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teqmantrain-my.sharepoint.com/personal/t24049_teqmantra_in/Documents/Documents/"/>
    </mc:Choice>
  </mc:AlternateContent>
  <xr:revisionPtr revIDLastSave="1" documentId="14_{9C4BCDCE-7F47-4030-BA5F-13376A96342F}" xr6:coauthVersionLast="47" xr6:coauthVersionMax="47" xr10:uidLastSave="{EAF81DB9-8280-4222-9F46-B4869D96B53E}"/>
  <bookViews>
    <workbookView xWindow="-108" yWindow="-108" windowWidth="23256" windowHeight="12456" tabRatio="799" firstSheet="11" activeTab="15" xr2:uid="{42D2B075-CED8-45FD-BA84-5C0924447879}"/>
  </bookViews>
  <sheets>
    <sheet name="hs_hr_employee" sheetId="6" state="hidden" r:id="rId1"/>
    <sheet name="Updates" sheetId="25" r:id="rId2"/>
    <sheet name="ohrm_employment_status" sheetId="24" r:id="rId3"/>
    <sheet name="ohrm_leave" sheetId="5" r:id="rId4"/>
    <sheet name="ohrm_leave_entitlement" sheetId="9" r:id="rId5"/>
    <sheet name="ohrm_leave_request" sheetId="11" r:id="rId6"/>
    <sheet name="ohrm_leave_type" sheetId="7" r:id="rId7"/>
    <sheet name="ohrm_leave_status" sheetId="8" r:id="rId8"/>
    <sheet name="ohrm_leave_request_comment" sheetId="10" r:id="rId9"/>
    <sheet name="ohrm_holiday" sheetId="18" r:id="rId10"/>
    <sheet name="ohrm_attendance_record" sheetId="15" r:id="rId11"/>
    <sheet name="ohrm_customer" sheetId="17" r:id="rId12"/>
    <sheet name="ohrm_project" sheetId="19" r:id="rId13"/>
    <sheet name="ohrm_project_activity" sheetId="16" r:id="rId14"/>
    <sheet name="ohrm_timesheet" sheetId="20" r:id="rId15"/>
    <sheet name="ohrm_timesheet_action_log" sheetId="21" r:id="rId16"/>
    <sheet name="ohrm_timesheet_item" sheetId="22" r:id="rId17"/>
  </sheets>
  <definedNames>
    <definedName name="i6390869_ohrm5" localSheetId="0" hidden="1">hs_hr_employee!$A$5:$AU$31</definedName>
    <definedName name="i6390869_ohrm5" localSheetId="10" hidden="1">ohrm_attendance_record!$A$5:$M$641</definedName>
    <definedName name="i6390869_ohrm5" localSheetId="11" hidden="1">ohrm_customer!$A$5:$D$18</definedName>
    <definedName name="i6390869_ohrm5" localSheetId="2" hidden="1">ohrm_employment_status!$A$5:$B$18</definedName>
    <definedName name="i6390869_ohrm5" localSheetId="9" hidden="1">ohrm_holiday!$A$5:$F$27</definedName>
    <definedName name="i6390869_ohrm5" localSheetId="3" hidden="1">ohrm_leave!$A$5:$L$389</definedName>
    <definedName name="i6390869_ohrm5" localSheetId="4" hidden="1">ohrm_leave_entitlement!$A$5:$M$146</definedName>
    <definedName name="i6390869_ohrm5" localSheetId="5" hidden="1">ohrm_leave_request!$A$5:$E$237</definedName>
    <definedName name="i6390869_ohrm5" localSheetId="8" hidden="1">ohrm_leave_request_comment!$A$5:$G$189</definedName>
    <definedName name="i6390869_ohrm5" localSheetId="7" hidden="1">ohrm_leave_status!$A$5:$C$12</definedName>
    <definedName name="i6390869_ohrm5" localSheetId="6" hidden="1">ohrm_leave_type!$A$5:$E$16</definedName>
    <definedName name="i6390869_ohrm5" localSheetId="12" hidden="1">ohrm_project!$A$5:$E$21</definedName>
    <definedName name="i6390869_ohrm5" localSheetId="13" hidden="1">ohrm_project_activity!$A$5:$D$148</definedName>
    <definedName name="i6390869_ohrm5" localSheetId="14" hidden="1">ohrm_timesheet!$A$5:$E$897</definedName>
    <definedName name="i6390869_ohrm5" localSheetId="15" hidden="1">ohrm_timesheet_action_log!$A$5:$F$1445</definedName>
    <definedName name="i6390869_ohrm5" localSheetId="16" hidden="1">ohrm_timesheet_item!$A$5:$H$5148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22" l="1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663" i="22"/>
  <c r="I664" i="22"/>
  <c r="I665" i="22"/>
  <c r="I666" i="22"/>
  <c r="I667" i="22"/>
  <c r="I668" i="22"/>
  <c r="I669" i="22"/>
  <c r="I670" i="22"/>
  <c r="I671" i="22"/>
  <c r="I672" i="22"/>
  <c r="I673" i="22"/>
  <c r="I674" i="22"/>
  <c r="I675" i="22"/>
  <c r="I676" i="22"/>
  <c r="I677" i="22"/>
  <c r="I678" i="22"/>
  <c r="I679" i="22"/>
  <c r="I680" i="22"/>
  <c r="I681" i="22"/>
  <c r="I682" i="22"/>
  <c r="I683" i="22"/>
  <c r="I684" i="22"/>
  <c r="I685" i="22"/>
  <c r="I686" i="22"/>
  <c r="I687" i="22"/>
  <c r="I688" i="22"/>
  <c r="I689" i="22"/>
  <c r="I690" i="22"/>
  <c r="I691" i="22"/>
  <c r="I692" i="22"/>
  <c r="I693" i="22"/>
  <c r="I694" i="22"/>
  <c r="I695" i="22"/>
  <c r="I696" i="22"/>
  <c r="I697" i="22"/>
  <c r="I698" i="22"/>
  <c r="I699" i="22"/>
  <c r="I700" i="22"/>
  <c r="I701" i="22"/>
  <c r="I702" i="22"/>
  <c r="I703" i="22"/>
  <c r="I704" i="22"/>
  <c r="I705" i="22"/>
  <c r="I706" i="22"/>
  <c r="I707" i="22"/>
  <c r="I708" i="22"/>
  <c r="I709" i="22"/>
  <c r="I710" i="22"/>
  <c r="I711" i="22"/>
  <c r="I712" i="22"/>
  <c r="I713" i="22"/>
  <c r="I714" i="22"/>
  <c r="I715" i="22"/>
  <c r="I716" i="22"/>
  <c r="I717" i="22"/>
  <c r="I718" i="22"/>
  <c r="I719" i="22"/>
  <c r="I720" i="22"/>
  <c r="I721" i="22"/>
  <c r="I722" i="22"/>
  <c r="I723" i="22"/>
  <c r="I724" i="22"/>
  <c r="I725" i="22"/>
  <c r="I726" i="22"/>
  <c r="I727" i="22"/>
  <c r="I728" i="22"/>
  <c r="I729" i="22"/>
  <c r="I730" i="22"/>
  <c r="I731" i="22"/>
  <c r="I732" i="22"/>
  <c r="I733" i="22"/>
  <c r="I734" i="22"/>
  <c r="I735" i="22"/>
  <c r="I736" i="22"/>
  <c r="I737" i="22"/>
  <c r="I738" i="22"/>
  <c r="I739" i="22"/>
  <c r="I740" i="22"/>
  <c r="I741" i="22"/>
  <c r="I742" i="22"/>
  <c r="I743" i="22"/>
  <c r="I744" i="22"/>
  <c r="I745" i="22"/>
  <c r="I746" i="22"/>
  <c r="I747" i="22"/>
  <c r="I748" i="22"/>
  <c r="I749" i="22"/>
  <c r="I750" i="22"/>
  <c r="I751" i="22"/>
  <c r="I752" i="22"/>
  <c r="I753" i="22"/>
  <c r="I754" i="22"/>
  <c r="I755" i="22"/>
  <c r="I756" i="22"/>
  <c r="I757" i="22"/>
  <c r="I758" i="22"/>
  <c r="I759" i="22"/>
  <c r="I760" i="22"/>
  <c r="I761" i="22"/>
  <c r="I762" i="22"/>
  <c r="I763" i="22"/>
  <c r="I764" i="22"/>
  <c r="I765" i="22"/>
  <c r="I766" i="22"/>
  <c r="I767" i="22"/>
  <c r="I768" i="22"/>
  <c r="I769" i="22"/>
  <c r="I770" i="22"/>
  <c r="I771" i="22"/>
  <c r="I772" i="22"/>
  <c r="I773" i="22"/>
  <c r="I774" i="22"/>
  <c r="I775" i="22"/>
  <c r="I776" i="22"/>
  <c r="I777" i="22"/>
  <c r="I778" i="22"/>
  <c r="I779" i="22"/>
  <c r="I780" i="22"/>
  <c r="I781" i="22"/>
  <c r="I782" i="22"/>
  <c r="I783" i="22"/>
  <c r="I784" i="22"/>
  <c r="I785" i="22"/>
  <c r="I786" i="22"/>
  <c r="I787" i="22"/>
  <c r="I788" i="22"/>
  <c r="I789" i="22"/>
  <c r="I790" i="22"/>
  <c r="I791" i="22"/>
  <c r="I792" i="22"/>
  <c r="I793" i="22"/>
  <c r="I794" i="22"/>
  <c r="I795" i="22"/>
  <c r="I796" i="22"/>
  <c r="I797" i="22"/>
  <c r="I798" i="22"/>
  <c r="I799" i="22"/>
  <c r="I800" i="22"/>
  <c r="I801" i="22"/>
  <c r="I802" i="22"/>
  <c r="I803" i="22"/>
  <c r="I804" i="22"/>
  <c r="I805" i="22"/>
  <c r="I806" i="22"/>
  <c r="I807" i="22"/>
  <c r="I808" i="22"/>
  <c r="I809" i="22"/>
  <c r="I810" i="22"/>
  <c r="I811" i="22"/>
  <c r="I812" i="22"/>
  <c r="I813" i="22"/>
  <c r="I814" i="22"/>
  <c r="I815" i="22"/>
  <c r="I816" i="22"/>
  <c r="I817" i="22"/>
  <c r="I818" i="22"/>
  <c r="I819" i="22"/>
  <c r="I820" i="22"/>
  <c r="I821" i="22"/>
  <c r="I822" i="22"/>
  <c r="I823" i="22"/>
  <c r="I824" i="22"/>
  <c r="I825" i="22"/>
  <c r="I826" i="22"/>
  <c r="I827" i="22"/>
  <c r="I828" i="22"/>
  <c r="I829" i="22"/>
  <c r="I830" i="22"/>
  <c r="I831" i="22"/>
  <c r="I832" i="22"/>
  <c r="I833" i="22"/>
  <c r="I834" i="22"/>
  <c r="I835" i="22"/>
  <c r="I836" i="22"/>
  <c r="I837" i="22"/>
  <c r="I838" i="22"/>
  <c r="I839" i="22"/>
  <c r="I840" i="22"/>
  <c r="I841" i="22"/>
  <c r="I842" i="22"/>
  <c r="I843" i="22"/>
  <c r="I844" i="22"/>
  <c r="I845" i="22"/>
  <c r="I846" i="22"/>
  <c r="I847" i="22"/>
  <c r="I848" i="22"/>
  <c r="I849" i="22"/>
  <c r="I850" i="22"/>
  <c r="I851" i="22"/>
  <c r="I852" i="22"/>
  <c r="I853" i="22"/>
  <c r="I854" i="22"/>
  <c r="I855" i="22"/>
  <c r="I856" i="22"/>
  <c r="I857" i="22"/>
  <c r="I858" i="22"/>
  <c r="I859" i="22"/>
  <c r="I860" i="22"/>
  <c r="I861" i="22"/>
  <c r="I862" i="22"/>
  <c r="I863" i="22"/>
  <c r="I864" i="22"/>
  <c r="I865" i="22"/>
  <c r="I866" i="22"/>
  <c r="I867" i="22"/>
  <c r="I868" i="22"/>
  <c r="I869" i="22"/>
  <c r="I870" i="22"/>
  <c r="I871" i="22"/>
  <c r="I872" i="22"/>
  <c r="I873" i="22"/>
  <c r="I874" i="22"/>
  <c r="I875" i="22"/>
  <c r="I876" i="22"/>
  <c r="I877" i="22"/>
  <c r="I878" i="22"/>
  <c r="I879" i="22"/>
  <c r="I880" i="22"/>
  <c r="I881" i="22"/>
  <c r="I882" i="22"/>
  <c r="I883" i="22"/>
  <c r="I884" i="22"/>
  <c r="I885" i="22"/>
  <c r="I886" i="22"/>
  <c r="I887" i="22"/>
  <c r="I888" i="22"/>
  <c r="I889" i="22"/>
  <c r="I890" i="22"/>
  <c r="I891" i="22"/>
  <c r="I892" i="22"/>
  <c r="I893" i="22"/>
  <c r="I894" i="22"/>
  <c r="I895" i="22"/>
  <c r="I896" i="22"/>
  <c r="I897" i="22"/>
  <c r="I898" i="22"/>
  <c r="I899" i="22"/>
  <c r="I900" i="22"/>
  <c r="I901" i="22"/>
  <c r="I902" i="22"/>
  <c r="I903" i="22"/>
  <c r="I904" i="22"/>
  <c r="I905" i="22"/>
  <c r="I906" i="22"/>
  <c r="I907" i="22"/>
  <c r="I908" i="22"/>
  <c r="I909" i="22"/>
  <c r="I910" i="22"/>
  <c r="I911" i="22"/>
  <c r="I912" i="22"/>
  <c r="I913" i="22"/>
  <c r="I914" i="22"/>
  <c r="I915" i="22"/>
  <c r="I916" i="22"/>
  <c r="I917" i="22"/>
  <c r="I918" i="22"/>
  <c r="I919" i="22"/>
  <c r="I920" i="22"/>
  <c r="I921" i="22"/>
  <c r="I922" i="22"/>
  <c r="I923" i="22"/>
  <c r="I924" i="22"/>
  <c r="I925" i="22"/>
  <c r="I926" i="22"/>
  <c r="I927" i="22"/>
  <c r="I928" i="22"/>
  <c r="I929" i="22"/>
  <c r="I930" i="22"/>
  <c r="I931" i="22"/>
  <c r="I932" i="22"/>
  <c r="I933" i="22"/>
  <c r="I934" i="22"/>
  <c r="I935" i="22"/>
  <c r="I936" i="22"/>
  <c r="I937" i="22"/>
  <c r="I938" i="22"/>
  <c r="I939" i="22"/>
  <c r="I940" i="22"/>
  <c r="I941" i="22"/>
  <c r="I942" i="22"/>
  <c r="I943" i="22"/>
  <c r="I944" i="22"/>
  <c r="I945" i="22"/>
  <c r="I946" i="22"/>
  <c r="I947" i="22"/>
  <c r="I948" i="22"/>
  <c r="I949" i="22"/>
  <c r="I950" i="22"/>
  <c r="I951" i="22"/>
  <c r="I952" i="22"/>
  <c r="I953" i="22"/>
  <c r="I954" i="22"/>
  <c r="I955" i="22"/>
  <c r="I956" i="22"/>
  <c r="I957" i="22"/>
  <c r="I958" i="22"/>
  <c r="I959" i="22"/>
  <c r="I960" i="22"/>
  <c r="I961" i="22"/>
  <c r="I962" i="22"/>
  <c r="I963" i="22"/>
  <c r="I964" i="22"/>
  <c r="I965" i="22"/>
  <c r="I966" i="22"/>
  <c r="I967" i="22"/>
  <c r="I968" i="22"/>
  <c r="I969" i="22"/>
  <c r="I970" i="22"/>
  <c r="I971" i="22"/>
  <c r="I972" i="22"/>
  <c r="I973" i="22"/>
  <c r="I974" i="22"/>
  <c r="I975" i="22"/>
  <c r="I976" i="22"/>
  <c r="I977" i="22"/>
  <c r="I978" i="22"/>
  <c r="I979" i="22"/>
  <c r="I980" i="22"/>
  <c r="I981" i="22"/>
  <c r="I982" i="22"/>
  <c r="I983" i="22"/>
  <c r="I984" i="22"/>
  <c r="I985" i="22"/>
  <c r="I986" i="22"/>
  <c r="I987" i="22"/>
  <c r="I988" i="22"/>
  <c r="I989" i="22"/>
  <c r="I990" i="22"/>
  <c r="I991" i="22"/>
  <c r="I992" i="22"/>
  <c r="I993" i="22"/>
  <c r="I994" i="22"/>
  <c r="I995" i="22"/>
  <c r="I996" i="22"/>
  <c r="I997" i="22"/>
  <c r="I998" i="22"/>
  <c r="I999" i="22"/>
  <c r="I1000" i="22"/>
  <c r="I1001" i="22"/>
  <c r="I1002" i="22"/>
  <c r="I1003" i="22"/>
  <c r="I1004" i="22"/>
  <c r="I1005" i="22"/>
  <c r="I1006" i="22"/>
  <c r="I1007" i="22"/>
  <c r="I1008" i="22"/>
  <c r="I1009" i="22"/>
  <c r="I1010" i="22"/>
  <c r="I1011" i="22"/>
  <c r="I1012" i="22"/>
  <c r="I1013" i="22"/>
  <c r="I1014" i="22"/>
  <c r="I1015" i="22"/>
  <c r="I1016" i="22"/>
  <c r="I1017" i="22"/>
  <c r="I1018" i="22"/>
  <c r="I1019" i="22"/>
  <c r="I1020" i="22"/>
  <c r="I1021" i="22"/>
  <c r="I1022" i="22"/>
  <c r="I1023" i="22"/>
  <c r="I1024" i="22"/>
  <c r="I1025" i="22"/>
  <c r="I1026" i="22"/>
  <c r="I1027" i="22"/>
  <c r="I1028" i="22"/>
  <c r="I1029" i="22"/>
  <c r="I1030" i="22"/>
  <c r="I1031" i="22"/>
  <c r="I1032" i="22"/>
  <c r="I1033" i="22"/>
  <c r="I1034" i="22"/>
  <c r="I1035" i="22"/>
  <c r="I1036" i="22"/>
  <c r="I1037" i="22"/>
  <c r="I1038" i="22"/>
  <c r="I1039" i="22"/>
  <c r="I1040" i="22"/>
  <c r="I1041" i="22"/>
  <c r="I1042" i="22"/>
  <c r="I1043" i="22"/>
  <c r="I1044" i="22"/>
  <c r="I1045" i="22"/>
  <c r="I1046" i="22"/>
  <c r="I1047" i="22"/>
  <c r="I1048" i="22"/>
  <c r="I1049" i="22"/>
  <c r="I1050" i="22"/>
  <c r="I1051" i="22"/>
  <c r="I1052" i="22"/>
  <c r="I1053" i="22"/>
  <c r="I1054" i="22"/>
  <c r="I1055" i="22"/>
  <c r="I1056" i="22"/>
  <c r="I1057" i="22"/>
  <c r="I1058" i="22"/>
  <c r="I1059" i="22"/>
  <c r="I1060" i="22"/>
  <c r="I1061" i="22"/>
  <c r="I1062" i="22"/>
  <c r="I1063" i="22"/>
  <c r="I1064" i="22"/>
  <c r="I1065" i="22"/>
  <c r="I1066" i="22"/>
  <c r="I1067" i="22"/>
  <c r="I1068" i="22"/>
  <c r="I1069" i="22"/>
  <c r="I1070" i="22"/>
  <c r="I1071" i="22"/>
  <c r="I1072" i="22"/>
  <c r="I1073" i="22"/>
  <c r="I1074" i="22"/>
  <c r="I1075" i="22"/>
  <c r="I1076" i="22"/>
  <c r="I1077" i="22"/>
  <c r="I1078" i="22"/>
  <c r="I1079" i="22"/>
  <c r="I1080" i="22"/>
  <c r="I1081" i="22"/>
  <c r="I1082" i="22"/>
  <c r="I1083" i="22"/>
  <c r="I1084" i="22"/>
  <c r="I1085" i="22"/>
  <c r="I1086" i="22"/>
  <c r="I1087" i="22"/>
  <c r="I1088" i="22"/>
  <c r="I1089" i="22"/>
  <c r="I1090" i="22"/>
  <c r="I1091" i="22"/>
  <c r="I1092" i="22"/>
  <c r="I1093" i="22"/>
  <c r="I1094" i="22"/>
  <c r="I1095" i="22"/>
  <c r="I1096" i="22"/>
  <c r="I1097" i="22"/>
  <c r="I1098" i="22"/>
  <c r="I1099" i="22"/>
  <c r="I1100" i="22"/>
  <c r="I1101" i="22"/>
  <c r="I1102" i="22"/>
  <c r="I1103" i="22"/>
  <c r="I1104" i="22"/>
  <c r="I1105" i="22"/>
  <c r="I1106" i="22"/>
  <c r="I1107" i="22"/>
  <c r="I1108" i="22"/>
  <c r="I1109" i="22"/>
  <c r="I1110" i="22"/>
  <c r="I1111" i="22"/>
  <c r="I1112" i="22"/>
  <c r="I1113" i="22"/>
  <c r="I1114" i="22"/>
  <c r="I1115" i="22"/>
  <c r="I1116" i="22"/>
  <c r="I1117" i="22"/>
  <c r="I1118" i="22"/>
  <c r="I1119" i="22"/>
  <c r="I1120" i="22"/>
  <c r="I1121" i="22"/>
  <c r="I1122" i="22"/>
  <c r="I1123" i="22"/>
  <c r="I1124" i="22"/>
  <c r="I1125" i="22"/>
  <c r="I1126" i="22"/>
  <c r="I1127" i="22"/>
  <c r="I1128" i="22"/>
  <c r="I1129" i="22"/>
  <c r="I1130" i="22"/>
  <c r="I1131" i="22"/>
  <c r="I1132" i="22"/>
  <c r="I1133" i="22"/>
  <c r="I1134" i="22"/>
  <c r="I1135" i="22"/>
  <c r="I1136" i="22"/>
  <c r="I1137" i="22"/>
  <c r="I1138" i="22"/>
  <c r="I1139" i="22"/>
  <c r="I1140" i="22"/>
  <c r="I1141" i="22"/>
  <c r="I1142" i="22"/>
  <c r="I1143" i="22"/>
  <c r="I1144" i="22"/>
  <c r="I1145" i="22"/>
  <c r="I1146" i="22"/>
  <c r="I1147" i="22"/>
  <c r="I1148" i="22"/>
  <c r="I1149" i="22"/>
  <c r="I1150" i="22"/>
  <c r="I1151" i="22"/>
  <c r="I1152" i="22"/>
  <c r="I1153" i="22"/>
  <c r="I1154" i="22"/>
  <c r="I1155" i="22"/>
  <c r="I1156" i="22"/>
  <c r="I1157" i="22"/>
  <c r="I1158" i="22"/>
  <c r="I1159" i="22"/>
  <c r="I1160" i="22"/>
  <c r="I1161" i="22"/>
  <c r="I1162" i="22"/>
  <c r="I1163" i="22"/>
  <c r="I1164" i="22"/>
  <c r="I1165" i="22"/>
  <c r="I1166" i="22"/>
  <c r="I1167" i="22"/>
  <c r="I1168" i="22"/>
  <c r="I1169" i="22"/>
  <c r="I1170" i="22"/>
  <c r="I1171" i="22"/>
  <c r="I1172" i="22"/>
  <c r="I1173" i="22"/>
  <c r="I1174" i="22"/>
  <c r="I1175" i="22"/>
  <c r="I1176" i="22"/>
  <c r="I1177" i="22"/>
  <c r="I1178" i="22"/>
  <c r="I1179" i="22"/>
  <c r="I1180" i="22"/>
  <c r="I1181" i="22"/>
  <c r="I1182" i="22"/>
  <c r="I1183" i="22"/>
  <c r="I1184" i="22"/>
  <c r="I1185" i="22"/>
  <c r="I1186" i="22"/>
  <c r="I1187" i="22"/>
  <c r="I1188" i="22"/>
  <c r="I1189" i="22"/>
  <c r="I1190" i="22"/>
  <c r="I1191" i="22"/>
  <c r="I1192" i="22"/>
  <c r="I1193" i="22"/>
  <c r="I1194" i="22"/>
  <c r="I1195" i="22"/>
  <c r="I1196" i="22"/>
  <c r="I1197" i="22"/>
  <c r="I1198" i="22"/>
  <c r="I1199" i="22"/>
  <c r="I1200" i="22"/>
  <c r="I1201" i="22"/>
  <c r="I1202" i="22"/>
  <c r="I1203" i="22"/>
  <c r="I1204" i="22"/>
  <c r="I1205" i="22"/>
  <c r="I1206" i="22"/>
  <c r="I1207" i="22"/>
  <c r="I1208" i="22"/>
  <c r="I1209" i="22"/>
  <c r="I1210" i="22"/>
  <c r="I1211" i="22"/>
  <c r="I1212" i="22"/>
  <c r="I1213" i="22"/>
  <c r="I1214" i="22"/>
  <c r="I1215" i="22"/>
  <c r="I1216" i="22"/>
  <c r="I1217" i="22"/>
  <c r="I1218" i="22"/>
  <c r="I1219" i="22"/>
  <c r="I1220" i="22"/>
  <c r="I1221" i="22"/>
  <c r="I1222" i="22"/>
  <c r="I1223" i="22"/>
  <c r="I1224" i="22"/>
  <c r="I1225" i="22"/>
  <c r="I1226" i="22"/>
  <c r="I1227" i="22"/>
  <c r="I1228" i="22"/>
  <c r="I1229" i="22"/>
  <c r="I1230" i="22"/>
  <c r="I1231" i="22"/>
  <c r="I1232" i="22"/>
  <c r="I1233" i="22"/>
  <c r="I1234" i="22"/>
  <c r="I1235" i="22"/>
  <c r="I1236" i="22"/>
  <c r="I1237" i="22"/>
  <c r="I1238" i="22"/>
  <c r="I1239" i="22"/>
  <c r="I1240" i="22"/>
  <c r="I1241" i="22"/>
  <c r="I1242" i="22"/>
  <c r="I1243" i="22"/>
  <c r="I1244" i="22"/>
  <c r="I1245" i="22"/>
  <c r="I1246" i="22"/>
  <c r="I1247" i="22"/>
  <c r="I1248" i="22"/>
  <c r="I1249" i="22"/>
  <c r="I1250" i="22"/>
  <c r="I1251" i="22"/>
  <c r="I1252" i="22"/>
  <c r="I1253" i="22"/>
  <c r="I1254" i="22"/>
  <c r="I1255" i="22"/>
  <c r="I1256" i="22"/>
  <c r="I1257" i="22"/>
  <c r="I1258" i="22"/>
  <c r="I1259" i="22"/>
  <c r="I1260" i="22"/>
  <c r="I1261" i="22"/>
  <c r="I1262" i="22"/>
  <c r="I1263" i="22"/>
  <c r="I1264" i="22"/>
  <c r="I1265" i="22"/>
  <c r="I1266" i="22"/>
  <c r="I1267" i="22"/>
  <c r="I1268" i="22"/>
  <c r="I1269" i="22"/>
  <c r="I1270" i="22"/>
  <c r="I1271" i="22"/>
  <c r="I1272" i="22"/>
  <c r="I1273" i="22"/>
  <c r="I1274" i="22"/>
  <c r="I1275" i="22"/>
  <c r="I1276" i="22"/>
  <c r="I1277" i="22"/>
  <c r="I1278" i="22"/>
  <c r="I1279" i="22"/>
  <c r="I1280" i="22"/>
  <c r="I1281" i="22"/>
  <c r="I1282" i="22"/>
  <c r="I1283" i="22"/>
  <c r="I1284" i="22"/>
  <c r="I1285" i="22"/>
  <c r="I1286" i="22"/>
  <c r="I1287" i="22"/>
  <c r="I1288" i="22"/>
  <c r="I1289" i="22"/>
  <c r="I1290" i="22"/>
  <c r="I1291" i="22"/>
  <c r="I1292" i="22"/>
  <c r="I1293" i="22"/>
  <c r="I1294" i="22"/>
  <c r="I1295" i="22"/>
  <c r="I1296" i="22"/>
  <c r="I1297" i="22"/>
  <c r="I1298" i="22"/>
  <c r="I1299" i="22"/>
  <c r="I1300" i="22"/>
  <c r="I1301" i="22"/>
  <c r="I1302" i="22"/>
  <c r="I1303" i="22"/>
  <c r="I1304" i="22"/>
  <c r="I1305" i="22"/>
  <c r="I1306" i="22"/>
  <c r="I1307" i="22"/>
  <c r="I1308" i="22"/>
  <c r="I1309" i="22"/>
  <c r="I1310" i="22"/>
  <c r="I1311" i="22"/>
  <c r="I1312" i="22"/>
  <c r="I1313" i="22"/>
  <c r="I1314" i="22"/>
  <c r="I1315" i="22"/>
  <c r="I1316" i="22"/>
  <c r="I1317" i="22"/>
  <c r="I1318" i="22"/>
  <c r="I1319" i="22"/>
  <c r="I1320" i="22"/>
  <c r="I1321" i="22"/>
  <c r="I1322" i="22"/>
  <c r="I1323" i="22"/>
  <c r="I1324" i="22"/>
  <c r="I1325" i="22"/>
  <c r="I1326" i="22"/>
  <c r="I1327" i="22"/>
  <c r="I1328" i="22"/>
  <c r="I1329" i="22"/>
  <c r="I1330" i="22"/>
  <c r="I1331" i="22"/>
  <c r="I1332" i="22"/>
  <c r="I1333" i="22"/>
  <c r="I1334" i="22"/>
  <c r="I1335" i="22"/>
  <c r="I1336" i="22"/>
  <c r="I1337" i="22"/>
  <c r="I1338" i="22"/>
  <c r="I1339" i="22"/>
  <c r="I1340" i="22"/>
  <c r="I1341" i="22"/>
  <c r="I1342" i="22"/>
  <c r="I1343" i="22"/>
  <c r="I1344" i="22"/>
  <c r="I1345" i="22"/>
  <c r="I1346" i="22"/>
  <c r="I1347" i="22"/>
  <c r="I1348" i="22"/>
  <c r="I1349" i="22"/>
  <c r="I1350" i="22"/>
  <c r="I1351" i="22"/>
  <c r="I1352" i="22"/>
  <c r="I1353" i="22"/>
  <c r="I1354" i="22"/>
  <c r="I1355" i="22"/>
  <c r="I1356" i="22"/>
  <c r="I1357" i="22"/>
  <c r="I1358" i="22"/>
  <c r="I1359" i="22"/>
  <c r="I1360" i="22"/>
  <c r="I1361" i="22"/>
  <c r="I1362" i="22"/>
  <c r="I1363" i="22"/>
  <c r="I1364" i="22"/>
  <c r="I1365" i="22"/>
  <c r="I1366" i="22"/>
  <c r="I1367" i="22"/>
  <c r="I1368" i="22"/>
  <c r="I1369" i="22"/>
  <c r="I1370" i="22"/>
  <c r="I1371" i="22"/>
  <c r="I1372" i="22"/>
  <c r="I1373" i="22"/>
  <c r="I1374" i="22"/>
  <c r="I1375" i="22"/>
  <c r="I1376" i="22"/>
  <c r="I1377" i="22"/>
  <c r="I1378" i="22"/>
  <c r="I1379" i="22"/>
  <c r="I1380" i="22"/>
  <c r="I1381" i="22"/>
  <c r="I1382" i="22"/>
  <c r="I1383" i="22"/>
  <c r="I1384" i="22"/>
  <c r="I1385" i="22"/>
  <c r="I1386" i="22"/>
  <c r="I1387" i="22"/>
  <c r="I1388" i="22"/>
  <c r="I1389" i="22"/>
  <c r="I1390" i="22"/>
  <c r="I1391" i="22"/>
  <c r="I1392" i="22"/>
  <c r="I1393" i="22"/>
  <c r="I1394" i="22"/>
  <c r="I1395" i="22"/>
  <c r="I1396" i="22"/>
  <c r="I1397" i="22"/>
  <c r="I1398" i="22"/>
  <c r="I1399" i="22"/>
  <c r="I1400" i="22"/>
  <c r="I1401" i="22"/>
  <c r="I1402" i="22"/>
  <c r="I1403" i="22"/>
  <c r="I1404" i="22"/>
  <c r="I1405" i="22"/>
  <c r="I1406" i="22"/>
  <c r="I1407" i="22"/>
  <c r="I1408" i="22"/>
  <c r="I1409" i="22"/>
  <c r="I1410" i="22"/>
  <c r="I1411" i="22"/>
  <c r="I1412" i="22"/>
  <c r="I1413" i="22"/>
  <c r="I1414" i="22"/>
  <c r="I1415" i="22"/>
  <c r="I1416" i="22"/>
  <c r="I1417" i="22"/>
  <c r="I1418" i="22"/>
  <c r="I1419" i="22"/>
  <c r="I1420" i="22"/>
  <c r="I1421" i="22"/>
  <c r="I1422" i="22"/>
  <c r="I1423" i="22"/>
  <c r="I1424" i="22"/>
  <c r="I1425" i="22"/>
  <c r="I1426" i="22"/>
  <c r="I1427" i="22"/>
  <c r="I1428" i="22"/>
  <c r="I1429" i="22"/>
  <c r="I1430" i="22"/>
  <c r="I1431" i="22"/>
  <c r="I1432" i="22"/>
  <c r="I1433" i="22"/>
  <c r="I1434" i="22"/>
  <c r="I1435" i="22"/>
  <c r="I1436" i="22"/>
  <c r="I1437" i="22"/>
  <c r="I1438" i="22"/>
  <c r="I1439" i="22"/>
  <c r="I1440" i="22"/>
  <c r="I1441" i="22"/>
  <c r="I1442" i="22"/>
  <c r="I1443" i="22"/>
  <c r="I1444" i="22"/>
  <c r="I1445" i="22"/>
  <c r="I1446" i="22"/>
  <c r="I1447" i="22"/>
  <c r="I1448" i="22"/>
  <c r="I1449" i="22"/>
  <c r="I1450" i="22"/>
  <c r="I1451" i="22"/>
  <c r="I1452" i="22"/>
  <c r="I1453" i="22"/>
  <c r="I1454" i="22"/>
  <c r="I1455" i="22"/>
  <c r="I1456" i="22"/>
  <c r="I1457" i="22"/>
  <c r="I1458" i="22"/>
  <c r="I1459" i="22"/>
  <c r="I1460" i="22"/>
  <c r="I1461" i="22"/>
  <c r="I1462" i="22"/>
  <c r="I1463" i="22"/>
  <c r="I1464" i="22"/>
  <c r="I1465" i="22"/>
  <c r="I1466" i="22"/>
  <c r="I1467" i="22"/>
  <c r="I1468" i="22"/>
  <c r="I1469" i="22"/>
  <c r="I1470" i="22"/>
  <c r="I1471" i="22"/>
  <c r="I1472" i="22"/>
  <c r="I1473" i="22"/>
  <c r="I1474" i="22"/>
  <c r="I1475" i="22"/>
  <c r="I1476" i="22"/>
  <c r="I1477" i="22"/>
  <c r="I1478" i="22"/>
  <c r="I1479" i="22"/>
  <c r="I1480" i="22"/>
  <c r="I1481" i="22"/>
  <c r="I1482" i="22"/>
  <c r="I1483" i="22"/>
  <c r="I1484" i="22"/>
  <c r="I1485" i="22"/>
  <c r="I1486" i="22"/>
  <c r="I1487" i="22"/>
  <c r="I1488" i="22"/>
  <c r="I1489" i="22"/>
  <c r="I1490" i="22"/>
  <c r="I1491" i="22"/>
  <c r="I1492" i="22"/>
  <c r="I1493" i="22"/>
  <c r="I1494" i="22"/>
  <c r="I1495" i="22"/>
  <c r="I1496" i="22"/>
  <c r="I1497" i="22"/>
  <c r="I1498" i="22"/>
  <c r="I1499" i="22"/>
  <c r="I1500" i="22"/>
  <c r="I1501" i="22"/>
  <c r="I1502" i="22"/>
  <c r="I1503" i="22"/>
  <c r="I1504" i="22"/>
  <c r="I1505" i="22"/>
  <c r="I1506" i="22"/>
  <c r="I1507" i="22"/>
  <c r="I1508" i="22"/>
  <c r="I1509" i="22"/>
  <c r="I1510" i="22"/>
  <c r="I1511" i="22"/>
  <c r="I1512" i="22"/>
  <c r="I1513" i="22"/>
  <c r="I1514" i="22"/>
  <c r="I1515" i="22"/>
  <c r="I1516" i="22"/>
  <c r="I1517" i="22"/>
  <c r="I1518" i="22"/>
  <c r="I1519" i="22"/>
  <c r="I1520" i="22"/>
  <c r="I1521" i="22"/>
  <c r="I1522" i="22"/>
  <c r="I1523" i="22"/>
  <c r="I1524" i="22"/>
  <c r="I1525" i="22"/>
  <c r="I1526" i="22"/>
  <c r="I1527" i="22"/>
  <c r="I1528" i="22"/>
  <c r="I1529" i="22"/>
  <c r="I1530" i="22"/>
  <c r="I1531" i="22"/>
  <c r="I1532" i="22"/>
  <c r="I1533" i="22"/>
  <c r="I1534" i="22"/>
  <c r="I1535" i="22"/>
  <c r="I1536" i="22"/>
  <c r="I1537" i="22"/>
  <c r="I1538" i="22"/>
  <c r="I1539" i="22"/>
  <c r="I1540" i="22"/>
  <c r="I1541" i="22"/>
  <c r="I1542" i="22"/>
  <c r="I1543" i="22"/>
  <c r="I1544" i="22"/>
  <c r="I1545" i="22"/>
  <c r="I1546" i="22"/>
  <c r="I1547" i="22"/>
  <c r="I1548" i="22"/>
  <c r="I1549" i="22"/>
  <c r="I1550" i="22"/>
  <c r="I1551" i="22"/>
  <c r="I1552" i="22"/>
  <c r="I1553" i="22"/>
  <c r="I1554" i="22"/>
  <c r="I1555" i="22"/>
  <c r="I1556" i="22"/>
  <c r="I1557" i="22"/>
  <c r="I1558" i="22"/>
  <c r="I1559" i="22"/>
  <c r="I1560" i="22"/>
  <c r="I1561" i="22"/>
  <c r="I1562" i="22"/>
  <c r="I1563" i="22"/>
  <c r="I1564" i="22"/>
  <c r="I1565" i="22"/>
  <c r="I1566" i="22"/>
  <c r="I1567" i="22"/>
  <c r="I1568" i="22"/>
  <c r="I1569" i="22"/>
  <c r="I1570" i="22"/>
  <c r="I1571" i="22"/>
  <c r="I1572" i="22"/>
  <c r="I1573" i="22"/>
  <c r="I1574" i="22"/>
  <c r="I1575" i="22"/>
  <c r="I1576" i="22"/>
  <c r="I1577" i="22"/>
  <c r="I1578" i="22"/>
  <c r="I1579" i="22"/>
  <c r="I1580" i="22"/>
  <c r="I1581" i="22"/>
  <c r="I1582" i="22"/>
  <c r="I1583" i="22"/>
  <c r="I1584" i="22"/>
  <c r="I1585" i="22"/>
  <c r="I1586" i="22"/>
  <c r="I1587" i="22"/>
  <c r="I1588" i="22"/>
  <c r="I1589" i="22"/>
  <c r="I1590" i="22"/>
  <c r="I1591" i="22"/>
  <c r="I1592" i="22"/>
  <c r="I1593" i="22"/>
  <c r="I1594" i="22"/>
  <c r="I1595" i="22"/>
  <c r="I1596" i="22"/>
  <c r="I1597" i="22"/>
  <c r="I1598" i="22"/>
  <c r="I1599" i="22"/>
  <c r="I1600" i="22"/>
  <c r="I1601" i="22"/>
  <c r="I1602" i="22"/>
  <c r="I1603" i="22"/>
  <c r="I1604" i="22"/>
  <c r="I1605" i="22"/>
  <c r="I1606" i="22"/>
  <c r="I1607" i="22"/>
  <c r="I1608" i="22"/>
  <c r="I1609" i="22"/>
  <c r="I1610" i="22"/>
  <c r="I1611" i="22"/>
  <c r="I1612" i="22"/>
  <c r="I1613" i="22"/>
  <c r="I1614" i="22"/>
  <c r="I1615" i="22"/>
  <c r="I1616" i="22"/>
  <c r="I1617" i="22"/>
  <c r="I1618" i="22"/>
  <c r="I1619" i="22"/>
  <c r="I1620" i="22"/>
  <c r="I1621" i="22"/>
  <c r="I1622" i="22"/>
  <c r="I1623" i="22"/>
  <c r="I1624" i="22"/>
  <c r="I1625" i="22"/>
  <c r="I1626" i="22"/>
  <c r="I1627" i="22"/>
  <c r="I1628" i="22"/>
  <c r="I1629" i="22"/>
  <c r="I1630" i="22"/>
  <c r="I1631" i="22"/>
  <c r="I1632" i="22"/>
  <c r="I1633" i="22"/>
  <c r="I1634" i="22"/>
  <c r="I1635" i="22"/>
  <c r="I1636" i="22"/>
  <c r="I1637" i="22"/>
  <c r="I1638" i="22"/>
  <c r="I1639" i="22"/>
  <c r="I1640" i="22"/>
  <c r="I1641" i="22"/>
  <c r="I1642" i="22"/>
  <c r="I1643" i="22"/>
  <c r="I1644" i="22"/>
  <c r="I1645" i="22"/>
  <c r="I1646" i="22"/>
  <c r="I1647" i="22"/>
  <c r="I1648" i="22"/>
  <c r="I1649" i="22"/>
  <c r="I1650" i="22"/>
  <c r="I1651" i="22"/>
  <c r="I1652" i="22"/>
  <c r="I1653" i="22"/>
  <c r="I1654" i="22"/>
  <c r="I1655" i="22"/>
  <c r="I1656" i="22"/>
  <c r="I1657" i="22"/>
  <c r="I1658" i="22"/>
  <c r="I1659" i="22"/>
  <c r="I1660" i="22"/>
  <c r="I1661" i="22"/>
  <c r="I1662" i="22"/>
  <c r="I1663" i="22"/>
  <c r="I1664" i="22"/>
  <c r="I1665" i="22"/>
  <c r="I1666" i="22"/>
  <c r="I1667" i="22"/>
  <c r="I1668" i="22"/>
  <c r="I1669" i="22"/>
  <c r="I1670" i="22"/>
  <c r="I1671" i="22"/>
  <c r="I1672" i="22"/>
  <c r="I1673" i="22"/>
  <c r="I1674" i="22"/>
  <c r="I1675" i="22"/>
  <c r="I1676" i="22"/>
  <c r="I1677" i="22"/>
  <c r="I1678" i="22"/>
  <c r="I1679" i="22"/>
  <c r="I1680" i="22"/>
  <c r="I1681" i="22"/>
  <c r="I1682" i="22"/>
  <c r="I1683" i="22"/>
  <c r="I1684" i="22"/>
  <c r="I1685" i="22"/>
  <c r="I1686" i="22"/>
  <c r="I1687" i="22"/>
  <c r="I1688" i="22"/>
  <c r="I1689" i="22"/>
  <c r="I1690" i="22"/>
  <c r="I1691" i="22"/>
  <c r="I1692" i="22"/>
  <c r="I1693" i="22"/>
  <c r="I1694" i="22"/>
  <c r="I1695" i="22"/>
  <c r="I1696" i="22"/>
  <c r="I1697" i="22"/>
  <c r="I1698" i="22"/>
  <c r="I1699" i="22"/>
  <c r="I1700" i="22"/>
  <c r="I1701" i="22"/>
  <c r="I1702" i="22"/>
  <c r="I1703" i="22"/>
  <c r="I1704" i="22"/>
  <c r="I1705" i="22"/>
  <c r="I1706" i="22"/>
  <c r="I1707" i="22"/>
  <c r="I1708" i="22"/>
  <c r="I1709" i="22"/>
  <c r="I1710" i="22"/>
  <c r="I1711" i="22"/>
  <c r="I1712" i="22"/>
  <c r="I1713" i="22"/>
  <c r="I1714" i="22"/>
  <c r="I1715" i="22"/>
  <c r="I1716" i="22"/>
  <c r="I1717" i="22"/>
  <c r="I1718" i="22"/>
  <c r="I1719" i="22"/>
  <c r="I1720" i="22"/>
  <c r="I1721" i="22"/>
  <c r="I1722" i="22"/>
  <c r="I1723" i="22"/>
  <c r="I1724" i="22"/>
  <c r="I1725" i="22"/>
  <c r="I1726" i="22"/>
  <c r="I1727" i="22"/>
  <c r="I1728" i="22"/>
  <c r="I1729" i="22"/>
  <c r="I1730" i="22"/>
  <c r="I1731" i="22"/>
  <c r="I1732" i="22"/>
  <c r="I1733" i="22"/>
  <c r="I1734" i="22"/>
  <c r="I1735" i="22"/>
  <c r="I1736" i="22"/>
  <c r="I1737" i="22"/>
  <c r="I1738" i="22"/>
  <c r="I1739" i="22"/>
  <c r="I1740" i="22"/>
  <c r="I1741" i="22"/>
  <c r="I1742" i="22"/>
  <c r="I1743" i="22"/>
  <c r="I1744" i="22"/>
  <c r="I1745" i="22"/>
  <c r="I1746" i="22"/>
  <c r="I1747" i="22"/>
  <c r="I1748" i="22"/>
  <c r="I1749" i="22"/>
  <c r="I1750" i="22"/>
  <c r="I1751" i="22"/>
  <c r="I1752" i="22"/>
  <c r="I1753" i="22"/>
  <c r="I1754" i="22"/>
  <c r="I1755" i="22"/>
  <c r="I1756" i="22"/>
  <c r="I1757" i="22"/>
  <c r="I1758" i="22"/>
  <c r="I1759" i="22"/>
  <c r="I1760" i="22"/>
  <c r="I1761" i="22"/>
  <c r="I1762" i="22"/>
  <c r="I1763" i="22"/>
  <c r="I1764" i="22"/>
  <c r="I1765" i="22"/>
  <c r="I1766" i="22"/>
  <c r="I1767" i="22"/>
  <c r="I1768" i="22"/>
  <c r="I1769" i="22"/>
  <c r="I1770" i="22"/>
  <c r="I1771" i="22"/>
  <c r="I1772" i="22"/>
  <c r="I1773" i="22"/>
  <c r="I1774" i="22"/>
  <c r="I1775" i="22"/>
  <c r="I1776" i="22"/>
  <c r="I1777" i="22"/>
  <c r="I1778" i="22"/>
  <c r="I1779" i="22"/>
  <c r="I1780" i="22"/>
  <c r="I1781" i="22"/>
  <c r="I1782" i="22"/>
  <c r="I1783" i="22"/>
  <c r="I1784" i="22"/>
  <c r="I1785" i="22"/>
  <c r="I1786" i="22"/>
  <c r="I1787" i="22"/>
  <c r="I1788" i="22"/>
  <c r="I1789" i="22"/>
  <c r="I1790" i="22"/>
  <c r="I1791" i="22"/>
  <c r="I1792" i="22"/>
  <c r="I1793" i="22"/>
  <c r="I1794" i="22"/>
  <c r="I1795" i="22"/>
  <c r="I1796" i="22"/>
  <c r="I1797" i="22"/>
  <c r="I1798" i="22"/>
  <c r="I1799" i="22"/>
  <c r="I1800" i="22"/>
  <c r="I1801" i="22"/>
  <c r="I1802" i="22"/>
  <c r="I1803" i="22"/>
  <c r="I1804" i="22"/>
  <c r="I1805" i="22"/>
  <c r="I1806" i="22"/>
  <c r="I1807" i="22"/>
  <c r="I1808" i="22"/>
  <c r="I1809" i="22"/>
  <c r="I1810" i="22"/>
  <c r="I1811" i="22"/>
  <c r="I1812" i="22"/>
  <c r="I1813" i="22"/>
  <c r="I1814" i="22"/>
  <c r="I1815" i="22"/>
  <c r="I1816" i="22"/>
  <c r="I1817" i="22"/>
  <c r="I1818" i="22"/>
  <c r="I1819" i="22"/>
  <c r="I1820" i="22"/>
  <c r="I1821" i="22"/>
  <c r="I1822" i="22"/>
  <c r="I1823" i="22"/>
  <c r="I1824" i="22"/>
  <c r="I1825" i="22"/>
  <c r="I1826" i="22"/>
  <c r="I1827" i="22"/>
  <c r="I1828" i="22"/>
  <c r="I1829" i="22"/>
  <c r="I1830" i="22"/>
  <c r="I1831" i="22"/>
  <c r="I1832" i="22"/>
  <c r="I1833" i="22"/>
  <c r="I1834" i="22"/>
  <c r="I1835" i="22"/>
  <c r="I1836" i="22"/>
  <c r="I1837" i="22"/>
  <c r="I1838" i="22"/>
  <c r="I1839" i="22"/>
  <c r="I1840" i="22"/>
  <c r="I1841" i="22"/>
  <c r="I1842" i="22"/>
  <c r="I1843" i="22"/>
  <c r="I1844" i="22"/>
  <c r="I1845" i="22"/>
  <c r="I1846" i="22"/>
  <c r="I1847" i="22"/>
  <c r="I1848" i="22"/>
  <c r="I1849" i="22"/>
  <c r="I1850" i="22"/>
  <c r="I1851" i="22"/>
  <c r="I1852" i="22"/>
  <c r="I1853" i="22"/>
  <c r="I1854" i="22"/>
  <c r="I1855" i="22"/>
  <c r="I1856" i="22"/>
  <c r="I1857" i="22"/>
  <c r="I1858" i="22"/>
  <c r="I1859" i="22"/>
  <c r="I1860" i="22"/>
  <c r="I1861" i="22"/>
  <c r="I1862" i="22"/>
  <c r="I1863" i="22"/>
  <c r="I1864" i="22"/>
  <c r="I1865" i="22"/>
  <c r="I1866" i="22"/>
  <c r="I1867" i="22"/>
  <c r="I1868" i="22"/>
  <c r="I1869" i="22"/>
  <c r="I1870" i="22"/>
  <c r="I1871" i="22"/>
  <c r="I1872" i="22"/>
  <c r="I1873" i="22"/>
  <c r="I1874" i="22"/>
  <c r="I1875" i="22"/>
  <c r="I1876" i="22"/>
  <c r="I1877" i="22"/>
  <c r="I1878" i="22"/>
  <c r="I1879" i="22"/>
  <c r="I1880" i="22"/>
  <c r="I1881" i="22"/>
  <c r="I1882" i="22"/>
  <c r="I1883" i="22"/>
  <c r="I1884" i="22"/>
  <c r="I1885" i="22"/>
  <c r="I1886" i="22"/>
  <c r="I1887" i="22"/>
  <c r="I1888" i="22"/>
  <c r="I1889" i="22"/>
  <c r="I1890" i="22"/>
  <c r="I1891" i="22"/>
  <c r="I1892" i="22"/>
  <c r="I1893" i="22"/>
  <c r="I1894" i="22"/>
  <c r="I1895" i="22"/>
  <c r="I1896" i="22"/>
  <c r="I1897" i="22"/>
  <c r="I1898" i="22"/>
  <c r="I1899" i="22"/>
  <c r="I1900" i="22"/>
  <c r="I1901" i="22"/>
  <c r="I1902" i="22"/>
  <c r="I1903" i="22"/>
  <c r="I1904" i="22"/>
  <c r="I1905" i="22"/>
  <c r="I1906" i="22"/>
  <c r="I1907" i="22"/>
  <c r="I1908" i="22"/>
  <c r="I1909" i="22"/>
  <c r="I1910" i="22"/>
  <c r="I1911" i="22"/>
  <c r="I1912" i="22"/>
  <c r="I1913" i="22"/>
  <c r="I1914" i="22"/>
  <c r="I1915" i="22"/>
  <c r="I1916" i="22"/>
  <c r="I1917" i="22"/>
  <c r="I1918" i="22"/>
  <c r="I1919" i="22"/>
  <c r="I1920" i="22"/>
  <c r="I1921" i="22"/>
  <c r="I1922" i="22"/>
  <c r="I1923" i="22"/>
  <c r="I1924" i="22"/>
  <c r="I1925" i="22"/>
  <c r="I1926" i="22"/>
  <c r="I1927" i="22"/>
  <c r="I1928" i="22"/>
  <c r="I1929" i="22"/>
  <c r="I1930" i="22"/>
  <c r="I1931" i="22"/>
  <c r="I1932" i="22"/>
  <c r="I1933" i="22"/>
  <c r="I1934" i="22"/>
  <c r="I1935" i="22"/>
  <c r="I1936" i="22"/>
  <c r="I1937" i="22"/>
  <c r="I1938" i="22"/>
  <c r="I1939" i="22"/>
  <c r="I1940" i="22"/>
  <c r="I1941" i="22"/>
  <c r="I1942" i="22"/>
  <c r="I1943" i="22"/>
  <c r="I1944" i="22"/>
  <c r="I1945" i="22"/>
  <c r="I1946" i="22"/>
  <c r="I1947" i="22"/>
  <c r="I1948" i="22"/>
  <c r="I1949" i="22"/>
  <c r="I1950" i="22"/>
  <c r="I1951" i="22"/>
  <c r="I1952" i="22"/>
  <c r="I1953" i="22"/>
  <c r="I1954" i="22"/>
  <c r="I1955" i="22"/>
  <c r="I1956" i="22"/>
  <c r="I1957" i="22"/>
  <c r="I1958" i="22"/>
  <c r="I1959" i="22"/>
  <c r="I1960" i="22"/>
  <c r="I1961" i="22"/>
  <c r="I1962" i="22"/>
  <c r="I1963" i="22"/>
  <c r="I1964" i="22"/>
  <c r="I1965" i="22"/>
  <c r="I1966" i="22"/>
  <c r="I1967" i="22"/>
  <c r="I1968" i="22"/>
  <c r="I1969" i="22"/>
  <c r="I1970" i="22"/>
  <c r="I1971" i="22"/>
  <c r="I1972" i="22"/>
  <c r="I1973" i="22"/>
  <c r="I1974" i="22"/>
  <c r="I1975" i="22"/>
  <c r="I1976" i="22"/>
  <c r="I1977" i="22"/>
  <c r="I1978" i="22"/>
  <c r="I1979" i="22"/>
  <c r="I1980" i="22"/>
  <c r="I1981" i="22"/>
  <c r="I1982" i="22"/>
  <c r="I1983" i="22"/>
  <c r="I1984" i="22"/>
  <c r="I1985" i="22"/>
  <c r="I1986" i="22"/>
  <c r="I1987" i="22"/>
  <c r="I1988" i="22"/>
  <c r="I1989" i="22"/>
  <c r="I1990" i="22"/>
  <c r="I1991" i="22"/>
  <c r="I1992" i="22"/>
  <c r="I1993" i="22"/>
  <c r="I1994" i="22"/>
  <c r="I1995" i="22"/>
  <c r="I1996" i="22"/>
  <c r="I1997" i="22"/>
  <c r="I1998" i="22"/>
  <c r="I1999" i="22"/>
  <c r="I2000" i="22"/>
  <c r="I2001" i="22"/>
  <c r="I2002" i="22"/>
  <c r="I2003" i="22"/>
  <c r="I2004" i="22"/>
  <c r="I2005" i="22"/>
  <c r="I2006" i="22"/>
  <c r="I2007" i="22"/>
  <c r="I2008" i="22"/>
  <c r="I2009" i="22"/>
  <c r="I2010" i="22"/>
  <c r="I2011" i="22"/>
  <c r="I2012" i="22"/>
  <c r="I2013" i="22"/>
  <c r="I2014" i="22"/>
  <c r="I2015" i="22"/>
  <c r="I2016" i="22"/>
  <c r="I2017" i="22"/>
  <c r="I2018" i="22"/>
  <c r="I2019" i="22"/>
  <c r="I2020" i="22"/>
  <c r="I2021" i="22"/>
  <c r="I2022" i="22"/>
  <c r="I2023" i="22"/>
  <c r="I2024" i="22"/>
  <c r="I2025" i="22"/>
  <c r="I2026" i="22"/>
  <c r="I2027" i="22"/>
  <c r="I2028" i="22"/>
  <c r="I2029" i="22"/>
  <c r="I2030" i="22"/>
  <c r="I2031" i="22"/>
  <c r="I2032" i="22"/>
  <c r="I2033" i="22"/>
  <c r="I2034" i="22"/>
  <c r="I2035" i="22"/>
  <c r="I2036" i="22"/>
  <c r="I2037" i="22"/>
  <c r="I2038" i="22"/>
  <c r="I2039" i="22"/>
  <c r="I2040" i="22"/>
  <c r="I2041" i="22"/>
  <c r="I2042" i="22"/>
  <c r="I2043" i="22"/>
  <c r="I2044" i="22"/>
  <c r="I2045" i="22"/>
  <c r="I2046" i="22"/>
  <c r="I2047" i="22"/>
  <c r="I2048" i="22"/>
  <c r="I2049" i="22"/>
  <c r="I2050" i="22"/>
  <c r="I2051" i="22"/>
  <c r="I2052" i="22"/>
  <c r="I2053" i="22"/>
  <c r="I2054" i="22"/>
  <c r="I2055" i="22"/>
  <c r="I2056" i="22"/>
  <c r="I2057" i="22"/>
  <c r="I2058" i="22"/>
  <c r="I2059" i="22"/>
  <c r="I2060" i="22"/>
  <c r="I2061" i="22"/>
  <c r="I2062" i="22"/>
  <c r="I2063" i="22"/>
  <c r="I2064" i="22"/>
  <c r="I2065" i="22"/>
  <c r="I2066" i="22"/>
  <c r="I2067" i="22"/>
  <c r="I2068" i="22"/>
  <c r="I2069" i="22"/>
  <c r="I2070" i="22"/>
  <c r="I2071" i="22"/>
  <c r="I2072" i="22"/>
  <c r="I2073" i="22"/>
  <c r="I2074" i="22"/>
  <c r="I2075" i="22"/>
  <c r="I2076" i="22"/>
  <c r="I2077" i="22"/>
  <c r="I2078" i="22"/>
  <c r="I2079" i="22"/>
  <c r="I2080" i="22"/>
  <c r="I2081" i="22"/>
  <c r="I2082" i="22"/>
  <c r="I2083" i="22"/>
  <c r="I2084" i="22"/>
  <c r="I2085" i="22"/>
  <c r="I2086" i="22"/>
  <c r="I2087" i="22"/>
  <c r="I2088" i="22"/>
  <c r="I2089" i="22"/>
  <c r="I2090" i="22"/>
  <c r="I2091" i="22"/>
  <c r="I2092" i="22"/>
  <c r="I2093" i="22"/>
  <c r="I2094" i="22"/>
  <c r="I2095" i="22"/>
  <c r="I2096" i="22"/>
  <c r="I2097" i="22"/>
  <c r="I2098" i="22"/>
  <c r="I2099" i="22"/>
  <c r="I2100" i="22"/>
  <c r="I2101" i="22"/>
  <c r="I2102" i="22"/>
  <c r="I2103" i="22"/>
  <c r="I2104" i="22"/>
  <c r="I2105" i="22"/>
  <c r="I2106" i="22"/>
  <c r="I2107" i="22"/>
  <c r="I2108" i="22"/>
  <c r="I2109" i="22"/>
  <c r="I2110" i="22"/>
  <c r="I2111" i="22"/>
  <c r="I2112" i="22"/>
  <c r="I2113" i="22"/>
  <c r="I2114" i="22"/>
  <c r="I2115" i="22"/>
  <c r="I2116" i="22"/>
  <c r="I2117" i="22"/>
  <c r="I2118" i="22"/>
  <c r="I2119" i="22"/>
  <c r="I2120" i="22"/>
  <c r="I2121" i="22"/>
  <c r="I2122" i="22"/>
  <c r="I2123" i="22"/>
  <c r="I2124" i="22"/>
  <c r="I2125" i="22"/>
  <c r="I2126" i="22"/>
  <c r="I2127" i="22"/>
  <c r="I2128" i="22"/>
  <c r="I2129" i="22"/>
  <c r="I2130" i="22"/>
  <c r="I2131" i="22"/>
  <c r="I2132" i="22"/>
  <c r="I2133" i="22"/>
  <c r="I2134" i="22"/>
  <c r="I2135" i="22"/>
  <c r="I2136" i="22"/>
  <c r="I2137" i="22"/>
  <c r="I2138" i="22"/>
  <c r="I2139" i="22"/>
  <c r="I2140" i="22"/>
  <c r="I2141" i="22"/>
  <c r="I2142" i="22"/>
  <c r="I2143" i="22"/>
  <c r="I2144" i="22"/>
  <c r="I2145" i="22"/>
  <c r="I2146" i="22"/>
  <c r="I2147" i="22"/>
  <c r="I2148" i="22"/>
  <c r="I2149" i="22"/>
  <c r="I2150" i="22"/>
  <c r="I2151" i="22"/>
  <c r="I2152" i="22"/>
  <c r="I2153" i="22"/>
  <c r="I2154" i="22"/>
  <c r="I2155" i="22"/>
  <c r="I2156" i="22"/>
  <c r="I2157" i="22"/>
  <c r="I2158" i="22"/>
  <c r="I2159" i="22"/>
  <c r="I2160" i="22"/>
  <c r="I2161" i="22"/>
  <c r="I2162" i="22"/>
  <c r="I2163" i="22"/>
  <c r="I2164" i="22"/>
  <c r="I2165" i="22"/>
  <c r="I2166" i="22"/>
  <c r="I2167" i="22"/>
  <c r="I2168" i="22"/>
  <c r="I2169" i="22"/>
  <c r="I2170" i="22"/>
  <c r="I2171" i="22"/>
  <c r="I2172" i="22"/>
  <c r="I2173" i="22"/>
  <c r="I2174" i="22"/>
  <c r="I2175" i="22"/>
  <c r="I2176" i="22"/>
  <c r="I2177" i="22"/>
  <c r="I2178" i="22"/>
  <c r="I2179" i="22"/>
  <c r="I2180" i="22"/>
  <c r="I2181" i="22"/>
  <c r="I2182" i="22"/>
  <c r="I2183" i="22"/>
  <c r="I2184" i="22"/>
  <c r="I2185" i="22"/>
  <c r="I2186" i="22"/>
  <c r="I2187" i="22"/>
  <c r="I2188" i="22"/>
  <c r="I2189" i="22"/>
  <c r="I2190" i="22"/>
  <c r="I2191" i="22"/>
  <c r="I2192" i="22"/>
  <c r="I2193" i="22"/>
  <c r="I2194" i="22"/>
  <c r="I2195" i="22"/>
  <c r="I2196" i="22"/>
  <c r="I2197" i="22"/>
  <c r="I2198" i="22"/>
  <c r="I2199" i="22"/>
  <c r="I2200" i="22"/>
  <c r="I2201" i="22"/>
  <c r="I2202" i="22"/>
  <c r="I2203" i="22"/>
  <c r="I2204" i="22"/>
  <c r="I2205" i="22"/>
  <c r="I2206" i="22"/>
  <c r="I2207" i="22"/>
  <c r="I2208" i="22"/>
  <c r="I2209" i="22"/>
  <c r="I2210" i="22"/>
  <c r="I2211" i="22"/>
  <c r="I2212" i="22"/>
  <c r="I2213" i="22"/>
  <c r="I2214" i="22"/>
  <c r="I2215" i="22"/>
  <c r="I2216" i="22"/>
  <c r="I2217" i="22"/>
  <c r="I2218" i="22"/>
  <c r="I2219" i="22"/>
  <c r="I2220" i="22"/>
  <c r="I2221" i="22"/>
  <c r="I2222" i="22"/>
  <c r="I2223" i="22"/>
  <c r="I2224" i="22"/>
  <c r="I2225" i="22"/>
  <c r="I2226" i="22"/>
  <c r="I2227" i="22"/>
  <c r="I2228" i="22"/>
  <c r="I2229" i="22"/>
  <c r="I2230" i="22"/>
  <c r="I2231" i="22"/>
  <c r="I2232" i="22"/>
  <c r="I2233" i="22"/>
  <c r="I2234" i="22"/>
  <c r="I2235" i="22"/>
  <c r="I2236" i="22"/>
  <c r="I2237" i="22"/>
  <c r="I2238" i="22"/>
  <c r="I2239" i="22"/>
  <c r="I2240" i="22"/>
  <c r="I2241" i="22"/>
  <c r="I2242" i="22"/>
  <c r="I2243" i="22"/>
  <c r="I2244" i="22"/>
  <c r="I2245" i="22"/>
  <c r="I2246" i="22"/>
  <c r="I2247" i="22"/>
  <c r="I2248" i="22"/>
  <c r="I2249" i="22"/>
  <c r="I2250" i="22"/>
  <c r="I2251" i="22"/>
  <c r="I2252" i="22"/>
  <c r="I2253" i="22"/>
  <c r="I2254" i="22"/>
  <c r="I2255" i="22"/>
  <c r="I2256" i="22"/>
  <c r="I2257" i="22"/>
  <c r="I2258" i="22"/>
  <c r="I2259" i="22"/>
  <c r="I2260" i="22"/>
  <c r="I2261" i="22"/>
  <c r="I2262" i="22"/>
  <c r="I2263" i="22"/>
  <c r="I2264" i="22"/>
  <c r="I2265" i="22"/>
  <c r="I2266" i="22"/>
  <c r="I2267" i="22"/>
  <c r="I2268" i="22"/>
  <c r="I2269" i="22"/>
  <c r="I2270" i="22"/>
  <c r="I2271" i="22"/>
  <c r="I2272" i="22"/>
  <c r="I2273" i="22"/>
  <c r="I2274" i="22"/>
  <c r="I2275" i="22"/>
  <c r="I2276" i="22"/>
  <c r="I2277" i="22"/>
  <c r="I2278" i="22"/>
  <c r="I2279" i="22"/>
  <c r="I2280" i="22"/>
  <c r="I2281" i="22"/>
  <c r="I2282" i="22"/>
  <c r="I2283" i="22"/>
  <c r="I2284" i="22"/>
  <c r="I2285" i="22"/>
  <c r="I2286" i="22"/>
  <c r="I2287" i="22"/>
  <c r="I2288" i="22"/>
  <c r="I2289" i="22"/>
  <c r="I2290" i="22"/>
  <c r="I2291" i="22"/>
  <c r="I2292" i="22"/>
  <c r="I2293" i="22"/>
  <c r="I2294" i="22"/>
  <c r="I2295" i="22"/>
  <c r="I2296" i="22"/>
  <c r="I2297" i="22"/>
  <c r="I2298" i="22"/>
  <c r="I2299" i="22"/>
  <c r="I2300" i="22"/>
  <c r="I2301" i="22"/>
  <c r="I2302" i="22"/>
  <c r="I2303" i="22"/>
  <c r="I2304" i="22"/>
  <c r="I2305" i="22"/>
  <c r="I2306" i="22"/>
  <c r="I2307" i="22"/>
  <c r="I2308" i="22"/>
  <c r="I2309" i="22"/>
  <c r="I2310" i="22"/>
  <c r="I2311" i="22"/>
  <c r="I2312" i="22"/>
  <c r="I2313" i="22"/>
  <c r="I2314" i="22"/>
  <c r="I2315" i="22"/>
  <c r="I2316" i="22"/>
  <c r="I2317" i="22"/>
  <c r="I2318" i="22"/>
  <c r="I2319" i="22"/>
  <c r="I2320" i="22"/>
  <c r="I2321" i="22"/>
  <c r="I2322" i="22"/>
  <c r="I2323" i="22"/>
  <c r="I2324" i="22"/>
  <c r="I2325" i="22"/>
  <c r="I2326" i="22"/>
  <c r="I2327" i="22"/>
  <c r="I2328" i="22"/>
  <c r="I2329" i="22"/>
  <c r="I2330" i="22"/>
  <c r="I2331" i="22"/>
  <c r="I2332" i="22"/>
  <c r="I2333" i="22"/>
  <c r="I2334" i="22"/>
  <c r="I2335" i="22"/>
  <c r="I2336" i="22"/>
  <c r="I2337" i="22"/>
  <c r="I2338" i="22"/>
  <c r="I2339" i="22"/>
  <c r="I2340" i="22"/>
  <c r="I2341" i="22"/>
  <c r="I2342" i="22"/>
  <c r="I2343" i="22"/>
  <c r="I2344" i="22"/>
  <c r="I2345" i="22"/>
  <c r="I2346" i="22"/>
  <c r="I2347" i="22"/>
  <c r="I2348" i="22"/>
  <c r="I2349" i="22"/>
  <c r="I2350" i="22"/>
  <c r="I2351" i="22"/>
  <c r="I2352" i="22"/>
  <c r="I2353" i="22"/>
  <c r="I2354" i="22"/>
  <c r="I2355" i="22"/>
  <c r="I2356" i="22"/>
  <c r="I2357" i="22"/>
  <c r="I2358" i="22"/>
  <c r="I2359" i="22"/>
  <c r="I2360" i="22"/>
  <c r="I2361" i="22"/>
  <c r="I2362" i="22"/>
  <c r="I2363" i="22"/>
  <c r="I2364" i="22"/>
  <c r="I2365" i="22"/>
  <c r="I2366" i="22"/>
  <c r="I2367" i="22"/>
  <c r="I2368" i="22"/>
  <c r="I2369" i="22"/>
  <c r="I2370" i="22"/>
  <c r="I2371" i="22"/>
  <c r="I2372" i="22"/>
  <c r="I2373" i="22"/>
  <c r="I2374" i="22"/>
  <c r="I2375" i="22"/>
  <c r="I2376" i="22"/>
  <c r="I2377" i="22"/>
  <c r="I2378" i="22"/>
  <c r="I2379" i="22"/>
  <c r="I2380" i="22"/>
  <c r="I2381" i="22"/>
  <c r="I2382" i="22"/>
  <c r="I2383" i="22"/>
  <c r="I2384" i="22"/>
  <c r="I2385" i="22"/>
  <c r="I2386" i="22"/>
  <c r="I2387" i="22"/>
  <c r="I2388" i="22"/>
  <c r="I2389" i="22"/>
  <c r="I2390" i="22"/>
  <c r="I2391" i="22"/>
  <c r="I2392" i="22"/>
  <c r="I2393" i="22"/>
  <c r="I2394" i="22"/>
  <c r="I2395" i="22"/>
  <c r="I2396" i="22"/>
  <c r="I2397" i="22"/>
  <c r="I2398" i="22"/>
  <c r="I2399" i="22"/>
  <c r="I2400" i="22"/>
  <c r="I2401" i="22"/>
  <c r="I2402" i="22"/>
  <c r="I2403" i="22"/>
  <c r="I2404" i="22"/>
  <c r="I2405" i="22"/>
  <c r="I2406" i="22"/>
  <c r="I2407" i="22"/>
  <c r="I2408" i="22"/>
  <c r="I2409" i="22"/>
  <c r="I2410" i="22"/>
  <c r="I2411" i="22"/>
  <c r="I2412" i="22"/>
  <c r="I2413" i="22"/>
  <c r="I2414" i="22"/>
  <c r="I2415" i="22"/>
  <c r="I2416" i="22"/>
  <c r="I2417" i="22"/>
  <c r="I2418" i="22"/>
  <c r="I2419" i="22"/>
  <c r="I2420" i="22"/>
  <c r="I2421" i="22"/>
  <c r="I2422" i="22"/>
  <c r="I2423" i="22"/>
  <c r="I2424" i="22"/>
  <c r="I2425" i="22"/>
  <c r="I2426" i="22"/>
  <c r="I2427" i="22"/>
  <c r="I2428" i="22"/>
  <c r="I2429" i="22"/>
  <c r="I2430" i="22"/>
  <c r="I2431" i="22"/>
  <c r="I2432" i="22"/>
  <c r="I2433" i="22"/>
  <c r="I2434" i="22"/>
  <c r="I2435" i="22"/>
  <c r="I2436" i="22"/>
  <c r="I2437" i="22"/>
  <c r="I2438" i="22"/>
  <c r="I2439" i="22"/>
  <c r="I2440" i="22"/>
  <c r="I2441" i="22"/>
  <c r="I2442" i="22"/>
  <c r="I2443" i="22"/>
  <c r="I2444" i="22"/>
  <c r="I2445" i="22"/>
  <c r="I2446" i="22"/>
  <c r="I2447" i="22"/>
  <c r="I2448" i="22"/>
  <c r="I2449" i="22"/>
  <c r="I2450" i="22"/>
  <c r="I2451" i="22"/>
  <c r="I2452" i="22"/>
  <c r="I2453" i="22"/>
  <c r="I2454" i="22"/>
  <c r="I2455" i="22"/>
  <c r="I2456" i="22"/>
  <c r="I2457" i="22"/>
  <c r="I2458" i="22"/>
  <c r="I2459" i="22"/>
  <c r="I2460" i="22"/>
  <c r="I2461" i="22"/>
  <c r="I2462" i="22"/>
  <c r="I2463" i="22"/>
  <c r="I2464" i="22"/>
  <c r="I2465" i="22"/>
  <c r="I2466" i="22"/>
  <c r="I2467" i="22"/>
  <c r="I2468" i="22"/>
  <c r="I2469" i="22"/>
  <c r="I2470" i="22"/>
  <c r="I2471" i="22"/>
  <c r="I2472" i="22"/>
  <c r="I2473" i="22"/>
  <c r="I2474" i="22"/>
  <c r="I2475" i="22"/>
  <c r="I2476" i="22"/>
  <c r="I2477" i="22"/>
  <c r="I2478" i="22"/>
  <c r="I2479" i="22"/>
  <c r="I2480" i="22"/>
  <c r="I2481" i="22"/>
  <c r="I2482" i="22"/>
  <c r="I2483" i="22"/>
  <c r="I2484" i="22"/>
  <c r="I2485" i="22"/>
  <c r="I2486" i="22"/>
  <c r="I2487" i="22"/>
  <c r="I2488" i="22"/>
  <c r="I2489" i="22"/>
  <c r="I2490" i="22"/>
  <c r="I2491" i="22"/>
  <c r="I2492" i="22"/>
  <c r="I2493" i="22"/>
  <c r="I2494" i="22"/>
  <c r="I2495" i="22"/>
  <c r="I2496" i="22"/>
  <c r="I2497" i="22"/>
  <c r="I2498" i="22"/>
  <c r="I2499" i="22"/>
  <c r="I2500" i="22"/>
  <c r="I2501" i="22"/>
  <c r="I2502" i="22"/>
  <c r="I2503" i="22"/>
  <c r="I2504" i="22"/>
  <c r="I2505" i="22"/>
  <c r="I2506" i="22"/>
  <c r="I2507" i="22"/>
  <c r="I2508" i="22"/>
  <c r="I2509" i="22"/>
  <c r="I2510" i="22"/>
  <c r="I2511" i="22"/>
  <c r="I2512" i="22"/>
  <c r="I2513" i="22"/>
  <c r="I2514" i="22"/>
  <c r="I2515" i="22"/>
  <c r="I2516" i="22"/>
  <c r="I2517" i="22"/>
  <c r="I2518" i="22"/>
  <c r="I2519" i="22"/>
  <c r="I2520" i="22"/>
  <c r="I2521" i="22"/>
  <c r="I2522" i="22"/>
  <c r="I2523" i="22"/>
  <c r="I2524" i="22"/>
  <c r="I2525" i="22"/>
  <c r="I2526" i="22"/>
  <c r="I2527" i="22"/>
  <c r="I2528" i="22"/>
  <c r="I2529" i="22"/>
  <c r="I2530" i="22"/>
  <c r="I2531" i="22"/>
  <c r="I2532" i="22"/>
  <c r="I2533" i="22"/>
  <c r="I2534" i="22"/>
  <c r="I2535" i="22"/>
  <c r="I2536" i="22"/>
  <c r="I2537" i="22"/>
  <c r="I2538" i="22"/>
  <c r="I2539" i="22"/>
  <c r="I2540" i="22"/>
  <c r="I2541" i="22"/>
  <c r="I2542" i="22"/>
  <c r="I2543" i="22"/>
  <c r="I2544" i="22"/>
  <c r="I2545" i="22"/>
  <c r="I2546" i="22"/>
  <c r="I2547" i="22"/>
  <c r="I2548" i="22"/>
  <c r="I2549" i="22"/>
  <c r="I2550" i="22"/>
  <c r="I2551" i="22"/>
  <c r="I2552" i="22"/>
  <c r="I2553" i="22"/>
  <c r="I2554" i="22"/>
  <c r="I2555" i="22"/>
  <c r="I2556" i="22"/>
  <c r="I2557" i="22"/>
  <c r="I2558" i="22"/>
  <c r="I2559" i="22"/>
  <c r="I2560" i="22"/>
  <c r="I2561" i="22"/>
  <c r="I2562" i="22"/>
  <c r="I2563" i="22"/>
  <c r="I2564" i="22"/>
  <c r="I2565" i="22"/>
  <c r="I2566" i="22"/>
  <c r="I2567" i="22"/>
  <c r="I2568" i="22"/>
  <c r="I2569" i="22"/>
  <c r="I2570" i="22"/>
  <c r="I2571" i="22"/>
  <c r="I2572" i="22"/>
  <c r="I2573" i="22"/>
  <c r="I2574" i="22"/>
  <c r="I2575" i="22"/>
  <c r="I2576" i="22"/>
  <c r="I2577" i="22"/>
  <c r="I2578" i="22"/>
  <c r="I2579" i="22"/>
  <c r="I2580" i="22"/>
  <c r="I2581" i="22"/>
  <c r="I2582" i="22"/>
  <c r="I2583" i="22"/>
  <c r="I2584" i="22"/>
  <c r="I2585" i="22"/>
  <c r="I2586" i="22"/>
  <c r="I2587" i="22"/>
  <c r="I2588" i="22"/>
  <c r="I2589" i="22"/>
  <c r="I2590" i="22"/>
  <c r="I2591" i="22"/>
  <c r="I2592" i="22"/>
  <c r="I2593" i="22"/>
  <c r="I2594" i="22"/>
  <c r="I2595" i="22"/>
  <c r="I2596" i="22"/>
  <c r="I2597" i="22"/>
  <c r="I2598" i="22"/>
  <c r="I2599" i="22"/>
  <c r="I2600" i="22"/>
  <c r="I2601" i="22"/>
  <c r="I2602" i="22"/>
  <c r="I2603" i="22"/>
  <c r="I2604" i="22"/>
  <c r="I2605" i="22"/>
  <c r="I2606" i="22"/>
  <c r="I2607" i="22"/>
  <c r="I2608" i="22"/>
  <c r="I2609" i="22"/>
  <c r="I2610" i="22"/>
  <c r="I2611" i="22"/>
  <c r="I2612" i="22"/>
  <c r="I2613" i="22"/>
  <c r="I2614" i="22"/>
  <c r="I2615" i="22"/>
  <c r="I2616" i="22"/>
  <c r="I2617" i="22"/>
  <c r="I2618" i="22"/>
  <c r="I2619" i="22"/>
  <c r="I2620" i="22"/>
  <c r="I2621" i="22"/>
  <c r="I2622" i="22"/>
  <c r="I2623" i="22"/>
  <c r="I2624" i="22"/>
  <c r="I2625" i="22"/>
  <c r="I2626" i="22"/>
  <c r="I2627" i="22"/>
  <c r="I2628" i="22"/>
  <c r="I2629" i="22"/>
  <c r="I2630" i="22"/>
  <c r="I2631" i="22"/>
  <c r="I2632" i="22"/>
  <c r="I2633" i="22"/>
  <c r="I2634" i="22"/>
  <c r="I2635" i="22"/>
  <c r="I2636" i="22"/>
  <c r="I2637" i="22"/>
  <c r="I2638" i="22"/>
  <c r="I2639" i="22"/>
  <c r="I2640" i="22"/>
  <c r="I2641" i="22"/>
  <c r="I2642" i="22"/>
  <c r="I2643" i="22"/>
  <c r="I2644" i="22"/>
  <c r="I2645" i="22"/>
  <c r="I2646" i="22"/>
  <c r="I2647" i="22"/>
  <c r="I2648" i="22"/>
  <c r="I2649" i="22"/>
  <c r="I2650" i="22"/>
  <c r="I2651" i="22"/>
  <c r="I2652" i="22"/>
  <c r="I2653" i="22"/>
  <c r="I2654" i="22"/>
  <c r="I2655" i="22"/>
  <c r="I2656" i="22"/>
  <c r="I2657" i="22"/>
  <c r="I2658" i="22"/>
  <c r="I2659" i="22"/>
  <c r="I2660" i="22"/>
  <c r="I2661" i="22"/>
  <c r="I2662" i="22"/>
  <c r="I2663" i="22"/>
  <c r="I2664" i="22"/>
  <c r="I2665" i="22"/>
  <c r="I2666" i="22"/>
  <c r="I2667" i="22"/>
  <c r="I2668" i="22"/>
  <c r="I2669" i="22"/>
  <c r="I2670" i="22"/>
  <c r="I2671" i="22"/>
  <c r="I2672" i="22"/>
  <c r="I2673" i="22"/>
  <c r="I2674" i="22"/>
  <c r="I2675" i="22"/>
  <c r="I2676" i="22"/>
  <c r="I2677" i="22"/>
  <c r="I2678" i="22"/>
  <c r="I2679" i="22"/>
  <c r="I2680" i="22"/>
  <c r="I2681" i="22"/>
  <c r="I2682" i="22"/>
  <c r="I2683" i="22"/>
  <c r="I2684" i="22"/>
  <c r="I2685" i="22"/>
  <c r="I2686" i="22"/>
  <c r="I2687" i="22"/>
  <c r="I2688" i="22"/>
  <c r="I2689" i="22"/>
  <c r="I2690" i="22"/>
  <c r="I2691" i="22"/>
  <c r="I2692" i="22"/>
  <c r="I2693" i="22"/>
  <c r="I2694" i="22"/>
  <c r="I2695" i="22"/>
  <c r="I2696" i="22"/>
  <c r="I2697" i="22"/>
  <c r="I2698" i="22"/>
  <c r="I2699" i="22"/>
  <c r="I2700" i="22"/>
  <c r="I2701" i="22"/>
  <c r="I2702" i="22"/>
  <c r="I2703" i="22"/>
  <c r="I2704" i="22"/>
  <c r="I2705" i="22"/>
  <c r="I2706" i="22"/>
  <c r="I2707" i="22"/>
  <c r="I2708" i="22"/>
  <c r="I2709" i="22"/>
  <c r="I2710" i="22"/>
  <c r="I2711" i="22"/>
  <c r="I2712" i="22"/>
  <c r="I2713" i="22"/>
  <c r="I2714" i="22"/>
  <c r="I2715" i="22"/>
  <c r="I2716" i="22"/>
  <c r="I2717" i="22"/>
  <c r="I2718" i="22"/>
  <c r="I2719" i="22"/>
  <c r="I2720" i="22"/>
  <c r="I2721" i="22"/>
  <c r="I2722" i="22"/>
  <c r="I2723" i="22"/>
  <c r="I2724" i="22"/>
  <c r="I2725" i="22"/>
  <c r="I2726" i="22"/>
  <c r="I2727" i="22"/>
  <c r="I2728" i="22"/>
  <c r="I2729" i="22"/>
  <c r="I2730" i="22"/>
  <c r="I2731" i="22"/>
  <c r="I2732" i="22"/>
  <c r="I2733" i="22"/>
  <c r="I2734" i="22"/>
  <c r="I2735" i="22"/>
  <c r="I2736" i="22"/>
  <c r="I2737" i="22"/>
  <c r="I2738" i="22"/>
  <c r="I2739" i="22"/>
  <c r="I2740" i="22"/>
  <c r="I2741" i="22"/>
  <c r="I2742" i="22"/>
  <c r="I2743" i="22"/>
  <c r="I2744" i="22"/>
  <c r="I2745" i="22"/>
  <c r="I2746" i="22"/>
  <c r="I2747" i="22"/>
  <c r="I2748" i="22"/>
  <c r="I2749" i="22"/>
  <c r="I2750" i="22"/>
  <c r="I2751" i="22"/>
  <c r="I2752" i="22"/>
  <c r="I2753" i="22"/>
  <c r="I2754" i="22"/>
  <c r="I2755" i="22"/>
  <c r="I2756" i="22"/>
  <c r="I2757" i="22"/>
  <c r="I2758" i="22"/>
  <c r="I2759" i="22"/>
  <c r="I2760" i="22"/>
  <c r="I2761" i="22"/>
  <c r="I2762" i="22"/>
  <c r="I2763" i="22"/>
  <c r="I2764" i="22"/>
  <c r="I2765" i="22"/>
  <c r="I2766" i="22"/>
  <c r="I2767" i="22"/>
  <c r="I2768" i="22"/>
  <c r="I2769" i="22"/>
  <c r="I2770" i="22"/>
  <c r="I2771" i="22"/>
  <c r="I2772" i="22"/>
  <c r="I2773" i="22"/>
  <c r="I2774" i="22"/>
  <c r="I2775" i="22"/>
  <c r="I2776" i="22"/>
  <c r="I2777" i="22"/>
  <c r="I2778" i="22"/>
  <c r="I2779" i="22"/>
  <c r="I2780" i="22"/>
  <c r="I2781" i="22"/>
  <c r="I2782" i="22"/>
  <c r="I2783" i="22"/>
  <c r="I2784" i="22"/>
  <c r="I2785" i="22"/>
  <c r="I2786" i="22"/>
  <c r="I2787" i="22"/>
  <c r="I2788" i="22"/>
  <c r="I2789" i="22"/>
  <c r="I2790" i="22"/>
  <c r="I2791" i="22"/>
  <c r="I2792" i="22"/>
  <c r="I2793" i="22"/>
  <c r="I2794" i="22"/>
  <c r="I2795" i="22"/>
  <c r="I2796" i="22"/>
  <c r="I2797" i="22"/>
  <c r="I2798" i="22"/>
  <c r="I2799" i="22"/>
  <c r="I2800" i="22"/>
  <c r="I2801" i="22"/>
  <c r="I2802" i="22"/>
  <c r="I2803" i="22"/>
  <c r="I2804" i="22"/>
  <c r="I2805" i="22"/>
  <c r="I2806" i="22"/>
  <c r="I2807" i="22"/>
  <c r="I2808" i="22"/>
  <c r="I2809" i="22"/>
  <c r="I2810" i="22"/>
  <c r="I2811" i="22"/>
  <c r="I2812" i="22"/>
  <c r="I2813" i="22"/>
  <c r="I2814" i="22"/>
  <c r="I2815" i="22"/>
  <c r="I2816" i="22"/>
  <c r="I2817" i="22"/>
  <c r="I2818" i="22"/>
  <c r="I2819" i="22"/>
  <c r="I2820" i="22"/>
  <c r="I2821" i="22"/>
  <c r="I2822" i="22"/>
  <c r="I2823" i="22"/>
  <c r="I2824" i="22"/>
  <c r="I2825" i="22"/>
  <c r="I2826" i="22"/>
  <c r="I2827" i="22"/>
  <c r="I2828" i="22"/>
  <c r="I2829" i="22"/>
  <c r="I2830" i="22"/>
  <c r="I2831" i="22"/>
  <c r="I2832" i="22"/>
  <c r="I2833" i="22"/>
  <c r="I2834" i="22"/>
  <c r="I2835" i="22"/>
  <c r="I2836" i="22"/>
  <c r="I2837" i="22"/>
  <c r="I2838" i="22"/>
  <c r="I2839" i="22"/>
  <c r="I2840" i="22"/>
  <c r="I2841" i="22"/>
  <c r="I2842" i="22"/>
  <c r="I2843" i="22"/>
  <c r="I2844" i="22"/>
  <c r="I2845" i="22"/>
  <c r="I2846" i="22"/>
  <c r="I2847" i="22"/>
  <c r="I2848" i="22"/>
  <c r="I2849" i="22"/>
  <c r="I2850" i="22"/>
  <c r="I2851" i="22"/>
  <c r="I2852" i="22"/>
  <c r="I2853" i="22"/>
  <c r="I2854" i="22"/>
  <c r="I2855" i="22"/>
  <c r="I2856" i="22"/>
  <c r="I2857" i="22"/>
  <c r="I2858" i="22"/>
  <c r="I2859" i="22"/>
  <c r="I2860" i="22"/>
  <c r="I2861" i="22"/>
  <c r="I2862" i="22"/>
  <c r="I2863" i="22"/>
  <c r="I2864" i="22"/>
  <c r="I2865" i="22"/>
  <c r="I2866" i="22"/>
  <c r="I2867" i="22"/>
  <c r="I2868" i="22"/>
  <c r="I2869" i="22"/>
  <c r="I2870" i="22"/>
  <c r="I2871" i="22"/>
  <c r="I2872" i="22"/>
  <c r="I2873" i="22"/>
  <c r="I2874" i="22"/>
  <c r="I2875" i="22"/>
  <c r="I2876" i="22"/>
  <c r="I2877" i="22"/>
  <c r="I2878" i="22"/>
  <c r="I2879" i="22"/>
  <c r="I2880" i="22"/>
  <c r="I2881" i="22"/>
  <c r="I2882" i="22"/>
  <c r="I2883" i="22"/>
  <c r="I2884" i="22"/>
  <c r="I2885" i="22"/>
  <c r="I2886" i="22"/>
  <c r="I2887" i="22"/>
  <c r="I2888" i="22"/>
  <c r="I2889" i="22"/>
  <c r="I2890" i="22"/>
  <c r="I2891" i="22"/>
  <c r="I2892" i="22"/>
  <c r="I2893" i="22"/>
  <c r="I2894" i="22"/>
  <c r="I2895" i="22"/>
  <c r="I2896" i="22"/>
  <c r="I2897" i="22"/>
  <c r="I2898" i="22"/>
  <c r="I2899" i="22"/>
  <c r="I2900" i="22"/>
  <c r="I2901" i="22"/>
  <c r="I2902" i="22"/>
  <c r="I2903" i="22"/>
  <c r="I2904" i="22"/>
  <c r="I2905" i="22"/>
  <c r="I2906" i="22"/>
  <c r="I2907" i="22"/>
  <c r="I2908" i="22"/>
  <c r="I2909" i="22"/>
  <c r="I2910" i="22"/>
  <c r="I2911" i="22"/>
  <c r="I2912" i="22"/>
  <c r="I2913" i="22"/>
  <c r="I2914" i="22"/>
  <c r="I2915" i="22"/>
  <c r="I2916" i="22"/>
  <c r="I2917" i="22"/>
  <c r="I2918" i="22"/>
  <c r="I2919" i="22"/>
  <c r="I2920" i="22"/>
  <c r="I2921" i="22"/>
  <c r="I2922" i="22"/>
  <c r="I2923" i="22"/>
  <c r="I2924" i="22"/>
  <c r="I2925" i="22"/>
  <c r="I2926" i="22"/>
  <c r="I2927" i="22"/>
  <c r="I2928" i="22"/>
  <c r="I2929" i="22"/>
  <c r="I2930" i="22"/>
  <c r="I2931" i="22"/>
  <c r="I2932" i="22"/>
  <c r="I2933" i="22"/>
  <c r="I2934" i="22"/>
  <c r="I2935" i="22"/>
  <c r="I2936" i="22"/>
  <c r="I2937" i="22"/>
  <c r="I2938" i="22"/>
  <c r="I2939" i="22"/>
  <c r="I2940" i="22"/>
  <c r="I2941" i="22"/>
  <c r="I2942" i="22"/>
  <c r="I2943" i="22"/>
  <c r="I2944" i="22"/>
  <c r="I2945" i="22"/>
  <c r="I2946" i="22"/>
  <c r="I2947" i="22"/>
  <c r="I2948" i="22"/>
  <c r="I2949" i="22"/>
  <c r="I2950" i="22"/>
  <c r="I2951" i="22"/>
  <c r="I2952" i="22"/>
  <c r="I2953" i="22"/>
  <c r="I2954" i="22"/>
  <c r="I2955" i="22"/>
  <c r="I2956" i="22"/>
  <c r="I2957" i="22"/>
  <c r="I2958" i="22"/>
  <c r="I2959" i="22"/>
  <c r="I2960" i="22"/>
  <c r="I2961" i="22"/>
  <c r="I2962" i="22"/>
  <c r="I2963" i="22"/>
  <c r="I2964" i="22"/>
  <c r="I2965" i="22"/>
  <c r="I2966" i="22"/>
  <c r="I2967" i="22"/>
  <c r="I2968" i="22"/>
  <c r="I2969" i="22"/>
  <c r="I2970" i="22"/>
  <c r="I2971" i="22"/>
  <c r="I2972" i="22"/>
  <c r="I2973" i="22"/>
  <c r="I2974" i="22"/>
  <c r="I2975" i="22"/>
  <c r="I2976" i="22"/>
  <c r="I2977" i="22"/>
  <c r="I2978" i="22"/>
  <c r="I2979" i="22"/>
  <c r="I2980" i="22"/>
  <c r="I2981" i="22"/>
  <c r="I2982" i="22"/>
  <c r="I2983" i="22"/>
  <c r="I2984" i="22"/>
  <c r="I2985" i="22"/>
  <c r="I2986" i="22"/>
  <c r="I2987" i="22"/>
  <c r="I2988" i="22"/>
  <c r="I2989" i="22"/>
  <c r="I2990" i="22"/>
  <c r="I2991" i="22"/>
  <c r="I2992" i="22"/>
  <c r="I2993" i="22"/>
  <c r="I2994" i="22"/>
  <c r="I2995" i="22"/>
  <c r="I2996" i="22"/>
  <c r="I2997" i="22"/>
  <c r="I2998" i="22"/>
  <c r="I2999" i="22"/>
  <c r="I3000" i="22"/>
  <c r="I3001" i="22"/>
  <c r="I3002" i="22"/>
  <c r="I3003" i="22"/>
  <c r="I3004" i="22"/>
  <c r="I3005" i="22"/>
  <c r="I3006" i="22"/>
  <c r="I3007" i="22"/>
  <c r="I3008" i="22"/>
  <c r="I3009" i="22"/>
  <c r="I3010" i="22"/>
  <c r="I3011" i="22"/>
  <c r="I3012" i="22"/>
  <c r="I3013" i="22"/>
  <c r="I3014" i="22"/>
  <c r="I3015" i="22"/>
  <c r="I3016" i="22"/>
  <c r="I3017" i="22"/>
  <c r="I3018" i="22"/>
  <c r="I3019" i="22"/>
  <c r="I3020" i="22"/>
  <c r="I3021" i="22"/>
  <c r="I3022" i="22"/>
  <c r="I3023" i="22"/>
  <c r="I3024" i="22"/>
  <c r="I3025" i="22"/>
  <c r="I3026" i="22"/>
  <c r="I3027" i="22"/>
  <c r="I3028" i="22"/>
  <c r="I3029" i="22"/>
  <c r="I3030" i="22"/>
  <c r="I3031" i="22"/>
  <c r="I3032" i="22"/>
  <c r="I3033" i="22"/>
  <c r="I3034" i="22"/>
  <c r="I3035" i="22"/>
  <c r="I3036" i="22"/>
  <c r="I3037" i="22"/>
  <c r="I3038" i="22"/>
  <c r="I3039" i="22"/>
  <c r="I3040" i="22"/>
  <c r="I3041" i="22"/>
  <c r="I3042" i="22"/>
  <c r="I3043" i="22"/>
  <c r="I3044" i="22"/>
  <c r="I3045" i="22"/>
  <c r="I3046" i="22"/>
  <c r="I3047" i="22"/>
  <c r="I3048" i="22"/>
  <c r="I3049" i="22"/>
  <c r="I3050" i="22"/>
  <c r="I3051" i="22"/>
  <c r="I3052" i="22"/>
  <c r="I3053" i="22"/>
  <c r="I3054" i="22"/>
  <c r="I3055" i="22"/>
  <c r="I3056" i="22"/>
  <c r="I3057" i="22"/>
  <c r="I3058" i="22"/>
  <c r="I3059" i="22"/>
  <c r="I3060" i="22"/>
  <c r="I3061" i="22"/>
  <c r="I3062" i="22"/>
  <c r="I3063" i="22"/>
  <c r="I3064" i="22"/>
  <c r="I3065" i="22"/>
  <c r="I3066" i="22"/>
  <c r="I3067" i="22"/>
  <c r="I3068" i="22"/>
  <c r="I3069" i="22"/>
  <c r="I3070" i="22"/>
  <c r="I3071" i="22"/>
  <c r="I3072" i="22"/>
  <c r="I3073" i="22"/>
  <c r="I3074" i="22"/>
  <c r="I3075" i="22"/>
  <c r="I3076" i="22"/>
  <c r="I3077" i="22"/>
  <c r="I3078" i="22"/>
  <c r="I3079" i="22"/>
  <c r="I3080" i="22"/>
  <c r="I3081" i="22"/>
  <c r="I3082" i="22"/>
  <c r="I3083" i="22"/>
  <c r="I3084" i="22"/>
  <c r="I3085" i="22"/>
  <c r="I3086" i="22"/>
  <c r="I3087" i="22"/>
  <c r="I3088" i="22"/>
  <c r="I3089" i="22"/>
  <c r="I3090" i="22"/>
  <c r="I3091" i="22"/>
  <c r="I3092" i="22"/>
  <c r="I3093" i="22"/>
  <c r="I3094" i="22"/>
  <c r="I3095" i="22"/>
  <c r="I3096" i="22"/>
  <c r="I3097" i="22"/>
  <c r="I3098" i="22"/>
  <c r="I3099" i="22"/>
  <c r="I3100" i="22"/>
  <c r="I3101" i="22"/>
  <c r="I3102" i="22"/>
  <c r="I3103" i="22"/>
  <c r="I3104" i="22"/>
  <c r="I3105" i="22"/>
  <c r="I3106" i="22"/>
  <c r="I3107" i="22"/>
  <c r="I3108" i="22"/>
  <c r="I3109" i="22"/>
  <c r="I3110" i="22"/>
  <c r="I3111" i="22"/>
  <c r="I3112" i="22"/>
  <c r="I3113" i="22"/>
  <c r="I3114" i="22"/>
  <c r="I3115" i="22"/>
  <c r="I3116" i="22"/>
  <c r="I3117" i="22"/>
  <c r="I3118" i="22"/>
  <c r="I3119" i="22"/>
  <c r="I3120" i="22"/>
  <c r="I3121" i="22"/>
  <c r="I3122" i="22"/>
  <c r="I3123" i="22"/>
  <c r="I3124" i="22"/>
  <c r="I3125" i="22"/>
  <c r="I3126" i="22"/>
  <c r="I3127" i="22"/>
  <c r="I3128" i="22"/>
  <c r="I3129" i="22"/>
  <c r="I3130" i="22"/>
  <c r="I3131" i="22"/>
  <c r="I3132" i="22"/>
  <c r="I3133" i="22"/>
  <c r="I3134" i="22"/>
  <c r="I3135" i="22"/>
  <c r="I3136" i="22"/>
  <c r="I3137" i="22"/>
  <c r="I3138" i="22"/>
  <c r="I3139" i="22"/>
  <c r="I3140" i="22"/>
  <c r="I3141" i="22"/>
  <c r="I3142" i="22"/>
  <c r="I3143" i="22"/>
  <c r="I3144" i="22"/>
  <c r="I3145" i="22"/>
  <c r="I3146" i="22"/>
  <c r="I3147" i="22"/>
  <c r="I3148" i="22"/>
  <c r="I3149" i="22"/>
  <c r="I3150" i="22"/>
  <c r="I3151" i="22"/>
  <c r="I3152" i="22"/>
  <c r="I3153" i="22"/>
  <c r="I3154" i="22"/>
  <c r="I3155" i="22"/>
  <c r="I3156" i="22"/>
  <c r="I3157" i="22"/>
  <c r="I3158" i="22"/>
  <c r="I3159" i="22"/>
  <c r="I3160" i="22"/>
  <c r="I3161" i="22"/>
  <c r="I3162" i="22"/>
  <c r="I3163" i="22"/>
  <c r="I3164" i="22"/>
  <c r="I3165" i="22"/>
  <c r="I3166" i="22"/>
  <c r="I3167" i="22"/>
  <c r="I3168" i="22"/>
  <c r="I3169" i="22"/>
  <c r="I3170" i="22"/>
  <c r="I3171" i="22"/>
  <c r="I3172" i="22"/>
  <c r="I3173" i="22"/>
  <c r="I3174" i="22"/>
  <c r="I3175" i="22"/>
  <c r="I3176" i="22"/>
  <c r="I3177" i="22"/>
  <c r="I3178" i="22"/>
  <c r="I3179" i="22"/>
  <c r="I3180" i="22"/>
  <c r="I3181" i="22"/>
  <c r="I3182" i="22"/>
  <c r="I3183" i="22"/>
  <c r="I3184" i="22"/>
  <c r="I3185" i="22"/>
  <c r="I3186" i="22"/>
  <c r="I3187" i="22"/>
  <c r="I3188" i="22"/>
  <c r="I3189" i="22"/>
  <c r="I3190" i="22"/>
  <c r="I3191" i="22"/>
  <c r="I3192" i="22"/>
  <c r="I3193" i="22"/>
  <c r="I3194" i="22"/>
  <c r="I3195" i="22"/>
  <c r="I3196" i="22"/>
  <c r="I3197" i="22"/>
  <c r="I3198" i="22"/>
  <c r="I3199" i="22"/>
  <c r="I3200" i="22"/>
  <c r="I3201" i="22"/>
  <c r="I3202" i="22"/>
  <c r="I3203" i="22"/>
  <c r="I3204" i="22"/>
  <c r="I3205" i="22"/>
  <c r="I3206" i="22"/>
  <c r="I3207" i="22"/>
  <c r="I3208" i="22"/>
  <c r="I3209" i="22"/>
  <c r="I3210" i="22"/>
  <c r="I3211" i="22"/>
  <c r="I3212" i="22"/>
  <c r="I3213" i="22"/>
  <c r="I3214" i="22"/>
  <c r="I3215" i="22"/>
  <c r="I3216" i="22"/>
  <c r="I3217" i="22"/>
  <c r="I3218" i="22"/>
  <c r="I3219" i="22"/>
  <c r="I3220" i="22"/>
  <c r="I3221" i="22"/>
  <c r="I3222" i="22"/>
  <c r="I3223" i="22"/>
  <c r="I3224" i="22"/>
  <c r="I3225" i="22"/>
  <c r="I3226" i="22"/>
  <c r="I3227" i="22"/>
  <c r="I3228" i="22"/>
  <c r="I3229" i="22"/>
  <c r="I3230" i="22"/>
  <c r="I3231" i="22"/>
  <c r="I3232" i="22"/>
  <c r="I3233" i="22"/>
  <c r="I3234" i="22"/>
  <c r="I3235" i="22"/>
  <c r="I3236" i="22"/>
  <c r="I3237" i="22"/>
  <c r="I3238" i="22"/>
  <c r="I3239" i="22"/>
  <c r="I3240" i="22"/>
  <c r="I3241" i="22"/>
  <c r="I3242" i="22"/>
  <c r="I3243" i="22"/>
  <c r="I3244" i="22"/>
  <c r="I3245" i="22"/>
  <c r="I3246" i="22"/>
  <c r="I3247" i="22"/>
  <c r="I3248" i="22"/>
  <c r="I3249" i="22"/>
  <c r="I3250" i="22"/>
  <c r="I3251" i="22"/>
  <c r="I3252" i="22"/>
  <c r="I3253" i="22"/>
  <c r="I3254" i="22"/>
  <c r="I3255" i="22"/>
  <c r="I3256" i="22"/>
  <c r="I3257" i="22"/>
  <c r="I3258" i="22"/>
  <c r="I3259" i="22"/>
  <c r="I3260" i="22"/>
  <c r="I3261" i="22"/>
  <c r="I3262" i="22"/>
  <c r="I3263" i="22"/>
  <c r="I3264" i="22"/>
  <c r="I3265" i="22"/>
  <c r="I3266" i="22"/>
  <c r="I3267" i="22"/>
  <c r="I3268" i="22"/>
  <c r="I3269" i="22"/>
  <c r="I3270" i="22"/>
  <c r="I3271" i="22"/>
  <c r="I3272" i="22"/>
  <c r="I3273" i="22"/>
  <c r="I3274" i="22"/>
  <c r="I3275" i="22"/>
  <c r="I3276" i="22"/>
  <c r="I3277" i="22"/>
  <c r="I3278" i="22"/>
  <c r="I3279" i="22"/>
  <c r="I3280" i="22"/>
  <c r="I3281" i="22"/>
  <c r="I3282" i="22"/>
  <c r="I3283" i="22"/>
  <c r="I3284" i="22"/>
  <c r="I3285" i="22"/>
  <c r="I3286" i="22"/>
  <c r="I3287" i="22"/>
  <c r="I3288" i="22"/>
  <c r="I3289" i="22"/>
  <c r="I3290" i="22"/>
  <c r="I3291" i="22"/>
  <c r="I3292" i="22"/>
  <c r="I3293" i="22"/>
  <c r="I3294" i="22"/>
  <c r="I3295" i="22"/>
  <c r="I3296" i="22"/>
  <c r="I3297" i="22"/>
  <c r="I3298" i="22"/>
  <c r="I3299" i="22"/>
  <c r="I3300" i="22"/>
  <c r="I3301" i="22"/>
  <c r="I3302" i="22"/>
  <c r="I3303" i="22"/>
  <c r="I3304" i="22"/>
  <c r="I3305" i="22"/>
  <c r="I3306" i="22"/>
  <c r="I3307" i="22"/>
  <c r="I3308" i="22"/>
  <c r="I3309" i="22"/>
  <c r="I3310" i="22"/>
  <c r="I3311" i="22"/>
  <c r="I3312" i="22"/>
  <c r="I3313" i="22"/>
  <c r="I3314" i="22"/>
  <c r="I3315" i="22"/>
  <c r="I3316" i="22"/>
  <c r="I3317" i="22"/>
  <c r="I3318" i="22"/>
  <c r="I3319" i="22"/>
  <c r="I3320" i="22"/>
  <c r="I3321" i="22"/>
  <c r="I3322" i="22"/>
  <c r="I3323" i="22"/>
  <c r="I3324" i="22"/>
  <c r="I3325" i="22"/>
  <c r="I3326" i="22"/>
  <c r="I3327" i="22"/>
  <c r="I3328" i="22"/>
  <c r="I3329" i="22"/>
  <c r="I3330" i="22"/>
  <c r="I3331" i="22"/>
  <c r="I3332" i="22"/>
  <c r="I3333" i="22"/>
  <c r="I3334" i="22"/>
  <c r="I3335" i="22"/>
  <c r="I3336" i="22"/>
  <c r="I3337" i="22"/>
  <c r="I3338" i="22"/>
  <c r="I3339" i="22"/>
  <c r="I3340" i="22"/>
  <c r="I3341" i="22"/>
  <c r="I3342" i="22"/>
  <c r="I3343" i="22"/>
  <c r="I3344" i="22"/>
  <c r="I3345" i="22"/>
  <c r="I3346" i="22"/>
  <c r="I3347" i="22"/>
  <c r="I3348" i="22"/>
  <c r="I3349" i="22"/>
  <c r="I3350" i="22"/>
  <c r="I3351" i="22"/>
  <c r="I3352" i="22"/>
  <c r="I3353" i="22"/>
  <c r="I3354" i="22"/>
  <c r="I3355" i="22"/>
  <c r="I3356" i="22"/>
  <c r="I3357" i="22"/>
  <c r="I3358" i="22"/>
  <c r="I3359" i="22"/>
  <c r="I3360" i="22"/>
  <c r="I3361" i="22"/>
  <c r="I3362" i="22"/>
  <c r="I3363" i="22"/>
  <c r="I3364" i="22"/>
  <c r="I3365" i="22"/>
  <c r="I3366" i="22"/>
  <c r="I3367" i="22"/>
  <c r="I3368" i="22"/>
  <c r="I3369" i="22"/>
  <c r="I3370" i="22"/>
  <c r="I3371" i="22"/>
  <c r="I3372" i="22"/>
  <c r="I3373" i="22"/>
  <c r="I3374" i="22"/>
  <c r="I3375" i="22"/>
  <c r="I3376" i="22"/>
  <c r="I3377" i="22"/>
  <c r="I3378" i="22"/>
  <c r="I3379" i="22"/>
  <c r="I3380" i="22"/>
  <c r="I3381" i="22"/>
  <c r="I3382" i="22"/>
  <c r="I3383" i="22"/>
  <c r="I3384" i="22"/>
  <c r="I3385" i="22"/>
  <c r="I3386" i="22"/>
  <c r="I3387" i="22"/>
  <c r="I3388" i="22"/>
  <c r="I3389" i="22"/>
  <c r="I3390" i="22"/>
  <c r="I3391" i="22"/>
  <c r="I3392" i="22"/>
  <c r="I3393" i="22"/>
  <c r="I3394" i="22"/>
  <c r="I3395" i="22"/>
  <c r="I3396" i="22"/>
  <c r="I3397" i="22"/>
  <c r="I3398" i="22"/>
  <c r="I3399" i="22"/>
  <c r="I3400" i="22"/>
  <c r="I3401" i="22"/>
  <c r="I3402" i="22"/>
  <c r="I3403" i="22"/>
  <c r="I3404" i="22"/>
  <c r="I3405" i="22"/>
  <c r="I3406" i="22"/>
  <c r="I3407" i="22"/>
  <c r="I3408" i="22"/>
  <c r="I3409" i="22"/>
  <c r="I3410" i="22"/>
  <c r="I3411" i="22"/>
  <c r="I3412" i="22"/>
  <c r="I3413" i="22"/>
  <c r="I3414" i="22"/>
  <c r="I3415" i="22"/>
  <c r="I3416" i="22"/>
  <c r="I3417" i="22"/>
  <c r="I3418" i="22"/>
  <c r="I3419" i="22"/>
  <c r="I3420" i="22"/>
  <c r="I3421" i="22"/>
  <c r="I3422" i="22"/>
  <c r="I3423" i="22"/>
  <c r="I3424" i="22"/>
  <c r="I3425" i="22"/>
  <c r="I3426" i="22"/>
  <c r="I3427" i="22"/>
  <c r="I3428" i="22"/>
  <c r="I3429" i="22"/>
  <c r="I3430" i="22"/>
  <c r="I3431" i="22"/>
  <c r="I3432" i="22"/>
  <c r="I3433" i="22"/>
  <c r="I3434" i="22"/>
  <c r="I3435" i="22"/>
  <c r="I3436" i="22"/>
  <c r="I3437" i="22"/>
  <c r="I3438" i="22"/>
  <c r="I3439" i="22"/>
  <c r="I3440" i="22"/>
  <c r="I3441" i="22"/>
  <c r="I3442" i="22"/>
  <c r="I3443" i="22"/>
  <c r="I3444" i="22"/>
  <c r="I3445" i="22"/>
  <c r="I3446" i="22"/>
  <c r="I3447" i="22"/>
  <c r="I3448" i="22"/>
  <c r="I3449" i="22"/>
  <c r="I3450" i="22"/>
  <c r="I3451" i="22"/>
  <c r="I3452" i="22"/>
  <c r="I3453" i="22"/>
  <c r="I3454" i="22"/>
  <c r="I3455" i="22"/>
  <c r="I3456" i="22"/>
  <c r="I3457" i="22"/>
  <c r="I3458" i="22"/>
  <c r="I3459" i="22"/>
  <c r="I3460" i="22"/>
  <c r="I3461" i="22"/>
  <c r="I3462" i="22"/>
  <c r="I3463" i="22"/>
  <c r="I3464" i="22"/>
  <c r="I3465" i="22"/>
  <c r="I3466" i="22"/>
  <c r="I3467" i="22"/>
  <c r="I3468" i="22"/>
  <c r="I3469" i="22"/>
  <c r="I3470" i="22"/>
  <c r="I3471" i="22"/>
  <c r="I3472" i="22"/>
  <c r="I3473" i="22"/>
  <c r="I3474" i="22"/>
  <c r="I3475" i="22"/>
  <c r="I3476" i="22"/>
  <c r="I3477" i="22"/>
  <c r="I3478" i="22"/>
  <c r="I3479" i="22"/>
  <c r="I3480" i="22"/>
  <c r="I3481" i="22"/>
  <c r="I3482" i="22"/>
  <c r="I3483" i="22"/>
  <c r="I3484" i="22"/>
  <c r="I3485" i="22"/>
  <c r="I3486" i="22"/>
  <c r="I3487" i="22"/>
  <c r="I3488" i="22"/>
  <c r="I3489" i="22"/>
  <c r="I3490" i="22"/>
  <c r="I3491" i="22"/>
  <c r="I3492" i="22"/>
  <c r="I3493" i="22"/>
  <c r="I3494" i="22"/>
  <c r="I3495" i="22"/>
  <c r="I3496" i="22"/>
  <c r="I3497" i="22"/>
  <c r="I3498" i="22"/>
  <c r="I3499" i="22"/>
  <c r="I3500" i="22"/>
  <c r="I3501" i="22"/>
  <c r="I3502" i="22"/>
  <c r="I3503" i="22"/>
  <c r="I3504" i="22"/>
  <c r="I3505" i="22"/>
  <c r="I3506" i="22"/>
  <c r="I3507" i="22"/>
  <c r="I3508" i="22"/>
  <c r="I3509" i="22"/>
  <c r="I3510" i="22"/>
  <c r="I3511" i="22"/>
  <c r="I3512" i="22"/>
  <c r="I3513" i="22"/>
  <c r="I3514" i="22"/>
  <c r="I3515" i="22"/>
  <c r="I3516" i="22"/>
  <c r="I3517" i="22"/>
  <c r="I3518" i="22"/>
  <c r="I3519" i="22"/>
  <c r="I3520" i="22"/>
  <c r="I3521" i="22"/>
  <c r="I3522" i="22"/>
  <c r="I3523" i="22"/>
  <c r="I3524" i="22"/>
  <c r="I3525" i="22"/>
  <c r="I3526" i="22"/>
  <c r="I3527" i="22"/>
  <c r="I3528" i="22"/>
  <c r="I3529" i="22"/>
  <c r="I3530" i="22"/>
  <c r="I3531" i="22"/>
  <c r="I3532" i="22"/>
  <c r="I3533" i="22"/>
  <c r="I3534" i="22"/>
  <c r="I3535" i="22"/>
  <c r="I3536" i="22"/>
  <c r="I3537" i="22"/>
  <c r="I3538" i="22"/>
  <c r="I3539" i="22"/>
  <c r="I3540" i="22"/>
  <c r="I3541" i="22"/>
  <c r="I3542" i="22"/>
  <c r="I3543" i="22"/>
  <c r="I3544" i="22"/>
  <c r="I3545" i="22"/>
  <c r="I3546" i="22"/>
  <c r="I3547" i="22"/>
  <c r="I3548" i="22"/>
  <c r="I3549" i="22"/>
  <c r="I3550" i="22"/>
  <c r="I3551" i="22"/>
  <c r="I3552" i="22"/>
  <c r="I3553" i="22"/>
  <c r="I3554" i="22"/>
  <c r="I3555" i="22"/>
  <c r="I3556" i="22"/>
  <c r="I3557" i="22"/>
  <c r="I3558" i="22"/>
  <c r="I3559" i="22"/>
  <c r="I3560" i="22"/>
  <c r="I3561" i="22"/>
  <c r="I3562" i="22"/>
  <c r="I3563" i="22"/>
  <c r="I3564" i="22"/>
  <c r="I3565" i="22"/>
  <c r="I3566" i="22"/>
  <c r="I3567" i="22"/>
  <c r="I3568" i="22"/>
  <c r="I3569" i="22"/>
  <c r="I3570" i="22"/>
  <c r="I3571" i="22"/>
  <c r="I3572" i="22"/>
  <c r="I3573" i="22"/>
  <c r="I3574" i="22"/>
  <c r="I3575" i="22"/>
  <c r="I3576" i="22"/>
  <c r="I3577" i="22"/>
  <c r="I3578" i="22"/>
  <c r="I3579" i="22"/>
  <c r="I3580" i="22"/>
  <c r="I3581" i="22"/>
  <c r="I3582" i="22"/>
  <c r="I3583" i="22"/>
  <c r="I3584" i="22"/>
  <c r="I3585" i="22"/>
  <c r="I3586" i="22"/>
  <c r="I3587" i="22"/>
  <c r="I3588" i="22"/>
  <c r="I3589" i="22"/>
  <c r="I3590" i="22"/>
  <c r="I3591" i="22"/>
  <c r="I3592" i="22"/>
  <c r="I3593" i="22"/>
  <c r="I3594" i="22"/>
  <c r="I3595" i="22"/>
  <c r="I3596" i="22"/>
  <c r="I3597" i="22"/>
  <c r="I3598" i="22"/>
  <c r="I3599" i="22"/>
  <c r="I3600" i="22"/>
  <c r="I3601" i="22"/>
  <c r="I3602" i="22"/>
  <c r="I3603" i="22"/>
  <c r="I3604" i="22"/>
  <c r="I3605" i="22"/>
  <c r="I3606" i="22"/>
  <c r="I3607" i="22"/>
  <c r="I3608" i="22"/>
  <c r="I3609" i="22"/>
  <c r="I3610" i="22"/>
  <c r="I3611" i="22"/>
  <c r="I3612" i="22"/>
  <c r="I3613" i="22"/>
  <c r="I3614" i="22"/>
  <c r="I3615" i="22"/>
  <c r="I3616" i="22"/>
  <c r="I3617" i="22"/>
  <c r="I3618" i="22"/>
  <c r="I3619" i="22"/>
  <c r="I3620" i="22"/>
  <c r="I3621" i="22"/>
  <c r="I3622" i="22"/>
  <c r="I3623" i="22"/>
  <c r="I3624" i="22"/>
  <c r="I3625" i="22"/>
  <c r="I3626" i="22"/>
  <c r="I3627" i="22"/>
  <c r="I3628" i="22"/>
  <c r="I3629" i="22"/>
  <c r="I3630" i="22"/>
  <c r="I3631" i="22"/>
  <c r="I3632" i="22"/>
  <c r="I3633" i="22"/>
  <c r="I3634" i="22"/>
  <c r="I3635" i="22"/>
  <c r="I3636" i="22"/>
  <c r="I3637" i="22"/>
  <c r="I3638" i="22"/>
  <c r="I3639" i="22"/>
  <c r="I3640" i="22"/>
  <c r="I3641" i="22"/>
  <c r="I3642" i="22"/>
  <c r="I3643" i="22"/>
  <c r="I3644" i="22"/>
  <c r="I3645" i="22"/>
  <c r="I3646" i="22"/>
  <c r="I3647" i="22"/>
  <c r="I3648" i="22"/>
  <c r="I3649" i="22"/>
  <c r="I3650" i="22"/>
  <c r="I3651" i="22"/>
  <c r="I3652" i="22"/>
  <c r="I3653" i="22"/>
  <c r="I3654" i="22"/>
  <c r="I3655" i="22"/>
  <c r="I3656" i="22"/>
  <c r="I3657" i="22"/>
  <c r="I3658" i="22"/>
  <c r="I3659" i="22"/>
  <c r="I3660" i="22"/>
  <c r="I3661" i="22"/>
  <c r="I3662" i="22"/>
  <c r="I3663" i="22"/>
  <c r="I3664" i="22"/>
  <c r="I3665" i="22"/>
  <c r="I3666" i="22"/>
  <c r="I3667" i="22"/>
  <c r="I3668" i="22"/>
  <c r="I3669" i="22"/>
  <c r="I3670" i="22"/>
  <c r="I3671" i="22"/>
  <c r="I3672" i="22"/>
  <c r="I3673" i="22"/>
  <c r="I3674" i="22"/>
  <c r="I3675" i="22"/>
  <c r="I3676" i="22"/>
  <c r="I3677" i="22"/>
  <c r="I3678" i="22"/>
  <c r="I3679" i="22"/>
  <c r="I3680" i="22"/>
  <c r="I3681" i="22"/>
  <c r="I3682" i="22"/>
  <c r="I3683" i="22"/>
  <c r="I3684" i="22"/>
  <c r="I3685" i="22"/>
  <c r="I3686" i="22"/>
  <c r="I3687" i="22"/>
  <c r="I3688" i="22"/>
  <c r="I3689" i="22"/>
  <c r="I3690" i="22"/>
  <c r="I3691" i="22"/>
  <c r="I3692" i="22"/>
  <c r="I3693" i="22"/>
  <c r="I3694" i="22"/>
  <c r="I3695" i="22"/>
  <c r="I3696" i="22"/>
  <c r="I3697" i="22"/>
  <c r="I3698" i="22"/>
  <c r="I3699" i="22"/>
  <c r="I3700" i="22"/>
  <c r="I3701" i="22"/>
  <c r="I3702" i="22"/>
  <c r="I3703" i="22"/>
  <c r="I3704" i="22"/>
  <c r="I3705" i="22"/>
  <c r="I3706" i="22"/>
  <c r="I3707" i="22"/>
  <c r="I3708" i="22"/>
  <c r="I3709" i="22"/>
  <c r="I3710" i="22"/>
  <c r="I3711" i="22"/>
  <c r="I3712" i="22"/>
  <c r="I3713" i="22"/>
  <c r="I3714" i="22"/>
  <c r="I3715" i="22"/>
  <c r="I3716" i="22"/>
  <c r="I3717" i="22"/>
  <c r="I3718" i="22"/>
  <c r="I3719" i="22"/>
  <c r="I3720" i="22"/>
  <c r="I3721" i="22"/>
  <c r="I3722" i="22"/>
  <c r="I3723" i="22"/>
  <c r="I3724" i="22"/>
  <c r="I3725" i="22"/>
  <c r="I3726" i="22"/>
  <c r="I3727" i="22"/>
  <c r="I3728" i="22"/>
  <c r="I3729" i="22"/>
  <c r="I3730" i="22"/>
  <c r="I3731" i="22"/>
  <c r="I3732" i="22"/>
  <c r="I3733" i="22"/>
  <c r="I3734" i="22"/>
  <c r="I3735" i="22"/>
  <c r="I3736" i="22"/>
  <c r="I3737" i="22"/>
  <c r="I3738" i="22"/>
  <c r="I3739" i="22"/>
  <c r="I3740" i="22"/>
  <c r="I3741" i="22"/>
  <c r="I3742" i="22"/>
  <c r="I3743" i="22"/>
  <c r="I3744" i="22"/>
  <c r="I3745" i="22"/>
  <c r="I3746" i="22"/>
  <c r="I3747" i="22"/>
  <c r="I3748" i="22"/>
  <c r="I3749" i="22"/>
  <c r="I3750" i="22"/>
  <c r="I3751" i="22"/>
  <c r="I3752" i="22"/>
  <c r="I3753" i="22"/>
  <c r="I3754" i="22"/>
  <c r="I3755" i="22"/>
  <c r="I3756" i="22"/>
  <c r="I3757" i="22"/>
  <c r="I3758" i="22"/>
  <c r="I3759" i="22"/>
  <c r="I3760" i="22"/>
  <c r="I3761" i="22"/>
  <c r="I3762" i="22"/>
  <c r="I3763" i="22"/>
  <c r="I3764" i="22"/>
  <c r="I3765" i="22"/>
  <c r="I3766" i="22"/>
  <c r="I3767" i="22"/>
  <c r="I3768" i="22"/>
  <c r="I3769" i="22"/>
  <c r="I3770" i="22"/>
  <c r="I3771" i="22"/>
  <c r="I3772" i="22"/>
  <c r="I3773" i="22"/>
  <c r="I3774" i="22"/>
  <c r="I3775" i="22"/>
  <c r="I3776" i="22"/>
  <c r="I3777" i="22"/>
  <c r="I3778" i="22"/>
  <c r="I3779" i="22"/>
  <c r="I3780" i="22"/>
  <c r="I3781" i="22"/>
  <c r="I3782" i="22"/>
  <c r="I3783" i="22"/>
  <c r="I3784" i="22"/>
  <c r="I3785" i="22"/>
  <c r="I3786" i="22"/>
  <c r="I3787" i="22"/>
  <c r="I3788" i="22"/>
  <c r="I3789" i="22"/>
  <c r="I3790" i="22"/>
  <c r="I3791" i="22"/>
  <c r="I3792" i="22"/>
  <c r="I3793" i="22"/>
  <c r="I3794" i="22"/>
  <c r="I3795" i="22"/>
  <c r="I3796" i="22"/>
  <c r="I3797" i="22"/>
  <c r="I3798" i="22"/>
  <c r="I3799" i="22"/>
  <c r="I3800" i="22"/>
  <c r="I3801" i="22"/>
  <c r="I3802" i="22"/>
  <c r="I3803" i="22"/>
  <c r="I3804" i="22"/>
  <c r="I3805" i="22"/>
  <c r="I3806" i="22"/>
  <c r="I3807" i="22"/>
  <c r="I3808" i="22"/>
  <c r="I3809" i="22"/>
  <c r="I3810" i="22"/>
  <c r="I3811" i="22"/>
  <c r="I3812" i="22"/>
  <c r="I3813" i="22"/>
  <c r="I3814" i="22"/>
  <c r="I3815" i="22"/>
  <c r="I3816" i="22"/>
  <c r="I3817" i="22"/>
  <c r="I3818" i="22"/>
  <c r="I3819" i="22"/>
  <c r="I3820" i="22"/>
  <c r="I3821" i="22"/>
  <c r="I3822" i="22"/>
  <c r="I3823" i="22"/>
  <c r="I3824" i="22"/>
  <c r="I3825" i="22"/>
  <c r="I3826" i="22"/>
  <c r="I3827" i="22"/>
  <c r="I3828" i="22"/>
  <c r="I3829" i="22"/>
  <c r="I3830" i="22"/>
  <c r="I3831" i="22"/>
  <c r="I3832" i="22"/>
  <c r="I3833" i="22"/>
  <c r="I3834" i="22"/>
  <c r="I3835" i="22"/>
  <c r="I3836" i="22"/>
  <c r="I3837" i="22"/>
  <c r="I3838" i="22"/>
  <c r="I3839" i="22"/>
  <c r="I3840" i="22"/>
  <c r="I3841" i="22"/>
  <c r="I3842" i="22"/>
  <c r="I3843" i="22"/>
  <c r="I3844" i="22"/>
  <c r="I3845" i="22"/>
  <c r="I3846" i="22"/>
  <c r="I3847" i="22"/>
  <c r="I3848" i="22"/>
  <c r="I3849" i="22"/>
  <c r="I3850" i="22"/>
  <c r="I3851" i="22"/>
  <c r="I3852" i="22"/>
  <c r="I3853" i="22"/>
  <c r="I3854" i="22"/>
  <c r="I3855" i="22"/>
  <c r="I3856" i="22"/>
  <c r="I3857" i="22"/>
  <c r="I3858" i="22"/>
  <c r="I3859" i="22"/>
  <c r="I3860" i="22"/>
  <c r="I3861" i="22"/>
  <c r="I3862" i="22"/>
  <c r="I3863" i="22"/>
  <c r="I3864" i="22"/>
  <c r="I3865" i="22"/>
  <c r="I3866" i="22"/>
  <c r="I3867" i="22"/>
  <c r="I3868" i="22"/>
  <c r="I3869" i="22"/>
  <c r="I3870" i="22"/>
  <c r="I3871" i="22"/>
  <c r="I3872" i="22"/>
  <c r="I3873" i="22"/>
  <c r="I3874" i="22"/>
  <c r="I3875" i="22"/>
  <c r="I3876" i="22"/>
  <c r="I3877" i="22"/>
  <c r="I3878" i="22"/>
  <c r="I3879" i="22"/>
  <c r="I3880" i="22"/>
  <c r="I3881" i="22"/>
  <c r="I3882" i="22"/>
  <c r="I3883" i="22"/>
  <c r="I3884" i="22"/>
  <c r="I3885" i="22"/>
  <c r="I3886" i="22"/>
  <c r="I3887" i="22"/>
  <c r="I3888" i="22"/>
  <c r="I3889" i="22"/>
  <c r="I3890" i="22"/>
  <c r="I3891" i="22"/>
  <c r="I3892" i="22"/>
  <c r="I3893" i="22"/>
  <c r="I3894" i="22"/>
  <c r="I3895" i="22"/>
  <c r="I3896" i="22"/>
  <c r="I3897" i="22"/>
  <c r="I3898" i="22"/>
  <c r="I3899" i="22"/>
  <c r="I3900" i="22"/>
  <c r="I3901" i="22"/>
  <c r="I3902" i="22"/>
  <c r="I3903" i="22"/>
  <c r="I3904" i="22"/>
  <c r="I3905" i="22"/>
  <c r="I3906" i="22"/>
  <c r="I3907" i="22"/>
  <c r="I3908" i="22"/>
  <c r="I3909" i="22"/>
  <c r="I3910" i="22"/>
  <c r="I3911" i="22"/>
  <c r="I3912" i="22"/>
  <c r="I3913" i="22"/>
  <c r="I3914" i="22"/>
  <c r="I3915" i="22"/>
  <c r="I3916" i="22"/>
  <c r="I3917" i="22"/>
  <c r="I3918" i="22"/>
  <c r="I3919" i="22"/>
  <c r="I3920" i="22"/>
  <c r="I3921" i="22"/>
  <c r="I3922" i="22"/>
  <c r="I3923" i="22"/>
  <c r="I3924" i="22"/>
  <c r="I3925" i="22"/>
  <c r="I3926" i="22"/>
  <c r="I3927" i="22"/>
  <c r="I3928" i="22"/>
  <c r="I3929" i="22"/>
  <c r="I3930" i="22"/>
  <c r="I3931" i="22"/>
  <c r="I3932" i="22"/>
  <c r="I3933" i="22"/>
  <c r="I3934" i="22"/>
  <c r="I3935" i="22"/>
  <c r="I3936" i="22"/>
  <c r="I3937" i="22"/>
  <c r="I3938" i="22"/>
  <c r="I3939" i="22"/>
  <c r="I3940" i="22"/>
  <c r="I3941" i="22"/>
  <c r="I3942" i="22"/>
  <c r="I3943" i="22"/>
  <c r="I3944" i="22"/>
  <c r="I3945" i="22"/>
  <c r="I3946" i="22"/>
  <c r="I3947" i="22"/>
  <c r="I3948" i="22"/>
  <c r="I3949" i="22"/>
  <c r="I3950" i="22"/>
  <c r="I3951" i="22"/>
  <c r="I3952" i="22"/>
  <c r="I3953" i="22"/>
  <c r="I3954" i="22"/>
  <c r="I3955" i="22"/>
  <c r="I3956" i="22"/>
  <c r="I3957" i="22"/>
  <c r="I3958" i="22"/>
  <c r="I3959" i="22"/>
  <c r="I3960" i="22"/>
  <c r="I3961" i="22"/>
  <c r="I3962" i="22"/>
  <c r="I3963" i="22"/>
  <c r="I3964" i="22"/>
  <c r="I3965" i="22"/>
  <c r="I3966" i="22"/>
  <c r="I3967" i="22"/>
  <c r="I3968" i="22"/>
  <c r="I3969" i="22"/>
  <c r="I3970" i="22"/>
  <c r="I3971" i="22"/>
  <c r="I3972" i="22"/>
  <c r="I3973" i="22"/>
  <c r="I3974" i="22"/>
  <c r="I3975" i="22"/>
  <c r="I3976" i="22"/>
  <c r="I3977" i="22"/>
  <c r="I3978" i="22"/>
  <c r="I3979" i="22"/>
  <c r="I3980" i="22"/>
  <c r="I3981" i="22"/>
  <c r="I3982" i="22"/>
  <c r="I3983" i="22"/>
  <c r="I3984" i="22"/>
  <c r="I3985" i="22"/>
  <c r="I3986" i="22"/>
  <c r="I3987" i="22"/>
  <c r="I3988" i="22"/>
  <c r="I3989" i="22"/>
  <c r="I3990" i="22"/>
  <c r="I3991" i="22"/>
  <c r="I3992" i="22"/>
  <c r="I3993" i="22"/>
  <c r="I3994" i="22"/>
  <c r="I3995" i="22"/>
  <c r="I3996" i="22"/>
  <c r="I3997" i="22"/>
  <c r="I3998" i="22"/>
  <c r="I3999" i="22"/>
  <c r="I4000" i="22"/>
  <c r="I4001" i="22"/>
  <c r="I4002" i="22"/>
  <c r="I4003" i="22"/>
  <c r="I4004" i="22"/>
  <c r="I4005" i="22"/>
  <c r="I4006" i="22"/>
  <c r="I4007" i="22"/>
  <c r="I4008" i="22"/>
  <c r="I4009" i="22"/>
  <c r="I4010" i="22"/>
  <c r="I4011" i="22"/>
  <c r="I4012" i="22"/>
  <c r="I4013" i="22"/>
  <c r="I4014" i="22"/>
  <c r="I4015" i="22"/>
  <c r="I4016" i="22"/>
  <c r="I4017" i="22"/>
  <c r="I4018" i="22"/>
  <c r="I4019" i="22"/>
  <c r="I4020" i="22"/>
  <c r="I4021" i="22"/>
  <c r="I4022" i="22"/>
  <c r="I4023" i="22"/>
  <c r="I4024" i="22"/>
  <c r="I4025" i="22"/>
  <c r="I4026" i="22"/>
  <c r="I4027" i="22"/>
  <c r="I4028" i="22"/>
  <c r="I4029" i="22"/>
  <c r="I4030" i="22"/>
  <c r="I4031" i="22"/>
  <c r="I4032" i="22"/>
  <c r="I4033" i="22"/>
  <c r="I4034" i="22"/>
  <c r="I4035" i="22"/>
  <c r="I4036" i="22"/>
  <c r="I4037" i="22"/>
  <c r="I4038" i="22"/>
  <c r="I4039" i="22"/>
  <c r="I4040" i="22"/>
  <c r="I4041" i="22"/>
  <c r="I4042" i="22"/>
  <c r="I4043" i="22"/>
  <c r="I4044" i="22"/>
  <c r="I4045" i="22"/>
  <c r="I4046" i="22"/>
  <c r="I4047" i="22"/>
  <c r="I4048" i="22"/>
  <c r="I4049" i="22"/>
  <c r="I4050" i="22"/>
  <c r="I4051" i="22"/>
  <c r="I4052" i="22"/>
  <c r="I4053" i="22"/>
  <c r="I4054" i="22"/>
  <c r="I4055" i="22"/>
  <c r="I4056" i="22"/>
  <c r="I4057" i="22"/>
  <c r="I4058" i="22"/>
  <c r="I4059" i="22"/>
  <c r="I4060" i="22"/>
  <c r="I4061" i="22"/>
  <c r="I4062" i="22"/>
  <c r="I4063" i="22"/>
  <c r="I4064" i="22"/>
  <c r="I4065" i="22"/>
  <c r="I4066" i="22"/>
  <c r="I4067" i="22"/>
  <c r="I4068" i="22"/>
  <c r="I4069" i="22"/>
  <c r="I4070" i="22"/>
  <c r="I4071" i="22"/>
  <c r="I4072" i="22"/>
  <c r="I4073" i="22"/>
  <c r="I4074" i="22"/>
  <c r="I4075" i="22"/>
  <c r="I4076" i="22"/>
  <c r="I4077" i="22"/>
  <c r="I4078" i="22"/>
  <c r="I4079" i="22"/>
  <c r="I4080" i="22"/>
  <c r="I4081" i="22"/>
  <c r="I4082" i="22"/>
  <c r="I4083" i="22"/>
  <c r="I4084" i="22"/>
  <c r="I4085" i="22"/>
  <c r="I4086" i="22"/>
  <c r="I4087" i="22"/>
  <c r="I4088" i="22"/>
  <c r="I4089" i="22"/>
  <c r="I4090" i="22"/>
  <c r="I4091" i="22"/>
  <c r="I4092" i="22"/>
  <c r="I4093" i="22"/>
  <c r="I4094" i="22"/>
  <c r="I4095" i="22"/>
  <c r="I4096" i="22"/>
  <c r="I4097" i="22"/>
  <c r="I4098" i="22"/>
  <c r="I4099" i="22"/>
  <c r="I4100" i="22"/>
  <c r="I4101" i="22"/>
  <c r="I4102" i="22"/>
  <c r="I4103" i="22"/>
  <c r="I4104" i="22"/>
  <c r="I4105" i="22"/>
  <c r="I4106" i="22"/>
  <c r="I4107" i="22"/>
  <c r="I4108" i="22"/>
  <c r="I4109" i="22"/>
  <c r="I4110" i="22"/>
  <c r="I4111" i="22"/>
  <c r="I4112" i="22"/>
  <c r="I4113" i="22"/>
  <c r="I4114" i="22"/>
  <c r="I4115" i="22"/>
  <c r="I4116" i="22"/>
  <c r="I4117" i="22"/>
  <c r="I4118" i="22"/>
  <c r="I4119" i="22"/>
  <c r="I4120" i="22"/>
  <c r="I4121" i="22"/>
  <c r="I4122" i="22"/>
  <c r="I4123" i="22"/>
  <c r="I4124" i="22"/>
  <c r="I4125" i="22"/>
  <c r="I4126" i="22"/>
  <c r="I4127" i="22"/>
  <c r="I4128" i="22"/>
  <c r="I4129" i="22"/>
  <c r="I4130" i="22"/>
  <c r="I4131" i="22"/>
  <c r="I4132" i="22"/>
  <c r="I4133" i="22"/>
  <c r="I4134" i="22"/>
  <c r="I4135" i="22"/>
  <c r="I4136" i="22"/>
  <c r="I4137" i="22"/>
  <c r="I4138" i="22"/>
  <c r="I4139" i="22"/>
  <c r="I4140" i="22"/>
  <c r="I4141" i="22"/>
  <c r="I4142" i="22"/>
  <c r="I4143" i="22"/>
  <c r="I4144" i="22"/>
  <c r="I4145" i="22"/>
  <c r="I4146" i="22"/>
  <c r="I4147" i="22"/>
  <c r="I4148" i="22"/>
  <c r="I4149" i="22"/>
  <c r="I4150" i="22"/>
  <c r="I4151" i="22"/>
  <c r="I4152" i="22"/>
  <c r="I4153" i="22"/>
  <c r="I4154" i="22"/>
  <c r="I4155" i="22"/>
  <c r="I4156" i="22"/>
  <c r="I4157" i="22"/>
  <c r="I4158" i="22"/>
  <c r="I4159" i="22"/>
  <c r="I4160" i="22"/>
  <c r="I4161" i="22"/>
  <c r="I4162" i="22"/>
  <c r="I4163" i="22"/>
  <c r="I4164" i="22"/>
  <c r="I4165" i="22"/>
  <c r="I4166" i="22"/>
  <c r="I4167" i="22"/>
  <c r="I4168" i="22"/>
  <c r="I4169" i="22"/>
  <c r="I4170" i="22"/>
  <c r="I4171" i="22"/>
  <c r="I4172" i="22"/>
  <c r="I4173" i="22"/>
  <c r="I4174" i="22"/>
  <c r="I4175" i="22"/>
  <c r="I4176" i="22"/>
  <c r="I4177" i="22"/>
  <c r="I4178" i="22"/>
  <c r="I4179" i="22"/>
  <c r="I4180" i="22"/>
  <c r="I4181" i="22"/>
  <c r="I4182" i="22"/>
  <c r="I4183" i="22"/>
  <c r="I4184" i="22"/>
  <c r="I4185" i="22"/>
  <c r="I4186" i="22"/>
  <c r="I4187" i="22"/>
  <c r="I4188" i="22"/>
  <c r="I4189" i="22"/>
  <c r="I4190" i="22"/>
  <c r="I4191" i="22"/>
  <c r="I4192" i="22"/>
  <c r="I4193" i="22"/>
  <c r="I4194" i="22"/>
  <c r="I4195" i="22"/>
  <c r="I4196" i="22"/>
  <c r="I4197" i="22"/>
  <c r="I4198" i="22"/>
  <c r="I4199" i="22"/>
  <c r="I4200" i="22"/>
  <c r="I4201" i="22"/>
  <c r="I4202" i="22"/>
  <c r="I4203" i="22"/>
  <c r="I4204" i="22"/>
  <c r="I4205" i="22"/>
  <c r="I4206" i="22"/>
  <c r="I4207" i="22"/>
  <c r="I4208" i="22"/>
  <c r="I4209" i="22"/>
  <c r="I4210" i="22"/>
  <c r="I4211" i="22"/>
  <c r="I4212" i="22"/>
  <c r="I4213" i="22"/>
  <c r="I4214" i="22"/>
  <c r="I4215" i="22"/>
  <c r="I4216" i="22"/>
  <c r="I4217" i="22"/>
  <c r="I4218" i="22"/>
  <c r="I4219" i="22"/>
  <c r="I4220" i="22"/>
  <c r="I4221" i="22"/>
  <c r="I4222" i="22"/>
  <c r="I4223" i="22"/>
  <c r="I4224" i="22"/>
  <c r="I4225" i="22"/>
  <c r="I4226" i="22"/>
  <c r="I4227" i="22"/>
  <c r="I4228" i="22"/>
  <c r="I4229" i="22"/>
  <c r="I4230" i="22"/>
  <c r="I4231" i="22"/>
  <c r="I4232" i="22"/>
  <c r="I4233" i="22"/>
  <c r="I4234" i="22"/>
  <c r="I4235" i="22"/>
  <c r="I4236" i="22"/>
  <c r="I4237" i="22"/>
  <c r="I4238" i="22"/>
  <c r="I4239" i="22"/>
  <c r="I4240" i="22"/>
  <c r="I4241" i="22"/>
  <c r="I4242" i="22"/>
  <c r="I4243" i="22"/>
  <c r="I4244" i="22"/>
  <c r="I4245" i="22"/>
  <c r="I4246" i="22"/>
  <c r="I4247" i="22"/>
  <c r="I4248" i="22"/>
  <c r="I4249" i="22"/>
  <c r="I4250" i="22"/>
  <c r="I4251" i="22"/>
  <c r="I4252" i="22"/>
  <c r="I4253" i="22"/>
  <c r="I4254" i="22"/>
  <c r="I4255" i="22"/>
  <c r="I4256" i="22"/>
  <c r="I4257" i="22"/>
  <c r="I4258" i="22"/>
  <c r="I4259" i="22"/>
  <c r="I4260" i="22"/>
  <c r="I4261" i="22"/>
  <c r="I4262" i="22"/>
  <c r="I4263" i="22"/>
  <c r="I4264" i="22"/>
  <c r="I4265" i="22"/>
  <c r="I4266" i="22"/>
  <c r="I4267" i="22"/>
  <c r="I4268" i="22"/>
  <c r="I4269" i="22"/>
  <c r="I4270" i="22"/>
  <c r="I4271" i="22"/>
  <c r="I4272" i="22"/>
  <c r="I4273" i="22"/>
  <c r="I4274" i="22"/>
  <c r="I4275" i="22"/>
  <c r="I4276" i="22"/>
  <c r="I4277" i="22"/>
  <c r="I4278" i="22"/>
  <c r="I4279" i="22"/>
  <c r="I4280" i="22"/>
  <c r="I4281" i="22"/>
  <c r="I4282" i="22"/>
  <c r="I4283" i="22"/>
  <c r="I4284" i="22"/>
  <c r="I4285" i="22"/>
  <c r="I4286" i="22"/>
  <c r="I4287" i="22"/>
  <c r="I4288" i="22"/>
  <c r="I4289" i="22"/>
  <c r="I4290" i="22"/>
  <c r="I4291" i="22"/>
  <c r="I4292" i="22"/>
  <c r="I4293" i="22"/>
  <c r="I4294" i="22"/>
  <c r="I4295" i="22"/>
  <c r="I4296" i="22"/>
  <c r="I4297" i="22"/>
  <c r="I4298" i="22"/>
  <c r="I4299" i="22"/>
  <c r="I4300" i="22"/>
  <c r="I4301" i="22"/>
  <c r="I4302" i="22"/>
  <c r="I4303" i="22"/>
  <c r="I4304" i="22"/>
  <c r="I4305" i="22"/>
  <c r="I4306" i="22"/>
  <c r="I4307" i="22"/>
  <c r="I4308" i="22"/>
  <c r="I4309" i="22"/>
  <c r="I4310" i="22"/>
  <c r="I4311" i="22"/>
  <c r="I4312" i="22"/>
  <c r="I4313" i="22"/>
  <c r="I4314" i="22"/>
  <c r="I4315" i="22"/>
  <c r="I4316" i="22"/>
  <c r="I4317" i="22"/>
  <c r="I4318" i="22"/>
  <c r="I4319" i="22"/>
  <c r="I4320" i="22"/>
  <c r="I4321" i="22"/>
  <c r="I4322" i="22"/>
  <c r="I4323" i="22"/>
  <c r="I4324" i="22"/>
  <c r="I4325" i="22"/>
  <c r="I4326" i="22"/>
  <c r="I4327" i="22"/>
  <c r="I4328" i="22"/>
  <c r="I4329" i="22"/>
  <c r="I4330" i="22"/>
  <c r="I4331" i="22"/>
  <c r="I4332" i="22"/>
  <c r="I4333" i="22"/>
  <c r="I4334" i="22"/>
  <c r="I4335" i="22"/>
  <c r="I4336" i="22"/>
  <c r="I4337" i="22"/>
  <c r="I4338" i="22"/>
  <c r="I4339" i="22"/>
  <c r="I4340" i="22"/>
  <c r="I4341" i="22"/>
  <c r="I4342" i="22"/>
  <c r="I4343" i="22"/>
  <c r="I4344" i="22"/>
  <c r="I4345" i="22"/>
  <c r="I4346" i="22"/>
  <c r="I4347" i="22"/>
  <c r="I4348" i="22"/>
  <c r="I4349" i="22"/>
  <c r="I4350" i="22"/>
  <c r="I4351" i="22"/>
  <c r="I4352" i="22"/>
  <c r="I4353" i="22"/>
  <c r="I4354" i="22"/>
  <c r="I4355" i="22"/>
  <c r="I4356" i="22"/>
  <c r="I4357" i="22"/>
  <c r="I4358" i="22"/>
  <c r="I4359" i="22"/>
  <c r="I4360" i="22"/>
  <c r="I4361" i="22"/>
  <c r="I4362" i="22"/>
  <c r="I4363" i="22"/>
  <c r="I4364" i="22"/>
  <c r="I4365" i="22"/>
  <c r="I4366" i="22"/>
  <c r="I4367" i="22"/>
  <c r="I4368" i="22"/>
  <c r="I4369" i="22"/>
  <c r="I4370" i="22"/>
  <c r="I4371" i="22"/>
  <c r="I4372" i="22"/>
  <c r="I4373" i="22"/>
  <c r="I4374" i="22"/>
  <c r="I4375" i="22"/>
  <c r="I4376" i="22"/>
  <c r="I4377" i="22"/>
  <c r="I4378" i="22"/>
  <c r="I4379" i="22"/>
  <c r="I4380" i="22"/>
  <c r="I4381" i="22"/>
  <c r="I4382" i="22"/>
  <c r="I4383" i="22"/>
  <c r="I4384" i="22"/>
  <c r="I4385" i="22"/>
  <c r="I4386" i="22"/>
  <c r="I4387" i="22"/>
  <c r="I4388" i="22"/>
  <c r="I4389" i="22"/>
  <c r="I4390" i="22"/>
  <c r="I4391" i="22"/>
  <c r="I4392" i="22"/>
  <c r="I4393" i="22"/>
  <c r="I4394" i="22"/>
  <c r="I4395" i="22"/>
  <c r="I4396" i="22"/>
  <c r="I4397" i="22"/>
  <c r="I4398" i="22"/>
  <c r="I4399" i="22"/>
  <c r="I4400" i="22"/>
  <c r="I4401" i="22"/>
  <c r="I4402" i="22"/>
  <c r="I4403" i="22"/>
  <c r="I4404" i="22"/>
  <c r="I4405" i="22"/>
  <c r="I4406" i="22"/>
  <c r="I4407" i="22"/>
  <c r="I4408" i="22"/>
  <c r="I4409" i="22"/>
  <c r="I4410" i="22"/>
  <c r="I4411" i="22"/>
  <c r="I4412" i="22"/>
  <c r="I4413" i="22"/>
  <c r="I4414" i="22"/>
  <c r="I4415" i="22"/>
  <c r="I4416" i="22"/>
  <c r="I4417" i="22"/>
  <c r="I4418" i="22"/>
  <c r="I4419" i="22"/>
  <c r="I4420" i="22"/>
  <c r="I4421" i="22"/>
  <c r="I4422" i="22"/>
  <c r="I4423" i="22"/>
  <c r="I4424" i="22"/>
  <c r="I4425" i="22"/>
  <c r="I4426" i="22"/>
  <c r="I4427" i="22"/>
  <c r="I4428" i="22"/>
  <c r="I4429" i="22"/>
  <c r="I4430" i="22"/>
  <c r="I4431" i="22"/>
  <c r="I4432" i="22"/>
  <c r="I4433" i="22"/>
  <c r="I4434" i="22"/>
  <c r="I4435" i="22"/>
  <c r="I4436" i="22"/>
  <c r="I4437" i="22"/>
  <c r="I4438" i="22"/>
  <c r="I4439" i="22"/>
  <c r="I4440" i="22"/>
  <c r="I4441" i="22"/>
  <c r="I4442" i="22"/>
  <c r="I4443" i="22"/>
  <c r="I4444" i="22"/>
  <c r="I4445" i="22"/>
  <c r="I4446" i="22"/>
  <c r="I4447" i="22"/>
  <c r="I4448" i="22"/>
  <c r="I4449" i="22"/>
  <c r="I4450" i="22"/>
  <c r="I4451" i="22"/>
  <c r="I4452" i="22"/>
  <c r="I4453" i="22"/>
  <c r="I4454" i="22"/>
  <c r="I4455" i="22"/>
  <c r="I4456" i="22"/>
  <c r="I4457" i="22"/>
  <c r="I4458" i="22"/>
  <c r="I4459" i="22"/>
  <c r="I4460" i="22"/>
  <c r="I4461" i="22"/>
  <c r="I4462" i="22"/>
  <c r="I4463" i="22"/>
  <c r="I4464" i="22"/>
  <c r="I4465" i="22"/>
  <c r="I4466" i="22"/>
  <c r="I4467" i="22"/>
  <c r="I4468" i="22"/>
  <c r="I4469" i="22"/>
  <c r="I4470" i="22"/>
  <c r="I4471" i="22"/>
  <c r="I4472" i="22"/>
  <c r="I4473" i="22"/>
  <c r="I4474" i="22"/>
  <c r="I4475" i="22"/>
  <c r="I4476" i="22"/>
  <c r="I4477" i="22"/>
  <c r="I4478" i="22"/>
  <c r="I4479" i="22"/>
  <c r="I4480" i="22"/>
  <c r="I4481" i="22"/>
  <c r="I4482" i="22"/>
  <c r="I4483" i="22"/>
  <c r="I4484" i="22"/>
  <c r="I4485" i="22"/>
  <c r="I4486" i="22"/>
  <c r="I4487" i="22"/>
  <c r="I4488" i="22"/>
  <c r="I4489" i="22"/>
  <c r="I4490" i="22"/>
  <c r="I4491" i="22"/>
  <c r="I4492" i="22"/>
  <c r="I4493" i="22"/>
  <c r="I4494" i="22"/>
  <c r="I4495" i="22"/>
  <c r="I4496" i="22"/>
  <c r="I4497" i="22"/>
  <c r="I4498" i="22"/>
  <c r="I4499" i="22"/>
  <c r="I4500" i="22"/>
  <c r="I4501" i="22"/>
  <c r="I4502" i="22"/>
  <c r="I4503" i="22"/>
  <c r="I4504" i="22"/>
  <c r="I4505" i="22"/>
  <c r="I4506" i="22"/>
  <c r="I4507" i="22"/>
  <c r="I4508" i="22"/>
  <c r="I4509" i="22"/>
  <c r="I4510" i="22"/>
  <c r="I4511" i="22"/>
  <c r="I4512" i="22"/>
  <c r="I4513" i="22"/>
  <c r="I4514" i="22"/>
  <c r="I4515" i="22"/>
  <c r="I4516" i="22"/>
  <c r="I4517" i="22"/>
  <c r="I4518" i="22"/>
  <c r="I4519" i="22"/>
  <c r="I4520" i="22"/>
  <c r="I4521" i="22"/>
  <c r="I4522" i="22"/>
  <c r="I4523" i="22"/>
  <c r="I4524" i="22"/>
  <c r="I4525" i="22"/>
  <c r="I4526" i="22"/>
  <c r="I4527" i="22"/>
  <c r="I4528" i="22"/>
  <c r="I4529" i="22"/>
  <c r="I4530" i="22"/>
  <c r="I4531" i="22"/>
  <c r="I4532" i="22"/>
  <c r="I4533" i="22"/>
  <c r="I4534" i="22"/>
  <c r="I4535" i="22"/>
  <c r="I4536" i="22"/>
  <c r="I4537" i="22"/>
  <c r="I4538" i="22"/>
  <c r="I4539" i="22"/>
  <c r="I4540" i="22"/>
  <c r="I4541" i="22"/>
  <c r="I4542" i="22"/>
  <c r="I4543" i="22"/>
  <c r="I4544" i="22"/>
  <c r="I4545" i="22"/>
  <c r="I4546" i="22"/>
  <c r="I4547" i="22"/>
  <c r="I4548" i="22"/>
  <c r="I4549" i="22"/>
  <c r="I4550" i="22"/>
  <c r="I4551" i="22"/>
  <c r="I4552" i="22"/>
  <c r="I4553" i="22"/>
  <c r="I4554" i="22"/>
  <c r="I4555" i="22"/>
  <c r="I4556" i="22"/>
  <c r="I4557" i="22"/>
  <c r="I4558" i="22"/>
  <c r="I4559" i="22"/>
  <c r="I4560" i="22"/>
  <c r="I4561" i="22"/>
  <c r="I4562" i="22"/>
  <c r="I4563" i="22"/>
  <c r="I4564" i="22"/>
  <c r="I4565" i="22"/>
  <c r="I4566" i="22"/>
  <c r="I4567" i="22"/>
  <c r="I4568" i="22"/>
  <c r="I4569" i="22"/>
  <c r="I4570" i="22"/>
  <c r="I4571" i="22"/>
  <c r="I4572" i="22"/>
  <c r="I4573" i="22"/>
  <c r="I4574" i="22"/>
  <c r="I4575" i="22"/>
  <c r="I4576" i="22"/>
  <c r="I4577" i="22"/>
  <c r="I4578" i="22"/>
  <c r="I4579" i="22"/>
  <c r="I4580" i="22"/>
  <c r="I4581" i="22"/>
  <c r="I4582" i="22"/>
  <c r="I4583" i="22"/>
  <c r="I4584" i="22"/>
  <c r="I4585" i="22"/>
  <c r="I4586" i="22"/>
  <c r="I4587" i="22"/>
  <c r="I4588" i="22"/>
  <c r="I4589" i="22"/>
  <c r="I4590" i="22"/>
  <c r="I4591" i="22"/>
  <c r="I4592" i="22"/>
  <c r="I4593" i="22"/>
  <c r="I4594" i="22"/>
  <c r="I4595" i="22"/>
  <c r="I4596" i="22"/>
  <c r="I4597" i="22"/>
  <c r="I4598" i="22"/>
  <c r="I4599" i="22"/>
  <c r="I4600" i="22"/>
  <c r="I4601" i="22"/>
  <c r="I4602" i="22"/>
  <c r="I4603" i="22"/>
  <c r="I4604" i="22"/>
  <c r="I4605" i="22"/>
  <c r="I4606" i="22"/>
  <c r="I4607" i="22"/>
  <c r="I4608" i="22"/>
  <c r="I4609" i="22"/>
  <c r="I4610" i="22"/>
  <c r="I4611" i="22"/>
  <c r="I4612" i="22"/>
  <c r="I4613" i="22"/>
  <c r="I4614" i="22"/>
  <c r="I4615" i="22"/>
  <c r="I4616" i="22"/>
  <c r="I4617" i="22"/>
  <c r="I4618" i="22"/>
  <c r="I4619" i="22"/>
  <c r="I4620" i="22"/>
  <c r="I4621" i="22"/>
  <c r="I4622" i="22"/>
  <c r="I4623" i="22"/>
  <c r="I4624" i="22"/>
  <c r="I4625" i="22"/>
  <c r="I4626" i="22"/>
  <c r="I4627" i="22"/>
  <c r="I4628" i="22"/>
  <c r="I4629" i="22"/>
  <c r="I4630" i="22"/>
  <c r="I4631" i="22"/>
  <c r="I4632" i="22"/>
  <c r="I4633" i="22"/>
  <c r="I4634" i="22"/>
  <c r="I4635" i="22"/>
  <c r="I4636" i="22"/>
  <c r="I4637" i="22"/>
  <c r="I4638" i="22"/>
  <c r="I4639" i="22"/>
  <c r="I4640" i="22"/>
  <c r="I4641" i="22"/>
  <c r="I4642" i="22"/>
  <c r="I4643" i="22"/>
  <c r="I4644" i="22"/>
  <c r="I4645" i="22"/>
  <c r="I4646" i="22"/>
  <c r="I4647" i="22"/>
  <c r="I4648" i="22"/>
  <c r="I4649" i="22"/>
  <c r="I4650" i="22"/>
  <c r="I4651" i="22"/>
  <c r="I4652" i="22"/>
  <c r="I4653" i="22"/>
  <c r="I4654" i="22"/>
  <c r="I4655" i="22"/>
  <c r="I4656" i="22"/>
  <c r="I4657" i="22"/>
  <c r="I4658" i="22"/>
  <c r="I4659" i="22"/>
  <c r="I4660" i="22"/>
  <c r="I4661" i="22"/>
  <c r="I4662" i="22"/>
  <c r="I4663" i="22"/>
  <c r="I4664" i="22"/>
  <c r="I4665" i="22"/>
  <c r="I4666" i="22"/>
  <c r="I4667" i="22"/>
  <c r="I4668" i="22"/>
  <c r="I4669" i="22"/>
  <c r="I4670" i="22"/>
  <c r="I4671" i="22"/>
  <c r="I4672" i="22"/>
  <c r="I4673" i="22"/>
  <c r="I4674" i="22"/>
  <c r="I4675" i="22"/>
  <c r="I4676" i="22"/>
  <c r="I4677" i="22"/>
  <c r="I4678" i="22"/>
  <c r="I4679" i="22"/>
  <c r="I4680" i="22"/>
  <c r="I4681" i="22"/>
  <c r="I4682" i="22"/>
  <c r="I4683" i="22"/>
  <c r="I4684" i="22"/>
  <c r="I4685" i="22"/>
  <c r="I4686" i="22"/>
  <c r="I4687" i="22"/>
  <c r="I4688" i="22"/>
  <c r="I4689" i="22"/>
  <c r="I4690" i="22"/>
  <c r="I4691" i="22"/>
  <c r="I4692" i="22"/>
  <c r="I4693" i="22"/>
  <c r="I4694" i="22"/>
  <c r="I4695" i="22"/>
  <c r="I4696" i="22"/>
  <c r="I4697" i="22"/>
  <c r="I4698" i="22"/>
  <c r="I4699" i="22"/>
  <c r="I4700" i="22"/>
  <c r="I4701" i="22"/>
  <c r="I4702" i="22"/>
  <c r="I4703" i="22"/>
  <c r="I4704" i="22"/>
  <c r="I4705" i="22"/>
  <c r="I4706" i="22"/>
  <c r="I4707" i="22"/>
  <c r="I4708" i="22"/>
  <c r="I4709" i="22"/>
  <c r="I4710" i="22"/>
  <c r="I4711" i="22"/>
  <c r="I4712" i="22"/>
  <c r="I4713" i="22"/>
  <c r="I4714" i="22"/>
  <c r="I4715" i="22"/>
  <c r="I4716" i="22"/>
  <c r="I4717" i="22"/>
  <c r="I4718" i="22"/>
  <c r="I4719" i="22"/>
  <c r="I4720" i="22"/>
  <c r="I4721" i="22"/>
  <c r="I4722" i="22"/>
  <c r="I4723" i="22"/>
  <c r="I4724" i="22"/>
  <c r="I4725" i="22"/>
  <c r="I4726" i="22"/>
  <c r="I4727" i="22"/>
  <c r="I4728" i="22"/>
  <c r="I4729" i="22"/>
  <c r="I4730" i="22"/>
  <c r="I4731" i="22"/>
  <c r="I4732" i="22"/>
  <c r="I4733" i="22"/>
  <c r="I4734" i="22"/>
  <c r="I4735" i="22"/>
  <c r="I4736" i="22"/>
  <c r="I4737" i="22"/>
  <c r="I4738" i="22"/>
  <c r="I4739" i="22"/>
  <c r="I4740" i="22"/>
  <c r="I4741" i="22"/>
  <c r="I4742" i="22"/>
  <c r="I4743" i="22"/>
  <c r="I4744" i="22"/>
  <c r="I4745" i="22"/>
  <c r="I4746" i="22"/>
  <c r="I4747" i="22"/>
  <c r="I4748" i="22"/>
  <c r="I4749" i="22"/>
  <c r="I4750" i="22"/>
  <c r="I4751" i="22"/>
  <c r="I4752" i="22"/>
  <c r="I4753" i="22"/>
  <c r="I4754" i="22"/>
  <c r="I4755" i="22"/>
  <c r="I4756" i="22"/>
  <c r="I4757" i="22"/>
  <c r="I4758" i="22"/>
  <c r="I4759" i="22"/>
  <c r="I4760" i="22"/>
  <c r="I4761" i="22"/>
  <c r="I4762" i="22"/>
  <c r="I4763" i="22"/>
  <c r="I4764" i="22"/>
  <c r="I4765" i="22"/>
  <c r="I4766" i="22"/>
  <c r="I4767" i="22"/>
  <c r="I4768" i="22"/>
  <c r="I4769" i="22"/>
  <c r="I4770" i="22"/>
  <c r="I4771" i="22"/>
  <c r="I4772" i="22"/>
  <c r="I4773" i="22"/>
  <c r="I4774" i="22"/>
  <c r="I4775" i="22"/>
  <c r="I4776" i="22"/>
  <c r="I4777" i="22"/>
  <c r="I4778" i="22"/>
  <c r="I4779" i="22"/>
  <c r="I4780" i="22"/>
  <c r="I4781" i="22"/>
  <c r="I4782" i="22"/>
  <c r="I4783" i="22"/>
  <c r="I4784" i="22"/>
  <c r="I4785" i="22"/>
  <c r="I4786" i="22"/>
  <c r="I4787" i="22"/>
  <c r="I4788" i="22"/>
  <c r="I4789" i="22"/>
  <c r="I4790" i="22"/>
  <c r="I4791" i="22"/>
  <c r="I4792" i="22"/>
  <c r="I4793" i="22"/>
  <c r="I4794" i="22"/>
  <c r="I4795" i="22"/>
  <c r="I4796" i="22"/>
  <c r="I4797" i="22"/>
  <c r="I4798" i="22"/>
  <c r="I4799" i="22"/>
  <c r="I4800" i="22"/>
  <c r="I4801" i="22"/>
  <c r="I4802" i="22"/>
  <c r="I4803" i="22"/>
  <c r="I4804" i="22"/>
  <c r="I4805" i="22"/>
  <c r="I4806" i="22"/>
  <c r="I4807" i="22"/>
  <c r="I4808" i="22"/>
  <c r="I4809" i="22"/>
  <c r="I4810" i="22"/>
  <c r="I4811" i="22"/>
  <c r="I4812" i="22"/>
  <c r="I4813" i="22"/>
  <c r="I4814" i="22"/>
  <c r="I4815" i="22"/>
  <c r="I4816" i="22"/>
  <c r="I4817" i="22"/>
  <c r="I4818" i="22"/>
  <c r="I4819" i="22"/>
  <c r="I4820" i="22"/>
  <c r="I4821" i="22"/>
  <c r="I4822" i="22"/>
  <c r="I4823" i="22"/>
  <c r="I4824" i="22"/>
  <c r="I4825" i="22"/>
  <c r="I4826" i="22"/>
  <c r="I4827" i="22"/>
  <c r="I4828" i="22"/>
  <c r="I4829" i="22"/>
  <c r="I4830" i="22"/>
  <c r="I4831" i="22"/>
  <c r="I4832" i="22"/>
  <c r="I4833" i="22"/>
  <c r="I4834" i="22"/>
  <c r="I4835" i="22"/>
  <c r="I4836" i="22"/>
  <c r="I4837" i="22"/>
  <c r="I4838" i="22"/>
  <c r="I4839" i="22"/>
  <c r="I4840" i="22"/>
  <c r="I4841" i="22"/>
  <c r="I4842" i="22"/>
  <c r="I4843" i="22"/>
  <c r="I4844" i="22"/>
  <c r="I4845" i="22"/>
  <c r="I4846" i="22"/>
  <c r="I4847" i="22"/>
  <c r="I4848" i="22"/>
  <c r="I4849" i="22"/>
  <c r="I4850" i="22"/>
  <c r="I4851" i="22"/>
  <c r="I4852" i="22"/>
  <c r="I4853" i="22"/>
  <c r="I4854" i="22"/>
  <c r="I4855" i="22"/>
  <c r="I4856" i="22"/>
  <c r="I4857" i="22"/>
  <c r="I4858" i="22"/>
  <c r="I4859" i="22"/>
  <c r="I4860" i="22"/>
  <c r="I4861" i="22"/>
  <c r="I4862" i="22"/>
  <c r="I4863" i="22"/>
  <c r="I4864" i="22"/>
  <c r="I4865" i="22"/>
  <c r="I4866" i="22"/>
  <c r="I4867" i="22"/>
  <c r="I4868" i="22"/>
  <c r="I4869" i="22"/>
  <c r="I4870" i="22"/>
  <c r="I4871" i="22"/>
  <c r="I4872" i="22"/>
  <c r="I4873" i="22"/>
  <c r="I4874" i="22"/>
  <c r="I4875" i="22"/>
  <c r="I4876" i="22"/>
  <c r="I4877" i="22"/>
  <c r="I4878" i="22"/>
  <c r="I4879" i="22"/>
  <c r="I4880" i="22"/>
  <c r="I4881" i="22"/>
  <c r="I4882" i="22"/>
  <c r="I4883" i="22"/>
  <c r="I4884" i="22"/>
  <c r="I4885" i="22"/>
  <c r="I4886" i="22"/>
  <c r="I4887" i="22"/>
  <c r="I4888" i="22"/>
  <c r="I4889" i="22"/>
  <c r="I4890" i="22"/>
  <c r="I4891" i="22"/>
  <c r="I4892" i="22"/>
  <c r="I4893" i="22"/>
  <c r="I4894" i="22"/>
  <c r="I4895" i="22"/>
  <c r="I4896" i="22"/>
  <c r="I4897" i="22"/>
  <c r="I4898" i="22"/>
  <c r="I4899" i="22"/>
  <c r="I4900" i="22"/>
  <c r="I4901" i="22"/>
  <c r="I4902" i="22"/>
  <c r="I4903" i="22"/>
  <c r="I4904" i="22"/>
  <c r="I4905" i="22"/>
  <c r="I4906" i="22"/>
  <c r="I4907" i="22"/>
  <c r="I4908" i="22"/>
  <c r="I4909" i="22"/>
  <c r="I4910" i="22"/>
  <c r="I4911" i="22"/>
  <c r="I4912" i="22"/>
  <c r="I4913" i="22"/>
  <c r="I4914" i="22"/>
  <c r="I4915" i="22"/>
  <c r="I4916" i="22"/>
  <c r="I4917" i="22"/>
  <c r="I4918" i="22"/>
  <c r="I4919" i="22"/>
  <c r="I4920" i="22"/>
  <c r="I4921" i="22"/>
  <c r="I4922" i="22"/>
  <c r="I4923" i="22"/>
  <c r="I4924" i="22"/>
  <c r="I4925" i="22"/>
  <c r="I4926" i="22"/>
  <c r="I4927" i="22"/>
  <c r="I4928" i="22"/>
  <c r="I4929" i="22"/>
  <c r="I4930" i="22"/>
  <c r="I4931" i="22"/>
  <c r="I4932" i="22"/>
  <c r="I4933" i="22"/>
  <c r="I4934" i="22"/>
  <c r="I4935" i="22"/>
  <c r="I4936" i="22"/>
  <c r="I4937" i="22"/>
  <c r="I4938" i="22"/>
  <c r="I4939" i="22"/>
  <c r="I4940" i="22"/>
  <c r="I4941" i="22"/>
  <c r="I4942" i="22"/>
  <c r="I4943" i="22"/>
  <c r="I4944" i="22"/>
  <c r="I4945" i="22"/>
  <c r="I4946" i="22"/>
  <c r="I4947" i="22"/>
  <c r="I4948" i="22"/>
  <c r="I4949" i="22"/>
  <c r="I4950" i="22"/>
  <c r="I4951" i="22"/>
  <c r="I4952" i="22"/>
  <c r="I4953" i="22"/>
  <c r="I4954" i="22"/>
  <c r="I4955" i="22"/>
  <c r="I4956" i="22"/>
  <c r="I4957" i="22"/>
  <c r="I4958" i="22"/>
  <c r="I4959" i="22"/>
  <c r="I4960" i="22"/>
  <c r="I4961" i="22"/>
  <c r="I4962" i="22"/>
  <c r="I4963" i="22"/>
  <c r="I4964" i="22"/>
  <c r="I4965" i="22"/>
  <c r="I4966" i="22"/>
  <c r="I4967" i="22"/>
  <c r="I4968" i="22"/>
  <c r="I4969" i="22"/>
  <c r="I4970" i="22"/>
  <c r="I4971" i="22"/>
  <c r="I4972" i="22"/>
  <c r="I4973" i="22"/>
  <c r="I4974" i="22"/>
  <c r="I4975" i="22"/>
  <c r="I4976" i="22"/>
  <c r="I4977" i="22"/>
  <c r="I4978" i="22"/>
  <c r="I4979" i="22"/>
  <c r="I4980" i="22"/>
  <c r="I4981" i="22"/>
  <c r="I4982" i="22"/>
  <c r="I4983" i="22"/>
  <c r="I4984" i="22"/>
  <c r="I4985" i="22"/>
  <c r="I4986" i="22"/>
  <c r="I4987" i="22"/>
  <c r="I4988" i="22"/>
  <c r="I4989" i="22"/>
  <c r="I4990" i="22"/>
  <c r="I4991" i="22"/>
  <c r="I4992" i="22"/>
  <c r="I4993" i="22"/>
  <c r="I4994" i="22"/>
  <c r="I4995" i="22"/>
  <c r="I4996" i="22"/>
  <c r="I4997" i="22"/>
  <c r="I4998" i="22"/>
  <c r="I4999" i="22"/>
  <c r="I5000" i="22"/>
  <c r="I5001" i="22"/>
  <c r="I5002" i="22"/>
  <c r="I5003" i="22"/>
  <c r="I5004" i="22"/>
  <c r="I5005" i="22"/>
  <c r="I5006" i="22"/>
  <c r="I5007" i="22"/>
  <c r="I5008" i="22"/>
  <c r="I5009" i="22"/>
  <c r="I5010" i="22"/>
  <c r="I5011" i="22"/>
  <c r="I5012" i="22"/>
  <c r="I5013" i="22"/>
  <c r="I5014" i="22"/>
  <c r="I5015" i="22"/>
  <c r="I5016" i="22"/>
  <c r="I5017" i="22"/>
  <c r="I5018" i="22"/>
  <c r="I5019" i="22"/>
  <c r="I5020" i="22"/>
  <c r="I5021" i="22"/>
  <c r="I5022" i="22"/>
  <c r="I5023" i="22"/>
  <c r="I5024" i="22"/>
  <c r="I5025" i="22"/>
  <c r="I5026" i="22"/>
  <c r="I5027" i="22"/>
  <c r="I5028" i="22"/>
  <c r="I5029" i="22"/>
  <c r="I5030" i="22"/>
  <c r="I5031" i="22"/>
  <c r="I5032" i="22"/>
  <c r="I5033" i="22"/>
  <c r="I5034" i="22"/>
  <c r="I5035" i="22"/>
  <c r="I5036" i="22"/>
  <c r="I5037" i="22"/>
  <c r="I5038" i="22"/>
  <c r="I5039" i="22"/>
  <c r="I5040" i="22"/>
  <c r="I5041" i="22"/>
  <c r="I5042" i="22"/>
  <c r="I5043" i="22"/>
  <c r="I5044" i="22"/>
  <c r="I5045" i="22"/>
  <c r="I5046" i="22"/>
  <c r="I5047" i="22"/>
  <c r="I5048" i="22"/>
  <c r="I5049" i="22"/>
  <c r="I5050" i="22"/>
  <c r="I5051" i="22"/>
  <c r="I5052" i="22"/>
  <c r="I5053" i="22"/>
  <c r="I5054" i="22"/>
  <c r="I5055" i="22"/>
  <c r="I5056" i="22"/>
  <c r="I5057" i="22"/>
  <c r="I5058" i="22"/>
  <c r="I5059" i="22"/>
  <c r="I5060" i="22"/>
  <c r="I5061" i="22"/>
  <c r="I5062" i="22"/>
  <c r="I5063" i="22"/>
  <c r="I5064" i="22"/>
  <c r="I5065" i="22"/>
  <c r="I5066" i="22"/>
  <c r="I5067" i="22"/>
  <c r="I5068" i="22"/>
  <c r="I5069" i="22"/>
  <c r="I5070" i="22"/>
  <c r="I5071" i="22"/>
  <c r="I5072" i="22"/>
  <c r="I5073" i="22"/>
  <c r="I5074" i="22"/>
  <c r="I5075" i="22"/>
  <c r="I5076" i="22"/>
  <c r="I5077" i="22"/>
  <c r="I5078" i="22"/>
  <c r="I5079" i="22"/>
  <c r="I5080" i="22"/>
  <c r="I5081" i="22"/>
  <c r="I5082" i="22"/>
  <c r="I5083" i="22"/>
  <c r="I5084" i="22"/>
  <c r="I5085" i="22"/>
  <c r="I5086" i="22"/>
  <c r="I5087" i="22"/>
  <c r="I5088" i="22"/>
  <c r="I5089" i="22"/>
  <c r="I5090" i="22"/>
  <c r="I5091" i="22"/>
  <c r="I5092" i="22"/>
  <c r="I5093" i="22"/>
  <c r="I5094" i="22"/>
  <c r="I5095" i="22"/>
  <c r="I5096" i="22"/>
  <c r="I5097" i="22"/>
  <c r="I5098" i="22"/>
  <c r="I5099" i="22"/>
  <c r="I5100" i="22"/>
  <c r="I5101" i="22"/>
  <c r="I5102" i="22"/>
  <c r="I5103" i="22"/>
  <c r="I5104" i="22"/>
  <c r="I5105" i="22"/>
  <c r="I5106" i="22"/>
  <c r="I5107" i="22"/>
  <c r="I5108" i="22"/>
  <c r="I5109" i="22"/>
  <c r="I5110" i="22"/>
  <c r="I5111" i="22"/>
  <c r="I5112" i="22"/>
  <c r="I5113" i="22"/>
  <c r="I5114" i="22"/>
  <c r="I5115" i="22"/>
  <c r="I5116" i="22"/>
  <c r="I5117" i="22"/>
  <c r="I5118" i="22"/>
  <c r="I5119" i="22"/>
  <c r="I5120" i="22"/>
  <c r="I5121" i="22"/>
  <c r="I5122" i="22"/>
  <c r="I5123" i="22"/>
  <c r="I5124" i="22"/>
  <c r="I5125" i="22"/>
  <c r="I5126" i="22"/>
  <c r="I5127" i="22"/>
  <c r="I5128" i="22"/>
  <c r="I5129" i="22"/>
  <c r="I5130" i="22"/>
  <c r="I5131" i="22"/>
  <c r="I5132" i="22"/>
  <c r="I5133" i="22"/>
  <c r="I5134" i="22"/>
  <c r="I5135" i="22"/>
  <c r="I5136" i="22"/>
  <c r="I5137" i="22"/>
  <c r="I5138" i="22"/>
  <c r="I5139" i="22"/>
  <c r="I5140" i="22"/>
  <c r="I5141" i="22"/>
  <c r="I5142" i="22"/>
  <c r="I5143" i="22"/>
  <c r="I5144" i="22"/>
  <c r="I5145" i="22"/>
  <c r="I5146" i="22"/>
  <c r="I5147" i="22"/>
  <c r="I5148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526" i="22"/>
  <c r="J527" i="22"/>
  <c r="J528" i="22"/>
  <c r="J529" i="22"/>
  <c r="J530" i="22"/>
  <c r="J531" i="22"/>
  <c r="J532" i="22"/>
  <c r="J533" i="22"/>
  <c r="J534" i="22"/>
  <c r="J535" i="22"/>
  <c r="J536" i="22"/>
  <c r="J537" i="22"/>
  <c r="J538" i="22"/>
  <c r="J539" i="22"/>
  <c r="J540" i="22"/>
  <c r="J541" i="22"/>
  <c r="J542" i="22"/>
  <c r="J543" i="22"/>
  <c r="J544" i="22"/>
  <c r="J545" i="22"/>
  <c r="J546" i="22"/>
  <c r="J547" i="22"/>
  <c r="J548" i="22"/>
  <c r="J549" i="22"/>
  <c r="J550" i="22"/>
  <c r="J551" i="22"/>
  <c r="J552" i="22"/>
  <c r="J553" i="22"/>
  <c r="J554" i="22"/>
  <c r="J555" i="22"/>
  <c r="J556" i="22"/>
  <c r="J557" i="22"/>
  <c r="J558" i="22"/>
  <c r="J559" i="22"/>
  <c r="J560" i="22"/>
  <c r="J561" i="22"/>
  <c r="J562" i="22"/>
  <c r="J563" i="22"/>
  <c r="J564" i="22"/>
  <c r="J565" i="22"/>
  <c r="J566" i="22"/>
  <c r="J567" i="22"/>
  <c r="J568" i="22"/>
  <c r="J569" i="22"/>
  <c r="J570" i="22"/>
  <c r="J571" i="22"/>
  <c r="J572" i="22"/>
  <c r="J573" i="22"/>
  <c r="J574" i="22"/>
  <c r="J575" i="22"/>
  <c r="J576" i="22"/>
  <c r="J577" i="22"/>
  <c r="J578" i="22"/>
  <c r="J579" i="22"/>
  <c r="J580" i="22"/>
  <c r="J581" i="22"/>
  <c r="J582" i="22"/>
  <c r="J583" i="22"/>
  <c r="J584" i="22"/>
  <c r="J585" i="22"/>
  <c r="J586" i="22"/>
  <c r="J587" i="22"/>
  <c r="J588" i="22"/>
  <c r="J589" i="22"/>
  <c r="J590" i="22"/>
  <c r="J591" i="22"/>
  <c r="J592" i="22"/>
  <c r="J593" i="22"/>
  <c r="J594" i="22"/>
  <c r="J595" i="22"/>
  <c r="J596" i="22"/>
  <c r="J597" i="22"/>
  <c r="J598" i="22"/>
  <c r="J599" i="22"/>
  <c r="J600" i="22"/>
  <c r="J601" i="22"/>
  <c r="J602" i="22"/>
  <c r="J603" i="22"/>
  <c r="J604" i="22"/>
  <c r="J605" i="22"/>
  <c r="J606" i="22"/>
  <c r="J607" i="22"/>
  <c r="J608" i="22"/>
  <c r="J609" i="22"/>
  <c r="J610" i="22"/>
  <c r="J611" i="22"/>
  <c r="J612" i="22"/>
  <c r="J613" i="22"/>
  <c r="J614" i="22"/>
  <c r="J615" i="22"/>
  <c r="J616" i="22"/>
  <c r="J617" i="22"/>
  <c r="J618" i="22"/>
  <c r="J619" i="22"/>
  <c r="J620" i="22"/>
  <c r="J621" i="22"/>
  <c r="J622" i="22"/>
  <c r="J623" i="22"/>
  <c r="J624" i="22"/>
  <c r="J625" i="22"/>
  <c r="J626" i="22"/>
  <c r="J627" i="22"/>
  <c r="J628" i="22"/>
  <c r="J629" i="22"/>
  <c r="J630" i="22"/>
  <c r="J631" i="22"/>
  <c r="J632" i="22"/>
  <c r="J633" i="22"/>
  <c r="J634" i="22"/>
  <c r="J635" i="22"/>
  <c r="J636" i="22"/>
  <c r="J637" i="22"/>
  <c r="J638" i="22"/>
  <c r="J639" i="22"/>
  <c r="J640" i="22"/>
  <c r="J641" i="22"/>
  <c r="J642" i="22"/>
  <c r="J643" i="22"/>
  <c r="J644" i="22"/>
  <c r="J645" i="22"/>
  <c r="J646" i="22"/>
  <c r="J647" i="22"/>
  <c r="J648" i="22"/>
  <c r="J649" i="22"/>
  <c r="J650" i="22"/>
  <c r="J651" i="22"/>
  <c r="J652" i="22"/>
  <c r="J653" i="22"/>
  <c r="J654" i="22"/>
  <c r="J655" i="22"/>
  <c r="J656" i="22"/>
  <c r="J657" i="22"/>
  <c r="J658" i="22"/>
  <c r="J659" i="22"/>
  <c r="J660" i="22"/>
  <c r="J661" i="22"/>
  <c r="J662" i="22"/>
  <c r="J663" i="22"/>
  <c r="J664" i="22"/>
  <c r="J665" i="22"/>
  <c r="J666" i="22"/>
  <c r="J667" i="22"/>
  <c r="J668" i="22"/>
  <c r="J669" i="22"/>
  <c r="J670" i="22"/>
  <c r="J671" i="22"/>
  <c r="J672" i="22"/>
  <c r="J673" i="22"/>
  <c r="J674" i="22"/>
  <c r="J675" i="22"/>
  <c r="J676" i="22"/>
  <c r="J677" i="22"/>
  <c r="J678" i="22"/>
  <c r="J679" i="22"/>
  <c r="J680" i="22"/>
  <c r="J681" i="22"/>
  <c r="J682" i="22"/>
  <c r="J683" i="22"/>
  <c r="J684" i="22"/>
  <c r="J685" i="22"/>
  <c r="J686" i="22"/>
  <c r="J687" i="22"/>
  <c r="J688" i="22"/>
  <c r="J689" i="22"/>
  <c r="J690" i="22"/>
  <c r="J691" i="22"/>
  <c r="J692" i="22"/>
  <c r="J693" i="22"/>
  <c r="J694" i="22"/>
  <c r="J695" i="22"/>
  <c r="J696" i="22"/>
  <c r="J697" i="22"/>
  <c r="J698" i="22"/>
  <c r="J699" i="22"/>
  <c r="J700" i="22"/>
  <c r="J701" i="22"/>
  <c r="J702" i="22"/>
  <c r="J703" i="22"/>
  <c r="J704" i="22"/>
  <c r="J705" i="22"/>
  <c r="J706" i="22"/>
  <c r="J707" i="22"/>
  <c r="J708" i="22"/>
  <c r="J709" i="22"/>
  <c r="J710" i="22"/>
  <c r="J711" i="22"/>
  <c r="J712" i="22"/>
  <c r="J713" i="22"/>
  <c r="J714" i="22"/>
  <c r="J715" i="22"/>
  <c r="J716" i="22"/>
  <c r="J717" i="22"/>
  <c r="J718" i="22"/>
  <c r="J719" i="22"/>
  <c r="J720" i="22"/>
  <c r="J721" i="22"/>
  <c r="J722" i="22"/>
  <c r="J723" i="22"/>
  <c r="J724" i="22"/>
  <c r="J725" i="22"/>
  <c r="J726" i="22"/>
  <c r="J727" i="22"/>
  <c r="J728" i="22"/>
  <c r="J729" i="22"/>
  <c r="J730" i="22"/>
  <c r="J731" i="22"/>
  <c r="J732" i="22"/>
  <c r="J733" i="22"/>
  <c r="J734" i="22"/>
  <c r="J735" i="22"/>
  <c r="J736" i="22"/>
  <c r="J737" i="22"/>
  <c r="J738" i="22"/>
  <c r="J739" i="22"/>
  <c r="J740" i="22"/>
  <c r="J741" i="22"/>
  <c r="J742" i="22"/>
  <c r="J743" i="22"/>
  <c r="J744" i="22"/>
  <c r="J745" i="22"/>
  <c r="J746" i="22"/>
  <c r="J747" i="22"/>
  <c r="J748" i="22"/>
  <c r="J749" i="22"/>
  <c r="J750" i="22"/>
  <c r="J751" i="22"/>
  <c r="J752" i="22"/>
  <c r="J753" i="22"/>
  <c r="J754" i="22"/>
  <c r="J755" i="22"/>
  <c r="J756" i="22"/>
  <c r="J757" i="22"/>
  <c r="J758" i="22"/>
  <c r="J759" i="22"/>
  <c r="J760" i="22"/>
  <c r="J761" i="22"/>
  <c r="J762" i="22"/>
  <c r="J763" i="22"/>
  <c r="J764" i="22"/>
  <c r="J765" i="22"/>
  <c r="J766" i="22"/>
  <c r="J767" i="22"/>
  <c r="J768" i="22"/>
  <c r="J769" i="22"/>
  <c r="J770" i="22"/>
  <c r="J771" i="22"/>
  <c r="J772" i="22"/>
  <c r="J773" i="22"/>
  <c r="J774" i="22"/>
  <c r="J775" i="22"/>
  <c r="J776" i="22"/>
  <c r="J777" i="22"/>
  <c r="J778" i="22"/>
  <c r="J779" i="22"/>
  <c r="J780" i="22"/>
  <c r="J781" i="22"/>
  <c r="J782" i="22"/>
  <c r="J783" i="22"/>
  <c r="J784" i="22"/>
  <c r="J785" i="22"/>
  <c r="J786" i="22"/>
  <c r="J787" i="22"/>
  <c r="J788" i="22"/>
  <c r="J789" i="22"/>
  <c r="J790" i="22"/>
  <c r="J791" i="22"/>
  <c r="J792" i="22"/>
  <c r="J793" i="22"/>
  <c r="J794" i="22"/>
  <c r="J795" i="22"/>
  <c r="J796" i="22"/>
  <c r="J797" i="22"/>
  <c r="J798" i="22"/>
  <c r="J799" i="22"/>
  <c r="J800" i="22"/>
  <c r="J801" i="22"/>
  <c r="J802" i="22"/>
  <c r="J803" i="22"/>
  <c r="J804" i="22"/>
  <c r="J805" i="22"/>
  <c r="J806" i="22"/>
  <c r="J807" i="22"/>
  <c r="J808" i="22"/>
  <c r="J809" i="22"/>
  <c r="J810" i="22"/>
  <c r="J811" i="22"/>
  <c r="J812" i="22"/>
  <c r="J813" i="22"/>
  <c r="J814" i="22"/>
  <c r="J815" i="22"/>
  <c r="J816" i="22"/>
  <c r="J817" i="22"/>
  <c r="J818" i="22"/>
  <c r="J819" i="22"/>
  <c r="J820" i="22"/>
  <c r="J821" i="22"/>
  <c r="J822" i="22"/>
  <c r="J823" i="22"/>
  <c r="J824" i="22"/>
  <c r="J825" i="22"/>
  <c r="J826" i="22"/>
  <c r="J827" i="22"/>
  <c r="J828" i="22"/>
  <c r="J829" i="22"/>
  <c r="J830" i="22"/>
  <c r="J831" i="22"/>
  <c r="J832" i="22"/>
  <c r="J833" i="22"/>
  <c r="J834" i="22"/>
  <c r="J835" i="22"/>
  <c r="J836" i="22"/>
  <c r="J837" i="22"/>
  <c r="J838" i="22"/>
  <c r="J839" i="22"/>
  <c r="J840" i="22"/>
  <c r="J841" i="22"/>
  <c r="J842" i="22"/>
  <c r="J843" i="22"/>
  <c r="J844" i="22"/>
  <c r="J845" i="22"/>
  <c r="J846" i="22"/>
  <c r="J847" i="22"/>
  <c r="J848" i="22"/>
  <c r="J849" i="22"/>
  <c r="J850" i="22"/>
  <c r="J851" i="22"/>
  <c r="J852" i="22"/>
  <c r="J853" i="22"/>
  <c r="J854" i="22"/>
  <c r="J855" i="22"/>
  <c r="J856" i="22"/>
  <c r="J857" i="22"/>
  <c r="J858" i="22"/>
  <c r="J859" i="22"/>
  <c r="J860" i="22"/>
  <c r="J861" i="22"/>
  <c r="J862" i="22"/>
  <c r="J863" i="22"/>
  <c r="J864" i="22"/>
  <c r="J865" i="22"/>
  <c r="J866" i="22"/>
  <c r="J867" i="22"/>
  <c r="J868" i="22"/>
  <c r="J869" i="22"/>
  <c r="J870" i="22"/>
  <c r="J871" i="22"/>
  <c r="J872" i="22"/>
  <c r="J873" i="22"/>
  <c r="J874" i="22"/>
  <c r="J875" i="22"/>
  <c r="J876" i="22"/>
  <c r="J877" i="22"/>
  <c r="J878" i="22"/>
  <c r="J879" i="22"/>
  <c r="J880" i="22"/>
  <c r="J881" i="22"/>
  <c r="J882" i="22"/>
  <c r="J883" i="22"/>
  <c r="J884" i="22"/>
  <c r="J885" i="22"/>
  <c r="J886" i="22"/>
  <c r="J887" i="22"/>
  <c r="J888" i="22"/>
  <c r="J889" i="22"/>
  <c r="J890" i="22"/>
  <c r="J891" i="22"/>
  <c r="J892" i="22"/>
  <c r="J893" i="22"/>
  <c r="J894" i="22"/>
  <c r="J895" i="22"/>
  <c r="J896" i="22"/>
  <c r="J897" i="22"/>
  <c r="J898" i="22"/>
  <c r="J899" i="22"/>
  <c r="J900" i="22"/>
  <c r="J901" i="22"/>
  <c r="J902" i="22"/>
  <c r="J903" i="22"/>
  <c r="J904" i="22"/>
  <c r="J905" i="22"/>
  <c r="J906" i="22"/>
  <c r="J907" i="22"/>
  <c r="J908" i="22"/>
  <c r="J909" i="22"/>
  <c r="J910" i="22"/>
  <c r="J911" i="22"/>
  <c r="J912" i="22"/>
  <c r="J913" i="22"/>
  <c r="J914" i="22"/>
  <c r="J915" i="22"/>
  <c r="J916" i="22"/>
  <c r="J917" i="22"/>
  <c r="J918" i="22"/>
  <c r="J919" i="22"/>
  <c r="J920" i="22"/>
  <c r="J921" i="22"/>
  <c r="J922" i="22"/>
  <c r="J923" i="22"/>
  <c r="J924" i="22"/>
  <c r="J925" i="22"/>
  <c r="J926" i="22"/>
  <c r="J927" i="22"/>
  <c r="J928" i="22"/>
  <c r="J929" i="22"/>
  <c r="J930" i="22"/>
  <c r="J931" i="22"/>
  <c r="J932" i="22"/>
  <c r="J933" i="22"/>
  <c r="J934" i="22"/>
  <c r="J935" i="22"/>
  <c r="J936" i="22"/>
  <c r="J937" i="22"/>
  <c r="J938" i="22"/>
  <c r="J939" i="22"/>
  <c r="J940" i="22"/>
  <c r="J941" i="22"/>
  <c r="J942" i="22"/>
  <c r="J943" i="22"/>
  <c r="J944" i="22"/>
  <c r="J945" i="22"/>
  <c r="J946" i="22"/>
  <c r="J947" i="22"/>
  <c r="J948" i="22"/>
  <c r="J949" i="22"/>
  <c r="J950" i="22"/>
  <c r="J951" i="22"/>
  <c r="J952" i="22"/>
  <c r="J953" i="22"/>
  <c r="J954" i="22"/>
  <c r="J955" i="22"/>
  <c r="J956" i="22"/>
  <c r="J957" i="22"/>
  <c r="J958" i="22"/>
  <c r="J959" i="22"/>
  <c r="J960" i="22"/>
  <c r="J961" i="22"/>
  <c r="J962" i="22"/>
  <c r="J963" i="22"/>
  <c r="J964" i="22"/>
  <c r="J965" i="22"/>
  <c r="J966" i="22"/>
  <c r="J967" i="22"/>
  <c r="J968" i="22"/>
  <c r="J969" i="22"/>
  <c r="J970" i="22"/>
  <c r="J971" i="22"/>
  <c r="J972" i="22"/>
  <c r="J973" i="22"/>
  <c r="J974" i="22"/>
  <c r="J975" i="22"/>
  <c r="J976" i="22"/>
  <c r="J977" i="22"/>
  <c r="J978" i="22"/>
  <c r="J979" i="22"/>
  <c r="J980" i="22"/>
  <c r="J981" i="22"/>
  <c r="J982" i="22"/>
  <c r="J983" i="22"/>
  <c r="J984" i="22"/>
  <c r="J985" i="22"/>
  <c r="J986" i="22"/>
  <c r="J987" i="22"/>
  <c r="J988" i="22"/>
  <c r="J989" i="22"/>
  <c r="J990" i="22"/>
  <c r="J991" i="22"/>
  <c r="J992" i="22"/>
  <c r="J993" i="22"/>
  <c r="J994" i="22"/>
  <c r="J995" i="22"/>
  <c r="J996" i="22"/>
  <c r="J997" i="22"/>
  <c r="J998" i="22"/>
  <c r="J999" i="22"/>
  <c r="J1000" i="22"/>
  <c r="J1001" i="22"/>
  <c r="J1002" i="22"/>
  <c r="J1003" i="22"/>
  <c r="J1004" i="22"/>
  <c r="J1005" i="22"/>
  <c r="J1006" i="22"/>
  <c r="J1007" i="22"/>
  <c r="J1008" i="22"/>
  <c r="J1009" i="22"/>
  <c r="J1010" i="22"/>
  <c r="J1011" i="22"/>
  <c r="J1012" i="22"/>
  <c r="J1013" i="22"/>
  <c r="J1014" i="22"/>
  <c r="J1015" i="22"/>
  <c r="J1016" i="22"/>
  <c r="J1017" i="22"/>
  <c r="J1018" i="22"/>
  <c r="J1019" i="22"/>
  <c r="J1020" i="22"/>
  <c r="J1021" i="22"/>
  <c r="J1022" i="22"/>
  <c r="J1023" i="22"/>
  <c r="J1024" i="22"/>
  <c r="J1025" i="22"/>
  <c r="J1026" i="22"/>
  <c r="J1027" i="22"/>
  <c r="J1028" i="22"/>
  <c r="J1029" i="22"/>
  <c r="J1030" i="22"/>
  <c r="J1031" i="22"/>
  <c r="J1032" i="22"/>
  <c r="J1033" i="22"/>
  <c r="J1034" i="22"/>
  <c r="J1035" i="22"/>
  <c r="J1036" i="22"/>
  <c r="J1037" i="22"/>
  <c r="J1038" i="22"/>
  <c r="J1039" i="22"/>
  <c r="J1040" i="22"/>
  <c r="J1041" i="22"/>
  <c r="J1042" i="22"/>
  <c r="J1043" i="22"/>
  <c r="J1044" i="22"/>
  <c r="J1045" i="22"/>
  <c r="J1046" i="22"/>
  <c r="J1047" i="22"/>
  <c r="J1048" i="22"/>
  <c r="J1049" i="22"/>
  <c r="J1050" i="22"/>
  <c r="J1051" i="22"/>
  <c r="J1052" i="22"/>
  <c r="J1053" i="22"/>
  <c r="J1054" i="22"/>
  <c r="J1055" i="22"/>
  <c r="J1056" i="22"/>
  <c r="J1057" i="22"/>
  <c r="J1058" i="22"/>
  <c r="J1059" i="22"/>
  <c r="J1060" i="22"/>
  <c r="J1061" i="22"/>
  <c r="J1062" i="22"/>
  <c r="J1063" i="22"/>
  <c r="J1064" i="22"/>
  <c r="J1065" i="22"/>
  <c r="J1066" i="22"/>
  <c r="J1067" i="22"/>
  <c r="J1068" i="22"/>
  <c r="J1069" i="22"/>
  <c r="J1070" i="22"/>
  <c r="J1071" i="22"/>
  <c r="J1072" i="22"/>
  <c r="J1073" i="22"/>
  <c r="J1074" i="22"/>
  <c r="J1075" i="22"/>
  <c r="J1076" i="22"/>
  <c r="J1077" i="22"/>
  <c r="J1078" i="22"/>
  <c r="J1079" i="22"/>
  <c r="J1080" i="22"/>
  <c r="J1081" i="22"/>
  <c r="J1082" i="22"/>
  <c r="J1083" i="22"/>
  <c r="J1084" i="22"/>
  <c r="J1085" i="22"/>
  <c r="J1086" i="22"/>
  <c r="J1087" i="22"/>
  <c r="J1088" i="22"/>
  <c r="J1089" i="22"/>
  <c r="J1090" i="22"/>
  <c r="J1091" i="22"/>
  <c r="J1092" i="22"/>
  <c r="J1093" i="22"/>
  <c r="J1094" i="22"/>
  <c r="J1095" i="22"/>
  <c r="J1096" i="22"/>
  <c r="J1097" i="22"/>
  <c r="J1098" i="22"/>
  <c r="J1099" i="22"/>
  <c r="J1100" i="22"/>
  <c r="J1101" i="22"/>
  <c r="J1102" i="22"/>
  <c r="J1103" i="22"/>
  <c r="J1104" i="22"/>
  <c r="J1105" i="22"/>
  <c r="J1106" i="22"/>
  <c r="J1107" i="22"/>
  <c r="J1108" i="22"/>
  <c r="J1109" i="22"/>
  <c r="J1110" i="22"/>
  <c r="J1111" i="22"/>
  <c r="J1112" i="22"/>
  <c r="J1113" i="22"/>
  <c r="J1114" i="22"/>
  <c r="J1115" i="22"/>
  <c r="J1116" i="22"/>
  <c r="J1117" i="22"/>
  <c r="J1118" i="22"/>
  <c r="J1119" i="22"/>
  <c r="J1120" i="22"/>
  <c r="J1121" i="22"/>
  <c r="J1122" i="22"/>
  <c r="J1123" i="22"/>
  <c r="J1124" i="22"/>
  <c r="J1125" i="22"/>
  <c r="J1126" i="22"/>
  <c r="J1127" i="22"/>
  <c r="J1128" i="22"/>
  <c r="J1129" i="22"/>
  <c r="J1130" i="22"/>
  <c r="J1131" i="22"/>
  <c r="J1132" i="22"/>
  <c r="J1133" i="22"/>
  <c r="J1134" i="22"/>
  <c r="J1135" i="22"/>
  <c r="J1136" i="22"/>
  <c r="J1137" i="22"/>
  <c r="J1138" i="22"/>
  <c r="J1139" i="22"/>
  <c r="J1140" i="22"/>
  <c r="J1141" i="22"/>
  <c r="J1142" i="22"/>
  <c r="J1143" i="22"/>
  <c r="J1144" i="22"/>
  <c r="J1145" i="22"/>
  <c r="J1146" i="22"/>
  <c r="J1147" i="22"/>
  <c r="J1148" i="22"/>
  <c r="J1149" i="22"/>
  <c r="J1150" i="22"/>
  <c r="J1151" i="22"/>
  <c r="J1152" i="22"/>
  <c r="J1153" i="22"/>
  <c r="J1154" i="22"/>
  <c r="J1155" i="22"/>
  <c r="J1156" i="22"/>
  <c r="J1157" i="22"/>
  <c r="J1158" i="22"/>
  <c r="J1159" i="22"/>
  <c r="J1160" i="22"/>
  <c r="J1161" i="22"/>
  <c r="J1162" i="22"/>
  <c r="J1163" i="22"/>
  <c r="J1164" i="22"/>
  <c r="J1165" i="22"/>
  <c r="J1166" i="22"/>
  <c r="J1167" i="22"/>
  <c r="J1168" i="22"/>
  <c r="J1169" i="22"/>
  <c r="J1170" i="22"/>
  <c r="J1171" i="22"/>
  <c r="J1172" i="22"/>
  <c r="J1173" i="22"/>
  <c r="J1174" i="22"/>
  <c r="J1175" i="22"/>
  <c r="J1176" i="22"/>
  <c r="J1177" i="22"/>
  <c r="J1178" i="22"/>
  <c r="J1179" i="22"/>
  <c r="J1180" i="22"/>
  <c r="J1181" i="22"/>
  <c r="J1182" i="22"/>
  <c r="J1183" i="22"/>
  <c r="J1184" i="22"/>
  <c r="J1185" i="22"/>
  <c r="J1186" i="22"/>
  <c r="J1187" i="22"/>
  <c r="J1188" i="22"/>
  <c r="J1189" i="22"/>
  <c r="J1190" i="22"/>
  <c r="J1191" i="22"/>
  <c r="J1192" i="22"/>
  <c r="J1193" i="22"/>
  <c r="J1194" i="22"/>
  <c r="J1195" i="22"/>
  <c r="J1196" i="22"/>
  <c r="J1197" i="22"/>
  <c r="J1198" i="22"/>
  <c r="J1199" i="22"/>
  <c r="J1200" i="22"/>
  <c r="J1201" i="22"/>
  <c r="J1202" i="22"/>
  <c r="J1203" i="22"/>
  <c r="J1204" i="22"/>
  <c r="J1205" i="22"/>
  <c r="J1206" i="22"/>
  <c r="J1207" i="22"/>
  <c r="J1208" i="22"/>
  <c r="J1209" i="22"/>
  <c r="J1210" i="22"/>
  <c r="J1211" i="22"/>
  <c r="J1212" i="22"/>
  <c r="J1213" i="22"/>
  <c r="J1214" i="22"/>
  <c r="J1215" i="22"/>
  <c r="J1216" i="22"/>
  <c r="J1217" i="22"/>
  <c r="J1218" i="22"/>
  <c r="J1219" i="22"/>
  <c r="J1220" i="22"/>
  <c r="J1221" i="22"/>
  <c r="J1222" i="22"/>
  <c r="J1223" i="22"/>
  <c r="J1224" i="22"/>
  <c r="J1225" i="22"/>
  <c r="J1226" i="22"/>
  <c r="J1227" i="22"/>
  <c r="J1228" i="22"/>
  <c r="J1229" i="22"/>
  <c r="J1230" i="22"/>
  <c r="J1231" i="22"/>
  <c r="J1232" i="22"/>
  <c r="J1233" i="22"/>
  <c r="J1234" i="22"/>
  <c r="J1235" i="22"/>
  <c r="J1236" i="22"/>
  <c r="J1237" i="22"/>
  <c r="J1238" i="22"/>
  <c r="J1239" i="22"/>
  <c r="J1240" i="22"/>
  <c r="J1241" i="22"/>
  <c r="J1242" i="22"/>
  <c r="J1243" i="22"/>
  <c r="J1244" i="22"/>
  <c r="J1245" i="22"/>
  <c r="J1246" i="22"/>
  <c r="J1247" i="22"/>
  <c r="J1248" i="22"/>
  <c r="J1249" i="22"/>
  <c r="J1250" i="22"/>
  <c r="J1251" i="22"/>
  <c r="J1252" i="22"/>
  <c r="J1253" i="22"/>
  <c r="J1254" i="22"/>
  <c r="J1255" i="22"/>
  <c r="J1256" i="22"/>
  <c r="J1257" i="22"/>
  <c r="J1258" i="22"/>
  <c r="J1259" i="22"/>
  <c r="J1260" i="22"/>
  <c r="J1261" i="22"/>
  <c r="J1262" i="22"/>
  <c r="J1263" i="22"/>
  <c r="J1264" i="22"/>
  <c r="J1265" i="22"/>
  <c r="J1266" i="22"/>
  <c r="J1267" i="22"/>
  <c r="J1268" i="22"/>
  <c r="J1269" i="22"/>
  <c r="J1270" i="22"/>
  <c r="J1271" i="22"/>
  <c r="J1272" i="22"/>
  <c r="J1273" i="22"/>
  <c r="J1274" i="22"/>
  <c r="J1275" i="22"/>
  <c r="J1276" i="22"/>
  <c r="J1277" i="22"/>
  <c r="J1278" i="22"/>
  <c r="J1279" i="22"/>
  <c r="J1280" i="22"/>
  <c r="J1281" i="22"/>
  <c r="J1282" i="22"/>
  <c r="J1283" i="22"/>
  <c r="J1284" i="22"/>
  <c r="J1285" i="22"/>
  <c r="J1286" i="22"/>
  <c r="J1287" i="22"/>
  <c r="J1288" i="22"/>
  <c r="J1289" i="22"/>
  <c r="J1290" i="22"/>
  <c r="J1291" i="22"/>
  <c r="J1292" i="22"/>
  <c r="J1293" i="22"/>
  <c r="J1294" i="22"/>
  <c r="J1295" i="22"/>
  <c r="J1296" i="22"/>
  <c r="J1297" i="22"/>
  <c r="J1298" i="22"/>
  <c r="J1299" i="22"/>
  <c r="J1300" i="22"/>
  <c r="J1301" i="22"/>
  <c r="J1302" i="22"/>
  <c r="J1303" i="22"/>
  <c r="J1304" i="22"/>
  <c r="J1305" i="22"/>
  <c r="J1306" i="22"/>
  <c r="J1307" i="22"/>
  <c r="J1308" i="22"/>
  <c r="J1309" i="22"/>
  <c r="J1310" i="22"/>
  <c r="J1311" i="22"/>
  <c r="J1312" i="22"/>
  <c r="J1313" i="22"/>
  <c r="J1314" i="22"/>
  <c r="J1315" i="22"/>
  <c r="J1316" i="22"/>
  <c r="J1317" i="22"/>
  <c r="J1318" i="22"/>
  <c r="J1319" i="22"/>
  <c r="J1320" i="22"/>
  <c r="J1321" i="22"/>
  <c r="J1322" i="22"/>
  <c r="J1323" i="22"/>
  <c r="J1324" i="22"/>
  <c r="J1325" i="22"/>
  <c r="J1326" i="22"/>
  <c r="J1327" i="22"/>
  <c r="J1328" i="22"/>
  <c r="J1329" i="22"/>
  <c r="J1330" i="22"/>
  <c r="J1331" i="22"/>
  <c r="J1332" i="22"/>
  <c r="J1333" i="22"/>
  <c r="J1334" i="22"/>
  <c r="J1335" i="22"/>
  <c r="J1336" i="22"/>
  <c r="J1337" i="22"/>
  <c r="J1338" i="22"/>
  <c r="J1339" i="22"/>
  <c r="J1340" i="22"/>
  <c r="J1341" i="22"/>
  <c r="J1342" i="22"/>
  <c r="J1343" i="22"/>
  <c r="J1344" i="22"/>
  <c r="J1345" i="22"/>
  <c r="J1346" i="22"/>
  <c r="J1347" i="22"/>
  <c r="J1348" i="22"/>
  <c r="J1349" i="22"/>
  <c r="J1350" i="22"/>
  <c r="J1351" i="22"/>
  <c r="J1352" i="22"/>
  <c r="J1353" i="22"/>
  <c r="J1354" i="22"/>
  <c r="J1355" i="22"/>
  <c r="J1356" i="22"/>
  <c r="J1357" i="22"/>
  <c r="J1358" i="22"/>
  <c r="J1359" i="22"/>
  <c r="J1360" i="22"/>
  <c r="J1361" i="22"/>
  <c r="J1362" i="22"/>
  <c r="J1363" i="22"/>
  <c r="J1364" i="22"/>
  <c r="J1365" i="22"/>
  <c r="J1366" i="22"/>
  <c r="J1367" i="22"/>
  <c r="J1368" i="22"/>
  <c r="J1369" i="22"/>
  <c r="J1370" i="22"/>
  <c r="J1371" i="22"/>
  <c r="J1372" i="22"/>
  <c r="J1373" i="22"/>
  <c r="J1374" i="22"/>
  <c r="J1375" i="22"/>
  <c r="J1376" i="22"/>
  <c r="J1377" i="22"/>
  <c r="J1378" i="22"/>
  <c r="J1379" i="22"/>
  <c r="J1380" i="22"/>
  <c r="J1381" i="22"/>
  <c r="J1382" i="22"/>
  <c r="J1383" i="22"/>
  <c r="J1384" i="22"/>
  <c r="J1385" i="22"/>
  <c r="J1386" i="22"/>
  <c r="J1387" i="22"/>
  <c r="J1388" i="22"/>
  <c r="J1389" i="22"/>
  <c r="J1390" i="22"/>
  <c r="J1391" i="22"/>
  <c r="J1392" i="22"/>
  <c r="J1393" i="22"/>
  <c r="J1394" i="22"/>
  <c r="J1395" i="22"/>
  <c r="J1396" i="22"/>
  <c r="J1397" i="22"/>
  <c r="J1398" i="22"/>
  <c r="J1399" i="22"/>
  <c r="J1400" i="22"/>
  <c r="J1401" i="22"/>
  <c r="J1402" i="22"/>
  <c r="J1403" i="22"/>
  <c r="J1404" i="22"/>
  <c r="J1405" i="22"/>
  <c r="J1406" i="22"/>
  <c r="J1407" i="22"/>
  <c r="J1408" i="22"/>
  <c r="J1409" i="22"/>
  <c r="J1410" i="22"/>
  <c r="J1411" i="22"/>
  <c r="J1412" i="22"/>
  <c r="J1413" i="22"/>
  <c r="J1414" i="22"/>
  <c r="J1415" i="22"/>
  <c r="J1416" i="22"/>
  <c r="J1417" i="22"/>
  <c r="J1418" i="22"/>
  <c r="J1419" i="22"/>
  <c r="J1420" i="22"/>
  <c r="J1421" i="22"/>
  <c r="J1422" i="22"/>
  <c r="J1423" i="22"/>
  <c r="J1424" i="22"/>
  <c r="J1425" i="22"/>
  <c r="J1426" i="22"/>
  <c r="J1427" i="22"/>
  <c r="J1428" i="22"/>
  <c r="J1429" i="22"/>
  <c r="J1430" i="22"/>
  <c r="J1431" i="22"/>
  <c r="J1432" i="22"/>
  <c r="J1433" i="22"/>
  <c r="J1434" i="22"/>
  <c r="J1435" i="22"/>
  <c r="J1436" i="22"/>
  <c r="J1437" i="22"/>
  <c r="J1438" i="22"/>
  <c r="J1439" i="22"/>
  <c r="J1440" i="22"/>
  <c r="J1441" i="22"/>
  <c r="J1442" i="22"/>
  <c r="J1443" i="22"/>
  <c r="J1444" i="22"/>
  <c r="J1445" i="22"/>
  <c r="J1446" i="22"/>
  <c r="J1447" i="22"/>
  <c r="J1448" i="22"/>
  <c r="J1449" i="22"/>
  <c r="J1450" i="22"/>
  <c r="J1451" i="22"/>
  <c r="J1452" i="22"/>
  <c r="J1453" i="22"/>
  <c r="J1454" i="22"/>
  <c r="J1455" i="22"/>
  <c r="J1456" i="22"/>
  <c r="J1457" i="22"/>
  <c r="J1458" i="22"/>
  <c r="J1459" i="22"/>
  <c r="J1460" i="22"/>
  <c r="J1461" i="22"/>
  <c r="J1462" i="22"/>
  <c r="J1463" i="22"/>
  <c r="J1464" i="22"/>
  <c r="J1465" i="22"/>
  <c r="J1466" i="22"/>
  <c r="J1467" i="22"/>
  <c r="J1468" i="22"/>
  <c r="J1469" i="22"/>
  <c r="J1470" i="22"/>
  <c r="J1471" i="22"/>
  <c r="J1472" i="22"/>
  <c r="J1473" i="22"/>
  <c r="J1474" i="22"/>
  <c r="J1475" i="22"/>
  <c r="J1476" i="22"/>
  <c r="J1477" i="22"/>
  <c r="J1478" i="22"/>
  <c r="J1479" i="22"/>
  <c r="J1480" i="22"/>
  <c r="J1481" i="22"/>
  <c r="J1482" i="22"/>
  <c r="J1483" i="22"/>
  <c r="J1484" i="22"/>
  <c r="J1485" i="22"/>
  <c r="J1486" i="22"/>
  <c r="J1487" i="22"/>
  <c r="J1488" i="22"/>
  <c r="J1489" i="22"/>
  <c r="J1490" i="22"/>
  <c r="J1491" i="22"/>
  <c r="J1492" i="22"/>
  <c r="J1493" i="22"/>
  <c r="J1494" i="22"/>
  <c r="J1495" i="22"/>
  <c r="J1496" i="22"/>
  <c r="J1497" i="22"/>
  <c r="J1498" i="22"/>
  <c r="J1499" i="22"/>
  <c r="J1500" i="22"/>
  <c r="J1501" i="22"/>
  <c r="J1502" i="22"/>
  <c r="J1503" i="22"/>
  <c r="J1504" i="22"/>
  <c r="J1505" i="22"/>
  <c r="J1506" i="22"/>
  <c r="J1507" i="22"/>
  <c r="J1508" i="22"/>
  <c r="J1509" i="22"/>
  <c r="J1510" i="22"/>
  <c r="J1511" i="22"/>
  <c r="J1512" i="22"/>
  <c r="J1513" i="22"/>
  <c r="J1514" i="22"/>
  <c r="J1515" i="22"/>
  <c r="J1516" i="22"/>
  <c r="J1517" i="22"/>
  <c r="J1518" i="22"/>
  <c r="J1519" i="22"/>
  <c r="J1520" i="22"/>
  <c r="J1521" i="22"/>
  <c r="J1522" i="22"/>
  <c r="J1523" i="22"/>
  <c r="J1524" i="22"/>
  <c r="J1525" i="22"/>
  <c r="J1526" i="22"/>
  <c r="J1527" i="22"/>
  <c r="J1528" i="22"/>
  <c r="J1529" i="22"/>
  <c r="J1530" i="22"/>
  <c r="J1531" i="22"/>
  <c r="J1532" i="22"/>
  <c r="J1533" i="22"/>
  <c r="J1534" i="22"/>
  <c r="J1535" i="22"/>
  <c r="J1536" i="22"/>
  <c r="J1537" i="22"/>
  <c r="J1538" i="22"/>
  <c r="J1539" i="22"/>
  <c r="J1540" i="22"/>
  <c r="J1541" i="22"/>
  <c r="J1542" i="22"/>
  <c r="J1543" i="22"/>
  <c r="J1544" i="22"/>
  <c r="J1545" i="22"/>
  <c r="J1546" i="22"/>
  <c r="J1547" i="22"/>
  <c r="J1548" i="22"/>
  <c r="J1549" i="22"/>
  <c r="J1550" i="22"/>
  <c r="J1551" i="22"/>
  <c r="J1552" i="22"/>
  <c r="J1553" i="22"/>
  <c r="J1554" i="22"/>
  <c r="J1555" i="22"/>
  <c r="J1556" i="22"/>
  <c r="J1557" i="22"/>
  <c r="J1558" i="22"/>
  <c r="J1559" i="22"/>
  <c r="J1560" i="22"/>
  <c r="J1561" i="22"/>
  <c r="J1562" i="22"/>
  <c r="J1563" i="22"/>
  <c r="J1564" i="22"/>
  <c r="J1565" i="22"/>
  <c r="J1566" i="22"/>
  <c r="J1567" i="22"/>
  <c r="J1568" i="22"/>
  <c r="J1569" i="22"/>
  <c r="J1570" i="22"/>
  <c r="J1571" i="22"/>
  <c r="J1572" i="22"/>
  <c r="J1573" i="22"/>
  <c r="J1574" i="22"/>
  <c r="J1575" i="22"/>
  <c r="J1576" i="22"/>
  <c r="J1577" i="22"/>
  <c r="J1578" i="22"/>
  <c r="J1579" i="22"/>
  <c r="J1580" i="22"/>
  <c r="J1581" i="22"/>
  <c r="J1582" i="22"/>
  <c r="J1583" i="22"/>
  <c r="J1584" i="22"/>
  <c r="J1585" i="22"/>
  <c r="J1586" i="22"/>
  <c r="J1587" i="22"/>
  <c r="J1588" i="22"/>
  <c r="J1589" i="22"/>
  <c r="J1590" i="22"/>
  <c r="J1591" i="22"/>
  <c r="J1592" i="22"/>
  <c r="J1593" i="22"/>
  <c r="J1594" i="22"/>
  <c r="J1595" i="22"/>
  <c r="J1596" i="22"/>
  <c r="J1597" i="22"/>
  <c r="J1598" i="22"/>
  <c r="J1599" i="22"/>
  <c r="J1600" i="22"/>
  <c r="J1601" i="22"/>
  <c r="J1602" i="22"/>
  <c r="J1603" i="22"/>
  <c r="J1604" i="22"/>
  <c r="J1605" i="22"/>
  <c r="J1606" i="22"/>
  <c r="J1607" i="22"/>
  <c r="J1608" i="22"/>
  <c r="J1609" i="22"/>
  <c r="J1610" i="22"/>
  <c r="J1611" i="22"/>
  <c r="J1612" i="22"/>
  <c r="J1613" i="22"/>
  <c r="J1614" i="22"/>
  <c r="J1615" i="22"/>
  <c r="J1616" i="22"/>
  <c r="J1617" i="22"/>
  <c r="J1618" i="22"/>
  <c r="J1619" i="22"/>
  <c r="J1620" i="22"/>
  <c r="J1621" i="22"/>
  <c r="J1622" i="22"/>
  <c r="J1623" i="22"/>
  <c r="J1624" i="22"/>
  <c r="J1625" i="22"/>
  <c r="J1626" i="22"/>
  <c r="J1627" i="22"/>
  <c r="J1628" i="22"/>
  <c r="J1629" i="22"/>
  <c r="J1630" i="22"/>
  <c r="J1631" i="22"/>
  <c r="J1632" i="22"/>
  <c r="J1633" i="22"/>
  <c r="J1634" i="22"/>
  <c r="J1635" i="22"/>
  <c r="J1636" i="22"/>
  <c r="J1637" i="22"/>
  <c r="J1638" i="22"/>
  <c r="J1639" i="22"/>
  <c r="J1640" i="22"/>
  <c r="J1641" i="22"/>
  <c r="J1642" i="22"/>
  <c r="J1643" i="22"/>
  <c r="J1644" i="22"/>
  <c r="J1645" i="22"/>
  <c r="J1646" i="22"/>
  <c r="J1647" i="22"/>
  <c r="J1648" i="22"/>
  <c r="J1649" i="22"/>
  <c r="J1650" i="22"/>
  <c r="J1651" i="22"/>
  <c r="J1652" i="22"/>
  <c r="J1653" i="22"/>
  <c r="J1654" i="22"/>
  <c r="J1655" i="22"/>
  <c r="J1656" i="22"/>
  <c r="J1657" i="22"/>
  <c r="J1658" i="22"/>
  <c r="J1659" i="22"/>
  <c r="J1660" i="22"/>
  <c r="J1661" i="22"/>
  <c r="J1662" i="22"/>
  <c r="J1663" i="22"/>
  <c r="J1664" i="22"/>
  <c r="J1665" i="22"/>
  <c r="J1666" i="22"/>
  <c r="J1667" i="22"/>
  <c r="J1668" i="22"/>
  <c r="J1669" i="22"/>
  <c r="J1670" i="22"/>
  <c r="J1671" i="22"/>
  <c r="J1672" i="22"/>
  <c r="J1673" i="22"/>
  <c r="J1674" i="22"/>
  <c r="J1675" i="22"/>
  <c r="J1676" i="22"/>
  <c r="J1677" i="22"/>
  <c r="J1678" i="22"/>
  <c r="J1679" i="22"/>
  <c r="J1680" i="22"/>
  <c r="J1681" i="22"/>
  <c r="J1682" i="22"/>
  <c r="J1683" i="22"/>
  <c r="J1684" i="22"/>
  <c r="J1685" i="22"/>
  <c r="J1686" i="22"/>
  <c r="J1687" i="22"/>
  <c r="J1688" i="22"/>
  <c r="J1689" i="22"/>
  <c r="J1690" i="22"/>
  <c r="J1691" i="22"/>
  <c r="J1692" i="22"/>
  <c r="J1693" i="22"/>
  <c r="J1694" i="22"/>
  <c r="J1695" i="22"/>
  <c r="J1696" i="22"/>
  <c r="J1697" i="22"/>
  <c r="J1698" i="22"/>
  <c r="J1699" i="22"/>
  <c r="J1700" i="22"/>
  <c r="J1701" i="22"/>
  <c r="J1702" i="22"/>
  <c r="J1703" i="22"/>
  <c r="J1704" i="22"/>
  <c r="J1705" i="22"/>
  <c r="J1706" i="22"/>
  <c r="J1707" i="22"/>
  <c r="J1708" i="22"/>
  <c r="J1709" i="22"/>
  <c r="J1710" i="22"/>
  <c r="J1711" i="22"/>
  <c r="J1712" i="22"/>
  <c r="J1713" i="22"/>
  <c r="J1714" i="22"/>
  <c r="J1715" i="22"/>
  <c r="J1716" i="22"/>
  <c r="J1717" i="22"/>
  <c r="J1718" i="22"/>
  <c r="J1719" i="22"/>
  <c r="J1720" i="22"/>
  <c r="J1721" i="22"/>
  <c r="J1722" i="22"/>
  <c r="J1723" i="22"/>
  <c r="J1724" i="22"/>
  <c r="J1725" i="22"/>
  <c r="J1726" i="22"/>
  <c r="J1727" i="22"/>
  <c r="J1728" i="22"/>
  <c r="J1729" i="22"/>
  <c r="J1730" i="22"/>
  <c r="J1731" i="22"/>
  <c r="J1732" i="22"/>
  <c r="J1733" i="22"/>
  <c r="J1734" i="22"/>
  <c r="J1735" i="22"/>
  <c r="J1736" i="22"/>
  <c r="J1737" i="22"/>
  <c r="J1738" i="22"/>
  <c r="J1739" i="22"/>
  <c r="J1740" i="22"/>
  <c r="J1741" i="22"/>
  <c r="J1742" i="22"/>
  <c r="J1743" i="22"/>
  <c r="J1744" i="22"/>
  <c r="J1745" i="22"/>
  <c r="J1746" i="22"/>
  <c r="J1747" i="22"/>
  <c r="J1748" i="22"/>
  <c r="J1749" i="22"/>
  <c r="J1750" i="22"/>
  <c r="J1751" i="22"/>
  <c r="J1752" i="22"/>
  <c r="J1753" i="22"/>
  <c r="J1754" i="22"/>
  <c r="J1755" i="22"/>
  <c r="J1756" i="22"/>
  <c r="J1757" i="22"/>
  <c r="J1758" i="22"/>
  <c r="J1759" i="22"/>
  <c r="J1760" i="22"/>
  <c r="J1761" i="22"/>
  <c r="J1762" i="22"/>
  <c r="J1763" i="22"/>
  <c r="J1764" i="22"/>
  <c r="J1765" i="22"/>
  <c r="J1766" i="22"/>
  <c r="J1767" i="22"/>
  <c r="J1768" i="22"/>
  <c r="J1769" i="22"/>
  <c r="J1770" i="22"/>
  <c r="J1771" i="22"/>
  <c r="J1772" i="22"/>
  <c r="J1773" i="22"/>
  <c r="J1774" i="22"/>
  <c r="J1775" i="22"/>
  <c r="J1776" i="22"/>
  <c r="J1777" i="22"/>
  <c r="J1778" i="22"/>
  <c r="J1779" i="22"/>
  <c r="J1780" i="22"/>
  <c r="J1781" i="22"/>
  <c r="J1782" i="22"/>
  <c r="J1783" i="22"/>
  <c r="J1784" i="22"/>
  <c r="J1785" i="22"/>
  <c r="J1786" i="22"/>
  <c r="J1787" i="22"/>
  <c r="J1788" i="22"/>
  <c r="J1789" i="22"/>
  <c r="J1790" i="22"/>
  <c r="J1791" i="22"/>
  <c r="J1792" i="22"/>
  <c r="J1793" i="22"/>
  <c r="J1794" i="22"/>
  <c r="J1795" i="22"/>
  <c r="J1796" i="22"/>
  <c r="J1797" i="22"/>
  <c r="J1798" i="22"/>
  <c r="J1799" i="22"/>
  <c r="J1800" i="22"/>
  <c r="J1801" i="22"/>
  <c r="J1802" i="22"/>
  <c r="J1803" i="22"/>
  <c r="J1804" i="22"/>
  <c r="J1805" i="22"/>
  <c r="J1806" i="22"/>
  <c r="J1807" i="22"/>
  <c r="J1808" i="22"/>
  <c r="J1809" i="22"/>
  <c r="J1810" i="22"/>
  <c r="J1811" i="22"/>
  <c r="J1812" i="22"/>
  <c r="J1813" i="22"/>
  <c r="J1814" i="22"/>
  <c r="J1815" i="22"/>
  <c r="J1816" i="22"/>
  <c r="J1817" i="22"/>
  <c r="J1818" i="22"/>
  <c r="J1819" i="22"/>
  <c r="J1820" i="22"/>
  <c r="J1821" i="22"/>
  <c r="J1822" i="22"/>
  <c r="J1823" i="22"/>
  <c r="J1824" i="22"/>
  <c r="J1825" i="22"/>
  <c r="J1826" i="22"/>
  <c r="J1827" i="22"/>
  <c r="J1828" i="22"/>
  <c r="J1829" i="22"/>
  <c r="J1830" i="22"/>
  <c r="J1831" i="22"/>
  <c r="J1832" i="22"/>
  <c r="J1833" i="22"/>
  <c r="J1834" i="22"/>
  <c r="J1835" i="22"/>
  <c r="J1836" i="22"/>
  <c r="J1837" i="22"/>
  <c r="J1838" i="22"/>
  <c r="J1839" i="22"/>
  <c r="J1840" i="22"/>
  <c r="J1841" i="22"/>
  <c r="J1842" i="22"/>
  <c r="J1843" i="22"/>
  <c r="J1844" i="22"/>
  <c r="J1845" i="22"/>
  <c r="J1846" i="22"/>
  <c r="J1847" i="22"/>
  <c r="J1848" i="22"/>
  <c r="J1849" i="22"/>
  <c r="J1850" i="22"/>
  <c r="J1851" i="22"/>
  <c r="J1852" i="22"/>
  <c r="J1853" i="22"/>
  <c r="J1854" i="22"/>
  <c r="J1855" i="22"/>
  <c r="J1856" i="22"/>
  <c r="J1857" i="22"/>
  <c r="J1858" i="22"/>
  <c r="J1859" i="22"/>
  <c r="J1860" i="22"/>
  <c r="J1861" i="22"/>
  <c r="J1862" i="22"/>
  <c r="J1863" i="22"/>
  <c r="J1864" i="22"/>
  <c r="J1865" i="22"/>
  <c r="J1866" i="22"/>
  <c r="J1867" i="22"/>
  <c r="J1868" i="22"/>
  <c r="J1869" i="22"/>
  <c r="J1870" i="22"/>
  <c r="J1871" i="22"/>
  <c r="J1872" i="22"/>
  <c r="J1873" i="22"/>
  <c r="J1874" i="22"/>
  <c r="J1875" i="22"/>
  <c r="J1876" i="22"/>
  <c r="J1877" i="22"/>
  <c r="J1878" i="22"/>
  <c r="J1879" i="22"/>
  <c r="J1880" i="22"/>
  <c r="J1881" i="22"/>
  <c r="J1882" i="22"/>
  <c r="J1883" i="22"/>
  <c r="J1884" i="22"/>
  <c r="J1885" i="22"/>
  <c r="J1886" i="22"/>
  <c r="J1887" i="22"/>
  <c r="J1888" i="22"/>
  <c r="J1889" i="22"/>
  <c r="J1890" i="22"/>
  <c r="J1891" i="22"/>
  <c r="J1892" i="22"/>
  <c r="J1893" i="22"/>
  <c r="J1894" i="22"/>
  <c r="J1895" i="22"/>
  <c r="J1896" i="22"/>
  <c r="J1897" i="22"/>
  <c r="J1898" i="22"/>
  <c r="J1899" i="22"/>
  <c r="J1900" i="22"/>
  <c r="J1901" i="22"/>
  <c r="J1902" i="22"/>
  <c r="J1903" i="22"/>
  <c r="J1904" i="22"/>
  <c r="J1905" i="22"/>
  <c r="J1906" i="22"/>
  <c r="J1907" i="22"/>
  <c r="J1908" i="22"/>
  <c r="J1909" i="22"/>
  <c r="J1910" i="22"/>
  <c r="J1911" i="22"/>
  <c r="J1912" i="22"/>
  <c r="J1913" i="22"/>
  <c r="J1914" i="22"/>
  <c r="J1915" i="22"/>
  <c r="J1916" i="22"/>
  <c r="J1917" i="22"/>
  <c r="J1918" i="22"/>
  <c r="J1919" i="22"/>
  <c r="J1920" i="22"/>
  <c r="J1921" i="22"/>
  <c r="J1922" i="22"/>
  <c r="J1923" i="22"/>
  <c r="J1924" i="22"/>
  <c r="J1925" i="22"/>
  <c r="J1926" i="22"/>
  <c r="J1927" i="22"/>
  <c r="J1928" i="22"/>
  <c r="J1929" i="22"/>
  <c r="J1930" i="22"/>
  <c r="J1931" i="22"/>
  <c r="J1932" i="22"/>
  <c r="J1933" i="22"/>
  <c r="J1934" i="22"/>
  <c r="J1935" i="22"/>
  <c r="J1936" i="22"/>
  <c r="J1937" i="22"/>
  <c r="J1938" i="22"/>
  <c r="J1939" i="22"/>
  <c r="J1940" i="22"/>
  <c r="J1941" i="22"/>
  <c r="J1942" i="22"/>
  <c r="J1943" i="22"/>
  <c r="J1944" i="22"/>
  <c r="J1945" i="22"/>
  <c r="J1946" i="22"/>
  <c r="J1947" i="22"/>
  <c r="J1948" i="22"/>
  <c r="J1949" i="22"/>
  <c r="J1950" i="22"/>
  <c r="J1951" i="22"/>
  <c r="J1952" i="22"/>
  <c r="J1953" i="22"/>
  <c r="J1954" i="22"/>
  <c r="J1955" i="22"/>
  <c r="J1956" i="22"/>
  <c r="J1957" i="22"/>
  <c r="J1958" i="22"/>
  <c r="J1959" i="22"/>
  <c r="J1960" i="22"/>
  <c r="J1961" i="22"/>
  <c r="J1962" i="22"/>
  <c r="J1963" i="22"/>
  <c r="J1964" i="22"/>
  <c r="J1965" i="22"/>
  <c r="J1966" i="22"/>
  <c r="J1967" i="22"/>
  <c r="J1968" i="22"/>
  <c r="J1969" i="22"/>
  <c r="J1970" i="22"/>
  <c r="J1971" i="22"/>
  <c r="J1972" i="22"/>
  <c r="J1973" i="22"/>
  <c r="J1974" i="22"/>
  <c r="J1975" i="22"/>
  <c r="J1976" i="22"/>
  <c r="J1977" i="22"/>
  <c r="J1978" i="22"/>
  <c r="J1979" i="22"/>
  <c r="J1980" i="22"/>
  <c r="J1981" i="22"/>
  <c r="J1982" i="22"/>
  <c r="J1983" i="22"/>
  <c r="J1984" i="22"/>
  <c r="J1985" i="22"/>
  <c r="J1986" i="22"/>
  <c r="J1987" i="22"/>
  <c r="J1988" i="22"/>
  <c r="J1989" i="22"/>
  <c r="J1990" i="22"/>
  <c r="J1991" i="22"/>
  <c r="J1992" i="22"/>
  <c r="J1993" i="22"/>
  <c r="J1994" i="22"/>
  <c r="J1995" i="22"/>
  <c r="J1996" i="22"/>
  <c r="J1997" i="22"/>
  <c r="J1998" i="22"/>
  <c r="J1999" i="22"/>
  <c r="J2000" i="22"/>
  <c r="J2001" i="22"/>
  <c r="J2002" i="22"/>
  <c r="J2003" i="22"/>
  <c r="J2004" i="22"/>
  <c r="J2005" i="22"/>
  <c r="J2006" i="22"/>
  <c r="J2007" i="22"/>
  <c r="J2008" i="22"/>
  <c r="J2009" i="22"/>
  <c r="J2010" i="22"/>
  <c r="J2011" i="22"/>
  <c r="J2012" i="22"/>
  <c r="J2013" i="22"/>
  <c r="J2014" i="22"/>
  <c r="J2015" i="22"/>
  <c r="J2016" i="22"/>
  <c r="J2017" i="22"/>
  <c r="J2018" i="22"/>
  <c r="J2019" i="22"/>
  <c r="J2020" i="22"/>
  <c r="J2021" i="22"/>
  <c r="J2022" i="22"/>
  <c r="J2023" i="22"/>
  <c r="J2024" i="22"/>
  <c r="J2025" i="22"/>
  <c r="J2026" i="22"/>
  <c r="J2027" i="22"/>
  <c r="J2028" i="22"/>
  <c r="J2029" i="22"/>
  <c r="J2030" i="22"/>
  <c r="J2031" i="22"/>
  <c r="J2032" i="22"/>
  <c r="J2033" i="22"/>
  <c r="J2034" i="22"/>
  <c r="J2035" i="22"/>
  <c r="J2036" i="22"/>
  <c r="J2037" i="22"/>
  <c r="J2038" i="22"/>
  <c r="J2039" i="22"/>
  <c r="J2040" i="22"/>
  <c r="J2041" i="22"/>
  <c r="J2042" i="22"/>
  <c r="J2043" i="22"/>
  <c r="J2044" i="22"/>
  <c r="J2045" i="22"/>
  <c r="J2046" i="22"/>
  <c r="J2047" i="22"/>
  <c r="J2048" i="22"/>
  <c r="J2049" i="22"/>
  <c r="J2050" i="22"/>
  <c r="J2051" i="22"/>
  <c r="J2052" i="22"/>
  <c r="J2053" i="22"/>
  <c r="J2054" i="22"/>
  <c r="J2055" i="22"/>
  <c r="J2056" i="22"/>
  <c r="J2057" i="22"/>
  <c r="J2058" i="22"/>
  <c r="J2059" i="22"/>
  <c r="J2060" i="22"/>
  <c r="J2061" i="22"/>
  <c r="J2062" i="22"/>
  <c r="J2063" i="22"/>
  <c r="J2064" i="22"/>
  <c r="J2065" i="22"/>
  <c r="J2066" i="22"/>
  <c r="J2067" i="22"/>
  <c r="J2068" i="22"/>
  <c r="J2069" i="22"/>
  <c r="J2070" i="22"/>
  <c r="J2071" i="22"/>
  <c r="J2072" i="22"/>
  <c r="J2073" i="22"/>
  <c r="J2074" i="22"/>
  <c r="J2075" i="22"/>
  <c r="J2076" i="22"/>
  <c r="J2077" i="22"/>
  <c r="J2078" i="22"/>
  <c r="J2079" i="22"/>
  <c r="J2080" i="22"/>
  <c r="J2081" i="22"/>
  <c r="J2082" i="22"/>
  <c r="J2083" i="22"/>
  <c r="J2084" i="22"/>
  <c r="J2085" i="22"/>
  <c r="J2086" i="22"/>
  <c r="J2087" i="22"/>
  <c r="J2088" i="22"/>
  <c r="J2089" i="22"/>
  <c r="J2090" i="22"/>
  <c r="J2091" i="22"/>
  <c r="J2092" i="22"/>
  <c r="J2093" i="22"/>
  <c r="J2094" i="22"/>
  <c r="J2095" i="22"/>
  <c r="J2096" i="22"/>
  <c r="J2097" i="22"/>
  <c r="J2098" i="22"/>
  <c r="J2099" i="22"/>
  <c r="J2100" i="22"/>
  <c r="J2101" i="22"/>
  <c r="J2102" i="22"/>
  <c r="J2103" i="22"/>
  <c r="J2104" i="22"/>
  <c r="J2105" i="22"/>
  <c r="J2106" i="22"/>
  <c r="J2107" i="22"/>
  <c r="J2108" i="22"/>
  <c r="J2109" i="22"/>
  <c r="J2110" i="22"/>
  <c r="J2111" i="22"/>
  <c r="J2112" i="22"/>
  <c r="J2113" i="22"/>
  <c r="J2114" i="22"/>
  <c r="J2115" i="22"/>
  <c r="J2116" i="22"/>
  <c r="J2117" i="22"/>
  <c r="J2118" i="22"/>
  <c r="J2119" i="22"/>
  <c r="J2120" i="22"/>
  <c r="J2121" i="22"/>
  <c r="J2122" i="22"/>
  <c r="J2123" i="22"/>
  <c r="J2124" i="22"/>
  <c r="J2125" i="22"/>
  <c r="J2126" i="22"/>
  <c r="J2127" i="22"/>
  <c r="J2128" i="22"/>
  <c r="J2129" i="22"/>
  <c r="J2130" i="22"/>
  <c r="J2131" i="22"/>
  <c r="J2132" i="22"/>
  <c r="J2133" i="22"/>
  <c r="J2134" i="22"/>
  <c r="J2135" i="22"/>
  <c r="J2136" i="22"/>
  <c r="J2137" i="22"/>
  <c r="J2138" i="22"/>
  <c r="J2139" i="22"/>
  <c r="J2140" i="22"/>
  <c r="J2141" i="22"/>
  <c r="J2142" i="22"/>
  <c r="J2143" i="22"/>
  <c r="J2144" i="22"/>
  <c r="J2145" i="22"/>
  <c r="J2146" i="22"/>
  <c r="J2147" i="22"/>
  <c r="J2148" i="22"/>
  <c r="J2149" i="22"/>
  <c r="J2150" i="22"/>
  <c r="J2151" i="22"/>
  <c r="J2152" i="22"/>
  <c r="J2153" i="22"/>
  <c r="J2154" i="22"/>
  <c r="J2155" i="22"/>
  <c r="J2156" i="22"/>
  <c r="J2157" i="22"/>
  <c r="J2158" i="22"/>
  <c r="J2159" i="22"/>
  <c r="J2160" i="22"/>
  <c r="J2161" i="22"/>
  <c r="J2162" i="22"/>
  <c r="J2163" i="22"/>
  <c r="J2164" i="22"/>
  <c r="J2165" i="22"/>
  <c r="J2166" i="22"/>
  <c r="J2167" i="22"/>
  <c r="J2168" i="22"/>
  <c r="J2169" i="22"/>
  <c r="J2170" i="22"/>
  <c r="J2171" i="22"/>
  <c r="J2172" i="22"/>
  <c r="J2173" i="22"/>
  <c r="J2174" i="22"/>
  <c r="J2175" i="22"/>
  <c r="J2176" i="22"/>
  <c r="J2177" i="22"/>
  <c r="J2178" i="22"/>
  <c r="J2179" i="22"/>
  <c r="J2180" i="22"/>
  <c r="J2181" i="22"/>
  <c r="J2182" i="22"/>
  <c r="J2183" i="22"/>
  <c r="J2184" i="22"/>
  <c r="J2185" i="22"/>
  <c r="J2186" i="22"/>
  <c r="J2187" i="22"/>
  <c r="J2188" i="22"/>
  <c r="J2189" i="22"/>
  <c r="J2190" i="22"/>
  <c r="J2191" i="22"/>
  <c r="J2192" i="22"/>
  <c r="J2193" i="22"/>
  <c r="J2194" i="22"/>
  <c r="J2195" i="22"/>
  <c r="J2196" i="22"/>
  <c r="J2197" i="22"/>
  <c r="J2198" i="22"/>
  <c r="J2199" i="22"/>
  <c r="J2200" i="22"/>
  <c r="J2201" i="22"/>
  <c r="J2202" i="22"/>
  <c r="J2203" i="22"/>
  <c r="J2204" i="22"/>
  <c r="J2205" i="22"/>
  <c r="J2206" i="22"/>
  <c r="J2207" i="22"/>
  <c r="J2208" i="22"/>
  <c r="J2209" i="22"/>
  <c r="J2210" i="22"/>
  <c r="J2211" i="22"/>
  <c r="J2212" i="22"/>
  <c r="J2213" i="22"/>
  <c r="J2214" i="22"/>
  <c r="J2215" i="22"/>
  <c r="J2216" i="22"/>
  <c r="J2217" i="22"/>
  <c r="J2218" i="22"/>
  <c r="J2219" i="22"/>
  <c r="J2220" i="22"/>
  <c r="J2221" i="22"/>
  <c r="J2222" i="22"/>
  <c r="J2223" i="22"/>
  <c r="J2224" i="22"/>
  <c r="J2225" i="22"/>
  <c r="J2226" i="22"/>
  <c r="J2227" i="22"/>
  <c r="J2228" i="22"/>
  <c r="J2229" i="22"/>
  <c r="J2230" i="22"/>
  <c r="J2231" i="22"/>
  <c r="J2232" i="22"/>
  <c r="J2233" i="22"/>
  <c r="J2234" i="22"/>
  <c r="J2235" i="22"/>
  <c r="J2236" i="22"/>
  <c r="J2237" i="22"/>
  <c r="J2238" i="22"/>
  <c r="J2239" i="22"/>
  <c r="J2240" i="22"/>
  <c r="J2241" i="22"/>
  <c r="J2242" i="22"/>
  <c r="J2243" i="22"/>
  <c r="J2244" i="22"/>
  <c r="J2245" i="22"/>
  <c r="J2246" i="22"/>
  <c r="J2247" i="22"/>
  <c r="J2248" i="22"/>
  <c r="J2249" i="22"/>
  <c r="J2250" i="22"/>
  <c r="J2251" i="22"/>
  <c r="J2252" i="22"/>
  <c r="J2253" i="22"/>
  <c r="J2254" i="22"/>
  <c r="J2255" i="22"/>
  <c r="J2256" i="22"/>
  <c r="J2257" i="22"/>
  <c r="J2258" i="22"/>
  <c r="J2259" i="22"/>
  <c r="J2260" i="22"/>
  <c r="J2261" i="22"/>
  <c r="J2262" i="22"/>
  <c r="J2263" i="22"/>
  <c r="J2264" i="22"/>
  <c r="J2265" i="22"/>
  <c r="J2266" i="22"/>
  <c r="J2267" i="22"/>
  <c r="J2268" i="22"/>
  <c r="J2269" i="22"/>
  <c r="J2270" i="22"/>
  <c r="J2271" i="22"/>
  <c r="J2272" i="22"/>
  <c r="J2273" i="22"/>
  <c r="J2274" i="22"/>
  <c r="J2275" i="22"/>
  <c r="J2276" i="22"/>
  <c r="J2277" i="22"/>
  <c r="J2278" i="22"/>
  <c r="J2279" i="22"/>
  <c r="J2280" i="22"/>
  <c r="J2281" i="22"/>
  <c r="J2282" i="22"/>
  <c r="J2283" i="22"/>
  <c r="J2284" i="22"/>
  <c r="J2285" i="22"/>
  <c r="J2286" i="22"/>
  <c r="J2287" i="22"/>
  <c r="J2288" i="22"/>
  <c r="J2289" i="22"/>
  <c r="J2290" i="22"/>
  <c r="J2291" i="22"/>
  <c r="J2292" i="22"/>
  <c r="J2293" i="22"/>
  <c r="J2294" i="22"/>
  <c r="J2295" i="22"/>
  <c r="J2296" i="22"/>
  <c r="J2297" i="22"/>
  <c r="J2298" i="22"/>
  <c r="J2299" i="22"/>
  <c r="J2300" i="22"/>
  <c r="J2301" i="22"/>
  <c r="J2302" i="22"/>
  <c r="J2303" i="22"/>
  <c r="J2304" i="22"/>
  <c r="J2305" i="22"/>
  <c r="J2306" i="22"/>
  <c r="J2307" i="22"/>
  <c r="J2308" i="22"/>
  <c r="J2309" i="22"/>
  <c r="J2310" i="22"/>
  <c r="J2311" i="22"/>
  <c r="J2312" i="22"/>
  <c r="J2313" i="22"/>
  <c r="J2314" i="22"/>
  <c r="J2315" i="22"/>
  <c r="J2316" i="22"/>
  <c r="J2317" i="22"/>
  <c r="J2318" i="22"/>
  <c r="J2319" i="22"/>
  <c r="J2320" i="22"/>
  <c r="J2321" i="22"/>
  <c r="J2322" i="22"/>
  <c r="J2323" i="22"/>
  <c r="J2324" i="22"/>
  <c r="J2325" i="22"/>
  <c r="J2326" i="22"/>
  <c r="J2327" i="22"/>
  <c r="J2328" i="22"/>
  <c r="J2329" i="22"/>
  <c r="J2330" i="22"/>
  <c r="J2331" i="22"/>
  <c r="J2332" i="22"/>
  <c r="J2333" i="22"/>
  <c r="J2334" i="22"/>
  <c r="J2335" i="22"/>
  <c r="J2336" i="22"/>
  <c r="J2337" i="22"/>
  <c r="J2338" i="22"/>
  <c r="J2339" i="22"/>
  <c r="J2340" i="22"/>
  <c r="J2341" i="22"/>
  <c r="J2342" i="22"/>
  <c r="J2343" i="22"/>
  <c r="J2344" i="22"/>
  <c r="J2345" i="22"/>
  <c r="J2346" i="22"/>
  <c r="J2347" i="22"/>
  <c r="J2348" i="22"/>
  <c r="J2349" i="22"/>
  <c r="J2350" i="22"/>
  <c r="J2351" i="22"/>
  <c r="J2352" i="22"/>
  <c r="J2353" i="22"/>
  <c r="J2354" i="22"/>
  <c r="J2355" i="22"/>
  <c r="J2356" i="22"/>
  <c r="J2357" i="22"/>
  <c r="J2358" i="22"/>
  <c r="J2359" i="22"/>
  <c r="J2360" i="22"/>
  <c r="J2361" i="22"/>
  <c r="J2362" i="22"/>
  <c r="J2363" i="22"/>
  <c r="J2364" i="22"/>
  <c r="J2365" i="22"/>
  <c r="J2366" i="22"/>
  <c r="J2367" i="22"/>
  <c r="J2368" i="22"/>
  <c r="J2369" i="22"/>
  <c r="J2370" i="22"/>
  <c r="J2371" i="22"/>
  <c r="J2372" i="22"/>
  <c r="J2373" i="22"/>
  <c r="J2374" i="22"/>
  <c r="J2375" i="22"/>
  <c r="J2376" i="22"/>
  <c r="J2377" i="22"/>
  <c r="J2378" i="22"/>
  <c r="J2379" i="22"/>
  <c r="J2380" i="22"/>
  <c r="J2381" i="22"/>
  <c r="J2382" i="22"/>
  <c r="J2383" i="22"/>
  <c r="J2384" i="22"/>
  <c r="J2385" i="22"/>
  <c r="J2386" i="22"/>
  <c r="J2387" i="22"/>
  <c r="J2388" i="22"/>
  <c r="J2389" i="22"/>
  <c r="J2390" i="22"/>
  <c r="J2391" i="22"/>
  <c r="J2392" i="22"/>
  <c r="J2393" i="22"/>
  <c r="J2394" i="22"/>
  <c r="J2395" i="22"/>
  <c r="J2396" i="22"/>
  <c r="J2397" i="22"/>
  <c r="J2398" i="22"/>
  <c r="J2399" i="22"/>
  <c r="J2400" i="22"/>
  <c r="J2401" i="22"/>
  <c r="J2402" i="22"/>
  <c r="J2403" i="22"/>
  <c r="J2404" i="22"/>
  <c r="J2405" i="22"/>
  <c r="J2406" i="22"/>
  <c r="J2407" i="22"/>
  <c r="J2408" i="22"/>
  <c r="J2409" i="22"/>
  <c r="J2410" i="22"/>
  <c r="J2411" i="22"/>
  <c r="J2412" i="22"/>
  <c r="J2413" i="22"/>
  <c r="J2414" i="22"/>
  <c r="J2415" i="22"/>
  <c r="J2416" i="22"/>
  <c r="J2417" i="22"/>
  <c r="J2418" i="22"/>
  <c r="J2419" i="22"/>
  <c r="J2420" i="22"/>
  <c r="J2421" i="22"/>
  <c r="J2422" i="22"/>
  <c r="J2423" i="22"/>
  <c r="J2424" i="22"/>
  <c r="J2425" i="22"/>
  <c r="J2426" i="22"/>
  <c r="J2427" i="22"/>
  <c r="J2428" i="22"/>
  <c r="J2429" i="22"/>
  <c r="J2430" i="22"/>
  <c r="J2431" i="22"/>
  <c r="J2432" i="22"/>
  <c r="J2433" i="22"/>
  <c r="J2434" i="22"/>
  <c r="J2435" i="22"/>
  <c r="J2436" i="22"/>
  <c r="J2437" i="22"/>
  <c r="J2438" i="22"/>
  <c r="J2439" i="22"/>
  <c r="J2440" i="22"/>
  <c r="J2441" i="22"/>
  <c r="J2442" i="22"/>
  <c r="J2443" i="22"/>
  <c r="J2444" i="22"/>
  <c r="J2445" i="22"/>
  <c r="J2446" i="22"/>
  <c r="J2447" i="22"/>
  <c r="J2448" i="22"/>
  <c r="J2449" i="22"/>
  <c r="J2450" i="22"/>
  <c r="J2451" i="22"/>
  <c r="J2452" i="22"/>
  <c r="J2453" i="22"/>
  <c r="J2454" i="22"/>
  <c r="J2455" i="22"/>
  <c r="J2456" i="22"/>
  <c r="J2457" i="22"/>
  <c r="J2458" i="22"/>
  <c r="J2459" i="22"/>
  <c r="J2460" i="22"/>
  <c r="J2461" i="22"/>
  <c r="J2462" i="22"/>
  <c r="J2463" i="22"/>
  <c r="J2464" i="22"/>
  <c r="J2465" i="22"/>
  <c r="J2466" i="22"/>
  <c r="J2467" i="22"/>
  <c r="J2468" i="22"/>
  <c r="J2469" i="22"/>
  <c r="J2470" i="22"/>
  <c r="J2471" i="22"/>
  <c r="J2472" i="22"/>
  <c r="J2473" i="22"/>
  <c r="J2474" i="22"/>
  <c r="J2475" i="22"/>
  <c r="J2476" i="22"/>
  <c r="J2477" i="22"/>
  <c r="J2478" i="22"/>
  <c r="J2479" i="22"/>
  <c r="J2480" i="22"/>
  <c r="J2481" i="22"/>
  <c r="J2482" i="22"/>
  <c r="J2483" i="22"/>
  <c r="J2484" i="22"/>
  <c r="J2485" i="22"/>
  <c r="J2486" i="22"/>
  <c r="J2487" i="22"/>
  <c r="J2488" i="22"/>
  <c r="J2489" i="22"/>
  <c r="J2490" i="22"/>
  <c r="J2491" i="22"/>
  <c r="J2492" i="22"/>
  <c r="J2493" i="22"/>
  <c r="J2494" i="22"/>
  <c r="J2495" i="22"/>
  <c r="J2496" i="22"/>
  <c r="J2497" i="22"/>
  <c r="J2498" i="22"/>
  <c r="J2499" i="22"/>
  <c r="J2500" i="22"/>
  <c r="J2501" i="22"/>
  <c r="J2502" i="22"/>
  <c r="J2503" i="22"/>
  <c r="J2504" i="22"/>
  <c r="J2505" i="22"/>
  <c r="J2506" i="22"/>
  <c r="J2507" i="22"/>
  <c r="J2508" i="22"/>
  <c r="J2509" i="22"/>
  <c r="J2510" i="22"/>
  <c r="J2511" i="22"/>
  <c r="J2512" i="22"/>
  <c r="J2513" i="22"/>
  <c r="J2514" i="22"/>
  <c r="J2515" i="22"/>
  <c r="J2516" i="22"/>
  <c r="J2517" i="22"/>
  <c r="J2518" i="22"/>
  <c r="J2519" i="22"/>
  <c r="J2520" i="22"/>
  <c r="J2521" i="22"/>
  <c r="J2522" i="22"/>
  <c r="J2523" i="22"/>
  <c r="J2524" i="22"/>
  <c r="J2525" i="22"/>
  <c r="J2526" i="22"/>
  <c r="J2527" i="22"/>
  <c r="J2528" i="22"/>
  <c r="J2529" i="22"/>
  <c r="J2530" i="22"/>
  <c r="J2531" i="22"/>
  <c r="J2532" i="22"/>
  <c r="J2533" i="22"/>
  <c r="J2534" i="22"/>
  <c r="J2535" i="22"/>
  <c r="J2536" i="22"/>
  <c r="J2537" i="22"/>
  <c r="J2538" i="22"/>
  <c r="J2539" i="22"/>
  <c r="J2540" i="22"/>
  <c r="J2541" i="22"/>
  <c r="J2542" i="22"/>
  <c r="J2543" i="22"/>
  <c r="J2544" i="22"/>
  <c r="J2545" i="22"/>
  <c r="J2546" i="22"/>
  <c r="J2547" i="22"/>
  <c r="J2548" i="22"/>
  <c r="J2549" i="22"/>
  <c r="J2550" i="22"/>
  <c r="J2551" i="22"/>
  <c r="J2552" i="22"/>
  <c r="J2553" i="22"/>
  <c r="J2554" i="22"/>
  <c r="J2555" i="22"/>
  <c r="J2556" i="22"/>
  <c r="J2557" i="22"/>
  <c r="J2558" i="22"/>
  <c r="J2559" i="22"/>
  <c r="J2560" i="22"/>
  <c r="J2561" i="22"/>
  <c r="J2562" i="22"/>
  <c r="J2563" i="22"/>
  <c r="J2564" i="22"/>
  <c r="J2565" i="22"/>
  <c r="J2566" i="22"/>
  <c r="J2567" i="22"/>
  <c r="J2568" i="22"/>
  <c r="J2569" i="22"/>
  <c r="J2570" i="22"/>
  <c r="J2571" i="22"/>
  <c r="J2572" i="22"/>
  <c r="J2573" i="22"/>
  <c r="J2574" i="22"/>
  <c r="J2575" i="22"/>
  <c r="J2576" i="22"/>
  <c r="J2577" i="22"/>
  <c r="J2578" i="22"/>
  <c r="J2579" i="22"/>
  <c r="J2580" i="22"/>
  <c r="J2581" i="22"/>
  <c r="J2582" i="22"/>
  <c r="J2583" i="22"/>
  <c r="J2584" i="22"/>
  <c r="J2585" i="22"/>
  <c r="J2586" i="22"/>
  <c r="J2587" i="22"/>
  <c r="J2588" i="22"/>
  <c r="J2589" i="22"/>
  <c r="J2590" i="22"/>
  <c r="J2591" i="22"/>
  <c r="J2592" i="22"/>
  <c r="J2593" i="22"/>
  <c r="J2594" i="22"/>
  <c r="J2595" i="22"/>
  <c r="J2596" i="22"/>
  <c r="J2597" i="22"/>
  <c r="J2598" i="22"/>
  <c r="J2599" i="22"/>
  <c r="J2600" i="22"/>
  <c r="J2601" i="22"/>
  <c r="J2602" i="22"/>
  <c r="J2603" i="22"/>
  <c r="J2604" i="22"/>
  <c r="J2605" i="22"/>
  <c r="J2606" i="22"/>
  <c r="J2607" i="22"/>
  <c r="J2608" i="22"/>
  <c r="J2609" i="22"/>
  <c r="J2610" i="22"/>
  <c r="J2611" i="22"/>
  <c r="J2612" i="22"/>
  <c r="J2613" i="22"/>
  <c r="J2614" i="22"/>
  <c r="J2615" i="22"/>
  <c r="J2616" i="22"/>
  <c r="J2617" i="22"/>
  <c r="J2618" i="22"/>
  <c r="J2619" i="22"/>
  <c r="J2620" i="22"/>
  <c r="J2621" i="22"/>
  <c r="J2622" i="22"/>
  <c r="J2623" i="22"/>
  <c r="J2624" i="22"/>
  <c r="J2625" i="22"/>
  <c r="J2626" i="22"/>
  <c r="J2627" i="22"/>
  <c r="J2628" i="22"/>
  <c r="J2629" i="22"/>
  <c r="J2630" i="22"/>
  <c r="J2631" i="22"/>
  <c r="J2632" i="22"/>
  <c r="J2633" i="22"/>
  <c r="J2634" i="22"/>
  <c r="J2635" i="22"/>
  <c r="J2636" i="22"/>
  <c r="J2637" i="22"/>
  <c r="J2638" i="22"/>
  <c r="J2639" i="22"/>
  <c r="J2640" i="22"/>
  <c r="J2641" i="22"/>
  <c r="J2642" i="22"/>
  <c r="J2643" i="22"/>
  <c r="J2644" i="22"/>
  <c r="J2645" i="22"/>
  <c r="J2646" i="22"/>
  <c r="J2647" i="22"/>
  <c r="J2648" i="22"/>
  <c r="J2649" i="22"/>
  <c r="J2650" i="22"/>
  <c r="J2651" i="22"/>
  <c r="J2652" i="22"/>
  <c r="J2653" i="22"/>
  <c r="J2654" i="22"/>
  <c r="J2655" i="22"/>
  <c r="J2656" i="22"/>
  <c r="J2657" i="22"/>
  <c r="J2658" i="22"/>
  <c r="J2659" i="22"/>
  <c r="J2660" i="22"/>
  <c r="J2661" i="22"/>
  <c r="J2662" i="22"/>
  <c r="J2663" i="22"/>
  <c r="J2664" i="22"/>
  <c r="J2665" i="22"/>
  <c r="J2666" i="22"/>
  <c r="J2667" i="22"/>
  <c r="J2668" i="22"/>
  <c r="J2669" i="22"/>
  <c r="J2670" i="22"/>
  <c r="J2671" i="22"/>
  <c r="J2672" i="22"/>
  <c r="J2673" i="22"/>
  <c r="J2674" i="22"/>
  <c r="J2675" i="22"/>
  <c r="J2676" i="22"/>
  <c r="J2677" i="22"/>
  <c r="J2678" i="22"/>
  <c r="J2679" i="22"/>
  <c r="J2680" i="22"/>
  <c r="J2681" i="22"/>
  <c r="J2682" i="22"/>
  <c r="J2683" i="22"/>
  <c r="J2684" i="22"/>
  <c r="J2685" i="22"/>
  <c r="J2686" i="22"/>
  <c r="J2687" i="22"/>
  <c r="J2688" i="22"/>
  <c r="J2689" i="22"/>
  <c r="J2690" i="22"/>
  <c r="J2691" i="22"/>
  <c r="J2692" i="22"/>
  <c r="J2693" i="22"/>
  <c r="J2694" i="22"/>
  <c r="J2695" i="22"/>
  <c r="J2696" i="22"/>
  <c r="J2697" i="22"/>
  <c r="J2698" i="22"/>
  <c r="J2699" i="22"/>
  <c r="J2700" i="22"/>
  <c r="J2701" i="22"/>
  <c r="J2702" i="22"/>
  <c r="J2703" i="22"/>
  <c r="J2704" i="22"/>
  <c r="J2705" i="22"/>
  <c r="J2706" i="22"/>
  <c r="J2707" i="22"/>
  <c r="J2708" i="22"/>
  <c r="J2709" i="22"/>
  <c r="J2710" i="22"/>
  <c r="J2711" i="22"/>
  <c r="J2712" i="22"/>
  <c r="J2713" i="22"/>
  <c r="J2714" i="22"/>
  <c r="J2715" i="22"/>
  <c r="J2716" i="22"/>
  <c r="J2717" i="22"/>
  <c r="J2718" i="22"/>
  <c r="J2719" i="22"/>
  <c r="J2720" i="22"/>
  <c r="J2721" i="22"/>
  <c r="J2722" i="22"/>
  <c r="J2723" i="22"/>
  <c r="J2724" i="22"/>
  <c r="J2725" i="22"/>
  <c r="J2726" i="22"/>
  <c r="J2727" i="22"/>
  <c r="J2728" i="22"/>
  <c r="J2729" i="22"/>
  <c r="J2730" i="22"/>
  <c r="J2731" i="22"/>
  <c r="J2732" i="22"/>
  <c r="J2733" i="22"/>
  <c r="J2734" i="22"/>
  <c r="J2735" i="22"/>
  <c r="J2736" i="22"/>
  <c r="J2737" i="22"/>
  <c r="J2738" i="22"/>
  <c r="J2739" i="22"/>
  <c r="J2740" i="22"/>
  <c r="J2741" i="22"/>
  <c r="J2742" i="22"/>
  <c r="J2743" i="22"/>
  <c r="J2744" i="22"/>
  <c r="J2745" i="22"/>
  <c r="J2746" i="22"/>
  <c r="J2747" i="22"/>
  <c r="J2748" i="22"/>
  <c r="J2749" i="22"/>
  <c r="J2750" i="22"/>
  <c r="J2751" i="22"/>
  <c r="J2752" i="22"/>
  <c r="J2753" i="22"/>
  <c r="J2754" i="22"/>
  <c r="J2755" i="22"/>
  <c r="J2756" i="22"/>
  <c r="J2757" i="22"/>
  <c r="J2758" i="22"/>
  <c r="J2759" i="22"/>
  <c r="J2760" i="22"/>
  <c r="J2761" i="22"/>
  <c r="J2762" i="22"/>
  <c r="J2763" i="22"/>
  <c r="J2764" i="22"/>
  <c r="J2765" i="22"/>
  <c r="J2766" i="22"/>
  <c r="J2767" i="22"/>
  <c r="J2768" i="22"/>
  <c r="J2769" i="22"/>
  <c r="J2770" i="22"/>
  <c r="J2771" i="22"/>
  <c r="J2772" i="22"/>
  <c r="J2773" i="22"/>
  <c r="J2774" i="22"/>
  <c r="J2775" i="22"/>
  <c r="J2776" i="22"/>
  <c r="J2777" i="22"/>
  <c r="J2778" i="22"/>
  <c r="J2779" i="22"/>
  <c r="J2780" i="22"/>
  <c r="J2781" i="22"/>
  <c r="J2782" i="22"/>
  <c r="J2783" i="22"/>
  <c r="J2784" i="22"/>
  <c r="J2785" i="22"/>
  <c r="J2786" i="22"/>
  <c r="J2787" i="22"/>
  <c r="J2788" i="22"/>
  <c r="J2789" i="22"/>
  <c r="J2790" i="22"/>
  <c r="J2791" i="22"/>
  <c r="J2792" i="22"/>
  <c r="J2793" i="22"/>
  <c r="J2794" i="22"/>
  <c r="J2795" i="22"/>
  <c r="J2796" i="22"/>
  <c r="J2797" i="22"/>
  <c r="J2798" i="22"/>
  <c r="J2799" i="22"/>
  <c r="J2800" i="22"/>
  <c r="J2801" i="22"/>
  <c r="J2802" i="22"/>
  <c r="J2803" i="22"/>
  <c r="J2804" i="22"/>
  <c r="J2805" i="22"/>
  <c r="J2806" i="22"/>
  <c r="J2807" i="22"/>
  <c r="J2808" i="22"/>
  <c r="J2809" i="22"/>
  <c r="J2810" i="22"/>
  <c r="J2811" i="22"/>
  <c r="J2812" i="22"/>
  <c r="J2813" i="22"/>
  <c r="J2814" i="22"/>
  <c r="J2815" i="22"/>
  <c r="J2816" i="22"/>
  <c r="J2817" i="22"/>
  <c r="J2818" i="22"/>
  <c r="J2819" i="22"/>
  <c r="J2820" i="22"/>
  <c r="J2821" i="22"/>
  <c r="J2822" i="22"/>
  <c r="J2823" i="22"/>
  <c r="J2824" i="22"/>
  <c r="J2825" i="22"/>
  <c r="J2826" i="22"/>
  <c r="J2827" i="22"/>
  <c r="J2828" i="22"/>
  <c r="J2829" i="22"/>
  <c r="J2830" i="22"/>
  <c r="J2831" i="22"/>
  <c r="J2832" i="22"/>
  <c r="J2833" i="22"/>
  <c r="J2834" i="22"/>
  <c r="J2835" i="22"/>
  <c r="J2836" i="22"/>
  <c r="J2837" i="22"/>
  <c r="J2838" i="22"/>
  <c r="J2839" i="22"/>
  <c r="J2840" i="22"/>
  <c r="J2841" i="22"/>
  <c r="J2842" i="22"/>
  <c r="J2843" i="22"/>
  <c r="J2844" i="22"/>
  <c r="J2845" i="22"/>
  <c r="J2846" i="22"/>
  <c r="J2847" i="22"/>
  <c r="J2848" i="22"/>
  <c r="J2849" i="22"/>
  <c r="J2850" i="22"/>
  <c r="J2851" i="22"/>
  <c r="J2852" i="22"/>
  <c r="J2853" i="22"/>
  <c r="J2854" i="22"/>
  <c r="J2855" i="22"/>
  <c r="J2856" i="22"/>
  <c r="J2857" i="22"/>
  <c r="J2858" i="22"/>
  <c r="J2859" i="22"/>
  <c r="J2860" i="22"/>
  <c r="J2861" i="22"/>
  <c r="J2862" i="22"/>
  <c r="J2863" i="22"/>
  <c r="J2864" i="22"/>
  <c r="J2865" i="22"/>
  <c r="J2866" i="22"/>
  <c r="J2867" i="22"/>
  <c r="J2868" i="22"/>
  <c r="J2869" i="22"/>
  <c r="J2870" i="22"/>
  <c r="J2871" i="22"/>
  <c r="J2872" i="22"/>
  <c r="J2873" i="22"/>
  <c r="J2874" i="22"/>
  <c r="J2875" i="22"/>
  <c r="J2876" i="22"/>
  <c r="J2877" i="22"/>
  <c r="J2878" i="22"/>
  <c r="J2879" i="22"/>
  <c r="J2880" i="22"/>
  <c r="J2881" i="22"/>
  <c r="J2882" i="22"/>
  <c r="J2883" i="22"/>
  <c r="J2884" i="22"/>
  <c r="J2885" i="22"/>
  <c r="J2886" i="22"/>
  <c r="J2887" i="22"/>
  <c r="J2888" i="22"/>
  <c r="J2889" i="22"/>
  <c r="J2890" i="22"/>
  <c r="J2891" i="22"/>
  <c r="J2892" i="22"/>
  <c r="J2893" i="22"/>
  <c r="J2894" i="22"/>
  <c r="J2895" i="22"/>
  <c r="J2896" i="22"/>
  <c r="J2897" i="22"/>
  <c r="J2898" i="22"/>
  <c r="J2899" i="22"/>
  <c r="J2900" i="22"/>
  <c r="J2901" i="22"/>
  <c r="J2902" i="22"/>
  <c r="J2903" i="22"/>
  <c r="J2904" i="22"/>
  <c r="J2905" i="22"/>
  <c r="J2906" i="22"/>
  <c r="J2907" i="22"/>
  <c r="J2908" i="22"/>
  <c r="J2909" i="22"/>
  <c r="J2910" i="22"/>
  <c r="J2911" i="22"/>
  <c r="J2912" i="22"/>
  <c r="J2913" i="22"/>
  <c r="J2914" i="22"/>
  <c r="J2915" i="22"/>
  <c r="J2916" i="22"/>
  <c r="J2917" i="22"/>
  <c r="J2918" i="22"/>
  <c r="J2919" i="22"/>
  <c r="J2920" i="22"/>
  <c r="J2921" i="22"/>
  <c r="J2922" i="22"/>
  <c r="J2923" i="22"/>
  <c r="J2924" i="22"/>
  <c r="J2925" i="22"/>
  <c r="J2926" i="22"/>
  <c r="J2927" i="22"/>
  <c r="J2928" i="22"/>
  <c r="J2929" i="22"/>
  <c r="J2930" i="22"/>
  <c r="J2931" i="22"/>
  <c r="J2932" i="22"/>
  <c r="J2933" i="22"/>
  <c r="J2934" i="22"/>
  <c r="J2935" i="22"/>
  <c r="J2936" i="22"/>
  <c r="J2937" i="22"/>
  <c r="J2938" i="22"/>
  <c r="J2939" i="22"/>
  <c r="J2940" i="22"/>
  <c r="J2941" i="22"/>
  <c r="J2942" i="22"/>
  <c r="J2943" i="22"/>
  <c r="J2944" i="22"/>
  <c r="J2945" i="22"/>
  <c r="J2946" i="22"/>
  <c r="J2947" i="22"/>
  <c r="J2948" i="22"/>
  <c r="J2949" i="22"/>
  <c r="J2950" i="22"/>
  <c r="J2951" i="22"/>
  <c r="J2952" i="22"/>
  <c r="J2953" i="22"/>
  <c r="J2954" i="22"/>
  <c r="J2955" i="22"/>
  <c r="J2956" i="22"/>
  <c r="J2957" i="22"/>
  <c r="J2958" i="22"/>
  <c r="J2959" i="22"/>
  <c r="J2960" i="22"/>
  <c r="J2961" i="22"/>
  <c r="J2962" i="22"/>
  <c r="J2963" i="22"/>
  <c r="J2964" i="22"/>
  <c r="J2965" i="22"/>
  <c r="J2966" i="22"/>
  <c r="J2967" i="22"/>
  <c r="J2968" i="22"/>
  <c r="J2969" i="22"/>
  <c r="J2970" i="22"/>
  <c r="J2971" i="22"/>
  <c r="J2972" i="22"/>
  <c r="J2973" i="22"/>
  <c r="J2974" i="22"/>
  <c r="J2975" i="22"/>
  <c r="J2976" i="22"/>
  <c r="J2977" i="22"/>
  <c r="J2978" i="22"/>
  <c r="J2979" i="22"/>
  <c r="J2980" i="22"/>
  <c r="J2981" i="22"/>
  <c r="J2982" i="22"/>
  <c r="J2983" i="22"/>
  <c r="J2984" i="22"/>
  <c r="J2985" i="22"/>
  <c r="J2986" i="22"/>
  <c r="J2987" i="22"/>
  <c r="J2988" i="22"/>
  <c r="J2989" i="22"/>
  <c r="J2990" i="22"/>
  <c r="J2991" i="22"/>
  <c r="J2992" i="22"/>
  <c r="J2993" i="22"/>
  <c r="J2994" i="22"/>
  <c r="J2995" i="22"/>
  <c r="J2996" i="22"/>
  <c r="J2997" i="22"/>
  <c r="J2998" i="22"/>
  <c r="J2999" i="22"/>
  <c r="J3000" i="22"/>
  <c r="J3001" i="22"/>
  <c r="J3002" i="22"/>
  <c r="J3003" i="22"/>
  <c r="J3004" i="22"/>
  <c r="J3005" i="22"/>
  <c r="J3006" i="22"/>
  <c r="J3007" i="22"/>
  <c r="J3008" i="22"/>
  <c r="J3009" i="22"/>
  <c r="J3010" i="22"/>
  <c r="J3011" i="22"/>
  <c r="J3012" i="22"/>
  <c r="J3013" i="22"/>
  <c r="J3014" i="22"/>
  <c r="J3015" i="22"/>
  <c r="J3016" i="22"/>
  <c r="J3017" i="22"/>
  <c r="J3018" i="22"/>
  <c r="J3019" i="22"/>
  <c r="J3020" i="22"/>
  <c r="J3021" i="22"/>
  <c r="J3022" i="22"/>
  <c r="J3023" i="22"/>
  <c r="J3024" i="22"/>
  <c r="J3025" i="22"/>
  <c r="J3026" i="22"/>
  <c r="J3027" i="22"/>
  <c r="J3028" i="22"/>
  <c r="J3029" i="22"/>
  <c r="J3030" i="22"/>
  <c r="J3031" i="22"/>
  <c r="J3032" i="22"/>
  <c r="J3033" i="22"/>
  <c r="J3034" i="22"/>
  <c r="J3035" i="22"/>
  <c r="J3036" i="22"/>
  <c r="J3037" i="22"/>
  <c r="J3038" i="22"/>
  <c r="J3039" i="22"/>
  <c r="J3040" i="22"/>
  <c r="J3041" i="22"/>
  <c r="J3042" i="22"/>
  <c r="J3043" i="22"/>
  <c r="J3044" i="22"/>
  <c r="J3045" i="22"/>
  <c r="J3046" i="22"/>
  <c r="J3047" i="22"/>
  <c r="J3048" i="22"/>
  <c r="J3049" i="22"/>
  <c r="J3050" i="22"/>
  <c r="J3051" i="22"/>
  <c r="J3052" i="22"/>
  <c r="J3053" i="22"/>
  <c r="J3054" i="22"/>
  <c r="J3055" i="22"/>
  <c r="J3056" i="22"/>
  <c r="J3057" i="22"/>
  <c r="J3058" i="22"/>
  <c r="J3059" i="22"/>
  <c r="J3060" i="22"/>
  <c r="J3061" i="22"/>
  <c r="J3062" i="22"/>
  <c r="J3063" i="22"/>
  <c r="J3064" i="22"/>
  <c r="J3065" i="22"/>
  <c r="J3066" i="22"/>
  <c r="J3067" i="22"/>
  <c r="J3068" i="22"/>
  <c r="J3069" i="22"/>
  <c r="J3070" i="22"/>
  <c r="J3071" i="22"/>
  <c r="J3072" i="22"/>
  <c r="J3073" i="22"/>
  <c r="J3074" i="22"/>
  <c r="J3075" i="22"/>
  <c r="J3076" i="22"/>
  <c r="J3077" i="22"/>
  <c r="J3078" i="22"/>
  <c r="J3079" i="22"/>
  <c r="J3080" i="22"/>
  <c r="J3081" i="22"/>
  <c r="J3082" i="22"/>
  <c r="J3083" i="22"/>
  <c r="J3084" i="22"/>
  <c r="J3085" i="22"/>
  <c r="J3086" i="22"/>
  <c r="J3087" i="22"/>
  <c r="J3088" i="22"/>
  <c r="J3089" i="22"/>
  <c r="J3090" i="22"/>
  <c r="J3091" i="22"/>
  <c r="J3092" i="22"/>
  <c r="J3093" i="22"/>
  <c r="J3094" i="22"/>
  <c r="J3095" i="22"/>
  <c r="J3096" i="22"/>
  <c r="J3097" i="22"/>
  <c r="J3098" i="22"/>
  <c r="J3099" i="22"/>
  <c r="J3100" i="22"/>
  <c r="J3101" i="22"/>
  <c r="J3102" i="22"/>
  <c r="J3103" i="22"/>
  <c r="J3104" i="22"/>
  <c r="J3105" i="22"/>
  <c r="J3106" i="22"/>
  <c r="J3107" i="22"/>
  <c r="J3108" i="22"/>
  <c r="J3109" i="22"/>
  <c r="J3110" i="22"/>
  <c r="J3111" i="22"/>
  <c r="J3112" i="22"/>
  <c r="J3113" i="22"/>
  <c r="J3114" i="22"/>
  <c r="J3115" i="22"/>
  <c r="J3116" i="22"/>
  <c r="J3117" i="22"/>
  <c r="J3118" i="22"/>
  <c r="J3119" i="22"/>
  <c r="J3120" i="22"/>
  <c r="J3121" i="22"/>
  <c r="J3122" i="22"/>
  <c r="J3123" i="22"/>
  <c r="J3124" i="22"/>
  <c r="J3125" i="22"/>
  <c r="J3126" i="22"/>
  <c r="J3127" i="22"/>
  <c r="J3128" i="22"/>
  <c r="J3129" i="22"/>
  <c r="J3130" i="22"/>
  <c r="J3131" i="22"/>
  <c r="J3132" i="22"/>
  <c r="J3133" i="22"/>
  <c r="J3134" i="22"/>
  <c r="J3135" i="22"/>
  <c r="J3136" i="22"/>
  <c r="J3137" i="22"/>
  <c r="J3138" i="22"/>
  <c r="J3139" i="22"/>
  <c r="J3140" i="22"/>
  <c r="J3141" i="22"/>
  <c r="J3142" i="22"/>
  <c r="J3143" i="22"/>
  <c r="J3144" i="22"/>
  <c r="J3145" i="22"/>
  <c r="J3146" i="22"/>
  <c r="J3147" i="22"/>
  <c r="J3148" i="22"/>
  <c r="J3149" i="22"/>
  <c r="J3150" i="22"/>
  <c r="J3151" i="22"/>
  <c r="J3152" i="22"/>
  <c r="J3153" i="22"/>
  <c r="J3154" i="22"/>
  <c r="J3155" i="22"/>
  <c r="J3156" i="22"/>
  <c r="J3157" i="22"/>
  <c r="J3158" i="22"/>
  <c r="J3159" i="22"/>
  <c r="J3160" i="22"/>
  <c r="J3161" i="22"/>
  <c r="J3162" i="22"/>
  <c r="J3163" i="22"/>
  <c r="J3164" i="22"/>
  <c r="J3165" i="22"/>
  <c r="J3166" i="22"/>
  <c r="J3167" i="22"/>
  <c r="J3168" i="22"/>
  <c r="J3169" i="22"/>
  <c r="J3170" i="22"/>
  <c r="J3171" i="22"/>
  <c r="J3172" i="22"/>
  <c r="J3173" i="22"/>
  <c r="J3174" i="22"/>
  <c r="J3175" i="22"/>
  <c r="J3176" i="22"/>
  <c r="J3177" i="22"/>
  <c r="J3178" i="22"/>
  <c r="J3179" i="22"/>
  <c r="J3180" i="22"/>
  <c r="J3181" i="22"/>
  <c r="J3182" i="22"/>
  <c r="J3183" i="22"/>
  <c r="J3184" i="22"/>
  <c r="J3185" i="22"/>
  <c r="J3186" i="22"/>
  <c r="J3187" i="22"/>
  <c r="J3188" i="22"/>
  <c r="J3189" i="22"/>
  <c r="J3190" i="22"/>
  <c r="J3191" i="22"/>
  <c r="J3192" i="22"/>
  <c r="J3193" i="22"/>
  <c r="J3194" i="22"/>
  <c r="J3195" i="22"/>
  <c r="J3196" i="22"/>
  <c r="J3197" i="22"/>
  <c r="J3198" i="22"/>
  <c r="J3199" i="22"/>
  <c r="J3200" i="22"/>
  <c r="J3201" i="22"/>
  <c r="J3202" i="22"/>
  <c r="J3203" i="22"/>
  <c r="J3204" i="22"/>
  <c r="J3205" i="22"/>
  <c r="J3206" i="22"/>
  <c r="J3207" i="22"/>
  <c r="J3208" i="22"/>
  <c r="J3209" i="22"/>
  <c r="J3210" i="22"/>
  <c r="J3211" i="22"/>
  <c r="J3212" i="22"/>
  <c r="J3213" i="22"/>
  <c r="J3214" i="22"/>
  <c r="J3215" i="22"/>
  <c r="J3216" i="22"/>
  <c r="J3217" i="22"/>
  <c r="J3218" i="22"/>
  <c r="J3219" i="22"/>
  <c r="J3220" i="22"/>
  <c r="J3221" i="22"/>
  <c r="J3222" i="22"/>
  <c r="J3223" i="22"/>
  <c r="J3224" i="22"/>
  <c r="J3225" i="22"/>
  <c r="J3226" i="22"/>
  <c r="J3227" i="22"/>
  <c r="J3228" i="22"/>
  <c r="J3229" i="22"/>
  <c r="J3230" i="22"/>
  <c r="J3231" i="22"/>
  <c r="J3232" i="22"/>
  <c r="J3233" i="22"/>
  <c r="J3234" i="22"/>
  <c r="J3235" i="22"/>
  <c r="J3236" i="22"/>
  <c r="J3237" i="22"/>
  <c r="J3238" i="22"/>
  <c r="J3239" i="22"/>
  <c r="J3240" i="22"/>
  <c r="J3241" i="22"/>
  <c r="J3242" i="22"/>
  <c r="J3243" i="22"/>
  <c r="J3244" i="22"/>
  <c r="J3245" i="22"/>
  <c r="J3246" i="22"/>
  <c r="J3247" i="22"/>
  <c r="J3248" i="22"/>
  <c r="J3249" i="22"/>
  <c r="J3250" i="22"/>
  <c r="J3251" i="22"/>
  <c r="J3252" i="22"/>
  <c r="J3253" i="22"/>
  <c r="J3254" i="22"/>
  <c r="J3255" i="22"/>
  <c r="J3256" i="22"/>
  <c r="J3257" i="22"/>
  <c r="J3258" i="22"/>
  <c r="J3259" i="22"/>
  <c r="J3260" i="22"/>
  <c r="J3261" i="22"/>
  <c r="J3262" i="22"/>
  <c r="J3263" i="22"/>
  <c r="J3264" i="22"/>
  <c r="J3265" i="22"/>
  <c r="J3266" i="22"/>
  <c r="J3267" i="22"/>
  <c r="J3268" i="22"/>
  <c r="J3269" i="22"/>
  <c r="J3270" i="22"/>
  <c r="J3271" i="22"/>
  <c r="J3272" i="22"/>
  <c r="J3273" i="22"/>
  <c r="J3274" i="22"/>
  <c r="J3275" i="22"/>
  <c r="J3276" i="22"/>
  <c r="J3277" i="22"/>
  <c r="J3278" i="22"/>
  <c r="J3279" i="22"/>
  <c r="J3280" i="22"/>
  <c r="J3281" i="22"/>
  <c r="J3282" i="22"/>
  <c r="J3283" i="22"/>
  <c r="J3284" i="22"/>
  <c r="J3285" i="22"/>
  <c r="J3286" i="22"/>
  <c r="J3287" i="22"/>
  <c r="J3288" i="22"/>
  <c r="J3289" i="22"/>
  <c r="J3290" i="22"/>
  <c r="J3291" i="22"/>
  <c r="J3292" i="22"/>
  <c r="J3293" i="22"/>
  <c r="J3294" i="22"/>
  <c r="J3295" i="22"/>
  <c r="J3296" i="22"/>
  <c r="J3297" i="22"/>
  <c r="J3298" i="22"/>
  <c r="J3299" i="22"/>
  <c r="J3300" i="22"/>
  <c r="J3301" i="22"/>
  <c r="J3302" i="22"/>
  <c r="J3303" i="22"/>
  <c r="J3304" i="22"/>
  <c r="J3305" i="22"/>
  <c r="J3306" i="22"/>
  <c r="J3307" i="22"/>
  <c r="J3308" i="22"/>
  <c r="J3309" i="22"/>
  <c r="J3310" i="22"/>
  <c r="J3311" i="22"/>
  <c r="J3312" i="22"/>
  <c r="J3313" i="22"/>
  <c r="J3314" i="22"/>
  <c r="J3315" i="22"/>
  <c r="J3316" i="22"/>
  <c r="J3317" i="22"/>
  <c r="J3318" i="22"/>
  <c r="J3319" i="22"/>
  <c r="J3320" i="22"/>
  <c r="J3321" i="22"/>
  <c r="J3322" i="22"/>
  <c r="J3323" i="22"/>
  <c r="J3324" i="22"/>
  <c r="J3325" i="22"/>
  <c r="J3326" i="22"/>
  <c r="J3327" i="22"/>
  <c r="J3328" i="22"/>
  <c r="J3329" i="22"/>
  <c r="J3330" i="22"/>
  <c r="J3331" i="22"/>
  <c r="J3332" i="22"/>
  <c r="J3333" i="22"/>
  <c r="J3334" i="22"/>
  <c r="J3335" i="22"/>
  <c r="J3336" i="22"/>
  <c r="J3337" i="22"/>
  <c r="J3338" i="22"/>
  <c r="J3339" i="22"/>
  <c r="J3340" i="22"/>
  <c r="J3341" i="22"/>
  <c r="J3342" i="22"/>
  <c r="J3343" i="22"/>
  <c r="J3344" i="22"/>
  <c r="J3345" i="22"/>
  <c r="J3346" i="22"/>
  <c r="J3347" i="22"/>
  <c r="J3348" i="22"/>
  <c r="J3349" i="22"/>
  <c r="J3350" i="22"/>
  <c r="J3351" i="22"/>
  <c r="J3352" i="22"/>
  <c r="J3353" i="22"/>
  <c r="J3354" i="22"/>
  <c r="J3355" i="22"/>
  <c r="J3356" i="22"/>
  <c r="J3357" i="22"/>
  <c r="J3358" i="22"/>
  <c r="J3359" i="22"/>
  <c r="J3360" i="22"/>
  <c r="J3361" i="22"/>
  <c r="J3362" i="22"/>
  <c r="J3363" i="22"/>
  <c r="J3364" i="22"/>
  <c r="J3365" i="22"/>
  <c r="J3366" i="22"/>
  <c r="J3367" i="22"/>
  <c r="J3368" i="22"/>
  <c r="J3369" i="22"/>
  <c r="J3370" i="22"/>
  <c r="J3371" i="22"/>
  <c r="J3372" i="22"/>
  <c r="J3373" i="22"/>
  <c r="J3374" i="22"/>
  <c r="J3375" i="22"/>
  <c r="J3376" i="22"/>
  <c r="J3377" i="22"/>
  <c r="J3378" i="22"/>
  <c r="J3379" i="22"/>
  <c r="J3380" i="22"/>
  <c r="J3381" i="22"/>
  <c r="J3382" i="22"/>
  <c r="J3383" i="22"/>
  <c r="J3384" i="22"/>
  <c r="J3385" i="22"/>
  <c r="J3386" i="22"/>
  <c r="J3387" i="22"/>
  <c r="J3388" i="22"/>
  <c r="J3389" i="22"/>
  <c r="J3390" i="22"/>
  <c r="J3391" i="22"/>
  <c r="J3392" i="22"/>
  <c r="J3393" i="22"/>
  <c r="J3394" i="22"/>
  <c r="J3395" i="22"/>
  <c r="J3396" i="22"/>
  <c r="J3397" i="22"/>
  <c r="J3398" i="22"/>
  <c r="J3399" i="22"/>
  <c r="J3400" i="22"/>
  <c r="J3401" i="22"/>
  <c r="J3402" i="22"/>
  <c r="J3403" i="22"/>
  <c r="J3404" i="22"/>
  <c r="J3405" i="22"/>
  <c r="J3406" i="22"/>
  <c r="J3407" i="22"/>
  <c r="J3408" i="22"/>
  <c r="J3409" i="22"/>
  <c r="J3410" i="22"/>
  <c r="J3411" i="22"/>
  <c r="J3412" i="22"/>
  <c r="J3413" i="22"/>
  <c r="J3414" i="22"/>
  <c r="J3415" i="22"/>
  <c r="J3416" i="22"/>
  <c r="J3417" i="22"/>
  <c r="J3418" i="22"/>
  <c r="J3419" i="22"/>
  <c r="J3420" i="22"/>
  <c r="J3421" i="22"/>
  <c r="J3422" i="22"/>
  <c r="J3423" i="22"/>
  <c r="J3424" i="22"/>
  <c r="J3425" i="22"/>
  <c r="J3426" i="22"/>
  <c r="J3427" i="22"/>
  <c r="J3428" i="22"/>
  <c r="J3429" i="22"/>
  <c r="J3430" i="22"/>
  <c r="J3431" i="22"/>
  <c r="J3432" i="22"/>
  <c r="J3433" i="22"/>
  <c r="J3434" i="22"/>
  <c r="J3435" i="22"/>
  <c r="J3436" i="22"/>
  <c r="J3437" i="22"/>
  <c r="J3438" i="22"/>
  <c r="J3439" i="22"/>
  <c r="J3440" i="22"/>
  <c r="J3441" i="22"/>
  <c r="J3442" i="22"/>
  <c r="J3443" i="22"/>
  <c r="J3444" i="22"/>
  <c r="J3445" i="22"/>
  <c r="J3446" i="22"/>
  <c r="J3447" i="22"/>
  <c r="J3448" i="22"/>
  <c r="J3449" i="22"/>
  <c r="J3450" i="22"/>
  <c r="J3451" i="22"/>
  <c r="J3452" i="22"/>
  <c r="J3453" i="22"/>
  <c r="J3454" i="22"/>
  <c r="J3455" i="22"/>
  <c r="J3456" i="22"/>
  <c r="J3457" i="22"/>
  <c r="J3458" i="22"/>
  <c r="J3459" i="22"/>
  <c r="J3460" i="22"/>
  <c r="J3461" i="22"/>
  <c r="J3462" i="22"/>
  <c r="J3463" i="22"/>
  <c r="J3464" i="22"/>
  <c r="J3465" i="22"/>
  <c r="J3466" i="22"/>
  <c r="J3467" i="22"/>
  <c r="J3468" i="22"/>
  <c r="J3469" i="22"/>
  <c r="J3470" i="22"/>
  <c r="J3471" i="22"/>
  <c r="J3472" i="22"/>
  <c r="J3473" i="22"/>
  <c r="J3474" i="22"/>
  <c r="J3475" i="22"/>
  <c r="J3476" i="22"/>
  <c r="J3477" i="22"/>
  <c r="J3478" i="22"/>
  <c r="J3479" i="22"/>
  <c r="J3480" i="22"/>
  <c r="J3481" i="22"/>
  <c r="J3482" i="22"/>
  <c r="J3483" i="22"/>
  <c r="J3484" i="22"/>
  <c r="J3485" i="22"/>
  <c r="J3486" i="22"/>
  <c r="J3487" i="22"/>
  <c r="J3488" i="22"/>
  <c r="J3489" i="22"/>
  <c r="J3490" i="22"/>
  <c r="J3491" i="22"/>
  <c r="J3492" i="22"/>
  <c r="J3493" i="22"/>
  <c r="J3494" i="22"/>
  <c r="J3495" i="22"/>
  <c r="J3496" i="22"/>
  <c r="J3497" i="22"/>
  <c r="J3498" i="22"/>
  <c r="J3499" i="22"/>
  <c r="J3500" i="22"/>
  <c r="J3501" i="22"/>
  <c r="J3502" i="22"/>
  <c r="J3503" i="22"/>
  <c r="J3504" i="22"/>
  <c r="J3505" i="22"/>
  <c r="J3506" i="22"/>
  <c r="J3507" i="22"/>
  <c r="J3508" i="22"/>
  <c r="J3509" i="22"/>
  <c r="J3510" i="22"/>
  <c r="J3511" i="22"/>
  <c r="J3512" i="22"/>
  <c r="J3513" i="22"/>
  <c r="J3514" i="22"/>
  <c r="J3515" i="22"/>
  <c r="J3516" i="22"/>
  <c r="J3517" i="22"/>
  <c r="J3518" i="22"/>
  <c r="J3519" i="22"/>
  <c r="J3520" i="22"/>
  <c r="J3521" i="22"/>
  <c r="J3522" i="22"/>
  <c r="J3523" i="22"/>
  <c r="J3524" i="22"/>
  <c r="J3525" i="22"/>
  <c r="J3526" i="22"/>
  <c r="J3527" i="22"/>
  <c r="J3528" i="22"/>
  <c r="J3529" i="22"/>
  <c r="J3530" i="22"/>
  <c r="J3531" i="22"/>
  <c r="J3532" i="22"/>
  <c r="J3533" i="22"/>
  <c r="J3534" i="22"/>
  <c r="J3535" i="22"/>
  <c r="J3536" i="22"/>
  <c r="J3537" i="22"/>
  <c r="J3538" i="22"/>
  <c r="J3539" i="22"/>
  <c r="J3540" i="22"/>
  <c r="J3541" i="22"/>
  <c r="J3542" i="22"/>
  <c r="J3543" i="22"/>
  <c r="J3544" i="22"/>
  <c r="J3545" i="22"/>
  <c r="J3546" i="22"/>
  <c r="J3547" i="22"/>
  <c r="J3548" i="22"/>
  <c r="J3549" i="22"/>
  <c r="J3550" i="22"/>
  <c r="J3551" i="22"/>
  <c r="J3552" i="22"/>
  <c r="J3553" i="22"/>
  <c r="J3554" i="22"/>
  <c r="J3555" i="22"/>
  <c r="J3556" i="22"/>
  <c r="J3557" i="22"/>
  <c r="J3558" i="22"/>
  <c r="J3559" i="22"/>
  <c r="J3560" i="22"/>
  <c r="J3561" i="22"/>
  <c r="J3562" i="22"/>
  <c r="J3563" i="22"/>
  <c r="J3564" i="22"/>
  <c r="J3565" i="22"/>
  <c r="J3566" i="22"/>
  <c r="J3567" i="22"/>
  <c r="J3568" i="22"/>
  <c r="J3569" i="22"/>
  <c r="J3570" i="22"/>
  <c r="J3571" i="22"/>
  <c r="J3572" i="22"/>
  <c r="J3573" i="22"/>
  <c r="J3574" i="22"/>
  <c r="J3575" i="22"/>
  <c r="J3576" i="22"/>
  <c r="J3577" i="22"/>
  <c r="J3578" i="22"/>
  <c r="J3579" i="22"/>
  <c r="J3580" i="22"/>
  <c r="J3581" i="22"/>
  <c r="J3582" i="22"/>
  <c r="J3583" i="22"/>
  <c r="J3584" i="22"/>
  <c r="J3585" i="22"/>
  <c r="J3586" i="22"/>
  <c r="J3587" i="22"/>
  <c r="J3588" i="22"/>
  <c r="J3589" i="22"/>
  <c r="J3590" i="22"/>
  <c r="J3591" i="22"/>
  <c r="J3592" i="22"/>
  <c r="J3593" i="22"/>
  <c r="J3594" i="22"/>
  <c r="J3595" i="22"/>
  <c r="J3596" i="22"/>
  <c r="J3597" i="22"/>
  <c r="J3598" i="22"/>
  <c r="J3599" i="22"/>
  <c r="J3600" i="22"/>
  <c r="J3601" i="22"/>
  <c r="J3602" i="22"/>
  <c r="J3603" i="22"/>
  <c r="J3604" i="22"/>
  <c r="J3605" i="22"/>
  <c r="J3606" i="22"/>
  <c r="J3607" i="22"/>
  <c r="J3608" i="22"/>
  <c r="J3609" i="22"/>
  <c r="J3610" i="22"/>
  <c r="J3611" i="22"/>
  <c r="J3612" i="22"/>
  <c r="J3613" i="22"/>
  <c r="J3614" i="22"/>
  <c r="J3615" i="22"/>
  <c r="J3616" i="22"/>
  <c r="J3617" i="22"/>
  <c r="J3618" i="22"/>
  <c r="J3619" i="22"/>
  <c r="J3620" i="22"/>
  <c r="J3621" i="22"/>
  <c r="J3622" i="22"/>
  <c r="J3623" i="22"/>
  <c r="J3624" i="22"/>
  <c r="J3625" i="22"/>
  <c r="J3626" i="22"/>
  <c r="J3627" i="22"/>
  <c r="J3628" i="22"/>
  <c r="J3629" i="22"/>
  <c r="J3630" i="22"/>
  <c r="J3631" i="22"/>
  <c r="J3632" i="22"/>
  <c r="J3633" i="22"/>
  <c r="J3634" i="22"/>
  <c r="J3635" i="22"/>
  <c r="J3636" i="22"/>
  <c r="J3637" i="22"/>
  <c r="J3638" i="22"/>
  <c r="J3639" i="22"/>
  <c r="J3640" i="22"/>
  <c r="J3641" i="22"/>
  <c r="J3642" i="22"/>
  <c r="J3643" i="22"/>
  <c r="J3644" i="22"/>
  <c r="J3645" i="22"/>
  <c r="J3646" i="22"/>
  <c r="J3647" i="22"/>
  <c r="J3648" i="22"/>
  <c r="J3649" i="22"/>
  <c r="J3650" i="22"/>
  <c r="J3651" i="22"/>
  <c r="J3652" i="22"/>
  <c r="J3653" i="22"/>
  <c r="J3654" i="22"/>
  <c r="J3655" i="22"/>
  <c r="J3656" i="22"/>
  <c r="J3657" i="22"/>
  <c r="J3658" i="22"/>
  <c r="J3659" i="22"/>
  <c r="J3660" i="22"/>
  <c r="J3661" i="22"/>
  <c r="J3662" i="22"/>
  <c r="J3663" i="22"/>
  <c r="J3664" i="22"/>
  <c r="J3665" i="22"/>
  <c r="J3666" i="22"/>
  <c r="J3667" i="22"/>
  <c r="J3668" i="22"/>
  <c r="J3669" i="22"/>
  <c r="J3670" i="22"/>
  <c r="J3671" i="22"/>
  <c r="J3672" i="22"/>
  <c r="J3673" i="22"/>
  <c r="J3674" i="22"/>
  <c r="J3675" i="22"/>
  <c r="J3676" i="22"/>
  <c r="J3677" i="22"/>
  <c r="J3678" i="22"/>
  <c r="J3679" i="22"/>
  <c r="J3680" i="22"/>
  <c r="J3681" i="22"/>
  <c r="J3682" i="22"/>
  <c r="J3683" i="22"/>
  <c r="J3684" i="22"/>
  <c r="J3685" i="22"/>
  <c r="J3686" i="22"/>
  <c r="J3687" i="22"/>
  <c r="J3688" i="22"/>
  <c r="J3689" i="22"/>
  <c r="J3690" i="22"/>
  <c r="J3691" i="22"/>
  <c r="J3692" i="22"/>
  <c r="J3693" i="22"/>
  <c r="J3694" i="22"/>
  <c r="J3695" i="22"/>
  <c r="J3696" i="22"/>
  <c r="J3697" i="22"/>
  <c r="J3698" i="22"/>
  <c r="J3699" i="22"/>
  <c r="J3700" i="22"/>
  <c r="J3701" i="22"/>
  <c r="J3702" i="22"/>
  <c r="J3703" i="22"/>
  <c r="J3704" i="22"/>
  <c r="J3705" i="22"/>
  <c r="J3706" i="22"/>
  <c r="J3707" i="22"/>
  <c r="J3708" i="22"/>
  <c r="J3709" i="22"/>
  <c r="J3710" i="22"/>
  <c r="J3711" i="22"/>
  <c r="J3712" i="22"/>
  <c r="J3713" i="22"/>
  <c r="J3714" i="22"/>
  <c r="J3715" i="22"/>
  <c r="J3716" i="22"/>
  <c r="J3717" i="22"/>
  <c r="J3718" i="22"/>
  <c r="J3719" i="22"/>
  <c r="J3720" i="22"/>
  <c r="J3721" i="22"/>
  <c r="J3722" i="22"/>
  <c r="J3723" i="22"/>
  <c r="J3724" i="22"/>
  <c r="J3725" i="22"/>
  <c r="J3726" i="22"/>
  <c r="J3727" i="22"/>
  <c r="J3728" i="22"/>
  <c r="J3729" i="22"/>
  <c r="J3730" i="22"/>
  <c r="J3731" i="22"/>
  <c r="J3732" i="22"/>
  <c r="J3733" i="22"/>
  <c r="J3734" i="22"/>
  <c r="J3735" i="22"/>
  <c r="J3736" i="22"/>
  <c r="J3737" i="22"/>
  <c r="J3738" i="22"/>
  <c r="J3739" i="22"/>
  <c r="J3740" i="22"/>
  <c r="J3741" i="22"/>
  <c r="J3742" i="22"/>
  <c r="J3743" i="22"/>
  <c r="J3744" i="22"/>
  <c r="J3745" i="22"/>
  <c r="J3746" i="22"/>
  <c r="J3747" i="22"/>
  <c r="J3748" i="22"/>
  <c r="J3749" i="22"/>
  <c r="J3750" i="22"/>
  <c r="J3751" i="22"/>
  <c r="J3752" i="22"/>
  <c r="J3753" i="22"/>
  <c r="J3754" i="22"/>
  <c r="J3755" i="22"/>
  <c r="J3756" i="22"/>
  <c r="J3757" i="22"/>
  <c r="J3758" i="22"/>
  <c r="J3759" i="22"/>
  <c r="J3760" i="22"/>
  <c r="J3761" i="22"/>
  <c r="J3762" i="22"/>
  <c r="J3763" i="22"/>
  <c r="J3764" i="22"/>
  <c r="J3765" i="22"/>
  <c r="J3766" i="22"/>
  <c r="J3767" i="22"/>
  <c r="J3768" i="22"/>
  <c r="J3769" i="22"/>
  <c r="J3770" i="22"/>
  <c r="J3771" i="22"/>
  <c r="J3772" i="22"/>
  <c r="J3773" i="22"/>
  <c r="J3774" i="22"/>
  <c r="J3775" i="22"/>
  <c r="J3776" i="22"/>
  <c r="J3777" i="22"/>
  <c r="J3778" i="22"/>
  <c r="J3779" i="22"/>
  <c r="J3780" i="22"/>
  <c r="J3781" i="22"/>
  <c r="J3782" i="22"/>
  <c r="J3783" i="22"/>
  <c r="J3784" i="22"/>
  <c r="J3785" i="22"/>
  <c r="J3786" i="22"/>
  <c r="J3787" i="22"/>
  <c r="J3788" i="22"/>
  <c r="J3789" i="22"/>
  <c r="J3790" i="22"/>
  <c r="J3791" i="22"/>
  <c r="J3792" i="22"/>
  <c r="J3793" i="22"/>
  <c r="J3794" i="22"/>
  <c r="J3795" i="22"/>
  <c r="J3796" i="22"/>
  <c r="J3797" i="22"/>
  <c r="J3798" i="22"/>
  <c r="J3799" i="22"/>
  <c r="J3800" i="22"/>
  <c r="J3801" i="22"/>
  <c r="J3802" i="22"/>
  <c r="J3803" i="22"/>
  <c r="J3804" i="22"/>
  <c r="J3805" i="22"/>
  <c r="J3806" i="22"/>
  <c r="J3807" i="22"/>
  <c r="J3808" i="22"/>
  <c r="J3809" i="22"/>
  <c r="J3810" i="22"/>
  <c r="J3811" i="22"/>
  <c r="J3812" i="22"/>
  <c r="J3813" i="22"/>
  <c r="J3814" i="22"/>
  <c r="J3815" i="22"/>
  <c r="J3816" i="22"/>
  <c r="J3817" i="22"/>
  <c r="J3818" i="22"/>
  <c r="J3819" i="22"/>
  <c r="J3820" i="22"/>
  <c r="J3821" i="22"/>
  <c r="J3822" i="22"/>
  <c r="J3823" i="22"/>
  <c r="J3824" i="22"/>
  <c r="J3825" i="22"/>
  <c r="J3826" i="22"/>
  <c r="J3827" i="22"/>
  <c r="J3828" i="22"/>
  <c r="J3829" i="22"/>
  <c r="J3830" i="22"/>
  <c r="J3831" i="22"/>
  <c r="J3832" i="22"/>
  <c r="J3833" i="22"/>
  <c r="J3834" i="22"/>
  <c r="J3835" i="22"/>
  <c r="J3836" i="22"/>
  <c r="J3837" i="22"/>
  <c r="J3838" i="22"/>
  <c r="J3839" i="22"/>
  <c r="J3840" i="22"/>
  <c r="J3841" i="22"/>
  <c r="J3842" i="22"/>
  <c r="J3843" i="22"/>
  <c r="J3844" i="22"/>
  <c r="J3845" i="22"/>
  <c r="J3846" i="22"/>
  <c r="J3847" i="22"/>
  <c r="J3848" i="22"/>
  <c r="J3849" i="22"/>
  <c r="J3850" i="22"/>
  <c r="J3851" i="22"/>
  <c r="J3852" i="22"/>
  <c r="J3853" i="22"/>
  <c r="J3854" i="22"/>
  <c r="J3855" i="22"/>
  <c r="J3856" i="22"/>
  <c r="J3857" i="22"/>
  <c r="J3858" i="22"/>
  <c r="J3859" i="22"/>
  <c r="J3860" i="22"/>
  <c r="J3861" i="22"/>
  <c r="J3862" i="22"/>
  <c r="J3863" i="22"/>
  <c r="J3864" i="22"/>
  <c r="J3865" i="22"/>
  <c r="J3866" i="22"/>
  <c r="J3867" i="22"/>
  <c r="J3868" i="22"/>
  <c r="J3869" i="22"/>
  <c r="J3870" i="22"/>
  <c r="J3871" i="22"/>
  <c r="J3872" i="22"/>
  <c r="J3873" i="22"/>
  <c r="J3874" i="22"/>
  <c r="J3875" i="22"/>
  <c r="J3876" i="22"/>
  <c r="J3877" i="22"/>
  <c r="J3878" i="22"/>
  <c r="J3879" i="22"/>
  <c r="J3880" i="22"/>
  <c r="J3881" i="22"/>
  <c r="J3882" i="22"/>
  <c r="J3883" i="22"/>
  <c r="J3884" i="22"/>
  <c r="J3885" i="22"/>
  <c r="J3886" i="22"/>
  <c r="J3887" i="22"/>
  <c r="J3888" i="22"/>
  <c r="J3889" i="22"/>
  <c r="J3890" i="22"/>
  <c r="J3891" i="22"/>
  <c r="J3892" i="22"/>
  <c r="J3893" i="22"/>
  <c r="J3894" i="22"/>
  <c r="J3895" i="22"/>
  <c r="J3896" i="22"/>
  <c r="J3897" i="22"/>
  <c r="J3898" i="22"/>
  <c r="J3899" i="22"/>
  <c r="J3900" i="22"/>
  <c r="J3901" i="22"/>
  <c r="J3902" i="22"/>
  <c r="J3903" i="22"/>
  <c r="J3904" i="22"/>
  <c r="J3905" i="22"/>
  <c r="J3906" i="22"/>
  <c r="J3907" i="22"/>
  <c r="J3908" i="22"/>
  <c r="J3909" i="22"/>
  <c r="J3910" i="22"/>
  <c r="J3911" i="22"/>
  <c r="J3912" i="22"/>
  <c r="J3913" i="22"/>
  <c r="J3914" i="22"/>
  <c r="J3915" i="22"/>
  <c r="J3916" i="22"/>
  <c r="J3917" i="22"/>
  <c r="J3918" i="22"/>
  <c r="J3919" i="22"/>
  <c r="J3920" i="22"/>
  <c r="J3921" i="22"/>
  <c r="J3922" i="22"/>
  <c r="J3923" i="22"/>
  <c r="J3924" i="22"/>
  <c r="J3925" i="22"/>
  <c r="J3926" i="22"/>
  <c r="J3927" i="22"/>
  <c r="J3928" i="22"/>
  <c r="J3929" i="22"/>
  <c r="J3930" i="22"/>
  <c r="J3931" i="22"/>
  <c r="J3932" i="22"/>
  <c r="J3933" i="22"/>
  <c r="J3934" i="22"/>
  <c r="J3935" i="22"/>
  <c r="J3936" i="22"/>
  <c r="J3937" i="22"/>
  <c r="J3938" i="22"/>
  <c r="J3939" i="22"/>
  <c r="J3940" i="22"/>
  <c r="J3941" i="22"/>
  <c r="J3942" i="22"/>
  <c r="J3943" i="22"/>
  <c r="J3944" i="22"/>
  <c r="J3945" i="22"/>
  <c r="J3946" i="22"/>
  <c r="J3947" i="22"/>
  <c r="J3948" i="22"/>
  <c r="J3949" i="22"/>
  <c r="J3950" i="22"/>
  <c r="J3951" i="22"/>
  <c r="J3952" i="22"/>
  <c r="J3953" i="22"/>
  <c r="J3954" i="22"/>
  <c r="J3955" i="22"/>
  <c r="J3956" i="22"/>
  <c r="J3957" i="22"/>
  <c r="J3958" i="22"/>
  <c r="J3959" i="22"/>
  <c r="J3960" i="22"/>
  <c r="J3961" i="22"/>
  <c r="J3962" i="22"/>
  <c r="J3963" i="22"/>
  <c r="J3964" i="22"/>
  <c r="J3965" i="22"/>
  <c r="J3966" i="22"/>
  <c r="J3967" i="22"/>
  <c r="J3968" i="22"/>
  <c r="J3969" i="22"/>
  <c r="J3970" i="22"/>
  <c r="J3971" i="22"/>
  <c r="J3972" i="22"/>
  <c r="J3973" i="22"/>
  <c r="J3974" i="22"/>
  <c r="J3975" i="22"/>
  <c r="J3976" i="22"/>
  <c r="J3977" i="22"/>
  <c r="J3978" i="22"/>
  <c r="J3979" i="22"/>
  <c r="J3980" i="22"/>
  <c r="J3981" i="22"/>
  <c r="J3982" i="22"/>
  <c r="J3983" i="22"/>
  <c r="J3984" i="22"/>
  <c r="J3985" i="22"/>
  <c r="J3986" i="22"/>
  <c r="J3987" i="22"/>
  <c r="J3988" i="22"/>
  <c r="J3989" i="22"/>
  <c r="J3990" i="22"/>
  <c r="J3991" i="22"/>
  <c r="J3992" i="22"/>
  <c r="J3993" i="22"/>
  <c r="J3994" i="22"/>
  <c r="J3995" i="22"/>
  <c r="J3996" i="22"/>
  <c r="J3997" i="22"/>
  <c r="J3998" i="22"/>
  <c r="J3999" i="22"/>
  <c r="J4000" i="22"/>
  <c r="J4001" i="22"/>
  <c r="J4002" i="22"/>
  <c r="J4003" i="22"/>
  <c r="J4004" i="22"/>
  <c r="J4005" i="22"/>
  <c r="J4006" i="22"/>
  <c r="J4007" i="22"/>
  <c r="J4008" i="22"/>
  <c r="J4009" i="22"/>
  <c r="J4010" i="22"/>
  <c r="J4011" i="22"/>
  <c r="J4012" i="22"/>
  <c r="J4013" i="22"/>
  <c r="J4014" i="22"/>
  <c r="J4015" i="22"/>
  <c r="J4016" i="22"/>
  <c r="J4017" i="22"/>
  <c r="J4018" i="22"/>
  <c r="J4019" i="22"/>
  <c r="J4020" i="22"/>
  <c r="J4021" i="22"/>
  <c r="J4022" i="22"/>
  <c r="J4023" i="22"/>
  <c r="J4024" i="22"/>
  <c r="J4025" i="22"/>
  <c r="J4026" i="22"/>
  <c r="J4027" i="22"/>
  <c r="J4028" i="22"/>
  <c r="J4029" i="22"/>
  <c r="J4030" i="22"/>
  <c r="J4031" i="22"/>
  <c r="J4032" i="22"/>
  <c r="J4033" i="22"/>
  <c r="J4034" i="22"/>
  <c r="J4035" i="22"/>
  <c r="J4036" i="22"/>
  <c r="J4037" i="22"/>
  <c r="J4038" i="22"/>
  <c r="J4039" i="22"/>
  <c r="J4040" i="22"/>
  <c r="J4041" i="22"/>
  <c r="J4042" i="22"/>
  <c r="J4043" i="22"/>
  <c r="J4044" i="22"/>
  <c r="J4045" i="22"/>
  <c r="J4046" i="22"/>
  <c r="J4047" i="22"/>
  <c r="J4048" i="22"/>
  <c r="J4049" i="22"/>
  <c r="J4050" i="22"/>
  <c r="J4051" i="22"/>
  <c r="J4052" i="22"/>
  <c r="J4053" i="22"/>
  <c r="J4054" i="22"/>
  <c r="J4055" i="22"/>
  <c r="J4056" i="22"/>
  <c r="J4057" i="22"/>
  <c r="J4058" i="22"/>
  <c r="J4059" i="22"/>
  <c r="J4060" i="22"/>
  <c r="J4061" i="22"/>
  <c r="J4062" i="22"/>
  <c r="J4063" i="22"/>
  <c r="J4064" i="22"/>
  <c r="J4065" i="22"/>
  <c r="J4066" i="22"/>
  <c r="J4067" i="22"/>
  <c r="J4068" i="22"/>
  <c r="J4069" i="22"/>
  <c r="J4070" i="22"/>
  <c r="J4071" i="22"/>
  <c r="J4072" i="22"/>
  <c r="J4073" i="22"/>
  <c r="J4074" i="22"/>
  <c r="J4075" i="22"/>
  <c r="J4076" i="22"/>
  <c r="J4077" i="22"/>
  <c r="J4078" i="22"/>
  <c r="J4079" i="22"/>
  <c r="J4080" i="22"/>
  <c r="J4081" i="22"/>
  <c r="J4082" i="22"/>
  <c r="J4083" i="22"/>
  <c r="J4084" i="22"/>
  <c r="J4085" i="22"/>
  <c r="J4086" i="22"/>
  <c r="J4087" i="22"/>
  <c r="J4088" i="22"/>
  <c r="J4089" i="22"/>
  <c r="J4090" i="22"/>
  <c r="J4091" i="22"/>
  <c r="J4092" i="22"/>
  <c r="J4093" i="22"/>
  <c r="J4094" i="22"/>
  <c r="J4095" i="22"/>
  <c r="J4096" i="22"/>
  <c r="J4097" i="22"/>
  <c r="J4098" i="22"/>
  <c r="J4099" i="22"/>
  <c r="J4100" i="22"/>
  <c r="J4101" i="22"/>
  <c r="J4102" i="22"/>
  <c r="J4103" i="22"/>
  <c r="J4104" i="22"/>
  <c r="J4105" i="22"/>
  <c r="J4106" i="22"/>
  <c r="J4107" i="22"/>
  <c r="J4108" i="22"/>
  <c r="J4109" i="22"/>
  <c r="J4110" i="22"/>
  <c r="J4111" i="22"/>
  <c r="J4112" i="22"/>
  <c r="J4113" i="22"/>
  <c r="J4114" i="22"/>
  <c r="J4115" i="22"/>
  <c r="J4116" i="22"/>
  <c r="J4117" i="22"/>
  <c r="J4118" i="22"/>
  <c r="J4119" i="22"/>
  <c r="J4120" i="22"/>
  <c r="J4121" i="22"/>
  <c r="J4122" i="22"/>
  <c r="J4123" i="22"/>
  <c r="J4124" i="22"/>
  <c r="J4125" i="22"/>
  <c r="J4126" i="22"/>
  <c r="J4127" i="22"/>
  <c r="J4128" i="22"/>
  <c r="J4129" i="22"/>
  <c r="J4130" i="22"/>
  <c r="J4131" i="22"/>
  <c r="J4132" i="22"/>
  <c r="J4133" i="22"/>
  <c r="J4134" i="22"/>
  <c r="J4135" i="22"/>
  <c r="J4136" i="22"/>
  <c r="J4137" i="22"/>
  <c r="J4138" i="22"/>
  <c r="J4139" i="22"/>
  <c r="J4140" i="22"/>
  <c r="J4141" i="22"/>
  <c r="J4142" i="22"/>
  <c r="J4143" i="22"/>
  <c r="J4144" i="22"/>
  <c r="J4145" i="22"/>
  <c r="J4146" i="22"/>
  <c r="J4147" i="22"/>
  <c r="J4148" i="22"/>
  <c r="J4149" i="22"/>
  <c r="J4150" i="22"/>
  <c r="J4151" i="22"/>
  <c r="J4152" i="22"/>
  <c r="J4153" i="22"/>
  <c r="J4154" i="22"/>
  <c r="J4155" i="22"/>
  <c r="J4156" i="22"/>
  <c r="J4157" i="22"/>
  <c r="J4158" i="22"/>
  <c r="J4159" i="22"/>
  <c r="J4160" i="22"/>
  <c r="J4161" i="22"/>
  <c r="J4162" i="22"/>
  <c r="J4163" i="22"/>
  <c r="J4164" i="22"/>
  <c r="J4165" i="22"/>
  <c r="J4166" i="22"/>
  <c r="J4167" i="22"/>
  <c r="J4168" i="22"/>
  <c r="J4169" i="22"/>
  <c r="J4170" i="22"/>
  <c r="J4171" i="22"/>
  <c r="J4172" i="22"/>
  <c r="J4173" i="22"/>
  <c r="J4174" i="22"/>
  <c r="J4175" i="22"/>
  <c r="J4176" i="22"/>
  <c r="J4177" i="22"/>
  <c r="J4178" i="22"/>
  <c r="J4179" i="22"/>
  <c r="J4180" i="22"/>
  <c r="J4181" i="22"/>
  <c r="J4182" i="22"/>
  <c r="J4183" i="22"/>
  <c r="J4184" i="22"/>
  <c r="J4185" i="22"/>
  <c r="J4186" i="22"/>
  <c r="J4187" i="22"/>
  <c r="J4188" i="22"/>
  <c r="J4189" i="22"/>
  <c r="J4190" i="22"/>
  <c r="J4191" i="22"/>
  <c r="J4192" i="22"/>
  <c r="J4193" i="22"/>
  <c r="J4194" i="22"/>
  <c r="J4195" i="22"/>
  <c r="J4196" i="22"/>
  <c r="J4197" i="22"/>
  <c r="J4198" i="22"/>
  <c r="J4199" i="22"/>
  <c r="J4200" i="22"/>
  <c r="J4201" i="22"/>
  <c r="J4202" i="22"/>
  <c r="J4203" i="22"/>
  <c r="J4204" i="22"/>
  <c r="J4205" i="22"/>
  <c r="J4206" i="22"/>
  <c r="J4207" i="22"/>
  <c r="J4208" i="22"/>
  <c r="J4209" i="22"/>
  <c r="J4210" i="22"/>
  <c r="J4211" i="22"/>
  <c r="J4212" i="22"/>
  <c r="J4213" i="22"/>
  <c r="J4214" i="22"/>
  <c r="J4215" i="22"/>
  <c r="J4216" i="22"/>
  <c r="J4217" i="22"/>
  <c r="J4218" i="22"/>
  <c r="J4219" i="22"/>
  <c r="J4220" i="22"/>
  <c r="J4221" i="22"/>
  <c r="J4222" i="22"/>
  <c r="J4223" i="22"/>
  <c r="J4224" i="22"/>
  <c r="J4225" i="22"/>
  <c r="J4226" i="22"/>
  <c r="J4227" i="22"/>
  <c r="J4228" i="22"/>
  <c r="J4229" i="22"/>
  <c r="J4230" i="22"/>
  <c r="J4231" i="22"/>
  <c r="J4232" i="22"/>
  <c r="J4233" i="22"/>
  <c r="J4234" i="22"/>
  <c r="J4235" i="22"/>
  <c r="J4236" i="22"/>
  <c r="J4237" i="22"/>
  <c r="J4238" i="22"/>
  <c r="J4239" i="22"/>
  <c r="J4240" i="22"/>
  <c r="J4241" i="22"/>
  <c r="J4242" i="22"/>
  <c r="J4243" i="22"/>
  <c r="J4244" i="22"/>
  <c r="J4245" i="22"/>
  <c r="J4246" i="22"/>
  <c r="J4247" i="22"/>
  <c r="J4248" i="22"/>
  <c r="J4249" i="22"/>
  <c r="J4250" i="22"/>
  <c r="J4251" i="22"/>
  <c r="J4252" i="22"/>
  <c r="J4253" i="22"/>
  <c r="J4254" i="22"/>
  <c r="J4255" i="22"/>
  <c r="J4256" i="22"/>
  <c r="J4257" i="22"/>
  <c r="J4258" i="22"/>
  <c r="J4259" i="22"/>
  <c r="J4260" i="22"/>
  <c r="J4261" i="22"/>
  <c r="J4262" i="22"/>
  <c r="J4263" i="22"/>
  <c r="J4264" i="22"/>
  <c r="J4265" i="22"/>
  <c r="J4266" i="22"/>
  <c r="J4267" i="22"/>
  <c r="J4268" i="22"/>
  <c r="J4269" i="22"/>
  <c r="J4270" i="22"/>
  <c r="J4271" i="22"/>
  <c r="J4272" i="22"/>
  <c r="J4273" i="22"/>
  <c r="J4274" i="22"/>
  <c r="J4275" i="22"/>
  <c r="J4276" i="22"/>
  <c r="J4277" i="22"/>
  <c r="J4278" i="22"/>
  <c r="J4279" i="22"/>
  <c r="J4280" i="22"/>
  <c r="J4281" i="22"/>
  <c r="J4282" i="22"/>
  <c r="J4283" i="22"/>
  <c r="J4284" i="22"/>
  <c r="J4285" i="22"/>
  <c r="J4286" i="22"/>
  <c r="J4287" i="22"/>
  <c r="J4288" i="22"/>
  <c r="J4289" i="22"/>
  <c r="J4290" i="22"/>
  <c r="J4291" i="22"/>
  <c r="J4292" i="22"/>
  <c r="J4293" i="22"/>
  <c r="J4294" i="22"/>
  <c r="J4295" i="22"/>
  <c r="J4296" i="22"/>
  <c r="J4297" i="22"/>
  <c r="J4298" i="22"/>
  <c r="J4299" i="22"/>
  <c r="J4300" i="22"/>
  <c r="J4301" i="22"/>
  <c r="J4302" i="22"/>
  <c r="J4303" i="22"/>
  <c r="J4304" i="22"/>
  <c r="J4305" i="22"/>
  <c r="J4306" i="22"/>
  <c r="J4307" i="22"/>
  <c r="J4308" i="22"/>
  <c r="J4309" i="22"/>
  <c r="J4310" i="22"/>
  <c r="J4311" i="22"/>
  <c r="J4312" i="22"/>
  <c r="J4313" i="22"/>
  <c r="J4314" i="22"/>
  <c r="J4315" i="22"/>
  <c r="J4316" i="22"/>
  <c r="J4317" i="22"/>
  <c r="J4318" i="22"/>
  <c r="J4319" i="22"/>
  <c r="J4320" i="22"/>
  <c r="J4321" i="22"/>
  <c r="J4322" i="22"/>
  <c r="J4323" i="22"/>
  <c r="J4324" i="22"/>
  <c r="J4325" i="22"/>
  <c r="J4326" i="22"/>
  <c r="J4327" i="22"/>
  <c r="J4328" i="22"/>
  <c r="J4329" i="22"/>
  <c r="J4330" i="22"/>
  <c r="J4331" i="22"/>
  <c r="J4332" i="22"/>
  <c r="J4333" i="22"/>
  <c r="J4334" i="22"/>
  <c r="J4335" i="22"/>
  <c r="J4336" i="22"/>
  <c r="J4337" i="22"/>
  <c r="J4338" i="22"/>
  <c r="J4339" i="22"/>
  <c r="J4340" i="22"/>
  <c r="J4341" i="22"/>
  <c r="J4342" i="22"/>
  <c r="J4343" i="22"/>
  <c r="J4344" i="22"/>
  <c r="J4345" i="22"/>
  <c r="J4346" i="22"/>
  <c r="J4347" i="22"/>
  <c r="J4348" i="22"/>
  <c r="J4349" i="22"/>
  <c r="J4350" i="22"/>
  <c r="J4351" i="22"/>
  <c r="J4352" i="22"/>
  <c r="J4353" i="22"/>
  <c r="J4354" i="22"/>
  <c r="J4355" i="22"/>
  <c r="J4356" i="22"/>
  <c r="J4357" i="22"/>
  <c r="J4358" i="22"/>
  <c r="J4359" i="22"/>
  <c r="J4360" i="22"/>
  <c r="J4361" i="22"/>
  <c r="J4362" i="22"/>
  <c r="J4363" i="22"/>
  <c r="J4364" i="22"/>
  <c r="J4365" i="22"/>
  <c r="J4366" i="22"/>
  <c r="J4367" i="22"/>
  <c r="J4368" i="22"/>
  <c r="J4369" i="22"/>
  <c r="J4370" i="22"/>
  <c r="J4371" i="22"/>
  <c r="J4372" i="22"/>
  <c r="J4373" i="22"/>
  <c r="J4374" i="22"/>
  <c r="J4375" i="22"/>
  <c r="J4376" i="22"/>
  <c r="J4377" i="22"/>
  <c r="J4378" i="22"/>
  <c r="J4379" i="22"/>
  <c r="J4380" i="22"/>
  <c r="J4381" i="22"/>
  <c r="J4382" i="22"/>
  <c r="J4383" i="22"/>
  <c r="J4384" i="22"/>
  <c r="J4385" i="22"/>
  <c r="J4386" i="22"/>
  <c r="J4387" i="22"/>
  <c r="J4388" i="22"/>
  <c r="J4389" i="22"/>
  <c r="J4390" i="22"/>
  <c r="J4391" i="22"/>
  <c r="J4392" i="22"/>
  <c r="J4393" i="22"/>
  <c r="J4394" i="22"/>
  <c r="J4395" i="22"/>
  <c r="J4396" i="22"/>
  <c r="J4397" i="22"/>
  <c r="J4398" i="22"/>
  <c r="J4399" i="22"/>
  <c r="J4400" i="22"/>
  <c r="J4401" i="22"/>
  <c r="J4402" i="22"/>
  <c r="J4403" i="22"/>
  <c r="J4404" i="22"/>
  <c r="J4405" i="22"/>
  <c r="J4406" i="22"/>
  <c r="J4407" i="22"/>
  <c r="J4408" i="22"/>
  <c r="J4409" i="22"/>
  <c r="J4410" i="22"/>
  <c r="J4411" i="22"/>
  <c r="J4412" i="22"/>
  <c r="J4413" i="22"/>
  <c r="J4414" i="22"/>
  <c r="J4415" i="22"/>
  <c r="J4416" i="22"/>
  <c r="J4417" i="22"/>
  <c r="J4418" i="22"/>
  <c r="J4419" i="22"/>
  <c r="J4420" i="22"/>
  <c r="J4421" i="22"/>
  <c r="J4422" i="22"/>
  <c r="J4423" i="22"/>
  <c r="J4424" i="22"/>
  <c r="J4425" i="22"/>
  <c r="J4426" i="22"/>
  <c r="J4427" i="22"/>
  <c r="J4428" i="22"/>
  <c r="J4429" i="22"/>
  <c r="J4430" i="22"/>
  <c r="J4431" i="22"/>
  <c r="J4432" i="22"/>
  <c r="J4433" i="22"/>
  <c r="J4434" i="22"/>
  <c r="J4435" i="22"/>
  <c r="J4436" i="22"/>
  <c r="J4437" i="22"/>
  <c r="J4438" i="22"/>
  <c r="J4439" i="22"/>
  <c r="J4440" i="22"/>
  <c r="J4441" i="22"/>
  <c r="J4442" i="22"/>
  <c r="J4443" i="22"/>
  <c r="J4444" i="22"/>
  <c r="J4445" i="22"/>
  <c r="J4446" i="22"/>
  <c r="J4447" i="22"/>
  <c r="J4448" i="22"/>
  <c r="J4449" i="22"/>
  <c r="J4450" i="22"/>
  <c r="J4451" i="22"/>
  <c r="J4452" i="22"/>
  <c r="J4453" i="22"/>
  <c r="J4454" i="22"/>
  <c r="J4455" i="22"/>
  <c r="J4456" i="22"/>
  <c r="J4457" i="22"/>
  <c r="J4458" i="22"/>
  <c r="J4459" i="22"/>
  <c r="J4460" i="22"/>
  <c r="J4461" i="22"/>
  <c r="J4462" i="22"/>
  <c r="J4463" i="22"/>
  <c r="J4464" i="22"/>
  <c r="J4465" i="22"/>
  <c r="J4466" i="22"/>
  <c r="J4467" i="22"/>
  <c r="J4468" i="22"/>
  <c r="J4469" i="22"/>
  <c r="J4470" i="22"/>
  <c r="J4471" i="22"/>
  <c r="J4472" i="22"/>
  <c r="J4473" i="22"/>
  <c r="J4474" i="22"/>
  <c r="J4475" i="22"/>
  <c r="J4476" i="22"/>
  <c r="J4477" i="22"/>
  <c r="J4478" i="22"/>
  <c r="J4479" i="22"/>
  <c r="J4480" i="22"/>
  <c r="J4481" i="22"/>
  <c r="J4482" i="22"/>
  <c r="J4483" i="22"/>
  <c r="J4484" i="22"/>
  <c r="J4485" i="22"/>
  <c r="J4486" i="22"/>
  <c r="J4487" i="22"/>
  <c r="J4488" i="22"/>
  <c r="J4489" i="22"/>
  <c r="J4490" i="22"/>
  <c r="J4491" i="22"/>
  <c r="J4492" i="22"/>
  <c r="J4493" i="22"/>
  <c r="J4494" i="22"/>
  <c r="J4495" i="22"/>
  <c r="J4496" i="22"/>
  <c r="J4497" i="22"/>
  <c r="J4498" i="22"/>
  <c r="J4499" i="22"/>
  <c r="J4500" i="22"/>
  <c r="J4501" i="22"/>
  <c r="J4502" i="22"/>
  <c r="J4503" i="22"/>
  <c r="J4504" i="22"/>
  <c r="J4505" i="22"/>
  <c r="J4506" i="22"/>
  <c r="J4507" i="22"/>
  <c r="J4508" i="22"/>
  <c r="J4509" i="22"/>
  <c r="J4510" i="22"/>
  <c r="J4511" i="22"/>
  <c r="J4512" i="22"/>
  <c r="J4513" i="22"/>
  <c r="J4514" i="22"/>
  <c r="J4515" i="22"/>
  <c r="J4516" i="22"/>
  <c r="J4517" i="22"/>
  <c r="J4518" i="22"/>
  <c r="J4519" i="22"/>
  <c r="J4520" i="22"/>
  <c r="J4521" i="22"/>
  <c r="J4522" i="22"/>
  <c r="J4523" i="22"/>
  <c r="J4524" i="22"/>
  <c r="J4525" i="22"/>
  <c r="J4526" i="22"/>
  <c r="J4527" i="22"/>
  <c r="J4528" i="22"/>
  <c r="J4529" i="22"/>
  <c r="J4530" i="22"/>
  <c r="J4531" i="22"/>
  <c r="J4532" i="22"/>
  <c r="J4533" i="22"/>
  <c r="J4534" i="22"/>
  <c r="J4535" i="22"/>
  <c r="J4536" i="22"/>
  <c r="J4537" i="22"/>
  <c r="J4538" i="22"/>
  <c r="J4539" i="22"/>
  <c r="J4540" i="22"/>
  <c r="J4541" i="22"/>
  <c r="J4542" i="22"/>
  <c r="J4543" i="22"/>
  <c r="J4544" i="22"/>
  <c r="J4545" i="22"/>
  <c r="J4546" i="22"/>
  <c r="J4547" i="22"/>
  <c r="J4548" i="22"/>
  <c r="J4549" i="22"/>
  <c r="J4550" i="22"/>
  <c r="J4551" i="22"/>
  <c r="J4552" i="22"/>
  <c r="J4553" i="22"/>
  <c r="J4554" i="22"/>
  <c r="J4555" i="22"/>
  <c r="J4556" i="22"/>
  <c r="J4557" i="22"/>
  <c r="J4558" i="22"/>
  <c r="J4559" i="22"/>
  <c r="J4560" i="22"/>
  <c r="J4561" i="22"/>
  <c r="J4562" i="22"/>
  <c r="J4563" i="22"/>
  <c r="J4564" i="22"/>
  <c r="J4565" i="22"/>
  <c r="J4566" i="22"/>
  <c r="J4567" i="22"/>
  <c r="J4568" i="22"/>
  <c r="J4569" i="22"/>
  <c r="J4570" i="22"/>
  <c r="J4571" i="22"/>
  <c r="J4572" i="22"/>
  <c r="J4573" i="22"/>
  <c r="J4574" i="22"/>
  <c r="J4575" i="22"/>
  <c r="J4576" i="22"/>
  <c r="J4577" i="22"/>
  <c r="J4578" i="22"/>
  <c r="J4579" i="22"/>
  <c r="J4580" i="22"/>
  <c r="J4581" i="22"/>
  <c r="J4582" i="22"/>
  <c r="J4583" i="22"/>
  <c r="J4584" i="22"/>
  <c r="J4585" i="22"/>
  <c r="J4586" i="22"/>
  <c r="J4587" i="22"/>
  <c r="J4588" i="22"/>
  <c r="J4589" i="22"/>
  <c r="J4590" i="22"/>
  <c r="J4591" i="22"/>
  <c r="J4592" i="22"/>
  <c r="J4593" i="22"/>
  <c r="J4594" i="22"/>
  <c r="J4595" i="22"/>
  <c r="J4596" i="22"/>
  <c r="J4597" i="22"/>
  <c r="J4598" i="22"/>
  <c r="J4599" i="22"/>
  <c r="J4600" i="22"/>
  <c r="J4601" i="22"/>
  <c r="J4602" i="22"/>
  <c r="J4603" i="22"/>
  <c r="J4604" i="22"/>
  <c r="J4605" i="22"/>
  <c r="J4606" i="22"/>
  <c r="J4607" i="22"/>
  <c r="J4608" i="22"/>
  <c r="J4609" i="22"/>
  <c r="J4610" i="22"/>
  <c r="J4611" i="22"/>
  <c r="J4612" i="22"/>
  <c r="J4613" i="22"/>
  <c r="J4614" i="22"/>
  <c r="J4615" i="22"/>
  <c r="J4616" i="22"/>
  <c r="J4617" i="22"/>
  <c r="J4618" i="22"/>
  <c r="J4619" i="22"/>
  <c r="J4620" i="22"/>
  <c r="J4621" i="22"/>
  <c r="J4622" i="22"/>
  <c r="J4623" i="22"/>
  <c r="J4624" i="22"/>
  <c r="J4625" i="22"/>
  <c r="J4626" i="22"/>
  <c r="J4627" i="22"/>
  <c r="J4628" i="22"/>
  <c r="J4629" i="22"/>
  <c r="J4630" i="22"/>
  <c r="J4631" i="22"/>
  <c r="J4632" i="22"/>
  <c r="J4633" i="22"/>
  <c r="J4634" i="22"/>
  <c r="J4635" i="22"/>
  <c r="J4636" i="22"/>
  <c r="J4637" i="22"/>
  <c r="J4638" i="22"/>
  <c r="J4639" i="22"/>
  <c r="J4640" i="22"/>
  <c r="J4641" i="22"/>
  <c r="J4642" i="22"/>
  <c r="J4643" i="22"/>
  <c r="J4644" i="22"/>
  <c r="J4645" i="22"/>
  <c r="J4646" i="22"/>
  <c r="J4647" i="22"/>
  <c r="J4648" i="22"/>
  <c r="J4649" i="22"/>
  <c r="J4650" i="22"/>
  <c r="J4651" i="22"/>
  <c r="J4652" i="22"/>
  <c r="J4653" i="22"/>
  <c r="J4654" i="22"/>
  <c r="J4655" i="22"/>
  <c r="J4656" i="22"/>
  <c r="J4657" i="22"/>
  <c r="J4658" i="22"/>
  <c r="J4659" i="22"/>
  <c r="J4660" i="22"/>
  <c r="J4661" i="22"/>
  <c r="J4662" i="22"/>
  <c r="J4663" i="22"/>
  <c r="J4664" i="22"/>
  <c r="J4665" i="22"/>
  <c r="J4666" i="22"/>
  <c r="J4667" i="22"/>
  <c r="J4668" i="22"/>
  <c r="J4669" i="22"/>
  <c r="J4670" i="22"/>
  <c r="J4671" i="22"/>
  <c r="J4672" i="22"/>
  <c r="J4673" i="22"/>
  <c r="J4674" i="22"/>
  <c r="J4675" i="22"/>
  <c r="J4676" i="22"/>
  <c r="J4677" i="22"/>
  <c r="J4678" i="22"/>
  <c r="J4679" i="22"/>
  <c r="J4680" i="22"/>
  <c r="J4681" i="22"/>
  <c r="J4682" i="22"/>
  <c r="J4683" i="22"/>
  <c r="J4684" i="22"/>
  <c r="J4685" i="22"/>
  <c r="J4686" i="22"/>
  <c r="J4687" i="22"/>
  <c r="J4688" i="22"/>
  <c r="J4689" i="22"/>
  <c r="J4690" i="22"/>
  <c r="J4691" i="22"/>
  <c r="J4692" i="22"/>
  <c r="J4693" i="22"/>
  <c r="J4694" i="22"/>
  <c r="J4695" i="22"/>
  <c r="J4696" i="22"/>
  <c r="J4697" i="22"/>
  <c r="J4698" i="22"/>
  <c r="J4699" i="22"/>
  <c r="J4700" i="22"/>
  <c r="J4701" i="22"/>
  <c r="J4702" i="22"/>
  <c r="J4703" i="22"/>
  <c r="J4704" i="22"/>
  <c r="J4705" i="22"/>
  <c r="J4706" i="22"/>
  <c r="J4707" i="22"/>
  <c r="J4708" i="22"/>
  <c r="J4709" i="22"/>
  <c r="J4710" i="22"/>
  <c r="J4711" i="22"/>
  <c r="J4712" i="22"/>
  <c r="J4713" i="22"/>
  <c r="J4714" i="22"/>
  <c r="J4715" i="22"/>
  <c r="J4716" i="22"/>
  <c r="J4717" i="22"/>
  <c r="J4718" i="22"/>
  <c r="J4719" i="22"/>
  <c r="J4720" i="22"/>
  <c r="J4721" i="22"/>
  <c r="J4722" i="22"/>
  <c r="J4723" i="22"/>
  <c r="J4724" i="22"/>
  <c r="J4725" i="22"/>
  <c r="J4726" i="22"/>
  <c r="J4727" i="22"/>
  <c r="J4728" i="22"/>
  <c r="J4729" i="22"/>
  <c r="J4730" i="22"/>
  <c r="J4731" i="22"/>
  <c r="J4732" i="22"/>
  <c r="J4733" i="22"/>
  <c r="J4734" i="22"/>
  <c r="J4735" i="22"/>
  <c r="J4736" i="22"/>
  <c r="J4737" i="22"/>
  <c r="J4738" i="22"/>
  <c r="J4739" i="22"/>
  <c r="J4740" i="22"/>
  <c r="J4741" i="22"/>
  <c r="J4742" i="22"/>
  <c r="J4743" i="22"/>
  <c r="J4744" i="22"/>
  <c r="J4745" i="22"/>
  <c r="J4746" i="22"/>
  <c r="J4747" i="22"/>
  <c r="J4748" i="22"/>
  <c r="J4749" i="22"/>
  <c r="J4750" i="22"/>
  <c r="J4751" i="22"/>
  <c r="J4752" i="22"/>
  <c r="J4753" i="22"/>
  <c r="J4754" i="22"/>
  <c r="J4755" i="22"/>
  <c r="J4756" i="22"/>
  <c r="J4757" i="22"/>
  <c r="J4758" i="22"/>
  <c r="J4759" i="22"/>
  <c r="J4760" i="22"/>
  <c r="J4761" i="22"/>
  <c r="J4762" i="22"/>
  <c r="J4763" i="22"/>
  <c r="J4764" i="22"/>
  <c r="J4765" i="22"/>
  <c r="J4766" i="22"/>
  <c r="J4767" i="22"/>
  <c r="J4768" i="22"/>
  <c r="J4769" i="22"/>
  <c r="J4770" i="22"/>
  <c r="J4771" i="22"/>
  <c r="J4772" i="22"/>
  <c r="J4773" i="22"/>
  <c r="J4774" i="22"/>
  <c r="J4775" i="22"/>
  <c r="J4776" i="22"/>
  <c r="J4777" i="22"/>
  <c r="J4778" i="22"/>
  <c r="J4779" i="22"/>
  <c r="J4780" i="22"/>
  <c r="J4781" i="22"/>
  <c r="J4782" i="22"/>
  <c r="J4783" i="22"/>
  <c r="J4784" i="22"/>
  <c r="J4785" i="22"/>
  <c r="J4786" i="22"/>
  <c r="J4787" i="22"/>
  <c r="J4788" i="22"/>
  <c r="J4789" i="22"/>
  <c r="J4790" i="22"/>
  <c r="J4791" i="22"/>
  <c r="J4792" i="22"/>
  <c r="J4793" i="22"/>
  <c r="J4794" i="22"/>
  <c r="J4795" i="22"/>
  <c r="J4796" i="22"/>
  <c r="J4797" i="22"/>
  <c r="J4798" i="22"/>
  <c r="J4799" i="22"/>
  <c r="J4800" i="22"/>
  <c r="J4801" i="22"/>
  <c r="J4802" i="22"/>
  <c r="J4803" i="22"/>
  <c r="J4804" i="22"/>
  <c r="J4805" i="22"/>
  <c r="J4806" i="22"/>
  <c r="J4807" i="22"/>
  <c r="J4808" i="22"/>
  <c r="J4809" i="22"/>
  <c r="J4810" i="22"/>
  <c r="J4811" i="22"/>
  <c r="J4812" i="22"/>
  <c r="J4813" i="22"/>
  <c r="J4814" i="22"/>
  <c r="J4815" i="22"/>
  <c r="J4816" i="22"/>
  <c r="J4817" i="22"/>
  <c r="J4818" i="22"/>
  <c r="J4819" i="22"/>
  <c r="J4820" i="22"/>
  <c r="J4821" i="22"/>
  <c r="J4822" i="22"/>
  <c r="J4823" i="22"/>
  <c r="J4824" i="22"/>
  <c r="J4825" i="22"/>
  <c r="J4826" i="22"/>
  <c r="J4827" i="22"/>
  <c r="J4828" i="22"/>
  <c r="J4829" i="22"/>
  <c r="J4830" i="22"/>
  <c r="J4831" i="22"/>
  <c r="J4832" i="22"/>
  <c r="J4833" i="22"/>
  <c r="J4834" i="22"/>
  <c r="J4835" i="22"/>
  <c r="J4836" i="22"/>
  <c r="J4837" i="22"/>
  <c r="J4838" i="22"/>
  <c r="J4839" i="22"/>
  <c r="J4840" i="22"/>
  <c r="J4841" i="22"/>
  <c r="J4842" i="22"/>
  <c r="J4843" i="22"/>
  <c r="J4844" i="22"/>
  <c r="J4845" i="22"/>
  <c r="J4846" i="22"/>
  <c r="J4847" i="22"/>
  <c r="J4848" i="22"/>
  <c r="J4849" i="22"/>
  <c r="J4850" i="22"/>
  <c r="J4851" i="22"/>
  <c r="J4852" i="22"/>
  <c r="J4853" i="22"/>
  <c r="J4854" i="22"/>
  <c r="J4855" i="22"/>
  <c r="J4856" i="22"/>
  <c r="J4857" i="22"/>
  <c r="J4858" i="22"/>
  <c r="J4859" i="22"/>
  <c r="J4860" i="22"/>
  <c r="J4861" i="22"/>
  <c r="J4862" i="22"/>
  <c r="J4863" i="22"/>
  <c r="J4864" i="22"/>
  <c r="J4865" i="22"/>
  <c r="J4866" i="22"/>
  <c r="J4867" i="22"/>
  <c r="J4868" i="22"/>
  <c r="J4869" i="22"/>
  <c r="J4870" i="22"/>
  <c r="J4871" i="22"/>
  <c r="J4872" i="22"/>
  <c r="J4873" i="22"/>
  <c r="J4874" i="22"/>
  <c r="J4875" i="22"/>
  <c r="J4876" i="22"/>
  <c r="J4877" i="22"/>
  <c r="J4878" i="22"/>
  <c r="J4879" i="22"/>
  <c r="J4880" i="22"/>
  <c r="J4881" i="22"/>
  <c r="J4882" i="22"/>
  <c r="J4883" i="22"/>
  <c r="J4884" i="22"/>
  <c r="J4885" i="22"/>
  <c r="J4886" i="22"/>
  <c r="J4887" i="22"/>
  <c r="J4888" i="22"/>
  <c r="J4889" i="22"/>
  <c r="J4890" i="22"/>
  <c r="J4891" i="22"/>
  <c r="J4892" i="22"/>
  <c r="J4893" i="22"/>
  <c r="J4894" i="22"/>
  <c r="J4895" i="22"/>
  <c r="J4896" i="22"/>
  <c r="J4897" i="22"/>
  <c r="J4898" i="22"/>
  <c r="J4899" i="22"/>
  <c r="J4900" i="22"/>
  <c r="J4901" i="22"/>
  <c r="J4902" i="22"/>
  <c r="J4903" i="22"/>
  <c r="J4904" i="22"/>
  <c r="J4905" i="22"/>
  <c r="J4906" i="22"/>
  <c r="J4907" i="22"/>
  <c r="J4908" i="22"/>
  <c r="J4909" i="22"/>
  <c r="J4910" i="22"/>
  <c r="J4911" i="22"/>
  <c r="J4912" i="22"/>
  <c r="J4913" i="22"/>
  <c r="J4914" i="22"/>
  <c r="J4915" i="22"/>
  <c r="J4916" i="22"/>
  <c r="J4917" i="22"/>
  <c r="J4918" i="22"/>
  <c r="J4919" i="22"/>
  <c r="J4920" i="22"/>
  <c r="J4921" i="22"/>
  <c r="J4922" i="22"/>
  <c r="J4923" i="22"/>
  <c r="J4924" i="22"/>
  <c r="J4925" i="22"/>
  <c r="J4926" i="22"/>
  <c r="J4927" i="22"/>
  <c r="J4928" i="22"/>
  <c r="J4929" i="22"/>
  <c r="J4930" i="22"/>
  <c r="J4931" i="22"/>
  <c r="J4932" i="22"/>
  <c r="J4933" i="22"/>
  <c r="J4934" i="22"/>
  <c r="J4935" i="22"/>
  <c r="J4936" i="22"/>
  <c r="J4937" i="22"/>
  <c r="J4938" i="22"/>
  <c r="J4939" i="22"/>
  <c r="J4940" i="22"/>
  <c r="J4941" i="22"/>
  <c r="J4942" i="22"/>
  <c r="J4943" i="22"/>
  <c r="J4944" i="22"/>
  <c r="J4945" i="22"/>
  <c r="J4946" i="22"/>
  <c r="J4947" i="22"/>
  <c r="J4948" i="22"/>
  <c r="J4949" i="22"/>
  <c r="J4950" i="22"/>
  <c r="J4951" i="22"/>
  <c r="J4952" i="22"/>
  <c r="J4953" i="22"/>
  <c r="J4954" i="22"/>
  <c r="J4955" i="22"/>
  <c r="J4956" i="22"/>
  <c r="J4957" i="22"/>
  <c r="J4958" i="22"/>
  <c r="J4959" i="22"/>
  <c r="J4960" i="22"/>
  <c r="J4961" i="22"/>
  <c r="J4962" i="22"/>
  <c r="J4963" i="22"/>
  <c r="J4964" i="22"/>
  <c r="J4965" i="22"/>
  <c r="J4966" i="22"/>
  <c r="J4967" i="22"/>
  <c r="J4968" i="22"/>
  <c r="J4969" i="22"/>
  <c r="J4970" i="22"/>
  <c r="J4971" i="22"/>
  <c r="J4972" i="22"/>
  <c r="J4973" i="22"/>
  <c r="J4974" i="22"/>
  <c r="J4975" i="22"/>
  <c r="J4976" i="22"/>
  <c r="J4977" i="22"/>
  <c r="J4978" i="22"/>
  <c r="J4979" i="22"/>
  <c r="J4980" i="22"/>
  <c r="J4981" i="22"/>
  <c r="J4982" i="22"/>
  <c r="J4983" i="22"/>
  <c r="J4984" i="22"/>
  <c r="J4985" i="22"/>
  <c r="J4986" i="22"/>
  <c r="J4987" i="22"/>
  <c r="J4988" i="22"/>
  <c r="J4989" i="22"/>
  <c r="J4990" i="22"/>
  <c r="J4991" i="22"/>
  <c r="J4992" i="22"/>
  <c r="J4993" i="22"/>
  <c r="J4994" i="22"/>
  <c r="J4995" i="22"/>
  <c r="J4996" i="22"/>
  <c r="J4997" i="22"/>
  <c r="J4998" i="22"/>
  <c r="J4999" i="22"/>
  <c r="J5000" i="22"/>
  <c r="J5001" i="22"/>
  <c r="J5002" i="22"/>
  <c r="J5003" i="22"/>
  <c r="J5004" i="22"/>
  <c r="J5005" i="22"/>
  <c r="J5006" i="22"/>
  <c r="J5007" i="22"/>
  <c r="J5008" i="22"/>
  <c r="J5009" i="22"/>
  <c r="J5010" i="22"/>
  <c r="J5011" i="22"/>
  <c r="J5012" i="22"/>
  <c r="J5013" i="22"/>
  <c r="J5014" i="22"/>
  <c r="J5015" i="22"/>
  <c r="J5016" i="22"/>
  <c r="J5017" i="22"/>
  <c r="J5018" i="22"/>
  <c r="J5019" i="22"/>
  <c r="J5020" i="22"/>
  <c r="J5021" i="22"/>
  <c r="J5022" i="22"/>
  <c r="J5023" i="22"/>
  <c r="J5024" i="22"/>
  <c r="J5025" i="22"/>
  <c r="J5026" i="22"/>
  <c r="J5027" i="22"/>
  <c r="J5028" i="22"/>
  <c r="J5029" i="22"/>
  <c r="J5030" i="22"/>
  <c r="J5031" i="22"/>
  <c r="J5032" i="22"/>
  <c r="J5033" i="22"/>
  <c r="J5034" i="22"/>
  <c r="J5035" i="22"/>
  <c r="J5036" i="22"/>
  <c r="J5037" i="22"/>
  <c r="J5038" i="22"/>
  <c r="J5039" i="22"/>
  <c r="J5040" i="22"/>
  <c r="J5041" i="22"/>
  <c r="J5042" i="22"/>
  <c r="J5043" i="22"/>
  <c r="J5044" i="22"/>
  <c r="J5045" i="22"/>
  <c r="J5046" i="22"/>
  <c r="J5047" i="22"/>
  <c r="J5048" i="22"/>
  <c r="J5049" i="22"/>
  <c r="J5050" i="22"/>
  <c r="J5051" i="22"/>
  <c r="J5052" i="22"/>
  <c r="J5053" i="22"/>
  <c r="J5054" i="22"/>
  <c r="J5055" i="22"/>
  <c r="J5056" i="22"/>
  <c r="J5057" i="22"/>
  <c r="J5058" i="22"/>
  <c r="J5059" i="22"/>
  <c r="J5060" i="22"/>
  <c r="J5061" i="22"/>
  <c r="J5062" i="22"/>
  <c r="J5063" i="22"/>
  <c r="J5064" i="22"/>
  <c r="J5065" i="22"/>
  <c r="J5066" i="22"/>
  <c r="J5067" i="22"/>
  <c r="J5068" i="22"/>
  <c r="J5069" i="22"/>
  <c r="J5070" i="22"/>
  <c r="J5071" i="22"/>
  <c r="J5072" i="22"/>
  <c r="J5073" i="22"/>
  <c r="J5074" i="22"/>
  <c r="J5075" i="22"/>
  <c r="J5076" i="22"/>
  <c r="J5077" i="22"/>
  <c r="J5078" i="22"/>
  <c r="J5079" i="22"/>
  <c r="J5080" i="22"/>
  <c r="J5081" i="22"/>
  <c r="J5082" i="22"/>
  <c r="J5083" i="22"/>
  <c r="J5084" i="22"/>
  <c r="J5085" i="22"/>
  <c r="J5086" i="22"/>
  <c r="J5087" i="22"/>
  <c r="J5088" i="22"/>
  <c r="J5089" i="22"/>
  <c r="J5090" i="22"/>
  <c r="J5091" i="22"/>
  <c r="J5092" i="22"/>
  <c r="J5093" i="22"/>
  <c r="J5094" i="22"/>
  <c r="J5095" i="22"/>
  <c r="J5096" i="22"/>
  <c r="J5097" i="22"/>
  <c r="J5098" i="22"/>
  <c r="J5099" i="22"/>
  <c r="J5100" i="22"/>
  <c r="J5101" i="22"/>
  <c r="J5102" i="22"/>
  <c r="J5103" i="22"/>
  <c r="J5104" i="22"/>
  <c r="J5105" i="22"/>
  <c r="J5106" i="22"/>
  <c r="J5107" i="22"/>
  <c r="J5108" i="22"/>
  <c r="J5109" i="22"/>
  <c r="J5110" i="22"/>
  <c r="J5111" i="22"/>
  <c r="J5112" i="22"/>
  <c r="J5113" i="22"/>
  <c r="J5114" i="22"/>
  <c r="J5115" i="22"/>
  <c r="J5116" i="22"/>
  <c r="J5117" i="22"/>
  <c r="J5118" i="22"/>
  <c r="J5119" i="22"/>
  <c r="J5120" i="22"/>
  <c r="J5121" i="22"/>
  <c r="J5122" i="22"/>
  <c r="J5123" i="22"/>
  <c r="J5124" i="22"/>
  <c r="J5125" i="22"/>
  <c r="J5126" i="22"/>
  <c r="J5127" i="22"/>
  <c r="J5128" i="22"/>
  <c r="J5129" i="22"/>
  <c r="J5130" i="22"/>
  <c r="J5131" i="22"/>
  <c r="J5132" i="22"/>
  <c r="J5133" i="22"/>
  <c r="J5134" i="22"/>
  <c r="J5135" i="22"/>
  <c r="J5136" i="22"/>
  <c r="J5137" i="22"/>
  <c r="J5138" i="22"/>
  <c r="J5139" i="22"/>
  <c r="J5140" i="22"/>
  <c r="J5141" i="22"/>
  <c r="J5142" i="22"/>
  <c r="J5143" i="22"/>
  <c r="J5144" i="22"/>
  <c r="J5145" i="22"/>
  <c r="J5146" i="22"/>
  <c r="J5147" i="22"/>
  <c r="J5148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663" i="22"/>
  <c r="K664" i="22"/>
  <c r="K665" i="22"/>
  <c r="K666" i="22"/>
  <c r="K667" i="22"/>
  <c r="K668" i="22"/>
  <c r="K669" i="22"/>
  <c r="K670" i="22"/>
  <c r="K671" i="22"/>
  <c r="K672" i="22"/>
  <c r="K673" i="22"/>
  <c r="K674" i="22"/>
  <c r="K675" i="22"/>
  <c r="K676" i="22"/>
  <c r="K677" i="22"/>
  <c r="K678" i="22"/>
  <c r="K679" i="22"/>
  <c r="K680" i="22"/>
  <c r="K681" i="22"/>
  <c r="K682" i="22"/>
  <c r="K683" i="22"/>
  <c r="K684" i="22"/>
  <c r="K685" i="22"/>
  <c r="K686" i="22"/>
  <c r="K687" i="22"/>
  <c r="K688" i="22"/>
  <c r="K689" i="22"/>
  <c r="K690" i="22"/>
  <c r="K691" i="22"/>
  <c r="K692" i="22"/>
  <c r="K693" i="22"/>
  <c r="K694" i="22"/>
  <c r="K695" i="22"/>
  <c r="K696" i="22"/>
  <c r="K697" i="22"/>
  <c r="K698" i="22"/>
  <c r="K699" i="22"/>
  <c r="K700" i="22"/>
  <c r="K701" i="22"/>
  <c r="K702" i="22"/>
  <c r="K703" i="22"/>
  <c r="K704" i="22"/>
  <c r="K705" i="22"/>
  <c r="K706" i="22"/>
  <c r="K707" i="22"/>
  <c r="K708" i="22"/>
  <c r="K709" i="22"/>
  <c r="K710" i="22"/>
  <c r="K711" i="22"/>
  <c r="K712" i="22"/>
  <c r="K713" i="22"/>
  <c r="K714" i="22"/>
  <c r="K715" i="22"/>
  <c r="K716" i="22"/>
  <c r="K717" i="22"/>
  <c r="K718" i="22"/>
  <c r="K719" i="22"/>
  <c r="K720" i="22"/>
  <c r="K721" i="22"/>
  <c r="K722" i="22"/>
  <c r="K723" i="22"/>
  <c r="K724" i="22"/>
  <c r="K725" i="22"/>
  <c r="K726" i="22"/>
  <c r="K727" i="22"/>
  <c r="K728" i="22"/>
  <c r="K729" i="22"/>
  <c r="K730" i="22"/>
  <c r="K731" i="22"/>
  <c r="K732" i="22"/>
  <c r="K733" i="22"/>
  <c r="K734" i="22"/>
  <c r="K735" i="22"/>
  <c r="K736" i="22"/>
  <c r="K737" i="22"/>
  <c r="K738" i="22"/>
  <c r="K739" i="22"/>
  <c r="K740" i="22"/>
  <c r="K741" i="22"/>
  <c r="K742" i="22"/>
  <c r="K743" i="22"/>
  <c r="K744" i="22"/>
  <c r="K745" i="22"/>
  <c r="K746" i="22"/>
  <c r="K747" i="22"/>
  <c r="K748" i="22"/>
  <c r="K749" i="22"/>
  <c r="K750" i="22"/>
  <c r="K751" i="22"/>
  <c r="K752" i="22"/>
  <c r="K753" i="22"/>
  <c r="K754" i="22"/>
  <c r="K755" i="22"/>
  <c r="K756" i="22"/>
  <c r="K757" i="22"/>
  <c r="K758" i="22"/>
  <c r="K759" i="22"/>
  <c r="K760" i="22"/>
  <c r="K761" i="22"/>
  <c r="K762" i="22"/>
  <c r="K763" i="22"/>
  <c r="K764" i="22"/>
  <c r="K765" i="22"/>
  <c r="K766" i="22"/>
  <c r="K767" i="22"/>
  <c r="K768" i="22"/>
  <c r="K769" i="22"/>
  <c r="K770" i="22"/>
  <c r="K771" i="22"/>
  <c r="K772" i="22"/>
  <c r="K773" i="22"/>
  <c r="K774" i="22"/>
  <c r="K775" i="22"/>
  <c r="K776" i="22"/>
  <c r="K777" i="22"/>
  <c r="K778" i="22"/>
  <c r="K779" i="22"/>
  <c r="K780" i="22"/>
  <c r="K781" i="22"/>
  <c r="K782" i="22"/>
  <c r="K783" i="22"/>
  <c r="K784" i="22"/>
  <c r="K785" i="22"/>
  <c r="K786" i="22"/>
  <c r="K787" i="22"/>
  <c r="K788" i="22"/>
  <c r="K789" i="22"/>
  <c r="K790" i="22"/>
  <c r="K791" i="22"/>
  <c r="K792" i="22"/>
  <c r="K793" i="22"/>
  <c r="K794" i="22"/>
  <c r="K795" i="22"/>
  <c r="K796" i="22"/>
  <c r="K797" i="22"/>
  <c r="K798" i="22"/>
  <c r="K799" i="22"/>
  <c r="K800" i="22"/>
  <c r="K801" i="22"/>
  <c r="K802" i="22"/>
  <c r="K803" i="22"/>
  <c r="K804" i="22"/>
  <c r="K805" i="22"/>
  <c r="K806" i="22"/>
  <c r="K807" i="22"/>
  <c r="K808" i="22"/>
  <c r="K809" i="22"/>
  <c r="K810" i="22"/>
  <c r="K811" i="22"/>
  <c r="K812" i="22"/>
  <c r="K813" i="22"/>
  <c r="K814" i="22"/>
  <c r="K815" i="22"/>
  <c r="K816" i="22"/>
  <c r="K817" i="22"/>
  <c r="K818" i="22"/>
  <c r="K819" i="22"/>
  <c r="K820" i="22"/>
  <c r="K821" i="22"/>
  <c r="K822" i="22"/>
  <c r="K823" i="22"/>
  <c r="K824" i="22"/>
  <c r="K825" i="22"/>
  <c r="K826" i="22"/>
  <c r="K827" i="22"/>
  <c r="K828" i="22"/>
  <c r="K829" i="22"/>
  <c r="K830" i="22"/>
  <c r="K831" i="22"/>
  <c r="K832" i="22"/>
  <c r="K833" i="22"/>
  <c r="K834" i="22"/>
  <c r="K835" i="22"/>
  <c r="K836" i="22"/>
  <c r="K837" i="22"/>
  <c r="K838" i="22"/>
  <c r="K839" i="22"/>
  <c r="K840" i="22"/>
  <c r="K841" i="22"/>
  <c r="K842" i="22"/>
  <c r="K843" i="22"/>
  <c r="K844" i="22"/>
  <c r="K845" i="22"/>
  <c r="K846" i="22"/>
  <c r="K847" i="22"/>
  <c r="K848" i="22"/>
  <c r="K849" i="22"/>
  <c r="K850" i="22"/>
  <c r="K851" i="22"/>
  <c r="K852" i="22"/>
  <c r="K853" i="22"/>
  <c r="K854" i="22"/>
  <c r="K855" i="22"/>
  <c r="K856" i="22"/>
  <c r="K857" i="22"/>
  <c r="K858" i="22"/>
  <c r="K859" i="22"/>
  <c r="K860" i="22"/>
  <c r="K861" i="22"/>
  <c r="K862" i="22"/>
  <c r="K863" i="22"/>
  <c r="K864" i="22"/>
  <c r="K865" i="22"/>
  <c r="K866" i="22"/>
  <c r="K867" i="22"/>
  <c r="K868" i="22"/>
  <c r="K869" i="22"/>
  <c r="K870" i="22"/>
  <c r="K871" i="22"/>
  <c r="K872" i="22"/>
  <c r="K873" i="22"/>
  <c r="K874" i="22"/>
  <c r="K875" i="22"/>
  <c r="K876" i="22"/>
  <c r="K877" i="22"/>
  <c r="K878" i="22"/>
  <c r="K879" i="22"/>
  <c r="K880" i="22"/>
  <c r="K881" i="22"/>
  <c r="K882" i="22"/>
  <c r="K883" i="22"/>
  <c r="K884" i="22"/>
  <c r="K885" i="22"/>
  <c r="K886" i="22"/>
  <c r="K887" i="22"/>
  <c r="K888" i="22"/>
  <c r="K889" i="22"/>
  <c r="K890" i="22"/>
  <c r="K891" i="22"/>
  <c r="K892" i="22"/>
  <c r="K893" i="22"/>
  <c r="K894" i="22"/>
  <c r="K895" i="22"/>
  <c r="K896" i="22"/>
  <c r="K897" i="22"/>
  <c r="K898" i="22"/>
  <c r="K899" i="22"/>
  <c r="K900" i="22"/>
  <c r="K901" i="22"/>
  <c r="K902" i="22"/>
  <c r="K903" i="22"/>
  <c r="K904" i="22"/>
  <c r="K905" i="22"/>
  <c r="K906" i="22"/>
  <c r="K907" i="22"/>
  <c r="K908" i="22"/>
  <c r="K909" i="22"/>
  <c r="K910" i="22"/>
  <c r="K911" i="22"/>
  <c r="K912" i="22"/>
  <c r="K913" i="22"/>
  <c r="K914" i="22"/>
  <c r="K915" i="22"/>
  <c r="K916" i="22"/>
  <c r="K917" i="22"/>
  <c r="K918" i="22"/>
  <c r="K919" i="22"/>
  <c r="K920" i="22"/>
  <c r="K921" i="22"/>
  <c r="K922" i="22"/>
  <c r="K923" i="22"/>
  <c r="K924" i="22"/>
  <c r="K925" i="22"/>
  <c r="K926" i="22"/>
  <c r="K927" i="22"/>
  <c r="K928" i="22"/>
  <c r="K929" i="22"/>
  <c r="K930" i="22"/>
  <c r="K931" i="22"/>
  <c r="K932" i="22"/>
  <c r="K933" i="22"/>
  <c r="K934" i="22"/>
  <c r="K935" i="22"/>
  <c r="K936" i="22"/>
  <c r="K937" i="22"/>
  <c r="K938" i="22"/>
  <c r="K939" i="22"/>
  <c r="K940" i="22"/>
  <c r="K941" i="22"/>
  <c r="K942" i="22"/>
  <c r="K943" i="22"/>
  <c r="K944" i="22"/>
  <c r="K945" i="22"/>
  <c r="K946" i="22"/>
  <c r="K947" i="22"/>
  <c r="K948" i="22"/>
  <c r="K949" i="22"/>
  <c r="K950" i="22"/>
  <c r="K951" i="22"/>
  <c r="K952" i="22"/>
  <c r="K953" i="22"/>
  <c r="K954" i="22"/>
  <c r="K955" i="22"/>
  <c r="K956" i="22"/>
  <c r="K957" i="22"/>
  <c r="K958" i="22"/>
  <c r="K959" i="22"/>
  <c r="K960" i="22"/>
  <c r="K961" i="22"/>
  <c r="K962" i="22"/>
  <c r="K963" i="22"/>
  <c r="K964" i="22"/>
  <c r="K965" i="22"/>
  <c r="K966" i="22"/>
  <c r="K967" i="22"/>
  <c r="K968" i="22"/>
  <c r="K969" i="22"/>
  <c r="K970" i="22"/>
  <c r="K971" i="22"/>
  <c r="K972" i="22"/>
  <c r="K973" i="22"/>
  <c r="K974" i="22"/>
  <c r="K975" i="22"/>
  <c r="K976" i="22"/>
  <c r="K977" i="22"/>
  <c r="K978" i="22"/>
  <c r="K979" i="22"/>
  <c r="K980" i="22"/>
  <c r="K981" i="22"/>
  <c r="K982" i="22"/>
  <c r="K983" i="22"/>
  <c r="K984" i="22"/>
  <c r="K985" i="22"/>
  <c r="K986" i="22"/>
  <c r="K987" i="22"/>
  <c r="K988" i="22"/>
  <c r="K989" i="22"/>
  <c r="K990" i="22"/>
  <c r="K991" i="22"/>
  <c r="K992" i="22"/>
  <c r="K993" i="22"/>
  <c r="K994" i="22"/>
  <c r="K995" i="22"/>
  <c r="K996" i="22"/>
  <c r="K997" i="22"/>
  <c r="K998" i="22"/>
  <c r="K999" i="22"/>
  <c r="K1000" i="22"/>
  <c r="K1001" i="22"/>
  <c r="K1002" i="22"/>
  <c r="K1003" i="22"/>
  <c r="K1004" i="22"/>
  <c r="K1005" i="22"/>
  <c r="K1006" i="22"/>
  <c r="K1007" i="22"/>
  <c r="K1008" i="22"/>
  <c r="K1009" i="22"/>
  <c r="K1010" i="22"/>
  <c r="K1011" i="22"/>
  <c r="K1012" i="22"/>
  <c r="K1013" i="22"/>
  <c r="K1014" i="22"/>
  <c r="K1015" i="22"/>
  <c r="K1016" i="22"/>
  <c r="K1017" i="22"/>
  <c r="K1018" i="22"/>
  <c r="K1019" i="22"/>
  <c r="K1020" i="22"/>
  <c r="K1021" i="22"/>
  <c r="K1022" i="22"/>
  <c r="K1023" i="22"/>
  <c r="K1024" i="22"/>
  <c r="K1025" i="22"/>
  <c r="K1026" i="22"/>
  <c r="K1027" i="22"/>
  <c r="K1028" i="22"/>
  <c r="K1029" i="22"/>
  <c r="K1030" i="22"/>
  <c r="K1031" i="22"/>
  <c r="K1032" i="22"/>
  <c r="K1033" i="22"/>
  <c r="K1034" i="22"/>
  <c r="K1035" i="22"/>
  <c r="K1036" i="22"/>
  <c r="K1037" i="22"/>
  <c r="K1038" i="22"/>
  <c r="K1039" i="22"/>
  <c r="K1040" i="22"/>
  <c r="K1041" i="22"/>
  <c r="K1042" i="22"/>
  <c r="K1043" i="22"/>
  <c r="K1044" i="22"/>
  <c r="K1045" i="22"/>
  <c r="K1046" i="22"/>
  <c r="K1047" i="22"/>
  <c r="K1048" i="22"/>
  <c r="K1049" i="22"/>
  <c r="K1050" i="22"/>
  <c r="K1051" i="22"/>
  <c r="K1052" i="22"/>
  <c r="K1053" i="22"/>
  <c r="K1054" i="22"/>
  <c r="K1055" i="22"/>
  <c r="K1056" i="22"/>
  <c r="K1057" i="22"/>
  <c r="K1058" i="22"/>
  <c r="K1059" i="22"/>
  <c r="K1060" i="22"/>
  <c r="K1061" i="22"/>
  <c r="K1062" i="22"/>
  <c r="K1063" i="22"/>
  <c r="K1064" i="22"/>
  <c r="K1065" i="22"/>
  <c r="K1066" i="22"/>
  <c r="K1067" i="22"/>
  <c r="K1068" i="22"/>
  <c r="K1069" i="22"/>
  <c r="K1070" i="22"/>
  <c r="K1071" i="22"/>
  <c r="K1072" i="22"/>
  <c r="K1073" i="22"/>
  <c r="K1074" i="22"/>
  <c r="K1075" i="22"/>
  <c r="K1076" i="22"/>
  <c r="K1077" i="22"/>
  <c r="K1078" i="22"/>
  <c r="K1079" i="22"/>
  <c r="K1080" i="22"/>
  <c r="K1081" i="22"/>
  <c r="K1082" i="22"/>
  <c r="K1083" i="22"/>
  <c r="K1084" i="22"/>
  <c r="K1085" i="22"/>
  <c r="K1086" i="22"/>
  <c r="K1087" i="22"/>
  <c r="K1088" i="22"/>
  <c r="K1089" i="22"/>
  <c r="K1090" i="22"/>
  <c r="K1091" i="22"/>
  <c r="K1092" i="22"/>
  <c r="K1093" i="22"/>
  <c r="K1094" i="22"/>
  <c r="K1095" i="22"/>
  <c r="K1096" i="22"/>
  <c r="K1097" i="22"/>
  <c r="K1098" i="22"/>
  <c r="K1099" i="22"/>
  <c r="K1100" i="22"/>
  <c r="K1101" i="22"/>
  <c r="K1102" i="22"/>
  <c r="K1103" i="22"/>
  <c r="K1104" i="22"/>
  <c r="K1105" i="22"/>
  <c r="K1106" i="22"/>
  <c r="K1107" i="22"/>
  <c r="K1108" i="22"/>
  <c r="K1109" i="22"/>
  <c r="K1110" i="22"/>
  <c r="K1111" i="22"/>
  <c r="K1112" i="22"/>
  <c r="K1113" i="22"/>
  <c r="K1114" i="22"/>
  <c r="K1115" i="22"/>
  <c r="K1116" i="22"/>
  <c r="K1117" i="22"/>
  <c r="K1118" i="22"/>
  <c r="K1119" i="22"/>
  <c r="K1120" i="22"/>
  <c r="K1121" i="22"/>
  <c r="K1122" i="22"/>
  <c r="K1123" i="22"/>
  <c r="K1124" i="22"/>
  <c r="K1125" i="22"/>
  <c r="K1126" i="22"/>
  <c r="K1127" i="22"/>
  <c r="K1128" i="22"/>
  <c r="K1129" i="22"/>
  <c r="K1130" i="22"/>
  <c r="K1131" i="22"/>
  <c r="K1132" i="22"/>
  <c r="K1133" i="22"/>
  <c r="K1134" i="22"/>
  <c r="K1135" i="22"/>
  <c r="K1136" i="22"/>
  <c r="K1137" i="22"/>
  <c r="K1138" i="22"/>
  <c r="K1139" i="22"/>
  <c r="K1140" i="22"/>
  <c r="K1141" i="22"/>
  <c r="K1142" i="22"/>
  <c r="K1143" i="22"/>
  <c r="K1144" i="22"/>
  <c r="K1145" i="22"/>
  <c r="K1146" i="22"/>
  <c r="K1147" i="22"/>
  <c r="K1148" i="22"/>
  <c r="K1149" i="22"/>
  <c r="K1150" i="22"/>
  <c r="K1151" i="22"/>
  <c r="K1152" i="22"/>
  <c r="K1153" i="22"/>
  <c r="K1154" i="22"/>
  <c r="K1155" i="22"/>
  <c r="K1156" i="22"/>
  <c r="K1157" i="22"/>
  <c r="K1158" i="22"/>
  <c r="K1159" i="22"/>
  <c r="K1160" i="22"/>
  <c r="K1161" i="22"/>
  <c r="K1162" i="22"/>
  <c r="K1163" i="22"/>
  <c r="K1164" i="22"/>
  <c r="K1165" i="22"/>
  <c r="K1166" i="22"/>
  <c r="K1167" i="22"/>
  <c r="K1168" i="22"/>
  <c r="K1169" i="22"/>
  <c r="K1170" i="22"/>
  <c r="K1171" i="22"/>
  <c r="K1172" i="22"/>
  <c r="K1173" i="22"/>
  <c r="K1174" i="22"/>
  <c r="K1175" i="22"/>
  <c r="K1176" i="22"/>
  <c r="K1177" i="22"/>
  <c r="K1178" i="22"/>
  <c r="K1179" i="22"/>
  <c r="K1180" i="22"/>
  <c r="K1181" i="22"/>
  <c r="K1182" i="22"/>
  <c r="K1183" i="22"/>
  <c r="K1184" i="22"/>
  <c r="K1185" i="22"/>
  <c r="K1186" i="22"/>
  <c r="K1187" i="22"/>
  <c r="K1188" i="22"/>
  <c r="K1189" i="22"/>
  <c r="K1190" i="22"/>
  <c r="K1191" i="22"/>
  <c r="K1192" i="22"/>
  <c r="K1193" i="22"/>
  <c r="K1194" i="22"/>
  <c r="K1195" i="22"/>
  <c r="K1196" i="22"/>
  <c r="K1197" i="22"/>
  <c r="K1198" i="22"/>
  <c r="K1199" i="22"/>
  <c r="K1200" i="22"/>
  <c r="K1201" i="22"/>
  <c r="K1202" i="22"/>
  <c r="K1203" i="22"/>
  <c r="K1204" i="22"/>
  <c r="K1205" i="22"/>
  <c r="K1206" i="22"/>
  <c r="K1207" i="22"/>
  <c r="K1208" i="22"/>
  <c r="K1209" i="22"/>
  <c r="K1210" i="22"/>
  <c r="K1211" i="22"/>
  <c r="K1212" i="22"/>
  <c r="K1213" i="22"/>
  <c r="K1214" i="22"/>
  <c r="K1215" i="22"/>
  <c r="K1216" i="22"/>
  <c r="K1217" i="22"/>
  <c r="K1218" i="22"/>
  <c r="K1219" i="22"/>
  <c r="K1220" i="22"/>
  <c r="K1221" i="22"/>
  <c r="K1222" i="22"/>
  <c r="K1223" i="22"/>
  <c r="K1224" i="22"/>
  <c r="K1225" i="22"/>
  <c r="K1226" i="22"/>
  <c r="K1227" i="22"/>
  <c r="K1228" i="22"/>
  <c r="K1229" i="22"/>
  <c r="K1230" i="22"/>
  <c r="K1231" i="22"/>
  <c r="K1232" i="22"/>
  <c r="K1233" i="22"/>
  <c r="K1234" i="22"/>
  <c r="K1235" i="22"/>
  <c r="K1236" i="22"/>
  <c r="K1237" i="22"/>
  <c r="K1238" i="22"/>
  <c r="K1239" i="22"/>
  <c r="K1240" i="22"/>
  <c r="K1241" i="22"/>
  <c r="K1242" i="22"/>
  <c r="K1243" i="22"/>
  <c r="K1244" i="22"/>
  <c r="K1245" i="22"/>
  <c r="K1246" i="22"/>
  <c r="K1247" i="22"/>
  <c r="K1248" i="22"/>
  <c r="K1249" i="22"/>
  <c r="K1250" i="22"/>
  <c r="K1251" i="22"/>
  <c r="K1252" i="22"/>
  <c r="K1253" i="22"/>
  <c r="K1254" i="22"/>
  <c r="K1255" i="22"/>
  <c r="K1256" i="22"/>
  <c r="K1257" i="22"/>
  <c r="K1258" i="22"/>
  <c r="K1259" i="22"/>
  <c r="K1260" i="22"/>
  <c r="K1261" i="22"/>
  <c r="K1262" i="22"/>
  <c r="K1263" i="22"/>
  <c r="K1264" i="22"/>
  <c r="K1265" i="22"/>
  <c r="K1266" i="22"/>
  <c r="K1267" i="22"/>
  <c r="K1268" i="22"/>
  <c r="K1269" i="22"/>
  <c r="K1270" i="22"/>
  <c r="K1271" i="22"/>
  <c r="K1272" i="22"/>
  <c r="K1273" i="22"/>
  <c r="K1274" i="22"/>
  <c r="K1275" i="22"/>
  <c r="K1276" i="22"/>
  <c r="K1277" i="22"/>
  <c r="K1278" i="22"/>
  <c r="K1279" i="22"/>
  <c r="K1280" i="22"/>
  <c r="K1281" i="22"/>
  <c r="K1282" i="22"/>
  <c r="K1283" i="22"/>
  <c r="K1284" i="22"/>
  <c r="K1285" i="22"/>
  <c r="K1286" i="22"/>
  <c r="K1287" i="22"/>
  <c r="K1288" i="22"/>
  <c r="K1289" i="22"/>
  <c r="K1290" i="22"/>
  <c r="K1291" i="22"/>
  <c r="K1292" i="22"/>
  <c r="K1293" i="22"/>
  <c r="K1294" i="22"/>
  <c r="K1295" i="22"/>
  <c r="K1296" i="22"/>
  <c r="K1297" i="22"/>
  <c r="K1298" i="22"/>
  <c r="K1299" i="22"/>
  <c r="K1300" i="22"/>
  <c r="K1301" i="22"/>
  <c r="K1302" i="22"/>
  <c r="K1303" i="22"/>
  <c r="K1304" i="22"/>
  <c r="K1305" i="22"/>
  <c r="K1306" i="22"/>
  <c r="K1307" i="22"/>
  <c r="K1308" i="22"/>
  <c r="K1309" i="22"/>
  <c r="K1310" i="22"/>
  <c r="K1311" i="22"/>
  <c r="K1312" i="22"/>
  <c r="K1313" i="22"/>
  <c r="K1314" i="22"/>
  <c r="K1315" i="22"/>
  <c r="K1316" i="22"/>
  <c r="K1317" i="22"/>
  <c r="K1318" i="22"/>
  <c r="K1319" i="22"/>
  <c r="K1320" i="22"/>
  <c r="K1321" i="22"/>
  <c r="K1322" i="22"/>
  <c r="K1323" i="22"/>
  <c r="K1324" i="22"/>
  <c r="K1325" i="22"/>
  <c r="K1326" i="22"/>
  <c r="K1327" i="22"/>
  <c r="K1328" i="22"/>
  <c r="K1329" i="22"/>
  <c r="K1330" i="22"/>
  <c r="K1331" i="22"/>
  <c r="K1332" i="22"/>
  <c r="K1333" i="22"/>
  <c r="K1334" i="22"/>
  <c r="K1335" i="22"/>
  <c r="K1336" i="22"/>
  <c r="K1337" i="22"/>
  <c r="K1338" i="22"/>
  <c r="K1339" i="22"/>
  <c r="K1340" i="22"/>
  <c r="K1341" i="22"/>
  <c r="K1342" i="22"/>
  <c r="K1343" i="22"/>
  <c r="K1344" i="22"/>
  <c r="K1345" i="22"/>
  <c r="K1346" i="22"/>
  <c r="K1347" i="22"/>
  <c r="K1348" i="22"/>
  <c r="K1349" i="22"/>
  <c r="K1350" i="22"/>
  <c r="K1351" i="22"/>
  <c r="K1352" i="22"/>
  <c r="K1353" i="22"/>
  <c r="K1354" i="22"/>
  <c r="K1355" i="22"/>
  <c r="K1356" i="22"/>
  <c r="K1357" i="22"/>
  <c r="K1358" i="22"/>
  <c r="K1359" i="22"/>
  <c r="K1360" i="22"/>
  <c r="K1361" i="22"/>
  <c r="K1362" i="22"/>
  <c r="K1363" i="22"/>
  <c r="K1364" i="22"/>
  <c r="K1365" i="22"/>
  <c r="K1366" i="22"/>
  <c r="K1367" i="22"/>
  <c r="K1368" i="22"/>
  <c r="K1369" i="22"/>
  <c r="K1370" i="22"/>
  <c r="K1371" i="22"/>
  <c r="K1372" i="22"/>
  <c r="K1373" i="22"/>
  <c r="K1374" i="22"/>
  <c r="K1375" i="22"/>
  <c r="K1376" i="22"/>
  <c r="K1377" i="22"/>
  <c r="K1378" i="22"/>
  <c r="K1379" i="22"/>
  <c r="K1380" i="22"/>
  <c r="K1381" i="22"/>
  <c r="K1382" i="22"/>
  <c r="K1383" i="22"/>
  <c r="K1384" i="22"/>
  <c r="K1385" i="22"/>
  <c r="K1386" i="22"/>
  <c r="K1387" i="22"/>
  <c r="K1388" i="22"/>
  <c r="K1389" i="22"/>
  <c r="K1390" i="22"/>
  <c r="K1391" i="22"/>
  <c r="K1392" i="22"/>
  <c r="K1393" i="22"/>
  <c r="K1394" i="22"/>
  <c r="K1395" i="22"/>
  <c r="K1396" i="22"/>
  <c r="K1397" i="22"/>
  <c r="K1398" i="22"/>
  <c r="K1399" i="22"/>
  <c r="K1400" i="22"/>
  <c r="K1401" i="22"/>
  <c r="K1402" i="22"/>
  <c r="K1403" i="22"/>
  <c r="K1404" i="22"/>
  <c r="K1405" i="22"/>
  <c r="K1406" i="22"/>
  <c r="K1407" i="22"/>
  <c r="K1408" i="22"/>
  <c r="K1409" i="22"/>
  <c r="K1410" i="22"/>
  <c r="K1411" i="22"/>
  <c r="K1412" i="22"/>
  <c r="K1413" i="22"/>
  <c r="K1414" i="22"/>
  <c r="K1415" i="22"/>
  <c r="K1416" i="22"/>
  <c r="K1417" i="22"/>
  <c r="K1418" i="22"/>
  <c r="K1419" i="22"/>
  <c r="K1420" i="22"/>
  <c r="K1421" i="22"/>
  <c r="K1422" i="22"/>
  <c r="K1423" i="22"/>
  <c r="K1424" i="22"/>
  <c r="K1425" i="22"/>
  <c r="K1426" i="22"/>
  <c r="K1427" i="22"/>
  <c r="K1428" i="22"/>
  <c r="K1429" i="22"/>
  <c r="K1430" i="22"/>
  <c r="K1431" i="22"/>
  <c r="K1432" i="22"/>
  <c r="K1433" i="22"/>
  <c r="K1434" i="22"/>
  <c r="K1435" i="22"/>
  <c r="K1436" i="22"/>
  <c r="K1437" i="22"/>
  <c r="K1438" i="22"/>
  <c r="K1439" i="22"/>
  <c r="K1440" i="22"/>
  <c r="K1441" i="22"/>
  <c r="K1442" i="22"/>
  <c r="K1443" i="22"/>
  <c r="K1444" i="22"/>
  <c r="K1445" i="22"/>
  <c r="K1446" i="22"/>
  <c r="K1447" i="22"/>
  <c r="K1448" i="22"/>
  <c r="K1449" i="22"/>
  <c r="K1450" i="22"/>
  <c r="K1451" i="22"/>
  <c r="K1452" i="22"/>
  <c r="K1453" i="22"/>
  <c r="K1454" i="22"/>
  <c r="K1455" i="22"/>
  <c r="K1456" i="22"/>
  <c r="K1457" i="22"/>
  <c r="K1458" i="22"/>
  <c r="K1459" i="22"/>
  <c r="K1460" i="22"/>
  <c r="K1461" i="22"/>
  <c r="K1462" i="22"/>
  <c r="K1463" i="22"/>
  <c r="K1464" i="22"/>
  <c r="K1465" i="22"/>
  <c r="K1466" i="22"/>
  <c r="K1467" i="22"/>
  <c r="K1468" i="22"/>
  <c r="K1469" i="22"/>
  <c r="K1470" i="22"/>
  <c r="K1471" i="22"/>
  <c r="K1472" i="22"/>
  <c r="K1473" i="22"/>
  <c r="K1474" i="22"/>
  <c r="K1475" i="22"/>
  <c r="K1476" i="22"/>
  <c r="K1477" i="22"/>
  <c r="K1478" i="22"/>
  <c r="K1479" i="22"/>
  <c r="K1480" i="22"/>
  <c r="K1481" i="22"/>
  <c r="K1482" i="22"/>
  <c r="K1483" i="22"/>
  <c r="K1484" i="22"/>
  <c r="K1485" i="22"/>
  <c r="K1486" i="22"/>
  <c r="K1487" i="22"/>
  <c r="K1488" i="22"/>
  <c r="K1489" i="22"/>
  <c r="K1490" i="22"/>
  <c r="K1491" i="22"/>
  <c r="K1492" i="22"/>
  <c r="K1493" i="22"/>
  <c r="K1494" i="22"/>
  <c r="K1495" i="22"/>
  <c r="K1496" i="22"/>
  <c r="K1497" i="22"/>
  <c r="K1498" i="22"/>
  <c r="K1499" i="22"/>
  <c r="K1500" i="22"/>
  <c r="K1501" i="22"/>
  <c r="K1502" i="22"/>
  <c r="K1503" i="22"/>
  <c r="K1504" i="22"/>
  <c r="K1505" i="22"/>
  <c r="K1506" i="22"/>
  <c r="K1507" i="22"/>
  <c r="K1508" i="22"/>
  <c r="K1509" i="22"/>
  <c r="K1510" i="22"/>
  <c r="K1511" i="22"/>
  <c r="K1512" i="22"/>
  <c r="K1513" i="22"/>
  <c r="K1514" i="22"/>
  <c r="K1515" i="22"/>
  <c r="K1516" i="22"/>
  <c r="K1517" i="22"/>
  <c r="K1518" i="22"/>
  <c r="K1519" i="22"/>
  <c r="K1520" i="22"/>
  <c r="K1521" i="22"/>
  <c r="K1522" i="22"/>
  <c r="K1523" i="22"/>
  <c r="K1524" i="22"/>
  <c r="K1525" i="22"/>
  <c r="K1526" i="22"/>
  <c r="K1527" i="22"/>
  <c r="K1528" i="22"/>
  <c r="K1529" i="22"/>
  <c r="K1530" i="22"/>
  <c r="K1531" i="22"/>
  <c r="K1532" i="22"/>
  <c r="K1533" i="22"/>
  <c r="K1534" i="22"/>
  <c r="K1535" i="22"/>
  <c r="K1536" i="22"/>
  <c r="K1537" i="22"/>
  <c r="K1538" i="22"/>
  <c r="K1539" i="22"/>
  <c r="K1540" i="22"/>
  <c r="K1541" i="22"/>
  <c r="K1542" i="22"/>
  <c r="K1543" i="22"/>
  <c r="K1544" i="22"/>
  <c r="K1545" i="22"/>
  <c r="K1546" i="22"/>
  <c r="K1547" i="22"/>
  <c r="K1548" i="22"/>
  <c r="K1549" i="22"/>
  <c r="K1550" i="22"/>
  <c r="K1551" i="22"/>
  <c r="K1552" i="22"/>
  <c r="K1553" i="22"/>
  <c r="K1554" i="22"/>
  <c r="K1555" i="22"/>
  <c r="K1556" i="22"/>
  <c r="K1557" i="22"/>
  <c r="K1558" i="22"/>
  <c r="K1559" i="22"/>
  <c r="K1560" i="22"/>
  <c r="K1561" i="22"/>
  <c r="K1562" i="22"/>
  <c r="K1563" i="22"/>
  <c r="K1564" i="22"/>
  <c r="K1565" i="22"/>
  <c r="K1566" i="22"/>
  <c r="K1567" i="22"/>
  <c r="K1568" i="22"/>
  <c r="K1569" i="22"/>
  <c r="K1570" i="22"/>
  <c r="K1571" i="22"/>
  <c r="K1572" i="22"/>
  <c r="K1573" i="22"/>
  <c r="K1574" i="22"/>
  <c r="K1575" i="22"/>
  <c r="K1576" i="22"/>
  <c r="K1577" i="22"/>
  <c r="K1578" i="22"/>
  <c r="K1579" i="22"/>
  <c r="K1580" i="22"/>
  <c r="K1581" i="22"/>
  <c r="K1582" i="22"/>
  <c r="K1583" i="22"/>
  <c r="K1584" i="22"/>
  <c r="K1585" i="22"/>
  <c r="K1586" i="22"/>
  <c r="K1587" i="22"/>
  <c r="K1588" i="22"/>
  <c r="K1589" i="22"/>
  <c r="K1590" i="22"/>
  <c r="K1591" i="22"/>
  <c r="K1592" i="22"/>
  <c r="K1593" i="22"/>
  <c r="K1594" i="22"/>
  <c r="K1595" i="22"/>
  <c r="K1596" i="22"/>
  <c r="K1597" i="22"/>
  <c r="K1598" i="22"/>
  <c r="K1599" i="22"/>
  <c r="K1600" i="22"/>
  <c r="K1601" i="22"/>
  <c r="K1602" i="22"/>
  <c r="K1603" i="22"/>
  <c r="K1604" i="22"/>
  <c r="K1605" i="22"/>
  <c r="K1606" i="22"/>
  <c r="K1607" i="22"/>
  <c r="K1608" i="22"/>
  <c r="K1609" i="22"/>
  <c r="K1610" i="22"/>
  <c r="K1611" i="22"/>
  <c r="K1612" i="22"/>
  <c r="K1613" i="22"/>
  <c r="K1614" i="22"/>
  <c r="K1615" i="22"/>
  <c r="K1616" i="22"/>
  <c r="K1617" i="22"/>
  <c r="K1618" i="22"/>
  <c r="K1619" i="22"/>
  <c r="K1620" i="22"/>
  <c r="K1621" i="22"/>
  <c r="K1622" i="22"/>
  <c r="K1623" i="22"/>
  <c r="K1624" i="22"/>
  <c r="K1625" i="22"/>
  <c r="K1626" i="22"/>
  <c r="K1627" i="22"/>
  <c r="K1628" i="22"/>
  <c r="K1629" i="22"/>
  <c r="K1630" i="22"/>
  <c r="K1631" i="22"/>
  <c r="K1632" i="22"/>
  <c r="K1633" i="22"/>
  <c r="K1634" i="22"/>
  <c r="K1635" i="22"/>
  <c r="K1636" i="22"/>
  <c r="K1637" i="22"/>
  <c r="K1638" i="22"/>
  <c r="K1639" i="22"/>
  <c r="K1640" i="22"/>
  <c r="K1641" i="22"/>
  <c r="K1642" i="22"/>
  <c r="K1643" i="22"/>
  <c r="K1644" i="22"/>
  <c r="K1645" i="22"/>
  <c r="K1646" i="22"/>
  <c r="K1647" i="22"/>
  <c r="K1648" i="22"/>
  <c r="K1649" i="22"/>
  <c r="K1650" i="22"/>
  <c r="K1651" i="22"/>
  <c r="K1652" i="22"/>
  <c r="K1653" i="22"/>
  <c r="K1654" i="22"/>
  <c r="K1655" i="22"/>
  <c r="K1656" i="22"/>
  <c r="K1657" i="22"/>
  <c r="K1658" i="22"/>
  <c r="K1659" i="22"/>
  <c r="K1660" i="22"/>
  <c r="K1661" i="22"/>
  <c r="K1662" i="22"/>
  <c r="K1663" i="22"/>
  <c r="K1664" i="22"/>
  <c r="K1665" i="22"/>
  <c r="K1666" i="22"/>
  <c r="K1667" i="22"/>
  <c r="K1668" i="22"/>
  <c r="K1669" i="22"/>
  <c r="K1670" i="22"/>
  <c r="K1671" i="22"/>
  <c r="K1672" i="22"/>
  <c r="K1673" i="22"/>
  <c r="K1674" i="22"/>
  <c r="K1675" i="22"/>
  <c r="K1676" i="22"/>
  <c r="K1677" i="22"/>
  <c r="K1678" i="22"/>
  <c r="K1679" i="22"/>
  <c r="K1680" i="22"/>
  <c r="K1681" i="22"/>
  <c r="K1682" i="22"/>
  <c r="K1683" i="22"/>
  <c r="K1684" i="22"/>
  <c r="K1685" i="22"/>
  <c r="K1686" i="22"/>
  <c r="K1687" i="22"/>
  <c r="K1688" i="22"/>
  <c r="K1689" i="22"/>
  <c r="K1690" i="22"/>
  <c r="K1691" i="22"/>
  <c r="K1692" i="22"/>
  <c r="K1693" i="22"/>
  <c r="K1694" i="22"/>
  <c r="K1695" i="22"/>
  <c r="K1696" i="22"/>
  <c r="K1697" i="22"/>
  <c r="K1698" i="22"/>
  <c r="K1699" i="22"/>
  <c r="K1700" i="22"/>
  <c r="K1701" i="22"/>
  <c r="K1702" i="22"/>
  <c r="K1703" i="22"/>
  <c r="K1704" i="22"/>
  <c r="K1705" i="22"/>
  <c r="K1706" i="22"/>
  <c r="K1707" i="22"/>
  <c r="K1708" i="22"/>
  <c r="K1709" i="22"/>
  <c r="K1710" i="22"/>
  <c r="K1711" i="22"/>
  <c r="K1712" i="22"/>
  <c r="K1713" i="22"/>
  <c r="K1714" i="22"/>
  <c r="K1715" i="22"/>
  <c r="K1716" i="22"/>
  <c r="K1717" i="22"/>
  <c r="K1718" i="22"/>
  <c r="K1719" i="22"/>
  <c r="K1720" i="22"/>
  <c r="K1721" i="22"/>
  <c r="K1722" i="22"/>
  <c r="K1723" i="22"/>
  <c r="K1724" i="22"/>
  <c r="K1725" i="22"/>
  <c r="K1726" i="22"/>
  <c r="K1727" i="22"/>
  <c r="K1728" i="22"/>
  <c r="K1729" i="22"/>
  <c r="K1730" i="22"/>
  <c r="K1731" i="22"/>
  <c r="K1732" i="22"/>
  <c r="K1733" i="22"/>
  <c r="K1734" i="22"/>
  <c r="K1735" i="22"/>
  <c r="K1736" i="22"/>
  <c r="K1737" i="22"/>
  <c r="K1738" i="22"/>
  <c r="K1739" i="22"/>
  <c r="K1740" i="22"/>
  <c r="K1741" i="22"/>
  <c r="K1742" i="22"/>
  <c r="K1743" i="22"/>
  <c r="K1744" i="22"/>
  <c r="K1745" i="22"/>
  <c r="K1746" i="22"/>
  <c r="K1747" i="22"/>
  <c r="K1748" i="22"/>
  <c r="K1749" i="22"/>
  <c r="K1750" i="22"/>
  <c r="K1751" i="22"/>
  <c r="K1752" i="22"/>
  <c r="K1753" i="22"/>
  <c r="K1754" i="22"/>
  <c r="K1755" i="22"/>
  <c r="K1756" i="22"/>
  <c r="K1757" i="22"/>
  <c r="K1758" i="22"/>
  <c r="K1759" i="22"/>
  <c r="K1760" i="22"/>
  <c r="K1761" i="22"/>
  <c r="K1762" i="22"/>
  <c r="K1763" i="22"/>
  <c r="K1764" i="22"/>
  <c r="K1765" i="22"/>
  <c r="K1766" i="22"/>
  <c r="K1767" i="22"/>
  <c r="K1768" i="22"/>
  <c r="K1769" i="22"/>
  <c r="K1770" i="22"/>
  <c r="K1771" i="22"/>
  <c r="K1772" i="22"/>
  <c r="K1773" i="22"/>
  <c r="K1774" i="22"/>
  <c r="K1775" i="22"/>
  <c r="K1776" i="22"/>
  <c r="K1777" i="22"/>
  <c r="K1778" i="22"/>
  <c r="K1779" i="22"/>
  <c r="K1780" i="22"/>
  <c r="K1781" i="22"/>
  <c r="K1782" i="22"/>
  <c r="K1783" i="22"/>
  <c r="K1784" i="22"/>
  <c r="K1785" i="22"/>
  <c r="K1786" i="22"/>
  <c r="K1787" i="22"/>
  <c r="K1788" i="22"/>
  <c r="K1789" i="22"/>
  <c r="K1790" i="22"/>
  <c r="K1791" i="22"/>
  <c r="K1792" i="22"/>
  <c r="K1793" i="22"/>
  <c r="K1794" i="22"/>
  <c r="K1795" i="22"/>
  <c r="K1796" i="22"/>
  <c r="K1797" i="22"/>
  <c r="K1798" i="22"/>
  <c r="K1799" i="22"/>
  <c r="K1800" i="22"/>
  <c r="K1801" i="22"/>
  <c r="K1802" i="22"/>
  <c r="K1803" i="22"/>
  <c r="K1804" i="22"/>
  <c r="K1805" i="22"/>
  <c r="K1806" i="22"/>
  <c r="K1807" i="22"/>
  <c r="K1808" i="22"/>
  <c r="K1809" i="22"/>
  <c r="K1810" i="22"/>
  <c r="K1811" i="22"/>
  <c r="K1812" i="22"/>
  <c r="K1813" i="22"/>
  <c r="K1814" i="22"/>
  <c r="K1815" i="22"/>
  <c r="K1816" i="22"/>
  <c r="K1817" i="22"/>
  <c r="K1818" i="22"/>
  <c r="K1819" i="22"/>
  <c r="K1820" i="22"/>
  <c r="K1821" i="22"/>
  <c r="K1822" i="22"/>
  <c r="K1823" i="22"/>
  <c r="K1824" i="22"/>
  <c r="K1825" i="22"/>
  <c r="K1826" i="22"/>
  <c r="K1827" i="22"/>
  <c r="K1828" i="22"/>
  <c r="K1829" i="22"/>
  <c r="K1830" i="22"/>
  <c r="K1831" i="22"/>
  <c r="K1832" i="22"/>
  <c r="K1833" i="22"/>
  <c r="K1834" i="22"/>
  <c r="K1835" i="22"/>
  <c r="K1836" i="22"/>
  <c r="K1837" i="22"/>
  <c r="K1838" i="22"/>
  <c r="K1839" i="22"/>
  <c r="K1840" i="22"/>
  <c r="K1841" i="22"/>
  <c r="K1842" i="22"/>
  <c r="K1843" i="22"/>
  <c r="K1844" i="22"/>
  <c r="K1845" i="22"/>
  <c r="K1846" i="22"/>
  <c r="K1847" i="22"/>
  <c r="K1848" i="22"/>
  <c r="K1849" i="22"/>
  <c r="K1850" i="22"/>
  <c r="K1851" i="22"/>
  <c r="K1852" i="22"/>
  <c r="K1853" i="22"/>
  <c r="K1854" i="22"/>
  <c r="K1855" i="22"/>
  <c r="K1856" i="22"/>
  <c r="K1857" i="22"/>
  <c r="K1858" i="22"/>
  <c r="K1859" i="22"/>
  <c r="K1860" i="22"/>
  <c r="K1861" i="22"/>
  <c r="K1862" i="22"/>
  <c r="K1863" i="22"/>
  <c r="K1864" i="22"/>
  <c r="K1865" i="22"/>
  <c r="K1866" i="22"/>
  <c r="K1867" i="22"/>
  <c r="K1868" i="22"/>
  <c r="K1869" i="22"/>
  <c r="K1870" i="22"/>
  <c r="K1871" i="22"/>
  <c r="K1872" i="22"/>
  <c r="K1873" i="22"/>
  <c r="K1874" i="22"/>
  <c r="K1875" i="22"/>
  <c r="K1876" i="22"/>
  <c r="K1877" i="22"/>
  <c r="K1878" i="22"/>
  <c r="K1879" i="22"/>
  <c r="K1880" i="22"/>
  <c r="K1881" i="22"/>
  <c r="K1882" i="22"/>
  <c r="K1883" i="22"/>
  <c r="K1884" i="22"/>
  <c r="K1885" i="22"/>
  <c r="K1886" i="22"/>
  <c r="K1887" i="22"/>
  <c r="K1888" i="22"/>
  <c r="K1889" i="22"/>
  <c r="K1890" i="22"/>
  <c r="K1891" i="22"/>
  <c r="K1892" i="22"/>
  <c r="K1893" i="22"/>
  <c r="K1894" i="22"/>
  <c r="K1895" i="22"/>
  <c r="K1896" i="22"/>
  <c r="K1897" i="22"/>
  <c r="K1898" i="22"/>
  <c r="K1899" i="22"/>
  <c r="K1900" i="22"/>
  <c r="K1901" i="22"/>
  <c r="K1902" i="22"/>
  <c r="K1903" i="22"/>
  <c r="K1904" i="22"/>
  <c r="K1905" i="22"/>
  <c r="K1906" i="22"/>
  <c r="K1907" i="22"/>
  <c r="K1908" i="22"/>
  <c r="K1909" i="22"/>
  <c r="K1910" i="22"/>
  <c r="K1911" i="22"/>
  <c r="K1912" i="22"/>
  <c r="K1913" i="22"/>
  <c r="K1914" i="22"/>
  <c r="K1915" i="22"/>
  <c r="K1916" i="22"/>
  <c r="K1917" i="22"/>
  <c r="K1918" i="22"/>
  <c r="K1919" i="22"/>
  <c r="K1920" i="22"/>
  <c r="K1921" i="22"/>
  <c r="K1922" i="22"/>
  <c r="K1923" i="22"/>
  <c r="K1924" i="22"/>
  <c r="K1925" i="22"/>
  <c r="K1926" i="22"/>
  <c r="K1927" i="22"/>
  <c r="K1928" i="22"/>
  <c r="K1929" i="22"/>
  <c r="K1930" i="22"/>
  <c r="K1931" i="22"/>
  <c r="K1932" i="22"/>
  <c r="K1933" i="22"/>
  <c r="K1934" i="22"/>
  <c r="K1935" i="22"/>
  <c r="K1936" i="22"/>
  <c r="K1937" i="22"/>
  <c r="K1938" i="22"/>
  <c r="K1939" i="22"/>
  <c r="K1940" i="22"/>
  <c r="K1941" i="22"/>
  <c r="K1942" i="22"/>
  <c r="K1943" i="22"/>
  <c r="K1944" i="22"/>
  <c r="K1945" i="22"/>
  <c r="K1946" i="22"/>
  <c r="K1947" i="22"/>
  <c r="K1948" i="22"/>
  <c r="K1949" i="22"/>
  <c r="K1950" i="22"/>
  <c r="K1951" i="22"/>
  <c r="K1952" i="22"/>
  <c r="K1953" i="22"/>
  <c r="K1954" i="22"/>
  <c r="K1955" i="22"/>
  <c r="K1956" i="22"/>
  <c r="K1957" i="22"/>
  <c r="K1958" i="22"/>
  <c r="K1959" i="22"/>
  <c r="K1960" i="22"/>
  <c r="K1961" i="22"/>
  <c r="K1962" i="22"/>
  <c r="K1963" i="22"/>
  <c r="K1964" i="22"/>
  <c r="K1965" i="22"/>
  <c r="K1966" i="22"/>
  <c r="K1967" i="22"/>
  <c r="K1968" i="22"/>
  <c r="K1969" i="22"/>
  <c r="K1970" i="22"/>
  <c r="K1971" i="22"/>
  <c r="K1972" i="22"/>
  <c r="K1973" i="22"/>
  <c r="K1974" i="22"/>
  <c r="K1975" i="22"/>
  <c r="K1976" i="22"/>
  <c r="K1977" i="22"/>
  <c r="K1978" i="22"/>
  <c r="K1979" i="22"/>
  <c r="K1980" i="22"/>
  <c r="K1981" i="22"/>
  <c r="K1982" i="22"/>
  <c r="K1983" i="22"/>
  <c r="K1984" i="22"/>
  <c r="K1985" i="22"/>
  <c r="K1986" i="22"/>
  <c r="K1987" i="22"/>
  <c r="K1988" i="22"/>
  <c r="K1989" i="22"/>
  <c r="K1990" i="22"/>
  <c r="K1991" i="22"/>
  <c r="K1992" i="22"/>
  <c r="K1993" i="22"/>
  <c r="K1994" i="22"/>
  <c r="K1995" i="22"/>
  <c r="K1996" i="22"/>
  <c r="K1997" i="22"/>
  <c r="K1998" i="22"/>
  <c r="K1999" i="22"/>
  <c r="K2000" i="22"/>
  <c r="K2001" i="22"/>
  <c r="K2002" i="22"/>
  <c r="K2003" i="22"/>
  <c r="K2004" i="22"/>
  <c r="K2005" i="22"/>
  <c r="K2006" i="22"/>
  <c r="K2007" i="22"/>
  <c r="K2008" i="22"/>
  <c r="K2009" i="22"/>
  <c r="K2010" i="22"/>
  <c r="K2011" i="22"/>
  <c r="K2012" i="22"/>
  <c r="K2013" i="22"/>
  <c r="K2014" i="22"/>
  <c r="K2015" i="22"/>
  <c r="K2016" i="22"/>
  <c r="K2017" i="22"/>
  <c r="K2018" i="22"/>
  <c r="K2019" i="22"/>
  <c r="K2020" i="22"/>
  <c r="K2021" i="22"/>
  <c r="K2022" i="22"/>
  <c r="K2023" i="22"/>
  <c r="K2024" i="22"/>
  <c r="K2025" i="22"/>
  <c r="K2026" i="22"/>
  <c r="K2027" i="22"/>
  <c r="K2028" i="22"/>
  <c r="K2029" i="22"/>
  <c r="K2030" i="22"/>
  <c r="K2031" i="22"/>
  <c r="K2032" i="22"/>
  <c r="K2033" i="22"/>
  <c r="K2034" i="22"/>
  <c r="K2035" i="22"/>
  <c r="K2036" i="22"/>
  <c r="K2037" i="22"/>
  <c r="K2038" i="22"/>
  <c r="K2039" i="22"/>
  <c r="K2040" i="22"/>
  <c r="K2041" i="22"/>
  <c r="K2042" i="22"/>
  <c r="K2043" i="22"/>
  <c r="K2044" i="22"/>
  <c r="K2045" i="22"/>
  <c r="K2046" i="22"/>
  <c r="K2047" i="22"/>
  <c r="K2048" i="22"/>
  <c r="K2049" i="22"/>
  <c r="K2050" i="22"/>
  <c r="K2051" i="22"/>
  <c r="K2052" i="22"/>
  <c r="K2053" i="22"/>
  <c r="K2054" i="22"/>
  <c r="K2055" i="22"/>
  <c r="K2056" i="22"/>
  <c r="K2057" i="22"/>
  <c r="K2058" i="22"/>
  <c r="K2059" i="22"/>
  <c r="K2060" i="22"/>
  <c r="K2061" i="22"/>
  <c r="K2062" i="22"/>
  <c r="K2063" i="22"/>
  <c r="K2064" i="22"/>
  <c r="K2065" i="22"/>
  <c r="K2066" i="22"/>
  <c r="K2067" i="22"/>
  <c r="K2068" i="22"/>
  <c r="K2069" i="22"/>
  <c r="K2070" i="22"/>
  <c r="K2071" i="22"/>
  <c r="K2072" i="22"/>
  <c r="K2073" i="22"/>
  <c r="K2074" i="22"/>
  <c r="K2075" i="22"/>
  <c r="K2076" i="22"/>
  <c r="K2077" i="22"/>
  <c r="K2078" i="22"/>
  <c r="K2079" i="22"/>
  <c r="K2080" i="22"/>
  <c r="K2081" i="22"/>
  <c r="K2082" i="22"/>
  <c r="K2083" i="22"/>
  <c r="K2084" i="22"/>
  <c r="K2085" i="22"/>
  <c r="K2086" i="22"/>
  <c r="K2087" i="22"/>
  <c r="K2088" i="22"/>
  <c r="K2089" i="22"/>
  <c r="K2090" i="22"/>
  <c r="K2091" i="22"/>
  <c r="K2092" i="22"/>
  <c r="K2093" i="22"/>
  <c r="K2094" i="22"/>
  <c r="K2095" i="22"/>
  <c r="K2096" i="22"/>
  <c r="K2097" i="22"/>
  <c r="K2098" i="22"/>
  <c r="K2099" i="22"/>
  <c r="K2100" i="22"/>
  <c r="K2101" i="22"/>
  <c r="K2102" i="22"/>
  <c r="K2103" i="22"/>
  <c r="K2104" i="22"/>
  <c r="K2105" i="22"/>
  <c r="K2106" i="22"/>
  <c r="K2107" i="22"/>
  <c r="K2108" i="22"/>
  <c r="K2109" i="22"/>
  <c r="K2110" i="22"/>
  <c r="K2111" i="22"/>
  <c r="K2112" i="22"/>
  <c r="K2113" i="22"/>
  <c r="K2114" i="22"/>
  <c r="K2115" i="22"/>
  <c r="K2116" i="22"/>
  <c r="K2117" i="22"/>
  <c r="K2118" i="22"/>
  <c r="K2119" i="22"/>
  <c r="K2120" i="22"/>
  <c r="K2121" i="22"/>
  <c r="K2122" i="22"/>
  <c r="K2123" i="22"/>
  <c r="K2124" i="22"/>
  <c r="K2125" i="22"/>
  <c r="K2126" i="22"/>
  <c r="K2127" i="22"/>
  <c r="K2128" i="22"/>
  <c r="K2129" i="22"/>
  <c r="K2130" i="22"/>
  <c r="K2131" i="22"/>
  <c r="K2132" i="22"/>
  <c r="K2133" i="22"/>
  <c r="K2134" i="22"/>
  <c r="K2135" i="22"/>
  <c r="K2136" i="22"/>
  <c r="K2137" i="22"/>
  <c r="K2138" i="22"/>
  <c r="K2139" i="22"/>
  <c r="K2140" i="22"/>
  <c r="K2141" i="22"/>
  <c r="K2142" i="22"/>
  <c r="K2143" i="22"/>
  <c r="K2144" i="22"/>
  <c r="K2145" i="22"/>
  <c r="K2146" i="22"/>
  <c r="K2147" i="22"/>
  <c r="K2148" i="22"/>
  <c r="K2149" i="22"/>
  <c r="K2150" i="22"/>
  <c r="K2151" i="22"/>
  <c r="K2152" i="22"/>
  <c r="K2153" i="22"/>
  <c r="K2154" i="22"/>
  <c r="K2155" i="22"/>
  <c r="K2156" i="22"/>
  <c r="K2157" i="22"/>
  <c r="K2158" i="22"/>
  <c r="K2159" i="22"/>
  <c r="K2160" i="22"/>
  <c r="K2161" i="22"/>
  <c r="K2162" i="22"/>
  <c r="K2163" i="22"/>
  <c r="K2164" i="22"/>
  <c r="K2165" i="22"/>
  <c r="K2166" i="22"/>
  <c r="K2167" i="22"/>
  <c r="K2168" i="22"/>
  <c r="K2169" i="22"/>
  <c r="K2170" i="22"/>
  <c r="K2171" i="22"/>
  <c r="K2172" i="22"/>
  <c r="K2173" i="22"/>
  <c r="K2174" i="22"/>
  <c r="K2175" i="22"/>
  <c r="K2176" i="22"/>
  <c r="K2177" i="22"/>
  <c r="K2178" i="22"/>
  <c r="K2179" i="22"/>
  <c r="K2180" i="22"/>
  <c r="K2181" i="22"/>
  <c r="K2182" i="22"/>
  <c r="K2183" i="22"/>
  <c r="K2184" i="22"/>
  <c r="K2185" i="22"/>
  <c r="K2186" i="22"/>
  <c r="K2187" i="22"/>
  <c r="K2188" i="22"/>
  <c r="K2189" i="22"/>
  <c r="K2190" i="22"/>
  <c r="K2191" i="22"/>
  <c r="K2192" i="22"/>
  <c r="K2193" i="22"/>
  <c r="K2194" i="22"/>
  <c r="K2195" i="22"/>
  <c r="K2196" i="22"/>
  <c r="K2197" i="22"/>
  <c r="K2198" i="22"/>
  <c r="K2199" i="22"/>
  <c r="K2200" i="22"/>
  <c r="K2201" i="22"/>
  <c r="K2202" i="22"/>
  <c r="K2203" i="22"/>
  <c r="K2204" i="22"/>
  <c r="K2205" i="22"/>
  <c r="K2206" i="22"/>
  <c r="K2207" i="22"/>
  <c r="K2208" i="22"/>
  <c r="K2209" i="22"/>
  <c r="K2210" i="22"/>
  <c r="K2211" i="22"/>
  <c r="K2212" i="22"/>
  <c r="K2213" i="22"/>
  <c r="K2214" i="22"/>
  <c r="K2215" i="22"/>
  <c r="K2216" i="22"/>
  <c r="K2217" i="22"/>
  <c r="K2218" i="22"/>
  <c r="K2219" i="22"/>
  <c r="K2220" i="22"/>
  <c r="K2221" i="22"/>
  <c r="K2222" i="22"/>
  <c r="K2223" i="22"/>
  <c r="K2224" i="22"/>
  <c r="K2225" i="22"/>
  <c r="K2226" i="22"/>
  <c r="K2227" i="22"/>
  <c r="K2228" i="22"/>
  <c r="K2229" i="22"/>
  <c r="K2230" i="22"/>
  <c r="K2231" i="22"/>
  <c r="K2232" i="22"/>
  <c r="K2233" i="22"/>
  <c r="K2234" i="22"/>
  <c r="K2235" i="22"/>
  <c r="K2236" i="22"/>
  <c r="K2237" i="22"/>
  <c r="K2238" i="22"/>
  <c r="K2239" i="22"/>
  <c r="K2240" i="22"/>
  <c r="K2241" i="22"/>
  <c r="K2242" i="22"/>
  <c r="K2243" i="22"/>
  <c r="K2244" i="22"/>
  <c r="K2245" i="22"/>
  <c r="K2246" i="22"/>
  <c r="K2247" i="22"/>
  <c r="K2248" i="22"/>
  <c r="K2249" i="22"/>
  <c r="K2250" i="22"/>
  <c r="K2251" i="22"/>
  <c r="K2252" i="22"/>
  <c r="K2253" i="22"/>
  <c r="K2254" i="22"/>
  <c r="K2255" i="22"/>
  <c r="K2256" i="22"/>
  <c r="K2257" i="22"/>
  <c r="K2258" i="22"/>
  <c r="K2259" i="22"/>
  <c r="K2260" i="22"/>
  <c r="K2261" i="22"/>
  <c r="K2262" i="22"/>
  <c r="K2263" i="22"/>
  <c r="K2264" i="22"/>
  <c r="K2265" i="22"/>
  <c r="K2266" i="22"/>
  <c r="K2267" i="22"/>
  <c r="K2268" i="22"/>
  <c r="K2269" i="22"/>
  <c r="K2270" i="22"/>
  <c r="K2271" i="22"/>
  <c r="K2272" i="22"/>
  <c r="K2273" i="22"/>
  <c r="K2274" i="22"/>
  <c r="K2275" i="22"/>
  <c r="K2276" i="22"/>
  <c r="K2277" i="22"/>
  <c r="K2278" i="22"/>
  <c r="K2279" i="22"/>
  <c r="K2280" i="22"/>
  <c r="K2281" i="22"/>
  <c r="K2282" i="22"/>
  <c r="K2283" i="22"/>
  <c r="K2284" i="22"/>
  <c r="K2285" i="22"/>
  <c r="K2286" i="22"/>
  <c r="K2287" i="22"/>
  <c r="K2288" i="22"/>
  <c r="K2289" i="22"/>
  <c r="K2290" i="22"/>
  <c r="K2291" i="22"/>
  <c r="K2292" i="22"/>
  <c r="K2293" i="22"/>
  <c r="K2294" i="22"/>
  <c r="K2295" i="22"/>
  <c r="K2296" i="22"/>
  <c r="K2297" i="22"/>
  <c r="K2298" i="22"/>
  <c r="K2299" i="22"/>
  <c r="K2300" i="22"/>
  <c r="K2301" i="22"/>
  <c r="K2302" i="22"/>
  <c r="K2303" i="22"/>
  <c r="K2304" i="22"/>
  <c r="K2305" i="22"/>
  <c r="K2306" i="22"/>
  <c r="K2307" i="22"/>
  <c r="K2308" i="22"/>
  <c r="K2309" i="22"/>
  <c r="K2310" i="22"/>
  <c r="K2311" i="22"/>
  <c r="K2312" i="22"/>
  <c r="K2313" i="22"/>
  <c r="K2314" i="22"/>
  <c r="K2315" i="22"/>
  <c r="K2316" i="22"/>
  <c r="K2317" i="22"/>
  <c r="K2318" i="22"/>
  <c r="K2319" i="22"/>
  <c r="K2320" i="22"/>
  <c r="K2321" i="22"/>
  <c r="K2322" i="22"/>
  <c r="K2323" i="22"/>
  <c r="K2324" i="22"/>
  <c r="K2325" i="22"/>
  <c r="K2326" i="22"/>
  <c r="K2327" i="22"/>
  <c r="K2328" i="22"/>
  <c r="K2329" i="22"/>
  <c r="K2330" i="22"/>
  <c r="K2331" i="22"/>
  <c r="K2332" i="22"/>
  <c r="K2333" i="22"/>
  <c r="K2334" i="22"/>
  <c r="K2335" i="22"/>
  <c r="K2336" i="22"/>
  <c r="K2337" i="22"/>
  <c r="K2338" i="22"/>
  <c r="K2339" i="22"/>
  <c r="K2340" i="22"/>
  <c r="K2341" i="22"/>
  <c r="K2342" i="22"/>
  <c r="K2343" i="22"/>
  <c r="K2344" i="22"/>
  <c r="K2345" i="22"/>
  <c r="K2346" i="22"/>
  <c r="K2347" i="22"/>
  <c r="K2348" i="22"/>
  <c r="K2349" i="22"/>
  <c r="K2350" i="22"/>
  <c r="K2351" i="22"/>
  <c r="K2352" i="22"/>
  <c r="K2353" i="22"/>
  <c r="K2354" i="22"/>
  <c r="K2355" i="22"/>
  <c r="K2356" i="22"/>
  <c r="K2357" i="22"/>
  <c r="K2358" i="22"/>
  <c r="K2359" i="22"/>
  <c r="K2360" i="22"/>
  <c r="K2361" i="22"/>
  <c r="K2362" i="22"/>
  <c r="K2363" i="22"/>
  <c r="K2364" i="22"/>
  <c r="K2365" i="22"/>
  <c r="K2366" i="22"/>
  <c r="K2367" i="22"/>
  <c r="K2368" i="22"/>
  <c r="K2369" i="22"/>
  <c r="K2370" i="22"/>
  <c r="K2371" i="22"/>
  <c r="K2372" i="22"/>
  <c r="K2373" i="22"/>
  <c r="K2374" i="22"/>
  <c r="K2375" i="22"/>
  <c r="K2376" i="22"/>
  <c r="K2377" i="22"/>
  <c r="K2378" i="22"/>
  <c r="K2379" i="22"/>
  <c r="K2380" i="22"/>
  <c r="K2381" i="22"/>
  <c r="K2382" i="22"/>
  <c r="K2383" i="22"/>
  <c r="K2384" i="22"/>
  <c r="K2385" i="22"/>
  <c r="K2386" i="22"/>
  <c r="K2387" i="22"/>
  <c r="K2388" i="22"/>
  <c r="K2389" i="22"/>
  <c r="K2390" i="22"/>
  <c r="K2391" i="22"/>
  <c r="K2392" i="22"/>
  <c r="K2393" i="22"/>
  <c r="K2394" i="22"/>
  <c r="K2395" i="22"/>
  <c r="K2396" i="22"/>
  <c r="K2397" i="22"/>
  <c r="K2398" i="22"/>
  <c r="K2399" i="22"/>
  <c r="K2400" i="22"/>
  <c r="K2401" i="22"/>
  <c r="K2402" i="22"/>
  <c r="K2403" i="22"/>
  <c r="K2404" i="22"/>
  <c r="K2405" i="22"/>
  <c r="K2406" i="22"/>
  <c r="K2407" i="22"/>
  <c r="K2408" i="22"/>
  <c r="K2409" i="22"/>
  <c r="K2410" i="22"/>
  <c r="K2411" i="22"/>
  <c r="K2412" i="22"/>
  <c r="K2413" i="22"/>
  <c r="K2414" i="22"/>
  <c r="K2415" i="22"/>
  <c r="K2416" i="22"/>
  <c r="K2417" i="22"/>
  <c r="K2418" i="22"/>
  <c r="K2419" i="22"/>
  <c r="K2420" i="22"/>
  <c r="K2421" i="22"/>
  <c r="K2422" i="22"/>
  <c r="K2423" i="22"/>
  <c r="K2424" i="22"/>
  <c r="K2425" i="22"/>
  <c r="K2426" i="22"/>
  <c r="K2427" i="22"/>
  <c r="K2428" i="22"/>
  <c r="K2429" i="22"/>
  <c r="K2430" i="22"/>
  <c r="K2431" i="22"/>
  <c r="K2432" i="22"/>
  <c r="K2433" i="22"/>
  <c r="K2434" i="22"/>
  <c r="K2435" i="22"/>
  <c r="K2436" i="22"/>
  <c r="K2437" i="22"/>
  <c r="K2438" i="22"/>
  <c r="K2439" i="22"/>
  <c r="K2440" i="22"/>
  <c r="K2441" i="22"/>
  <c r="K2442" i="22"/>
  <c r="K2443" i="22"/>
  <c r="K2444" i="22"/>
  <c r="K2445" i="22"/>
  <c r="K2446" i="22"/>
  <c r="K2447" i="22"/>
  <c r="K2448" i="22"/>
  <c r="K2449" i="22"/>
  <c r="K2450" i="22"/>
  <c r="K2451" i="22"/>
  <c r="K2452" i="22"/>
  <c r="K2453" i="22"/>
  <c r="K2454" i="22"/>
  <c r="K2455" i="22"/>
  <c r="K2456" i="22"/>
  <c r="K2457" i="22"/>
  <c r="K2458" i="22"/>
  <c r="K2459" i="22"/>
  <c r="K2460" i="22"/>
  <c r="K2461" i="22"/>
  <c r="K2462" i="22"/>
  <c r="K2463" i="22"/>
  <c r="K2464" i="22"/>
  <c r="K2465" i="22"/>
  <c r="K2466" i="22"/>
  <c r="K2467" i="22"/>
  <c r="K2468" i="22"/>
  <c r="K2469" i="22"/>
  <c r="K2470" i="22"/>
  <c r="K2471" i="22"/>
  <c r="K2472" i="22"/>
  <c r="K2473" i="22"/>
  <c r="K2474" i="22"/>
  <c r="K2475" i="22"/>
  <c r="K2476" i="22"/>
  <c r="K2477" i="22"/>
  <c r="K2478" i="22"/>
  <c r="K2479" i="22"/>
  <c r="K2480" i="22"/>
  <c r="K2481" i="22"/>
  <c r="K2482" i="22"/>
  <c r="K2483" i="22"/>
  <c r="K2484" i="22"/>
  <c r="K2485" i="22"/>
  <c r="K2486" i="22"/>
  <c r="K2487" i="22"/>
  <c r="K2488" i="22"/>
  <c r="K2489" i="22"/>
  <c r="K2490" i="22"/>
  <c r="K2491" i="22"/>
  <c r="K2492" i="22"/>
  <c r="K2493" i="22"/>
  <c r="K2494" i="22"/>
  <c r="K2495" i="22"/>
  <c r="K2496" i="22"/>
  <c r="K2497" i="22"/>
  <c r="K2498" i="22"/>
  <c r="K2499" i="22"/>
  <c r="K2500" i="22"/>
  <c r="K2501" i="22"/>
  <c r="K2502" i="22"/>
  <c r="K2503" i="22"/>
  <c r="K2504" i="22"/>
  <c r="K2505" i="22"/>
  <c r="K2506" i="22"/>
  <c r="K2507" i="22"/>
  <c r="K2508" i="22"/>
  <c r="K2509" i="22"/>
  <c r="K2510" i="22"/>
  <c r="K2511" i="22"/>
  <c r="K2512" i="22"/>
  <c r="K2513" i="22"/>
  <c r="K2514" i="22"/>
  <c r="K2515" i="22"/>
  <c r="K2516" i="22"/>
  <c r="K2517" i="22"/>
  <c r="K2518" i="22"/>
  <c r="K2519" i="22"/>
  <c r="K2520" i="22"/>
  <c r="K2521" i="22"/>
  <c r="K2522" i="22"/>
  <c r="K2523" i="22"/>
  <c r="K2524" i="22"/>
  <c r="K2525" i="22"/>
  <c r="K2526" i="22"/>
  <c r="K2527" i="22"/>
  <c r="K2528" i="22"/>
  <c r="K2529" i="22"/>
  <c r="K2530" i="22"/>
  <c r="K2531" i="22"/>
  <c r="K2532" i="22"/>
  <c r="K2533" i="22"/>
  <c r="K2534" i="22"/>
  <c r="K2535" i="22"/>
  <c r="K2536" i="22"/>
  <c r="K2537" i="22"/>
  <c r="K2538" i="22"/>
  <c r="K2539" i="22"/>
  <c r="K2540" i="22"/>
  <c r="K2541" i="22"/>
  <c r="K2542" i="22"/>
  <c r="K2543" i="22"/>
  <c r="K2544" i="22"/>
  <c r="K2545" i="22"/>
  <c r="K2546" i="22"/>
  <c r="K2547" i="22"/>
  <c r="K2548" i="22"/>
  <c r="K2549" i="22"/>
  <c r="K2550" i="22"/>
  <c r="K2551" i="22"/>
  <c r="K2552" i="22"/>
  <c r="K2553" i="22"/>
  <c r="K2554" i="22"/>
  <c r="K2555" i="22"/>
  <c r="K2556" i="22"/>
  <c r="K2557" i="22"/>
  <c r="K2558" i="22"/>
  <c r="K2559" i="22"/>
  <c r="K2560" i="22"/>
  <c r="K2561" i="22"/>
  <c r="K2562" i="22"/>
  <c r="K2563" i="22"/>
  <c r="K2564" i="22"/>
  <c r="K2565" i="22"/>
  <c r="K2566" i="22"/>
  <c r="K2567" i="22"/>
  <c r="K2568" i="22"/>
  <c r="K2569" i="22"/>
  <c r="K2570" i="22"/>
  <c r="K2571" i="22"/>
  <c r="K2572" i="22"/>
  <c r="K2573" i="22"/>
  <c r="K2574" i="22"/>
  <c r="K2575" i="22"/>
  <c r="K2576" i="22"/>
  <c r="K2577" i="22"/>
  <c r="K2578" i="22"/>
  <c r="K2579" i="22"/>
  <c r="K2580" i="22"/>
  <c r="K2581" i="22"/>
  <c r="K2582" i="22"/>
  <c r="K2583" i="22"/>
  <c r="K2584" i="22"/>
  <c r="K2585" i="22"/>
  <c r="K2586" i="22"/>
  <c r="K2587" i="22"/>
  <c r="K2588" i="22"/>
  <c r="K2589" i="22"/>
  <c r="K2590" i="22"/>
  <c r="K2591" i="22"/>
  <c r="K2592" i="22"/>
  <c r="K2593" i="22"/>
  <c r="K2594" i="22"/>
  <c r="K2595" i="22"/>
  <c r="K2596" i="22"/>
  <c r="K2597" i="22"/>
  <c r="K2598" i="22"/>
  <c r="K2599" i="22"/>
  <c r="K2600" i="22"/>
  <c r="K2601" i="22"/>
  <c r="K2602" i="22"/>
  <c r="K2603" i="22"/>
  <c r="K2604" i="22"/>
  <c r="K2605" i="22"/>
  <c r="K2606" i="22"/>
  <c r="K2607" i="22"/>
  <c r="K2608" i="22"/>
  <c r="K2609" i="22"/>
  <c r="K2610" i="22"/>
  <c r="K2611" i="22"/>
  <c r="K2612" i="22"/>
  <c r="K2613" i="22"/>
  <c r="K2614" i="22"/>
  <c r="K2615" i="22"/>
  <c r="K2616" i="22"/>
  <c r="K2617" i="22"/>
  <c r="K2618" i="22"/>
  <c r="K2619" i="22"/>
  <c r="K2620" i="22"/>
  <c r="K2621" i="22"/>
  <c r="K2622" i="22"/>
  <c r="K2623" i="22"/>
  <c r="K2624" i="22"/>
  <c r="K2625" i="22"/>
  <c r="K2626" i="22"/>
  <c r="K2627" i="22"/>
  <c r="K2628" i="22"/>
  <c r="K2629" i="22"/>
  <c r="K2630" i="22"/>
  <c r="K2631" i="22"/>
  <c r="K2632" i="22"/>
  <c r="K2633" i="22"/>
  <c r="K2634" i="22"/>
  <c r="K2635" i="22"/>
  <c r="K2636" i="22"/>
  <c r="K2637" i="22"/>
  <c r="K2638" i="22"/>
  <c r="K2639" i="22"/>
  <c r="K2640" i="22"/>
  <c r="K2641" i="22"/>
  <c r="K2642" i="22"/>
  <c r="K2643" i="22"/>
  <c r="K2644" i="22"/>
  <c r="K2645" i="22"/>
  <c r="K2646" i="22"/>
  <c r="K2647" i="22"/>
  <c r="K2648" i="22"/>
  <c r="K2649" i="22"/>
  <c r="K2650" i="22"/>
  <c r="K2651" i="22"/>
  <c r="K2652" i="22"/>
  <c r="K2653" i="22"/>
  <c r="K2654" i="22"/>
  <c r="K2655" i="22"/>
  <c r="K2656" i="22"/>
  <c r="K2657" i="22"/>
  <c r="K2658" i="22"/>
  <c r="K2659" i="22"/>
  <c r="K2660" i="22"/>
  <c r="K2661" i="22"/>
  <c r="K2662" i="22"/>
  <c r="K2663" i="22"/>
  <c r="K2664" i="22"/>
  <c r="K2665" i="22"/>
  <c r="K2666" i="22"/>
  <c r="K2667" i="22"/>
  <c r="K2668" i="22"/>
  <c r="K2669" i="22"/>
  <c r="K2670" i="22"/>
  <c r="K2671" i="22"/>
  <c r="K2672" i="22"/>
  <c r="K2673" i="22"/>
  <c r="K2674" i="22"/>
  <c r="K2675" i="22"/>
  <c r="K2676" i="22"/>
  <c r="K2677" i="22"/>
  <c r="K2678" i="22"/>
  <c r="K2679" i="22"/>
  <c r="K2680" i="22"/>
  <c r="K2681" i="22"/>
  <c r="K2682" i="22"/>
  <c r="K2683" i="22"/>
  <c r="K2684" i="22"/>
  <c r="K2685" i="22"/>
  <c r="K2686" i="22"/>
  <c r="K2687" i="22"/>
  <c r="K2688" i="22"/>
  <c r="K2689" i="22"/>
  <c r="K2690" i="22"/>
  <c r="K2691" i="22"/>
  <c r="K2692" i="22"/>
  <c r="K2693" i="22"/>
  <c r="K2694" i="22"/>
  <c r="K2695" i="22"/>
  <c r="K2696" i="22"/>
  <c r="K2697" i="22"/>
  <c r="K2698" i="22"/>
  <c r="K2699" i="22"/>
  <c r="K2700" i="22"/>
  <c r="K2701" i="22"/>
  <c r="K2702" i="22"/>
  <c r="K2703" i="22"/>
  <c r="K2704" i="22"/>
  <c r="K2705" i="22"/>
  <c r="K2706" i="22"/>
  <c r="K2707" i="22"/>
  <c r="K2708" i="22"/>
  <c r="K2709" i="22"/>
  <c r="K2710" i="22"/>
  <c r="K2711" i="22"/>
  <c r="K2712" i="22"/>
  <c r="K2713" i="22"/>
  <c r="K2714" i="22"/>
  <c r="K2715" i="22"/>
  <c r="K2716" i="22"/>
  <c r="K2717" i="22"/>
  <c r="K2718" i="22"/>
  <c r="K2719" i="22"/>
  <c r="K2720" i="22"/>
  <c r="K2721" i="22"/>
  <c r="K2722" i="22"/>
  <c r="K2723" i="22"/>
  <c r="K2724" i="22"/>
  <c r="K2725" i="22"/>
  <c r="K2726" i="22"/>
  <c r="K2727" i="22"/>
  <c r="K2728" i="22"/>
  <c r="K2729" i="22"/>
  <c r="K2730" i="22"/>
  <c r="K2731" i="22"/>
  <c r="K2732" i="22"/>
  <c r="K2733" i="22"/>
  <c r="K2734" i="22"/>
  <c r="K2735" i="22"/>
  <c r="K2736" i="22"/>
  <c r="K2737" i="22"/>
  <c r="K2738" i="22"/>
  <c r="K2739" i="22"/>
  <c r="K2740" i="22"/>
  <c r="K2741" i="22"/>
  <c r="K2742" i="22"/>
  <c r="K2743" i="22"/>
  <c r="K2744" i="22"/>
  <c r="K2745" i="22"/>
  <c r="K2746" i="22"/>
  <c r="K2747" i="22"/>
  <c r="K2748" i="22"/>
  <c r="K2749" i="22"/>
  <c r="K2750" i="22"/>
  <c r="K2751" i="22"/>
  <c r="K2752" i="22"/>
  <c r="K2753" i="22"/>
  <c r="K2754" i="22"/>
  <c r="K2755" i="22"/>
  <c r="K2756" i="22"/>
  <c r="K2757" i="22"/>
  <c r="K2758" i="22"/>
  <c r="K2759" i="22"/>
  <c r="K2760" i="22"/>
  <c r="K2761" i="22"/>
  <c r="K2762" i="22"/>
  <c r="K2763" i="22"/>
  <c r="K2764" i="22"/>
  <c r="K2765" i="22"/>
  <c r="K2766" i="22"/>
  <c r="K2767" i="22"/>
  <c r="K2768" i="22"/>
  <c r="K2769" i="22"/>
  <c r="K2770" i="22"/>
  <c r="K2771" i="22"/>
  <c r="K2772" i="22"/>
  <c r="K2773" i="22"/>
  <c r="K2774" i="22"/>
  <c r="K2775" i="22"/>
  <c r="K2776" i="22"/>
  <c r="K2777" i="22"/>
  <c r="K2778" i="22"/>
  <c r="K2779" i="22"/>
  <c r="K2780" i="22"/>
  <c r="K2781" i="22"/>
  <c r="K2782" i="22"/>
  <c r="K2783" i="22"/>
  <c r="K2784" i="22"/>
  <c r="K2785" i="22"/>
  <c r="K2786" i="22"/>
  <c r="K2787" i="22"/>
  <c r="K2788" i="22"/>
  <c r="K2789" i="22"/>
  <c r="K2790" i="22"/>
  <c r="K2791" i="22"/>
  <c r="K2792" i="22"/>
  <c r="K2793" i="22"/>
  <c r="K2794" i="22"/>
  <c r="K2795" i="22"/>
  <c r="K2796" i="22"/>
  <c r="K2797" i="22"/>
  <c r="K2798" i="22"/>
  <c r="K2799" i="22"/>
  <c r="K2800" i="22"/>
  <c r="K2801" i="22"/>
  <c r="K2802" i="22"/>
  <c r="K2803" i="22"/>
  <c r="K2804" i="22"/>
  <c r="K2805" i="22"/>
  <c r="K2806" i="22"/>
  <c r="K2807" i="22"/>
  <c r="K2808" i="22"/>
  <c r="K2809" i="22"/>
  <c r="K2810" i="22"/>
  <c r="K2811" i="22"/>
  <c r="K2812" i="22"/>
  <c r="K2813" i="22"/>
  <c r="K2814" i="22"/>
  <c r="K2815" i="22"/>
  <c r="K2816" i="22"/>
  <c r="K2817" i="22"/>
  <c r="K2818" i="22"/>
  <c r="K2819" i="22"/>
  <c r="K2820" i="22"/>
  <c r="K2821" i="22"/>
  <c r="K2822" i="22"/>
  <c r="K2823" i="22"/>
  <c r="K2824" i="22"/>
  <c r="K2825" i="22"/>
  <c r="K2826" i="22"/>
  <c r="K2827" i="22"/>
  <c r="K2828" i="22"/>
  <c r="K2829" i="22"/>
  <c r="K2830" i="22"/>
  <c r="K2831" i="22"/>
  <c r="K2832" i="22"/>
  <c r="K2833" i="22"/>
  <c r="K2834" i="22"/>
  <c r="K2835" i="22"/>
  <c r="K2836" i="22"/>
  <c r="K2837" i="22"/>
  <c r="K2838" i="22"/>
  <c r="K2839" i="22"/>
  <c r="K2840" i="22"/>
  <c r="K2841" i="22"/>
  <c r="K2842" i="22"/>
  <c r="K2843" i="22"/>
  <c r="K2844" i="22"/>
  <c r="K2845" i="22"/>
  <c r="K2846" i="22"/>
  <c r="K2847" i="22"/>
  <c r="K2848" i="22"/>
  <c r="K2849" i="22"/>
  <c r="K2850" i="22"/>
  <c r="K2851" i="22"/>
  <c r="K2852" i="22"/>
  <c r="K2853" i="22"/>
  <c r="K2854" i="22"/>
  <c r="K2855" i="22"/>
  <c r="K2856" i="22"/>
  <c r="K2857" i="22"/>
  <c r="K2858" i="22"/>
  <c r="K2859" i="22"/>
  <c r="K2860" i="22"/>
  <c r="K2861" i="22"/>
  <c r="K2862" i="22"/>
  <c r="K2863" i="22"/>
  <c r="K2864" i="22"/>
  <c r="K2865" i="22"/>
  <c r="K2866" i="22"/>
  <c r="K2867" i="22"/>
  <c r="K2868" i="22"/>
  <c r="K2869" i="22"/>
  <c r="K2870" i="22"/>
  <c r="K2871" i="22"/>
  <c r="K2872" i="22"/>
  <c r="K2873" i="22"/>
  <c r="K2874" i="22"/>
  <c r="K2875" i="22"/>
  <c r="K2876" i="22"/>
  <c r="K2877" i="22"/>
  <c r="K2878" i="22"/>
  <c r="K2879" i="22"/>
  <c r="K2880" i="22"/>
  <c r="K2881" i="22"/>
  <c r="K2882" i="22"/>
  <c r="K2883" i="22"/>
  <c r="K2884" i="22"/>
  <c r="K2885" i="22"/>
  <c r="K2886" i="22"/>
  <c r="K2887" i="22"/>
  <c r="K2888" i="22"/>
  <c r="K2889" i="22"/>
  <c r="K2890" i="22"/>
  <c r="K2891" i="22"/>
  <c r="K2892" i="22"/>
  <c r="K2893" i="22"/>
  <c r="K2894" i="22"/>
  <c r="K2895" i="22"/>
  <c r="K2896" i="22"/>
  <c r="K2897" i="22"/>
  <c r="K2898" i="22"/>
  <c r="K2899" i="22"/>
  <c r="K2900" i="22"/>
  <c r="K2901" i="22"/>
  <c r="K2902" i="22"/>
  <c r="K2903" i="22"/>
  <c r="K2904" i="22"/>
  <c r="K2905" i="22"/>
  <c r="K2906" i="22"/>
  <c r="K2907" i="22"/>
  <c r="K2908" i="22"/>
  <c r="K2909" i="22"/>
  <c r="K2910" i="22"/>
  <c r="K2911" i="22"/>
  <c r="K2912" i="22"/>
  <c r="K2913" i="22"/>
  <c r="K2914" i="22"/>
  <c r="K2915" i="22"/>
  <c r="K2916" i="22"/>
  <c r="K2917" i="22"/>
  <c r="K2918" i="22"/>
  <c r="K2919" i="22"/>
  <c r="K2920" i="22"/>
  <c r="K2921" i="22"/>
  <c r="K2922" i="22"/>
  <c r="K2923" i="22"/>
  <c r="K2924" i="22"/>
  <c r="K2925" i="22"/>
  <c r="K2926" i="22"/>
  <c r="K2927" i="22"/>
  <c r="K2928" i="22"/>
  <c r="K2929" i="22"/>
  <c r="K2930" i="22"/>
  <c r="K2931" i="22"/>
  <c r="K2932" i="22"/>
  <c r="K2933" i="22"/>
  <c r="K2934" i="22"/>
  <c r="K2935" i="22"/>
  <c r="K2936" i="22"/>
  <c r="K2937" i="22"/>
  <c r="K2938" i="22"/>
  <c r="K2939" i="22"/>
  <c r="K2940" i="22"/>
  <c r="K2941" i="22"/>
  <c r="K2942" i="22"/>
  <c r="K2943" i="22"/>
  <c r="K2944" i="22"/>
  <c r="K2945" i="22"/>
  <c r="K2946" i="22"/>
  <c r="K2947" i="22"/>
  <c r="K2948" i="22"/>
  <c r="K2949" i="22"/>
  <c r="K2950" i="22"/>
  <c r="K2951" i="22"/>
  <c r="K2952" i="22"/>
  <c r="K2953" i="22"/>
  <c r="K2954" i="22"/>
  <c r="K2955" i="22"/>
  <c r="K2956" i="22"/>
  <c r="K2957" i="22"/>
  <c r="K2958" i="22"/>
  <c r="K2959" i="22"/>
  <c r="K2960" i="22"/>
  <c r="K2961" i="22"/>
  <c r="K2962" i="22"/>
  <c r="K2963" i="22"/>
  <c r="K2964" i="22"/>
  <c r="K2965" i="22"/>
  <c r="K2966" i="22"/>
  <c r="K2967" i="22"/>
  <c r="K2968" i="22"/>
  <c r="K2969" i="22"/>
  <c r="K2970" i="22"/>
  <c r="K2971" i="22"/>
  <c r="K2972" i="22"/>
  <c r="K2973" i="22"/>
  <c r="K2974" i="22"/>
  <c r="K2975" i="22"/>
  <c r="K2976" i="22"/>
  <c r="K2977" i="22"/>
  <c r="K2978" i="22"/>
  <c r="K2979" i="22"/>
  <c r="K2980" i="22"/>
  <c r="K2981" i="22"/>
  <c r="K2982" i="22"/>
  <c r="K2983" i="22"/>
  <c r="K2984" i="22"/>
  <c r="K2985" i="22"/>
  <c r="K2986" i="22"/>
  <c r="K2987" i="22"/>
  <c r="K2988" i="22"/>
  <c r="K2989" i="22"/>
  <c r="K2990" i="22"/>
  <c r="K2991" i="22"/>
  <c r="K2992" i="22"/>
  <c r="K2993" i="22"/>
  <c r="K2994" i="22"/>
  <c r="K2995" i="22"/>
  <c r="K2996" i="22"/>
  <c r="K2997" i="22"/>
  <c r="K2998" i="22"/>
  <c r="K2999" i="22"/>
  <c r="K3000" i="22"/>
  <c r="K3001" i="22"/>
  <c r="K3002" i="22"/>
  <c r="K3003" i="22"/>
  <c r="K3004" i="22"/>
  <c r="K3005" i="22"/>
  <c r="K3006" i="22"/>
  <c r="K3007" i="22"/>
  <c r="K3008" i="22"/>
  <c r="K3009" i="22"/>
  <c r="K3010" i="22"/>
  <c r="K3011" i="22"/>
  <c r="K3012" i="22"/>
  <c r="K3013" i="22"/>
  <c r="K3014" i="22"/>
  <c r="K3015" i="22"/>
  <c r="K3016" i="22"/>
  <c r="K3017" i="22"/>
  <c r="K3018" i="22"/>
  <c r="K3019" i="22"/>
  <c r="K3020" i="22"/>
  <c r="K3021" i="22"/>
  <c r="K3022" i="22"/>
  <c r="K3023" i="22"/>
  <c r="K3024" i="22"/>
  <c r="K3025" i="22"/>
  <c r="K3026" i="22"/>
  <c r="K3027" i="22"/>
  <c r="K3028" i="22"/>
  <c r="K3029" i="22"/>
  <c r="K3030" i="22"/>
  <c r="K3031" i="22"/>
  <c r="K3032" i="22"/>
  <c r="K3033" i="22"/>
  <c r="K3034" i="22"/>
  <c r="K3035" i="22"/>
  <c r="K3036" i="22"/>
  <c r="K3037" i="22"/>
  <c r="K3038" i="22"/>
  <c r="K3039" i="22"/>
  <c r="K3040" i="22"/>
  <c r="K3041" i="22"/>
  <c r="K3042" i="22"/>
  <c r="K3043" i="22"/>
  <c r="K3044" i="22"/>
  <c r="K3045" i="22"/>
  <c r="K3046" i="22"/>
  <c r="K3047" i="22"/>
  <c r="K3048" i="22"/>
  <c r="K3049" i="22"/>
  <c r="K3050" i="22"/>
  <c r="K3051" i="22"/>
  <c r="K3052" i="22"/>
  <c r="K3053" i="22"/>
  <c r="K3054" i="22"/>
  <c r="K3055" i="22"/>
  <c r="K3056" i="22"/>
  <c r="K3057" i="22"/>
  <c r="K3058" i="22"/>
  <c r="K3059" i="22"/>
  <c r="K3060" i="22"/>
  <c r="K3061" i="22"/>
  <c r="K3062" i="22"/>
  <c r="K3063" i="22"/>
  <c r="K3064" i="22"/>
  <c r="K3065" i="22"/>
  <c r="K3066" i="22"/>
  <c r="K3067" i="22"/>
  <c r="K3068" i="22"/>
  <c r="K3069" i="22"/>
  <c r="K3070" i="22"/>
  <c r="K3071" i="22"/>
  <c r="K3072" i="22"/>
  <c r="K3073" i="22"/>
  <c r="K3074" i="22"/>
  <c r="K3075" i="22"/>
  <c r="K3076" i="22"/>
  <c r="K3077" i="22"/>
  <c r="K3078" i="22"/>
  <c r="K3079" i="22"/>
  <c r="K3080" i="22"/>
  <c r="K3081" i="22"/>
  <c r="K3082" i="22"/>
  <c r="K3083" i="22"/>
  <c r="K3084" i="22"/>
  <c r="K3085" i="22"/>
  <c r="K3086" i="22"/>
  <c r="K3087" i="22"/>
  <c r="K3088" i="22"/>
  <c r="K3089" i="22"/>
  <c r="K3090" i="22"/>
  <c r="K3091" i="22"/>
  <c r="K3092" i="22"/>
  <c r="K3093" i="22"/>
  <c r="K3094" i="22"/>
  <c r="K3095" i="22"/>
  <c r="K3096" i="22"/>
  <c r="K3097" i="22"/>
  <c r="K3098" i="22"/>
  <c r="K3099" i="22"/>
  <c r="K3100" i="22"/>
  <c r="K3101" i="22"/>
  <c r="K3102" i="22"/>
  <c r="K3103" i="22"/>
  <c r="K3104" i="22"/>
  <c r="K3105" i="22"/>
  <c r="K3106" i="22"/>
  <c r="K3107" i="22"/>
  <c r="K3108" i="22"/>
  <c r="K3109" i="22"/>
  <c r="K3110" i="22"/>
  <c r="K3111" i="22"/>
  <c r="K3112" i="22"/>
  <c r="K3113" i="22"/>
  <c r="K3114" i="22"/>
  <c r="K3115" i="22"/>
  <c r="K3116" i="22"/>
  <c r="K3117" i="22"/>
  <c r="K3118" i="22"/>
  <c r="K3119" i="22"/>
  <c r="K3120" i="22"/>
  <c r="K3121" i="22"/>
  <c r="K3122" i="22"/>
  <c r="K3123" i="22"/>
  <c r="K3124" i="22"/>
  <c r="K3125" i="22"/>
  <c r="K3126" i="22"/>
  <c r="K3127" i="22"/>
  <c r="K3128" i="22"/>
  <c r="K3129" i="22"/>
  <c r="K3130" i="22"/>
  <c r="K3131" i="22"/>
  <c r="K3132" i="22"/>
  <c r="K3133" i="22"/>
  <c r="K3134" i="22"/>
  <c r="K3135" i="22"/>
  <c r="K3136" i="22"/>
  <c r="K3137" i="22"/>
  <c r="K3138" i="22"/>
  <c r="K3139" i="22"/>
  <c r="K3140" i="22"/>
  <c r="K3141" i="22"/>
  <c r="K3142" i="22"/>
  <c r="K3143" i="22"/>
  <c r="K3144" i="22"/>
  <c r="K3145" i="22"/>
  <c r="K3146" i="22"/>
  <c r="K3147" i="22"/>
  <c r="K3148" i="22"/>
  <c r="K3149" i="22"/>
  <c r="K3150" i="22"/>
  <c r="K3151" i="22"/>
  <c r="K3152" i="22"/>
  <c r="K3153" i="22"/>
  <c r="K3154" i="22"/>
  <c r="K3155" i="22"/>
  <c r="K3156" i="22"/>
  <c r="K3157" i="22"/>
  <c r="K3158" i="22"/>
  <c r="K3159" i="22"/>
  <c r="K3160" i="22"/>
  <c r="K3161" i="22"/>
  <c r="K3162" i="22"/>
  <c r="K3163" i="22"/>
  <c r="K3164" i="22"/>
  <c r="K3165" i="22"/>
  <c r="K3166" i="22"/>
  <c r="K3167" i="22"/>
  <c r="K3168" i="22"/>
  <c r="K3169" i="22"/>
  <c r="K3170" i="22"/>
  <c r="K3171" i="22"/>
  <c r="K3172" i="22"/>
  <c r="K3173" i="22"/>
  <c r="K3174" i="22"/>
  <c r="K3175" i="22"/>
  <c r="K3176" i="22"/>
  <c r="K3177" i="22"/>
  <c r="K3178" i="22"/>
  <c r="K3179" i="22"/>
  <c r="K3180" i="22"/>
  <c r="K3181" i="22"/>
  <c r="K3182" i="22"/>
  <c r="K3183" i="22"/>
  <c r="K3184" i="22"/>
  <c r="K3185" i="22"/>
  <c r="K3186" i="22"/>
  <c r="K3187" i="22"/>
  <c r="K3188" i="22"/>
  <c r="K3189" i="22"/>
  <c r="K3190" i="22"/>
  <c r="K3191" i="22"/>
  <c r="K3192" i="22"/>
  <c r="K3193" i="22"/>
  <c r="K3194" i="22"/>
  <c r="K3195" i="22"/>
  <c r="K3196" i="22"/>
  <c r="K3197" i="22"/>
  <c r="K3198" i="22"/>
  <c r="K3199" i="22"/>
  <c r="K3200" i="22"/>
  <c r="K3201" i="22"/>
  <c r="K3202" i="22"/>
  <c r="K3203" i="22"/>
  <c r="K3204" i="22"/>
  <c r="K3205" i="22"/>
  <c r="K3206" i="22"/>
  <c r="K3207" i="22"/>
  <c r="K3208" i="22"/>
  <c r="K3209" i="22"/>
  <c r="K3210" i="22"/>
  <c r="K3211" i="22"/>
  <c r="K3212" i="22"/>
  <c r="K3213" i="22"/>
  <c r="K3214" i="22"/>
  <c r="K3215" i="22"/>
  <c r="K3216" i="22"/>
  <c r="K3217" i="22"/>
  <c r="K3218" i="22"/>
  <c r="K3219" i="22"/>
  <c r="K3220" i="22"/>
  <c r="K3221" i="22"/>
  <c r="K3222" i="22"/>
  <c r="K3223" i="22"/>
  <c r="K3224" i="22"/>
  <c r="K3225" i="22"/>
  <c r="K3226" i="22"/>
  <c r="K3227" i="22"/>
  <c r="K3228" i="22"/>
  <c r="K3229" i="22"/>
  <c r="K3230" i="22"/>
  <c r="K3231" i="22"/>
  <c r="K3232" i="22"/>
  <c r="K3233" i="22"/>
  <c r="K3234" i="22"/>
  <c r="K3235" i="22"/>
  <c r="K3236" i="22"/>
  <c r="K3237" i="22"/>
  <c r="K3238" i="22"/>
  <c r="K3239" i="22"/>
  <c r="K3240" i="22"/>
  <c r="K3241" i="22"/>
  <c r="K3242" i="22"/>
  <c r="K3243" i="22"/>
  <c r="K3244" i="22"/>
  <c r="K3245" i="22"/>
  <c r="K3246" i="22"/>
  <c r="K3247" i="22"/>
  <c r="K3248" i="22"/>
  <c r="K3249" i="22"/>
  <c r="K3250" i="22"/>
  <c r="K3251" i="22"/>
  <c r="K3252" i="22"/>
  <c r="K3253" i="22"/>
  <c r="K3254" i="22"/>
  <c r="K3255" i="22"/>
  <c r="K3256" i="22"/>
  <c r="K3257" i="22"/>
  <c r="K3258" i="22"/>
  <c r="K3259" i="22"/>
  <c r="K3260" i="22"/>
  <c r="K3261" i="22"/>
  <c r="K3262" i="22"/>
  <c r="K3263" i="22"/>
  <c r="K3264" i="22"/>
  <c r="K3265" i="22"/>
  <c r="K3266" i="22"/>
  <c r="K3267" i="22"/>
  <c r="K3268" i="22"/>
  <c r="K3269" i="22"/>
  <c r="K3270" i="22"/>
  <c r="K3271" i="22"/>
  <c r="K3272" i="22"/>
  <c r="K3273" i="22"/>
  <c r="K3274" i="22"/>
  <c r="K3275" i="22"/>
  <c r="K3276" i="22"/>
  <c r="K3277" i="22"/>
  <c r="K3278" i="22"/>
  <c r="K3279" i="22"/>
  <c r="K3280" i="22"/>
  <c r="K3281" i="22"/>
  <c r="K3282" i="22"/>
  <c r="K3283" i="22"/>
  <c r="K3284" i="22"/>
  <c r="K3285" i="22"/>
  <c r="K3286" i="22"/>
  <c r="K3287" i="22"/>
  <c r="K3288" i="22"/>
  <c r="K3289" i="22"/>
  <c r="K3290" i="22"/>
  <c r="K3291" i="22"/>
  <c r="K3292" i="22"/>
  <c r="K3293" i="22"/>
  <c r="K3294" i="22"/>
  <c r="K3295" i="22"/>
  <c r="K3296" i="22"/>
  <c r="K3297" i="22"/>
  <c r="K3298" i="22"/>
  <c r="K3299" i="22"/>
  <c r="K3300" i="22"/>
  <c r="K3301" i="22"/>
  <c r="K3302" i="22"/>
  <c r="K3303" i="22"/>
  <c r="K3304" i="22"/>
  <c r="K3305" i="22"/>
  <c r="K3306" i="22"/>
  <c r="K3307" i="22"/>
  <c r="K3308" i="22"/>
  <c r="K3309" i="22"/>
  <c r="K3310" i="22"/>
  <c r="K3311" i="22"/>
  <c r="K3312" i="22"/>
  <c r="K3313" i="22"/>
  <c r="K3314" i="22"/>
  <c r="K3315" i="22"/>
  <c r="K3316" i="22"/>
  <c r="K3317" i="22"/>
  <c r="K3318" i="22"/>
  <c r="K3319" i="22"/>
  <c r="K3320" i="22"/>
  <c r="K3321" i="22"/>
  <c r="K3322" i="22"/>
  <c r="K3323" i="22"/>
  <c r="K3324" i="22"/>
  <c r="K3325" i="22"/>
  <c r="K3326" i="22"/>
  <c r="K3327" i="22"/>
  <c r="K3328" i="22"/>
  <c r="K3329" i="22"/>
  <c r="K3330" i="22"/>
  <c r="K3331" i="22"/>
  <c r="K3332" i="22"/>
  <c r="K3333" i="22"/>
  <c r="K3334" i="22"/>
  <c r="K3335" i="22"/>
  <c r="K3336" i="22"/>
  <c r="K3337" i="22"/>
  <c r="K3338" i="22"/>
  <c r="K3339" i="22"/>
  <c r="K3340" i="22"/>
  <c r="K3341" i="22"/>
  <c r="K3342" i="22"/>
  <c r="K3343" i="22"/>
  <c r="K3344" i="22"/>
  <c r="K3345" i="22"/>
  <c r="K3346" i="22"/>
  <c r="K3347" i="22"/>
  <c r="K3348" i="22"/>
  <c r="K3349" i="22"/>
  <c r="K3350" i="22"/>
  <c r="K3351" i="22"/>
  <c r="K3352" i="22"/>
  <c r="K3353" i="22"/>
  <c r="K3354" i="22"/>
  <c r="K3355" i="22"/>
  <c r="K3356" i="22"/>
  <c r="K3357" i="22"/>
  <c r="K3358" i="22"/>
  <c r="K3359" i="22"/>
  <c r="K3360" i="22"/>
  <c r="K3361" i="22"/>
  <c r="K3362" i="22"/>
  <c r="K3363" i="22"/>
  <c r="K3364" i="22"/>
  <c r="K3365" i="22"/>
  <c r="K3366" i="22"/>
  <c r="K3367" i="22"/>
  <c r="K3368" i="22"/>
  <c r="K3369" i="22"/>
  <c r="K3370" i="22"/>
  <c r="K3371" i="22"/>
  <c r="K3372" i="22"/>
  <c r="K3373" i="22"/>
  <c r="K3374" i="22"/>
  <c r="K3375" i="22"/>
  <c r="K3376" i="22"/>
  <c r="K3377" i="22"/>
  <c r="K3378" i="22"/>
  <c r="K3379" i="22"/>
  <c r="K3380" i="22"/>
  <c r="K3381" i="22"/>
  <c r="K3382" i="22"/>
  <c r="K3383" i="22"/>
  <c r="K3384" i="22"/>
  <c r="K3385" i="22"/>
  <c r="K3386" i="22"/>
  <c r="K3387" i="22"/>
  <c r="K3388" i="22"/>
  <c r="K3389" i="22"/>
  <c r="K3390" i="22"/>
  <c r="K3391" i="22"/>
  <c r="K3392" i="22"/>
  <c r="K3393" i="22"/>
  <c r="K3394" i="22"/>
  <c r="K3395" i="22"/>
  <c r="K3396" i="22"/>
  <c r="K3397" i="22"/>
  <c r="K3398" i="22"/>
  <c r="K3399" i="22"/>
  <c r="K3400" i="22"/>
  <c r="K3401" i="22"/>
  <c r="K3402" i="22"/>
  <c r="K3403" i="22"/>
  <c r="K3404" i="22"/>
  <c r="K3405" i="22"/>
  <c r="K3406" i="22"/>
  <c r="K3407" i="22"/>
  <c r="K3408" i="22"/>
  <c r="K3409" i="22"/>
  <c r="K3410" i="22"/>
  <c r="K3411" i="22"/>
  <c r="K3412" i="22"/>
  <c r="K3413" i="22"/>
  <c r="K3414" i="22"/>
  <c r="K3415" i="22"/>
  <c r="K3416" i="22"/>
  <c r="K3417" i="22"/>
  <c r="K3418" i="22"/>
  <c r="K3419" i="22"/>
  <c r="K3420" i="22"/>
  <c r="K3421" i="22"/>
  <c r="K3422" i="22"/>
  <c r="K3423" i="22"/>
  <c r="K3424" i="22"/>
  <c r="K3425" i="22"/>
  <c r="K3426" i="22"/>
  <c r="K3427" i="22"/>
  <c r="K3428" i="22"/>
  <c r="K3429" i="22"/>
  <c r="K3430" i="22"/>
  <c r="K3431" i="22"/>
  <c r="K3432" i="22"/>
  <c r="K3433" i="22"/>
  <c r="K3434" i="22"/>
  <c r="K3435" i="22"/>
  <c r="K3436" i="22"/>
  <c r="K3437" i="22"/>
  <c r="K3438" i="22"/>
  <c r="K3439" i="22"/>
  <c r="K3440" i="22"/>
  <c r="K3441" i="22"/>
  <c r="K3442" i="22"/>
  <c r="K3443" i="22"/>
  <c r="K3444" i="22"/>
  <c r="K3445" i="22"/>
  <c r="K3446" i="22"/>
  <c r="K3447" i="22"/>
  <c r="K3448" i="22"/>
  <c r="K3449" i="22"/>
  <c r="K3450" i="22"/>
  <c r="K3451" i="22"/>
  <c r="K3452" i="22"/>
  <c r="K3453" i="22"/>
  <c r="K3454" i="22"/>
  <c r="K3455" i="22"/>
  <c r="K3456" i="22"/>
  <c r="K3457" i="22"/>
  <c r="K3458" i="22"/>
  <c r="K3459" i="22"/>
  <c r="K3460" i="22"/>
  <c r="K3461" i="22"/>
  <c r="K3462" i="22"/>
  <c r="K3463" i="22"/>
  <c r="K3464" i="22"/>
  <c r="K3465" i="22"/>
  <c r="K3466" i="22"/>
  <c r="K3467" i="22"/>
  <c r="K3468" i="22"/>
  <c r="K3469" i="22"/>
  <c r="K3470" i="22"/>
  <c r="K3471" i="22"/>
  <c r="K3472" i="22"/>
  <c r="K3473" i="22"/>
  <c r="K3474" i="22"/>
  <c r="K3475" i="22"/>
  <c r="K3476" i="22"/>
  <c r="K3477" i="22"/>
  <c r="K3478" i="22"/>
  <c r="K3479" i="22"/>
  <c r="K3480" i="22"/>
  <c r="K3481" i="22"/>
  <c r="K3482" i="22"/>
  <c r="K3483" i="22"/>
  <c r="K3484" i="22"/>
  <c r="K3485" i="22"/>
  <c r="K3486" i="22"/>
  <c r="K3487" i="22"/>
  <c r="K3488" i="22"/>
  <c r="K3489" i="22"/>
  <c r="K3490" i="22"/>
  <c r="K3491" i="22"/>
  <c r="K3492" i="22"/>
  <c r="K3493" i="22"/>
  <c r="K3494" i="22"/>
  <c r="K3495" i="22"/>
  <c r="K3496" i="22"/>
  <c r="K3497" i="22"/>
  <c r="K3498" i="22"/>
  <c r="K3499" i="22"/>
  <c r="K3500" i="22"/>
  <c r="K3501" i="22"/>
  <c r="K3502" i="22"/>
  <c r="K3503" i="22"/>
  <c r="K3504" i="22"/>
  <c r="K3505" i="22"/>
  <c r="K3506" i="22"/>
  <c r="K3507" i="22"/>
  <c r="K3508" i="22"/>
  <c r="K3509" i="22"/>
  <c r="K3510" i="22"/>
  <c r="K3511" i="22"/>
  <c r="K3512" i="22"/>
  <c r="K3513" i="22"/>
  <c r="K3514" i="22"/>
  <c r="K3515" i="22"/>
  <c r="K3516" i="22"/>
  <c r="K3517" i="22"/>
  <c r="K3518" i="22"/>
  <c r="K3519" i="22"/>
  <c r="K3520" i="22"/>
  <c r="K3521" i="22"/>
  <c r="K3522" i="22"/>
  <c r="K3523" i="22"/>
  <c r="K3524" i="22"/>
  <c r="K3525" i="22"/>
  <c r="K3526" i="22"/>
  <c r="K3527" i="22"/>
  <c r="K3528" i="22"/>
  <c r="K3529" i="22"/>
  <c r="K3530" i="22"/>
  <c r="K3531" i="22"/>
  <c r="K3532" i="22"/>
  <c r="K3533" i="22"/>
  <c r="K3534" i="22"/>
  <c r="K3535" i="22"/>
  <c r="K3536" i="22"/>
  <c r="K3537" i="22"/>
  <c r="K3538" i="22"/>
  <c r="K3539" i="22"/>
  <c r="K3540" i="22"/>
  <c r="K3541" i="22"/>
  <c r="K3542" i="22"/>
  <c r="K3543" i="22"/>
  <c r="K3544" i="22"/>
  <c r="K3545" i="22"/>
  <c r="K3546" i="22"/>
  <c r="K3547" i="22"/>
  <c r="K3548" i="22"/>
  <c r="K3549" i="22"/>
  <c r="K3550" i="22"/>
  <c r="K3551" i="22"/>
  <c r="K3552" i="22"/>
  <c r="K3553" i="22"/>
  <c r="K3554" i="22"/>
  <c r="K3555" i="22"/>
  <c r="K3556" i="22"/>
  <c r="K3557" i="22"/>
  <c r="K3558" i="22"/>
  <c r="K3559" i="22"/>
  <c r="K3560" i="22"/>
  <c r="K3561" i="22"/>
  <c r="K3562" i="22"/>
  <c r="K3563" i="22"/>
  <c r="K3564" i="22"/>
  <c r="K3565" i="22"/>
  <c r="K3566" i="22"/>
  <c r="K3567" i="22"/>
  <c r="K3568" i="22"/>
  <c r="K3569" i="22"/>
  <c r="K3570" i="22"/>
  <c r="K3571" i="22"/>
  <c r="K3572" i="22"/>
  <c r="K3573" i="22"/>
  <c r="K3574" i="22"/>
  <c r="K3575" i="22"/>
  <c r="K3576" i="22"/>
  <c r="K3577" i="22"/>
  <c r="K3578" i="22"/>
  <c r="K3579" i="22"/>
  <c r="K3580" i="22"/>
  <c r="K3581" i="22"/>
  <c r="K3582" i="22"/>
  <c r="K3583" i="22"/>
  <c r="K3584" i="22"/>
  <c r="K3585" i="22"/>
  <c r="K3586" i="22"/>
  <c r="K3587" i="22"/>
  <c r="K3588" i="22"/>
  <c r="K3589" i="22"/>
  <c r="K3590" i="22"/>
  <c r="K3591" i="22"/>
  <c r="K3592" i="22"/>
  <c r="K3593" i="22"/>
  <c r="K3594" i="22"/>
  <c r="K3595" i="22"/>
  <c r="K3596" i="22"/>
  <c r="K3597" i="22"/>
  <c r="K3598" i="22"/>
  <c r="K3599" i="22"/>
  <c r="K3600" i="22"/>
  <c r="K3601" i="22"/>
  <c r="K3602" i="22"/>
  <c r="K3603" i="22"/>
  <c r="K3604" i="22"/>
  <c r="K3605" i="22"/>
  <c r="K3606" i="22"/>
  <c r="K3607" i="22"/>
  <c r="K3608" i="22"/>
  <c r="K3609" i="22"/>
  <c r="K3610" i="22"/>
  <c r="K3611" i="22"/>
  <c r="K3612" i="22"/>
  <c r="K3613" i="22"/>
  <c r="K3614" i="22"/>
  <c r="K3615" i="22"/>
  <c r="K3616" i="22"/>
  <c r="K3617" i="22"/>
  <c r="K3618" i="22"/>
  <c r="K3619" i="22"/>
  <c r="K3620" i="22"/>
  <c r="K3621" i="22"/>
  <c r="K3622" i="22"/>
  <c r="K3623" i="22"/>
  <c r="K3624" i="22"/>
  <c r="K3625" i="22"/>
  <c r="K3626" i="22"/>
  <c r="K3627" i="22"/>
  <c r="K3628" i="22"/>
  <c r="K3629" i="22"/>
  <c r="K3630" i="22"/>
  <c r="K3631" i="22"/>
  <c r="K3632" i="22"/>
  <c r="K3633" i="22"/>
  <c r="K3634" i="22"/>
  <c r="K3635" i="22"/>
  <c r="K3636" i="22"/>
  <c r="K3637" i="22"/>
  <c r="K3638" i="22"/>
  <c r="K3639" i="22"/>
  <c r="K3640" i="22"/>
  <c r="K3641" i="22"/>
  <c r="K3642" i="22"/>
  <c r="K3643" i="22"/>
  <c r="K3644" i="22"/>
  <c r="K3645" i="22"/>
  <c r="K3646" i="22"/>
  <c r="K3647" i="22"/>
  <c r="K3648" i="22"/>
  <c r="K3649" i="22"/>
  <c r="K3650" i="22"/>
  <c r="K3651" i="22"/>
  <c r="K3652" i="22"/>
  <c r="K3653" i="22"/>
  <c r="K3654" i="22"/>
  <c r="K3655" i="22"/>
  <c r="K3656" i="22"/>
  <c r="K3657" i="22"/>
  <c r="K3658" i="22"/>
  <c r="K3659" i="22"/>
  <c r="K3660" i="22"/>
  <c r="K3661" i="22"/>
  <c r="K3662" i="22"/>
  <c r="K3663" i="22"/>
  <c r="K3664" i="22"/>
  <c r="K3665" i="22"/>
  <c r="K3666" i="22"/>
  <c r="K3667" i="22"/>
  <c r="K3668" i="22"/>
  <c r="K3669" i="22"/>
  <c r="K3670" i="22"/>
  <c r="K3671" i="22"/>
  <c r="K3672" i="22"/>
  <c r="K3673" i="22"/>
  <c r="K3674" i="22"/>
  <c r="K3675" i="22"/>
  <c r="K3676" i="22"/>
  <c r="K3677" i="22"/>
  <c r="K3678" i="22"/>
  <c r="K3679" i="22"/>
  <c r="K3680" i="22"/>
  <c r="K3681" i="22"/>
  <c r="K3682" i="22"/>
  <c r="K3683" i="22"/>
  <c r="K3684" i="22"/>
  <c r="K3685" i="22"/>
  <c r="K3686" i="22"/>
  <c r="K3687" i="22"/>
  <c r="K3688" i="22"/>
  <c r="K3689" i="22"/>
  <c r="K3690" i="22"/>
  <c r="K3691" i="22"/>
  <c r="K3692" i="22"/>
  <c r="K3693" i="22"/>
  <c r="K3694" i="22"/>
  <c r="K3695" i="22"/>
  <c r="K3696" i="22"/>
  <c r="K3697" i="22"/>
  <c r="K3698" i="22"/>
  <c r="K3699" i="22"/>
  <c r="K3700" i="22"/>
  <c r="K3701" i="22"/>
  <c r="K3702" i="22"/>
  <c r="K3703" i="22"/>
  <c r="K3704" i="22"/>
  <c r="K3705" i="22"/>
  <c r="K3706" i="22"/>
  <c r="K3707" i="22"/>
  <c r="K3708" i="22"/>
  <c r="K3709" i="22"/>
  <c r="K3710" i="22"/>
  <c r="K3711" i="22"/>
  <c r="K3712" i="22"/>
  <c r="K3713" i="22"/>
  <c r="K3714" i="22"/>
  <c r="K3715" i="22"/>
  <c r="K3716" i="22"/>
  <c r="K3717" i="22"/>
  <c r="K3718" i="22"/>
  <c r="K3719" i="22"/>
  <c r="K3720" i="22"/>
  <c r="K3721" i="22"/>
  <c r="K3722" i="22"/>
  <c r="K3723" i="22"/>
  <c r="K3724" i="22"/>
  <c r="K3725" i="22"/>
  <c r="K3726" i="22"/>
  <c r="K3727" i="22"/>
  <c r="K3728" i="22"/>
  <c r="K3729" i="22"/>
  <c r="K3730" i="22"/>
  <c r="K3731" i="22"/>
  <c r="K3732" i="22"/>
  <c r="K3733" i="22"/>
  <c r="K3734" i="22"/>
  <c r="K3735" i="22"/>
  <c r="K3736" i="22"/>
  <c r="K3737" i="22"/>
  <c r="K3738" i="22"/>
  <c r="K3739" i="22"/>
  <c r="K3740" i="22"/>
  <c r="K3741" i="22"/>
  <c r="K3742" i="22"/>
  <c r="K3743" i="22"/>
  <c r="K3744" i="22"/>
  <c r="K3745" i="22"/>
  <c r="K3746" i="22"/>
  <c r="K3747" i="22"/>
  <c r="K3748" i="22"/>
  <c r="K3749" i="22"/>
  <c r="K3750" i="22"/>
  <c r="K3751" i="22"/>
  <c r="K3752" i="22"/>
  <c r="K3753" i="22"/>
  <c r="K3754" i="22"/>
  <c r="K3755" i="22"/>
  <c r="K3756" i="22"/>
  <c r="K3757" i="22"/>
  <c r="K3758" i="22"/>
  <c r="K3759" i="22"/>
  <c r="K3760" i="22"/>
  <c r="K3761" i="22"/>
  <c r="K3762" i="22"/>
  <c r="K3763" i="22"/>
  <c r="K3764" i="22"/>
  <c r="K3765" i="22"/>
  <c r="K3766" i="22"/>
  <c r="K3767" i="22"/>
  <c r="K3768" i="22"/>
  <c r="K3769" i="22"/>
  <c r="K3770" i="22"/>
  <c r="K3771" i="22"/>
  <c r="K3772" i="22"/>
  <c r="K3773" i="22"/>
  <c r="K3774" i="22"/>
  <c r="K3775" i="22"/>
  <c r="K3776" i="22"/>
  <c r="K3777" i="22"/>
  <c r="K3778" i="22"/>
  <c r="K3779" i="22"/>
  <c r="K3780" i="22"/>
  <c r="K3781" i="22"/>
  <c r="K3782" i="22"/>
  <c r="K3783" i="22"/>
  <c r="K3784" i="22"/>
  <c r="K3785" i="22"/>
  <c r="K3786" i="22"/>
  <c r="K3787" i="22"/>
  <c r="K3788" i="22"/>
  <c r="K3789" i="22"/>
  <c r="K3790" i="22"/>
  <c r="K3791" i="22"/>
  <c r="K3792" i="22"/>
  <c r="K3793" i="22"/>
  <c r="K3794" i="22"/>
  <c r="K3795" i="22"/>
  <c r="K3796" i="22"/>
  <c r="K3797" i="22"/>
  <c r="K3798" i="22"/>
  <c r="K3799" i="22"/>
  <c r="K3800" i="22"/>
  <c r="K3801" i="22"/>
  <c r="K3802" i="22"/>
  <c r="K3803" i="22"/>
  <c r="K3804" i="22"/>
  <c r="K3805" i="22"/>
  <c r="K3806" i="22"/>
  <c r="K3807" i="22"/>
  <c r="K3808" i="22"/>
  <c r="K3809" i="22"/>
  <c r="K3810" i="22"/>
  <c r="K3811" i="22"/>
  <c r="K3812" i="22"/>
  <c r="K3813" i="22"/>
  <c r="K3814" i="22"/>
  <c r="K3815" i="22"/>
  <c r="K3816" i="22"/>
  <c r="K3817" i="22"/>
  <c r="K3818" i="22"/>
  <c r="K3819" i="22"/>
  <c r="K3820" i="22"/>
  <c r="K3821" i="22"/>
  <c r="K3822" i="22"/>
  <c r="K3823" i="22"/>
  <c r="K3824" i="22"/>
  <c r="K3825" i="22"/>
  <c r="K3826" i="22"/>
  <c r="K3827" i="22"/>
  <c r="K3828" i="22"/>
  <c r="K3829" i="22"/>
  <c r="K3830" i="22"/>
  <c r="K3831" i="22"/>
  <c r="K3832" i="22"/>
  <c r="K3833" i="22"/>
  <c r="K3834" i="22"/>
  <c r="K3835" i="22"/>
  <c r="K3836" i="22"/>
  <c r="K3837" i="22"/>
  <c r="K3838" i="22"/>
  <c r="K3839" i="22"/>
  <c r="K3840" i="22"/>
  <c r="K3841" i="22"/>
  <c r="K3842" i="22"/>
  <c r="K3843" i="22"/>
  <c r="K3844" i="22"/>
  <c r="K3845" i="22"/>
  <c r="K3846" i="22"/>
  <c r="K3847" i="22"/>
  <c r="K3848" i="22"/>
  <c r="K3849" i="22"/>
  <c r="K3850" i="22"/>
  <c r="K3851" i="22"/>
  <c r="K3852" i="22"/>
  <c r="K3853" i="22"/>
  <c r="K3854" i="22"/>
  <c r="K3855" i="22"/>
  <c r="K3856" i="22"/>
  <c r="K3857" i="22"/>
  <c r="K3858" i="22"/>
  <c r="K3859" i="22"/>
  <c r="K3860" i="22"/>
  <c r="K3861" i="22"/>
  <c r="K3862" i="22"/>
  <c r="K3863" i="22"/>
  <c r="K3864" i="22"/>
  <c r="K3865" i="22"/>
  <c r="K3866" i="22"/>
  <c r="K3867" i="22"/>
  <c r="K3868" i="22"/>
  <c r="K3869" i="22"/>
  <c r="K3870" i="22"/>
  <c r="K3871" i="22"/>
  <c r="K3872" i="22"/>
  <c r="K3873" i="22"/>
  <c r="K3874" i="22"/>
  <c r="K3875" i="22"/>
  <c r="K3876" i="22"/>
  <c r="K3877" i="22"/>
  <c r="K3878" i="22"/>
  <c r="K3879" i="22"/>
  <c r="K3880" i="22"/>
  <c r="K3881" i="22"/>
  <c r="K3882" i="22"/>
  <c r="K3883" i="22"/>
  <c r="K3884" i="22"/>
  <c r="K3885" i="22"/>
  <c r="K3886" i="22"/>
  <c r="K3887" i="22"/>
  <c r="K3888" i="22"/>
  <c r="K3889" i="22"/>
  <c r="K3890" i="22"/>
  <c r="K3891" i="22"/>
  <c r="K3892" i="22"/>
  <c r="K3893" i="22"/>
  <c r="K3894" i="22"/>
  <c r="K3895" i="22"/>
  <c r="K3896" i="22"/>
  <c r="K3897" i="22"/>
  <c r="K3898" i="22"/>
  <c r="K3899" i="22"/>
  <c r="K3900" i="22"/>
  <c r="K3901" i="22"/>
  <c r="K3902" i="22"/>
  <c r="K3903" i="22"/>
  <c r="K3904" i="22"/>
  <c r="K3905" i="22"/>
  <c r="K3906" i="22"/>
  <c r="K3907" i="22"/>
  <c r="K3908" i="22"/>
  <c r="K3909" i="22"/>
  <c r="K3910" i="22"/>
  <c r="K3911" i="22"/>
  <c r="K3912" i="22"/>
  <c r="K3913" i="22"/>
  <c r="K3914" i="22"/>
  <c r="K3915" i="22"/>
  <c r="K3916" i="22"/>
  <c r="K3917" i="22"/>
  <c r="K3918" i="22"/>
  <c r="K3919" i="22"/>
  <c r="K3920" i="22"/>
  <c r="K3921" i="22"/>
  <c r="K3922" i="22"/>
  <c r="K3923" i="22"/>
  <c r="K3924" i="22"/>
  <c r="K3925" i="22"/>
  <c r="K3926" i="22"/>
  <c r="K3927" i="22"/>
  <c r="K3928" i="22"/>
  <c r="K3929" i="22"/>
  <c r="K3930" i="22"/>
  <c r="K3931" i="22"/>
  <c r="K3932" i="22"/>
  <c r="K3933" i="22"/>
  <c r="K3934" i="22"/>
  <c r="K3935" i="22"/>
  <c r="K3936" i="22"/>
  <c r="K3937" i="22"/>
  <c r="K3938" i="22"/>
  <c r="K3939" i="22"/>
  <c r="K3940" i="22"/>
  <c r="K3941" i="22"/>
  <c r="K3942" i="22"/>
  <c r="K3943" i="22"/>
  <c r="K3944" i="22"/>
  <c r="K3945" i="22"/>
  <c r="K3946" i="22"/>
  <c r="K3947" i="22"/>
  <c r="K3948" i="22"/>
  <c r="K3949" i="22"/>
  <c r="K3950" i="22"/>
  <c r="K3951" i="22"/>
  <c r="K3952" i="22"/>
  <c r="K3953" i="22"/>
  <c r="K3954" i="22"/>
  <c r="K3955" i="22"/>
  <c r="K3956" i="22"/>
  <c r="K3957" i="22"/>
  <c r="K3958" i="22"/>
  <c r="K3959" i="22"/>
  <c r="K3960" i="22"/>
  <c r="K3961" i="22"/>
  <c r="K3962" i="22"/>
  <c r="K3963" i="22"/>
  <c r="K3964" i="22"/>
  <c r="K3965" i="22"/>
  <c r="K3966" i="22"/>
  <c r="K3967" i="22"/>
  <c r="K3968" i="22"/>
  <c r="K3969" i="22"/>
  <c r="K3970" i="22"/>
  <c r="K3971" i="22"/>
  <c r="K3972" i="22"/>
  <c r="K3973" i="22"/>
  <c r="K3974" i="22"/>
  <c r="K3975" i="22"/>
  <c r="K3976" i="22"/>
  <c r="K3977" i="22"/>
  <c r="K3978" i="22"/>
  <c r="K3979" i="22"/>
  <c r="K3980" i="22"/>
  <c r="K3981" i="22"/>
  <c r="K3982" i="22"/>
  <c r="K3983" i="22"/>
  <c r="K3984" i="22"/>
  <c r="K3985" i="22"/>
  <c r="K3986" i="22"/>
  <c r="K3987" i="22"/>
  <c r="K3988" i="22"/>
  <c r="K3989" i="22"/>
  <c r="K3990" i="22"/>
  <c r="K3991" i="22"/>
  <c r="K3992" i="22"/>
  <c r="K3993" i="22"/>
  <c r="K3994" i="22"/>
  <c r="K3995" i="22"/>
  <c r="K3996" i="22"/>
  <c r="K3997" i="22"/>
  <c r="K3998" i="22"/>
  <c r="K3999" i="22"/>
  <c r="K4000" i="22"/>
  <c r="K4001" i="22"/>
  <c r="K4002" i="22"/>
  <c r="K4003" i="22"/>
  <c r="K4004" i="22"/>
  <c r="K4005" i="22"/>
  <c r="K4006" i="22"/>
  <c r="K4007" i="22"/>
  <c r="K4008" i="22"/>
  <c r="K4009" i="22"/>
  <c r="K4010" i="22"/>
  <c r="K4011" i="22"/>
  <c r="K4012" i="22"/>
  <c r="K4013" i="22"/>
  <c r="K4014" i="22"/>
  <c r="K4015" i="22"/>
  <c r="K4016" i="22"/>
  <c r="K4017" i="22"/>
  <c r="K4018" i="22"/>
  <c r="K4019" i="22"/>
  <c r="K4020" i="22"/>
  <c r="K4021" i="22"/>
  <c r="K4022" i="22"/>
  <c r="K4023" i="22"/>
  <c r="K4024" i="22"/>
  <c r="K4025" i="22"/>
  <c r="K4026" i="22"/>
  <c r="K4027" i="22"/>
  <c r="K4028" i="22"/>
  <c r="K4029" i="22"/>
  <c r="K4030" i="22"/>
  <c r="K4031" i="22"/>
  <c r="K4032" i="22"/>
  <c r="K4033" i="22"/>
  <c r="K4034" i="22"/>
  <c r="K4035" i="22"/>
  <c r="K4036" i="22"/>
  <c r="K4037" i="22"/>
  <c r="K4038" i="22"/>
  <c r="K4039" i="22"/>
  <c r="K4040" i="22"/>
  <c r="K4041" i="22"/>
  <c r="K4042" i="22"/>
  <c r="K4043" i="22"/>
  <c r="K4044" i="22"/>
  <c r="K4045" i="22"/>
  <c r="K4046" i="22"/>
  <c r="K4047" i="22"/>
  <c r="K4048" i="22"/>
  <c r="K4049" i="22"/>
  <c r="K4050" i="22"/>
  <c r="K4051" i="22"/>
  <c r="K4052" i="22"/>
  <c r="K4053" i="22"/>
  <c r="K4054" i="22"/>
  <c r="K4055" i="22"/>
  <c r="K4056" i="22"/>
  <c r="K4057" i="22"/>
  <c r="K4058" i="22"/>
  <c r="K4059" i="22"/>
  <c r="K4060" i="22"/>
  <c r="K4061" i="22"/>
  <c r="K4062" i="22"/>
  <c r="K4063" i="22"/>
  <c r="K4064" i="22"/>
  <c r="K4065" i="22"/>
  <c r="K4066" i="22"/>
  <c r="K4067" i="22"/>
  <c r="K4068" i="22"/>
  <c r="K4069" i="22"/>
  <c r="K4070" i="22"/>
  <c r="K4071" i="22"/>
  <c r="K4072" i="22"/>
  <c r="K4073" i="22"/>
  <c r="K4074" i="22"/>
  <c r="K4075" i="22"/>
  <c r="K4076" i="22"/>
  <c r="K4077" i="22"/>
  <c r="K4078" i="22"/>
  <c r="K4079" i="22"/>
  <c r="K4080" i="22"/>
  <c r="K4081" i="22"/>
  <c r="K4082" i="22"/>
  <c r="K4083" i="22"/>
  <c r="K4084" i="22"/>
  <c r="K4085" i="22"/>
  <c r="K4086" i="22"/>
  <c r="K4087" i="22"/>
  <c r="K4088" i="22"/>
  <c r="K4089" i="22"/>
  <c r="K4090" i="22"/>
  <c r="K4091" i="22"/>
  <c r="K4092" i="22"/>
  <c r="K4093" i="22"/>
  <c r="K4094" i="22"/>
  <c r="K4095" i="22"/>
  <c r="K4096" i="22"/>
  <c r="K4097" i="22"/>
  <c r="K4098" i="22"/>
  <c r="K4099" i="22"/>
  <c r="K4100" i="22"/>
  <c r="K4101" i="22"/>
  <c r="K4102" i="22"/>
  <c r="K4103" i="22"/>
  <c r="K4104" i="22"/>
  <c r="K4105" i="22"/>
  <c r="K4106" i="22"/>
  <c r="K4107" i="22"/>
  <c r="K4108" i="22"/>
  <c r="K4109" i="22"/>
  <c r="K4110" i="22"/>
  <c r="K4111" i="22"/>
  <c r="K4112" i="22"/>
  <c r="K4113" i="22"/>
  <c r="K4114" i="22"/>
  <c r="K4115" i="22"/>
  <c r="K4116" i="22"/>
  <c r="K4117" i="22"/>
  <c r="K4118" i="22"/>
  <c r="K4119" i="22"/>
  <c r="K4120" i="22"/>
  <c r="K4121" i="22"/>
  <c r="K4122" i="22"/>
  <c r="K4123" i="22"/>
  <c r="K4124" i="22"/>
  <c r="K4125" i="22"/>
  <c r="K4126" i="22"/>
  <c r="K4127" i="22"/>
  <c r="K4128" i="22"/>
  <c r="K4129" i="22"/>
  <c r="K4130" i="22"/>
  <c r="K4131" i="22"/>
  <c r="K4132" i="22"/>
  <c r="K4133" i="22"/>
  <c r="K4134" i="22"/>
  <c r="K4135" i="22"/>
  <c r="K4136" i="22"/>
  <c r="K4137" i="22"/>
  <c r="K4138" i="22"/>
  <c r="K4139" i="22"/>
  <c r="K4140" i="22"/>
  <c r="K4141" i="22"/>
  <c r="K4142" i="22"/>
  <c r="K4143" i="22"/>
  <c r="K4144" i="22"/>
  <c r="K4145" i="22"/>
  <c r="K4146" i="22"/>
  <c r="K4147" i="22"/>
  <c r="K4148" i="22"/>
  <c r="K4149" i="22"/>
  <c r="K4150" i="22"/>
  <c r="K4151" i="22"/>
  <c r="K4152" i="22"/>
  <c r="K4153" i="22"/>
  <c r="K4154" i="22"/>
  <c r="K4155" i="22"/>
  <c r="K4156" i="22"/>
  <c r="K4157" i="22"/>
  <c r="K4158" i="22"/>
  <c r="K4159" i="22"/>
  <c r="K4160" i="22"/>
  <c r="K4161" i="22"/>
  <c r="K4162" i="22"/>
  <c r="K4163" i="22"/>
  <c r="K4164" i="22"/>
  <c r="K4165" i="22"/>
  <c r="K4166" i="22"/>
  <c r="K4167" i="22"/>
  <c r="K4168" i="22"/>
  <c r="K4169" i="22"/>
  <c r="K4170" i="22"/>
  <c r="K4171" i="22"/>
  <c r="K4172" i="22"/>
  <c r="K4173" i="22"/>
  <c r="K4174" i="22"/>
  <c r="K4175" i="22"/>
  <c r="K4176" i="22"/>
  <c r="K4177" i="22"/>
  <c r="K4178" i="22"/>
  <c r="K4179" i="22"/>
  <c r="K4180" i="22"/>
  <c r="K4181" i="22"/>
  <c r="K4182" i="22"/>
  <c r="K4183" i="22"/>
  <c r="K4184" i="22"/>
  <c r="K4185" i="22"/>
  <c r="K4186" i="22"/>
  <c r="K4187" i="22"/>
  <c r="K4188" i="22"/>
  <c r="K4189" i="22"/>
  <c r="K4190" i="22"/>
  <c r="K4191" i="22"/>
  <c r="K4192" i="22"/>
  <c r="K4193" i="22"/>
  <c r="K4194" i="22"/>
  <c r="K4195" i="22"/>
  <c r="K4196" i="22"/>
  <c r="K4197" i="22"/>
  <c r="K4198" i="22"/>
  <c r="K4199" i="22"/>
  <c r="K4200" i="22"/>
  <c r="K4201" i="22"/>
  <c r="K4202" i="22"/>
  <c r="K4203" i="22"/>
  <c r="K4204" i="22"/>
  <c r="K4205" i="22"/>
  <c r="K4206" i="22"/>
  <c r="K4207" i="22"/>
  <c r="K4208" i="22"/>
  <c r="K4209" i="22"/>
  <c r="K4210" i="22"/>
  <c r="K4211" i="22"/>
  <c r="K4212" i="22"/>
  <c r="K4213" i="22"/>
  <c r="K4214" i="22"/>
  <c r="K4215" i="22"/>
  <c r="K4216" i="22"/>
  <c r="K4217" i="22"/>
  <c r="K4218" i="22"/>
  <c r="K4219" i="22"/>
  <c r="K4220" i="22"/>
  <c r="K4221" i="22"/>
  <c r="K4222" i="22"/>
  <c r="K4223" i="22"/>
  <c r="K4224" i="22"/>
  <c r="K4225" i="22"/>
  <c r="K4226" i="22"/>
  <c r="K4227" i="22"/>
  <c r="K4228" i="22"/>
  <c r="K4229" i="22"/>
  <c r="K4230" i="22"/>
  <c r="K4231" i="22"/>
  <c r="K4232" i="22"/>
  <c r="K4233" i="22"/>
  <c r="K4234" i="22"/>
  <c r="K4235" i="22"/>
  <c r="K4236" i="22"/>
  <c r="K4237" i="22"/>
  <c r="K4238" i="22"/>
  <c r="K4239" i="22"/>
  <c r="K4240" i="22"/>
  <c r="K4241" i="22"/>
  <c r="K4242" i="22"/>
  <c r="K4243" i="22"/>
  <c r="K4244" i="22"/>
  <c r="K4245" i="22"/>
  <c r="K4246" i="22"/>
  <c r="K4247" i="22"/>
  <c r="K4248" i="22"/>
  <c r="K4249" i="22"/>
  <c r="K4250" i="22"/>
  <c r="K4251" i="22"/>
  <c r="K4252" i="22"/>
  <c r="K4253" i="22"/>
  <c r="K4254" i="22"/>
  <c r="K4255" i="22"/>
  <c r="K4256" i="22"/>
  <c r="K4257" i="22"/>
  <c r="K4258" i="22"/>
  <c r="K4259" i="22"/>
  <c r="K4260" i="22"/>
  <c r="K4261" i="22"/>
  <c r="K4262" i="22"/>
  <c r="K4263" i="22"/>
  <c r="K4264" i="22"/>
  <c r="K4265" i="22"/>
  <c r="K4266" i="22"/>
  <c r="K4267" i="22"/>
  <c r="K4268" i="22"/>
  <c r="K4269" i="22"/>
  <c r="K4270" i="22"/>
  <c r="K4271" i="22"/>
  <c r="K4272" i="22"/>
  <c r="K4273" i="22"/>
  <c r="K4274" i="22"/>
  <c r="K4275" i="22"/>
  <c r="K4276" i="22"/>
  <c r="K4277" i="22"/>
  <c r="K4278" i="22"/>
  <c r="K4279" i="22"/>
  <c r="K4280" i="22"/>
  <c r="K4281" i="22"/>
  <c r="K4282" i="22"/>
  <c r="K4283" i="22"/>
  <c r="K4284" i="22"/>
  <c r="K4285" i="22"/>
  <c r="K4286" i="22"/>
  <c r="K4287" i="22"/>
  <c r="K4288" i="22"/>
  <c r="K4289" i="22"/>
  <c r="K4290" i="22"/>
  <c r="K4291" i="22"/>
  <c r="K4292" i="22"/>
  <c r="K4293" i="22"/>
  <c r="K4294" i="22"/>
  <c r="K4295" i="22"/>
  <c r="K4296" i="22"/>
  <c r="K4297" i="22"/>
  <c r="K4298" i="22"/>
  <c r="K4299" i="22"/>
  <c r="K4300" i="22"/>
  <c r="K4301" i="22"/>
  <c r="K4302" i="22"/>
  <c r="K4303" i="22"/>
  <c r="K4304" i="22"/>
  <c r="K4305" i="22"/>
  <c r="K4306" i="22"/>
  <c r="K4307" i="22"/>
  <c r="K4308" i="22"/>
  <c r="K4309" i="22"/>
  <c r="K4310" i="22"/>
  <c r="K4311" i="22"/>
  <c r="K4312" i="22"/>
  <c r="K4313" i="22"/>
  <c r="K4314" i="22"/>
  <c r="K4315" i="22"/>
  <c r="K4316" i="22"/>
  <c r="K4317" i="22"/>
  <c r="K4318" i="22"/>
  <c r="K4319" i="22"/>
  <c r="K4320" i="22"/>
  <c r="K4321" i="22"/>
  <c r="K4322" i="22"/>
  <c r="K4323" i="22"/>
  <c r="K4324" i="22"/>
  <c r="K4325" i="22"/>
  <c r="K4326" i="22"/>
  <c r="K4327" i="22"/>
  <c r="K4328" i="22"/>
  <c r="K4329" i="22"/>
  <c r="K4330" i="22"/>
  <c r="K4331" i="22"/>
  <c r="K4332" i="22"/>
  <c r="K4333" i="22"/>
  <c r="K4334" i="22"/>
  <c r="K4335" i="22"/>
  <c r="K4336" i="22"/>
  <c r="K4337" i="22"/>
  <c r="K4338" i="22"/>
  <c r="K4339" i="22"/>
  <c r="K4340" i="22"/>
  <c r="K4341" i="22"/>
  <c r="K4342" i="22"/>
  <c r="K4343" i="22"/>
  <c r="K4344" i="22"/>
  <c r="K4345" i="22"/>
  <c r="K4346" i="22"/>
  <c r="K4347" i="22"/>
  <c r="K4348" i="22"/>
  <c r="K4349" i="22"/>
  <c r="K4350" i="22"/>
  <c r="K4351" i="22"/>
  <c r="K4352" i="22"/>
  <c r="K4353" i="22"/>
  <c r="K4354" i="22"/>
  <c r="K4355" i="22"/>
  <c r="K4356" i="22"/>
  <c r="K4357" i="22"/>
  <c r="K4358" i="22"/>
  <c r="K4359" i="22"/>
  <c r="K4360" i="22"/>
  <c r="K4361" i="22"/>
  <c r="K4362" i="22"/>
  <c r="K4363" i="22"/>
  <c r="K4364" i="22"/>
  <c r="K4365" i="22"/>
  <c r="K4366" i="22"/>
  <c r="K4367" i="22"/>
  <c r="K4368" i="22"/>
  <c r="K4369" i="22"/>
  <c r="K4370" i="22"/>
  <c r="K4371" i="22"/>
  <c r="K4372" i="22"/>
  <c r="K4373" i="22"/>
  <c r="K4374" i="22"/>
  <c r="K4375" i="22"/>
  <c r="K4376" i="22"/>
  <c r="K4377" i="22"/>
  <c r="K4378" i="22"/>
  <c r="K4379" i="22"/>
  <c r="K4380" i="22"/>
  <c r="K4381" i="22"/>
  <c r="K4382" i="22"/>
  <c r="K4383" i="22"/>
  <c r="K4384" i="22"/>
  <c r="K4385" i="22"/>
  <c r="K4386" i="22"/>
  <c r="K4387" i="22"/>
  <c r="K4388" i="22"/>
  <c r="K4389" i="22"/>
  <c r="K4390" i="22"/>
  <c r="K4391" i="22"/>
  <c r="K4392" i="22"/>
  <c r="K4393" i="22"/>
  <c r="K4394" i="22"/>
  <c r="K4395" i="22"/>
  <c r="K4396" i="22"/>
  <c r="K4397" i="22"/>
  <c r="K4398" i="22"/>
  <c r="K4399" i="22"/>
  <c r="K4400" i="22"/>
  <c r="K4401" i="22"/>
  <c r="K4402" i="22"/>
  <c r="K4403" i="22"/>
  <c r="K4404" i="22"/>
  <c r="K4405" i="22"/>
  <c r="K4406" i="22"/>
  <c r="K4407" i="22"/>
  <c r="K4408" i="22"/>
  <c r="K4409" i="22"/>
  <c r="K4410" i="22"/>
  <c r="K4411" i="22"/>
  <c r="K4412" i="22"/>
  <c r="K4413" i="22"/>
  <c r="K4414" i="22"/>
  <c r="K4415" i="22"/>
  <c r="K4416" i="22"/>
  <c r="K4417" i="22"/>
  <c r="K4418" i="22"/>
  <c r="K4419" i="22"/>
  <c r="K4420" i="22"/>
  <c r="K4421" i="22"/>
  <c r="K4422" i="22"/>
  <c r="K4423" i="22"/>
  <c r="K4424" i="22"/>
  <c r="K4425" i="22"/>
  <c r="K4426" i="22"/>
  <c r="K4427" i="22"/>
  <c r="K4428" i="22"/>
  <c r="K4429" i="22"/>
  <c r="K4430" i="22"/>
  <c r="K4431" i="22"/>
  <c r="K4432" i="22"/>
  <c r="K4433" i="22"/>
  <c r="K4434" i="22"/>
  <c r="K4435" i="22"/>
  <c r="K4436" i="22"/>
  <c r="K4437" i="22"/>
  <c r="K4438" i="22"/>
  <c r="K4439" i="22"/>
  <c r="K4440" i="22"/>
  <c r="K4441" i="22"/>
  <c r="K4442" i="22"/>
  <c r="K4443" i="22"/>
  <c r="K4444" i="22"/>
  <c r="K4445" i="22"/>
  <c r="K4446" i="22"/>
  <c r="K4447" i="22"/>
  <c r="K4448" i="22"/>
  <c r="K4449" i="22"/>
  <c r="K4450" i="22"/>
  <c r="K4451" i="22"/>
  <c r="K4452" i="22"/>
  <c r="K4453" i="22"/>
  <c r="K4454" i="22"/>
  <c r="K4455" i="22"/>
  <c r="K4456" i="22"/>
  <c r="K4457" i="22"/>
  <c r="K4458" i="22"/>
  <c r="K4459" i="22"/>
  <c r="K4460" i="22"/>
  <c r="K4461" i="22"/>
  <c r="K4462" i="22"/>
  <c r="K4463" i="22"/>
  <c r="K4464" i="22"/>
  <c r="K4465" i="22"/>
  <c r="K4466" i="22"/>
  <c r="K4467" i="22"/>
  <c r="K4468" i="22"/>
  <c r="K4469" i="22"/>
  <c r="K4470" i="22"/>
  <c r="K4471" i="22"/>
  <c r="K4472" i="22"/>
  <c r="K4473" i="22"/>
  <c r="K4474" i="22"/>
  <c r="K4475" i="22"/>
  <c r="K4476" i="22"/>
  <c r="K4477" i="22"/>
  <c r="K4478" i="22"/>
  <c r="K4479" i="22"/>
  <c r="K4480" i="22"/>
  <c r="K4481" i="22"/>
  <c r="K4482" i="22"/>
  <c r="K4483" i="22"/>
  <c r="K4484" i="22"/>
  <c r="K4485" i="22"/>
  <c r="K4486" i="22"/>
  <c r="K4487" i="22"/>
  <c r="K4488" i="22"/>
  <c r="K4489" i="22"/>
  <c r="K4490" i="22"/>
  <c r="K4491" i="22"/>
  <c r="K4492" i="22"/>
  <c r="K4493" i="22"/>
  <c r="K4494" i="22"/>
  <c r="K4495" i="22"/>
  <c r="K4496" i="22"/>
  <c r="K4497" i="22"/>
  <c r="K4498" i="22"/>
  <c r="K4499" i="22"/>
  <c r="K4500" i="22"/>
  <c r="K4501" i="22"/>
  <c r="K4502" i="22"/>
  <c r="K4503" i="22"/>
  <c r="K4504" i="22"/>
  <c r="K4505" i="22"/>
  <c r="K4506" i="22"/>
  <c r="K4507" i="22"/>
  <c r="K4508" i="22"/>
  <c r="K4509" i="22"/>
  <c r="K4510" i="22"/>
  <c r="K4511" i="22"/>
  <c r="K4512" i="22"/>
  <c r="K4513" i="22"/>
  <c r="K4514" i="22"/>
  <c r="K4515" i="22"/>
  <c r="K4516" i="22"/>
  <c r="K4517" i="22"/>
  <c r="K4518" i="22"/>
  <c r="K4519" i="22"/>
  <c r="K4520" i="22"/>
  <c r="K4521" i="22"/>
  <c r="K4522" i="22"/>
  <c r="K4523" i="22"/>
  <c r="K4524" i="22"/>
  <c r="K4525" i="22"/>
  <c r="K4526" i="22"/>
  <c r="K4527" i="22"/>
  <c r="K4528" i="22"/>
  <c r="K4529" i="22"/>
  <c r="K4530" i="22"/>
  <c r="K4531" i="22"/>
  <c r="K4532" i="22"/>
  <c r="K4533" i="22"/>
  <c r="K4534" i="22"/>
  <c r="K4535" i="22"/>
  <c r="K4536" i="22"/>
  <c r="K4537" i="22"/>
  <c r="K4538" i="22"/>
  <c r="K4539" i="22"/>
  <c r="K4540" i="22"/>
  <c r="K4541" i="22"/>
  <c r="K4542" i="22"/>
  <c r="K4543" i="22"/>
  <c r="K4544" i="22"/>
  <c r="K4545" i="22"/>
  <c r="K4546" i="22"/>
  <c r="K4547" i="22"/>
  <c r="K4548" i="22"/>
  <c r="K4549" i="22"/>
  <c r="K4550" i="22"/>
  <c r="K4551" i="22"/>
  <c r="K4552" i="22"/>
  <c r="K4553" i="22"/>
  <c r="K4554" i="22"/>
  <c r="K4555" i="22"/>
  <c r="K4556" i="22"/>
  <c r="K4557" i="22"/>
  <c r="K4558" i="22"/>
  <c r="K4559" i="22"/>
  <c r="K4560" i="22"/>
  <c r="K4561" i="22"/>
  <c r="K4562" i="22"/>
  <c r="K4563" i="22"/>
  <c r="K4564" i="22"/>
  <c r="K4565" i="22"/>
  <c r="K4566" i="22"/>
  <c r="K4567" i="22"/>
  <c r="K4568" i="22"/>
  <c r="K4569" i="22"/>
  <c r="K4570" i="22"/>
  <c r="K4571" i="22"/>
  <c r="K4572" i="22"/>
  <c r="K4573" i="22"/>
  <c r="K4574" i="22"/>
  <c r="K4575" i="22"/>
  <c r="K4576" i="22"/>
  <c r="K4577" i="22"/>
  <c r="K4578" i="22"/>
  <c r="K4579" i="22"/>
  <c r="K4580" i="22"/>
  <c r="K4581" i="22"/>
  <c r="K4582" i="22"/>
  <c r="K4583" i="22"/>
  <c r="K4584" i="22"/>
  <c r="K4585" i="22"/>
  <c r="K4586" i="22"/>
  <c r="K4587" i="22"/>
  <c r="K4588" i="22"/>
  <c r="K4589" i="22"/>
  <c r="K4590" i="22"/>
  <c r="K4591" i="22"/>
  <c r="K4592" i="22"/>
  <c r="K4593" i="22"/>
  <c r="K4594" i="22"/>
  <c r="K4595" i="22"/>
  <c r="K4596" i="22"/>
  <c r="K4597" i="22"/>
  <c r="K4598" i="22"/>
  <c r="K4599" i="22"/>
  <c r="K4600" i="22"/>
  <c r="K4601" i="22"/>
  <c r="K4602" i="22"/>
  <c r="K4603" i="22"/>
  <c r="K4604" i="22"/>
  <c r="K4605" i="22"/>
  <c r="K4606" i="22"/>
  <c r="K4607" i="22"/>
  <c r="K4608" i="22"/>
  <c r="K4609" i="22"/>
  <c r="K4610" i="22"/>
  <c r="K4611" i="22"/>
  <c r="K4612" i="22"/>
  <c r="K4613" i="22"/>
  <c r="K4614" i="22"/>
  <c r="K4615" i="22"/>
  <c r="K4616" i="22"/>
  <c r="K4617" i="22"/>
  <c r="K4618" i="22"/>
  <c r="K4619" i="22"/>
  <c r="K4620" i="22"/>
  <c r="K4621" i="22"/>
  <c r="K4622" i="22"/>
  <c r="K4623" i="22"/>
  <c r="K4624" i="22"/>
  <c r="K4625" i="22"/>
  <c r="K4626" i="22"/>
  <c r="K4627" i="22"/>
  <c r="K4628" i="22"/>
  <c r="K4629" i="22"/>
  <c r="K4630" i="22"/>
  <c r="K4631" i="22"/>
  <c r="K4632" i="22"/>
  <c r="K4633" i="22"/>
  <c r="K4634" i="22"/>
  <c r="K4635" i="22"/>
  <c r="K4636" i="22"/>
  <c r="K4637" i="22"/>
  <c r="K4638" i="22"/>
  <c r="K4639" i="22"/>
  <c r="K4640" i="22"/>
  <c r="K4641" i="22"/>
  <c r="K4642" i="22"/>
  <c r="K4643" i="22"/>
  <c r="K4644" i="22"/>
  <c r="K4645" i="22"/>
  <c r="K4646" i="22"/>
  <c r="K4647" i="22"/>
  <c r="K4648" i="22"/>
  <c r="K4649" i="22"/>
  <c r="K4650" i="22"/>
  <c r="K4651" i="22"/>
  <c r="K4652" i="22"/>
  <c r="K4653" i="22"/>
  <c r="K4654" i="22"/>
  <c r="K4655" i="22"/>
  <c r="K4656" i="22"/>
  <c r="K4657" i="22"/>
  <c r="K4658" i="22"/>
  <c r="K4659" i="22"/>
  <c r="K4660" i="22"/>
  <c r="K4661" i="22"/>
  <c r="K4662" i="22"/>
  <c r="K4663" i="22"/>
  <c r="K4664" i="22"/>
  <c r="K4665" i="22"/>
  <c r="K4666" i="22"/>
  <c r="K4667" i="22"/>
  <c r="K4668" i="22"/>
  <c r="K4669" i="22"/>
  <c r="K4670" i="22"/>
  <c r="K4671" i="22"/>
  <c r="K4672" i="22"/>
  <c r="K4673" i="22"/>
  <c r="K4674" i="22"/>
  <c r="K4675" i="22"/>
  <c r="K4676" i="22"/>
  <c r="K4677" i="22"/>
  <c r="K4678" i="22"/>
  <c r="K4679" i="22"/>
  <c r="K4680" i="22"/>
  <c r="K4681" i="22"/>
  <c r="K4682" i="22"/>
  <c r="K4683" i="22"/>
  <c r="K4684" i="22"/>
  <c r="K4685" i="22"/>
  <c r="K4686" i="22"/>
  <c r="K4687" i="22"/>
  <c r="K4688" i="22"/>
  <c r="K4689" i="22"/>
  <c r="K4690" i="22"/>
  <c r="K4691" i="22"/>
  <c r="K4692" i="22"/>
  <c r="K4693" i="22"/>
  <c r="K4694" i="22"/>
  <c r="K4695" i="22"/>
  <c r="K4696" i="22"/>
  <c r="K4697" i="22"/>
  <c r="K4698" i="22"/>
  <c r="K4699" i="22"/>
  <c r="K4700" i="22"/>
  <c r="K4701" i="22"/>
  <c r="K4702" i="22"/>
  <c r="K4703" i="22"/>
  <c r="K4704" i="22"/>
  <c r="K4705" i="22"/>
  <c r="K4706" i="22"/>
  <c r="K4707" i="22"/>
  <c r="K4708" i="22"/>
  <c r="K4709" i="22"/>
  <c r="K4710" i="22"/>
  <c r="K4711" i="22"/>
  <c r="K4712" i="22"/>
  <c r="K4713" i="22"/>
  <c r="K4714" i="22"/>
  <c r="K4715" i="22"/>
  <c r="K4716" i="22"/>
  <c r="K4717" i="22"/>
  <c r="K4718" i="22"/>
  <c r="K4719" i="22"/>
  <c r="K4720" i="22"/>
  <c r="K4721" i="22"/>
  <c r="K4722" i="22"/>
  <c r="K4723" i="22"/>
  <c r="K4724" i="22"/>
  <c r="K4725" i="22"/>
  <c r="K4726" i="22"/>
  <c r="K4727" i="22"/>
  <c r="K4728" i="22"/>
  <c r="K4729" i="22"/>
  <c r="K4730" i="22"/>
  <c r="K4731" i="22"/>
  <c r="K4732" i="22"/>
  <c r="K4733" i="22"/>
  <c r="K4734" i="22"/>
  <c r="K4735" i="22"/>
  <c r="K4736" i="22"/>
  <c r="K4737" i="22"/>
  <c r="K4738" i="22"/>
  <c r="K4739" i="22"/>
  <c r="K4740" i="22"/>
  <c r="K4741" i="22"/>
  <c r="K4742" i="22"/>
  <c r="K4743" i="22"/>
  <c r="K4744" i="22"/>
  <c r="K4745" i="22"/>
  <c r="K4746" i="22"/>
  <c r="K4747" i="22"/>
  <c r="K4748" i="22"/>
  <c r="K4749" i="22"/>
  <c r="K4750" i="22"/>
  <c r="K4751" i="22"/>
  <c r="K4752" i="22"/>
  <c r="K4753" i="22"/>
  <c r="K4754" i="22"/>
  <c r="K4755" i="22"/>
  <c r="K4756" i="22"/>
  <c r="K4757" i="22"/>
  <c r="K4758" i="22"/>
  <c r="K4759" i="22"/>
  <c r="K4760" i="22"/>
  <c r="K4761" i="22"/>
  <c r="K4762" i="22"/>
  <c r="K4763" i="22"/>
  <c r="K4764" i="22"/>
  <c r="K4765" i="22"/>
  <c r="K4766" i="22"/>
  <c r="K4767" i="22"/>
  <c r="K4768" i="22"/>
  <c r="K4769" i="22"/>
  <c r="K4770" i="22"/>
  <c r="K4771" i="22"/>
  <c r="K4772" i="22"/>
  <c r="K4773" i="22"/>
  <c r="K4774" i="22"/>
  <c r="K4775" i="22"/>
  <c r="K4776" i="22"/>
  <c r="K4777" i="22"/>
  <c r="K4778" i="22"/>
  <c r="K4779" i="22"/>
  <c r="K4780" i="22"/>
  <c r="K4781" i="22"/>
  <c r="K4782" i="22"/>
  <c r="K4783" i="22"/>
  <c r="K4784" i="22"/>
  <c r="K4785" i="22"/>
  <c r="K4786" i="22"/>
  <c r="K4787" i="22"/>
  <c r="K4788" i="22"/>
  <c r="K4789" i="22"/>
  <c r="K4790" i="22"/>
  <c r="K4791" i="22"/>
  <c r="K4792" i="22"/>
  <c r="K4793" i="22"/>
  <c r="K4794" i="22"/>
  <c r="K4795" i="22"/>
  <c r="K4796" i="22"/>
  <c r="K4797" i="22"/>
  <c r="K4798" i="22"/>
  <c r="K4799" i="22"/>
  <c r="K4800" i="22"/>
  <c r="K4801" i="22"/>
  <c r="K4802" i="22"/>
  <c r="K4803" i="22"/>
  <c r="K4804" i="22"/>
  <c r="K4805" i="22"/>
  <c r="K4806" i="22"/>
  <c r="K4807" i="22"/>
  <c r="K4808" i="22"/>
  <c r="K4809" i="22"/>
  <c r="K4810" i="22"/>
  <c r="K4811" i="22"/>
  <c r="K4812" i="22"/>
  <c r="K4813" i="22"/>
  <c r="K4814" i="22"/>
  <c r="K4815" i="22"/>
  <c r="K4816" i="22"/>
  <c r="K4817" i="22"/>
  <c r="K4818" i="22"/>
  <c r="K4819" i="22"/>
  <c r="K4820" i="22"/>
  <c r="K4821" i="22"/>
  <c r="K4822" i="22"/>
  <c r="K4823" i="22"/>
  <c r="K4824" i="22"/>
  <c r="K4825" i="22"/>
  <c r="K4826" i="22"/>
  <c r="K4827" i="22"/>
  <c r="K4828" i="22"/>
  <c r="K4829" i="22"/>
  <c r="K4830" i="22"/>
  <c r="K4831" i="22"/>
  <c r="K4832" i="22"/>
  <c r="K4833" i="22"/>
  <c r="K4834" i="22"/>
  <c r="K4835" i="22"/>
  <c r="K4836" i="22"/>
  <c r="K4837" i="22"/>
  <c r="K4838" i="22"/>
  <c r="K4839" i="22"/>
  <c r="K4840" i="22"/>
  <c r="K4841" i="22"/>
  <c r="K4842" i="22"/>
  <c r="K4843" i="22"/>
  <c r="K4844" i="22"/>
  <c r="K4845" i="22"/>
  <c r="K4846" i="22"/>
  <c r="K4847" i="22"/>
  <c r="K4848" i="22"/>
  <c r="K4849" i="22"/>
  <c r="K4850" i="22"/>
  <c r="K4851" i="22"/>
  <c r="K4852" i="22"/>
  <c r="K4853" i="22"/>
  <c r="K4854" i="22"/>
  <c r="K4855" i="22"/>
  <c r="K4856" i="22"/>
  <c r="K4857" i="22"/>
  <c r="K4858" i="22"/>
  <c r="K4859" i="22"/>
  <c r="K4860" i="22"/>
  <c r="K4861" i="22"/>
  <c r="K4862" i="22"/>
  <c r="K4863" i="22"/>
  <c r="K4864" i="22"/>
  <c r="K4865" i="22"/>
  <c r="K4866" i="22"/>
  <c r="K4867" i="22"/>
  <c r="K4868" i="22"/>
  <c r="K4869" i="22"/>
  <c r="K4870" i="22"/>
  <c r="K4871" i="22"/>
  <c r="K4872" i="22"/>
  <c r="K4873" i="22"/>
  <c r="K4874" i="22"/>
  <c r="K4875" i="22"/>
  <c r="K4876" i="22"/>
  <c r="K4877" i="22"/>
  <c r="K4878" i="22"/>
  <c r="K4879" i="22"/>
  <c r="K4880" i="22"/>
  <c r="K4881" i="22"/>
  <c r="K4882" i="22"/>
  <c r="K4883" i="22"/>
  <c r="K4884" i="22"/>
  <c r="K4885" i="22"/>
  <c r="K4886" i="22"/>
  <c r="K4887" i="22"/>
  <c r="K4888" i="22"/>
  <c r="K4889" i="22"/>
  <c r="K4890" i="22"/>
  <c r="K4891" i="22"/>
  <c r="K4892" i="22"/>
  <c r="K4893" i="22"/>
  <c r="K4894" i="22"/>
  <c r="K4895" i="22"/>
  <c r="K4896" i="22"/>
  <c r="K4897" i="22"/>
  <c r="K4898" i="22"/>
  <c r="K4899" i="22"/>
  <c r="K4900" i="22"/>
  <c r="K4901" i="22"/>
  <c r="K4902" i="22"/>
  <c r="K4903" i="22"/>
  <c r="K4904" i="22"/>
  <c r="K4905" i="22"/>
  <c r="K4906" i="22"/>
  <c r="K4907" i="22"/>
  <c r="K4908" i="22"/>
  <c r="K4909" i="22"/>
  <c r="K4910" i="22"/>
  <c r="K4911" i="22"/>
  <c r="K4912" i="22"/>
  <c r="K4913" i="22"/>
  <c r="K4914" i="22"/>
  <c r="K4915" i="22"/>
  <c r="K4916" i="22"/>
  <c r="K4917" i="22"/>
  <c r="K4918" i="22"/>
  <c r="K4919" i="22"/>
  <c r="K4920" i="22"/>
  <c r="K4921" i="22"/>
  <c r="K4922" i="22"/>
  <c r="K4923" i="22"/>
  <c r="K4924" i="22"/>
  <c r="K4925" i="22"/>
  <c r="K4926" i="22"/>
  <c r="K4927" i="22"/>
  <c r="K4928" i="22"/>
  <c r="K4929" i="22"/>
  <c r="K4930" i="22"/>
  <c r="K4931" i="22"/>
  <c r="K4932" i="22"/>
  <c r="K4933" i="22"/>
  <c r="K4934" i="22"/>
  <c r="K4935" i="22"/>
  <c r="K4936" i="22"/>
  <c r="K4937" i="22"/>
  <c r="K4938" i="22"/>
  <c r="K4939" i="22"/>
  <c r="K4940" i="22"/>
  <c r="K4941" i="22"/>
  <c r="K4942" i="22"/>
  <c r="K4943" i="22"/>
  <c r="K4944" i="22"/>
  <c r="K4945" i="22"/>
  <c r="K4946" i="22"/>
  <c r="K4947" i="22"/>
  <c r="K4948" i="22"/>
  <c r="K4949" i="22"/>
  <c r="K4950" i="22"/>
  <c r="K4951" i="22"/>
  <c r="K4952" i="22"/>
  <c r="K4953" i="22"/>
  <c r="K4954" i="22"/>
  <c r="K4955" i="22"/>
  <c r="K4956" i="22"/>
  <c r="K4957" i="22"/>
  <c r="K4958" i="22"/>
  <c r="K4959" i="22"/>
  <c r="K4960" i="22"/>
  <c r="K4961" i="22"/>
  <c r="K4962" i="22"/>
  <c r="K4963" i="22"/>
  <c r="K4964" i="22"/>
  <c r="K4965" i="22"/>
  <c r="K4966" i="22"/>
  <c r="K4967" i="22"/>
  <c r="K4968" i="22"/>
  <c r="K4969" i="22"/>
  <c r="K4970" i="22"/>
  <c r="K4971" i="22"/>
  <c r="K4972" i="22"/>
  <c r="K4973" i="22"/>
  <c r="K4974" i="22"/>
  <c r="K4975" i="22"/>
  <c r="K4976" i="22"/>
  <c r="K4977" i="22"/>
  <c r="K4978" i="22"/>
  <c r="K4979" i="22"/>
  <c r="K4980" i="22"/>
  <c r="K4981" i="22"/>
  <c r="K4982" i="22"/>
  <c r="K4983" i="22"/>
  <c r="K4984" i="22"/>
  <c r="K4985" i="22"/>
  <c r="K4986" i="22"/>
  <c r="K4987" i="22"/>
  <c r="K4988" i="22"/>
  <c r="K4989" i="22"/>
  <c r="K4990" i="22"/>
  <c r="K4991" i="22"/>
  <c r="K4992" i="22"/>
  <c r="K4993" i="22"/>
  <c r="K4994" i="22"/>
  <c r="K4995" i="22"/>
  <c r="K4996" i="22"/>
  <c r="K4997" i="22"/>
  <c r="K4998" i="22"/>
  <c r="K4999" i="22"/>
  <c r="K5000" i="22"/>
  <c r="K5001" i="22"/>
  <c r="K5002" i="22"/>
  <c r="K5003" i="22"/>
  <c r="K5004" i="22"/>
  <c r="K5005" i="22"/>
  <c r="K5006" i="22"/>
  <c r="K5007" i="22"/>
  <c r="K5008" i="22"/>
  <c r="K5009" i="22"/>
  <c r="K5010" i="22"/>
  <c r="K5011" i="22"/>
  <c r="K5012" i="22"/>
  <c r="K5013" i="22"/>
  <c r="K5014" i="22"/>
  <c r="K5015" i="22"/>
  <c r="K5016" i="22"/>
  <c r="K5017" i="22"/>
  <c r="K5018" i="22"/>
  <c r="K5019" i="22"/>
  <c r="K5020" i="22"/>
  <c r="K5021" i="22"/>
  <c r="K5022" i="22"/>
  <c r="K5023" i="22"/>
  <c r="K5024" i="22"/>
  <c r="K5025" i="22"/>
  <c r="K5026" i="22"/>
  <c r="K5027" i="22"/>
  <c r="K5028" i="22"/>
  <c r="K5029" i="22"/>
  <c r="K5030" i="22"/>
  <c r="K5031" i="22"/>
  <c r="K5032" i="22"/>
  <c r="K5033" i="22"/>
  <c r="K5034" i="22"/>
  <c r="K5035" i="22"/>
  <c r="K5036" i="22"/>
  <c r="K5037" i="22"/>
  <c r="K5038" i="22"/>
  <c r="K5039" i="22"/>
  <c r="K5040" i="22"/>
  <c r="K5041" i="22"/>
  <c r="K5042" i="22"/>
  <c r="K5043" i="22"/>
  <c r="K5044" i="22"/>
  <c r="K5045" i="22"/>
  <c r="K5046" i="22"/>
  <c r="K5047" i="22"/>
  <c r="K5048" i="22"/>
  <c r="K5049" i="22"/>
  <c r="K5050" i="22"/>
  <c r="K5051" i="22"/>
  <c r="K5052" i="22"/>
  <c r="K5053" i="22"/>
  <c r="K5054" i="22"/>
  <c r="K5055" i="22"/>
  <c r="K5056" i="22"/>
  <c r="K5057" i="22"/>
  <c r="K5058" i="22"/>
  <c r="K5059" i="22"/>
  <c r="K5060" i="22"/>
  <c r="K5061" i="22"/>
  <c r="K5062" i="22"/>
  <c r="K5063" i="22"/>
  <c r="K5064" i="22"/>
  <c r="K5065" i="22"/>
  <c r="K5066" i="22"/>
  <c r="K5067" i="22"/>
  <c r="K5068" i="22"/>
  <c r="K5069" i="22"/>
  <c r="K5070" i="22"/>
  <c r="K5071" i="22"/>
  <c r="K5072" i="22"/>
  <c r="K5073" i="22"/>
  <c r="K5074" i="22"/>
  <c r="K5075" i="22"/>
  <c r="K5076" i="22"/>
  <c r="K5077" i="22"/>
  <c r="K5078" i="22"/>
  <c r="K5079" i="22"/>
  <c r="K5080" i="22"/>
  <c r="K5081" i="22"/>
  <c r="K5082" i="22"/>
  <c r="K5083" i="22"/>
  <c r="K5084" i="22"/>
  <c r="K5085" i="22"/>
  <c r="K5086" i="22"/>
  <c r="K5087" i="22"/>
  <c r="K5088" i="22"/>
  <c r="K5089" i="22"/>
  <c r="K5090" i="22"/>
  <c r="K5091" i="22"/>
  <c r="K5092" i="22"/>
  <c r="K5093" i="22"/>
  <c r="K5094" i="22"/>
  <c r="K5095" i="22"/>
  <c r="K5096" i="22"/>
  <c r="K5097" i="22"/>
  <c r="K5098" i="22"/>
  <c r="K5099" i="22"/>
  <c r="K5100" i="22"/>
  <c r="K5101" i="22"/>
  <c r="K5102" i="22"/>
  <c r="K5103" i="22"/>
  <c r="K5104" i="22"/>
  <c r="K5105" i="22"/>
  <c r="K5106" i="22"/>
  <c r="K5107" i="22"/>
  <c r="K5108" i="22"/>
  <c r="K5109" i="22"/>
  <c r="K5110" i="22"/>
  <c r="K5111" i="22"/>
  <c r="K5112" i="22"/>
  <c r="K5113" i="22"/>
  <c r="K5114" i="22"/>
  <c r="K5115" i="22"/>
  <c r="K5116" i="22"/>
  <c r="K5117" i="22"/>
  <c r="K5118" i="22"/>
  <c r="K5119" i="22"/>
  <c r="K5120" i="22"/>
  <c r="K5121" i="22"/>
  <c r="K5122" i="22"/>
  <c r="K5123" i="22"/>
  <c r="K5124" i="22"/>
  <c r="K5125" i="22"/>
  <c r="K5126" i="22"/>
  <c r="K5127" i="22"/>
  <c r="K5128" i="22"/>
  <c r="K5129" i="22"/>
  <c r="K5130" i="22"/>
  <c r="K5131" i="22"/>
  <c r="K5132" i="22"/>
  <c r="K5133" i="22"/>
  <c r="K5134" i="22"/>
  <c r="K5135" i="22"/>
  <c r="K5136" i="22"/>
  <c r="K5137" i="22"/>
  <c r="K5138" i="22"/>
  <c r="K5139" i="22"/>
  <c r="K5140" i="22"/>
  <c r="K5141" i="22"/>
  <c r="K5142" i="22"/>
  <c r="K5143" i="22"/>
  <c r="K5144" i="22"/>
  <c r="K5145" i="22"/>
  <c r="K5146" i="22"/>
  <c r="K5147" i="22"/>
  <c r="K5148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663" i="22"/>
  <c r="L664" i="22"/>
  <c r="L665" i="22"/>
  <c r="L666" i="22"/>
  <c r="L667" i="22"/>
  <c r="L668" i="22"/>
  <c r="L669" i="22"/>
  <c r="L670" i="22"/>
  <c r="L671" i="22"/>
  <c r="L672" i="22"/>
  <c r="L673" i="22"/>
  <c r="L674" i="22"/>
  <c r="L675" i="22"/>
  <c r="L676" i="22"/>
  <c r="L677" i="22"/>
  <c r="L678" i="22"/>
  <c r="L679" i="22"/>
  <c r="L680" i="22"/>
  <c r="L681" i="22"/>
  <c r="L682" i="22"/>
  <c r="L683" i="22"/>
  <c r="L684" i="22"/>
  <c r="L685" i="22"/>
  <c r="L686" i="22"/>
  <c r="L687" i="22"/>
  <c r="L688" i="22"/>
  <c r="L689" i="22"/>
  <c r="L690" i="22"/>
  <c r="L691" i="22"/>
  <c r="L692" i="22"/>
  <c r="L693" i="22"/>
  <c r="L694" i="22"/>
  <c r="L695" i="22"/>
  <c r="L696" i="22"/>
  <c r="L697" i="22"/>
  <c r="L698" i="22"/>
  <c r="L699" i="22"/>
  <c r="L700" i="22"/>
  <c r="L701" i="22"/>
  <c r="L702" i="22"/>
  <c r="L703" i="22"/>
  <c r="L704" i="22"/>
  <c r="L705" i="22"/>
  <c r="L706" i="22"/>
  <c r="L707" i="22"/>
  <c r="L708" i="22"/>
  <c r="L709" i="22"/>
  <c r="L710" i="22"/>
  <c r="L711" i="22"/>
  <c r="L712" i="22"/>
  <c r="L713" i="22"/>
  <c r="L714" i="22"/>
  <c r="L715" i="22"/>
  <c r="L716" i="22"/>
  <c r="L717" i="22"/>
  <c r="L718" i="22"/>
  <c r="L719" i="22"/>
  <c r="L720" i="22"/>
  <c r="L721" i="22"/>
  <c r="L722" i="22"/>
  <c r="L723" i="22"/>
  <c r="L724" i="22"/>
  <c r="L725" i="22"/>
  <c r="L726" i="22"/>
  <c r="L727" i="22"/>
  <c r="L728" i="22"/>
  <c r="L729" i="22"/>
  <c r="L730" i="22"/>
  <c r="L731" i="22"/>
  <c r="L732" i="22"/>
  <c r="L733" i="22"/>
  <c r="L734" i="22"/>
  <c r="L735" i="22"/>
  <c r="L736" i="22"/>
  <c r="L737" i="22"/>
  <c r="L738" i="22"/>
  <c r="L739" i="22"/>
  <c r="L740" i="22"/>
  <c r="L741" i="22"/>
  <c r="L742" i="22"/>
  <c r="L743" i="22"/>
  <c r="L744" i="22"/>
  <c r="L745" i="22"/>
  <c r="L746" i="22"/>
  <c r="L747" i="22"/>
  <c r="L748" i="22"/>
  <c r="L749" i="22"/>
  <c r="L750" i="22"/>
  <c r="L751" i="22"/>
  <c r="L752" i="22"/>
  <c r="L753" i="22"/>
  <c r="L754" i="22"/>
  <c r="L755" i="22"/>
  <c r="L756" i="22"/>
  <c r="L757" i="22"/>
  <c r="L758" i="22"/>
  <c r="L759" i="22"/>
  <c r="L760" i="22"/>
  <c r="L761" i="22"/>
  <c r="L762" i="22"/>
  <c r="L763" i="22"/>
  <c r="L764" i="22"/>
  <c r="L765" i="22"/>
  <c r="L766" i="22"/>
  <c r="L767" i="22"/>
  <c r="L768" i="22"/>
  <c r="L769" i="22"/>
  <c r="L770" i="22"/>
  <c r="L771" i="22"/>
  <c r="L772" i="22"/>
  <c r="L773" i="22"/>
  <c r="L774" i="22"/>
  <c r="L775" i="22"/>
  <c r="L776" i="22"/>
  <c r="L777" i="22"/>
  <c r="L778" i="22"/>
  <c r="L779" i="22"/>
  <c r="L780" i="22"/>
  <c r="L781" i="22"/>
  <c r="L782" i="22"/>
  <c r="L783" i="22"/>
  <c r="L784" i="22"/>
  <c r="L785" i="22"/>
  <c r="L786" i="22"/>
  <c r="L787" i="22"/>
  <c r="L788" i="22"/>
  <c r="L789" i="22"/>
  <c r="L790" i="22"/>
  <c r="L791" i="22"/>
  <c r="L792" i="22"/>
  <c r="L793" i="22"/>
  <c r="L794" i="22"/>
  <c r="L795" i="22"/>
  <c r="L796" i="22"/>
  <c r="L797" i="22"/>
  <c r="L798" i="22"/>
  <c r="L799" i="22"/>
  <c r="L800" i="22"/>
  <c r="L801" i="22"/>
  <c r="L802" i="22"/>
  <c r="L803" i="22"/>
  <c r="L804" i="22"/>
  <c r="L805" i="22"/>
  <c r="L806" i="22"/>
  <c r="L807" i="22"/>
  <c r="L808" i="22"/>
  <c r="L809" i="22"/>
  <c r="L810" i="22"/>
  <c r="L811" i="22"/>
  <c r="L812" i="22"/>
  <c r="L813" i="22"/>
  <c r="L814" i="22"/>
  <c r="L815" i="22"/>
  <c r="L816" i="22"/>
  <c r="L817" i="22"/>
  <c r="L818" i="22"/>
  <c r="L819" i="22"/>
  <c r="L820" i="22"/>
  <c r="L821" i="22"/>
  <c r="L822" i="22"/>
  <c r="L823" i="22"/>
  <c r="L824" i="22"/>
  <c r="L825" i="22"/>
  <c r="L826" i="22"/>
  <c r="L827" i="22"/>
  <c r="L828" i="22"/>
  <c r="L829" i="22"/>
  <c r="L830" i="22"/>
  <c r="L831" i="22"/>
  <c r="L832" i="22"/>
  <c r="L833" i="22"/>
  <c r="L834" i="22"/>
  <c r="L835" i="22"/>
  <c r="L836" i="22"/>
  <c r="L837" i="22"/>
  <c r="L838" i="22"/>
  <c r="L839" i="22"/>
  <c r="L840" i="22"/>
  <c r="L841" i="22"/>
  <c r="L842" i="22"/>
  <c r="L843" i="22"/>
  <c r="L844" i="22"/>
  <c r="L845" i="22"/>
  <c r="L846" i="22"/>
  <c r="L847" i="22"/>
  <c r="L848" i="22"/>
  <c r="L849" i="22"/>
  <c r="L850" i="22"/>
  <c r="L851" i="22"/>
  <c r="L852" i="22"/>
  <c r="L853" i="22"/>
  <c r="L854" i="22"/>
  <c r="L855" i="22"/>
  <c r="L856" i="22"/>
  <c r="L857" i="22"/>
  <c r="L858" i="22"/>
  <c r="L859" i="22"/>
  <c r="L860" i="22"/>
  <c r="L861" i="22"/>
  <c r="L862" i="22"/>
  <c r="L863" i="22"/>
  <c r="L864" i="22"/>
  <c r="L865" i="22"/>
  <c r="L866" i="22"/>
  <c r="L867" i="22"/>
  <c r="L868" i="22"/>
  <c r="L869" i="22"/>
  <c r="L870" i="22"/>
  <c r="L871" i="22"/>
  <c r="L872" i="22"/>
  <c r="L873" i="22"/>
  <c r="L874" i="22"/>
  <c r="L875" i="22"/>
  <c r="L876" i="22"/>
  <c r="L877" i="22"/>
  <c r="L878" i="22"/>
  <c r="L879" i="22"/>
  <c r="L880" i="22"/>
  <c r="L881" i="22"/>
  <c r="L882" i="22"/>
  <c r="L883" i="22"/>
  <c r="L884" i="22"/>
  <c r="L885" i="22"/>
  <c r="L886" i="22"/>
  <c r="L887" i="22"/>
  <c r="L888" i="22"/>
  <c r="L889" i="22"/>
  <c r="L890" i="22"/>
  <c r="L891" i="22"/>
  <c r="L892" i="22"/>
  <c r="L893" i="22"/>
  <c r="L894" i="22"/>
  <c r="L895" i="22"/>
  <c r="L896" i="22"/>
  <c r="L897" i="22"/>
  <c r="L898" i="22"/>
  <c r="L899" i="22"/>
  <c r="L900" i="22"/>
  <c r="L901" i="22"/>
  <c r="L902" i="22"/>
  <c r="L903" i="22"/>
  <c r="L904" i="22"/>
  <c r="L905" i="22"/>
  <c r="L906" i="22"/>
  <c r="L907" i="22"/>
  <c r="L908" i="22"/>
  <c r="L909" i="22"/>
  <c r="L910" i="22"/>
  <c r="L911" i="22"/>
  <c r="L912" i="22"/>
  <c r="L913" i="22"/>
  <c r="L914" i="22"/>
  <c r="L915" i="22"/>
  <c r="L916" i="22"/>
  <c r="L917" i="22"/>
  <c r="L918" i="22"/>
  <c r="L919" i="22"/>
  <c r="L920" i="22"/>
  <c r="L921" i="22"/>
  <c r="L922" i="22"/>
  <c r="L923" i="22"/>
  <c r="L924" i="22"/>
  <c r="L925" i="22"/>
  <c r="L926" i="22"/>
  <c r="L927" i="22"/>
  <c r="L928" i="22"/>
  <c r="L929" i="22"/>
  <c r="L930" i="22"/>
  <c r="L931" i="22"/>
  <c r="L932" i="22"/>
  <c r="L933" i="22"/>
  <c r="L934" i="22"/>
  <c r="L935" i="22"/>
  <c r="L936" i="22"/>
  <c r="L937" i="22"/>
  <c r="L938" i="22"/>
  <c r="L939" i="22"/>
  <c r="L940" i="22"/>
  <c r="L941" i="22"/>
  <c r="L942" i="22"/>
  <c r="L943" i="22"/>
  <c r="L944" i="22"/>
  <c r="L945" i="22"/>
  <c r="L946" i="22"/>
  <c r="L947" i="22"/>
  <c r="L948" i="22"/>
  <c r="L949" i="22"/>
  <c r="L950" i="22"/>
  <c r="L951" i="22"/>
  <c r="L952" i="22"/>
  <c r="L953" i="22"/>
  <c r="L954" i="22"/>
  <c r="L955" i="22"/>
  <c r="L956" i="22"/>
  <c r="L957" i="22"/>
  <c r="L958" i="22"/>
  <c r="L959" i="22"/>
  <c r="L960" i="22"/>
  <c r="L961" i="22"/>
  <c r="L962" i="22"/>
  <c r="L963" i="22"/>
  <c r="L964" i="22"/>
  <c r="L965" i="22"/>
  <c r="L966" i="22"/>
  <c r="L967" i="22"/>
  <c r="L968" i="22"/>
  <c r="L969" i="22"/>
  <c r="L970" i="22"/>
  <c r="L971" i="22"/>
  <c r="L972" i="22"/>
  <c r="L973" i="22"/>
  <c r="L974" i="22"/>
  <c r="L975" i="22"/>
  <c r="L976" i="22"/>
  <c r="L977" i="22"/>
  <c r="L978" i="22"/>
  <c r="L979" i="22"/>
  <c r="L980" i="22"/>
  <c r="L981" i="22"/>
  <c r="L982" i="22"/>
  <c r="L983" i="22"/>
  <c r="L984" i="22"/>
  <c r="L985" i="22"/>
  <c r="L986" i="22"/>
  <c r="L987" i="22"/>
  <c r="L988" i="22"/>
  <c r="L989" i="22"/>
  <c r="L990" i="22"/>
  <c r="L991" i="22"/>
  <c r="L992" i="22"/>
  <c r="L993" i="22"/>
  <c r="L994" i="22"/>
  <c r="L995" i="22"/>
  <c r="L996" i="22"/>
  <c r="L997" i="22"/>
  <c r="L998" i="22"/>
  <c r="L999" i="22"/>
  <c r="L1000" i="22"/>
  <c r="L1001" i="22"/>
  <c r="L1002" i="22"/>
  <c r="L1003" i="22"/>
  <c r="L1004" i="22"/>
  <c r="L1005" i="22"/>
  <c r="L1006" i="22"/>
  <c r="L1007" i="22"/>
  <c r="L1008" i="22"/>
  <c r="L1009" i="22"/>
  <c r="L1010" i="22"/>
  <c r="L1011" i="22"/>
  <c r="L1012" i="22"/>
  <c r="L1013" i="22"/>
  <c r="L1014" i="22"/>
  <c r="L1015" i="22"/>
  <c r="L1016" i="22"/>
  <c r="L1017" i="22"/>
  <c r="L1018" i="22"/>
  <c r="L1019" i="22"/>
  <c r="L1020" i="22"/>
  <c r="L1021" i="22"/>
  <c r="L1022" i="22"/>
  <c r="L1023" i="22"/>
  <c r="L1024" i="22"/>
  <c r="L1025" i="22"/>
  <c r="L1026" i="22"/>
  <c r="L1027" i="22"/>
  <c r="L1028" i="22"/>
  <c r="L1029" i="22"/>
  <c r="L1030" i="22"/>
  <c r="L1031" i="22"/>
  <c r="L1032" i="22"/>
  <c r="L1033" i="22"/>
  <c r="L1034" i="22"/>
  <c r="L1035" i="22"/>
  <c r="L1036" i="22"/>
  <c r="L1037" i="22"/>
  <c r="L1038" i="22"/>
  <c r="L1039" i="22"/>
  <c r="L1040" i="22"/>
  <c r="L1041" i="22"/>
  <c r="L1042" i="22"/>
  <c r="L1043" i="22"/>
  <c r="L1044" i="22"/>
  <c r="L1045" i="22"/>
  <c r="L1046" i="22"/>
  <c r="L1047" i="22"/>
  <c r="L1048" i="22"/>
  <c r="L1049" i="22"/>
  <c r="L1050" i="22"/>
  <c r="L1051" i="22"/>
  <c r="L1052" i="22"/>
  <c r="L1053" i="22"/>
  <c r="L1054" i="22"/>
  <c r="L1055" i="22"/>
  <c r="L1056" i="22"/>
  <c r="L1057" i="22"/>
  <c r="L1058" i="22"/>
  <c r="L1059" i="22"/>
  <c r="L1060" i="22"/>
  <c r="L1061" i="22"/>
  <c r="L1062" i="22"/>
  <c r="L1063" i="22"/>
  <c r="L1064" i="22"/>
  <c r="L1065" i="22"/>
  <c r="L1066" i="22"/>
  <c r="L1067" i="22"/>
  <c r="L1068" i="22"/>
  <c r="L1069" i="22"/>
  <c r="L1070" i="22"/>
  <c r="L1071" i="22"/>
  <c r="L1072" i="22"/>
  <c r="L1073" i="22"/>
  <c r="L1074" i="22"/>
  <c r="L1075" i="22"/>
  <c r="L1076" i="22"/>
  <c r="L1077" i="22"/>
  <c r="L1078" i="22"/>
  <c r="L1079" i="22"/>
  <c r="L1080" i="22"/>
  <c r="L1081" i="22"/>
  <c r="L1082" i="22"/>
  <c r="L1083" i="22"/>
  <c r="L1084" i="22"/>
  <c r="L1085" i="22"/>
  <c r="L1086" i="22"/>
  <c r="L1087" i="22"/>
  <c r="L1088" i="22"/>
  <c r="L1089" i="22"/>
  <c r="L1090" i="22"/>
  <c r="L1091" i="22"/>
  <c r="L1092" i="22"/>
  <c r="L1093" i="22"/>
  <c r="L1094" i="22"/>
  <c r="L1095" i="22"/>
  <c r="L1096" i="22"/>
  <c r="L1097" i="22"/>
  <c r="L1098" i="22"/>
  <c r="L1099" i="22"/>
  <c r="L1100" i="22"/>
  <c r="L1101" i="22"/>
  <c r="L1102" i="22"/>
  <c r="L1103" i="22"/>
  <c r="L1104" i="22"/>
  <c r="L1105" i="22"/>
  <c r="L1106" i="22"/>
  <c r="L1107" i="22"/>
  <c r="L1108" i="22"/>
  <c r="L1109" i="22"/>
  <c r="L1110" i="22"/>
  <c r="L1111" i="22"/>
  <c r="L1112" i="22"/>
  <c r="L1113" i="22"/>
  <c r="L1114" i="22"/>
  <c r="L1115" i="22"/>
  <c r="L1116" i="22"/>
  <c r="L1117" i="22"/>
  <c r="L1118" i="22"/>
  <c r="L1119" i="22"/>
  <c r="L1120" i="22"/>
  <c r="L1121" i="22"/>
  <c r="L1122" i="22"/>
  <c r="L1123" i="22"/>
  <c r="L1124" i="22"/>
  <c r="L1125" i="22"/>
  <c r="L1126" i="22"/>
  <c r="L1127" i="22"/>
  <c r="L1128" i="22"/>
  <c r="L1129" i="22"/>
  <c r="L1130" i="22"/>
  <c r="L1131" i="22"/>
  <c r="L1132" i="22"/>
  <c r="L1133" i="22"/>
  <c r="L1134" i="22"/>
  <c r="L1135" i="22"/>
  <c r="L1136" i="22"/>
  <c r="L1137" i="22"/>
  <c r="L1138" i="22"/>
  <c r="L1139" i="22"/>
  <c r="L1140" i="22"/>
  <c r="L1141" i="22"/>
  <c r="L1142" i="22"/>
  <c r="L1143" i="22"/>
  <c r="L1144" i="22"/>
  <c r="L1145" i="22"/>
  <c r="L1146" i="22"/>
  <c r="L1147" i="22"/>
  <c r="L1148" i="22"/>
  <c r="L1149" i="22"/>
  <c r="L1150" i="22"/>
  <c r="L1151" i="22"/>
  <c r="L1152" i="22"/>
  <c r="L1153" i="22"/>
  <c r="L1154" i="22"/>
  <c r="L1155" i="22"/>
  <c r="L1156" i="22"/>
  <c r="L1157" i="22"/>
  <c r="L1158" i="22"/>
  <c r="L1159" i="22"/>
  <c r="L1160" i="22"/>
  <c r="L1161" i="22"/>
  <c r="L1162" i="22"/>
  <c r="L1163" i="22"/>
  <c r="L1164" i="22"/>
  <c r="L1165" i="22"/>
  <c r="L1166" i="22"/>
  <c r="L1167" i="22"/>
  <c r="L1168" i="22"/>
  <c r="L1169" i="22"/>
  <c r="L1170" i="22"/>
  <c r="L1171" i="22"/>
  <c r="L1172" i="22"/>
  <c r="L1173" i="22"/>
  <c r="L1174" i="22"/>
  <c r="L1175" i="22"/>
  <c r="L1176" i="22"/>
  <c r="L1177" i="22"/>
  <c r="L1178" i="22"/>
  <c r="L1179" i="22"/>
  <c r="L1180" i="22"/>
  <c r="L1181" i="22"/>
  <c r="L1182" i="22"/>
  <c r="L1183" i="22"/>
  <c r="L1184" i="22"/>
  <c r="L1185" i="22"/>
  <c r="L1186" i="22"/>
  <c r="L1187" i="22"/>
  <c r="L1188" i="22"/>
  <c r="L1189" i="22"/>
  <c r="L1190" i="22"/>
  <c r="L1191" i="22"/>
  <c r="L1192" i="22"/>
  <c r="L1193" i="22"/>
  <c r="L1194" i="22"/>
  <c r="L1195" i="22"/>
  <c r="L1196" i="22"/>
  <c r="L1197" i="22"/>
  <c r="L1198" i="22"/>
  <c r="L1199" i="22"/>
  <c r="L1200" i="22"/>
  <c r="L1201" i="22"/>
  <c r="L1202" i="22"/>
  <c r="L1203" i="22"/>
  <c r="L1204" i="22"/>
  <c r="L1205" i="22"/>
  <c r="L1206" i="22"/>
  <c r="L1207" i="22"/>
  <c r="L1208" i="22"/>
  <c r="L1209" i="22"/>
  <c r="L1210" i="22"/>
  <c r="L1211" i="22"/>
  <c r="L1212" i="22"/>
  <c r="L1213" i="22"/>
  <c r="L1214" i="22"/>
  <c r="L1215" i="22"/>
  <c r="L1216" i="22"/>
  <c r="L1217" i="22"/>
  <c r="L1218" i="22"/>
  <c r="L1219" i="22"/>
  <c r="L1220" i="22"/>
  <c r="L1221" i="22"/>
  <c r="L1222" i="22"/>
  <c r="L1223" i="22"/>
  <c r="L1224" i="22"/>
  <c r="L1225" i="22"/>
  <c r="L1226" i="22"/>
  <c r="L1227" i="22"/>
  <c r="L1228" i="22"/>
  <c r="L1229" i="22"/>
  <c r="L1230" i="22"/>
  <c r="L1231" i="22"/>
  <c r="L1232" i="22"/>
  <c r="L1233" i="22"/>
  <c r="L1234" i="22"/>
  <c r="L1235" i="22"/>
  <c r="L1236" i="22"/>
  <c r="L1237" i="22"/>
  <c r="L1238" i="22"/>
  <c r="L1239" i="22"/>
  <c r="L1240" i="22"/>
  <c r="L1241" i="22"/>
  <c r="L1242" i="22"/>
  <c r="L1243" i="22"/>
  <c r="L1244" i="22"/>
  <c r="L1245" i="22"/>
  <c r="L1246" i="22"/>
  <c r="L1247" i="22"/>
  <c r="L1248" i="22"/>
  <c r="L1249" i="22"/>
  <c r="L1250" i="22"/>
  <c r="L1251" i="22"/>
  <c r="L1252" i="22"/>
  <c r="L1253" i="22"/>
  <c r="L1254" i="22"/>
  <c r="L1255" i="22"/>
  <c r="L1256" i="22"/>
  <c r="L1257" i="22"/>
  <c r="L1258" i="22"/>
  <c r="L1259" i="22"/>
  <c r="L1260" i="22"/>
  <c r="L1261" i="22"/>
  <c r="L1262" i="22"/>
  <c r="L1263" i="22"/>
  <c r="L1264" i="22"/>
  <c r="L1265" i="22"/>
  <c r="L1266" i="22"/>
  <c r="L1267" i="22"/>
  <c r="L1268" i="22"/>
  <c r="L1269" i="22"/>
  <c r="L1270" i="22"/>
  <c r="L1271" i="22"/>
  <c r="L1272" i="22"/>
  <c r="L1273" i="22"/>
  <c r="L1274" i="22"/>
  <c r="L1275" i="22"/>
  <c r="L1276" i="22"/>
  <c r="L1277" i="22"/>
  <c r="L1278" i="22"/>
  <c r="L1279" i="22"/>
  <c r="L1280" i="22"/>
  <c r="L1281" i="22"/>
  <c r="L1282" i="22"/>
  <c r="L1283" i="22"/>
  <c r="L1284" i="22"/>
  <c r="L1285" i="22"/>
  <c r="L1286" i="22"/>
  <c r="L1287" i="22"/>
  <c r="L1288" i="22"/>
  <c r="L1289" i="22"/>
  <c r="L1290" i="22"/>
  <c r="L1291" i="22"/>
  <c r="L1292" i="22"/>
  <c r="L1293" i="22"/>
  <c r="L1294" i="22"/>
  <c r="L1295" i="22"/>
  <c r="L1296" i="22"/>
  <c r="L1297" i="22"/>
  <c r="L1298" i="22"/>
  <c r="L1299" i="22"/>
  <c r="L1300" i="22"/>
  <c r="L1301" i="22"/>
  <c r="L1302" i="22"/>
  <c r="L1303" i="22"/>
  <c r="L1304" i="22"/>
  <c r="L1305" i="22"/>
  <c r="L1306" i="22"/>
  <c r="L1307" i="22"/>
  <c r="L1308" i="22"/>
  <c r="L1309" i="22"/>
  <c r="L1310" i="22"/>
  <c r="L1311" i="22"/>
  <c r="L1312" i="22"/>
  <c r="L1313" i="22"/>
  <c r="L1314" i="22"/>
  <c r="L1315" i="22"/>
  <c r="L1316" i="22"/>
  <c r="L1317" i="22"/>
  <c r="L1318" i="22"/>
  <c r="L1319" i="22"/>
  <c r="L1320" i="22"/>
  <c r="L1321" i="22"/>
  <c r="L1322" i="22"/>
  <c r="L1323" i="22"/>
  <c r="L1324" i="22"/>
  <c r="L1325" i="22"/>
  <c r="L1326" i="22"/>
  <c r="L1327" i="22"/>
  <c r="L1328" i="22"/>
  <c r="L1329" i="22"/>
  <c r="L1330" i="22"/>
  <c r="L1331" i="22"/>
  <c r="L1332" i="22"/>
  <c r="L1333" i="22"/>
  <c r="L1334" i="22"/>
  <c r="L1335" i="22"/>
  <c r="L1336" i="22"/>
  <c r="L1337" i="22"/>
  <c r="L1338" i="22"/>
  <c r="L1339" i="22"/>
  <c r="L1340" i="22"/>
  <c r="L1341" i="22"/>
  <c r="L1342" i="22"/>
  <c r="L1343" i="22"/>
  <c r="L1344" i="22"/>
  <c r="L1345" i="22"/>
  <c r="L1346" i="22"/>
  <c r="L1347" i="22"/>
  <c r="L1348" i="22"/>
  <c r="L1349" i="22"/>
  <c r="L1350" i="22"/>
  <c r="L1351" i="22"/>
  <c r="L1352" i="22"/>
  <c r="L1353" i="22"/>
  <c r="L1354" i="22"/>
  <c r="L1355" i="22"/>
  <c r="L1356" i="22"/>
  <c r="L1357" i="22"/>
  <c r="L1358" i="22"/>
  <c r="L1359" i="22"/>
  <c r="L1360" i="22"/>
  <c r="L1361" i="22"/>
  <c r="L1362" i="22"/>
  <c r="L1363" i="22"/>
  <c r="L1364" i="22"/>
  <c r="L1365" i="22"/>
  <c r="L1366" i="22"/>
  <c r="L1367" i="22"/>
  <c r="L1368" i="22"/>
  <c r="L1369" i="22"/>
  <c r="L1370" i="22"/>
  <c r="L1371" i="22"/>
  <c r="L1372" i="22"/>
  <c r="L1373" i="22"/>
  <c r="L1374" i="22"/>
  <c r="L1375" i="22"/>
  <c r="L1376" i="22"/>
  <c r="L1377" i="22"/>
  <c r="L1378" i="22"/>
  <c r="L1379" i="22"/>
  <c r="L1380" i="22"/>
  <c r="L1381" i="22"/>
  <c r="L1382" i="22"/>
  <c r="L1383" i="22"/>
  <c r="L1384" i="22"/>
  <c r="L1385" i="22"/>
  <c r="L1386" i="22"/>
  <c r="L1387" i="22"/>
  <c r="L1388" i="22"/>
  <c r="L1389" i="22"/>
  <c r="L1390" i="22"/>
  <c r="L1391" i="22"/>
  <c r="L1392" i="22"/>
  <c r="L1393" i="22"/>
  <c r="L1394" i="22"/>
  <c r="L1395" i="22"/>
  <c r="L1396" i="22"/>
  <c r="L1397" i="22"/>
  <c r="L1398" i="22"/>
  <c r="L1399" i="22"/>
  <c r="L1400" i="22"/>
  <c r="L1401" i="22"/>
  <c r="L1402" i="22"/>
  <c r="L1403" i="22"/>
  <c r="L1404" i="22"/>
  <c r="L1405" i="22"/>
  <c r="L1406" i="22"/>
  <c r="L1407" i="22"/>
  <c r="L1408" i="22"/>
  <c r="L1409" i="22"/>
  <c r="L1410" i="22"/>
  <c r="L1411" i="22"/>
  <c r="L1412" i="22"/>
  <c r="L1413" i="22"/>
  <c r="L1414" i="22"/>
  <c r="L1415" i="22"/>
  <c r="L1416" i="22"/>
  <c r="L1417" i="22"/>
  <c r="L1418" i="22"/>
  <c r="L1419" i="22"/>
  <c r="L1420" i="22"/>
  <c r="L1421" i="22"/>
  <c r="L1422" i="22"/>
  <c r="L1423" i="22"/>
  <c r="L1424" i="22"/>
  <c r="L1425" i="22"/>
  <c r="L1426" i="22"/>
  <c r="L1427" i="22"/>
  <c r="L1428" i="22"/>
  <c r="L1429" i="22"/>
  <c r="L1430" i="22"/>
  <c r="L1431" i="22"/>
  <c r="L1432" i="22"/>
  <c r="L1433" i="22"/>
  <c r="L1434" i="22"/>
  <c r="L1435" i="22"/>
  <c r="L1436" i="22"/>
  <c r="L1437" i="22"/>
  <c r="L1438" i="22"/>
  <c r="L1439" i="22"/>
  <c r="L1440" i="22"/>
  <c r="L1441" i="22"/>
  <c r="L1442" i="22"/>
  <c r="L1443" i="22"/>
  <c r="L1444" i="22"/>
  <c r="L1445" i="22"/>
  <c r="L1446" i="22"/>
  <c r="L1447" i="22"/>
  <c r="L1448" i="22"/>
  <c r="L1449" i="22"/>
  <c r="L1450" i="22"/>
  <c r="L1451" i="22"/>
  <c r="L1452" i="22"/>
  <c r="L1453" i="22"/>
  <c r="L1454" i="22"/>
  <c r="L1455" i="22"/>
  <c r="L1456" i="22"/>
  <c r="L1457" i="22"/>
  <c r="L1458" i="22"/>
  <c r="L1459" i="22"/>
  <c r="L1460" i="22"/>
  <c r="L1461" i="22"/>
  <c r="L1462" i="22"/>
  <c r="L1463" i="22"/>
  <c r="L1464" i="22"/>
  <c r="L1465" i="22"/>
  <c r="L1466" i="22"/>
  <c r="L1467" i="22"/>
  <c r="L1468" i="22"/>
  <c r="L1469" i="22"/>
  <c r="L1470" i="22"/>
  <c r="L1471" i="22"/>
  <c r="L1472" i="22"/>
  <c r="L1473" i="22"/>
  <c r="L1474" i="22"/>
  <c r="L1475" i="22"/>
  <c r="L1476" i="22"/>
  <c r="L1477" i="22"/>
  <c r="L1478" i="22"/>
  <c r="L1479" i="22"/>
  <c r="L1480" i="22"/>
  <c r="L1481" i="22"/>
  <c r="L1482" i="22"/>
  <c r="L1483" i="22"/>
  <c r="L1484" i="22"/>
  <c r="L1485" i="22"/>
  <c r="L1486" i="22"/>
  <c r="L1487" i="22"/>
  <c r="L1488" i="22"/>
  <c r="L1489" i="22"/>
  <c r="L1490" i="22"/>
  <c r="L1491" i="22"/>
  <c r="L1492" i="22"/>
  <c r="L1493" i="22"/>
  <c r="L1494" i="22"/>
  <c r="L1495" i="22"/>
  <c r="L1496" i="22"/>
  <c r="L1497" i="22"/>
  <c r="L1498" i="22"/>
  <c r="L1499" i="22"/>
  <c r="L1500" i="22"/>
  <c r="L1501" i="22"/>
  <c r="L1502" i="22"/>
  <c r="L1503" i="22"/>
  <c r="L1504" i="22"/>
  <c r="L1505" i="22"/>
  <c r="L1506" i="22"/>
  <c r="L1507" i="22"/>
  <c r="L1508" i="22"/>
  <c r="L1509" i="22"/>
  <c r="L1510" i="22"/>
  <c r="L1511" i="22"/>
  <c r="L1512" i="22"/>
  <c r="L1513" i="22"/>
  <c r="L1514" i="22"/>
  <c r="L1515" i="22"/>
  <c r="L1516" i="22"/>
  <c r="L1517" i="22"/>
  <c r="L1518" i="22"/>
  <c r="L1519" i="22"/>
  <c r="L1520" i="22"/>
  <c r="L1521" i="22"/>
  <c r="L1522" i="22"/>
  <c r="L1523" i="22"/>
  <c r="L1524" i="22"/>
  <c r="L1525" i="22"/>
  <c r="L1526" i="22"/>
  <c r="L1527" i="22"/>
  <c r="L1528" i="22"/>
  <c r="L1529" i="22"/>
  <c r="L1530" i="22"/>
  <c r="L1531" i="22"/>
  <c r="L1532" i="22"/>
  <c r="L1533" i="22"/>
  <c r="L1534" i="22"/>
  <c r="L1535" i="22"/>
  <c r="L1536" i="22"/>
  <c r="L1537" i="22"/>
  <c r="L1538" i="22"/>
  <c r="L1539" i="22"/>
  <c r="L1540" i="22"/>
  <c r="L1541" i="22"/>
  <c r="L1542" i="22"/>
  <c r="L1543" i="22"/>
  <c r="L1544" i="22"/>
  <c r="L1545" i="22"/>
  <c r="L1546" i="22"/>
  <c r="L1547" i="22"/>
  <c r="L1548" i="22"/>
  <c r="L1549" i="22"/>
  <c r="L1550" i="22"/>
  <c r="L1551" i="22"/>
  <c r="L1552" i="22"/>
  <c r="L1553" i="22"/>
  <c r="L1554" i="22"/>
  <c r="L1555" i="22"/>
  <c r="L1556" i="22"/>
  <c r="L1557" i="22"/>
  <c r="L1558" i="22"/>
  <c r="L1559" i="22"/>
  <c r="L1560" i="22"/>
  <c r="L1561" i="22"/>
  <c r="L1562" i="22"/>
  <c r="L1563" i="22"/>
  <c r="L1564" i="22"/>
  <c r="L1565" i="22"/>
  <c r="L1566" i="22"/>
  <c r="L1567" i="22"/>
  <c r="L1568" i="22"/>
  <c r="L1569" i="22"/>
  <c r="L1570" i="22"/>
  <c r="L1571" i="22"/>
  <c r="L1572" i="22"/>
  <c r="L1573" i="22"/>
  <c r="L1574" i="22"/>
  <c r="L1575" i="22"/>
  <c r="L1576" i="22"/>
  <c r="L1577" i="22"/>
  <c r="L1578" i="22"/>
  <c r="L1579" i="22"/>
  <c r="L1580" i="22"/>
  <c r="L1581" i="22"/>
  <c r="L1582" i="22"/>
  <c r="L1583" i="22"/>
  <c r="L1584" i="22"/>
  <c r="L1585" i="22"/>
  <c r="L1586" i="22"/>
  <c r="L1587" i="22"/>
  <c r="L1588" i="22"/>
  <c r="L1589" i="22"/>
  <c r="L1590" i="22"/>
  <c r="L1591" i="22"/>
  <c r="L1592" i="22"/>
  <c r="L1593" i="22"/>
  <c r="L1594" i="22"/>
  <c r="L1595" i="22"/>
  <c r="L1596" i="22"/>
  <c r="L1597" i="22"/>
  <c r="L1598" i="22"/>
  <c r="L1599" i="22"/>
  <c r="L1600" i="22"/>
  <c r="L1601" i="22"/>
  <c r="L1602" i="22"/>
  <c r="L1603" i="22"/>
  <c r="L1604" i="22"/>
  <c r="L1605" i="22"/>
  <c r="L1606" i="22"/>
  <c r="L1607" i="22"/>
  <c r="L1608" i="22"/>
  <c r="L1609" i="22"/>
  <c r="L1610" i="22"/>
  <c r="L1611" i="22"/>
  <c r="L1612" i="22"/>
  <c r="L1613" i="22"/>
  <c r="L1614" i="22"/>
  <c r="L1615" i="22"/>
  <c r="L1616" i="22"/>
  <c r="L1617" i="22"/>
  <c r="L1618" i="22"/>
  <c r="L1619" i="22"/>
  <c r="L1620" i="22"/>
  <c r="L1621" i="22"/>
  <c r="L1622" i="22"/>
  <c r="L1623" i="22"/>
  <c r="L1624" i="22"/>
  <c r="L1625" i="22"/>
  <c r="L1626" i="22"/>
  <c r="L1627" i="22"/>
  <c r="L1628" i="22"/>
  <c r="L1629" i="22"/>
  <c r="L1630" i="22"/>
  <c r="L1631" i="22"/>
  <c r="L1632" i="22"/>
  <c r="L1633" i="22"/>
  <c r="L1634" i="22"/>
  <c r="L1635" i="22"/>
  <c r="L1636" i="22"/>
  <c r="L1637" i="22"/>
  <c r="L1638" i="22"/>
  <c r="L1639" i="22"/>
  <c r="L1640" i="22"/>
  <c r="L1641" i="22"/>
  <c r="L1642" i="22"/>
  <c r="L1643" i="22"/>
  <c r="L1644" i="22"/>
  <c r="L1645" i="22"/>
  <c r="L1646" i="22"/>
  <c r="L1647" i="22"/>
  <c r="L1648" i="22"/>
  <c r="L1649" i="22"/>
  <c r="L1650" i="22"/>
  <c r="L1651" i="22"/>
  <c r="L1652" i="22"/>
  <c r="L1653" i="22"/>
  <c r="L1654" i="22"/>
  <c r="L1655" i="22"/>
  <c r="L1656" i="22"/>
  <c r="L1657" i="22"/>
  <c r="L1658" i="22"/>
  <c r="L1659" i="22"/>
  <c r="L1660" i="22"/>
  <c r="L1661" i="22"/>
  <c r="L1662" i="22"/>
  <c r="L1663" i="22"/>
  <c r="L1664" i="22"/>
  <c r="L1665" i="22"/>
  <c r="L1666" i="22"/>
  <c r="L1667" i="22"/>
  <c r="L1668" i="22"/>
  <c r="L1669" i="22"/>
  <c r="L1670" i="22"/>
  <c r="L1671" i="22"/>
  <c r="L1672" i="22"/>
  <c r="L1673" i="22"/>
  <c r="L1674" i="22"/>
  <c r="L1675" i="22"/>
  <c r="L1676" i="22"/>
  <c r="L1677" i="22"/>
  <c r="L1678" i="22"/>
  <c r="L1679" i="22"/>
  <c r="L1680" i="22"/>
  <c r="L1681" i="22"/>
  <c r="L1682" i="22"/>
  <c r="L1683" i="22"/>
  <c r="L1684" i="22"/>
  <c r="L1685" i="22"/>
  <c r="L1686" i="22"/>
  <c r="L1687" i="22"/>
  <c r="L1688" i="22"/>
  <c r="L1689" i="22"/>
  <c r="L1690" i="22"/>
  <c r="L1691" i="22"/>
  <c r="L1692" i="22"/>
  <c r="L1693" i="22"/>
  <c r="L1694" i="22"/>
  <c r="L1695" i="22"/>
  <c r="L1696" i="22"/>
  <c r="L1697" i="22"/>
  <c r="L1698" i="22"/>
  <c r="L1699" i="22"/>
  <c r="L1700" i="22"/>
  <c r="L1701" i="22"/>
  <c r="L1702" i="22"/>
  <c r="L1703" i="22"/>
  <c r="L1704" i="22"/>
  <c r="L1705" i="22"/>
  <c r="L1706" i="22"/>
  <c r="L1707" i="22"/>
  <c r="L1708" i="22"/>
  <c r="L1709" i="22"/>
  <c r="L1710" i="22"/>
  <c r="L1711" i="22"/>
  <c r="L1712" i="22"/>
  <c r="L1713" i="22"/>
  <c r="L1714" i="22"/>
  <c r="L1715" i="22"/>
  <c r="L1716" i="22"/>
  <c r="L1717" i="22"/>
  <c r="L1718" i="22"/>
  <c r="L1719" i="22"/>
  <c r="L1720" i="22"/>
  <c r="L1721" i="22"/>
  <c r="L1722" i="22"/>
  <c r="L1723" i="22"/>
  <c r="L1724" i="22"/>
  <c r="L1725" i="22"/>
  <c r="L1726" i="22"/>
  <c r="L1727" i="22"/>
  <c r="L1728" i="22"/>
  <c r="L1729" i="22"/>
  <c r="L1730" i="22"/>
  <c r="L1731" i="22"/>
  <c r="L1732" i="22"/>
  <c r="L1733" i="22"/>
  <c r="L1734" i="22"/>
  <c r="L1735" i="22"/>
  <c r="L1736" i="22"/>
  <c r="L1737" i="22"/>
  <c r="L1738" i="22"/>
  <c r="L1739" i="22"/>
  <c r="L1740" i="22"/>
  <c r="L1741" i="22"/>
  <c r="L1742" i="22"/>
  <c r="L1743" i="22"/>
  <c r="L1744" i="22"/>
  <c r="L1745" i="22"/>
  <c r="L1746" i="22"/>
  <c r="L1747" i="22"/>
  <c r="L1748" i="22"/>
  <c r="L1749" i="22"/>
  <c r="L1750" i="22"/>
  <c r="L1751" i="22"/>
  <c r="L1752" i="22"/>
  <c r="L1753" i="22"/>
  <c r="L1754" i="22"/>
  <c r="L1755" i="22"/>
  <c r="L1756" i="22"/>
  <c r="L1757" i="22"/>
  <c r="L1758" i="22"/>
  <c r="L1759" i="22"/>
  <c r="L1760" i="22"/>
  <c r="L1761" i="22"/>
  <c r="L1762" i="22"/>
  <c r="L1763" i="22"/>
  <c r="L1764" i="22"/>
  <c r="L1765" i="22"/>
  <c r="L1766" i="22"/>
  <c r="L1767" i="22"/>
  <c r="L1768" i="22"/>
  <c r="L1769" i="22"/>
  <c r="L1770" i="22"/>
  <c r="L1771" i="22"/>
  <c r="L1772" i="22"/>
  <c r="L1773" i="22"/>
  <c r="L1774" i="22"/>
  <c r="L1775" i="22"/>
  <c r="L1776" i="22"/>
  <c r="L1777" i="22"/>
  <c r="L1778" i="22"/>
  <c r="L1779" i="22"/>
  <c r="L1780" i="22"/>
  <c r="L1781" i="22"/>
  <c r="L1782" i="22"/>
  <c r="L1783" i="22"/>
  <c r="L1784" i="22"/>
  <c r="L1785" i="22"/>
  <c r="L1786" i="22"/>
  <c r="L1787" i="22"/>
  <c r="L1788" i="22"/>
  <c r="L1789" i="22"/>
  <c r="L1790" i="22"/>
  <c r="L1791" i="22"/>
  <c r="L1792" i="22"/>
  <c r="L1793" i="22"/>
  <c r="L1794" i="22"/>
  <c r="L1795" i="22"/>
  <c r="L1796" i="22"/>
  <c r="L1797" i="22"/>
  <c r="L1798" i="22"/>
  <c r="L1799" i="22"/>
  <c r="L1800" i="22"/>
  <c r="L1801" i="22"/>
  <c r="L1802" i="22"/>
  <c r="L1803" i="22"/>
  <c r="L1804" i="22"/>
  <c r="L1805" i="22"/>
  <c r="L1806" i="22"/>
  <c r="L1807" i="22"/>
  <c r="L1808" i="22"/>
  <c r="L1809" i="22"/>
  <c r="L1810" i="22"/>
  <c r="L1811" i="22"/>
  <c r="L1812" i="22"/>
  <c r="L1813" i="22"/>
  <c r="L1814" i="22"/>
  <c r="L1815" i="22"/>
  <c r="L1816" i="22"/>
  <c r="L1817" i="22"/>
  <c r="L1818" i="22"/>
  <c r="L1819" i="22"/>
  <c r="L1820" i="22"/>
  <c r="L1821" i="22"/>
  <c r="L1822" i="22"/>
  <c r="L1823" i="22"/>
  <c r="L1824" i="22"/>
  <c r="L1825" i="22"/>
  <c r="L1826" i="22"/>
  <c r="L1827" i="22"/>
  <c r="L1828" i="22"/>
  <c r="L1829" i="22"/>
  <c r="L1830" i="22"/>
  <c r="L1831" i="22"/>
  <c r="L1832" i="22"/>
  <c r="L1833" i="22"/>
  <c r="L1834" i="22"/>
  <c r="L1835" i="22"/>
  <c r="L1836" i="22"/>
  <c r="L1837" i="22"/>
  <c r="L1838" i="22"/>
  <c r="L1839" i="22"/>
  <c r="L1840" i="22"/>
  <c r="L1841" i="22"/>
  <c r="L1842" i="22"/>
  <c r="L1843" i="22"/>
  <c r="L1844" i="22"/>
  <c r="L1845" i="22"/>
  <c r="L1846" i="22"/>
  <c r="L1847" i="22"/>
  <c r="L1848" i="22"/>
  <c r="L1849" i="22"/>
  <c r="L1850" i="22"/>
  <c r="L1851" i="22"/>
  <c r="L1852" i="22"/>
  <c r="L1853" i="22"/>
  <c r="L1854" i="22"/>
  <c r="L1855" i="22"/>
  <c r="L1856" i="22"/>
  <c r="L1857" i="22"/>
  <c r="L1858" i="22"/>
  <c r="L1859" i="22"/>
  <c r="L1860" i="22"/>
  <c r="L1861" i="22"/>
  <c r="L1862" i="22"/>
  <c r="L1863" i="22"/>
  <c r="L1864" i="22"/>
  <c r="L1865" i="22"/>
  <c r="L1866" i="22"/>
  <c r="L1867" i="22"/>
  <c r="L1868" i="22"/>
  <c r="L1869" i="22"/>
  <c r="L1870" i="22"/>
  <c r="L1871" i="22"/>
  <c r="L1872" i="22"/>
  <c r="L1873" i="22"/>
  <c r="L1874" i="22"/>
  <c r="L1875" i="22"/>
  <c r="L1876" i="22"/>
  <c r="L1877" i="22"/>
  <c r="L1878" i="22"/>
  <c r="L1879" i="22"/>
  <c r="L1880" i="22"/>
  <c r="L1881" i="22"/>
  <c r="L1882" i="22"/>
  <c r="L1883" i="22"/>
  <c r="L1884" i="22"/>
  <c r="L1885" i="22"/>
  <c r="L1886" i="22"/>
  <c r="L1887" i="22"/>
  <c r="L1888" i="22"/>
  <c r="L1889" i="22"/>
  <c r="L1890" i="22"/>
  <c r="L1891" i="22"/>
  <c r="L1892" i="22"/>
  <c r="L1893" i="22"/>
  <c r="L1894" i="22"/>
  <c r="L1895" i="22"/>
  <c r="L1896" i="22"/>
  <c r="L1897" i="22"/>
  <c r="L1898" i="22"/>
  <c r="L1899" i="22"/>
  <c r="L1900" i="22"/>
  <c r="L1901" i="22"/>
  <c r="L1902" i="22"/>
  <c r="L1903" i="22"/>
  <c r="L1904" i="22"/>
  <c r="L1905" i="22"/>
  <c r="L1906" i="22"/>
  <c r="L1907" i="22"/>
  <c r="L1908" i="22"/>
  <c r="L1909" i="22"/>
  <c r="L1910" i="22"/>
  <c r="L1911" i="22"/>
  <c r="L1912" i="22"/>
  <c r="L1913" i="22"/>
  <c r="L1914" i="22"/>
  <c r="L1915" i="22"/>
  <c r="L1916" i="22"/>
  <c r="L1917" i="22"/>
  <c r="L1918" i="22"/>
  <c r="L1919" i="22"/>
  <c r="L1920" i="22"/>
  <c r="L1921" i="22"/>
  <c r="L1922" i="22"/>
  <c r="L1923" i="22"/>
  <c r="L1924" i="22"/>
  <c r="L1925" i="22"/>
  <c r="L1926" i="22"/>
  <c r="L1927" i="22"/>
  <c r="L1928" i="22"/>
  <c r="L1929" i="22"/>
  <c r="L1930" i="22"/>
  <c r="L1931" i="22"/>
  <c r="L1932" i="22"/>
  <c r="L1933" i="22"/>
  <c r="L1934" i="22"/>
  <c r="L1935" i="22"/>
  <c r="L1936" i="22"/>
  <c r="L1937" i="22"/>
  <c r="L1938" i="22"/>
  <c r="L1939" i="22"/>
  <c r="L1940" i="22"/>
  <c r="L1941" i="22"/>
  <c r="L1942" i="22"/>
  <c r="L1943" i="22"/>
  <c r="L1944" i="22"/>
  <c r="L1945" i="22"/>
  <c r="L1946" i="22"/>
  <c r="L1947" i="22"/>
  <c r="L1948" i="22"/>
  <c r="L1949" i="22"/>
  <c r="L1950" i="22"/>
  <c r="L1951" i="22"/>
  <c r="L1952" i="22"/>
  <c r="L1953" i="22"/>
  <c r="L1954" i="22"/>
  <c r="L1955" i="22"/>
  <c r="L1956" i="22"/>
  <c r="L1957" i="22"/>
  <c r="L1958" i="22"/>
  <c r="L1959" i="22"/>
  <c r="L1960" i="22"/>
  <c r="L1961" i="22"/>
  <c r="L1962" i="22"/>
  <c r="L1963" i="22"/>
  <c r="L1964" i="22"/>
  <c r="L1965" i="22"/>
  <c r="L1966" i="22"/>
  <c r="L1967" i="22"/>
  <c r="L1968" i="22"/>
  <c r="L1969" i="22"/>
  <c r="L1970" i="22"/>
  <c r="L1971" i="22"/>
  <c r="L1972" i="22"/>
  <c r="L1973" i="22"/>
  <c r="L1974" i="22"/>
  <c r="L1975" i="22"/>
  <c r="L1976" i="22"/>
  <c r="L1977" i="22"/>
  <c r="L1978" i="22"/>
  <c r="L1979" i="22"/>
  <c r="L1980" i="22"/>
  <c r="L1981" i="22"/>
  <c r="L1982" i="22"/>
  <c r="L1983" i="22"/>
  <c r="L1984" i="22"/>
  <c r="L1985" i="22"/>
  <c r="L1986" i="22"/>
  <c r="L1987" i="22"/>
  <c r="L1988" i="22"/>
  <c r="L1989" i="22"/>
  <c r="L1990" i="22"/>
  <c r="L1991" i="22"/>
  <c r="L1992" i="22"/>
  <c r="L1993" i="22"/>
  <c r="L1994" i="22"/>
  <c r="L1995" i="22"/>
  <c r="L1996" i="22"/>
  <c r="L1997" i="22"/>
  <c r="L1998" i="22"/>
  <c r="L1999" i="22"/>
  <c r="L2000" i="22"/>
  <c r="L2001" i="22"/>
  <c r="L2002" i="22"/>
  <c r="L2003" i="22"/>
  <c r="L2004" i="22"/>
  <c r="L2005" i="22"/>
  <c r="L2006" i="22"/>
  <c r="L2007" i="22"/>
  <c r="L2008" i="22"/>
  <c r="L2009" i="22"/>
  <c r="L2010" i="22"/>
  <c r="L2011" i="22"/>
  <c r="L2012" i="22"/>
  <c r="L2013" i="22"/>
  <c r="L2014" i="22"/>
  <c r="L2015" i="22"/>
  <c r="L2016" i="22"/>
  <c r="L2017" i="22"/>
  <c r="L2018" i="22"/>
  <c r="L2019" i="22"/>
  <c r="L2020" i="22"/>
  <c r="L2021" i="22"/>
  <c r="L2022" i="22"/>
  <c r="L2023" i="22"/>
  <c r="L2024" i="22"/>
  <c r="L2025" i="22"/>
  <c r="L2026" i="22"/>
  <c r="L2027" i="22"/>
  <c r="L2028" i="22"/>
  <c r="L2029" i="22"/>
  <c r="L2030" i="22"/>
  <c r="L2031" i="22"/>
  <c r="L2032" i="22"/>
  <c r="L2033" i="22"/>
  <c r="L2034" i="22"/>
  <c r="L2035" i="22"/>
  <c r="L2036" i="22"/>
  <c r="L2037" i="22"/>
  <c r="L2038" i="22"/>
  <c r="L2039" i="22"/>
  <c r="L2040" i="22"/>
  <c r="L2041" i="22"/>
  <c r="L2042" i="22"/>
  <c r="L2043" i="22"/>
  <c r="L2044" i="22"/>
  <c r="L2045" i="22"/>
  <c r="L2046" i="22"/>
  <c r="L2047" i="22"/>
  <c r="L2048" i="22"/>
  <c r="L2049" i="22"/>
  <c r="L2050" i="22"/>
  <c r="L2051" i="22"/>
  <c r="L2052" i="22"/>
  <c r="L2053" i="22"/>
  <c r="L2054" i="22"/>
  <c r="L2055" i="22"/>
  <c r="L2056" i="22"/>
  <c r="L2057" i="22"/>
  <c r="L2058" i="22"/>
  <c r="L2059" i="22"/>
  <c r="L2060" i="22"/>
  <c r="L2061" i="22"/>
  <c r="L2062" i="22"/>
  <c r="L2063" i="22"/>
  <c r="L2064" i="22"/>
  <c r="L2065" i="22"/>
  <c r="L2066" i="22"/>
  <c r="L2067" i="22"/>
  <c r="L2068" i="22"/>
  <c r="L2069" i="22"/>
  <c r="L2070" i="22"/>
  <c r="L2071" i="22"/>
  <c r="L2072" i="22"/>
  <c r="L2073" i="22"/>
  <c r="L2074" i="22"/>
  <c r="L2075" i="22"/>
  <c r="L2076" i="22"/>
  <c r="L2077" i="22"/>
  <c r="L2078" i="22"/>
  <c r="L2079" i="22"/>
  <c r="L2080" i="22"/>
  <c r="L2081" i="22"/>
  <c r="L2082" i="22"/>
  <c r="L2083" i="22"/>
  <c r="L2084" i="22"/>
  <c r="L2085" i="22"/>
  <c r="L2086" i="22"/>
  <c r="L2087" i="22"/>
  <c r="L2088" i="22"/>
  <c r="L2089" i="22"/>
  <c r="L2090" i="22"/>
  <c r="L2091" i="22"/>
  <c r="L2092" i="22"/>
  <c r="L2093" i="22"/>
  <c r="L2094" i="22"/>
  <c r="L2095" i="22"/>
  <c r="L2096" i="22"/>
  <c r="L2097" i="22"/>
  <c r="L2098" i="22"/>
  <c r="L2099" i="22"/>
  <c r="L2100" i="22"/>
  <c r="L2101" i="22"/>
  <c r="L2102" i="22"/>
  <c r="L2103" i="22"/>
  <c r="L2104" i="22"/>
  <c r="L2105" i="22"/>
  <c r="L2106" i="22"/>
  <c r="L2107" i="22"/>
  <c r="L2108" i="22"/>
  <c r="L2109" i="22"/>
  <c r="L2110" i="22"/>
  <c r="L2111" i="22"/>
  <c r="L2112" i="22"/>
  <c r="L2113" i="22"/>
  <c r="L2114" i="22"/>
  <c r="L2115" i="22"/>
  <c r="L2116" i="22"/>
  <c r="L2117" i="22"/>
  <c r="L2118" i="22"/>
  <c r="L2119" i="22"/>
  <c r="L2120" i="22"/>
  <c r="L2121" i="22"/>
  <c r="L2122" i="22"/>
  <c r="L2123" i="22"/>
  <c r="L2124" i="22"/>
  <c r="L2125" i="22"/>
  <c r="L2126" i="22"/>
  <c r="L2127" i="22"/>
  <c r="L2128" i="22"/>
  <c r="L2129" i="22"/>
  <c r="L2130" i="22"/>
  <c r="L2131" i="22"/>
  <c r="L2132" i="22"/>
  <c r="L2133" i="22"/>
  <c r="L2134" i="22"/>
  <c r="L2135" i="22"/>
  <c r="L2136" i="22"/>
  <c r="L2137" i="22"/>
  <c r="L2138" i="22"/>
  <c r="L2139" i="22"/>
  <c r="L2140" i="22"/>
  <c r="L2141" i="22"/>
  <c r="L2142" i="22"/>
  <c r="L2143" i="22"/>
  <c r="L2144" i="22"/>
  <c r="L2145" i="22"/>
  <c r="L2146" i="22"/>
  <c r="L2147" i="22"/>
  <c r="L2148" i="22"/>
  <c r="L2149" i="22"/>
  <c r="L2150" i="22"/>
  <c r="L2151" i="22"/>
  <c r="L2152" i="22"/>
  <c r="L2153" i="22"/>
  <c r="L2154" i="22"/>
  <c r="L2155" i="22"/>
  <c r="L2156" i="22"/>
  <c r="L2157" i="22"/>
  <c r="L2158" i="22"/>
  <c r="L2159" i="22"/>
  <c r="L2160" i="22"/>
  <c r="L2161" i="22"/>
  <c r="L2162" i="22"/>
  <c r="L2163" i="22"/>
  <c r="L2164" i="22"/>
  <c r="L2165" i="22"/>
  <c r="L2166" i="22"/>
  <c r="L2167" i="22"/>
  <c r="L2168" i="22"/>
  <c r="L2169" i="22"/>
  <c r="L2170" i="22"/>
  <c r="L2171" i="22"/>
  <c r="L2172" i="22"/>
  <c r="L2173" i="22"/>
  <c r="L2174" i="22"/>
  <c r="L2175" i="22"/>
  <c r="L2176" i="22"/>
  <c r="L2177" i="22"/>
  <c r="L2178" i="22"/>
  <c r="L2179" i="22"/>
  <c r="L2180" i="22"/>
  <c r="L2181" i="22"/>
  <c r="L2182" i="22"/>
  <c r="L2183" i="22"/>
  <c r="L2184" i="22"/>
  <c r="L2185" i="22"/>
  <c r="L2186" i="22"/>
  <c r="L2187" i="22"/>
  <c r="L2188" i="22"/>
  <c r="L2189" i="22"/>
  <c r="L2190" i="22"/>
  <c r="L2191" i="22"/>
  <c r="L2192" i="22"/>
  <c r="L2193" i="22"/>
  <c r="L2194" i="22"/>
  <c r="L2195" i="22"/>
  <c r="L2196" i="22"/>
  <c r="L2197" i="22"/>
  <c r="L2198" i="22"/>
  <c r="L2199" i="22"/>
  <c r="L2200" i="22"/>
  <c r="L2201" i="22"/>
  <c r="L2202" i="22"/>
  <c r="L2203" i="22"/>
  <c r="L2204" i="22"/>
  <c r="L2205" i="22"/>
  <c r="L2206" i="22"/>
  <c r="L2207" i="22"/>
  <c r="L2208" i="22"/>
  <c r="L2209" i="22"/>
  <c r="L2210" i="22"/>
  <c r="L2211" i="22"/>
  <c r="L2212" i="22"/>
  <c r="L2213" i="22"/>
  <c r="L2214" i="22"/>
  <c r="L2215" i="22"/>
  <c r="L2216" i="22"/>
  <c r="L2217" i="22"/>
  <c r="L2218" i="22"/>
  <c r="L2219" i="22"/>
  <c r="L2220" i="22"/>
  <c r="L2221" i="22"/>
  <c r="L2222" i="22"/>
  <c r="L2223" i="22"/>
  <c r="L2224" i="22"/>
  <c r="L2225" i="22"/>
  <c r="L2226" i="22"/>
  <c r="L2227" i="22"/>
  <c r="L2228" i="22"/>
  <c r="L2229" i="22"/>
  <c r="L2230" i="22"/>
  <c r="L2231" i="22"/>
  <c r="L2232" i="22"/>
  <c r="L2233" i="22"/>
  <c r="L2234" i="22"/>
  <c r="L2235" i="22"/>
  <c r="L2236" i="22"/>
  <c r="L2237" i="22"/>
  <c r="L2238" i="22"/>
  <c r="L2239" i="22"/>
  <c r="L2240" i="22"/>
  <c r="L2241" i="22"/>
  <c r="L2242" i="22"/>
  <c r="L2243" i="22"/>
  <c r="L2244" i="22"/>
  <c r="L2245" i="22"/>
  <c r="L2246" i="22"/>
  <c r="L2247" i="22"/>
  <c r="L2248" i="22"/>
  <c r="L2249" i="22"/>
  <c r="L2250" i="22"/>
  <c r="L2251" i="22"/>
  <c r="L2252" i="22"/>
  <c r="L2253" i="22"/>
  <c r="L2254" i="22"/>
  <c r="L2255" i="22"/>
  <c r="L2256" i="22"/>
  <c r="L2257" i="22"/>
  <c r="L2258" i="22"/>
  <c r="L2259" i="22"/>
  <c r="L2260" i="22"/>
  <c r="L2261" i="22"/>
  <c r="L2262" i="22"/>
  <c r="L2263" i="22"/>
  <c r="L2264" i="22"/>
  <c r="L2265" i="22"/>
  <c r="L2266" i="22"/>
  <c r="L2267" i="22"/>
  <c r="L2268" i="22"/>
  <c r="L2269" i="22"/>
  <c r="L2270" i="22"/>
  <c r="L2271" i="22"/>
  <c r="L2272" i="22"/>
  <c r="L2273" i="22"/>
  <c r="L2274" i="22"/>
  <c r="L2275" i="22"/>
  <c r="L2276" i="22"/>
  <c r="L2277" i="22"/>
  <c r="L2278" i="22"/>
  <c r="L2279" i="22"/>
  <c r="L2280" i="22"/>
  <c r="L2281" i="22"/>
  <c r="L2282" i="22"/>
  <c r="L2283" i="22"/>
  <c r="L2284" i="22"/>
  <c r="L2285" i="22"/>
  <c r="L2286" i="22"/>
  <c r="L2287" i="22"/>
  <c r="L2288" i="22"/>
  <c r="L2289" i="22"/>
  <c r="L2290" i="22"/>
  <c r="L2291" i="22"/>
  <c r="L2292" i="22"/>
  <c r="L2293" i="22"/>
  <c r="L2294" i="22"/>
  <c r="L2295" i="22"/>
  <c r="L2296" i="22"/>
  <c r="L2297" i="22"/>
  <c r="L2298" i="22"/>
  <c r="L2299" i="22"/>
  <c r="L2300" i="22"/>
  <c r="L2301" i="22"/>
  <c r="L2302" i="22"/>
  <c r="L2303" i="22"/>
  <c r="L2304" i="22"/>
  <c r="L2305" i="22"/>
  <c r="L2306" i="22"/>
  <c r="L2307" i="22"/>
  <c r="L2308" i="22"/>
  <c r="L2309" i="22"/>
  <c r="L2310" i="22"/>
  <c r="L2311" i="22"/>
  <c r="L2312" i="22"/>
  <c r="L2313" i="22"/>
  <c r="L2314" i="22"/>
  <c r="L2315" i="22"/>
  <c r="L2316" i="22"/>
  <c r="L2317" i="22"/>
  <c r="L2318" i="22"/>
  <c r="L2319" i="22"/>
  <c r="L2320" i="22"/>
  <c r="L2321" i="22"/>
  <c r="L2322" i="22"/>
  <c r="L2323" i="22"/>
  <c r="L2324" i="22"/>
  <c r="L2325" i="22"/>
  <c r="L2326" i="22"/>
  <c r="L2327" i="22"/>
  <c r="L2328" i="22"/>
  <c r="L2329" i="22"/>
  <c r="L2330" i="22"/>
  <c r="L2331" i="22"/>
  <c r="L2332" i="22"/>
  <c r="L2333" i="22"/>
  <c r="L2334" i="22"/>
  <c r="L2335" i="22"/>
  <c r="L2336" i="22"/>
  <c r="L2337" i="22"/>
  <c r="L2338" i="22"/>
  <c r="L2339" i="22"/>
  <c r="L2340" i="22"/>
  <c r="L2341" i="22"/>
  <c r="L2342" i="22"/>
  <c r="L2343" i="22"/>
  <c r="L2344" i="22"/>
  <c r="L2345" i="22"/>
  <c r="L2346" i="22"/>
  <c r="L2347" i="22"/>
  <c r="L2348" i="22"/>
  <c r="L2349" i="22"/>
  <c r="L2350" i="22"/>
  <c r="L2351" i="22"/>
  <c r="L2352" i="22"/>
  <c r="L2353" i="22"/>
  <c r="L2354" i="22"/>
  <c r="L2355" i="22"/>
  <c r="L2356" i="22"/>
  <c r="L2357" i="22"/>
  <c r="L2358" i="22"/>
  <c r="L2359" i="22"/>
  <c r="L2360" i="22"/>
  <c r="L2361" i="22"/>
  <c r="L2362" i="22"/>
  <c r="L2363" i="22"/>
  <c r="L2364" i="22"/>
  <c r="L2365" i="22"/>
  <c r="L2366" i="22"/>
  <c r="L2367" i="22"/>
  <c r="L2368" i="22"/>
  <c r="L2369" i="22"/>
  <c r="L2370" i="22"/>
  <c r="L2371" i="22"/>
  <c r="L2372" i="22"/>
  <c r="L2373" i="22"/>
  <c r="L2374" i="22"/>
  <c r="L2375" i="22"/>
  <c r="L2376" i="22"/>
  <c r="L2377" i="22"/>
  <c r="L2378" i="22"/>
  <c r="L2379" i="22"/>
  <c r="L2380" i="22"/>
  <c r="L2381" i="22"/>
  <c r="L2382" i="22"/>
  <c r="L2383" i="22"/>
  <c r="L2384" i="22"/>
  <c r="L2385" i="22"/>
  <c r="L2386" i="22"/>
  <c r="L2387" i="22"/>
  <c r="L2388" i="22"/>
  <c r="L2389" i="22"/>
  <c r="L2390" i="22"/>
  <c r="L2391" i="22"/>
  <c r="L2392" i="22"/>
  <c r="L2393" i="22"/>
  <c r="L2394" i="22"/>
  <c r="L2395" i="22"/>
  <c r="L2396" i="22"/>
  <c r="L2397" i="22"/>
  <c r="L2398" i="22"/>
  <c r="L2399" i="22"/>
  <c r="L2400" i="22"/>
  <c r="L2401" i="22"/>
  <c r="L2402" i="22"/>
  <c r="L2403" i="22"/>
  <c r="L2404" i="22"/>
  <c r="L2405" i="22"/>
  <c r="L2406" i="22"/>
  <c r="L2407" i="22"/>
  <c r="L2408" i="22"/>
  <c r="L2409" i="22"/>
  <c r="L2410" i="22"/>
  <c r="L2411" i="22"/>
  <c r="L2412" i="22"/>
  <c r="L2413" i="22"/>
  <c r="L2414" i="22"/>
  <c r="L2415" i="22"/>
  <c r="L2416" i="22"/>
  <c r="L2417" i="22"/>
  <c r="L2418" i="22"/>
  <c r="L2419" i="22"/>
  <c r="L2420" i="22"/>
  <c r="L2421" i="22"/>
  <c r="L2422" i="22"/>
  <c r="L2423" i="22"/>
  <c r="L2424" i="22"/>
  <c r="L2425" i="22"/>
  <c r="L2426" i="22"/>
  <c r="L2427" i="22"/>
  <c r="L2428" i="22"/>
  <c r="L2429" i="22"/>
  <c r="L2430" i="22"/>
  <c r="L2431" i="22"/>
  <c r="L2432" i="22"/>
  <c r="L2433" i="22"/>
  <c r="L2434" i="22"/>
  <c r="L2435" i="22"/>
  <c r="L2436" i="22"/>
  <c r="L2437" i="22"/>
  <c r="L2438" i="22"/>
  <c r="L2439" i="22"/>
  <c r="L2440" i="22"/>
  <c r="L2441" i="22"/>
  <c r="L2442" i="22"/>
  <c r="L2443" i="22"/>
  <c r="L2444" i="22"/>
  <c r="L2445" i="22"/>
  <c r="L2446" i="22"/>
  <c r="L2447" i="22"/>
  <c r="L2448" i="22"/>
  <c r="L2449" i="22"/>
  <c r="L2450" i="22"/>
  <c r="L2451" i="22"/>
  <c r="L2452" i="22"/>
  <c r="L2453" i="22"/>
  <c r="L2454" i="22"/>
  <c r="L2455" i="22"/>
  <c r="L2456" i="22"/>
  <c r="L2457" i="22"/>
  <c r="L2458" i="22"/>
  <c r="L2459" i="22"/>
  <c r="L2460" i="22"/>
  <c r="L2461" i="22"/>
  <c r="L2462" i="22"/>
  <c r="L2463" i="22"/>
  <c r="L2464" i="22"/>
  <c r="L2465" i="22"/>
  <c r="L2466" i="22"/>
  <c r="L2467" i="22"/>
  <c r="L2468" i="22"/>
  <c r="L2469" i="22"/>
  <c r="L2470" i="22"/>
  <c r="L2471" i="22"/>
  <c r="L2472" i="22"/>
  <c r="L2473" i="22"/>
  <c r="L2474" i="22"/>
  <c r="L2475" i="22"/>
  <c r="L2476" i="22"/>
  <c r="L2477" i="22"/>
  <c r="L2478" i="22"/>
  <c r="L2479" i="22"/>
  <c r="L2480" i="22"/>
  <c r="L2481" i="22"/>
  <c r="L2482" i="22"/>
  <c r="L2483" i="22"/>
  <c r="L2484" i="22"/>
  <c r="L2485" i="22"/>
  <c r="L2486" i="22"/>
  <c r="L2487" i="22"/>
  <c r="L2488" i="22"/>
  <c r="L2489" i="22"/>
  <c r="L2490" i="22"/>
  <c r="L2491" i="22"/>
  <c r="L2492" i="22"/>
  <c r="L2493" i="22"/>
  <c r="L2494" i="22"/>
  <c r="L2495" i="22"/>
  <c r="L2496" i="22"/>
  <c r="L2497" i="22"/>
  <c r="L2498" i="22"/>
  <c r="L2499" i="22"/>
  <c r="L2500" i="22"/>
  <c r="L2501" i="22"/>
  <c r="L2502" i="22"/>
  <c r="L2503" i="22"/>
  <c r="L2504" i="22"/>
  <c r="L2505" i="22"/>
  <c r="L2506" i="22"/>
  <c r="L2507" i="22"/>
  <c r="L2508" i="22"/>
  <c r="L2509" i="22"/>
  <c r="L2510" i="22"/>
  <c r="L2511" i="22"/>
  <c r="L2512" i="22"/>
  <c r="L2513" i="22"/>
  <c r="L2514" i="22"/>
  <c r="L2515" i="22"/>
  <c r="L2516" i="22"/>
  <c r="L2517" i="22"/>
  <c r="L2518" i="22"/>
  <c r="L2519" i="22"/>
  <c r="L2520" i="22"/>
  <c r="L2521" i="22"/>
  <c r="L2522" i="22"/>
  <c r="L2523" i="22"/>
  <c r="L2524" i="22"/>
  <c r="L2525" i="22"/>
  <c r="L2526" i="22"/>
  <c r="L2527" i="22"/>
  <c r="L2528" i="22"/>
  <c r="L2529" i="22"/>
  <c r="L2530" i="22"/>
  <c r="L2531" i="22"/>
  <c r="L2532" i="22"/>
  <c r="L2533" i="22"/>
  <c r="L2534" i="22"/>
  <c r="L2535" i="22"/>
  <c r="L2536" i="22"/>
  <c r="L2537" i="22"/>
  <c r="L2538" i="22"/>
  <c r="L2539" i="22"/>
  <c r="L2540" i="22"/>
  <c r="L2541" i="22"/>
  <c r="L2542" i="22"/>
  <c r="L2543" i="22"/>
  <c r="L2544" i="22"/>
  <c r="L2545" i="22"/>
  <c r="L2546" i="22"/>
  <c r="L2547" i="22"/>
  <c r="L2548" i="22"/>
  <c r="L2549" i="22"/>
  <c r="L2550" i="22"/>
  <c r="L2551" i="22"/>
  <c r="L2552" i="22"/>
  <c r="L2553" i="22"/>
  <c r="L2554" i="22"/>
  <c r="L2555" i="22"/>
  <c r="L2556" i="22"/>
  <c r="L2557" i="22"/>
  <c r="L2558" i="22"/>
  <c r="L2559" i="22"/>
  <c r="L2560" i="22"/>
  <c r="L2561" i="22"/>
  <c r="L2562" i="22"/>
  <c r="L2563" i="22"/>
  <c r="L2564" i="22"/>
  <c r="L2565" i="22"/>
  <c r="L2566" i="22"/>
  <c r="L2567" i="22"/>
  <c r="L2568" i="22"/>
  <c r="L2569" i="22"/>
  <c r="L2570" i="22"/>
  <c r="L2571" i="22"/>
  <c r="L2572" i="22"/>
  <c r="L2573" i="22"/>
  <c r="L2574" i="22"/>
  <c r="L2575" i="22"/>
  <c r="L2576" i="22"/>
  <c r="L2577" i="22"/>
  <c r="L2578" i="22"/>
  <c r="L2579" i="22"/>
  <c r="L2580" i="22"/>
  <c r="L2581" i="22"/>
  <c r="L2582" i="22"/>
  <c r="L2583" i="22"/>
  <c r="L2584" i="22"/>
  <c r="L2585" i="22"/>
  <c r="L2586" i="22"/>
  <c r="L2587" i="22"/>
  <c r="L2588" i="22"/>
  <c r="L2589" i="22"/>
  <c r="L2590" i="22"/>
  <c r="L2591" i="22"/>
  <c r="L2592" i="22"/>
  <c r="L2593" i="22"/>
  <c r="L2594" i="22"/>
  <c r="L2595" i="22"/>
  <c r="L2596" i="22"/>
  <c r="L2597" i="22"/>
  <c r="L2598" i="22"/>
  <c r="L2599" i="22"/>
  <c r="L2600" i="22"/>
  <c r="L2601" i="22"/>
  <c r="L2602" i="22"/>
  <c r="L2603" i="22"/>
  <c r="L2604" i="22"/>
  <c r="L2605" i="22"/>
  <c r="L2606" i="22"/>
  <c r="L2607" i="22"/>
  <c r="L2608" i="22"/>
  <c r="L2609" i="22"/>
  <c r="L2610" i="22"/>
  <c r="L2611" i="22"/>
  <c r="L2612" i="22"/>
  <c r="L2613" i="22"/>
  <c r="L2614" i="22"/>
  <c r="L2615" i="22"/>
  <c r="L2616" i="22"/>
  <c r="L2617" i="22"/>
  <c r="L2618" i="22"/>
  <c r="L2619" i="22"/>
  <c r="L2620" i="22"/>
  <c r="L2621" i="22"/>
  <c r="L2622" i="22"/>
  <c r="L2623" i="22"/>
  <c r="L2624" i="22"/>
  <c r="L2625" i="22"/>
  <c r="L2626" i="22"/>
  <c r="L2627" i="22"/>
  <c r="L2628" i="22"/>
  <c r="L2629" i="22"/>
  <c r="L2630" i="22"/>
  <c r="L2631" i="22"/>
  <c r="L2632" i="22"/>
  <c r="L2633" i="22"/>
  <c r="L2634" i="22"/>
  <c r="L2635" i="22"/>
  <c r="L2636" i="22"/>
  <c r="L2637" i="22"/>
  <c r="L2638" i="22"/>
  <c r="L2639" i="22"/>
  <c r="L2640" i="22"/>
  <c r="L2641" i="22"/>
  <c r="L2642" i="22"/>
  <c r="L2643" i="22"/>
  <c r="L2644" i="22"/>
  <c r="L2645" i="22"/>
  <c r="L2646" i="22"/>
  <c r="L2647" i="22"/>
  <c r="L2648" i="22"/>
  <c r="L2649" i="22"/>
  <c r="L2650" i="22"/>
  <c r="L2651" i="22"/>
  <c r="L2652" i="22"/>
  <c r="L2653" i="22"/>
  <c r="L2654" i="22"/>
  <c r="L2655" i="22"/>
  <c r="L2656" i="22"/>
  <c r="L2657" i="22"/>
  <c r="L2658" i="22"/>
  <c r="L2659" i="22"/>
  <c r="L2660" i="22"/>
  <c r="L2661" i="22"/>
  <c r="L2662" i="22"/>
  <c r="L2663" i="22"/>
  <c r="L2664" i="22"/>
  <c r="L2665" i="22"/>
  <c r="L2666" i="22"/>
  <c r="L2667" i="22"/>
  <c r="L2668" i="22"/>
  <c r="L2669" i="22"/>
  <c r="L2670" i="22"/>
  <c r="L2671" i="22"/>
  <c r="L2672" i="22"/>
  <c r="L2673" i="22"/>
  <c r="L2674" i="22"/>
  <c r="L2675" i="22"/>
  <c r="L2676" i="22"/>
  <c r="L2677" i="22"/>
  <c r="L2678" i="22"/>
  <c r="L2679" i="22"/>
  <c r="L2680" i="22"/>
  <c r="L2681" i="22"/>
  <c r="L2682" i="22"/>
  <c r="L2683" i="22"/>
  <c r="L2684" i="22"/>
  <c r="L2685" i="22"/>
  <c r="L2686" i="22"/>
  <c r="L2687" i="22"/>
  <c r="L2688" i="22"/>
  <c r="L2689" i="22"/>
  <c r="L2690" i="22"/>
  <c r="L2691" i="22"/>
  <c r="L2692" i="22"/>
  <c r="L2693" i="22"/>
  <c r="L2694" i="22"/>
  <c r="L2695" i="22"/>
  <c r="L2696" i="22"/>
  <c r="L2697" i="22"/>
  <c r="L2698" i="22"/>
  <c r="L2699" i="22"/>
  <c r="L2700" i="22"/>
  <c r="L2701" i="22"/>
  <c r="L2702" i="22"/>
  <c r="L2703" i="22"/>
  <c r="L2704" i="22"/>
  <c r="L2705" i="22"/>
  <c r="L2706" i="22"/>
  <c r="L2707" i="22"/>
  <c r="L2708" i="22"/>
  <c r="L2709" i="22"/>
  <c r="L2710" i="22"/>
  <c r="L2711" i="22"/>
  <c r="L2712" i="22"/>
  <c r="L2713" i="22"/>
  <c r="L2714" i="22"/>
  <c r="L2715" i="22"/>
  <c r="L2716" i="22"/>
  <c r="L2717" i="22"/>
  <c r="L2718" i="22"/>
  <c r="L2719" i="22"/>
  <c r="L2720" i="22"/>
  <c r="L2721" i="22"/>
  <c r="L2722" i="22"/>
  <c r="L2723" i="22"/>
  <c r="L2724" i="22"/>
  <c r="L2725" i="22"/>
  <c r="L2726" i="22"/>
  <c r="L2727" i="22"/>
  <c r="L2728" i="22"/>
  <c r="L2729" i="22"/>
  <c r="L2730" i="22"/>
  <c r="L2731" i="22"/>
  <c r="L2732" i="22"/>
  <c r="L2733" i="22"/>
  <c r="L2734" i="22"/>
  <c r="L2735" i="22"/>
  <c r="L2736" i="22"/>
  <c r="L2737" i="22"/>
  <c r="L2738" i="22"/>
  <c r="L2739" i="22"/>
  <c r="L2740" i="22"/>
  <c r="L2741" i="22"/>
  <c r="L2742" i="22"/>
  <c r="L2743" i="22"/>
  <c r="L2744" i="22"/>
  <c r="L2745" i="22"/>
  <c r="L2746" i="22"/>
  <c r="L2747" i="22"/>
  <c r="L2748" i="22"/>
  <c r="L2749" i="22"/>
  <c r="L2750" i="22"/>
  <c r="L2751" i="22"/>
  <c r="L2752" i="22"/>
  <c r="L2753" i="22"/>
  <c r="L2754" i="22"/>
  <c r="L2755" i="22"/>
  <c r="L2756" i="22"/>
  <c r="L2757" i="22"/>
  <c r="L2758" i="22"/>
  <c r="L2759" i="22"/>
  <c r="L2760" i="22"/>
  <c r="L2761" i="22"/>
  <c r="L2762" i="22"/>
  <c r="L2763" i="22"/>
  <c r="L2764" i="22"/>
  <c r="L2765" i="22"/>
  <c r="L2766" i="22"/>
  <c r="L2767" i="22"/>
  <c r="L2768" i="22"/>
  <c r="L2769" i="22"/>
  <c r="L2770" i="22"/>
  <c r="L2771" i="22"/>
  <c r="L2772" i="22"/>
  <c r="L2773" i="22"/>
  <c r="L2774" i="22"/>
  <c r="L2775" i="22"/>
  <c r="L2776" i="22"/>
  <c r="L2777" i="22"/>
  <c r="L2778" i="22"/>
  <c r="L2779" i="22"/>
  <c r="L2780" i="22"/>
  <c r="L2781" i="22"/>
  <c r="L2782" i="22"/>
  <c r="L2783" i="22"/>
  <c r="L2784" i="22"/>
  <c r="L2785" i="22"/>
  <c r="L2786" i="22"/>
  <c r="L2787" i="22"/>
  <c r="L2788" i="22"/>
  <c r="L2789" i="22"/>
  <c r="L2790" i="22"/>
  <c r="L2791" i="22"/>
  <c r="L2792" i="22"/>
  <c r="L2793" i="22"/>
  <c r="L2794" i="22"/>
  <c r="L2795" i="22"/>
  <c r="L2796" i="22"/>
  <c r="L2797" i="22"/>
  <c r="L2798" i="22"/>
  <c r="L2799" i="22"/>
  <c r="L2800" i="22"/>
  <c r="L2801" i="22"/>
  <c r="L2802" i="22"/>
  <c r="L2803" i="22"/>
  <c r="L2804" i="22"/>
  <c r="L2805" i="22"/>
  <c r="L2806" i="22"/>
  <c r="L2807" i="22"/>
  <c r="L2808" i="22"/>
  <c r="L2809" i="22"/>
  <c r="L2810" i="22"/>
  <c r="L2811" i="22"/>
  <c r="L2812" i="22"/>
  <c r="L2813" i="22"/>
  <c r="L2814" i="22"/>
  <c r="L2815" i="22"/>
  <c r="L2816" i="22"/>
  <c r="L2817" i="22"/>
  <c r="L2818" i="22"/>
  <c r="L2819" i="22"/>
  <c r="L2820" i="22"/>
  <c r="L2821" i="22"/>
  <c r="L2822" i="22"/>
  <c r="L2823" i="22"/>
  <c r="L2824" i="22"/>
  <c r="L2825" i="22"/>
  <c r="L2826" i="22"/>
  <c r="L2827" i="22"/>
  <c r="L2828" i="22"/>
  <c r="L2829" i="22"/>
  <c r="L2830" i="22"/>
  <c r="L2831" i="22"/>
  <c r="L2832" i="22"/>
  <c r="L2833" i="22"/>
  <c r="L2834" i="22"/>
  <c r="L2835" i="22"/>
  <c r="L2836" i="22"/>
  <c r="L2837" i="22"/>
  <c r="L2838" i="22"/>
  <c r="L2839" i="22"/>
  <c r="L2840" i="22"/>
  <c r="L2841" i="22"/>
  <c r="L2842" i="22"/>
  <c r="L2843" i="22"/>
  <c r="L2844" i="22"/>
  <c r="L2845" i="22"/>
  <c r="L2846" i="22"/>
  <c r="L2847" i="22"/>
  <c r="L2848" i="22"/>
  <c r="L2849" i="22"/>
  <c r="L2850" i="22"/>
  <c r="L2851" i="22"/>
  <c r="L2852" i="22"/>
  <c r="L2853" i="22"/>
  <c r="L2854" i="22"/>
  <c r="L2855" i="22"/>
  <c r="L2856" i="22"/>
  <c r="L2857" i="22"/>
  <c r="L2858" i="22"/>
  <c r="L2859" i="22"/>
  <c r="L2860" i="22"/>
  <c r="L2861" i="22"/>
  <c r="L2862" i="22"/>
  <c r="L2863" i="22"/>
  <c r="L2864" i="22"/>
  <c r="L2865" i="22"/>
  <c r="L2866" i="22"/>
  <c r="L2867" i="22"/>
  <c r="L2868" i="22"/>
  <c r="L2869" i="22"/>
  <c r="L2870" i="22"/>
  <c r="L2871" i="22"/>
  <c r="L2872" i="22"/>
  <c r="L2873" i="22"/>
  <c r="L2874" i="22"/>
  <c r="L2875" i="22"/>
  <c r="L2876" i="22"/>
  <c r="L2877" i="22"/>
  <c r="L2878" i="22"/>
  <c r="L2879" i="22"/>
  <c r="L2880" i="22"/>
  <c r="L2881" i="22"/>
  <c r="L2882" i="22"/>
  <c r="L2883" i="22"/>
  <c r="L2884" i="22"/>
  <c r="L2885" i="22"/>
  <c r="L2886" i="22"/>
  <c r="L2887" i="22"/>
  <c r="L2888" i="22"/>
  <c r="L2889" i="22"/>
  <c r="L2890" i="22"/>
  <c r="L2891" i="22"/>
  <c r="L2892" i="22"/>
  <c r="L2893" i="22"/>
  <c r="L2894" i="22"/>
  <c r="L2895" i="22"/>
  <c r="L2896" i="22"/>
  <c r="L2897" i="22"/>
  <c r="L2898" i="22"/>
  <c r="L2899" i="22"/>
  <c r="L2900" i="22"/>
  <c r="L2901" i="22"/>
  <c r="L2902" i="22"/>
  <c r="L2903" i="22"/>
  <c r="L2904" i="22"/>
  <c r="L2905" i="22"/>
  <c r="L2906" i="22"/>
  <c r="L2907" i="22"/>
  <c r="L2908" i="22"/>
  <c r="L2909" i="22"/>
  <c r="L2910" i="22"/>
  <c r="L2911" i="22"/>
  <c r="L2912" i="22"/>
  <c r="L2913" i="22"/>
  <c r="L2914" i="22"/>
  <c r="L2915" i="22"/>
  <c r="L2916" i="22"/>
  <c r="L2917" i="22"/>
  <c r="L2918" i="22"/>
  <c r="L2919" i="22"/>
  <c r="L2920" i="22"/>
  <c r="L2921" i="22"/>
  <c r="L2922" i="22"/>
  <c r="L2923" i="22"/>
  <c r="L2924" i="22"/>
  <c r="L2925" i="22"/>
  <c r="L2926" i="22"/>
  <c r="L2927" i="22"/>
  <c r="L2928" i="22"/>
  <c r="L2929" i="22"/>
  <c r="L2930" i="22"/>
  <c r="L2931" i="22"/>
  <c r="L2932" i="22"/>
  <c r="L2933" i="22"/>
  <c r="L2934" i="22"/>
  <c r="L2935" i="22"/>
  <c r="L2936" i="22"/>
  <c r="L2937" i="22"/>
  <c r="L2938" i="22"/>
  <c r="L2939" i="22"/>
  <c r="L2940" i="22"/>
  <c r="L2941" i="22"/>
  <c r="L2942" i="22"/>
  <c r="L2943" i="22"/>
  <c r="L2944" i="22"/>
  <c r="L2945" i="22"/>
  <c r="L2946" i="22"/>
  <c r="L2947" i="22"/>
  <c r="L2948" i="22"/>
  <c r="L2949" i="22"/>
  <c r="L2950" i="22"/>
  <c r="L2951" i="22"/>
  <c r="L2952" i="22"/>
  <c r="L2953" i="22"/>
  <c r="L2954" i="22"/>
  <c r="L2955" i="22"/>
  <c r="L2956" i="22"/>
  <c r="L2957" i="22"/>
  <c r="L2958" i="22"/>
  <c r="L2959" i="22"/>
  <c r="L2960" i="22"/>
  <c r="L2961" i="22"/>
  <c r="L2962" i="22"/>
  <c r="L2963" i="22"/>
  <c r="L2964" i="22"/>
  <c r="L2965" i="22"/>
  <c r="L2966" i="22"/>
  <c r="L2967" i="22"/>
  <c r="L2968" i="22"/>
  <c r="L2969" i="22"/>
  <c r="L2970" i="22"/>
  <c r="L2971" i="22"/>
  <c r="L2972" i="22"/>
  <c r="L2973" i="22"/>
  <c r="L2974" i="22"/>
  <c r="L2975" i="22"/>
  <c r="L2976" i="22"/>
  <c r="L2977" i="22"/>
  <c r="L2978" i="22"/>
  <c r="L2979" i="22"/>
  <c r="L2980" i="22"/>
  <c r="L2981" i="22"/>
  <c r="L2982" i="22"/>
  <c r="L2983" i="22"/>
  <c r="L2984" i="22"/>
  <c r="L2985" i="22"/>
  <c r="L2986" i="22"/>
  <c r="L2987" i="22"/>
  <c r="L2988" i="22"/>
  <c r="L2989" i="22"/>
  <c r="L2990" i="22"/>
  <c r="L2991" i="22"/>
  <c r="L2992" i="22"/>
  <c r="L2993" i="22"/>
  <c r="L2994" i="22"/>
  <c r="L2995" i="22"/>
  <c r="L2996" i="22"/>
  <c r="L2997" i="22"/>
  <c r="L2998" i="22"/>
  <c r="L2999" i="22"/>
  <c r="L3000" i="22"/>
  <c r="L3001" i="22"/>
  <c r="L3002" i="22"/>
  <c r="L3003" i="22"/>
  <c r="L3004" i="22"/>
  <c r="L3005" i="22"/>
  <c r="L3006" i="22"/>
  <c r="L3007" i="22"/>
  <c r="L3008" i="22"/>
  <c r="L3009" i="22"/>
  <c r="L3010" i="22"/>
  <c r="L3011" i="22"/>
  <c r="L3012" i="22"/>
  <c r="L3013" i="22"/>
  <c r="L3014" i="22"/>
  <c r="L3015" i="22"/>
  <c r="L3016" i="22"/>
  <c r="L3017" i="22"/>
  <c r="L3018" i="22"/>
  <c r="L3019" i="22"/>
  <c r="L3020" i="22"/>
  <c r="L3021" i="22"/>
  <c r="L3022" i="22"/>
  <c r="L3023" i="22"/>
  <c r="L3024" i="22"/>
  <c r="L3025" i="22"/>
  <c r="L3026" i="22"/>
  <c r="L3027" i="22"/>
  <c r="L3028" i="22"/>
  <c r="L3029" i="22"/>
  <c r="L3030" i="22"/>
  <c r="L3031" i="22"/>
  <c r="L3032" i="22"/>
  <c r="L3033" i="22"/>
  <c r="L3034" i="22"/>
  <c r="L3035" i="22"/>
  <c r="L3036" i="22"/>
  <c r="L3037" i="22"/>
  <c r="L3038" i="22"/>
  <c r="L3039" i="22"/>
  <c r="L3040" i="22"/>
  <c r="L3041" i="22"/>
  <c r="L3042" i="22"/>
  <c r="L3043" i="22"/>
  <c r="L3044" i="22"/>
  <c r="L3045" i="22"/>
  <c r="L3046" i="22"/>
  <c r="L3047" i="22"/>
  <c r="L3048" i="22"/>
  <c r="L3049" i="22"/>
  <c r="L3050" i="22"/>
  <c r="L3051" i="22"/>
  <c r="L3052" i="22"/>
  <c r="L3053" i="22"/>
  <c r="L3054" i="22"/>
  <c r="L3055" i="22"/>
  <c r="L3056" i="22"/>
  <c r="L3057" i="22"/>
  <c r="L3058" i="22"/>
  <c r="L3059" i="22"/>
  <c r="L3060" i="22"/>
  <c r="L3061" i="22"/>
  <c r="L3062" i="22"/>
  <c r="L3063" i="22"/>
  <c r="L3064" i="22"/>
  <c r="L3065" i="22"/>
  <c r="L3066" i="22"/>
  <c r="L3067" i="22"/>
  <c r="L3068" i="22"/>
  <c r="L3069" i="22"/>
  <c r="L3070" i="22"/>
  <c r="L3071" i="22"/>
  <c r="L3072" i="22"/>
  <c r="L3073" i="22"/>
  <c r="L3074" i="22"/>
  <c r="L3075" i="22"/>
  <c r="L3076" i="22"/>
  <c r="L3077" i="22"/>
  <c r="L3078" i="22"/>
  <c r="L3079" i="22"/>
  <c r="L3080" i="22"/>
  <c r="L3081" i="22"/>
  <c r="L3082" i="22"/>
  <c r="L3083" i="22"/>
  <c r="L3084" i="22"/>
  <c r="L3085" i="22"/>
  <c r="L3086" i="22"/>
  <c r="L3087" i="22"/>
  <c r="L3088" i="22"/>
  <c r="L3089" i="22"/>
  <c r="L3090" i="22"/>
  <c r="L3091" i="22"/>
  <c r="L3092" i="22"/>
  <c r="L3093" i="22"/>
  <c r="L3094" i="22"/>
  <c r="L3095" i="22"/>
  <c r="L3096" i="22"/>
  <c r="L3097" i="22"/>
  <c r="L3098" i="22"/>
  <c r="L3099" i="22"/>
  <c r="L3100" i="22"/>
  <c r="L3101" i="22"/>
  <c r="L3102" i="22"/>
  <c r="L3103" i="22"/>
  <c r="L3104" i="22"/>
  <c r="L3105" i="22"/>
  <c r="L3106" i="22"/>
  <c r="L3107" i="22"/>
  <c r="L3108" i="22"/>
  <c r="L3109" i="22"/>
  <c r="L3110" i="22"/>
  <c r="L3111" i="22"/>
  <c r="L3112" i="22"/>
  <c r="L3113" i="22"/>
  <c r="L3114" i="22"/>
  <c r="L3115" i="22"/>
  <c r="L3116" i="22"/>
  <c r="L3117" i="22"/>
  <c r="L3118" i="22"/>
  <c r="L3119" i="22"/>
  <c r="L3120" i="22"/>
  <c r="L3121" i="22"/>
  <c r="L3122" i="22"/>
  <c r="L3123" i="22"/>
  <c r="L3124" i="22"/>
  <c r="L3125" i="22"/>
  <c r="L3126" i="22"/>
  <c r="L3127" i="22"/>
  <c r="L3128" i="22"/>
  <c r="L3129" i="22"/>
  <c r="L3130" i="22"/>
  <c r="L3131" i="22"/>
  <c r="L3132" i="22"/>
  <c r="L3133" i="22"/>
  <c r="L3134" i="22"/>
  <c r="L3135" i="22"/>
  <c r="L3136" i="22"/>
  <c r="L3137" i="22"/>
  <c r="L3138" i="22"/>
  <c r="L3139" i="22"/>
  <c r="L3140" i="22"/>
  <c r="L3141" i="22"/>
  <c r="L3142" i="22"/>
  <c r="L3143" i="22"/>
  <c r="L3144" i="22"/>
  <c r="L3145" i="22"/>
  <c r="L3146" i="22"/>
  <c r="L3147" i="22"/>
  <c r="L3148" i="22"/>
  <c r="L3149" i="22"/>
  <c r="L3150" i="22"/>
  <c r="L3151" i="22"/>
  <c r="L3152" i="22"/>
  <c r="L3153" i="22"/>
  <c r="L3154" i="22"/>
  <c r="L3155" i="22"/>
  <c r="L3156" i="22"/>
  <c r="L3157" i="22"/>
  <c r="L3158" i="22"/>
  <c r="L3159" i="22"/>
  <c r="L3160" i="22"/>
  <c r="L3161" i="22"/>
  <c r="L3162" i="22"/>
  <c r="L3163" i="22"/>
  <c r="L3164" i="22"/>
  <c r="L3165" i="22"/>
  <c r="L3166" i="22"/>
  <c r="L3167" i="22"/>
  <c r="L3168" i="22"/>
  <c r="L3169" i="22"/>
  <c r="L3170" i="22"/>
  <c r="L3171" i="22"/>
  <c r="L3172" i="22"/>
  <c r="L3173" i="22"/>
  <c r="L3174" i="22"/>
  <c r="L3175" i="22"/>
  <c r="L3176" i="22"/>
  <c r="L3177" i="22"/>
  <c r="L3178" i="22"/>
  <c r="L3179" i="22"/>
  <c r="L3180" i="22"/>
  <c r="L3181" i="22"/>
  <c r="L3182" i="22"/>
  <c r="L3183" i="22"/>
  <c r="L3184" i="22"/>
  <c r="L3185" i="22"/>
  <c r="L3186" i="22"/>
  <c r="L3187" i="22"/>
  <c r="L3188" i="22"/>
  <c r="L3189" i="22"/>
  <c r="L3190" i="22"/>
  <c r="L3191" i="22"/>
  <c r="L3192" i="22"/>
  <c r="L3193" i="22"/>
  <c r="L3194" i="22"/>
  <c r="L3195" i="22"/>
  <c r="L3196" i="22"/>
  <c r="L3197" i="22"/>
  <c r="L3198" i="22"/>
  <c r="L3199" i="22"/>
  <c r="L3200" i="22"/>
  <c r="L3201" i="22"/>
  <c r="L3202" i="22"/>
  <c r="L3203" i="22"/>
  <c r="L3204" i="22"/>
  <c r="L3205" i="22"/>
  <c r="L3206" i="22"/>
  <c r="L3207" i="22"/>
  <c r="L3208" i="22"/>
  <c r="L3209" i="22"/>
  <c r="L3210" i="22"/>
  <c r="L3211" i="22"/>
  <c r="L3212" i="22"/>
  <c r="L3213" i="22"/>
  <c r="L3214" i="22"/>
  <c r="L3215" i="22"/>
  <c r="L3216" i="22"/>
  <c r="L3217" i="22"/>
  <c r="L3218" i="22"/>
  <c r="L3219" i="22"/>
  <c r="L3220" i="22"/>
  <c r="L3221" i="22"/>
  <c r="L3222" i="22"/>
  <c r="L3223" i="22"/>
  <c r="L3224" i="22"/>
  <c r="L3225" i="22"/>
  <c r="L3226" i="22"/>
  <c r="L3227" i="22"/>
  <c r="L3228" i="22"/>
  <c r="L3229" i="22"/>
  <c r="L3230" i="22"/>
  <c r="L3231" i="22"/>
  <c r="L3232" i="22"/>
  <c r="L3233" i="22"/>
  <c r="L3234" i="22"/>
  <c r="L3235" i="22"/>
  <c r="L3236" i="22"/>
  <c r="L3237" i="22"/>
  <c r="L3238" i="22"/>
  <c r="L3239" i="22"/>
  <c r="L3240" i="22"/>
  <c r="L3241" i="22"/>
  <c r="L3242" i="22"/>
  <c r="L3243" i="22"/>
  <c r="L3244" i="22"/>
  <c r="L3245" i="22"/>
  <c r="L3246" i="22"/>
  <c r="L3247" i="22"/>
  <c r="L3248" i="22"/>
  <c r="L3249" i="22"/>
  <c r="L3250" i="22"/>
  <c r="L3251" i="22"/>
  <c r="L3252" i="22"/>
  <c r="L3253" i="22"/>
  <c r="L3254" i="22"/>
  <c r="L3255" i="22"/>
  <c r="L3256" i="22"/>
  <c r="L3257" i="22"/>
  <c r="L3258" i="22"/>
  <c r="L3259" i="22"/>
  <c r="L3260" i="22"/>
  <c r="L3261" i="22"/>
  <c r="L3262" i="22"/>
  <c r="L3263" i="22"/>
  <c r="L3264" i="22"/>
  <c r="L3265" i="22"/>
  <c r="L3266" i="22"/>
  <c r="L3267" i="22"/>
  <c r="L3268" i="22"/>
  <c r="L3269" i="22"/>
  <c r="L3270" i="22"/>
  <c r="L3271" i="22"/>
  <c r="L3272" i="22"/>
  <c r="L3273" i="22"/>
  <c r="L3274" i="22"/>
  <c r="L3275" i="22"/>
  <c r="L3276" i="22"/>
  <c r="L3277" i="22"/>
  <c r="L3278" i="22"/>
  <c r="L3279" i="22"/>
  <c r="L3280" i="22"/>
  <c r="L3281" i="22"/>
  <c r="L3282" i="22"/>
  <c r="L3283" i="22"/>
  <c r="L3284" i="22"/>
  <c r="L3285" i="22"/>
  <c r="L3286" i="22"/>
  <c r="L3287" i="22"/>
  <c r="L3288" i="22"/>
  <c r="L3289" i="22"/>
  <c r="L3290" i="22"/>
  <c r="L3291" i="22"/>
  <c r="L3292" i="22"/>
  <c r="L3293" i="22"/>
  <c r="L3294" i="22"/>
  <c r="L3295" i="22"/>
  <c r="L3296" i="22"/>
  <c r="L3297" i="22"/>
  <c r="L3298" i="22"/>
  <c r="L3299" i="22"/>
  <c r="L3300" i="22"/>
  <c r="L3301" i="22"/>
  <c r="L3302" i="22"/>
  <c r="L3303" i="22"/>
  <c r="L3304" i="22"/>
  <c r="L3305" i="22"/>
  <c r="L3306" i="22"/>
  <c r="L3307" i="22"/>
  <c r="L3308" i="22"/>
  <c r="L3309" i="22"/>
  <c r="L3310" i="22"/>
  <c r="L3311" i="22"/>
  <c r="L3312" i="22"/>
  <c r="L3313" i="22"/>
  <c r="L3314" i="22"/>
  <c r="L3315" i="22"/>
  <c r="L3316" i="22"/>
  <c r="L3317" i="22"/>
  <c r="L3318" i="22"/>
  <c r="L3319" i="22"/>
  <c r="L3320" i="22"/>
  <c r="L3321" i="22"/>
  <c r="L3322" i="22"/>
  <c r="L3323" i="22"/>
  <c r="L3324" i="22"/>
  <c r="L3325" i="22"/>
  <c r="L3326" i="22"/>
  <c r="L3327" i="22"/>
  <c r="L3328" i="22"/>
  <c r="L3329" i="22"/>
  <c r="L3330" i="22"/>
  <c r="L3331" i="22"/>
  <c r="L3332" i="22"/>
  <c r="L3333" i="22"/>
  <c r="L3334" i="22"/>
  <c r="L3335" i="22"/>
  <c r="L3336" i="22"/>
  <c r="L3337" i="22"/>
  <c r="L3338" i="22"/>
  <c r="L3339" i="22"/>
  <c r="L3340" i="22"/>
  <c r="L3341" i="22"/>
  <c r="L3342" i="22"/>
  <c r="L3343" i="22"/>
  <c r="L3344" i="22"/>
  <c r="L3345" i="22"/>
  <c r="L3346" i="22"/>
  <c r="L3347" i="22"/>
  <c r="L3348" i="22"/>
  <c r="L3349" i="22"/>
  <c r="L3350" i="22"/>
  <c r="L3351" i="22"/>
  <c r="L3352" i="22"/>
  <c r="L3353" i="22"/>
  <c r="L3354" i="22"/>
  <c r="L3355" i="22"/>
  <c r="L3356" i="22"/>
  <c r="L3357" i="22"/>
  <c r="L3358" i="22"/>
  <c r="L3359" i="22"/>
  <c r="L3360" i="22"/>
  <c r="L3361" i="22"/>
  <c r="L3362" i="22"/>
  <c r="L3363" i="22"/>
  <c r="L3364" i="22"/>
  <c r="L3365" i="22"/>
  <c r="L3366" i="22"/>
  <c r="L3367" i="22"/>
  <c r="L3368" i="22"/>
  <c r="L3369" i="22"/>
  <c r="L3370" i="22"/>
  <c r="L3371" i="22"/>
  <c r="L3372" i="22"/>
  <c r="L3373" i="22"/>
  <c r="L3374" i="22"/>
  <c r="L3375" i="22"/>
  <c r="L3376" i="22"/>
  <c r="L3377" i="22"/>
  <c r="L3378" i="22"/>
  <c r="L3379" i="22"/>
  <c r="L3380" i="22"/>
  <c r="L3381" i="22"/>
  <c r="L3382" i="22"/>
  <c r="L3383" i="22"/>
  <c r="L3384" i="22"/>
  <c r="L3385" i="22"/>
  <c r="L3386" i="22"/>
  <c r="L3387" i="22"/>
  <c r="L3388" i="22"/>
  <c r="L3389" i="22"/>
  <c r="L3390" i="22"/>
  <c r="L3391" i="22"/>
  <c r="L3392" i="22"/>
  <c r="L3393" i="22"/>
  <c r="L3394" i="22"/>
  <c r="L3395" i="22"/>
  <c r="L3396" i="22"/>
  <c r="L3397" i="22"/>
  <c r="L3398" i="22"/>
  <c r="L3399" i="22"/>
  <c r="L3400" i="22"/>
  <c r="L3401" i="22"/>
  <c r="L3402" i="22"/>
  <c r="L3403" i="22"/>
  <c r="L3404" i="22"/>
  <c r="L3405" i="22"/>
  <c r="L3406" i="22"/>
  <c r="L3407" i="22"/>
  <c r="L3408" i="22"/>
  <c r="L3409" i="22"/>
  <c r="L3410" i="22"/>
  <c r="L3411" i="22"/>
  <c r="L3412" i="22"/>
  <c r="L3413" i="22"/>
  <c r="L3414" i="22"/>
  <c r="L3415" i="22"/>
  <c r="L3416" i="22"/>
  <c r="L3417" i="22"/>
  <c r="L3418" i="22"/>
  <c r="L3419" i="22"/>
  <c r="L3420" i="22"/>
  <c r="L3421" i="22"/>
  <c r="L3422" i="22"/>
  <c r="L3423" i="22"/>
  <c r="L3424" i="22"/>
  <c r="L3425" i="22"/>
  <c r="L3426" i="22"/>
  <c r="L3427" i="22"/>
  <c r="L3428" i="22"/>
  <c r="L3429" i="22"/>
  <c r="L3430" i="22"/>
  <c r="L3431" i="22"/>
  <c r="L3432" i="22"/>
  <c r="L3433" i="22"/>
  <c r="L3434" i="22"/>
  <c r="L3435" i="22"/>
  <c r="L3436" i="22"/>
  <c r="L3437" i="22"/>
  <c r="L3438" i="22"/>
  <c r="L3439" i="22"/>
  <c r="L3440" i="22"/>
  <c r="L3441" i="22"/>
  <c r="L3442" i="22"/>
  <c r="L3443" i="22"/>
  <c r="L3444" i="22"/>
  <c r="L3445" i="22"/>
  <c r="L3446" i="22"/>
  <c r="L3447" i="22"/>
  <c r="L3448" i="22"/>
  <c r="L3449" i="22"/>
  <c r="L3450" i="22"/>
  <c r="L3451" i="22"/>
  <c r="L3452" i="22"/>
  <c r="L3453" i="22"/>
  <c r="L3454" i="22"/>
  <c r="L3455" i="22"/>
  <c r="L3456" i="22"/>
  <c r="L3457" i="22"/>
  <c r="L3458" i="22"/>
  <c r="L3459" i="22"/>
  <c r="L3460" i="22"/>
  <c r="L3461" i="22"/>
  <c r="L3462" i="22"/>
  <c r="L3463" i="22"/>
  <c r="L3464" i="22"/>
  <c r="L3465" i="22"/>
  <c r="L3466" i="22"/>
  <c r="L3467" i="22"/>
  <c r="L3468" i="22"/>
  <c r="L3469" i="22"/>
  <c r="L3470" i="22"/>
  <c r="L3471" i="22"/>
  <c r="L3472" i="22"/>
  <c r="L3473" i="22"/>
  <c r="L3474" i="22"/>
  <c r="L3475" i="22"/>
  <c r="L3476" i="22"/>
  <c r="L3477" i="22"/>
  <c r="L3478" i="22"/>
  <c r="L3479" i="22"/>
  <c r="L3480" i="22"/>
  <c r="L3481" i="22"/>
  <c r="L3482" i="22"/>
  <c r="L3483" i="22"/>
  <c r="L3484" i="22"/>
  <c r="L3485" i="22"/>
  <c r="L3486" i="22"/>
  <c r="L3487" i="22"/>
  <c r="L3488" i="22"/>
  <c r="L3489" i="22"/>
  <c r="L3490" i="22"/>
  <c r="L3491" i="22"/>
  <c r="L3492" i="22"/>
  <c r="L3493" i="22"/>
  <c r="L3494" i="22"/>
  <c r="L3495" i="22"/>
  <c r="L3496" i="22"/>
  <c r="L3497" i="22"/>
  <c r="L3498" i="22"/>
  <c r="L3499" i="22"/>
  <c r="L3500" i="22"/>
  <c r="L3501" i="22"/>
  <c r="L3502" i="22"/>
  <c r="L3503" i="22"/>
  <c r="L3504" i="22"/>
  <c r="L3505" i="22"/>
  <c r="L3506" i="22"/>
  <c r="L3507" i="22"/>
  <c r="L3508" i="22"/>
  <c r="L3509" i="22"/>
  <c r="L3510" i="22"/>
  <c r="L3511" i="22"/>
  <c r="L3512" i="22"/>
  <c r="L3513" i="22"/>
  <c r="L3514" i="22"/>
  <c r="L3515" i="22"/>
  <c r="L3516" i="22"/>
  <c r="L3517" i="22"/>
  <c r="L3518" i="22"/>
  <c r="L3519" i="22"/>
  <c r="L3520" i="22"/>
  <c r="L3521" i="22"/>
  <c r="L3522" i="22"/>
  <c r="L3523" i="22"/>
  <c r="L3524" i="22"/>
  <c r="L3525" i="22"/>
  <c r="L3526" i="22"/>
  <c r="L3527" i="22"/>
  <c r="L3528" i="22"/>
  <c r="L3529" i="22"/>
  <c r="L3530" i="22"/>
  <c r="L3531" i="22"/>
  <c r="L3532" i="22"/>
  <c r="L3533" i="22"/>
  <c r="L3534" i="22"/>
  <c r="L3535" i="22"/>
  <c r="L3536" i="22"/>
  <c r="L3537" i="22"/>
  <c r="L3538" i="22"/>
  <c r="L3539" i="22"/>
  <c r="L3540" i="22"/>
  <c r="L3541" i="22"/>
  <c r="L3542" i="22"/>
  <c r="L3543" i="22"/>
  <c r="L3544" i="22"/>
  <c r="L3545" i="22"/>
  <c r="L3546" i="22"/>
  <c r="L3547" i="22"/>
  <c r="L3548" i="22"/>
  <c r="L3549" i="22"/>
  <c r="L3550" i="22"/>
  <c r="L3551" i="22"/>
  <c r="L3552" i="22"/>
  <c r="L3553" i="22"/>
  <c r="L3554" i="22"/>
  <c r="L3555" i="22"/>
  <c r="L3556" i="22"/>
  <c r="L3557" i="22"/>
  <c r="L3558" i="22"/>
  <c r="L3559" i="22"/>
  <c r="L3560" i="22"/>
  <c r="L3561" i="22"/>
  <c r="L3562" i="22"/>
  <c r="L3563" i="22"/>
  <c r="L3564" i="22"/>
  <c r="L3565" i="22"/>
  <c r="L3566" i="22"/>
  <c r="L3567" i="22"/>
  <c r="L3568" i="22"/>
  <c r="L3569" i="22"/>
  <c r="L3570" i="22"/>
  <c r="L3571" i="22"/>
  <c r="L3572" i="22"/>
  <c r="L3573" i="22"/>
  <c r="L3574" i="22"/>
  <c r="L3575" i="22"/>
  <c r="L3576" i="22"/>
  <c r="L3577" i="22"/>
  <c r="L3578" i="22"/>
  <c r="L3579" i="22"/>
  <c r="L3580" i="22"/>
  <c r="L3581" i="22"/>
  <c r="L3582" i="22"/>
  <c r="L3583" i="22"/>
  <c r="L3584" i="22"/>
  <c r="L3585" i="22"/>
  <c r="L3586" i="22"/>
  <c r="L3587" i="22"/>
  <c r="L3588" i="22"/>
  <c r="L3589" i="22"/>
  <c r="L3590" i="22"/>
  <c r="L3591" i="22"/>
  <c r="L3592" i="22"/>
  <c r="L3593" i="22"/>
  <c r="L3594" i="22"/>
  <c r="L3595" i="22"/>
  <c r="L3596" i="22"/>
  <c r="L3597" i="22"/>
  <c r="L3598" i="22"/>
  <c r="L3599" i="22"/>
  <c r="L3600" i="22"/>
  <c r="L3601" i="22"/>
  <c r="L3602" i="22"/>
  <c r="L3603" i="22"/>
  <c r="L3604" i="22"/>
  <c r="L3605" i="22"/>
  <c r="L3606" i="22"/>
  <c r="L3607" i="22"/>
  <c r="L3608" i="22"/>
  <c r="L3609" i="22"/>
  <c r="L3610" i="22"/>
  <c r="L3611" i="22"/>
  <c r="L3612" i="22"/>
  <c r="L3613" i="22"/>
  <c r="L3614" i="22"/>
  <c r="L3615" i="22"/>
  <c r="L3616" i="22"/>
  <c r="L3617" i="22"/>
  <c r="L3618" i="22"/>
  <c r="L3619" i="22"/>
  <c r="L3620" i="22"/>
  <c r="L3621" i="22"/>
  <c r="L3622" i="22"/>
  <c r="L3623" i="22"/>
  <c r="L3624" i="22"/>
  <c r="L3625" i="22"/>
  <c r="L3626" i="22"/>
  <c r="L3627" i="22"/>
  <c r="L3628" i="22"/>
  <c r="L3629" i="22"/>
  <c r="L3630" i="22"/>
  <c r="L3631" i="22"/>
  <c r="L3632" i="22"/>
  <c r="L3633" i="22"/>
  <c r="L3634" i="22"/>
  <c r="L3635" i="22"/>
  <c r="L3636" i="22"/>
  <c r="L3637" i="22"/>
  <c r="L3638" i="22"/>
  <c r="L3639" i="22"/>
  <c r="L3640" i="22"/>
  <c r="L3641" i="22"/>
  <c r="L3642" i="22"/>
  <c r="L3643" i="22"/>
  <c r="L3644" i="22"/>
  <c r="L3645" i="22"/>
  <c r="L3646" i="22"/>
  <c r="L3647" i="22"/>
  <c r="L3648" i="22"/>
  <c r="L3649" i="22"/>
  <c r="L3650" i="22"/>
  <c r="L3651" i="22"/>
  <c r="L3652" i="22"/>
  <c r="L3653" i="22"/>
  <c r="L3654" i="22"/>
  <c r="L3655" i="22"/>
  <c r="L3656" i="22"/>
  <c r="L3657" i="22"/>
  <c r="L3658" i="22"/>
  <c r="L3659" i="22"/>
  <c r="L3660" i="22"/>
  <c r="L3661" i="22"/>
  <c r="L3662" i="22"/>
  <c r="L3663" i="22"/>
  <c r="L3664" i="22"/>
  <c r="L3665" i="22"/>
  <c r="L3666" i="22"/>
  <c r="L3667" i="22"/>
  <c r="L3668" i="22"/>
  <c r="L3669" i="22"/>
  <c r="L3670" i="22"/>
  <c r="L3671" i="22"/>
  <c r="L3672" i="22"/>
  <c r="L3673" i="22"/>
  <c r="L3674" i="22"/>
  <c r="L3675" i="22"/>
  <c r="L3676" i="22"/>
  <c r="L3677" i="22"/>
  <c r="L3678" i="22"/>
  <c r="L3679" i="22"/>
  <c r="L3680" i="22"/>
  <c r="L3681" i="22"/>
  <c r="L3682" i="22"/>
  <c r="L3683" i="22"/>
  <c r="L3684" i="22"/>
  <c r="L3685" i="22"/>
  <c r="L3686" i="22"/>
  <c r="L3687" i="22"/>
  <c r="L3688" i="22"/>
  <c r="L3689" i="22"/>
  <c r="L3690" i="22"/>
  <c r="L3691" i="22"/>
  <c r="L3692" i="22"/>
  <c r="L3693" i="22"/>
  <c r="L3694" i="22"/>
  <c r="L3695" i="22"/>
  <c r="L3696" i="22"/>
  <c r="L3697" i="22"/>
  <c r="L3698" i="22"/>
  <c r="L3699" i="22"/>
  <c r="L3700" i="22"/>
  <c r="L3701" i="22"/>
  <c r="L3702" i="22"/>
  <c r="L3703" i="22"/>
  <c r="L3704" i="22"/>
  <c r="L3705" i="22"/>
  <c r="L3706" i="22"/>
  <c r="L3707" i="22"/>
  <c r="L3708" i="22"/>
  <c r="L3709" i="22"/>
  <c r="L3710" i="22"/>
  <c r="L3711" i="22"/>
  <c r="L3712" i="22"/>
  <c r="L3713" i="22"/>
  <c r="L3714" i="22"/>
  <c r="L3715" i="22"/>
  <c r="L3716" i="22"/>
  <c r="L3717" i="22"/>
  <c r="L3718" i="22"/>
  <c r="L3719" i="22"/>
  <c r="L3720" i="22"/>
  <c r="L3721" i="22"/>
  <c r="L3722" i="22"/>
  <c r="L3723" i="22"/>
  <c r="L3724" i="22"/>
  <c r="L3725" i="22"/>
  <c r="L3726" i="22"/>
  <c r="L3727" i="22"/>
  <c r="L3728" i="22"/>
  <c r="L3729" i="22"/>
  <c r="L3730" i="22"/>
  <c r="L3731" i="22"/>
  <c r="L3732" i="22"/>
  <c r="L3733" i="22"/>
  <c r="L3734" i="22"/>
  <c r="L3735" i="22"/>
  <c r="L3736" i="22"/>
  <c r="L3737" i="22"/>
  <c r="L3738" i="22"/>
  <c r="L3739" i="22"/>
  <c r="L3740" i="22"/>
  <c r="L3741" i="22"/>
  <c r="L3742" i="22"/>
  <c r="L3743" i="22"/>
  <c r="L3744" i="22"/>
  <c r="L3745" i="22"/>
  <c r="L3746" i="22"/>
  <c r="L3747" i="22"/>
  <c r="L3748" i="22"/>
  <c r="L3749" i="22"/>
  <c r="L3750" i="22"/>
  <c r="L3751" i="22"/>
  <c r="L3752" i="22"/>
  <c r="L3753" i="22"/>
  <c r="L3754" i="22"/>
  <c r="L3755" i="22"/>
  <c r="L3756" i="22"/>
  <c r="L3757" i="22"/>
  <c r="L3758" i="22"/>
  <c r="L3759" i="22"/>
  <c r="L3760" i="22"/>
  <c r="L3761" i="22"/>
  <c r="L3762" i="22"/>
  <c r="L3763" i="22"/>
  <c r="L3764" i="22"/>
  <c r="L3765" i="22"/>
  <c r="L3766" i="22"/>
  <c r="L3767" i="22"/>
  <c r="L3768" i="22"/>
  <c r="L3769" i="22"/>
  <c r="L3770" i="22"/>
  <c r="L3771" i="22"/>
  <c r="L3772" i="22"/>
  <c r="L3773" i="22"/>
  <c r="L3774" i="22"/>
  <c r="L3775" i="22"/>
  <c r="L3776" i="22"/>
  <c r="L3777" i="22"/>
  <c r="L3778" i="22"/>
  <c r="L3779" i="22"/>
  <c r="L3780" i="22"/>
  <c r="L3781" i="22"/>
  <c r="L3782" i="22"/>
  <c r="L3783" i="22"/>
  <c r="L3784" i="22"/>
  <c r="L3785" i="22"/>
  <c r="L3786" i="22"/>
  <c r="L3787" i="22"/>
  <c r="L3788" i="22"/>
  <c r="L3789" i="22"/>
  <c r="L3790" i="22"/>
  <c r="L3791" i="22"/>
  <c r="L3792" i="22"/>
  <c r="L3793" i="22"/>
  <c r="L3794" i="22"/>
  <c r="L3795" i="22"/>
  <c r="L3796" i="22"/>
  <c r="L3797" i="22"/>
  <c r="L3798" i="22"/>
  <c r="L3799" i="22"/>
  <c r="L3800" i="22"/>
  <c r="L3801" i="22"/>
  <c r="L3802" i="22"/>
  <c r="L3803" i="22"/>
  <c r="L3804" i="22"/>
  <c r="L3805" i="22"/>
  <c r="L3806" i="22"/>
  <c r="L3807" i="22"/>
  <c r="L3808" i="22"/>
  <c r="L3809" i="22"/>
  <c r="L3810" i="22"/>
  <c r="L3811" i="22"/>
  <c r="L3812" i="22"/>
  <c r="L3813" i="22"/>
  <c r="L3814" i="22"/>
  <c r="L3815" i="22"/>
  <c r="L3816" i="22"/>
  <c r="L3817" i="22"/>
  <c r="L3818" i="22"/>
  <c r="L3819" i="22"/>
  <c r="L3820" i="22"/>
  <c r="L3821" i="22"/>
  <c r="L3822" i="22"/>
  <c r="L3823" i="22"/>
  <c r="L3824" i="22"/>
  <c r="L3825" i="22"/>
  <c r="L3826" i="22"/>
  <c r="L3827" i="22"/>
  <c r="L3828" i="22"/>
  <c r="L3829" i="22"/>
  <c r="L3830" i="22"/>
  <c r="L3831" i="22"/>
  <c r="L3832" i="22"/>
  <c r="L3833" i="22"/>
  <c r="L3834" i="22"/>
  <c r="L3835" i="22"/>
  <c r="L3836" i="22"/>
  <c r="L3837" i="22"/>
  <c r="L3838" i="22"/>
  <c r="L3839" i="22"/>
  <c r="L3840" i="22"/>
  <c r="L3841" i="22"/>
  <c r="L3842" i="22"/>
  <c r="L3843" i="22"/>
  <c r="L3844" i="22"/>
  <c r="L3845" i="22"/>
  <c r="L3846" i="22"/>
  <c r="L3847" i="22"/>
  <c r="L3848" i="22"/>
  <c r="L3849" i="22"/>
  <c r="L3850" i="22"/>
  <c r="L3851" i="22"/>
  <c r="L3852" i="22"/>
  <c r="L3853" i="22"/>
  <c r="L3854" i="22"/>
  <c r="L3855" i="22"/>
  <c r="L3856" i="22"/>
  <c r="L3857" i="22"/>
  <c r="L3858" i="22"/>
  <c r="L3859" i="22"/>
  <c r="L3860" i="22"/>
  <c r="L3861" i="22"/>
  <c r="L3862" i="22"/>
  <c r="L3863" i="22"/>
  <c r="L3864" i="22"/>
  <c r="L3865" i="22"/>
  <c r="L3866" i="22"/>
  <c r="L3867" i="22"/>
  <c r="L3868" i="22"/>
  <c r="L3869" i="22"/>
  <c r="L3870" i="22"/>
  <c r="L3871" i="22"/>
  <c r="L3872" i="22"/>
  <c r="L3873" i="22"/>
  <c r="L3874" i="22"/>
  <c r="L3875" i="22"/>
  <c r="L3876" i="22"/>
  <c r="L3877" i="22"/>
  <c r="L3878" i="22"/>
  <c r="L3879" i="22"/>
  <c r="L3880" i="22"/>
  <c r="L3881" i="22"/>
  <c r="L3882" i="22"/>
  <c r="L3883" i="22"/>
  <c r="L3884" i="22"/>
  <c r="L3885" i="22"/>
  <c r="L3886" i="22"/>
  <c r="L3887" i="22"/>
  <c r="L3888" i="22"/>
  <c r="L3889" i="22"/>
  <c r="L3890" i="22"/>
  <c r="L3891" i="22"/>
  <c r="L3892" i="22"/>
  <c r="L3893" i="22"/>
  <c r="L3894" i="22"/>
  <c r="L3895" i="22"/>
  <c r="L3896" i="22"/>
  <c r="L3897" i="22"/>
  <c r="L3898" i="22"/>
  <c r="L3899" i="22"/>
  <c r="L3900" i="22"/>
  <c r="L3901" i="22"/>
  <c r="L3902" i="22"/>
  <c r="L3903" i="22"/>
  <c r="L3904" i="22"/>
  <c r="L3905" i="22"/>
  <c r="L3906" i="22"/>
  <c r="L3907" i="22"/>
  <c r="L3908" i="22"/>
  <c r="L3909" i="22"/>
  <c r="L3910" i="22"/>
  <c r="L3911" i="22"/>
  <c r="L3912" i="22"/>
  <c r="L3913" i="22"/>
  <c r="L3914" i="22"/>
  <c r="L3915" i="22"/>
  <c r="L3916" i="22"/>
  <c r="L3917" i="22"/>
  <c r="L3918" i="22"/>
  <c r="L3919" i="22"/>
  <c r="L3920" i="22"/>
  <c r="L3921" i="22"/>
  <c r="L3922" i="22"/>
  <c r="L3923" i="22"/>
  <c r="L3924" i="22"/>
  <c r="L3925" i="22"/>
  <c r="L3926" i="22"/>
  <c r="L3927" i="22"/>
  <c r="L3928" i="22"/>
  <c r="L3929" i="22"/>
  <c r="L3930" i="22"/>
  <c r="L3931" i="22"/>
  <c r="L3932" i="22"/>
  <c r="L3933" i="22"/>
  <c r="L3934" i="22"/>
  <c r="L3935" i="22"/>
  <c r="L3936" i="22"/>
  <c r="L3937" i="22"/>
  <c r="L3938" i="22"/>
  <c r="L3939" i="22"/>
  <c r="L3940" i="22"/>
  <c r="L3941" i="22"/>
  <c r="L3942" i="22"/>
  <c r="L3943" i="22"/>
  <c r="L3944" i="22"/>
  <c r="L3945" i="22"/>
  <c r="L3946" i="22"/>
  <c r="L3947" i="22"/>
  <c r="L3948" i="22"/>
  <c r="L3949" i="22"/>
  <c r="L3950" i="22"/>
  <c r="L3951" i="22"/>
  <c r="L3952" i="22"/>
  <c r="L3953" i="22"/>
  <c r="L3954" i="22"/>
  <c r="L3955" i="22"/>
  <c r="L3956" i="22"/>
  <c r="L3957" i="22"/>
  <c r="L3958" i="22"/>
  <c r="L3959" i="22"/>
  <c r="L3960" i="22"/>
  <c r="L3961" i="22"/>
  <c r="L3962" i="22"/>
  <c r="L3963" i="22"/>
  <c r="L3964" i="22"/>
  <c r="L3965" i="22"/>
  <c r="L3966" i="22"/>
  <c r="L3967" i="22"/>
  <c r="L3968" i="22"/>
  <c r="L3969" i="22"/>
  <c r="L3970" i="22"/>
  <c r="L3971" i="22"/>
  <c r="L3972" i="22"/>
  <c r="L3973" i="22"/>
  <c r="L3974" i="22"/>
  <c r="L3975" i="22"/>
  <c r="L3976" i="22"/>
  <c r="L3977" i="22"/>
  <c r="L3978" i="22"/>
  <c r="L3979" i="22"/>
  <c r="L3980" i="22"/>
  <c r="L3981" i="22"/>
  <c r="L3982" i="22"/>
  <c r="L3983" i="22"/>
  <c r="L3984" i="22"/>
  <c r="L3985" i="22"/>
  <c r="L3986" i="22"/>
  <c r="L3987" i="22"/>
  <c r="L3988" i="22"/>
  <c r="L3989" i="22"/>
  <c r="L3990" i="22"/>
  <c r="L3991" i="22"/>
  <c r="L3992" i="22"/>
  <c r="L3993" i="22"/>
  <c r="L3994" i="22"/>
  <c r="L3995" i="22"/>
  <c r="L3996" i="22"/>
  <c r="L3997" i="22"/>
  <c r="L3998" i="22"/>
  <c r="L3999" i="22"/>
  <c r="L4000" i="22"/>
  <c r="L4001" i="22"/>
  <c r="L4002" i="22"/>
  <c r="L4003" i="22"/>
  <c r="L4004" i="22"/>
  <c r="L4005" i="22"/>
  <c r="L4006" i="22"/>
  <c r="L4007" i="22"/>
  <c r="L4008" i="22"/>
  <c r="L4009" i="22"/>
  <c r="L4010" i="22"/>
  <c r="L4011" i="22"/>
  <c r="L4012" i="22"/>
  <c r="L4013" i="22"/>
  <c r="L4014" i="22"/>
  <c r="L4015" i="22"/>
  <c r="L4016" i="22"/>
  <c r="L4017" i="22"/>
  <c r="L4018" i="22"/>
  <c r="L4019" i="22"/>
  <c r="L4020" i="22"/>
  <c r="L4021" i="22"/>
  <c r="L4022" i="22"/>
  <c r="L4023" i="22"/>
  <c r="L4024" i="22"/>
  <c r="L4025" i="22"/>
  <c r="L4026" i="22"/>
  <c r="L4027" i="22"/>
  <c r="L4028" i="22"/>
  <c r="L4029" i="22"/>
  <c r="L4030" i="22"/>
  <c r="L4031" i="22"/>
  <c r="L4032" i="22"/>
  <c r="L4033" i="22"/>
  <c r="L4034" i="22"/>
  <c r="L4035" i="22"/>
  <c r="L4036" i="22"/>
  <c r="L4037" i="22"/>
  <c r="L4038" i="22"/>
  <c r="L4039" i="22"/>
  <c r="L4040" i="22"/>
  <c r="L4041" i="22"/>
  <c r="L4042" i="22"/>
  <c r="L4043" i="22"/>
  <c r="L4044" i="22"/>
  <c r="L4045" i="22"/>
  <c r="L4046" i="22"/>
  <c r="L4047" i="22"/>
  <c r="L4048" i="22"/>
  <c r="L4049" i="22"/>
  <c r="L4050" i="22"/>
  <c r="L4051" i="22"/>
  <c r="L4052" i="22"/>
  <c r="L4053" i="22"/>
  <c r="L4054" i="22"/>
  <c r="L4055" i="22"/>
  <c r="L4056" i="22"/>
  <c r="L4057" i="22"/>
  <c r="L4058" i="22"/>
  <c r="L4059" i="22"/>
  <c r="L4060" i="22"/>
  <c r="L4061" i="22"/>
  <c r="L4062" i="22"/>
  <c r="L4063" i="22"/>
  <c r="L4064" i="22"/>
  <c r="L4065" i="22"/>
  <c r="L4066" i="22"/>
  <c r="L4067" i="22"/>
  <c r="L4068" i="22"/>
  <c r="L4069" i="22"/>
  <c r="L4070" i="22"/>
  <c r="L4071" i="22"/>
  <c r="L4072" i="22"/>
  <c r="L4073" i="22"/>
  <c r="L4074" i="22"/>
  <c r="L4075" i="22"/>
  <c r="L4076" i="22"/>
  <c r="L4077" i="22"/>
  <c r="L4078" i="22"/>
  <c r="L4079" i="22"/>
  <c r="L4080" i="22"/>
  <c r="L4081" i="22"/>
  <c r="L4082" i="22"/>
  <c r="L4083" i="22"/>
  <c r="L4084" i="22"/>
  <c r="L4085" i="22"/>
  <c r="L4086" i="22"/>
  <c r="L4087" i="22"/>
  <c r="L4088" i="22"/>
  <c r="L4089" i="22"/>
  <c r="L4090" i="22"/>
  <c r="L4091" i="22"/>
  <c r="L4092" i="22"/>
  <c r="L4093" i="22"/>
  <c r="L4094" i="22"/>
  <c r="L4095" i="22"/>
  <c r="L4096" i="22"/>
  <c r="L4097" i="22"/>
  <c r="L4098" i="22"/>
  <c r="L4099" i="22"/>
  <c r="L4100" i="22"/>
  <c r="L4101" i="22"/>
  <c r="L4102" i="22"/>
  <c r="L4103" i="22"/>
  <c r="L4104" i="22"/>
  <c r="L4105" i="22"/>
  <c r="L4106" i="22"/>
  <c r="L4107" i="22"/>
  <c r="L4108" i="22"/>
  <c r="L4109" i="22"/>
  <c r="L4110" i="22"/>
  <c r="L4111" i="22"/>
  <c r="L4112" i="22"/>
  <c r="L4113" i="22"/>
  <c r="L4114" i="22"/>
  <c r="L4115" i="22"/>
  <c r="L4116" i="22"/>
  <c r="L4117" i="22"/>
  <c r="L4118" i="22"/>
  <c r="L4119" i="22"/>
  <c r="L4120" i="22"/>
  <c r="L4121" i="22"/>
  <c r="L4122" i="22"/>
  <c r="L4123" i="22"/>
  <c r="L4124" i="22"/>
  <c r="L4125" i="22"/>
  <c r="L4126" i="22"/>
  <c r="L4127" i="22"/>
  <c r="L4128" i="22"/>
  <c r="L4129" i="22"/>
  <c r="L4130" i="22"/>
  <c r="L4131" i="22"/>
  <c r="L4132" i="22"/>
  <c r="L4133" i="22"/>
  <c r="L4134" i="22"/>
  <c r="L4135" i="22"/>
  <c r="L4136" i="22"/>
  <c r="L4137" i="22"/>
  <c r="L4138" i="22"/>
  <c r="L4139" i="22"/>
  <c r="L4140" i="22"/>
  <c r="L4141" i="22"/>
  <c r="L4142" i="22"/>
  <c r="L4143" i="22"/>
  <c r="L4144" i="22"/>
  <c r="L4145" i="22"/>
  <c r="L4146" i="22"/>
  <c r="L4147" i="22"/>
  <c r="L4148" i="22"/>
  <c r="L4149" i="22"/>
  <c r="L4150" i="22"/>
  <c r="L4151" i="22"/>
  <c r="L4152" i="22"/>
  <c r="L4153" i="22"/>
  <c r="L4154" i="22"/>
  <c r="L4155" i="22"/>
  <c r="L4156" i="22"/>
  <c r="L4157" i="22"/>
  <c r="L4158" i="22"/>
  <c r="L4159" i="22"/>
  <c r="L4160" i="22"/>
  <c r="L4161" i="22"/>
  <c r="L4162" i="22"/>
  <c r="L4163" i="22"/>
  <c r="L4164" i="22"/>
  <c r="L4165" i="22"/>
  <c r="L4166" i="22"/>
  <c r="L4167" i="22"/>
  <c r="L4168" i="22"/>
  <c r="L4169" i="22"/>
  <c r="L4170" i="22"/>
  <c r="L4171" i="22"/>
  <c r="L4172" i="22"/>
  <c r="L4173" i="22"/>
  <c r="L4174" i="22"/>
  <c r="L4175" i="22"/>
  <c r="L4176" i="22"/>
  <c r="L4177" i="22"/>
  <c r="L4178" i="22"/>
  <c r="L4179" i="22"/>
  <c r="L4180" i="22"/>
  <c r="L4181" i="22"/>
  <c r="L4182" i="22"/>
  <c r="L4183" i="22"/>
  <c r="L4184" i="22"/>
  <c r="L4185" i="22"/>
  <c r="L4186" i="22"/>
  <c r="L4187" i="22"/>
  <c r="L4188" i="22"/>
  <c r="L4189" i="22"/>
  <c r="L4190" i="22"/>
  <c r="L4191" i="22"/>
  <c r="L4192" i="22"/>
  <c r="L4193" i="22"/>
  <c r="L4194" i="22"/>
  <c r="L4195" i="22"/>
  <c r="L4196" i="22"/>
  <c r="L4197" i="22"/>
  <c r="L4198" i="22"/>
  <c r="L4199" i="22"/>
  <c r="L4200" i="22"/>
  <c r="L4201" i="22"/>
  <c r="L4202" i="22"/>
  <c r="L4203" i="22"/>
  <c r="L4204" i="22"/>
  <c r="L4205" i="22"/>
  <c r="L4206" i="22"/>
  <c r="L4207" i="22"/>
  <c r="L4208" i="22"/>
  <c r="L4209" i="22"/>
  <c r="L4210" i="22"/>
  <c r="L4211" i="22"/>
  <c r="L4212" i="22"/>
  <c r="L4213" i="22"/>
  <c r="L4214" i="22"/>
  <c r="L4215" i="22"/>
  <c r="L4216" i="22"/>
  <c r="L4217" i="22"/>
  <c r="L4218" i="22"/>
  <c r="L4219" i="22"/>
  <c r="L4220" i="22"/>
  <c r="L4221" i="22"/>
  <c r="L4222" i="22"/>
  <c r="L4223" i="22"/>
  <c r="L4224" i="22"/>
  <c r="L4225" i="22"/>
  <c r="L4226" i="22"/>
  <c r="L4227" i="22"/>
  <c r="L4228" i="22"/>
  <c r="L4229" i="22"/>
  <c r="L4230" i="22"/>
  <c r="L4231" i="22"/>
  <c r="L4232" i="22"/>
  <c r="L4233" i="22"/>
  <c r="L4234" i="22"/>
  <c r="L4235" i="22"/>
  <c r="L4236" i="22"/>
  <c r="L4237" i="22"/>
  <c r="L4238" i="22"/>
  <c r="L4239" i="22"/>
  <c r="L4240" i="22"/>
  <c r="L4241" i="22"/>
  <c r="L4242" i="22"/>
  <c r="L4243" i="22"/>
  <c r="L4244" i="22"/>
  <c r="L4245" i="22"/>
  <c r="L4246" i="22"/>
  <c r="L4247" i="22"/>
  <c r="L4248" i="22"/>
  <c r="L4249" i="22"/>
  <c r="L4250" i="22"/>
  <c r="L4251" i="22"/>
  <c r="L4252" i="22"/>
  <c r="L4253" i="22"/>
  <c r="L4254" i="22"/>
  <c r="L4255" i="22"/>
  <c r="L4256" i="22"/>
  <c r="L4257" i="22"/>
  <c r="L4258" i="22"/>
  <c r="L4259" i="22"/>
  <c r="L4260" i="22"/>
  <c r="L4261" i="22"/>
  <c r="L4262" i="22"/>
  <c r="L4263" i="22"/>
  <c r="L4264" i="22"/>
  <c r="L4265" i="22"/>
  <c r="L4266" i="22"/>
  <c r="L4267" i="22"/>
  <c r="L4268" i="22"/>
  <c r="L4269" i="22"/>
  <c r="L4270" i="22"/>
  <c r="L4271" i="22"/>
  <c r="L4272" i="22"/>
  <c r="L4273" i="22"/>
  <c r="L4274" i="22"/>
  <c r="L4275" i="22"/>
  <c r="L4276" i="22"/>
  <c r="L4277" i="22"/>
  <c r="L4278" i="22"/>
  <c r="L4279" i="22"/>
  <c r="L4280" i="22"/>
  <c r="L4281" i="22"/>
  <c r="L4282" i="22"/>
  <c r="L4283" i="22"/>
  <c r="L4284" i="22"/>
  <c r="L4285" i="22"/>
  <c r="L4286" i="22"/>
  <c r="L4287" i="22"/>
  <c r="L4288" i="22"/>
  <c r="L4289" i="22"/>
  <c r="L4290" i="22"/>
  <c r="L4291" i="22"/>
  <c r="L4292" i="22"/>
  <c r="L4293" i="22"/>
  <c r="L4294" i="22"/>
  <c r="L4295" i="22"/>
  <c r="L4296" i="22"/>
  <c r="L4297" i="22"/>
  <c r="L4298" i="22"/>
  <c r="L4299" i="22"/>
  <c r="L4300" i="22"/>
  <c r="L4301" i="22"/>
  <c r="L4302" i="22"/>
  <c r="L4303" i="22"/>
  <c r="L4304" i="22"/>
  <c r="L4305" i="22"/>
  <c r="L4306" i="22"/>
  <c r="L4307" i="22"/>
  <c r="L4308" i="22"/>
  <c r="L4309" i="22"/>
  <c r="L4310" i="22"/>
  <c r="L4311" i="22"/>
  <c r="L4312" i="22"/>
  <c r="L4313" i="22"/>
  <c r="L4314" i="22"/>
  <c r="L4315" i="22"/>
  <c r="L4316" i="22"/>
  <c r="L4317" i="22"/>
  <c r="L4318" i="22"/>
  <c r="L4319" i="22"/>
  <c r="L4320" i="22"/>
  <c r="L4321" i="22"/>
  <c r="L4322" i="22"/>
  <c r="L4323" i="22"/>
  <c r="L4324" i="22"/>
  <c r="L4325" i="22"/>
  <c r="L4326" i="22"/>
  <c r="L4327" i="22"/>
  <c r="L4328" i="22"/>
  <c r="L4329" i="22"/>
  <c r="L4330" i="22"/>
  <c r="L4331" i="22"/>
  <c r="L4332" i="22"/>
  <c r="L4333" i="22"/>
  <c r="L4334" i="22"/>
  <c r="L4335" i="22"/>
  <c r="L4336" i="22"/>
  <c r="L4337" i="22"/>
  <c r="L4338" i="22"/>
  <c r="L4339" i="22"/>
  <c r="L4340" i="22"/>
  <c r="L4341" i="22"/>
  <c r="L4342" i="22"/>
  <c r="L4343" i="22"/>
  <c r="L4344" i="22"/>
  <c r="L4345" i="22"/>
  <c r="L4346" i="22"/>
  <c r="L4347" i="22"/>
  <c r="L4348" i="22"/>
  <c r="L4349" i="22"/>
  <c r="L4350" i="22"/>
  <c r="L4351" i="22"/>
  <c r="L4352" i="22"/>
  <c r="L4353" i="22"/>
  <c r="L4354" i="22"/>
  <c r="L4355" i="22"/>
  <c r="L4356" i="22"/>
  <c r="L4357" i="22"/>
  <c r="L4358" i="22"/>
  <c r="L4359" i="22"/>
  <c r="L4360" i="22"/>
  <c r="L4361" i="22"/>
  <c r="L4362" i="22"/>
  <c r="L4363" i="22"/>
  <c r="L4364" i="22"/>
  <c r="L4365" i="22"/>
  <c r="L4366" i="22"/>
  <c r="L4367" i="22"/>
  <c r="L4368" i="22"/>
  <c r="L4369" i="22"/>
  <c r="L4370" i="22"/>
  <c r="L4371" i="22"/>
  <c r="L4372" i="22"/>
  <c r="L4373" i="22"/>
  <c r="L4374" i="22"/>
  <c r="L4375" i="22"/>
  <c r="L4376" i="22"/>
  <c r="L4377" i="22"/>
  <c r="L4378" i="22"/>
  <c r="L4379" i="22"/>
  <c r="L4380" i="22"/>
  <c r="L4381" i="22"/>
  <c r="L4382" i="22"/>
  <c r="L4383" i="22"/>
  <c r="L4384" i="22"/>
  <c r="L4385" i="22"/>
  <c r="L4386" i="22"/>
  <c r="L4387" i="22"/>
  <c r="L4388" i="22"/>
  <c r="L4389" i="22"/>
  <c r="L4390" i="22"/>
  <c r="L4391" i="22"/>
  <c r="L4392" i="22"/>
  <c r="L4393" i="22"/>
  <c r="L4394" i="22"/>
  <c r="L4395" i="22"/>
  <c r="L4396" i="22"/>
  <c r="L4397" i="22"/>
  <c r="L4398" i="22"/>
  <c r="L4399" i="22"/>
  <c r="L4400" i="22"/>
  <c r="L4401" i="22"/>
  <c r="L4402" i="22"/>
  <c r="L4403" i="22"/>
  <c r="L4404" i="22"/>
  <c r="L4405" i="22"/>
  <c r="L4406" i="22"/>
  <c r="L4407" i="22"/>
  <c r="L4408" i="22"/>
  <c r="L4409" i="22"/>
  <c r="L4410" i="22"/>
  <c r="L4411" i="22"/>
  <c r="L4412" i="22"/>
  <c r="L4413" i="22"/>
  <c r="L4414" i="22"/>
  <c r="L4415" i="22"/>
  <c r="L4416" i="22"/>
  <c r="L4417" i="22"/>
  <c r="L4418" i="22"/>
  <c r="L4419" i="22"/>
  <c r="L4420" i="22"/>
  <c r="L4421" i="22"/>
  <c r="L4422" i="22"/>
  <c r="L4423" i="22"/>
  <c r="L4424" i="22"/>
  <c r="L4425" i="22"/>
  <c r="L4426" i="22"/>
  <c r="L4427" i="22"/>
  <c r="L4428" i="22"/>
  <c r="L4429" i="22"/>
  <c r="L4430" i="22"/>
  <c r="L4431" i="22"/>
  <c r="L4432" i="22"/>
  <c r="L4433" i="22"/>
  <c r="L4434" i="22"/>
  <c r="L4435" i="22"/>
  <c r="L4436" i="22"/>
  <c r="L4437" i="22"/>
  <c r="L4438" i="22"/>
  <c r="L4439" i="22"/>
  <c r="L4440" i="22"/>
  <c r="L4441" i="22"/>
  <c r="L4442" i="22"/>
  <c r="L4443" i="22"/>
  <c r="L4444" i="22"/>
  <c r="L4445" i="22"/>
  <c r="L4446" i="22"/>
  <c r="L4447" i="22"/>
  <c r="L4448" i="22"/>
  <c r="L4449" i="22"/>
  <c r="L4450" i="22"/>
  <c r="L4451" i="22"/>
  <c r="L4452" i="22"/>
  <c r="L4453" i="22"/>
  <c r="L4454" i="22"/>
  <c r="L4455" i="22"/>
  <c r="L4456" i="22"/>
  <c r="L4457" i="22"/>
  <c r="L4458" i="22"/>
  <c r="L4459" i="22"/>
  <c r="L4460" i="22"/>
  <c r="L4461" i="22"/>
  <c r="L4462" i="22"/>
  <c r="L4463" i="22"/>
  <c r="L4464" i="22"/>
  <c r="L4465" i="22"/>
  <c r="L4466" i="22"/>
  <c r="L4467" i="22"/>
  <c r="L4468" i="22"/>
  <c r="L4469" i="22"/>
  <c r="L4470" i="22"/>
  <c r="L4471" i="22"/>
  <c r="L4472" i="22"/>
  <c r="L4473" i="22"/>
  <c r="L4474" i="22"/>
  <c r="L4475" i="22"/>
  <c r="L4476" i="22"/>
  <c r="L4477" i="22"/>
  <c r="L4478" i="22"/>
  <c r="L4479" i="22"/>
  <c r="L4480" i="22"/>
  <c r="L4481" i="22"/>
  <c r="L4482" i="22"/>
  <c r="L4483" i="22"/>
  <c r="L4484" i="22"/>
  <c r="L4485" i="22"/>
  <c r="L4486" i="22"/>
  <c r="L4487" i="22"/>
  <c r="L4488" i="22"/>
  <c r="L4489" i="22"/>
  <c r="L4490" i="22"/>
  <c r="L4491" i="22"/>
  <c r="L4492" i="22"/>
  <c r="L4493" i="22"/>
  <c r="L4494" i="22"/>
  <c r="L4495" i="22"/>
  <c r="L4496" i="22"/>
  <c r="L4497" i="22"/>
  <c r="L4498" i="22"/>
  <c r="L4499" i="22"/>
  <c r="L4500" i="22"/>
  <c r="L4501" i="22"/>
  <c r="L4502" i="22"/>
  <c r="L4503" i="22"/>
  <c r="L4504" i="22"/>
  <c r="L4505" i="22"/>
  <c r="L4506" i="22"/>
  <c r="L4507" i="22"/>
  <c r="L4508" i="22"/>
  <c r="L4509" i="22"/>
  <c r="L4510" i="22"/>
  <c r="L4511" i="22"/>
  <c r="L4512" i="22"/>
  <c r="L4513" i="22"/>
  <c r="L4514" i="22"/>
  <c r="L4515" i="22"/>
  <c r="L4516" i="22"/>
  <c r="L4517" i="22"/>
  <c r="L4518" i="22"/>
  <c r="L4519" i="22"/>
  <c r="L4520" i="22"/>
  <c r="L4521" i="22"/>
  <c r="L4522" i="22"/>
  <c r="L4523" i="22"/>
  <c r="L4524" i="22"/>
  <c r="L4525" i="22"/>
  <c r="L4526" i="22"/>
  <c r="L4527" i="22"/>
  <c r="L4528" i="22"/>
  <c r="L4529" i="22"/>
  <c r="L4530" i="22"/>
  <c r="L4531" i="22"/>
  <c r="L4532" i="22"/>
  <c r="L4533" i="22"/>
  <c r="L4534" i="22"/>
  <c r="L4535" i="22"/>
  <c r="L4536" i="22"/>
  <c r="L4537" i="22"/>
  <c r="L4538" i="22"/>
  <c r="L4539" i="22"/>
  <c r="L4540" i="22"/>
  <c r="L4541" i="22"/>
  <c r="L4542" i="22"/>
  <c r="L4543" i="22"/>
  <c r="L4544" i="22"/>
  <c r="L4545" i="22"/>
  <c r="L4546" i="22"/>
  <c r="L4547" i="22"/>
  <c r="L4548" i="22"/>
  <c r="L4549" i="22"/>
  <c r="L4550" i="22"/>
  <c r="L4551" i="22"/>
  <c r="L4552" i="22"/>
  <c r="L4553" i="22"/>
  <c r="L4554" i="22"/>
  <c r="L4555" i="22"/>
  <c r="L4556" i="22"/>
  <c r="L4557" i="22"/>
  <c r="L4558" i="22"/>
  <c r="L4559" i="22"/>
  <c r="L4560" i="22"/>
  <c r="L4561" i="22"/>
  <c r="L4562" i="22"/>
  <c r="L4563" i="22"/>
  <c r="L4564" i="22"/>
  <c r="L4565" i="22"/>
  <c r="L4566" i="22"/>
  <c r="L4567" i="22"/>
  <c r="L4568" i="22"/>
  <c r="L4569" i="22"/>
  <c r="L4570" i="22"/>
  <c r="L4571" i="22"/>
  <c r="L4572" i="22"/>
  <c r="L4573" i="22"/>
  <c r="L4574" i="22"/>
  <c r="L4575" i="22"/>
  <c r="L4576" i="22"/>
  <c r="L4577" i="22"/>
  <c r="L4578" i="22"/>
  <c r="L4579" i="22"/>
  <c r="L4580" i="22"/>
  <c r="L4581" i="22"/>
  <c r="L4582" i="22"/>
  <c r="L4583" i="22"/>
  <c r="L4584" i="22"/>
  <c r="L4585" i="22"/>
  <c r="L4586" i="22"/>
  <c r="L4587" i="22"/>
  <c r="L4588" i="22"/>
  <c r="L4589" i="22"/>
  <c r="L4590" i="22"/>
  <c r="L4591" i="22"/>
  <c r="L4592" i="22"/>
  <c r="L4593" i="22"/>
  <c r="L4594" i="22"/>
  <c r="L4595" i="22"/>
  <c r="L4596" i="22"/>
  <c r="L4597" i="22"/>
  <c r="L4598" i="22"/>
  <c r="L4599" i="22"/>
  <c r="L4600" i="22"/>
  <c r="L4601" i="22"/>
  <c r="L4602" i="22"/>
  <c r="L4603" i="22"/>
  <c r="L4604" i="22"/>
  <c r="L4605" i="22"/>
  <c r="L4606" i="22"/>
  <c r="L4607" i="22"/>
  <c r="L4608" i="22"/>
  <c r="L4609" i="22"/>
  <c r="L4610" i="22"/>
  <c r="L4611" i="22"/>
  <c r="L4612" i="22"/>
  <c r="L4613" i="22"/>
  <c r="L4614" i="22"/>
  <c r="L4615" i="22"/>
  <c r="L4616" i="22"/>
  <c r="L4617" i="22"/>
  <c r="L4618" i="22"/>
  <c r="L4619" i="22"/>
  <c r="L4620" i="22"/>
  <c r="L4621" i="22"/>
  <c r="L4622" i="22"/>
  <c r="L4623" i="22"/>
  <c r="L4624" i="22"/>
  <c r="L4625" i="22"/>
  <c r="L4626" i="22"/>
  <c r="L4627" i="22"/>
  <c r="L4628" i="22"/>
  <c r="L4629" i="22"/>
  <c r="L4630" i="22"/>
  <c r="L4631" i="22"/>
  <c r="L4632" i="22"/>
  <c r="L4633" i="22"/>
  <c r="L4634" i="22"/>
  <c r="L4635" i="22"/>
  <c r="L4636" i="22"/>
  <c r="L4637" i="22"/>
  <c r="L4638" i="22"/>
  <c r="L4639" i="22"/>
  <c r="L4640" i="22"/>
  <c r="L4641" i="22"/>
  <c r="L4642" i="22"/>
  <c r="L4643" i="22"/>
  <c r="L4644" i="22"/>
  <c r="L4645" i="22"/>
  <c r="L4646" i="22"/>
  <c r="L4647" i="22"/>
  <c r="L4648" i="22"/>
  <c r="L4649" i="22"/>
  <c r="L4650" i="22"/>
  <c r="L4651" i="22"/>
  <c r="L4652" i="22"/>
  <c r="L4653" i="22"/>
  <c r="L4654" i="22"/>
  <c r="L4655" i="22"/>
  <c r="L4656" i="22"/>
  <c r="L4657" i="22"/>
  <c r="L4658" i="22"/>
  <c r="L4659" i="22"/>
  <c r="L4660" i="22"/>
  <c r="L4661" i="22"/>
  <c r="L4662" i="22"/>
  <c r="L4663" i="22"/>
  <c r="L4664" i="22"/>
  <c r="L4665" i="22"/>
  <c r="L4666" i="22"/>
  <c r="L4667" i="22"/>
  <c r="L4668" i="22"/>
  <c r="L4669" i="22"/>
  <c r="L4670" i="22"/>
  <c r="L4671" i="22"/>
  <c r="L4672" i="22"/>
  <c r="L4673" i="22"/>
  <c r="L4674" i="22"/>
  <c r="L4675" i="22"/>
  <c r="L4676" i="22"/>
  <c r="L4677" i="22"/>
  <c r="L4678" i="22"/>
  <c r="L4679" i="22"/>
  <c r="L4680" i="22"/>
  <c r="L4681" i="22"/>
  <c r="L4682" i="22"/>
  <c r="L4683" i="22"/>
  <c r="L4684" i="22"/>
  <c r="L4685" i="22"/>
  <c r="L4686" i="22"/>
  <c r="L4687" i="22"/>
  <c r="L4688" i="22"/>
  <c r="L4689" i="22"/>
  <c r="L4690" i="22"/>
  <c r="L4691" i="22"/>
  <c r="L4692" i="22"/>
  <c r="L4693" i="22"/>
  <c r="L4694" i="22"/>
  <c r="L4695" i="22"/>
  <c r="L4696" i="22"/>
  <c r="L4697" i="22"/>
  <c r="L4698" i="22"/>
  <c r="L4699" i="22"/>
  <c r="L4700" i="22"/>
  <c r="L4701" i="22"/>
  <c r="L4702" i="22"/>
  <c r="L4703" i="22"/>
  <c r="L4704" i="22"/>
  <c r="L4705" i="22"/>
  <c r="L4706" i="22"/>
  <c r="L4707" i="22"/>
  <c r="L4708" i="22"/>
  <c r="L4709" i="22"/>
  <c r="L4710" i="22"/>
  <c r="L4711" i="22"/>
  <c r="L4712" i="22"/>
  <c r="L4713" i="22"/>
  <c r="L4714" i="22"/>
  <c r="L4715" i="22"/>
  <c r="L4716" i="22"/>
  <c r="L4717" i="22"/>
  <c r="L4718" i="22"/>
  <c r="L4719" i="22"/>
  <c r="L4720" i="22"/>
  <c r="L4721" i="22"/>
  <c r="L4722" i="22"/>
  <c r="L4723" i="22"/>
  <c r="L4724" i="22"/>
  <c r="L4725" i="22"/>
  <c r="L4726" i="22"/>
  <c r="L4727" i="22"/>
  <c r="L4728" i="22"/>
  <c r="L4729" i="22"/>
  <c r="L4730" i="22"/>
  <c r="L4731" i="22"/>
  <c r="L4732" i="22"/>
  <c r="L4733" i="22"/>
  <c r="L4734" i="22"/>
  <c r="L4735" i="22"/>
  <c r="L4736" i="22"/>
  <c r="L4737" i="22"/>
  <c r="L4738" i="22"/>
  <c r="L4739" i="22"/>
  <c r="L4740" i="22"/>
  <c r="L4741" i="22"/>
  <c r="L4742" i="22"/>
  <c r="L4743" i="22"/>
  <c r="L4744" i="22"/>
  <c r="L4745" i="22"/>
  <c r="L4746" i="22"/>
  <c r="L4747" i="22"/>
  <c r="L4748" i="22"/>
  <c r="L4749" i="22"/>
  <c r="L4750" i="22"/>
  <c r="L4751" i="22"/>
  <c r="L4752" i="22"/>
  <c r="L4753" i="22"/>
  <c r="L4754" i="22"/>
  <c r="L4755" i="22"/>
  <c r="L4756" i="22"/>
  <c r="L4757" i="22"/>
  <c r="L4758" i="22"/>
  <c r="L4759" i="22"/>
  <c r="L4760" i="22"/>
  <c r="L4761" i="22"/>
  <c r="L4762" i="22"/>
  <c r="L4763" i="22"/>
  <c r="L4764" i="22"/>
  <c r="L4765" i="22"/>
  <c r="L4766" i="22"/>
  <c r="L4767" i="22"/>
  <c r="L4768" i="22"/>
  <c r="L4769" i="22"/>
  <c r="L4770" i="22"/>
  <c r="L4771" i="22"/>
  <c r="L4772" i="22"/>
  <c r="L4773" i="22"/>
  <c r="L4774" i="22"/>
  <c r="L4775" i="22"/>
  <c r="L4776" i="22"/>
  <c r="L4777" i="22"/>
  <c r="L4778" i="22"/>
  <c r="L4779" i="22"/>
  <c r="L4780" i="22"/>
  <c r="L4781" i="22"/>
  <c r="L4782" i="22"/>
  <c r="L4783" i="22"/>
  <c r="L4784" i="22"/>
  <c r="L4785" i="22"/>
  <c r="L4786" i="22"/>
  <c r="L4787" i="22"/>
  <c r="L4788" i="22"/>
  <c r="L4789" i="22"/>
  <c r="L4790" i="22"/>
  <c r="L4791" i="22"/>
  <c r="L4792" i="22"/>
  <c r="L4793" i="22"/>
  <c r="L4794" i="22"/>
  <c r="L4795" i="22"/>
  <c r="L4796" i="22"/>
  <c r="L4797" i="22"/>
  <c r="L4798" i="22"/>
  <c r="L4799" i="22"/>
  <c r="L4800" i="22"/>
  <c r="L4801" i="22"/>
  <c r="L4802" i="22"/>
  <c r="L4803" i="22"/>
  <c r="L4804" i="22"/>
  <c r="L4805" i="22"/>
  <c r="L4806" i="22"/>
  <c r="L4807" i="22"/>
  <c r="L4808" i="22"/>
  <c r="L4809" i="22"/>
  <c r="L4810" i="22"/>
  <c r="L4811" i="22"/>
  <c r="L4812" i="22"/>
  <c r="L4813" i="22"/>
  <c r="L4814" i="22"/>
  <c r="L4815" i="22"/>
  <c r="L4816" i="22"/>
  <c r="L4817" i="22"/>
  <c r="L4818" i="22"/>
  <c r="L4819" i="22"/>
  <c r="L4820" i="22"/>
  <c r="L4821" i="22"/>
  <c r="L4822" i="22"/>
  <c r="L4823" i="22"/>
  <c r="L4824" i="22"/>
  <c r="L4825" i="22"/>
  <c r="L4826" i="22"/>
  <c r="L4827" i="22"/>
  <c r="L4828" i="22"/>
  <c r="L4829" i="22"/>
  <c r="L4830" i="22"/>
  <c r="L4831" i="22"/>
  <c r="L4832" i="22"/>
  <c r="L4833" i="22"/>
  <c r="L4834" i="22"/>
  <c r="L4835" i="22"/>
  <c r="L4836" i="22"/>
  <c r="L4837" i="22"/>
  <c r="L4838" i="22"/>
  <c r="L4839" i="22"/>
  <c r="L4840" i="22"/>
  <c r="L4841" i="22"/>
  <c r="L4842" i="22"/>
  <c r="L4843" i="22"/>
  <c r="L4844" i="22"/>
  <c r="L4845" i="22"/>
  <c r="L4846" i="22"/>
  <c r="L4847" i="22"/>
  <c r="L4848" i="22"/>
  <c r="L4849" i="22"/>
  <c r="L4850" i="22"/>
  <c r="L4851" i="22"/>
  <c r="L4852" i="22"/>
  <c r="L4853" i="22"/>
  <c r="L4854" i="22"/>
  <c r="L4855" i="22"/>
  <c r="L4856" i="22"/>
  <c r="L4857" i="22"/>
  <c r="L4858" i="22"/>
  <c r="L4859" i="22"/>
  <c r="L4860" i="22"/>
  <c r="L4861" i="22"/>
  <c r="L4862" i="22"/>
  <c r="L4863" i="22"/>
  <c r="L4864" i="22"/>
  <c r="L4865" i="22"/>
  <c r="L4866" i="22"/>
  <c r="L4867" i="22"/>
  <c r="L4868" i="22"/>
  <c r="L4869" i="22"/>
  <c r="L4870" i="22"/>
  <c r="L4871" i="22"/>
  <c r="L4872" i="22"/>
  <c r="L4873" i="22"/>
  <c r="L4874" i="22"/>
  <c r="L4875" i="22"/>
  <c r="L4876" i="22"/>
  <c r="L4877" i="22"/>
  <c r="L4878" i="22"/>
  <c r="L4879" i="22"/>
  <c r="L4880" i="22"/>
  <c r="L4881" i="22"/>
  <c r="L4882" i="22"/>
  <c r="L4883" i="22"/>
  <c r="L4884" i="22"/>
  <c r="L4885" i="22"/>
  <c r="L4886" i="22"/>
  <c r="L4887" i="22"/>
  <c r="L4888" i="22"/>
  <c r="L4889" i="22"/>
  <c r="L4890" i="22"/>
  <c r="L4891" i="22"/>
  <c r="L4892" i="22"/>
  <c r="L4893" i="22"/>
  <c r="L4894" i="22"/>
  <c r="L4895" i="22"/>
  <c r="L4896" i="22"/>
  <c r="L4897" i="22"/>
  <c r="L4898" i="22"/>
  <c r="L4899" i="22"/>
  <c r="L4900" i="22"/>
  <c r="L4901" i="22"/>
  <c r="L4902" i="22"/>
  <c r="L4903" i="22"/>
  <c r="L4904" i="22"/>
  <c r="L4905" i="22"/>
  <c r="L4906" i="22"/>
  <c r="L4907" i="22"/>
  <c r="L4908" i="22"/>
  <c r="L4909" i="22"/>
  <c r="L4910" i="22"/>
  <c r="L4911" i="22"/>
  <c r="L4912" i="22"/>
  <c r="L4913" i="22"/>
  <c r="L4914" i="22"/>
  <c r="L4915" i="22"/>
  <c r="L4916" i="22"/>
  <c r="L4917" i="22"/>
  <c r="L4918" i="22"/>
  <c r="L4919" i="22"/>
  <c r="L4920" i="22"/>
  <c r="L4921" i="22"/>
  <c r="L4922" i="22"/>
  <c r="L4923" i="22"/>
  <c r="L4924" i="22"/>
  <c r="L4925" i="22"/>
  <c r="L4926" i="22"/>
  <c r="L4927" i="22"/>
  <c r="L4928" i="22"/>
  <c r="L4929" i="22"/>
  <c r="L4930" i="22"/>
  <c r="L4931" i="22"/>
  <c r="L4932" i="22"/>
  <c r="L4933" i="22"/>
  <c r="L4934" i="22"/>
  <c r="L4935" i="22"/>
  <c r="L4936" i="22"/>
  <c r="L4937" i="22"/>
  <c r="L4938" i="22"/>
  <c r="L4939" i="22"/>
  <c r="L4940" i="22"/>
  <c r="L4941" i="22"/>
  <c r="L4942" i="22"/>
  <c r="L4943" i="22"/>
  <c r="L4944" i="22"/>
  <c r="L4945" i="22"/>
  <c r="L4946" i="22"/>
  <c r="L4947" i="22"/>
  <c r="L4948" i="22"/>
  <c r="L4949" i="22"/>
  <c r="L4950" i="22"/>
  <c r="L4951" i="22"/>
  <c r="L4952" i="22"/>
  <c r="L4953" i="22"/>
  <c r="L4954" i="22"/>
  <c r="L4955" i="22"/>
  <c r="L4956" i="22"/>
  <c r="L4957" i="22"/>
  <c r="L4958" i="22"/>
  <c r="L4959" i="22"/>
  <c r="L4960" i="22"/>
  <c r="L4961" i="22"/>
  <c r="L4962" i="22"/>
  <c r="L4963" i="22"/>
  <c r="L4964" i="22"/>
  <c r="L4965" i="22"/>
  <c r="L4966" i="22"/>
  <c r="L4967" i="22"/>
  <c r="L4968" i="22"/>
  <c r="L4969" i="22"/>
  <c r="L4970" i="22"/>
  <c r="L4971" i="22"/>
  <c r="L4972" i="22"/>
  <c r="L4973" i="22"/>
  <c r="L4974" i="22"/>
  <c r="L4975" i="22"/>
  <c r="L4976" i="22"/>
  <c r="L4977" i="22"/>
  <c r="L4978" i="22"/>
  <c r="L4979" i="22"/>
  <c r="L4980" i="22"/>
  <c r="L4981" i="22"/>
  <c r="L4982" i="22"/>
  <c r="L4983" i="22"/>
  <c r="L4984" i="22"/>
  <c r="L4985" i="22"/>
  <c r="L4986" i="22"/>
  <c r="L4987" i="22"/>
  <c r="L4988" i="22"/>
  <c r="L4989" i="22"/>
  <c r="L4990" i="22"/>
  <c r="L4991" i="22"/>
  <c r="L4992" i="22"/>
  <c r="L4993" i="22"/>
  <c r="L4994" i="22"/>
  <c r="L4995" i="22"/>
  <c r="L4996" i="22"/>
  <c r="L4997" i="22"/>
  <c r="L4998" i="22"/>
  <c r="L4999" i="22"/>
  <c r="L5000" i="22"/>
  <c r="L5001" i="22"/>
  <c r="L5002" i="22"/>
  <c r="L5003" i="22"/>
  <c r="L5004" i="22"/>
  <c r="L5005" i="22"/>
  <c r="L5006" i="22"/>
  <c r="L5007" i="22"/>
  <c r="L5008" i="22"/>
  <c r="L5009" i="22"/>
  <c r="L5010" i="22"/>
  <c r="L5011" i="22"/>
  <c r="L5012" i="22"/>
  <c r="L5013" i="22"/>
  <c r="L5014" i="22"/>
  <c r="L5015" i="22"/>
  <c r="L5016" i="22"/>
  <c r="L5017" i="22"/>
  <c r="L5018" i="22"/>
  <c r="L5019" i="22"/>
  <c r="L5020" i="22"/>
  <c r="L5021" i="22"/>
  <c r="L5022" i="22"/>
  <c r="L5023" i="22"/>
  <c r="L5024" i="22"/>
  <c r="L5025" i="22"/>
  <c r="L5026" i="22"/>
  <c r="L5027" i="22"/>
  <c r="L5028" i="22"/>
  <c r="L5029" i="22"/>
  <c r="L5030" i="22"/>
  <c r="L5031" i="22"/>
  <c r="L5032" i="22"/>
  <c r="L5033" i="22"/>
  <c r="L5034" i="22"/>
  <c r="L5035" i="22"/>
  <c r="L5036" i="22"/>
  <c r="L5037" i="22"/>
  <c r="L5038" i="22"/>
  <c r="L5039" i="22"/>
  <c r="L5040" i="22"/>
  <c r="L5041" i="22"/>
  <c r="L5042" i="22"/>
  <c r="L5043" i="22"/>
  <c r="L5044" i="22"/>
  <c r="L5045" i="22"/>
  <c r="L5046" i="22"/>
  <c r="L5047" i="22"/>
  <c r="L5048" i="22"/>
  <c r="L5049" i="22"/>
  <c r="L5050" i="22"/>
  <c r="L5051" i="22"/>
  <c r="L5052" i="22"/>
  <c r="L5053" i="22"/>
  <c r="L5054" i="22"/>
  <c r="L5055" i="22"/>
  <c r="L5056" i="22"/>
  <c r="L5057" i="22"/>
  <c r="L5058" i="22"/>
  <c r="L5059" i="22"/>
  <c r="L5060" i="22"/>
  <c r="L5061" i="22"/>
  <c r="L5062" i="22"/>
  <c r="L5063" i="22"/>
  <c r="L5064" i="22"/>
  <c r="L5065" i="22"/>
  <c r="L5066" i="22"/>
  <c r="L5067" i="22"/>
  <c r="L5068" i="22"/>
  <c r="L5069" i="22"/>
  <c r="L5070" i="22"/>
  <c r="L5071" i="22"/>
  <c r="L5072" i="22"/>
  <c r="L5073" i="22"/>
  <c r="L5074" i="22"/>
  <c r="L5075" i="22"/>
  <c r="L5076" i="22"/>
  <c r="L5077" i="22"/>
  <c r="L5078" i="22"/>
  <c r="L5079" i="22"/>
  <c r="L5080" i="22"/>
  <c r="L5081" i="22"/>
  <c r="L5082" i="22"/>
  <c r="L5083" i="22"/>
  <c r="L5084" i="22"/>
  <c r="L5085" i="22"/>
  <c r="L5086" i="22"/>
  <c r="L5087" i="22"/>
  <c r="L5088" i="22"/>
  <c r="L5089" i="22"/>
  <c r="L5090" i="22"/>
  <c r="L5091" i="22"/>
  <c r="L5092" i="22"/>
  <c r="L5093" i="22"/>
  <c r="L5094" i="22"/>
  <c r="L5095" i="22"/>
  <c r="L5096" i="22"/>
  <c r="L5097" i="22"/>
  <c r="L5098" i="22"/>
  <c r="L5099" i="22"/>
  <c r="L5100" i="22"/>
  <c r="L5101" i="22"/>
  <c r="L5102" i="22"/>
  <c r="L5103" i="22"/>
  <c r="L5104" i="22"/>
  <c r="L5105" i="22"/>
  <c r="L5106" i="22"/>
  <c r="L5107" i="22"/>
  <c r="L5108" i="22"/>
  <c r="L5109" i="22"/>
  <c r="L5110" i="22"/>
  <c r="L5111" i="22"/>
  <c r="L5112" i="22"/>
  <c r="L5113" i="22"/>
  <c r="L5114" i="22"/>
  <c r="L5115" i="22"/>
  <c r="L5116" i="22"/>
  <c r="L5117" i="22"/>
  <c r="L5118" i="22"/>
  <c r="L5119" i="22"/>
  <c r="L5120" i="22"/>
  <c r="L5121" i="22"/>
  <c r="L5122" i="22"/>
  <c r="L5123" i="22"/>
  <c r="L5124" i="22"/>
  <c r="L5125" i="22"/>
  <c r="L5126" i="22"/>
  <c r="L5127" i="22"/>
  <c r="L5128" i="22"/>
  <c r="L5129" i="22"/>
  <c r="L5130" i="22"/>
  <c r="L5131" i="22"/>
  <c r="L5132" i="22"/>
  <c r="L5133" i="22"/>
  <c r="L5134" i="22"/>
  <c r="L5135" i="22"/>
  <c r="L5136" i="22"/>
  <c r="L5137" i="22"/>
  <c r="L5138" i="22"/>
  <c r="L5139" i="22"/>
  <c r="L5140" i="22"/>
  <c r="L5141" i="22"/>
  <c r="L5142" i="22"/>
  <c r="L5143" i="22"/>
  <c r="L5144" i="22"/>
  <c r="L5145" i="22"/>
  <c r="L5146" i="22"/>
  <c r="L5147" i="22"/>
  <c r="L5148" i="22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G987" i="21"/>
  <c r="G988" i="21"/>
  <c r="G989" i="21"/>
  <c r="G990" i="21"/>
  <c r="G991" i="21"/>
  <c r="G992" i="21"/>
  <c r="G993" i="21"/>
  <c r="G994" i="21"/>
  <c r="G995" i="21"/>
  <c r="G996" i="21"/>
  <c r="G997" i="21"/>
  <c r="G998" i="21"/>
  <c r="G999" i="21"/>
  <c r="G1000" i="21"/>
  <c r="G1001" i="21"/>
  <c r="G1002" i="21"/>
  <c r="G1003" i="21"/>
  <c r="G1004" i="21"/>
  <c r="G1005" i="21"/>
  <c r="G1006" i="21"/>
  <c r="G1007" i="21"/>
  <c r="G1008" i="21"/>
  <c r="G1009" i="21"/>
  <c r="G1010" i="21"/>
  <c r="G1011" i="21"/>
  <c r="G1012" i="21"/>
  <c r="G1013" i="21"/>
  <c r="G1014" i="21"/>
  <c r="G1015" i="21"/>
  <c r="G1016" i="21"/>
  <c r="G1017" i="21"/>
  <c r="G1018" i="21"/>
  <c r="G1019" i="21"/>
  <c r="G1020" i="21"/>
  <c r="G1021" i="21"/>
  <c r="G1022" i="21"/>
  <c r="G1023" i="21"/>
  <c r="G1024" i="21"/>
  <c r="G1025" i="21"/>
  <c r="G1026" i="21"/>
  <c r="G1027" i="21"/>
  <c r="G1028" i="21"/>
  <c r="G1029" i="21"/>
  <c r="G1030" i="21"/>
  <c r="G1031" i="21"/>
  <c r="G1032" i="21"/>
  <c r="G1033" i="21"/>
  <c r="G1034" i="21"/>
  <c r="G1035" i="21"/>
  <c r="G1036" i="21"/>
  <c r="G1037" i="21"/>
  <c r="G1038" i="21"/>
  <c r="G1039" i="21"/>
  <c r="G1040" i="21"/>
  <c r="G1041" i="21"/>
  <c r="G1042" i="21"/>
  <c r="G1043" i="21"/>
  <c r="G1044" i="21"/>
  <c r="G1045" i="21"/>
  <c r="G1046" i="21"/>
  <c r="G1047" i="21"/>
  <c r="G1048" i="21"/>
  <c r="G1049" i="21"/>
  <c r="G1050" i="21"/>
  <c r="G1051" i="21"/>
  <c r="G1052" i="21"/>
  <c r="G1053" i="21"/>
  <c r="G1054" i="21"/>
  <c r="G1055" i="21"/>
  <c r="G1056" i="21"/>
  <c r="G1057" i="21"/>
  <c r="G1058" i="21"/>
  <c r="G1059" i="21"/>
  <c r="G1060" i="21"/>
  <c r="G1061" i="21"/>
  <c r="G1062" i="21"/>
  <c r="G1063" i="21"/>
  <c r="G1064" i="21"/>
  <c r="G1065" i="21"/>
  <c r="G1066" i="21"/>
  <c r="G1067" i="21"/>
  <c r="G1068" i="21"/>
  <c r="G1069" i="21"/>
  <c r="G1070" i="21"/>
  <c r="G1071" i="21"/>
  <c r="G1072" i="21"/>
  <c r="G1073" i="21"/>
  <c r="G1074" i="21"/>
  <c r="G1075" i="21"/>
  <c r="G1076" i="21"/>
  <c r="G1077" i="21"/>
  <c r="G1078" i="21"/>
  <c r="G1079" i="21"/>
  <c r="G1080" i="21"/>
  <c r="G1081" i="21"/>
  <c r="G1082" i="21"/>
  <c r="G1083" i="21"/>
  <c r="G1084" i="21"/>
  <c r="G1085" i="21"/>
  <c r="G1086" i="21"/>
  <c r="G1087" i="21"/>
  <c r="G1088" i="21"/>
  <c r="G1089" i="21"/>
  <c r="G1090" i="21"/>
  <c r="G1091" i="21"/>
  <c r="G1092" i="21"/>
  <c r="G1093" i="21"/>
  <c r="G1094" i="21"/>
  <c r="G1095" i="21"/>
  <c r="G1096" i="21"/>
  <c r="G1097" i="21"/>
  <c r="G1098" i="21"/>
  <c r="G1099" i="21"/>
  <c r="G1100" i="21"/>
  <c r="G1101" i="21"/>
  <c r="G1102" i="21"/>
  <c r="G1103" i="21"/>
  <c r="G1104" i="21"/>
  <c r="G1105" i="21"/>
  <c r="G1106" i="21"/>
  <c r="G1107" i="21"/>
  <c r="G1108" i="21"/>
  <c r="G1109" i="21"/>
  <c r="G1110" i="21"/>
  <c r="G1111" i="21"/>
  <c r="G1112" i="21"/>
  <c r="G1113" i="21"/>
  <c r="G1114" i="21"/>
  <c r="G1115" i="21"/>
  <c r="G1116" i="21"/>
  <c r="G1117" i="21"/>
  <c r="G1118" i="21"/>
  <c r="G1119" i="21"/>
  <c r="G1120" i="21"/>
  <c r="G1121" i="21"/>
  <c r="G1122" i="21"/>
  <c r="G1123" i="21"/>
  <c r="G1124" i="21"/>
  <c r="G1125" i="21"/>
  <c r="G1126" i="21"/>
  <c r="G1127" i="21"/>
  <c r="G1128" i="21"/>
  <c r="G1129" i="21"/>
  <c r="G1130" i="21"/>
  <c r="G1131" i="21"/>
  <c r="G1132" i="21"/>
  <c r="G1133" i="21"/>
  <c r="G1134" i="21"/>
  <c r="G1135" i="21"/>
  <c r="G1136" i="21"/>
  <c r="G1137" i="21"/>
  <c r="G1138" i="21"/>
  <c r="G1139" i="21"/>
  <c r="G1140" i="21"/>
  <c r="G1141" i="21"/>
  <c r="G1142" i="21"/>
  <c r="G1143" i="21"/>
  <c r="G1144" i="21"/>
  <c r="G1145" i="21"/>
  <c r="G1146" i="21"/>
  <c r="G1147" i="21"/>
  <c r="G1148" i="21"/>
  <c r="G1149" i="21"/>
  <c r="G1150" i="21"/>
  <c r="G1151" i="21"/>
  <c r="G1152" i="21"/>
  <c r="G1153" i="21"/>
  <c r="G1154" i="21"/>
  <c r="G1155" i="21"/>
  <c r="G1156" i="21"/>
  <c r="G1157" i="21"/>
  <c r="G1158" i="21"/>
  <c r="G1159" i="21"/>
  <c r="G1160" i="21"/>
  <c r="G1161" i="21"/>
  <c r="G1162" i="21"/>
  <c r="G1163" i="21"/>
  <c r="G1164" i="21"/>
  <c r="G1165" i="21"/>
  <c r="G1166" i="21"/>
  <c r="G1167" i="21"/>
  <c r="G1168" i="21"/>
  <c r="G1169" i="21"/>
  <c r="G1170" i="21"/>
  <c r="G1171" i="21"/>
  <c r="G1172" i="21"/>
  <c r="G1173" i="21"/>
  <c r="G1174" i="21"/>
  <c r="G1175" i="21"/>
  <c r="G1176" i="21"/>
  <c r="G1177" i="21"/>
  <c r="G1178" i="21"/>
  <c r="G1179" i="21"/>
  <c r="G1180" i="21"/>
  <c r="G1181" i="21"/>
  <c r="G1182" i="21"/>
  <c r="G1183" i="21"/>
  <c r="G1184" i="21"/>
  <c r="G1185" i="21"/>
  <c r="G1186" i="21"/>
  <c r="G1187" i="21"/>
  <c r="G1188" i="21"/>
  <c r="G1189" i="21"/>
  <c r="G1190" i="21"/>
  <c r="G1191" i="21"/>
  <c r="G1192" i="21"/>
  <c r="G1193" i="21"/>
  <c r="G1194" i="21"/>
  <c r="G1195" i="21"/>
  <c r="G1196" i="21"/>
  <c r="G1197" i="21"/>
  <c r="G1198" i="21"/>
  <c r="G1199" i="21"/>
  <c r="G1200" i="21"/>
  <c r="G1201" i="21"/>
  <c r="G1202" i="21"/>
  <c r="G1203" i="21"/>
  <c r="G1204" i="21"/>
  <c r="G1205" i="21"/>
  <c r="G1206" i="21"/>
  <c r="G1207" i="21"/>
  <c r="G1208" i="21"/>
  <c r="G1209" i="21"/>
  <c r="G1210" i="21"/>
  <c r="G1211" i="21"/>
  <c r="G1212" i="21"/>
  <c r="G1213" i="21"/>
  <c r="G1214" i="21"/>
  <c r="G1215" i="21"/>
  <c r="G1216" i="21"/>
  <c r="G1217" i="21"/>
  <c r="G1218" i="21"/>
  <c r="G1219" i="21"/>
  <c r="G1220" i="21"/>
  <c r="G1221" i="21"/>
  <c r="G1222" i="21"/>
  <c r="G1223" i="21"/>
  <c r="G1224" i="21"/>
  <c r="G1225" i="21"/>
  <c r="G1226" i="21"/>
  <c r="G1227" i="21"/>
  <c r="G1228" i="21"/>
  <c r="G1229" i="21"/>
  <c r="G1230" i="21"/>
  <c r="G1231" i="21"/>
  <c r="G1232" i="21"/>
  <c r="G1233" i="21"/>
  <c r="G1234" i="21"/>
  <c r="G1235" i="21"/>
  <c r="G1236" i="21"/>
  <c r="G1237" i="21"/>
  <c r="G1238" i="21"/>
  <c r="G1239" i="21"/>
  <c r="G1240" i="21"/>
  <c r="G1241" i="21"/>
  <c r="G1242" i="21"/>
  <c r="G1243" i="21"/>
  <c r="G1244" i="21"/>
  <c r="G1245" i="21"/>
  <c r="G1246" i="21"/>
  <c r="G1247" i="21"/>
  <c r="G1248" i="21"/>
  <c r="G1249" i="21"/>
  <c r="G1250" i="21"/>
  <c r="G1251" i="21"/>
  <c r="G1252" i="21"/>
  <c r="G1253" i="21"/>
  <c r="G1254" i="21"/>
  <c r="G1255" i="21"/>
  <c r="G1256" i="21"/>
  <c r="G1257" i="21"/>
  <c r="G1258" i="21"/>
  <c r="G1259" i="21"/>
  <c r="G1260" i="21"/>
  <c r="G1261" i="21"/>
  <c r="G1262" i="21"/>
  <c r="G1263" i="21"/>
  <c r="G1264" i="21"/>
  <c r="G1265" i="21"/>
  <c r="G1266" i="21"/>
  <c r="G1267" i="21"/>
  <c r="G1268" i="21"/>
  <c r="G1269" i="21"/>
  <c r="G1270" i="21"/>
  <c r="G1271" i="21"/>
  <c r="G1272" i="21"/>
  <c r="G1273" i="21"/>
  <c r="G1274" i="21"/>
  <c r="G1275" i="21"/>
  <c r="G1276" i="21"/>
  <c r="G1277" i="21"/>
  <c r="G1278" i="21"/>
  <c r="G1279" i="21"/>
  <c r="G1280" i="21"/>
  <c r="G1281" i="21"/>
  <c r="G1282" i="21"/>
  <c r="G1283" i="21"/>
  <c r="G1284" i="21"/>
  <c r="G1285" i="21"/>
  <c r="G1286" i="21"/>
  <c r="G1287" i="21"/>
  <c r="G1288" i="21"/>
  <c r="G1289" i="21"/>
  <c r="G1290" i="21"/>
  <c r="G1291" i="21"/>
  <c r="G1292" i="21"/>
  <c r="G1293" i="21"/>
  <c r="G1294" i="21"/>
  <c r="G1295" i="21"/>
  <c r="G1296" i="21"/>
  <c r="G1297" i="21"/>
  <c r="G1298" i="21"/>
  <c r="G1299" i="21"/>
  <c r="G1300" i="21"/>
  <c r="G1301" i="21"/>
  <c r="G1302" i="21"/>
  <c r="G1303" i="21"/>
  <c r="G1304" i="21"/>
  <c r="G1305" i="21"/>
  <c r="G1306" i="21"/>
  <c r="G1307" i="21"/>
  <c r="G1308" i="21"/>
  <c r="G1309" i="21"/>
  <c r="G1310" i="21"/>
  <c r="G1311" i="21"/>
  <c r="G1312" i="21"/>
  <c r="G1313" i="21"/>
  <c r="G1314" i="21"/>
  <c r="G1315" i="21"/>
  <c r="G1316" i="21"/>
  <c r="G1317" i="21"/>
  <c r="G1318" i="21"/>
  <c r="G1319" i="21"/>
  <c r="G1320" i="21"/>
  <c r="G1321" i="21"/>
  <c r="G1322" i="21"/>
  <c r="G1323" i="21"/>
  <c r="G1324" i="21"/>
  <c r="G1325" i="21"/>
  <c r="G1326" i="21"/>
  <c r="G1327" i="21"/>
  <c r="G1328" i="21"/>
  <c r="G1329" i="21"/>
  <c r="G1330" i="21"/>
  <c r="G1331" i="21"/>
  <c r="G1332" i="21"/>
  <c r="G1333" i="21"/>
  <c r="G1334" i="21"/>
  <c r="G1335" i="21"/>
  <c r="G1336" i="21"/>
  <c r="G1337" i="21"/>
  <c r="G1338" i="21"/>
  <c r="G1339" i="21"/>
  <c r="G1340" i="21"/>
  <c r="G1341" i="21"/>
  <c r="G1342" i="21"/>
  <c r="G1343" i="21"/>
  <c r="G1344" i="21"/>
  <c r="G1345" i="21"/>
  <c r="G1346" i="21"/>
  <c r="G1347" i="21"/>
  <c r="G1348" i="21"/>
  <c r="G1349" i="21"/>
  <c r="G1350" i="21"/>
  <c r="G1351" i="21"/>
  <c r="G1352" i="21"/>
  <c r="G1353" i="21"/>
  <c r="G1354" i="21"/>
  <c r="G1355" i="21"/>
  <c r="G1356" i="21"/>
  <c r="G1357" i="21"/>
  <c r="G1358" i="21"/>
  <c r="G1359" i="21"/>
  <c r="G1360" i="21"/>
  <c r="G1361" i="21"/>
  <c r="G1362" i="21"/>
  <c r="G1363" i="21"/>
  <c r="G1364" i="21"/>
  <c r="G1365" i="21"/>
  <c r="G1366" i="21"/>
  <c r="G1367" i="21"/>
  <c r="G1368" i="21"/>
  <c r="G1369" i="21"/>
  <c r="G1370" i="21"/>
  <c r="G1371" i="21"/>
  <c r="G1372" i="21"/>
  <c r="G1373" i="21"/>
  <c r="G1374" i="21"/>
  <c r="G1375" i="21"/>
  <c r="G1376" i="21"/>
  <c r="G1377" i="21"/>
  <c r="G1378" i="21"/>
  <c r="G1379" i="21"/>
  <c r="G1380" i="21"/>
  <c r="G1381" i="21"/>
  <c r="G1382" i="21"/>
  <c r="G1383" i="21"/>
  <c r="G1384" i="21"/>
  <c r="G1385" i="21"/>
  <c r="G1386" i="21"/>
  <c r="G1387" i="21"/>
  <c r="G1388" i="21"/>
  <c r="G1389" i="21"/>
  <c r="G1390" i="21"/>
  <c r="G1391" i="21"/>
  <c r="G1392" i="21"/>
  <c r="G1393" i="21"/>
  <c r="G1394" i="21"/>
  <c r="G1395" i="21"/>
  <c r="G1396" i="21"/>
  <c r="G1397" i="21"/>
  <c r="G1398" i="21"/>
  <c r="G1399" i="21"/>
  <c r="G1400" i="21"/>
  <c r="G1401" i="21"/>
  <c r="G1402" i="21"/>
  <c r="G1403" i="21"/>
  <c r="G1404" i="21"/>
  <c r="G1405" i="21"/>
  <c r="G1406" i="21"/>
  <c r="G1407" i="21"/>
  <c r="G1408" i="21"/>
  <c r="G1409" i="21"/>
  <c r="G1410" i="21"/>
  <c r="G1411" i="21"/>
  <c r="G1412" i="21"/>
  <c r="G1413" i="21"/>
  <c r="G1414" i="21"/>
  <c r="G1415" i="21"/>
  <c r="G1416" i="21"/>
  <c r="G1417" i="21"/>
  <c r="G1418" i="21"/>
  <c r="G1419" i="21"/>
  <c r="G1420" i="21"/>
  <c r="G1421" i="21"/>
  <c r="G1422" i="21"/>
  <c r="G1423" i="21"/>
  <c r="G1424" i="21"/>
  <c r="G1425" i="21"/>
  <c r="G1426" i="21"/>
  <c r="G1427" i="21"/>
  <c r="G1428" i="21"/>
  <c r="G1429" i="21"/>
  <c r="G1430" i="21"/>
  <c r="G1431" i="21"/>
  <c r="G1432" i="21"/>
  <c r="G1433" i="21"/>
  <c r="G1434" i="21"/>
  <c r="G1435" i="21"/>
  <c r="G1436" i="21"/>
  <c r="G1437" i="21"/>
  <c r="G1438" i="21"/>
  <c r="G1439" i="21"/>
  <c r="G1440" i="21"/>
  <c r="G1441" i="21"/>
  <c r="G1442" i="21"/>
  <c r="G1443" i="21"/>
  <c r="G1444" i="21"/>
  <c r="G144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1124" i="21"/>
  <c r="H1125" i="21"/>
  <c r="H1126" i="21"/>
  <c r="H1127" i="21"/>
  <c r="H1128" i="21"/>
  <c r="H1129" i="21"/>
  <c r="H1130" i="21"/>
  <c r="H1131" i="21"/>
  <c r="H1132" i="21"/>
  <c r="H1133" i="21"/>
  <c r="H1134" i="21"/>
  <c r="H1135" i="21"/>
  <c r="H1136" i="21"/>
  <c r="H1137" i="21"/>
  <c r="H1138" i="21"/>
  <c r="H1139" i="21"/>
  <c r="H1140" i="21"/>
  <c r="H1141" i="21"/>
  <c r="H1142" i="21"/>
  <c r="H1143" i="21"/>
  <c r="H1144" i="21"/>
  <c r="H1145" i="21"/>
  <c r="H1146" i="21"/>
  <c r="H1147" i="21"/>
  <c r="H1148" i="21"/>
  <c r="H1149" i="21"/>
  <c r="H1150" i="21"/>
  <c r="H1151" i="21"/>
  <c r="H1152" i="21"/>
  <c r="H1153" i="21"/>
  <c r="H1154" i="21"/>
  <c r="H1155" i="21"/>
  <c r="H1156" i="21"/>
  <c r="H1157" i="21"/>
  <c r="H1158" i="21"/>
  <c r="H1159" i="21"/>
  <c r="H1160" i="21"/>
  <c r="H1161" i="21"/>
  <c r="H1162" i="21"/>
  <c r="H1163" i="21"/>
  <c r="H1164" i="21"/>
  <c r="H1165" i="21"/>
  <c r="H1166" i="21"/>
  <c r="H1167" i="21"/>
  <c r="H1168" i="21"/>
  <c r="H1169" i="21"/>
  <c r="H1170" i="21"/>
  <c r="H1171" i="21"/>
  <c r="H1172" i="21"/>
  <c r="H1173" i="21"/>
  <c r="H1174" i="21"/>
  <c r="H1175" i="21"/>
  <c r="H1176" i="21"/>
  <c r="H1177" i="21"/>
  <c r="H1178" i="21"/>
  <c r="H1179" i="21"/>
  <c r="H1180" i="21"/>
  <c r="H1181" i="21"/>
  <c r="H1182" i="21"/>
  <c r="H1183" i="21"/>
  <c r="H1184" i="21"/>
  <c r="H1185" i="21"/>
  <c r="H1186" i="21"/>
  <c r="H1187" i="21"/>
  <c r="H1188" i="21"/>
  <c r="H1189" i="21"/>
  <c r="H1190" i="21"/>
  <c r="H1191" i="21"/>
  <c r="H1192" i="21"/>
  <c r="H1193" i="21"/>
  <c r="H1194" i="21"/>
  <c r="H1195" i="21"/>
  <c r="H1196" i="21"/>
  <c r="H1197" i="21"/>
  <c r="H1198" i="21"/>
  <c r="H1199" i="21"/>
  <c r="H1200" i="21"/>
  <c r="H1201" i="21"/>
  <c r="H1202" i="21"/>
  <c r="H1203" i="21"/>
  <c r="H1204" i="21"/>
  <c r="H1205" i="21"/>
  <c r="H1206" i="21"/>
  <c r="H1207" i="21"/>
  <c r="H1208" i="21"/>
  <c r="H1209" i="21"/>
  <c r="H1210" i="21"/>
  <c r="H1211" i="21"/>
  <c r="H1212" i="21"/>
  <c r="H1213" i="21"/>
  <c r="H1214" i="21"/>
  <c r="H1215" i="21"/>
  <c r="H1216" i="21"/>
  <c r="H1217" i="21"/>
  <c r="H1218" i="21"/>
  <c r="H1219" i="21"/>
  <c r="H1220" i="21"/>
  <c r="H1221" i="21"/>
  <c r="H1222" i="21"/>
  <c r="H1223" i="21"/>
  <c r="H1224" i="21"/>
  <c r="H1225" i="21"/>
  <c r="H1226" i="21"/>
  <c r="H1227" i="21"/>
  <c r="H1228" i="21"/>
  <c r="H1229" i="21"/>
  <c r="H1230" i="21"/>
  <c r="H1231" i="21"/>
  <c r="H1232" i="21"/>
  <c r="H1233" i="21"/>
  <c r="H1234" i="21"/>
  <c r="H1235" i="21"/>
  <c r="H1236" i="21"/>
  <c r="H1237" i="21"/>
  <c r="H1238" i="21"/>
  <c r="H1239" i="21"/>
  <c r="H1240" i="21"/>
  <c r="H1241" i="21"/>
  <c r="H1242" i="21"/>
  <c r="H1243" i="21"/>
  <c r="H1244" i="21"/>
  <c r="H1245" i="21"/>
  <c r="H1246" i="21"/>
  <c r="H1247" i="21"/>
  <c r="H1248" i="21"/>
  <c r="H1249" i="21"/>
  <c r="H1250" i="21"/>
  <c r="H1251" i="21"/>
  <c r="H1252" i="21"/>
  <c r="H1253" i="21"/>
  <c r="H1254" i="21"/>
  <c r="H1255" i="21"/>
  <c r="H1256" i="21"/>
  <c r="H1257" i="21"/>
  <c r="H1258" i="21"/>
  <c r="H1259" i="21"/>
  <c r="H1260" i="21"/>
  <c r="H1261" i="21"/>
  <c r="H1262" i="21"/>
  <c r="H1263" i="21"/>
  <c r="H1264" i="21"/>
  <c r="H1265" i="21"/>
  <c r="H1266" i="21"/>
  <c r="H1267" i="21"/>
  <c r="H1268" i="21"/>
  <c r="H1269" i="21"/>
  <c r="H1270" i="21"/>
  <c r="H1271" i="21"/>
  <c r="H1272" i="21"/>
  <c r="H1273" i="21"/>
  <c r="H1274" i="21"/>
  <c r="H1275" i="21"/>
  <c r="H1276" i="21"/>
  <c r="H1277" i="21"/>
  <c r="H1278" i="21"/>
  <c r="H1279" i="21"/>
  <c r="H1280" i="21"/>
  <c r="H1281" i="21"/>
  <c r="H1282" i="21"/>
  <c r="H1283" i="21"/>
  <c r="H1284" i="21"/>
  <c r="H1285" i="21"/>
  <c r="H1286" i="21"/>
  <c r="H1287" i="21"/>
  <c r="H1288" i="21"/>
  <c r="H1289" i="21"/>
  <c r="H1290" i="21"/>
  <c r="H1291" i="21"/>
  <c r="H1292" i="21"/>
  <c r="H1293" i="21"/>
  <c r="H1294" i="21"/>
  <c r="H1295" i="21"/>
  <c r="H1296" i="21"/>
  <c r="H1297" i="21"/>
  <c r="H1298" i="21"/>
  <c r="H1299" i="21"/>
  <c r="H1300" i="21"/>
  <c r="H1301" i="21"/>
  <c r="H1302" i="21"/>
  <c r="H1303" i="21"/>
  <c r="H1304" i="21"/>
  <c r="H1305" i="21"/>
  <c r="H1306" i="21"/>
  <c r="H1307" i="21"/>
  <c r="H1308" i="21"/>
  <c r="H1309" i="21"/>
  <c r="H1310" i="21"/>
  <c r="H1311" i="21"/>
  <c r="H1312" i="21"/>
  <c r="H1313" i="21"/>
  <c r="H1314" i="21"/>
  <c r="H1315" i="21"/>
  <c r="H1316" i="21"/>
  <c r="H1317" i="21"/>
  <c r="H1318" i="21"/>
  <c r="H1319" i="21"/>
  <c r="H1320" i="21"/>
  <c r="H1321" i="21"/>
  <c r="H1322" i="21"/>
  <c r="H1323" i="21"/>
  <c r="H1324" i="21"/>
  <c r="H1325" i="21"/>
  <c r="H1326" i="21"/>
  <c r="H1327" i="21"/>
  <c r="H1328" i="21"/>
  <c r="H1329" i="21"/>
  <c r="H1330" i="21"/>
  <c r="H1331" i="21"/>
  <c r="H1332" i="21"/>
  <c r="H1333" i="21"/>
  <c r="H1334" i="21"/>
  <c r="H1335" i="21"/>
  <c r="H1336" i="21"/>
  <c r="H1337" i="21"/>
  <c r="H1338" i="21"/>
  <c r="H1339" i="21"/>
  <c r="H1340" i="21"/>
  <c r="H1341" i="21"/>
  <c r="H1342" i="21"/>
  <c r="H1343" i="21"/>
  <c r="H1344" i="21"/>
  <c r="H1345" i="21"/>
  <c r="H1346" i="21"/>
  <c r="H1347" i="21"/>
  <c r="H1348" i="21"/>
  <c r="H1349" i="21"/>
  <c r="H1350" i="21"/>
  <c r="H1351" i="21"/>
  <c r="H1352" i="21"/>
  <c r="H1353" i="21"/>
  <c r="H1354" i="21"/>
  <c r="H1355" i="21"/>
  <c r="H1356" i="21"/>
  <c r="H1357" i="21"/>
  <c r="H1358" i="21"/>
  <c r="H1359" i="21"/>
  <c r="H1360" i="21"/>
  <c r="H1361" i="21"/>
  <c r="H1362" i="21"/>
  <c r="H1363" i="21"/>
  <c r="H1364" i="21"/>
  <c r="H1365" i="21"/>
  <c r="H1366" i="21"/>
  <c r="H1367" i="21"/>
  <c r="H1368" i="21"/>
  <c r="H1369" i="21"/>
  <c r="H1370" i="21"/>
  <c r="H1371" i="21"/>
  <c r="H1372" i="21"/>
  <c r="H1373" i="21"/>
  <c r="H1374" i="21"/>
  <c r="H1375" i="21"/>
  <c r="H1376" i="21"/>
  <c r="H1377" i="21"/>
  <c r="H1378" i="21"/>
  <c r="H1379" i="21"/>
  <c r="H1380" i="21"/>
  <c r="H1381" i="21"/>
  <c r="H1382" i="21"/>
  <c r="H1383" i="21"/>
  <c r="H1384" i="21"/>
  <c r="H1385" i="21"/>
  <c r="H1386" i="21"/>
  <c r="H1387" i="21"/>
  <c r="H1388" i="21"/>
  <c r="H1389" i="21"/>
  <c r="H1390" i="21"/>
  <c r="H1391" i="21"/>
  <c r="H1392" i="21"/>
  <c r="H1393" i="21"/>
  <c r="H1394" i="21"/>
  <c r="H1395" i="21"/>
  <c r="H1396" i="21"/>
  <c r="H1397" i="21"/>
  <c r="H1398" i="21"/>
  <c r="H1399" i="21"/>
  <c r="H1400" i="21"/>
  <c r="H1401" i="21"/>
  <c r="H1402" i="21"/>
  <c r="H1403" i="21"/>
  <c r="H1404" i="21"/>
  <c r="H1405" i="21"/>
  <c r="H1406" i="21"/>
  <c r="H1407" i="21"/>
  <c r="H1408" i="21"/>
  <c r="H1409" i="21"/>
  <c r="H1410" i="21"/>
  <c r="H1411" i="21"/>
  <c r="H1412" i="21"/>
  <c r="H1413" i="21"/>
  <c r="H1414" i="21"/>
  <c r="H1415" i="21"/>
  <c r="H1416" i="21"/>
  <c r="H1417" i="21"/>
  <c r="H1418" i="21"/>
  <c r="H1419" i="21"/>
  <c r="H1420" i="21"/>
  <c r="H1421" i="21"/>
  <c r="H1422" i="21"/>
  <c r="H1423" i="21"/>
  <c r="H1424" i="21"/>
  <c r="H1425" i="21"/>
  <c r="H1426" i="21"/>
  <c r="H1427" i="21"/>
  <c r="H1428" i="21"/>
  <c r="H1429" i="21"/>
  <c r="H1430" i="21"/>
  <c r="H1431" i="21"/>
  <c r="H1432" i="21"/>
  <c r="H1433" i="21"/>
  <c r="H1434" i="21"/>
  <c r="H1435" i="21"/>
  <c r="H1436" i="21"/>
  <c r="H1437" i="21"/>
  <c r="H1438" i="21"/>
  <c r="H1439" i="21"/>
  <c r="H1440" i="21"/>
  <c r="H1441" i="21"/>
  <c r="H1442" i="21"/>
  <c r="H1443" i="21"/>
  <c r="H1444" i="21"/>
  <c r="H144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I716" i="21"/>
  <c r="I717" i="21"/>
  <c r="I718" i="21"/>
  <c r="I719" i="21"/>
  <c r="I720" i="21"/>
  <c r="I721" i="21"/>
  <c r="I722" i="21"/>
  <c r="I723" i="21"/>
  <c r="I724" i="21"/>
  <c r="I725" i="21"/>
  <c r="I726" i="21"/>
  <c r="I727" i="21"/>
  <c r="I728" i="21"/>
  <c r="I729" i="21"/>
  <c r="I730" i="21"/>
  <c r="I731" i="21"/>
  <c r="I732" i="21"/>
  <c r="I733" i="21"/>
  <c r="I734" i="21"/>
  <c r="I735" i="21"/>
  <c r="I736" i="21"/>
  <c r="I737" i="21"/>
  <c r="I738" i="21"/>
  <c r="I739" i="21"/>
  <c r="I740" i="21"/>
  <c r="I741" i="21"/>
  <c r="I742" i="21"/>
  <c r="I743" i="21"/>
  <c r="I744" i="21"/>
  <c r="I745" i="21"/>
  <c r="I746" i="21"/>
  <c r="I747" i="21"/>
  <c r="I748" i="21"/>
  <c r="I749" i="21"/>
  <c r="I750" i="21"/>
  <c r="I751" i="21"/>
  <c r="I752" i="21"/>
  <c r="I753" i="21"/>
  <c r="I754" i="21"/>
  <c r="I755" i="21"/>
  <c r="I756" i="21"/>
  <c r="I757" i="21"/>
  <c r="I758" i="21"/>
  <c r="I759" i="21"/>
  <c r="I760" i="21"/>
  <c r="I761" i="21"/>
  <c r="I762" i="21"/>
  <c r="I763" i="21"/>
  <c r="I764" i="21"/>
  <c r="I765" i="21"/>
  <c r="I766" i="21"/>
  <c r="I767" i="21"/>
  <c r="I768" i="21"/>
  <c r="I769" i="21"/>
  <c r="I770" i="21"/>
  <c r="I771" i="21"/>
  <c r="I772" i="21"/>
  <c r="I773" i="21"/>
  <c r="I774" i="21"/>
  <c r="I775" i="21"/>
  <c r="I776" i="21"/>
  <c r="I777" i="21"/>
  <c r="I778" i="21"/>
  <c r="I779" i="21"/>
  <c r="I780" i="21"/>
  <c r="I781" i="21"/>
  <c r="I782" i="21"/>
  <c r="I783" i="21"/>
  <c r="I784" i="21"/>
  <c r="I785" i="21"/>
  <c r="I786" i="21"/>
  <c r="I787" i="21"/>
  <c r="I788" i="21"/>
  <c r="I789" i="21"/>
  <c r="I790" i="21"/>
  <c r="I791" i="21"/>
  <c r="I792" i="21"/>
  <c r="I793" i="21"/>
  <c r="I794" i="21"/>
  <c r="I795" i="21"/>
  <c r="I796" i="21"/>
  <c r="I797" i="21"/>
  <c r="I798" i="21"/>
  <c r="I799" i="21"/>
  <c r="I800" i="21"/>
  <c r="I801" i="21"/>
  <c r="I802" i="21"/>
  <c r="I803" i="21"/>
  <c r="I804" i="21"/>
  <c r="I805" i="21"/>
  <c r="I806" i="21"/>
  <c r="I807" i="21"/>
  <c r="I808" i="21"/>
  <c r="I809" i="21"/>
  <c r="I810" i="21"/>
  <c r="I811" i="21"/>
  <c r="I812" i="21"/>
  <c r="I813" i="21"/>
  <c r="I814" i="21"/>
  <c r="I815" i="21"/>
  <c r="I816" i="21"/>
  <c r="I817" i="21"/>
  <c r="I818" i="21"/>
  <c r="I819" i="21"/>
  <c r="I820" i="21"/>
  <c r="I821" i="21"/>
  <c r="I822" i="21"/>
  <c r="I823" i="21"/>
  <c r="I824" i="21"/>
  <c r="I825" i="21"/>
  <c r="I826" i="21"/>
  <c r="I827" i="21"/>
  <c r="I828" i="21"/>
  <c r="I829" i="21"/>
  <c r="I830" i="21"/>
  <c r="I831" i="21"/>
  <c r="I832" i="21"/>
  <c r="I833" i="21"/>
  <c r="I834" i="21"/>
  <c r="I835" i="21"/>
  <c r="I836" i="21"/>
  <c r="I837" i="21"/>
  <c r="I838" i="21"/>
  <c r="I839" i="21"/>
  <c r="I840" i="21"/>
  <c r="I841" i="21"/>
  <c r="I842" i="21"/>
  <c r="I843" i="21"/>
  <c r="I844" i="21"/>
  <c r="I845" i="21"/>
  <c r="I846" i="21"/>
  <c r="I847" i="21"/>
  <c r="I848" i="21"/>
  <c r="I849" i="21"/>
  <c r="I850" i="21"/>
  <c r="I851" i="21"/>
  <c r="I852" i="21"/>
  <c r="I853" i="21"/>
  <c r="I854" i="21"/>
  <c r="I855" i="21"/>
  <c r="I856" i="21"/>
  <c r="I857" i="21"/>
  <c r="I858" i="21"/>
  <c r="I859" i="21"/>
  <c r="I860" i="21"/>
  <c r="I861" i="21"/>
  <c r="I862" i="21"/>
  <c r="I863" i="21"/>
  <c r="I864" i="21"/>
  <c r="I865" i="21"/>
  <c r="I866" i="21"/>
  <c r="I867" i="21"/>
  <c r="I868" i="21"/>
  <c r="I869" i="21"/>
  <c r="I870" i="21"/>
  <c r="I871" i="21"/>
  <c r="I872" i="21"/>
  <c r="I873" i="21"/>
  <c r="I874" i="21"/>
  <c r="I875" i="21"/>
  <c r="I876" i="21"/>
  <c r="I877" i="21"/>
  <c r="I878" i="21"/>
  <c r="I879" i="21"/>
  <c r="I880" i="21"/>
  <c r="I881" i="21"/>
  <c r="I882" i="21"/>
  <c r="I883" i="21"/>
  <c r="I884" i="21"/>
  <c r="I885" i="21"/>
  <c r="I886" i="21"/>
  <c r="I887" i="21"/>
  <c r="I888" i="21"/>
  <c r="I889" i="21"/>
  <c r="I890" i="21"/>
  <c r="I891" i="21"/>
  <c r="I892" i="21"/>
  <c r="I893" i="21"/>
  <c r="I894" i="21"/>
  <c r="I895" i="21"/>
  <c r="I896" i="21"/>
  <c r="I897" i="21"/>
  <c r="I898" i="21"/>
  <c r="I899" i="21"/>
  <c r="I900" i="21"/>
  <c r="I901" i="21"/>
  <c r="I902" i="21"/>
  <c r="I903" i="21"/>
  <c r="I904" i="21"/>
  <c r="I905" i="21"/>
  <c r="I906" i="21"/>
  <c r="I907" i="21"/>
  <c r="I908" i="21"/>
  <c r="I909" i="21"/>
  <c r="I910" i="21"/>
  <c r="I911" i="21"/>
  <c r="I912" i="21"/>
  <c r="I913" i="21"/>
  <c r="I914" i="21"/>
  <c r="I915" i="21"/>
  <c r="I916" i="21"/>
  <c r="I917" i="21"/>
  <c r="I918" i="21"/>
  <c r="I919" i="21"/>
  <c r="I920" i="21"/>
  <c r="I921" i="21"/>
  <c r="I922" i="21"/>
  <c r="I923" i="21"/>
  <c r="I924" i="21"/>
  <c r="I925" i="21"/>
  <c r="I926" i="21"/>
  <c r="I927" i="21"/>
  <c r="I928" i="21"/>
  <c r="I929" i="21"/>
  <c r="I930" i="21"/>
  <c r="I931" i="21"/>
  <c r="I932" i="21"/>
  <c r="I933" i="21"/>
  <c r="I934" i="21"/>
  <c r="I935" i="21"/>
  <c r="I936" i="21"/>
  <c r="I937" i="21"/>
  <c r="I938" i="21"/>
  <c r="I939" i="21"/>
  <c r="I940" i="21"/>
  <c r="I941" i="21"/>
  <c r="I942" i="21"/>
  <c r="I943" i="21"/>
  <c r="I944" i="21"/>
  <c r="I945" i="21"/>
  <c r="I946" i="21"/>
  <c r="I947" i="21"/>
  <c r="I948" i="21"/>
  <c r="I949" i="21"/>
  <c r="I950" i="21"/>
  <c r="I951" i="21"/>
  <c r="I952" i="21"/>
  <c r="I953" i="21"/>
  <c r="I954" i="21"/>
  <c r="I955" i="21"/>
  <c r="I956" i="21"/>
  <c r="I957" i="21"/>
  <c r="I958" i="21"/>
  <c r="I959" i="21"/>
  <c r="I960" i="21"/>
  <c r="I961" i="21"/>
  <c r="I962" i="21"/>
  <c r="I963" i="21"/>
  <c r="I964" i="21"/>
  <c r="I965" i="21"/>
  <c r="I966" i="21"/>
  <c r="I967" i="21"/>
  <c r="I968" i="21"/>
  <c r="I969" i="21"/>
  <c r="I970" i="21"/>
  <c r="I971" i="21"/>
  <c r="I972" i="21"/>
  <c r="I973" i="21"/>
  <c r="I974" i="21"/>
  <c r="I975" i="21"/>
  <c r="I976" i="21"/>
  <c r="I977" i="21"/>
  <c r="I978" i="21"/>
  <c r="I979" i="21"/>
  <c r="I980" i="21"/>
  <c r="I981" i="21"/>
  <c r="I982" i="21"/>
  <c r="I983" i="21"/>
  <c r="I984" i="21"/>
  <c r="I985" i="21"/>
  <c r="I986" i="21"/>
  <c r="I987" i="21"/>
  <c r="I988" i="21"/>
  <c r="I989" i="21"/>
  <c r="I990" i="21"/>
  <c r="I991" i="21"/>
  <c r="I992" i="21"/>
  <c r="I993" i="21"/>
  <c r="I994" i="21"/>
  <c r="I995" i="21"/>
  <c r="I996" i="21"/>
  <c r="I997" i="21"/>
  <c r="I998" i="21"/>
  <c r="I999" i="21"/>
  <c r="I1000" i="21"/>
  <c r="I1001" i="21"/>
  <c r="I1002" i="21"/>
  <c r="I1003" i="21"/>
  <c r="I1004" i="21"/>
  <c r="I1005" i="21"/>
  <c r="I1006" i="21"/>
  <c r="I1007" i="21"/>
  <c r="I1008" i="21"/>
  <c r="I1009" i="21"/>
  <c r="I1010" i="21"/>
  <c r="I1011" i="21"/>
  <c r="I1012" i="21"/>
  <c r="I1013" i="21"/>
  <c r="I1014" i="21"/>
  <c r="I1015" i="21"/>
  <c r="I1016" i="21"/>
  <c r="I1017" i="21"/>
  <c r="I1018" i="21"/>
  <c r="I1019" i="21"/>
  <c r="I1020" i="21"/>
  <c r="I1021" i="21"/>
  <c r="I1022" i="21"/>
  <c r="I1023" i="21"/>
  <c r="I1024" i="21"/>
  <c r="I1025" i="21"/>
  <c r="I1026" i="21"/>
  <c r="I1027" i="21"/>
  <c r="I1028" i="21"/>
  <c r="I1029" i="21"/>
  <c r="I1030" i="21"/>
  <c r="I1031" i="21"/>
  <c r="I1032" i="21"/>
  <c r="I1033" i="21"/>
  <c r="I1034" i="21"/>
  <c r="I1035" i="21"/>
  <c r="I1036" i="21"/>
  <c r="I1037" i="21"/>
  <c r="I1038" i="21"/>
  <c r="I1039" i="21"/>
  <c r="I1040" i="21"/>
  <c r="I1041" i="21"/>
  <c r="I1042" i="21"/>
  <c r="I1043" i="21"/>
  <c r="I1044" i="21"/>
  <c r="I1045" i="21"/>
  <c r="I1046" i="21"/>
  <c r="I1047" i="21"/>
  <c r="I1048" i="21"/>
  <c r="I1049" i="21"/>
  <c r="I1050" i="21"/>
  <c r="I1051" i="21"/>
  <c r="I1052" i="21"/>
  <c r="I1053" i="21"/>
  <c r="I1054" i="21"/>
  <c r="I1055" i="21"/>
  <c r="I1056" i="21"/>
  <c r="I1057" i="21"/>
  <c r="I1058" i="21"/>
  <c r="I1059" i="21"/>
  <c r="I1060" i="21"/>
  <c r="I1061" i="21"/>
  <c r="I1062" i="21"/>
  <c r="I1063" i="21"/>
  <c r="I1064" i="21"/>
  <c r="I1065" i="21"/>
  <c r="I1066" i="21"/>
  <c r="I1067" i="21"/>
  <c r="I1068" i="21"/>
  <c r="I1069" i="21"/>
  <c r="I1070" i="21"/>
  <c r="I1071" i="21"/>
  <c r="I1072" i="21"/>
  <c r="I1073" i="21"/>
  <c r="I1074" i="21"/>
  <c r="I1075" i="21"/>
  <c r="I1076" i="21"/>
  <c r="I1077" i="21"/>
  <c r="I1078" i="21"/>
  <c r="I1079" i="21"/>
  <c r="I1080" i="21"/>
  <c r="I1081" i="21"/>
  <c r="I1082" i="21"/>
  <c r="I1083" i="21"/>
  <c r="I1084" i="21"/>
  <c r="I1085" i="21"/>
  <c r="I1086" i="21"/>
  <c r="I1087" i="21"/>
  <c r="I1088" i="21"/>
  <c r="I1089" i="21"/>
  <c r="I1090" i="21"/>
  <c r="I1091" i="21"/>
  <c r="I1092" i="21"/>
  <c r="I1093" i="21"/>
  <c r="I1094" i="21"/>
  <c r="I1095" i="21"/>
  <c r="I1096" i="21"/>
  <c r="I1097" i="21"/>
  <c r="I1098" i="21"/>
  <c r="I1099" i="21"/>
  <c r="I1100" i="21"/>
  <c r="I1101" i="21"/>
  <c r="I1102" i="21"/>
  <c r="I1103" i="21"/>
  <c r="I1104" i="21"/>
  <c r="I1105" i="21"/>
  <c r="I1106" i="21"/>
  <c r="I1107" i="21"/>
  <c r="I1108" i="21"/>
  <c r="I1109" i="21"/>
  <c r="I1110" i="21"/>
  <c r="I1111" i="21"/>
  <c r="I1112" i="21"/>
  <c r="I1113" i="21"/>
  <c r="I1114" i="21"/>
  <c r="I1115" i="21"/>
  <c r="I1116" i="21"/>
  <c r="I1117" i="21"/>
  <c r="I1118" i="21"/>
  <c r="I1119" i="21"/>
  <c r="I1120" i="21"/>
  <c r="I1121" i="21"/>
  <c r="I1122" i="21"/>
  <c r="I1123" i="21"/>
  <c r="I1124" i="21"/>
  <c r="I1125" i="21"/>
  <c r="I1126" i="21"/>
  <c r="I1127" i="21"/>
  <c r="I1128" i="21"/>
  <c r="I1129" i="21"/>
  <c r="I1130" i="21"/>
  <c r="I1131" i="21"/>
  <c r="I1132" i="21"/>
  <c r="I1133" i="21"/>
  <c r="I1134" i="21"/>
  <c r="I1135" i="21"/>
  <c r="I1136" i="21"/>
  <c r="I1137" i="21"/>
  <c r="I1138" i="21"/>
  <c r="I1139" i="21"/>
  <c r="I1140" i="21"/>
  <c r="I1141" i="21"/>
  <c r="I1142" i="21"/>
  <c r="I1143" i="21"/>
  <c r="I1144" i="21"/>
  <c r="I1145" i="21"/>
  <c r="I1146" i="21"/>
  <c r="I1147" i="21"/>
  <c r="I1148" i="21"/>
  <c r="I1149" i="21"/>
  <c r="I1150" i="21"/>
  <c r="I1151" i="21"/>
  <c r="I1152" i="21"/>
  <c r="I1153" i="21"/>
  <c r="I1154" i="21"/>
  <c r="I1155" i="21"/>
  <c r="I1156" i="21"/>
  <c r="I1157" i="21"/>
  <c r="I1158" i="21"/>
  <c r="I1159" i="21"/>
  <c r="I1160" i="21"/>
  <c r="I1161" i="21"/>
  <c r="I1162" i="21"/>
  <c r="I1163" i="21"/>
  <c r="I1164" i="21"/>
  <c r="I1165" i="21"/>
  <c r="I1166" i="21"/>
  <c r="I1167" i="21"/>
  <c r="I1168" i="21"/>
  <c r="I1169" i="21"/>
  <c r="I1170" i="21"/>
  <c r="I1171" i="21"/>
  <c r="I1172" i="21"/>
  <c r="I1173" i="21"/>
  <c r="I1174" i="21"/>
  <c r="I1175" i="21"/>
  <c r="I1176" i="21"/>
  <c r="I1177" i="21"/>
  <c r="I1178" i="21"/>
  <c r="I1179" i="21"/>
  <c r="I1180" i="21"/>
  <c r="I1181" i="21"/>
  <c r="I1182" i="21"/>
  <c r="I1183" i="21"/>
  <c r="I1184" i="21"/>
  <c r="I1185" i="21"/>
  <c r="I1186" i="21"/>
  <c r="I1187" i="21"/>
  <c r="I1188" i="21"/>
  <c r="I1189" i="21"/>
  <c r="I1190" i="21"/>
  <c r="I1191" i="21"/>
  <c r="I1192" i="21"/>
  <c r="I1193" i="21"/>
  <c r="I1194" i="21"/>
  <c r="I1195" i="21"/>
  <c r="I1196" i="21"/>
  <c r="I1197" i="21"/>
  <c r="I1198" i="21"/>
  <c r="I1199" i="21"/>
  <c r="I1200" i="21"/>
  <c r="I1201" i="21"/>
  <c r="I1202" i="21"/>
  <c r="I1203" i="21"/>
  <c r="I1204" i="21"/>
  <c r="I1205" i="21"/>
  <c r="I1206" i="21"/>
  <c r="I1207" i="21"/>
  <c r="I1208" i="21"/>
  <c r="I1209" i="21"/>
  <c r="I1210" i="21"/>
  <c r="I1211" i="21"/>
  <c r="I1212" i="21"/>
  <c r="I1213" i="21"/>
  <c r="I1214" i="21"/>
  <c r="I1215" i="21"/>
  <c r="I1216" i="21"/>
  <c r="I1217" i="21"/>
  <c r="I1218" i="21"/>
  <c r="I1219" i="21"/>
  <c r="I1220" i="21"/>
  <c r="I1221" i="21"/>
  <c r="I1222" i="21"/>
  <c r="I1223" i="21"/>
  <c r="I1224" i="21"/>
  <c r="I1225" i="21"/>
  <c r="I1226" i="21"/>
  <c r="I1227" i="21"/>
  <c r="I1228" i="21"/>
  <c r="I1229" i="21"/>
  <c r="I1230" i="21"/>
  <c r="I1231" i="21"/>
  <c r="I1232" i="21"/>
  <c r="I1233" i="21"/>
  <c r="I1234" i="21"/>
  <c r="I1235" i="21"/>
  <c r="I1236" i="21"/>
  <c r="I1237" i="21"/>
  <c r="I1238" i="21"/>
  <c r="I1239" i="21"/>
  <c r="I1240" i="21"/>
  <c r="I1241" i="21"/>
  <c r="I1242" i="21"/>
  <c r="I1243" i="21"/>
  <c r="I1244" i="21"/>
  <c r="I1245" i="21"/>
  <c r="I1246" i="21"/>
  <c r="I1247" i="21"/>
  <c r="I1248" i="21"/>
  <c r="I1249" i="21"/>
  <c r="I1250" i="21"/>
  <c r="I1251" i="21"/>
  <c r="I1252" i="21"/>
  <c r="I1253" i="21"/>
  <c r="I1254" i="21"/>
  <c r="I1255" i="21"/>
  <c r="I1256" i="21"/>
  <c r="I1257" i="21"/>
  <c r="I1258" i="21"/>
  <c r="I1259" i="21"/>
  <c r="I1260" i="21"/>
  <c r="I1261" i="21"/>
  <c r="I1262" i="21"/>
  <c r="I1263" i="21"/>
  <c r="I1264" i="21"/>
  <c r="I1265" i="21"/>
  <c r="I1266" i="21"/>
  <c r="I1267" i="21"/>
  <c r="I1268" i="21"/>
  <c r="I1269" i="21"/>
  <c r="I1270" i="21"/>
  <c r="I1271" i="21"/>
  <c r="I1272" i="21"/>
  <c r="I1273" i="21"/>
  <c r="I1274" i="21"/>
  <c r="I1275" i="21"/>
  <c r="I1276" i="21"/>
  <c r="I1277" i="21"/>
  <c r="I1278" i="21"/>
  <c r="I1279" i="21"/>
  <c r="I1280" i="21"/>
  <c r="I1281" i="21"/>
  <c r="I1282" i="21"/>
  <c r="I1283" i="21"/>
  <c r="I1284" i="21"/>
  <c r="I1285" i="21"/>
  <c r="I1286" i="21"/>
  <c r="I1287" i="21"/>
  <c r="I1288" i="21"/>
  <c r="I1289" i="21"/>
  <c r="I1290" i="21"/>
  <c r="I1291" i="21"/>
  <c r="I1292" i="21"/>
  <c r="I1293" i="21"/>
  <c r="I1294" i="21"/>
  <c r="I1295" i="21"/>
  <c r="I1296" i="21"/>
  <c r="I1297" i="21"/>
  <c r="I1298" i="21"/>
  <c r="I1299" i="21"/>
  <c r="I1300" i="21"/>
  <c r="I1301" i="21"/>
  <c r="I1302" i="21"/>
  <c r="I1303" i="21"/>
  <c r="I1304" i="21"/>
  <c r="I1305" i="21"/>
  <c r="I1306" i="21"/>
  <c r="I1307" i="21"/>
  <c r="I1308" i="21"/>
  <c r="I1309" i="21"/>
  <c r="I1310" i="21"/>
  <c r="I1311" i="21"/>
  <c r="I1312" i="21"/>
  <c r="I1313" i="21"/>
  <c r="I1314" i="21"/>
  <c r="I1315" i="21"/>
  <c r="I1316" i="21"/>
  <c r="I1317" i="21"/>
  <c r="I1318" i="21"/>
  <c r="I1319" i="21"/>
  <c r="I1320" i="21"/>
  <c r="I1321" i="21"/>
  <c r="I1322" i="21"/>
  <c r="I1323" i="21"/>
  <c r="I1324" i="21"/>
  <c r="I1325" i="21"/>
  <c r="I1326" i="21"/>
  <c r="I1327" i="21"/>
  <c r="I1328" i="21"/>
  <c r="I1329" i="21"/>
  <c r="I1330" i="21"/>
  <c r="I1331" i="21"/>
  <c r="I1332" i="21"/>
  <c r="I1333" i="21"/>
  <c r="I1334" i="21"/>
  <c r="I1335" i="21"/>
  <c r="I1336" i="21"/>
  <c r="I1337" i="21"/>
  <c r="I1338" i="21"/>
  <c r="I1339" i="21"/>
  <c r="I1340" i="21"/>
  <c r="I1341" i="21"/>
  <c r="I1342" i="21"/>
  <c r="I1343" i="21"/>
  <c r="I1344" i="21"/>
  <c r="I1345" i="21"/>
  <c r="I1346" i="21"/>
  <c r="I1347" i="21"/>
  <c r="I1348" i="21"/>
  <c r="I1349" i="21"/>
  <c r="I1350" i="21"/>
  <c r="I1351" i="21"/>
  <c r="I1352" i="21"/>
  <c r="I1353" i="21"/>
  <c r="I1354" i="21"/>
  <c r="I1355" i="21"/>
  <c r="I1356" i="21"/>
  <c r="I1357" i="21"/>
  <c r="I1358" i="21"/>
  <c r="I1359" i="21"/>
  <c r="I1360" i="21"/>
  <c r="I1361" i="21"/>
  <c r="I1362" i="21"/>
  <c r="I1363" i="21"/>
  <c r="I1364" i="21"/>
  <c r="I1365" i="21"/>
  <c r="I1366" i="21"/>
  <c r="I1367" i="21"/>
  <c r="I1368" i="21"/>
  <c r="I1369" i="21"/>
  <c r="I1370" i="21"/>
  <c r="I1371" i="21"/>
  <c r="I1372" i="21"/>
  <c r="I1373" i="21"/>
  <c r="I1374" i="21"/>
  <c r="I1375" i="21"/>
  <c r="I1376" i="21"/>
  <c r="I1377" i="21"/>
  <c r="I1378" i="21"/>
  <c r="I1379" i="21"/>
  <c r="I1380" i="21"/>
  <c r="I1381" i="21"/>
  <c r="I1382" i="21"/>
  <c r="I1383" i="21"/>
  <c r="I1384" i="21"/>
  <c r="I1385" i="21"/>
  <c r="I1386" i="21"/>
  <c r="I1387" i="21"/>
  <c r="I1388" i="21"/>
  <c r="I1389" i="21"/>
  <c r="I1390" i="21"/>
  <c r="I1391" i="21"/>
  <c r="I1392" i="21"/>
  <c r="I1393" i="21"/>
  <c r="I1394" i="21"/>
  <c r="I1395" i="21"/>
  <c r="I1396" i="21"/>
  <c r="I1397" i="21"/>
  <c r="I1398" i="21"/>
  <c r="I1399" i="21"/>
  <c r="I1400" i="21"/>
  <c r="I1401" i="21"/>
  <c r="I1402" i="21"/>
  <c r="I1403" i="21"/>
  <c r="I1404" i="21"/>
  <c r="I1405" i="21"/>
  <c r="I1406" i="21"/>
  <c r="I1407" i="21"/>
  <c r="I1408" i="21"/>
  <c r="I1409" i="21"/>
  <c r="I1410" i="21"/>
  <c r="I1411" i="21"/>
  <c r="I1412" i="21"/>
  <c r="I1413" i="21"/>
  <c r="I1414" i="21"/>
  <c r="I1415" i="21"/>
  <c r="I1416" i="21"/>
  <c r="I1417" i="21"/>
  <c r="I1418" i="21"/>
  <c r="I1419" i="21"/>
  <c r="I1420" i="21"/>
  <c r="I1421" i="21"/>
  <c r="I1422" i="21"/>
  <c r="I1423" i="21"/>
  <c r="I1424" i="21"/>
  <c r="I1425" i="21"/>
  <c r="I1426" i="21"/>
  <c r="I1427" i="21"/>
  <c r="I1428" i="21"/>
  <c r="I1429" i="21"/>
  <c r="I1430" i="21"/>
  <c r="I1431" i="21"/>
  <c r="I1432" i="21"/>
  <c r="I1433" i="21"/>
  <c r="I1434" i="21"/>
  <c r="I1435" i="21"/>
  <c r="I1436" i="21"/>
  <c r="I1437" i="21"/>
  <c r="I1438" i="21"/>
  <c r="I1439" i="21"/>
  <c r="I1440" i="21"/>
  <c r="I1441" i="21"/>
  <c r="I1442" i="21"/>
  <c r="I1443" i="21"/>
  <c r="I1444" i="21"/>
  <c r="I144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1125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142" i="21"/>
  <c r="J1143" i="21"/>
  <c r="J1144" i="21"/>
  <c r="J1145" i="21"/>
  <c r="J1146" i="21"/>
  <c r="J114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166" i="21"/>
  <c r="J1167" i="21"/>
  <c r="J1168" i="21"/>
  <c r="J1169" i="21"/>
  <c r="J1170" i="21"/>
  <c r="J1171" i="21"/>
  <c r="J1172" i="21"/>
  <c r="J1173" i="21"/>
  <c r="J1174" i="21"/>
  <c r="J1175" i="21"/>
  <c r="J1176" i="21"/>
  <c r="J1177" i="21"/>
  <c r="J1178" i="21"/>
  <c r="J1179" i="21"/>
  <c r="J1180" i="21"/>
  <c r="J1181" i="21"/>
  <c r="J1182" i="21"/>
  <c r="J1183" i="21"/>
  <c r="J1184" i="21"/>
  <c r="J1185" i="21"/>
  <c r="J1186" i="21"/>
  <c r="J1187" i="21"/>
  <c r="J1188" i="21"/>
  <c r="J1189" i="21"/>
  <c r="J1190" i="21"/>
  <c r="J1191" i="21"/>
  <c r="J1192" i="21"/>
  <c r="J1193" i="21"/>
  <c r="J1194" i="21"/>
  <c r="J1195" i="21"/>
  <c r="J1196" i="21"/>
  <c r="J1197" i="21"/>
  <c r="J1198" i="21"/>
  <c r="J1199" i="21"/>
  <c r="J1200" i="21"/>
  <c r="J1201" i="21"/>
  <c r="J1202" i="21"/>
  <c r="J1203" i="21"/>
  <c r="J1204" i="21"/>
  <c r="J1205" i="21"/>
  <c r="J1206" i="21"/>
  <c r="J1207" i="21"/>
  <c r="J1208" i="21"/>
  <c r="J1209" i="21"/>
  <c r="J1210" i="21"/>
  <c r="J1211" i="21"/>
  <c r="J1212" i="21"/>
  <c r="J1213" i="21"/>
  <c r="J1214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237" i="21"/>
  <c r="J1238" i="21"/>
  <c r="J1239" i="21"/>
  <c r="J1240" i="21"/>
  <c r="J1241" i="21"/>
  <c r="J1242" i="21"/>
  <c r="J1243" i="21"/>
  <c r="J1244" i="21"/>
  <c r="J1245" i="21"/>
  <c r="J1246" i="21"/>
  <c r="J1247" i="21"/>
  <c r="J1248" i="21"/>
  <c r="J1249" i="21"/>
  <c r="J1250" i="21"/>
  <c r="J1251" i="21"/>
  <c r="J1252" i="21"/>
  <c r="J1253" i="21"/>
  <c r="J1254" i="21"/>
  <c r="J1255" i="21"/>
  <c r="J1256" i="21"/>
  <c r="J1257" i="21"/>
  <c r="J1258" i="21"/>
  <c r="J1259" i="21"/>
  <c r="J1260" i="21"/>
  <c r="J1261" i="21"/>
  <c r="J1262" i="21"/>
  <c r="J1263" i="21"/>
  <c r="J1264" i="21"/>
  <c r="J1265" i="21"/>
  <c r="J1266" i="21"/>
  <c r="J1267" i="21"/>
  <c r="J1268" i="21"/>
  <c r="J1269" i="21"/>
  <c r="J1270" i="21"/>
  <c r="J1271" i="21"/>
  <c r="J1272" i="21"/>
  <c r="J1273" i="21"/>
  <c r="J1274" i="21"/>
  <c r="J1275" i="21"/>
  <c r="J1276" i="21"/>
  <c r="J1277" i="21"/>
  <c r="J1278" i="21"/>
  <c r="J1279" i="21"/>
  <c r="J1280" i="21"/>
  <c r="J1281" i="21"/>
  <c r="J1282" i="21"/>
  <c r="J1283" i="21"/>
  <c r="J1284" i="21"/>
  <c r="J1285" i="21"/>
  <c r="J1286" i="21"/>
  <c r="J1287" i="21"/>
  <c r="J1288" i="21"/>
  <c r="J1289" i="21"/>
  <c r="J1290" i="21"/>
  <c r="J1291" i="21"/>
  <c r="J1292" i="21"/>
  <c r="J1293" i="21"/>
  <c r="J1294" i="21"/>
  <c r="J1295" i="21"/>
  <c r="J1296" i="21"/>
  <c r="J1297" i="21"/>
  <c r="J1298" i="21"/>
  <c r="J1299" i="21"/>
  <c r="J1300" i="21"/>
  <c r="J1301" i="21"/>
  <c r="J1302" i="21"/>
  <c r="J1303" i="21"/>
  <c r="J1304" i="21"/>
  <c r="J1305" i="21"/>
  <c r="J1306" i="21"/>
  <c r="J1307" i="21"/>
  <c r="J1308" i="21"/>
  <c r="J1309" i="21"/>
  <c r="J1310" i="21"/>
  <c r="J1311" i="21"/>
  <c r="J1312" i="21"/>
  <c r="J1313" i="21"/>
  <c r="J1314" i="21"/>
  <c r="J1315" i="21"/>
  <c r="J1316" i="21"/>
  <c r="J1317" i="21"/>
  <c r="J1318" i="21"/>
  <c r="J1319" i="21"/>
  <c r="J1320" i="21"/>
  <c r="J1321" i="21"/>
  <c r="J1322" i="21"/>
  <c r="J1323" i="21"/>
  <c r="J1324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45" i="21"/>
  <c r="J1346" i="21"/>
  <c r="J1347" i="21"/>
  <c r="J1348" i="21"/>
  <c r="J1349" i="21"/>
  <c r="J1350" i="21"/>
  <c r="J1351" i="21"/>
  <c r="J1352" i="21"/>
  <c r="J1353" i="21"/>
  <c r="J1354" i="21"/>
  <c r="J1355" i="21"/>
  <c r="J1356" i="21"/>
  <c r="J1357" i="21"/>
  <c r="J1358" i="21"/>
  <c r="J1359" i="21"/>
  <c r="J1360" i="21"/>
  <c r="J1361" i="21"/>
  <c r="J1362" i="21"/>
  <c r="J1363" i="21"/>
  <c r="J1364" i="21"/>
  <c r="J1365" i="21"/>
  <c r="J1366" i="21"/>
  <c r="J1367" i="21"/>
  <c r="J1368" i="21"/>
  <c r="J1369" i="21"/>
  <c r="J1370" i="21"/>
  <c r="J1371" i="21"/>
  <c r="J1372" i="21"/>
  <c r="J1373" i="21"/>
  <c r="J1374" i="21"/>
  <c r="J1375" i="21"/>
  <c r="J1376" i="21"/>
  <c r="J1377" i="21"/>
  <c r="J1378" i="21"/>
  <c r="J1379" i="21"/>
  <c r="J1380" i="21"/>
  <c r="J1381" i="21"/>
  <c r="J1382" i="21"/>
  <c r="J1383" i="21"/>
  <c r="J1384" i="21"/>
  <c r="J1385" i="21"/>
  <c r="J1386" i="21"/>
  <c r="J1387" i="21"/>
  <c r="J1388" i="21"/>
  <c r="J1389" i="21"/>
  <c r="J1390" i="21"/>
  <c r="J1391" i="21"/>
  <c r="J1392" i="21"/>
  <c r="J1393" i="21"/>
  <c r="J1394" i="21"/>
  <c r="J1395" i="21"/>
  <c r="J1396" i="21"/>
  <c r="J1397" i="21"/>
  <c r="J1398" i="21"/>
  <c r="J1399" i="21"/>
  <c r="J1400" i="21"/>
  <c r="J1401" i="21"/>
  <c r="J1402" i="21"/>
  <c r="J1403" i="21"/>
  <c r="J1404" i="21"/>
  <c r="J1405" i="21"/>
  <c r="J1406" i="21"/>
  <c r="J1407" i="21"/>
  <c r="J1408" i="21"/>
  <c r="J1409" i="21"/>
  <c r="J1410" i="21"/>
  <c r="J1411" i="21"/>
  <c r="J1412" i="21"/>
  <c r="J1413" i="21"/>
  <c r="J1414" i="21"/>
  <c r="J1415" i="21"/>
  <c r="J1416" i="21"/>
  <c r="J1417" i="21"/>
  <c r="J1418" i="21"/>
  <c r="J1419" i="21"/>
  <c r="J1420" i="21"/>
  <c r="J1421" i="21"/>
  <c r="J1422" i="21"/>
  <c r="J1423" i="21"/>
  <c r="J1424" i="21"/>
  <c r="J1425" i="21"/>
  <c r="J1426" i="21"/>
  <c r="J1427" i="21"/>
  <c r="J1428" i="21"/>
  <c r="J1429" i="21"/>
  <c r="J1430" i="21"/>
  <c r="J1431" i="21"/>
  <c r="J1432" i="21"/>
  <c r="J1433" i="21"/>
  <c r="J1434" i="21"/>
  <c r="J1435" i="21"/>
  <c r="J1436" i="21"/>
  <c r="J1437" i="21"/>
  <c r="J1438" i="21"/>
  <c r="J1439" i="21"/>
  <c r="J1440" i="21"/>
  <c r="J1441" i="21"/>
  <c r="J1442" i="21"/>
  <c r="J1443" i="21"/>
  <c r="J1444" i="21"/>
  <c r="J144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721" i="21"/>
  <c r="K722" i="21"/>
  <c r="K723" i="21"/>
  <c r="K724" i="21"/>
  <c r="K725" i="21"/>
  <c r="K726" i="21"/>
  <c r="K727" i="21"/>
  <c r="K728" i="21"/>
  <c r="K729" i="21"/>
  <c r="K730" i="21"/>
  <c r="K731" i="21"/>
  <c r="K732" i="21"/>
  <c r="K733" i="21"/>
  <c r="K734" i="21"/>
  <c r="K735" i="21"/>
  <c r="K736" i="21"/>
  <c r="K737" i="21"/>
  <c r="K738" i="21"/>
  <c r="K739" i="21"/>
  <c r="K740" i="21"/>
  <c r="K741" i="21"/>
  <c r="K742" i="21"/>
  <c r="K743" i="21"/>
  <c r="K744" i="21"/>
  <c r="K745" i="21"/>
  <c r="K746" i="21"/>
  <c r="K747" i="21"/>
  <c r="K748" i="21"/>
  <c r="K749" i="21"/>
  <c r="K750" i="21"/>
  <c r="K751" i="21"/>
  <c r="K752" i="21"/>
  <c r="K753" i="21"/>
  <c r="K754" i="21"/>
  <c r="K755" i="21"/>
  <c r="K756" i="21"/>
  <c r="K757" i="21"/>
  <c r="K758" i="21"/>
  <c r="K759" i="21"/>
  <c r="K760" i="21"/>
  <c r="K761" i="21"/>
  <c r="K762" i="21"/>
  <c r="K763" i="21"/>
  <c r="K764" i="21"/>
  <c r="K765" i="21"/>
  <c r="K766" i="21"/>
  <c r="K767" i="21"/>
  <c r="K768" i="21"/>
  <c r="K769" i="21"/>
  <c r="K770" i="21"/>
  <c r="K771" i="21"/>
  <c r="K772" i="21"/>
  <c r="K773" i="21"/>
  <c r="K774" i="21"/>
  <c r="K775" i="21"/>
  <c r="K776" i="21"/>
  <c r="K777" i="21"/>
  <c r="K778" i="21"/>
  <c r="K779" i="21"/>
  <c r="K780" i="21"/>
  <c r="K781" i="21"/>
  <c r="K782" i="21"/>
  <c r="K783" i="21"/>
  <c r="K784" i="21"/>
  <c r="K785" i="21"/>
  <c r="K786" i="21"/>
  <c r="K787" i="21"/>
  <c r="K788" i="21"/>
  <c r="K789" i="21"/>
  <c r="K790" i="21"/>
  <c r="K791" i="21"/>
  <c r="K792" i="21"/>
  <c r="K793" i="21"/>
  <c r="K794" i="21"/>
  <c r="K795" i="21"/>
  <c r="K796" i="21"/>
  <c r="K797" i="21"/>
  <c r="K798" i="21"/>
  <c r="K799" i="21"/>
  <c r="K800" i="21"/>
  <c r="K801" i="21"/>
  <c r="K802" i="21"/>
  <c r="K803" i="21"/>
  <c r="K804" i="21"/>
  <c r="K805" i="21"/>
  <c r="K806" i="21"/>
  <c r="K807" i="21"/>
  <c r="K808" i="21"/>
  <c r="K809" i="21"/>
  <c r="K810" i="21"/>
  <c r="K811" i="21"/>
  <c r="K812" i="21"/>
  <c r="K813" i="21"/>
  <c r="K814" i="21"/>
  <c r="K815" i="21"/>
  <c r="K816" i="21"/>
  <c r="K817" i="21"/>
  <c r="K818" i="21"/>
  <c r="K819" i="21"/>
  <c r="K820" i="21"/>
  <c r="K821" i="21"/>
  <c r="K822" i="21"/>
  <c r="K823" i="21"/>
  <c r="K824" i="21"/>
  <c r="K825" i="21"/>
  <c r="K826" i="21"/>
  <c r="K827" i="21"/>
  <c r="K828" i="21"/>
  <c r="K829" i="21"/>
  <c r="K830" i="21"/>
  <c r="K831" i="21"/>
  <c r="K832" i="21"/>
  <c r="K833" i="21"/>
  <c r="K834" i="21"/>
  <c r="K835" i="21"/>
  <c r="K836" i="21"/>
  <c r="K837" i="21"/>
  <c r="K838" i="21"/>
  <c r="K839" i="21"/>
  <c r="K840" i="21"/>
  <c r="K841" i="21"/>
  <c r="K842" i="21"/>
  <c r="K843" i="21"/>
  <c r="K844" i="21"/>
  <c r="K845" i="21"/>
  <c r="K846" i="21"/>
  <c r="K847" i="21"/>
  <c r="K848" i="21"/>
  <c r="K849" i="21"/>
  <c r="K850" i="21"/>
  <c r="K851" i="21"/>
  <c r="K852" i="21"/>
  <c r="K853" i="21"/>
  <c r="K854" i="21"/>
  <c r="K855" i="21"/>
  <c r="K856" i="21"/>
  <c r="K857" i="21"/>
  <c r="K858" i="21"/>
  <c r="K859" i="21"/>
  <c r="K860" i="21"/>
  <c r="K861" i="21"/>
  <c r="K862" i="21"/>
  <c r="K863" i="21"/>
  <c r="K864" i="21"/>
  <c r="K865" i="21"/>
  <c r="K866" i="21"/>
  <c r="K867" i="21"/>
  <c r="K868" i="21"/>
  <c r="K869" i="21"/>
  <c r="K870" i="21"/>
  <c r="K871" i="21"/>
  <c r="K872" i="21"/>
  <c r="K873" i="21"/>
  <c r="K874" i="21"/>
  <c r="K875" i="21"/>
  <c r="K876" i="21"/>
  <c r="K877" i="21"/>
  <c r="K878" i="21"/>
  <c r="K879" i="21"/>
  <c r="K880" i="21"/>
  <c r="K881" i="21"/>
  <c r="K882" i="21"/>
  <c r="K883" i="21"/>
  <c r="K884" i="21"/>
  <c r="K885" i="21"/>
  <c r="K886" i="21"/>
  <c r="K887" i="21"/>
  <c r="K888" i="21"/>
  <c r="K889" i="21"/>
  <c r="K890" i="21"/>
  <c r="K891" i="21"/>
  <c r="K892" i="21"/>
  <c r="K893" i="21"/>
  <c r="K894" i="21"/>
  <c r="K895" i="21"/>
  <c r="K896" i="21"/>
  <c r="K897" i="21"/>
  <c r="K898" i="21"/>
  <c r="K899" i="21"/>
  <c r="K900" i="21"/>
  <c r="K901" i="21"/>
  <c r="K902" i="21"/>
  <c r="K903" i="21"/>
  <c r="K904" i="21"/>
  <c r="K905" i="21"/>
  <c r="K906" i="21"/>
  <c r="K907" i="21"/>
  <c r="K908" i="21"/>
  <c r="K909" i="21"/>
  <c r="K910" i="21"/>
  <c r="K911" i="21"/>
  <c r="K912" i="21"/>
  <c r="K913" i="21"/>
  <c r="K914" i="21"/>
  <c r="K915" i="21"/>
  <c r="K916" i="21"/>
  <c r="K917" i="21"/>
  <c r="K918" i="21"/>
  <c r="K919" i="21"/>
  <c r="K920" i="21"/>
  <c r="K921" i="21"/>
  <c r="K922" i="21"/>
  <c r="K923" i="21"/>
  <c r="K924" i="21"/>
  <c r="K925" i="21"/>
  <c r="K926" i="21"/>
  <c r="K927" i="21"/>
  <c r="K928" i="21"/>
  <c r="K929" i="21"/>
  <c r="K930" i="21"/>
  <c r="K931" i="21"/>
  <c r="K932" i="21"/>
  <c r="K933" i="21"/>
  <c r="K934" i="21"/>
  <c r="K935" i="21"/>
  <c r="K936" i="21"/>
  <c r="K937" i="21"/>
  <c r="K938" i="21"/>
  <c r="K939" i="21"/>
  <c r="K940" i="21"/>
  <c r="K941" i="21"/>
  <c r="K942" i="21"/>
  <c r="K943" i="21"/>
  <c r="K944" i="21"/>
  <c r="K945" i="21"/>
  <c r="K946" i="21"/>
  <c r="K947" i="21"/>
  <c r="K948" i="21"/>
  <c r="K949" i="21"/>
  <c r="K950" i="21"/>
  <c r="K951" i="21"/>
  <c r="K952" i="21"/>
  <c r="K953" i="21"/>
  <c r="K954" i="21"/>
  <c r="K955" i="21"/>
  <c r="K956" i="21"/>
  <c r="K957" i="21"/>
  <c r="K958" i="21"/>
  <c r="K959" i="21"/>
  <c r="K960" i="21"/>
  <c r="K961" i="21"/>
  <c r="K962" i="21"/>
  <c r="K963" i="21"/>
  <c r="K964" i="21"/>
  <c r="K965" i="21"/>
  <c r="K966" i="21"/>
  <c r="K967" i="21"/>
  <c r="K968" i="21"/>
  <c r="K969" i="21"/>
  <c r="K970" i="21"/>
  <c r="K971" i="21"/>
  <c r="K972" i="21"/>
  <c r="K973" i="21"/>
  <c r="K974" i="21"/>
  <c r="K975" i="21"/>
  <c r="K976" i="21"/>
  <c r="K977" i="21"/>
  <c r="K978" i="21"/>
  <c r="K979" i="21"/>
  <c r="K980" i="21"/>
  <c r="K981" i="21"/>
  <c r="K982" i="21"/>
  <c r="K983" i="21"/>
  <c r="K984" i="21"/>
  <c r="K985" i="21"/>
  <c r="K986" i="21"/>
  <c r="K987" i="21"/>
  <c r="K988" i="21"/>
  <c r="K989" i="21"/>
  <c r="K990" i="21"/>
  <c r="K991" i="21"/>
  <c r="K992" i="21"/>
  <c r="K993" i="21"/>
  <c r="K994" i="21"/>
  <c r="K995" i="21"/>
  <c r="K996" i="21"/>
  <c r="K997" i="21"/>
  <c r="K998" i="21"/>
  <c r="K999" i="21"/>
  <c r="K1000" i="21"/>
  <c r="K1001" i="21"/>
  <c r="K1002" i="21"/>
  <c r="K1003" i="21"/>
  <c r="K1004" i="21"/>
  <c r="K1005" i="21"/>
  <c r="K1006" i="21"/>
  <c r="K1007" i="21"/>
  <c r="K1008" i="21"/>
  <c r="K1009" i="21"/>
  <c r="K1010" i="21"/>
  <c r="K1011" i="21"/>
  <c r="K1012" i="21"/>
  <c r="K1013" i="21"/>
  <c r="K1014" i="21"/>
  <c r="K1015" i="21"/>
  <c r="K1016" i="21"/>
  <c r="K1017" i="21"/>
  <c r="K1018" i="21"/>
  <c r="K1019" i="21"/>
  <c r="K1020" i="21"/>
  <c r="K1021" i="21"/>
  <c r="K1022" i="21"/>
  <c r="K1023" i="21"/>
  <c r="K1024" i="21"/>
  <c r="K1025" i="21"/>
  <c r="K1026" i="21"/>
  <c r="K1027" i="21"/>
  <c r="K1028" i="21"/>
  <c r="K1029" i="21"/>
  <c r="K1030" i="21"/>
  <c r="K1031" i="21"/>
  <c r="K1032" i="21"/>
  <c r="K1033" i="21"/>
  <c r="K1034" i="21"/>
  <c r="K1035" i="21"/>
  <c r="K1036" i="21"/>
  <c r="K1037" i="21"/>
  <c r="K1038" i="21"/>
  <c r="K1039" i="21"/>
  <c r="K1040" i="21"/>
  <c r="K1041" i="21"/>
  <c r="K1042" i="21"/>
  <c r="K1043" i="21"/>
  <c r="K1044" i="21"/>
  <c r="K1045" i="21"/>
  <c r="K1046" i="21"/>
  <c r="K1047" i="21"/>
  <c r="K1048" i="21"/>
  <c r="K1049" i="21"/>
  <c r="K1050" i="21"/>
  <c r="K1051" i="21"/>
  <c r="K1052" i="21"/>
  <c r="K1053" i="21"/>
  <c r="K1054" i="21"/>
  <c r="K1055" i="21"/>
  <c r="K1056" i="21"/>
  <c r="K1057" i="21"/>
  <c r="K1058" i="21"/>
  <c r="K1059" i="21"/>
  <c r="K1060" i="21"/>
  <c r="K1061" i="21"/>
  <c r="K1062" i="21"/>
  <c r="K1063" i="21"/>
  <c r="K1064" i="21"/>
  <c r="K1065" i="21"/>
  <c r="K1066" i="21"/>
  <c r="K1067" i="21"/>
  <c r="K1068" i="21"/>
  <c r="K1069" i="21"/>
  <c r="K1070" i="21"/>
  <c r="K1071" i="21"/>
  <c r="K1072" i="21"/>
  <c r="K1073" i="21"/>
  <c r="K1074" i="21"/>
  <c r="K1075" i="21"/>
  <c r="K1076" i="21"/>
  <c r="K1077" i="21"/>
  <c r="K1078" i="21"/>
  <c r="K1079" i="21"/>
  <c r="K1080" i="21"/>
  <c r="K1081" i="21"/>
  <c r="K1082" i="21"/>
  <c r="K1083" i="21"/>
  <c r="K1084" i="21"/>
  <c r="K1085" i="21"/>
  <c r="K1086" i="21"/>
  <c r="K1087" i="21"/>
  <c r="K1088" i="21"/>
  <c r="K1089" i="21"/>
  <c r="K1090" i="21"/>
  <c r="K1091" i="21"/>
  <c r="K1092" i="21"/>
  <c r="K1093" i="21"/>
  <c r="K1094" i="21"/>
  <c r="K1095" i="21"/>
  <c r="K1096" i="21"/>
  <c r="K1097" i="21"/>
  <c r="K1098" i="21"/>
  <c r="K1099" i="21"/>
  <c r="K1100" i="21"/>
  <c r="K1101" i="21"/>
  <c r="K1102" i="21"/>
  <c r="K1103" i="21"/>
  <c r="K1104" i="21"/>
  <c r="K1105" i="21"/>
  <c r="K1106" i="21"/>
  <c r="K1107" i="21"/>
  <c r="K1108" i="21"/>
  <c r="K1109" i="21"/>
  <c r="K1110" i="21"/>
  <c r="K1111" i="21"/>
  <c r="K1112" i="21"/>
  <c r="K1113" i="21"/>
  <c r="K1114" i="21"/>
  <c r="K1115" i="21"/>
  <c r="K1116" i="21"/>
  <c r="K1117" i="21"/>
  <c r="K1118" i="21"/>
  <c r="K1119" i="21"/>
  <c r="K1120" i="21"/>
  <c r="K1121" i="21"/>
  <c r="K1122" i="21"/>
  <c r="K1123" i="21"/>
  <c r="K1124" i="21"/>
  <c r="K1125" i="21"/>
  <c r="K1126" i="21"/>
  <c r="K1127" i="21"/>
  <c r="K1128" i="21"/>
  <c r="K1129" i="21"/>
  <c r="K1130" i="21"/>
  <c r="K1131" i="21"/>
  <c r="K1132" i="21"/>
  <c r="K1133" i="21"/>
  <c r="K1134" i="21"/>
  <c r="K1135" i="21"/>
  <c r="K1136" i="21"/>
  <c r="K1137" i="21"/>
  <c r="K1138" i="21"/>
  <c r="K1139" i="21"/>
  <c r="K1140" i="21"/>
  <c r="K1141" i="21"/>
  <c r="K1142" i="21"/>
  <c r="K1143" i="21"/>
  <c r="K1144" i="21"/>
  <c r="K1145" i="21"/>
  <c r="K1146" i="21"/>
  <c r="K1147" i="21"/>
  <c r="K1148" i="21"/>
  <c r="K1149" i="21"/>
  <c r="K1150" i="21"/>
  <c r="K1151" i="21"/>
  <c r="K1152" i="21"/>
  <c r="K1153" i="21"/>
  <c r="K1154" i="21"/>
  <c r="K1155" i="21"/>
  <c r="K1156" i="21"/>
  <c r="K1157" i="21"/>
  <c r="K1158" i="21"/>
  <c r="K1159" i="21"/>
  <c r="K1160" i="21"/>
  <c r="K1161" i="21"/>
  <c r="K1162" i="21"/>
  <c r="K1163" i="21"/>
  <c r="K1164" i="21"/>
  <c r="K1165" i="21"/>
  <c r="K1166" i="21"/>
  <c r="K1167" i="21"/>
  <c r="K1168" i="21"/>
  <c r="K1169" i="21"/>
  <c r="K1170" i="21"/>
  <c r="K1171" i="21"/>
  <c r="K1172" i="21"/>
  <c r="K1173" i="21"/>
  <c r="K1174" i="21"/>
  <c r="K1175" i="21"/>
  <c r="K1176" i="21"/>
  <c r="K1177" i="21"/>
  <c r="K1178" i="21"/>
  <c r="K1179" i="21"/>
  <c r="K1180" i="21"/>
  <c r="K1181" i="21"/>
  <c r="K1182" i="21"/>
  <c r="K1183" i="21"/>
  <c r="K1184" i="21"/>
  <c r="K1185" i="21"/>
  <c r="K1186" i="21"/>
  <c r="K1187" i="21"/>
  <c r="K1188" i="21"/>
  <c r="K1189" i="21"/>
  <c r="K1190" i="21"/>
  <c r="K1191" i="21"/>
  <c r="K1192" i="21"/>
  <c r="K1193" i="21"/>
  <c r="K1194" i="21"/>
  <c r="K1195" i="21"/>
  <c r="K1196" i="21"/>
  <c r="K1197" i="21"/>
  <c r="K1198" i="21"/>
  <c r="K1199" i="21"/>
  <c r="K1200" i="21"/>
  <c r="K1201" i="21"/>
  <c r="K1202" i="21"/>
  <c r="K1203" i="21"/>
  <c r="K1204" i="21"/>
  <c r="K1205" i="21"/>
  <c r="K1206" i="21"/>
  <c r="K1207" i="21"/>
  <c r="K1208" i="21"/>
  <c r="K1209" i="21"/>
  <c r="K1210" i="21"/>
  <c r="K1211" i="21"/>
  <c r="K1212" i="21"/>
  <c r="K1213" i="21"/>
  <c r="K1214" i="21"/>
  <c r="K1215" i="21"/>
  <c r="K1216" i="21"/>
  <c r="K1217" i="21"/>
  <c r="K1218" i="21"/>
  <c r="K1219" i="21"/>
  <c r="K1220" i="21"/>
  <c r="K1221" i="21"/>
  <c r="K1222" i="21"/>
  <c r="K1223" i="21"/>
  <c r="K1224" i="21"/>
  <c r="K1225" i="21"/>
  <c r="K1226" i="21"/>
  <c r="K1227" i="21"/>
  <c r="K1228" i="21"/>
  <c r="K1229" i="21"/>
  <c r="K1230" i="21"/>
  <c r="K1231" i="21"/>
  <c r="K1232" i="21"/>
  <c r="K1233" i="21"/>
  <c r="K1234" i="21"/>
  <c r="K1235" i="21"/>
  <c r="K1236" i="21"/>
  <c r="K1237" i="21"/>
  <c r="K1238" i="21"/>
  <c r="K1239" i="21"/>
  <c r="K1240" i="21"/>
  <c r="K1241" i="21"/>
  <c r="K1242" i="21"/>
  <c r="K1243" i="21"/>
  <c r="K1244" i="21"/>
  <c r="K1245" i="21"/>
  <c r="K1246" i="21"/>
  <c r="K1247" i="21"/>
  <c r="K1248" i="21"/>
  <c r="K1249" i="21"/>
  <c r="K1250" i="21"/>
  <c r="K1251" i="21"/>
  <c r="K1252" i="21"/>
  <c r="K1253" i="21"/>
  <c r="K1254" i="21"/>
  <c r="K1255" i="21"/>
  <c r="K1256" i="21"/>
  <c r="K1257" i="21"/>
  <c r="K1258" i="21"/>
  <c r="K1259" i="21"/>
  <c r="K1260" i="21"/>
  <c r="K1261" i="21"/>
  <c r="K1262" i="21"/>
  <c r="K1263" i="21"/>
  <c r="K1264" i="21"/>
  <c r="K1265" i="21"/>
  <c r="K1266" i="21"/>
  <c r="K1267" i="21"/>
  <c r="K1268" i="21"/>
  <c r="K1269" i="21"/>
  <c r="K1270" i="21"/>
  <c r="K1271" i="21"/>
  <c r="K1272" i="21"/>
  <c r="K1273" i="21"/>
  <c r="K1274" i="21"/>
  <c r="K1275" i="21"/>
  <c r="K1276" i="21"/>
  <c r="K1277" i="21"/>
  <c r="K1278" i="21"/>
  <c r="K1279" i="21"/>
  <c r="K1280" i="21"/>
  <c r="K1281" i="21"/>
  <c r="K1282" i="21"/>
  <c r="K1283" i="21"/>
  <c r="K1284" i="21"/>
  <c r="K1285" i="21"/>
  <c r="K1286" i="21"/>
  <c r="K1287" i="21"/>
  <c r="K1288" i="21"/>
  <c r="K1289" i="21"/>
  <c r="K1290" i="21"/>
  <c r="K1291" i="21"/>
  <c r="K1292" i="21"/>
  <c r="K1293" i="21"/>
  <c r="K1294" i="21"/>
  <c r="K1295" i="21"/>
  <c r="K1296" i="21"/>
  <c r="K1297" i="21"/>
  <c r="K1298" i="21"/>
  <c r="K1299" i="21"/>
  <c r="K1300" i="21"/>
  <c r="K1301" i="21"/>
  <c r="K1302" i="21"/>
  <c r="K1303" i="21"/>
  <c r="K1304" i="21"/>
  <c r="K1305" i="21"/>
  <c r="K1306" i="21"/>
  <c r="K1307" i="21"/>
  <c r="K1308" i="21"/>
  <c r="K1309" i="21"/>
  <c r="K1310" i="21"/>
  <c r="K1311" i="21"/>
  <c r="K1312" i="21"/>
  <c r="K1313" i="21"/>
  <c r="K1314" i="21"/>
  <c r="K1315" i="21"/>
  <c r="K1316" i="21"/>
  <c r="K1317" i="21"/>
  <c r="K1318" i="21"/>
  <c r="K1319" i="21"/>
  <c r="K1320" i="21"/>
  <c r="K1321" i="21"/>
  <c r="K1322" i="21"/>
  <c r="K1323" i="21"/>
  <c r="K1324" i="21"/>
  <c r="K1325" i="21"/>
  <c r="K1326" i="21"/>
  <c r="K1327" i="21"/>
  <c r="K1328" i="21"/>
  <c r="K1329" i="21"/>
  <c r="K1330" i="21"/>
  <c r="K1331" i="21"/>
  <c r="K1332" i="21"/>
  <c r="K1333" i="21"/>
  <c r="K1334" i="21"/>
  <c r="K1335" i="21"/>
  <c r="K1336" i="21"/>
  <c r="K1337" i="21"/>
  <c r="K1338" i="21"/>
  <c r="K1339" i="21"/>
  <c r="K1340" i="21"/>
  <c r="K1341" i="21"/>
  <c r="K1342" i="21"/>
  <c r="K1343" i="21"/>
  <c r="K1344" i="21"/>
  <c r="K1345" i="21"/>
  <c r="K1346" i="21"/>
  <c r="K1347" i="21"/>
  <c r="K1348" i="21"/>
  <c r="K1349" i="21"/>
  <c r="K1350" i="21"/>
  <c r="K1351" i="21"/>
  <c r="K1352" i="21"/>
  <c r="K1353" i="21"/>
  <c r="K1354" i="21"/>
  <c r="K1355" i="21"/>
  <c r="K1356" i="21"/>
  <c r="K1357" i="21"/>
  <c r="K1358" i="21"/>
  <c r="K1359" i="21"/>
  <c r="K1360" i="21"/>
  <c r="K1361" i="21"/>
  <c r="K1362" i="21"/>
  <c r="K1363" i="21"/>
  <c r="K1364" i="21"/>
  <c r="K1365" i="21"/>
  <c r="K1366" i="21"/>
  <c r="K1367" i="21"/>
  <c r="K1368" i="21"/>
  <c r="K1369" i="21"/>
  <c r="K1370" i="21"/>
  <c r="K1371" i="21"/>
  <c r="K1372" i="21"/>
  <c r="K1373" i="21"/>
  <c r="K1374" i="21"/>
  <c r="K1375" i="21"/>
  <c r="K1376" i="21"/>
  <c r="K1377" i="21"/>
  <c r="K1378" i="21"/>
  <c r="K1379" i="21"/>
  <c r="K1380" i="21"/>
  <c r="K1381" i="21"/>
  <c r="K1382" i="21"/>
  <c r="K1383" i="21"/>
  <c r="K1384" i="21"/>
  <c r="K1385" i="21"/>
  <c r="K1386" i="21"/>
  <c r="K1387" i="21"/>
  <c r="K1388" i="21"/>
  <c r="K1389" i="21"/>
  <c r="K1390" i="21"/>
  <c r="K1391" i="21"/>
  <c r="K1392" i="21"/>
  <c r="K1393" i="21"/>
  <c r="K1394" i="21"/>
  <c r="K1395" i="21"/>
  <c r="K1396" i="21"/>
  <c r="K1397" i="21"/>
  <c r="K1398" i="21"/>
  <c r="K1399" i="21"/>
  <c r="K1400" i="21"/>
  <c r="K1401" i="21"/>
  <c r="K1402" i="21"/>
  <c r="K1403" i="21"/>
  <c r="K1404" i="21"/>
  <c r="K1405" i="21"/>
  <c r="K1406" i="21"/>
  <c r="K1407" i="21"/>
  <c r="K1408" i="21"/>
  <c r="K1409" i="21"/>
  <c r="K1410" i="21"/>
  <c r="K1411" i="21"/>
  <c r="K1412" i="21"/>
  <c r="K1413" i="21"/>
  <c r="K1414" i="21"/>
  <c r="K1415" i="21"/>
  <c r="K1416" i="21"/>
  <c r="K1417" i="21"/>
  <c r="K1418" i="21"/>
  <c r="K1419" i="21"/>
  <c r="K1420" i="21"/>
  <c r="K1421" i="21"/>
  <c r="K1422" i="21"/>
  <c r="K1423" i="21"/>
  <c r="K1424" i="21"/>
  <c r="K1425" i="21"/>
  <c r="K1426" i="21"/>
  <c r="K1427" i="21"/>
  <c r="K1428" i="21"/>
  <c r="K1429" i="21"/>
  <c r="K1430" i="21"/>
  <c r="K1431" i="21"/>
  <c r="K1432" i="21"/>
  <c r="K1433" i="21"/>
  <c r="K1434" i="21"/>
  <c r="K1435" i="21"/>
  <c r="K1436" i="21"/>
  <c r="K1437" i="21"/>
  <c r="K1438" i="21"/>
  <c r="K1439" i="21"/>
  <c r="K1440" i="21"/>
  <c r="K1441" i="21"/>
  <c r="K1442" i="21"/>
  <c r="K1443" i="21"/>
  <c r="K1444" i="21"/>
  <c r="K144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726" i="21"/>
  <c r="L727" i="21"/>
  <c r="L728" i="21"/>
  <c r="L729" i="21"/>
  <c r="L730" i="21"/>
  <c r="L731" i="21"/>
  <c r="L732" i="21"/>
  <c r="L733" i="21"/>
  <c r="L734" i="21"/>
  <c r="L735" i="21"/>
  <c r="L736" i="21"/>
  <c r="L737" i="21"/>
  <c r="L738" i="21"/>
  <c r="L739" i="21"/>
  <c r="L740" i="21"/>
  <c r="L741" i="21"/>
  <c r="L742" i="21"/>
  <c r="L743" i="21"/>
  <c r="L744" i="21"/>
  <c r="L745" i="21"/>
  <c r="L746" i="21"/>
  <c r="L747" i="21"/>
  <c r="L748" i="21"/>
  <c r="L749" i="21"/>
  <c r="L750" i="21"/>
  <c r="L751" i="21"/>
  <c r="L752" i="21"/>
  <c r="L753" i="21"/>
  <c r="L754" i="21"/>
  <c r="L755" i="21"/>
  <c r="L756" i="21"/>
  <c r="L757" i="21"/>
  <c r="L758" i="21"/>
  <c r="L759" i="21"/>
  <c r="L760" i="21"/>
  <c r="L761" i="21"/>
  <c r="L762" i="21"/>
  <c r="L763" i="21"/>
  <c r="L764" i="21"/>
  <c r="L765" i="21"/>
  <c r="L766" i="21"/>
  <c r="L767" i="21"/>
  <c r="L768" i="21"/>
  <c r="L769" i="21"/>
  <c r="L770" i="21"/>
  <c r="L771" i="21"/>
  <c r="L772" i="21"/>
  <c r="L773" i="21"/>
  <c r="L774" i="21"/>
  <c r="L775" i="21"/>
  <c r="L776" i="21"/>
  <c r="L777" i="21"/>
  <c r="L778" i="21"/>
  <c r="L779" i="21"/>
  <c r="L780" i="21"/>
  <c r="L781" i="21"/>
  <c r="L782" i="21"/>
  <c r="L783" i="21"/>
  <c r="L784" i="21"/>
  <c r="L785" i="21"/>
  <c r="L786" i="21"/>
  <c r="L787" i="21"/>
  <c r="L788" i="21"/>
  <c r="L789" i="21"/>
  <c r="L790" i="21"/>
  <c r="L791" i="21"/>
  <c r="L792" i="21"/>
  <c r="L793" i="21"/>
  <c r="L794" i="21"/>
  <c r="L795" i="21"/>
  <c r="L796" i="21"/>
  <c r="L797" i="21"/>
  <c r="L798" i="21"/>
  <c r="L799" i="21"/>
  <c r="L800" i="21"/>
  <c r="L801" i="21"/>
  <c r="L802" i="21"/>
  <c r="L803" i="21"/>
  <c r="L804" i="21"/>
  <c r="L805" i="21"/>
  <c r="L806" i="21"/>
  <c r="L807" i="21"/>
  <c r="L808" i="21"/>
  <c r="L809" i="21"/>
  <c r="L810" i="21"/>
  <c r="L811" i="21"/>
  <c r="L812" i="21"/>
  <c r="L813" i="21"/>
  <c r="L814" i="21"/>
  <c r="L815" i="21"/>
  <c r="L816" i="21"/>
  <c r="L817" i="21"/>
  <c r="L818" i="21"/>
  <c r="L819" i="21"/>
  <c r="L820" i="21"/>
  <c r="L821" i="21"/>
  <c r="L822" i="21"/>
  <c r="L823" i="21"/>
  <c r="L824" i="21"/>
  <c r="L825" i="21"/>
  <c r="L826" i="21"/>
  <c r="L827" i="21"/>
  <c r="L828" i="21"/>
  <c r="L829" i="21"/>
  <c r="L830" i="21"/>
  <c r="L831" i="21"/>
  <c r="L832" i="21"/>
  <c r="L833" i="21"/>
  <c r="L834" i="21"/>
  <c r="L835" i="21"/>
  <c r="L836" i="21"/>
  <c r="L837" i="21"/>
  <c r="L838" i="21"/>
  <c r="L839" i="21"/>
  <c r="L840" i="21"/>
  <c r="L841" i="21"/>
  <c r="L842" i="21"/>
  <c r="L843" i="21"/>
  <c r="L844" i="21"/>
  <c r="L845" i="21"/>
  <c r="L846" i="21"/>
  <c r="L847" i="21"/>
  <c r="L848" i="21"/>
  <c r="L849" i="21"/>
  <c r="L850" i="21"/>
  <c r="L851" i="21"/>
  <c r="L852" i="21"/>
  <c r="L853" i="21"/>
  <c r="L854" i="21"/>
  <c r="L855" i="21"/>
  <c r="L856" i="21"/>
  <c r="L857" i="21"/>
  <c r="L858" i="21"/>
  <c r="L859" i="21"/>
  <c r="L860" i="21"/>
  <c r="L861" i="21"/>
  <c r="L862" i="21"/>
  <c r="L863" i="21"/>
  <c r="L864" i="21"/>
  <c r="L865" i="21"/>
  <c r="L866" i="21"/>
  <c r="L867" i="21"/>
  <c r="L868" i="21"/>
  <c r="L869" i="21"/>
  <c r="L870" i="21"/>
  <c r="L871" i="21"/>
  <c r="L872" i="21"/>
  <c r="L873" i="21"/>
  <c r="L874" i="21"/>
  <c r="L875" i="21"/>
  <c r="L876" i="21"/>
  <c r="L877" i="21"/>
  <c r="L878" i="21"/>
  <c r="L879" i="21"/>
  <c r="L880" i="21"/>
  <c r="L881" i="21"/>
  <c r="L882" i="21"/>
  <c r="L883" i="21"/>
  <c r="L884" i="21"/>
  <c r="L885" i="21"/>
  <c r="L886" i="21"/>
  <c r="L887" i="21"/>
  <c r="L888" i="21"/>
  <c r="L889" i="21"/>
  <c r="L890" i="21"/>
  <c r="L891" i="21"/>
  <c r="L892" i="21"/>
  <c r="L893" i="21"/>
  <c r="L894" i="21"/>
  <c r="L895" i="21"/>
  <c r="L896" i="21"/>
  <c r="L897" i="21"/>
  <c r="L898" i="21"/>
  <c r="L899" i="21"/>
  <c r="L900" i="21"/>
  <c r="L901" i="21"/>
  <c r="L902" i="21"/>
  <c r="L903" i="21"/>
  <c r="L904" i="21"/>
  <c r="L905" i="21"/>
  <c r="L906" i="21"/>
  <c r="L907" i="21"/>
  <c r="L908" i="21"/>
  <c r="L909" i="21"/>
  <c r="L910" i="21"/>
  <c r="L911" i="21"/>
  <c r="L912" i="21"/>
  <c r="L913" i="21"/>
  <c r="L914" i="21"/>
  <c r="L915" i="21"/>
  <c r="L916" i="21"/>
  <c r="L917" i="21"/>
  <c r="L918" i="21"/>
  <c r="L919" i="21"/>
  <c r="L920" i="21"/>
  <c r="L921" i="21"/>
  <c r="L922" i="21"/>
  <c r="L923" i="21"/>
  <c r="L924" i="21"/>
  <c r="L925" i="21"/>
  <c r="L926" i="21"/>
  <c r="L927" i="21"/>
  <c r="L928" i="21"/>
  <c r="L929" i="21"/>
  <c r="L930" i="21"/>
  <c r="L931" i="21"/>
  <c r="L932" i="21"/>
  <c r="L933" i="21"/>
  <c r="L934" i="21"/>
  <c r="L935" i="21"/>
  <c r="L936" i="21"/>
  <c r="L937" i="21"/>
  <c r="L938" i="21"/>
  <c r="L939" i="21"/>
  <c r="L940" i="21"/>
  <c r="L941" i="21"/>
  <c r="L942" i="21"/>
  <c r="L943" i="21"/>
  <c r="L944" i="21"/>
  <c r="L945" i="21"/>
  <c r="L946" i="21"/>
  <c r="L947" i="21"/>
  <c r="L948" i="21"/>
  <c r="L949" i="21"/>
  <c r="L950" i="21"/>
  <c r="L951" i="21"/>
  <c r="L952" i="21"/>
  <c r="L953" i="21"/>
  <c r="L954" i="21"/>
  <c r="L955" i="21"/>
  <c r="L956" i="21"/>
  <c r="L957" i="21"/>
  <c r="L958" i="21"/>
  <c r="L959" i="21"/>
  <c r="L960" i="21"/>
  <c r="L961" i="21"/>
  <c r="L962" i="21"/>
  <c r="L963" i="21"/>
  <c r="L964" i="21"/>
  <c r="L965" i="21"/>
  <c r="L966" i="21"/>
  <c r="L967" i="21"/>
  <c r="L968" i="21"/>
  <c r="L969" i="21"/>
  <c r="L970" i="21"/>
  <c r="L971" i="21"/>
  <c r="L972" i="21"/>
  <c r="L973" i="21"/>
  <c r="L974" i="21"/>
  <c r="L975" i="21"/>
  <c r="L976" i="21"/>
  <c r="L977" i="21"/>
  <c r="L978" i="21"/>
  <c r="L979" i="21"/>
  <c r="L980" i="21"/>
  <c r="L981" i="21"/>
  <c r="L982" i="21"/>
  <c r="L983" i="21"/>
  <c r="L984" i="21"/>
  <c r="L985" i="21"/>
  <c r="L986" i="21"/>
  <c r="L987" i="21"/>
  <c r="L988" i="21"/>
  <c r="L989" i="21"/>
  <c r="L990" i="21"/>
  <c r="L991" i="21"/>
  <c r="L992" i="21"/>
  <c r="L993" i="21"/>
  <c r="L994" i="21"/>
  <c r="L995" i="21"/>
  <c r="L996" i="21"/>
  <c r="L997" i="21"/>
  <c r="L998" i="21"/>
  <c r="L999" i="21"/>
  <c r="L1000" i="21"/>
  <c r="L1001" i="21"/>
  <c r="L1002" i="21"/>
  <c r="L1003" i="21"/>
  <c r="L1004" i="21"/>
  <c r="L1005" i="21"/>
  <c r="L1006" i="21"/>
  <c r="L1007" i="21"/>
  <c r="L1008" i="21"/>
  <c r="L1009" i="21"/>
  <c r="L1010" i="21"/>
  <c r="L1011" i="21"/>
  <c r="L1012" i="21"/>
  <c r="L1013" i="21"/>
  <c r="L1014" i="21"/>
  <c r="L1015" i="21"/>
  <c r="L1016" i="21"/>
  <c r="L1017" i="21"/>
  <c r="L1018" i="21"/>
  <c r="L1019" i="21"/>
  <c r="L1020" i="21"/>
  <c r="L1021" i="21"/>
  <c r="L1022" i="21"/>
  <c r="L1023" i="21"/>
  <c r="L1024" i="21"/>
  <c r="L1025" i="21"/>
  <c r="L1026" i="21"/>
  <c r="L1027" i="21"/>
  <c r="L1028" i="21"/>
  <c r="L1029" i="21"/>
  <c r="L1030" i="21"/>
  <c r="L1031" i="21"/>
  <c r="L1032" i="21"/>
  <c r="L1033" i="21"/>
  <c r="L1034" i="21"/>
  <c r="L1035" i="21"/>
  <c r="L1036" i="21"/>
  <c r="L1037" i="21"/>
  <c r="L1038" i="21"/>
  <c r="L1039" i="21"/>
  <c r="L1040" i="21"/>
  <c r="L1041" i="21"/>
  <c r="L1042" i="21"/>
  <c r="L1043" i="21"/>
  <c r="L1044" i="21"/>
  <c r="L1045" i="21"/>
  <c r="L1046" i="21"/>
  <c r="L1047" i="21"/>
  <c r="L1048" i="21"/>
  <c r="L1049" i="21"/>
  <c r="L1050" i="21"/>
  <c r="L1051" i="21"/>
  <c r="L1052" i="21"/>
  <c r="L1053" i="21"/>
  <c r="L1054" i="21"/>
  <c r="L1055" i="21"/>
  <c r="L1056" i="21"/>
  <c r="L1057" i="21"/>
  <c r="L1058" i="21"/>
  <c r="L1059" i="21"/>
  <c r="L1060" i="21"/>
  <c r="L1061" i="21"/>
  <c r="L1062" i="21"/>
  <c r="L1063" i="21"/>
  <c r="L1064" i="21"/>
  <c r="L1065" i="21"/>
  <c r="L1066" i="21"/>
  <c r="L1067" i="21"/>
  <c r="L1068" i="21"/>
  <c r="L1069" i="21"/>
  <c r="L1070" i="21"/>
  <c r="L1071" i="21"/>
  <c r="L1072" i="21"/>
  <c r="L1073" i="21"/>
  <c r="L1074" i="21"/>
  <c r="L1075" i="21"/>
  <c r="L1076" i="21"/>
  <c r="L1077" i="21"/>
  <c r="L1078" i="21"/>
  <c r="L1079" i="21"/>
  <c r="L1080" i="21"/>
  <c r="L1081" i="21"/>
  <c r="L1082" i="21"/>
  <c r="L1083" i="21"/>
  <c r="L1084" i="21"/>
  <c r="L1085" i="21"/>
  <c r="L1086" i="21"/>
  <c r="L1087" i="21"/>
  <c r="L1088" i="21"/>
  <c r="L1089" i="21"/>
  <c r="L1090" i="21"/>
  <c r="L1091" i="21"/>
  <c r="L1092" i="21"/>
  <c r="L1093" i="21"/>
  <c r="L1094" i="21"/>
  <c r="L1095" i="21"/>
  <c r="L1096" i="21"/>
  <c r="L1097" i="21"/>
  <c r="L1098" i="21"/>
  <c r="L1099" i="21"/>
  <c r="L1100" i="21"/>
  <c r="L1101" i="21"/>
  <c r="L1102" i="21"/>
  <c r="L1103" i="21"/>
  <c r="L1104" i="21"/>
  <c r="L1105" i="21"/>
  <c r="L1106" i="21"/>
  <c r="L1107" i="21"/>
  <c r="L1108" i="21"/>
  <c r="L1109" i="21"/>
  <c r="L1110" i="21"/>
  <c r="L1111" i="21"/>
  <c r="L1112" i="21"/>
  <c r="L1113" i="21"/>
  <c r="L1114" i="21"/>
  <c r="L1115" i="21"/>
  <c r="L1116" i="21"/>
  <c r="L1117" i="21"/>
  <c r="L1118" i="21"/>
  <c r="L1119" i="21"/>
  <c r="L1120" i="21"/>
  <c r="L1121" i="21"/>
  <c r="L1122" i="21"/>
  <c r="L1123" i="21"/>
  <c r="L1124" i="21"/>
  <c r="L1125" i="21"/>
  <c r="L1126" i="21"/>
  <c r="L1127" i="21"/>
  <c r="L1128" i="21"/>
  <c r="L1129" i="21"/>
  <c r="L1130" i="21"/>
  <c r="L1131" i="21"/>
  <c r="L1132" i="21"/>
  <c r="L1133" i="21"/>
  <c r="L1134" i="21"/>
  <c r="L1135" i="21"/>
  <c r="L1136" i="21"/>
  <c r="L1137" i="21"/>
  <c r="L1138" i="21"/>
  <c r="L1139" i="21"/>
  <c r="L1140" i="21"/>
  <c r="L1141" i="21"/>
  <c r="L1142" i="21"/>
  <c r="L1143" i="21"/>
  <c r="L1144" i="21"/>
  <c r="L1145" i="21"/>
  <c r="L1146" i="21"/>
  <c r="L1147" i="21"/>
  <c r="L1148" i="21"/>
  <c r="L1149" i="21"/>
  <c r="L1150" i="21"/>
  <c r="L1151" i="21"/>
  <c r="L1152" i="21"/>
  <c r="L1153" i="21"/>
  <c r="L1154" i="21"/>
  <c r="L1155" i="21"/>
  <c r="L1156" i="21"/>
  <c r="L1157" i="21"/>
  <c r="L1158" i="21"/>
  <c r="L1159" i="21"/>
  <c r="L1160" i="21"/>
  <c r="L1161" i="21"/>
  <c r="L1162" i="21"/>
  <c r="L1163" i="21"/>
  <c r="L1164" i="21"/>
  <c r="L1165" i="21"/>
  <c r="L1166" i="21"/>
  <c r="L1167" i="21"/>
  <c r="L1168" i="21"/>
  <c r="L1169" i="21"/>
  <c r="L1170" i="21"/>
  <c r="L1171" i="21"/>
  <c r="L1172" i="21"/>
  <c r="L1173" i="21"/>
  <c r="L1174" i="21"/>
  <c r="L1175" i="21"/>
  <c r="L1176" i="21"/>
  <c r="L1177" i="21"/>
  <c r="L1178" i="21"/>
  <c r="L1179" i="21"/>
  <c r="L1180" i="21"/>
  <c r="L1181" i="21"/>
  <c r="L1182" i="21"/>
  <c r="L1183" i="21"/>
  <c r="L1184" i="21"/>
  <c r="L1185" i="21"/>
  <c r="L1186" i="21"/>
  <c r="L1187" i="21"/>
  <c r="L1188" i="21"/>
  <c r="L1189" i="21"/>
  <c r="L1190" i="21"/>
  <c r="L1191" i="21"/>
  <c r="L1192" i="21"/>
  <c r="L1193" i="21"/>
  <c r="L1194" i="21"/>
  <c r="L1195" i="21"/>
  <c r="L1196" i="21"/>
  <c r="L1197" i="21"/>
  <c r="L1198" i="21"/>
  <c r="L1199" i="21"/>
  <c r="L1200" i="21"/>
  <c r="L1201" i="21"/>
  <c r="L1202" i="21"/>
  <c r="L1203" i="21"/>
  <c r="L1204" i="21"/>
  <c r="L1205" i="21"/>
  <c r="L1206" i="21"/>
  <c r="L1207" i="21"/>
  <c r="L1208" i="21"/>
  <c r="L1209" i="21"/>
  <c r="L1210" i="21"/>
  <c r="L1211" i="21"/>
  <c r="L1212" i="21"/>
  <c r="L1213" i="21"/>
  <c r="L1214" i="21"/>
  <c r="L1215" i="21"/>
  <c r="L1216" i="21"/>
  <c r="L1217" i="21"/>
  <c r="L1218" i="21"/>
  <c r="L1219" i="21"/>
  <c r="L1220" i="21"/>
  <c r="L1221" i="21"/>
  <c r="L1222" i="21"/>
  <c r="L1223" i="21"/>
  <c r="L1224" i="21"/>
  <c r="L1225" i="21"/>
  <c r="L1226" i="21"/>
  <c r="L1227" i="21"/>
  <c r="L1228" i="21"/>
  <c r="L1229" i="21"/>
  <c r="L1230" i="21"/>
  <c r="L1231" i="21"/>
  <c r="L1232" i="21"/>
  <c r="L1233" i="21"/>
  <c r="L1234" i="21"/>
  <c r="L1235" i="21"/>
  <c r="L1236" i="21"/>
  <c r="L1237" i="21"/>
  <c r="L1238" i="21"/>
  <c r="L1239" i="21"/>
  <c r="L1240" i="21"/>
  <c r="L1241" i="21"/>
  <c r="L1242" i="21"/>
  <c r="L1243" i="21"/>
  <c r="L1244" i="21"/>
  <c r="L1245" i="21"/>
  <c r="L1246" i="21"/>
  <c r="L1247" i="21"/>
  <c r="L1248" i="21"/>
  <c r="L1249" i="21"/>
  <c r="L1250" i="21"/>
  <c r="L1251" i="21"/>
  <c r="L1252" i="21"/>
  <c r="L1253" i="21"/>
  <c r="L1254" i="21"/>
  <c r="L1255" i="21"/>
  <c r="L1256" i="21"/>
  <c r="L1257" i="21"/>
  <c r="L1258" i="21"/>
  <c r="L1259" i="21"/>
  <c r="L1260" i="21"/>
  <c r="L1261" i="21"/>
  <c r="L1262" i="21"/>
  <c r="L1263" i="21"/>
  <c r="L1264" i="21"/>
  <c r="L1265" i="21"/>
  <c r="L1266" i="21"/>
  <c r="L1267" i="21"/>
  <c r="L1268" i="21"/>
  <c r="L1269" i="21"/>
  <c r="L1270" i="21"/>
  <c r="L1271" i="21"/>
  <c r="L1272" i="21"/>
  <c r="L1273" i="21"/>
  <c r="L1274" i="21"/>
  <c r="L1275" i="21"/>
  <c r="L1276" i="21"/>
  <c r="L1277" i="21"/>
  <c r="L1278" i="21"/>
  <c r="L1279" i="21"/>
  <c r="L1280" i="21"/>
  <c r="L1281" i="21"/>
  <c r="L1282" i="21"/>
  <c r="L1283" i="21"/>
  <c r="L1284" i="21"/>
  <c r="L1285" i="21"/>
  <c r="L1286" i="21"/>
  <c r="L1287" i="21"/>
  <c r="L1288" i="21"/>
  <c r="L1289" i="21"/>
  <c r="L1290" i="21"/>
  <c r="L1291" i="21"/>
  <c r="L1292" i="21"/>
  <c r="L1293" i="21"/>
  <c r="L1294" i="21"/>
  <c r="L1295" i="21"/>
  <c r="L1296" i="21"/>
  <c r="L1297" i="21"/>
  <c r="L1298" i="21"/>
  <c r="L1299" i="21"/>
  <c r="L1300" i="21"/>
  <c r="L1301" i="21"/>
  <c r="L1302" i="21"/>
  <c r="L1303" i="21"/>
  <c r="L1304" i="21"/>
  <c r="L1305" i="21"/>
  <c r="L1306" i="21"/>
  <c r="L1307" i="21"/>
  <c r="L1308" i="21"/>
  <c r="L1309" i="21"/>
  <c r="L1310" i="21"/>
  <c r="L1311" i="21"/>
  <c r="L1312" i="21"/>
  <c r="L1313" i="21"/>
  <c r="L1314" i="21"/>
  <c r="L1315" i="21"/>
  <c r="L1316" i="21"/>
  <c r="L1317" i="21"/>
  <c r="L1318" i="21"/>
  <c r="L1319" i="21"/>
  <c r="L1320" i="21"/>
  <c r="L1321" i="21"/>
  <c r="L1322" i="21"/>
  <c r="L1323" i="21"/>
  <c r="L1324" i="21"/>
  <c r="L1325" i="21"/>
  <c r="L1326" i="21"/>
  <c r="L1327" i="21"/>
  <c r="L1328" i="21"/>
  <c r="L1329" i="21"/>
  <c r="L1330" i="21"/>
  <c r="L1331" i="21"/>
  <c r="L1332" i="21"/>
  <c r="L1333" i="21"/>
  <c r="L1334" i="21"/>
  <c r="L1335" i="21"/>
  <c r="L1336" i="21"/>
  <c r="L1337" i="21"/>
  <c r="L1338" i="21"/>
  <c r="L1339" i="21"/>
  <c r="L1340" i="21"/>
  <c r="L1341" i="21"/>
  <c r="L1342" i="21"/>
  <c r="L1343" i="21"/>
  <c r="L1344" i="21"/>
  <c r="L1345" i="21"/>
  <c r="L1346" i="21"/>
  <c r="L1347" i="21"/>
  <c r="L1348" i="21"/>
  <c r="L1349" i="21"/>
  <c r="L1350" i="21"/>
  <c r="L1351" i="21"/>
  <c r="L1352" i="21"/>
  <c r="L1353" i="21"/>
  <c r="L1354" i="21"/>
  <c r="L1355" i="21"/>
  <c r="L1356" i="21"/>
  <c r="L1357" i="21"/>
  <c r="L1358" i="21"/>
  <c r="L1359" i="21"/>
  <c r="L1360" i="21"/>
  <c r="L1361" i="21"/>
  <c r="L1362" i="21"/>
  <c r="L1363" i="21"/>
  <c r="L1364" i="21"/>
  <c r="L1365" i="21"/>
  <c r="L1366" i="21"/>
  <c r="L1367" i="21"/>
  <c r="L1368" i="21"/>
  <c r="L1369" i="21"/>
  <c r="L1370" i="21"/>
  <c r="L1371" i="21"/>
  <c r="L1372" i="21"/>
  <c r="L1373" i="21"/>
  <c r="L1374" i="21"/>
  <c r="L1375" i="21"/>
  <c r="L1376" i="21"/>
  <c r="L1377" i="21"/>
  <c r="L1378" i="21"/>
  <c r="L1379" i="21"/>
  <c r="L1380" i="21"/>
  <c r="L1381" i="21"/>
  <c r="L1382" i="21"/>
  <c r="L1383" i="21"/>
  <c r="L1384" i="21"/>
  <c r="L1385" i="21"/>
  <c r="L1386" i="21"/>
  <c r="L1387" i="21"/>
  <c r="L1388" i="21"/>
  <c r="L1389" i="21"/>
  <c r="L1390" i="21"/>
  <c r="L1391" i="21"/>
  <c r="L1392" i="21"/>
  <c r="L1393" i="21"/>
  <c r="L1394" i="21"/>
  <c r="L1395" i="21"/>
  <c r="L1396" i="21"/>
  <c r="L1397" i="21"/>
  <c r="L1398" i="21"/>
  <c r="L1399" i="21"/>
  <c r="L1400" i="21"/>
  <c r="L1401" i="21"/>
  <c r="L1402" i="21"/>
  <c r="L1403" i="21"/>
  <c r="L1404" i="21"/>
  <c r="L1405" i="21"/>
  <c r="L1406" i="21"/>
  <c r="L1407" i="21"/>
  <c r="L1408" i="21"/>
  <c r="L1409" i="21"/>
  <c r="L1410" i="21"/>
  <c r="L1411" i="21"/>
  <c r="L1412" i="21"/>
  <c r="L1413" i="21"/>
  <c r="L1414" i="21"/>
  <c r="L1415" i="21"/>
  <c r="L1416" i="21"/>
  <c r="L1417" i="21"/>
  <c r="L1418" i="21"/>
  <c r="L1419" i="21"/>
  <c r="L1420" i="21"/>
  <c r="L1421" i="21"/>
  <c r="L1422" i="21"/>
  <c r="L1423" i="21"/>
  <c r="L1424" i="21"/>
  <c r="L1425" i="21"/>
  <c r="L1426" i="21"/>
  <c r="L1427" i="21"/>
  <c r="L1428" i="21"/>
  <c r="L1429" i="21"/>
  <c r="L1430" i="21"/>
  <c r="L1431" i="21"/>
  <c r="L1432" i="21"/>
  <c r="L1433" i="21"/>
  <c r="L1434" i="21"/>
  <c r="L1435" i="21"/>
  <c r="L1436" i="21"/>
  <c r="L1437" i="21"/>
  <c r="L1438" i="21"/>
  <c r="L1439" i="21"/>
  <c r="L1440" i="21"/>
  <c r="L1441" i="21"/>
  <c r="L1442" i="21"/>
  <c r="L1443" i="21"/>
  <c r="L1444" i="21"/>
  <c r="L1445" i="21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F566" i="20"/>
  <c r="F567" i="20"/>
  <c r="F568" i="20"/>
  <c r="F569" i="20"/>
  <c r="F570" i="20"/>
  <c r="F571" i="20"/>
  <c r="F572" i="20"/>
  <c r="F573" i="20"/>
  <c r="F574" i="20"/>
  <c r="F575" i="20"/>
  <c r="F576" i="20"/>
  <c r="F577" i="20"/>
  <c r="F578" i="20"/>
  <c r="F579" i="20"/>
  <c r="F580" i="20"/>
  <c r="F581" i="20"/>
  <c r="F582" i="20"/>
  <c r="F583" i="20"/>
  <c r="F584" i="20"/>
  <c r="F585" i="20"/>
  <c r="F586" i="20"/>
  <c r="F587" i="20"/>
  <c r="F588" i="20"/>
  <c r="F589" i="20"/>
  <c r="F590" i="20"/>
  <c r="F591" i="20"/>
  <c r="F592" i="20"/>
  <c r="F593" i="20"/>
  <c r="F594" i="20"/>
  <c r="F595" i="20"/>
  <c r="F596" i="20"/>
  <c r="F597" i="20"/>
  <c r="F598" i="20"/>
  <c r="F599" i="20"/>
  <c r="F600" i="20"/>
  <c r="F601" i="20"/>
  <c r="F602" i="20"/>
  <c r="F603" i="20"/>
  <c r="F604" i="20"/>
  <c r="F605" i="20"/>
  <c r="F606" i="20"/>
  <c r="F607" i="20"/>
  <c r="F608" i="20"/>
  <c r="F609" i="20"/>
  <c r="F610" i="20"/>
  <c r="F611" i="20"/>
  <c r="F612" i="20"/>
  <c r="F613" i="20"/>
  <c r="F614" i="20"/>
  <c r="F615" i="20"/>
  <c r="F616" i="20"/>
  <c r="F617" i="20"/>
  <c r="F618" i="20"/>
  <c r="F619" i="20"/>
  <c r="F620" i="20"/>
  <c r="F621" i="20"/>
  <c r="F622" i="20"/>
  <c r="F623" i="20"/>
  <c r="F624" i="20"/>
  <c r="F625" i="20"/>
  <c r="F626" i="20"/>
  <c r="F627" i="20"/>
  <c r="F628" i="20"/>
  <c r="F629" i="20"/>
  <c r="F630" i="20"/>
  <c r="F631" i="20"/>
  <c r="F632" i="20"/>
  <c r="F633" i="20"/>
  <c r="F634" i="20"/>
  <c r="F635" i="20"/>
  <c r="F636" i="20"/>
  <c r="F637" i="20"/>
  <c r="F638" i="20"/>
  <c r="F639" i="20"/>
  <c r="F640" i="20"/>
  <c r="F641" i="20"/>
  <c r="F642" i="20"/>
  <c r="F643" i="20"/>
  <c r="F644" i="20"/>
  <c r="F645" i="20"/>
  <c r="F646" i="20"/>
  <c r="F647" i="20"/>
  <c r="F648" i="20"/>
  <c r="F649" i="20"/>
  <c r="F650" i="20"/>
  <c r="F651" i="20"/>
  <c r="F652" i="20"/>
  <c r="F653" i="20"/>
  <c r="F654" i="20"/>
  <c r="F655" i="20"/>
  <c r="F656" i="20"/>
  <c r="F657" i="20"/>
  <c r="F658" i="20"/>
  <c r="F659" i="20"/>
  <c r="F660" i="20"/>
  <c r="F661" i="20"/>
  <c r="F662" i="20"/>
  <c r="F663" i="20"/>
  <c r="F664" i="20"/>
  <c r="F665" i="20"/>
  <c r="F666" i="20"/>
  <c r="F667" i="20"/>
  <c r="F668" i="20"/>
  <c r="F669" i="20"/>
  <c r="F670" i="20"/>
  <c r="F671" i="20"/>
  <c r="F672" i="20"/>
  <c r="F673" i="20"/>
  <c r="F674" i="20"/>
  <c r="F675" i="20"/>
  <c r="F676" i="20"/>
  <c r="F677" i="20"/>
  <c r="F678" i="20"/>
  <c r="F679" i="20"/>
  <c r="F680" i="20"/>
  <c r="F681" i="20"/>
  <c r="F682" i="20"/>
  <c r="F683" i="20"/>
  <c r="F684" i="20"/>
  <c r="F685" i="20"/>
  <c r="F686" i="20"/>
  <c r="F687" i="20"/>
  <c r="F688" i="20"/>
  <c r="F689" i="20"/>
  <c r="F690" i="20"/>
  <c r="F691" i="20"/>
  <c r="F692" i="20"/>
  <c r="F693" i="20"/>
  <c r="F694" i="20"/>
  <c r="F695" i="20"/>
  <c r="F696" i="20"/>
  <c r="F697" i="20"/>
  <c r="F698" i="20"/>
  <c r="F699" i="20"/>
  <c r="F700" i="20"/>
  <c r="F701" i="20"/>
  <c r="F702" i="20"/>
  <c r="F703" i="20"/>
  <c r="F704" i="20"/>
  <c r="F705" i="20"/>
  <c r="F706" i="20"/>
  <c r="F707" i="20"/>
  <c r="F708" i="20"/>
  <c r="F709" i="20"/>
  <c r="F710" i="20"/>
  <c r="F711" i="20"/>
  <c r="F712" i="20"/>
  <c r="F713" i="20"/>
  <c r="F714" i="20"/>
  <c r="F715" i="20"/>
  <c r="F716" i="20"/>
  <c r="F717" i="20"/>
  <c r="F718" i="20"/>
  <c r="F719" i="20"/>
  <c r="F720" i="20"/>
  <c r="F721" i="20"/>
  <c r="F722" i="20"/>
  <c r="F723" i="20"/>
  <c r="F724" i="20"/>
  <c r="F725" i="20"/>
  <c r="F726" i="20"/>
  <c r="F727" i="20"/>
  <c r="F728" i="20"/>
  <c r="F729" i="20"/>
  <c r="F730" i="20"/>
  <c r="F731" i="20"/>
  <c r="F732" i="20"/>
  <c r="F733" i="20"/>
  <c r="F734" i="20"/>
  <c r="F735" i="20"/>
  <c r="F736" i="20"/>
  <c r="F737" i="20"/>
  <c r="F738" i="20"/>
  <c r="F739" i="20"/>
  <c r="F740" i="20"/>
  <c r="F741" i="20"/>
  <c r="F742" i="20"/>
  <c r="F743" i="20"/>
  <c r="F744" i="20"/>
  <c r="F745" i="20"/>
  <c r="F746" i="20"/>
  <c r="F747" i="20"/>
  <c r="F748" i="20"/>
  <c r="F749" i="20"/>
  <c r="F750" i="20"/>
  <c r="F751" i="20"/>
  <c r="F752" i="20"/>
  <c r="F753" i="20"/>
  <c r="F754" i="20"/>
  <c r="F755" i="20"/>
  <c r="F756" i="20"/>
  <c r="F757" i="20"/>
  <c r="F758" i="20"/>
  <c r="F759" i="20"/>
  <c r="F760" i="20"/>
  <c r="F761" i="20"/>
  <c r="F762" i="20"/>
  <c r="F763" i="20"/>
  <c r="F764" i="20"/>
  <c r="F765" i="20"/>
  <c r="F766" i="20"/>
  <c r="F767" i="20"/>
  <c r="F768" i="20"/>
  <c r="F769" i="20"/>
  <c r="F770" i="20"/>
  <c r="F771" i="20"/>
  <c r="F772" i="20"/>
  <c r="F773" i="20"/>
  <c r="F774" i="20"/>
  <c r="F775" i="20"/>
  <c r="F776" i="20"/>
  <c r="F777" i="20"/>
  <c r="F778" i="20"/>
  <c r="F779" i="20"/>
  <c r="F780" i="20"/>
  <c r="F781" i="20"/>
  <c r="F782" i="20"/>
  <c r="F783" i="20"/>
  <c r="F784" i="20"/>
  <c r="F785" i="20"/>
  <c r="F786" i="20"/>
  <c r="F787" i="20"/>
  <c r="F788" i="20"/>
  <c r="F789" i="20"/>
  <c r="F790" i="20"/>
  <c r="F791" i="20"/>
  <c r="F792" i="20"/>
  <c r="F793" i="20"/>
  <c r="F794" i="20"/>
  <c r="F795" i="20"/>
  <c r="F796" i="20"/>
  <c r="F797" i="20"/>
  <c r="F798" i="20"/>
  <c r="F799" i="20"/>
  <c r="F800" i="20"/>
  <c r="F801" i="20"/>
  <c r="F802" i="20"/>
  <c r="F803" i="20"/>
  <c r="F804" i="20"/>
  <c r="F805" i="20"/>
  <c r="F806" i="20"/>
  <c r="F807" i="20"/>
  <c r="F808" i="20"/>
  <c r="F809" i="20"/>
  <c r="F810" i="20"/>
  <c r="F811" i="20"/>
  <c r="F812" i="20"/>
  <c r="F813" i="20"/>
  <c r="F814" i="20"/>
  <c r="F815" i="20"/>
  <c r="F816" i="20"/>
  <c r="F817" i="20"/>
  <c r="F818" i="20"/>
  <c r="F819" i="20"/>
  <c r="F820" i="20"/>
  <c r="F821" i="20"/>
  <c r="F822" i="20"/>
  <c r="F823" i="20"/>
  <c r="F824" i="20"/>
  <c r="F825" i="20"/>
  <c r="F826" i="20"/>
  <c r="F827" i="20"/>
  <c r="F828" i="20"/>
  <c r="F829" i="20"/>
  <c r="F830" i="20"/>
  <c r="F831" i="20"/>
  <c r="F832" i="20"/>
  <c r="F833" i="20"/>
  <c r="F834" i="20"/>
  <c r="F835" i="20"/>
  <c r="F836" i="20"/>
  <c r="F837" i="20"/>
  <c r="F838" i="20"/>
  <c r="F839" i="20"/>
  <c r="F840" i="20"/>
  <c r="F841" i="20"/>
  <c r="F842" i="20"/>
  <c r="F843" i="20"/>
  <c r="F844" i="20"/>
  <c r="F845" i="20"/>
  <c r="F846" i="20"/>
  <c r="F847" i="20"/>
  <c r="F848" i="20"/>
  <c r="F849" i="20"/>
  <c r="F850" i="20"/>
  <c r="F851" i="20"/>
  <c r="F852" i="20"/>
  <c r="F853" i="20"/>
  <c r="F854" i="20"/>
  <c r="F855" i="20"/>
  <c r="F856" i="20"/>
  <c r="F857" i="20"/>
  <c r="F858" i="20"/>
  <c r="F859" i="20"/>
  <c r="F860" i="20"/>
  <c r="F861" i="20"/>
  <c r="F862" i="20"/>
  <c r="F863" i="20"/>
  <c r="F864" i="20"/>
  <c r="F865" i="20"/>
  <c r="F866" i="20"/>
  <c r="F867" i="20"/>
  <c r="F868" i="20"/>
  <c r="F869" i="20"/>
  <c r="F870" i="20"/>
  <c r="F871" i="20"/>
  <c r="F872" i="20"/>
  <c r="F873" i="20"/>
  <c r="F874" i="20"/>
  <c r="F875" i="20"/>
  <c r="F876" i="20"/>
  <c r="F877" i="20"/>
  <c r="F878" i="20"/>
  <c r="F879" i="20"/>
  <c r="F880" i="20"/>
  <c r="F881" i="20"/>
  <c r="F882" i="20"/>
  <c r="F883" i="20"/>
  <c r="F884" i="20"/>
  <c r="F885" i="20"/>
  <c r="F886" i="20"/>
  <c r="F887" i="20"/>
  <c r="F888" i="20"/>
  <c r="F889" i="20"/>
  <c r="F890" i="20"/>
  <c r="F891" i="20"/>
  <c r="F892" i="20"/>
  <c r="F893" i="20"/>
  <c r="F894" i="20"/>
  <c r="F895" i="20"/>
  <c r="F896" i="20"/>
  <c r="F897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H566" i="20"/>
  <c r="H567" i="20"/>
  <c r="H568" i="20"/>
  <c r="H569" i="20"/>
  <c r="H570" i="20"/>
  <c r="H571" i="20"/>
  <c r="H572" i="20"/>
  <c r="H573" i="20"/>
  <c r="H574" i="20"/>
  <c r="H575" i="20"/>
  <c r="H576" i="20"/>
  <c r="H577" i="20"/>
  <c r="H578" i="20"/>
  <c r="H579" i="20"/>
  <c r="H580" i="20"/>
  <c r="H581" i="20"/>
  <c r="H582" i="20"/>
  <c r="H583" i="20"/>
  <c r="H584" i="20"/>
  <c r="H585" i="20"/>
  <c r="H586" i="20"/>
  <c r="H587" i="20"/>
  <c r="H588" i="20"/>
  <c r="H589" i="20"/>
  <c r="H590" i="20"/>
  <c r="H591" i="20"/>
  <c r="H592" i="20"/>
  <c r="H593" i="20"/>
  <c r="H594" i="20"/>
  <c r="H595" i="20"/>
  <c r="H596" i="20"/>
  <c r="H597" i="20"/>
  <c r="H598" i="20"/>
  <c r="H599" i="20"/>
  <c r="H600" i="20"/>
  <c r="H601" i="20"/>
  <c r="H602" i="20"/>
  <c r="H603" i="20"/>
  <c r="H604" i="20"/>
  <c r="H605" i="20"/>
  <c r="H606" i="20"/>
  <c r="H607" i="20"/>
  <c r="H608" i="20"/>
  <c r="H609" i="20"/>
  <c r="H610" i="20"/>
  <c r="H611" i="20"/>
  <c r="H612" i="20"/>
  <c r="H613" i="20"/>
  <c r="H614" i="20"/>
  <c r="H615" i="20"/>
  <c r="H616" i="20"/>
  <c r="H617" i="20"/>
  <c r="H618" i="20"/>
  <c r="H619" i="20"/>
  <c r="H620" i="20"/>
  <c r="H621" i="20"/>
  <c r="H622" i="20"/>
  <c r="H623" i="20"/>
  <c r="H624" i="20"/>
  <c r="H625" i="20"/>
  <c r="H626" i="20"/>
  <c r="H627" i="20"/>
  <c r="H628" i="20"/>
  <c r="H629" i="20"/>
  <c r="H630" i="20"/>
  <c r="H631" i="20"/>
  <c r="H632" i="20"/>
  <c r="H633" i="20"/>
  <c r="H634" i="20"/>
  <c r="H635" i="20"/>
  <c r="H636" i="20"/>
  <c r="H637" i="20"/>
  <c r="H638" i="20"/>
  <c r="H639" i="20"/>
  <c r="H640" i="20"/>
  <c r="H641" i="20"/>
  <c r="H642" i="20"/>
  <c r="H643" i="20"/>
  <c r="H644" i="20"/>
  <c r="H645" i="20"/>
  <c r="H646" i="20"/>
  <c r="H647" i="20"/>
  <c r="H648" i="20"/>
  <c r="H649" i="20"/>
  <c r="H650" i="20"/>
  <c r="H651" i="20"/>
  <c r="H652" i="20"/>
  <c r="H653" i="20"/>
  <c r="H654" i="20"/>
  <c r="H655" i="20"/>
  <c r="H656" i="20"/>
  <c r="H657" i="20"/>
  <c r="H658" i="20"/>
  <c r="H659" i="20"/>
  <c r="H660" i="20"/>
  <c r="H661" i="20"/>
  <c r="H662" i="20"/>
  <c r="H663" i="20"/>
  <c r="H664" i="20"/>
  <c r="H665" i="20"/>
  <c r="H666" i="20"/>
  <c r="H667" i="20"/>
  <c r="H668" i="20"/>
  <c r="H669" i="20"/>
  <c r="H670" i="20"/>
  <c r="H671" i="20"/>
  <c r="H672" i="20"/>
  <c r="H673" i="20"/>
  <c r="H674" i="20"/>
  <c r="H675" i="20"/>
  <c r="H676" i="20"/>
  <c r="H677" i="20"/>
  <c r="H678" i="20"/>
  <c r="H679" i="20"/>
  <c r="H680" i="20"/>
  <c r="H681" i="20"/>
  <c r="H682" i="20"/>
  <c r="H683" i="20"/>
  <c r="H684" i="20"/>
  <c r="H685" i="20"/>
  <c r="H686" i="20"/>
  <c r="H687" i="20"/>
  <c r="H688" i="20"/>
  <c r="H689" i="20"/>
  <c r="H690" i="20"/>
  <c r="H691" i="20"/>
  <c r="H692" i="20"/>
  <c r="H693" i="20"/>
  <c r="H694" i="20"/>
  <c r="H695" i="20"/>
  <c r="H696" i="20"/>
  <c r="H697" i="20"/>
  <c r="H698" i="20"/>
  <c r="H699" i="20"/>
  <c r="H700" i="20"/>
  <c r="H701" i="20"/>
  <c r="H702" i="20"/>
  <c r="H703" i="20"/>
  <c r="H704" i="20"/>
  <c r="H705" i="20"/>
  <c r="H706" i="20"/>
  <c r="H707" i="20"/>
  <c r="H708" i="20"/>
  <c r="H709" i="20"/>
  <c r="H710" i="20"/>
  <c r="H711" i="20"/>
  <c r="H712" i="20"/>
  <c r="H713" i="20"/>
  <c r="H714" i="20"/>
  <c r="H715" i="20"/>
  <c r="H716" i="20"/>
  <c r="H717" i="20"/>
  <c r="H718" i="20"/>
  <c r="H719" i="20"/>
  <c r="H720" i="20"/>
  <c r="H721" i="20"/>
  <c r="H722" i="20"/>
  <c r="H723" i="20"/>
  <c r="H724" i="20"/>
  <c r="H725" i="20"/>
  <c r="H726" i="20"/>
  <c r="H727" i="20"/>
  <c r="H728" i="20"/>
  <c r="H729" i="20"/>
  <c r="H730" i="20"/>
  <c r="H731" i="20"/>
  <c r="H732" i="20"/>
  <c r="H733" i="20"/>
  <c r="H734" i="20"/>
  <c r="H735" i="20"/>
  <c r="H736" i="20"/>
  <c r="H737" i="20"/>
  <c r="H738" i="20"/>
  <c r="H739" i="20"/>
  <c r="H740" i="20"/>
  <c r="H741" i="20"/>
  <c r="H742" i="20"/>
  <c r="H743" i="20"/>
  <c r="H744" i="20"/>
  <c r="H745" i="20"/>
  <c r="H746" i="20"/>
  <c r="H747" i="20"/>
  <c r="H748" i="20"/>
  <c r="H749" i="20"/>
  <c r="H750" i="20"/>
  <c r="H751" i="20"/>
  <c r="H752" i="20"/>
  <c r="H753" i="20"/>
  <c r="H754" i="20"/>
  <c r="H755" i="20"/>
  <c r="H756" i="20"/>
  <c r="H757" i="20"/>
  <c r="H758" i="20"/>
  <c r="H759" i="20"/>
  <c r="H760" i="20"/>
  <c r="H761" i="20"/>
  <c r="H762" i="20"/>
  <c r="H763" i="20"/>
  <c r="H764" i="20"/>
  <c r="H765" i="20"/>
  <c r="H766" i="20"/>
  <c r="H767" i="20"/>
  <c r="H768" i="20"/>
  <c r="H769" i="20"/>
  <c r="H770" i="20"/>
  <c r="H771" i="20"/>
  <c r="H772" i="20"/>
  <c r="H773" i="20"/>
  <c r="H774" i="20"/>
  <c r="H775" i="20"/>
  <c r="H776" i="20"/>
  <c r="H777" i="20"/>
  <c r="H778" i="20"/>
  <c r="H779" i="20"/>
  <c r="H780" i="20"/>
  <c r="H781" i="20"/>
  <c r="H782" i="20"/>
  <c r="H783" i="20"/>
  <c r="H784" i="20"/>
  <c r="H785" i="20"/>
  <c r="H786" i="20"/>
  <c r="H787" i="20"/>
  <c r="H788" i="20"/>
  <c r="H789" i="20"/>
  <c r="H790" i="20"/>
  <c r="H791" i="20"/>
  <c r="H792" i="20"/>
  <c r="H793" i="20"/>
  <c r="H794" i="20"/>
  <c r="H795" i="20"/>
  <c r="H796" i="20"/>
  <c r="H797" i="20"/>
  <c r="H798" i="20"/>
  <c r="H799" i="20"/>
  <c r="H800" i="20"/>
  <c r="H801" i="20"/>
  <c r="H802" i="20"/>
  <c r="H803" i="20"/>
  <c r="H804" i="20"/>
  <c r="H805" i="20"/>
  <c r="H806" i="20"/>
  <c r="H807" i="20"/>
  <c r="H808" i="20"/>
  <c r="H809" i="20"/>
  <c r="H810" i="20"/>
  <c r="H811" i="20"/>
  <c r="H812" i="20"/>
  <c r="H813" i="20"/>
  <c r="H814" i="20"/>
  <c r="H815" i="20"/>
  <c r="H816" i="20"/>
  <c r="H817" i="20"/>
  <c r="H818" i="20"/>
  <c r="H819" i="20"/>
  <c r="H820" i="20"/>
  <c r="H821" i="20"/>
  <c r="H822" i="20"/>
  <c r="H823" i="20"/>
  <c r="H824" i="20"/>
  <c r="H825" i="20"/>
  <c r="H826" i="20"/>
  <c r="H827" i="20"/>
  <c r="H828" i="20"/>
  <c r="H829" i="20"/>
  <c r="H830" i="20"/>
  <c r="H831" i="20"/>
  <c r="H832" i="20"/>
  <c r="H833" i="20"/>
  <c r="H834" i="20"/>
  <c r="H835" i="20"/>
  <c r="H836" i="20"/>
  <c r="H837" i="20"/>
  <c r="H838" i="20"/>
  <c r="H839" i="20"/>
  <c r="H840" i="20"/>
  <c r="H841" i="20"/>
  <c r="H842" i="20"/>
  <c r="H843" i="20"/>
  <c r="H844" i="20"/>
  <c r="H845" i="20"/>
  <c r="H846" i="20"/>
  <c r="H847" i="20"/>
  <c r="H848" i="20"/>
  <c r="H849" i="20"/>
  <c r="H850" i="20"/>
  <c r="H851" i="20"/>
  <c r="H852" i="20"/>
  <c r="H853" i="20"/>
  <c r="H854" i="20"/>
  <c r="H855" i="20"/>
  <c r="H856" i="20"/>
  <c r="H857" i="20"/>
  <c r="H858" i="20"/>
  <c r="H859" i="20"/>
  <c r="H860" i="20"/>
  <c r="H861" i="20"/>
  <c r="H862" i="20"/>
  <c r="H863" i="20"/>
  <c r="H864" i="20"/>
  <c r="H865" i="20"/>
  <c r="H866" i="20"/>
  <c r="H867" i="20"/>
  <c r="H868" i="20"/>
  <c r="H869" i="20"/>
  <c r="H870" i="20"/>
  <c r="H871" i="20"/>
  <c r="H872" i="20"/>
  <c r="H873" i="20"/>
  <c r="H874" i="20"/>
  <c r="H875" i="20"/>
  <c r="H876" i="20"/>
  <c r="H877" i="20"/>
  <c r="H878" i="20"/>
  <c r="H879" i="20"/>
  <c r="H880" i="20"/>
  <c r="H881" i="20"/>
  <c r="H882" i="20"/>
  <c r="H883" i="20"/>
  <c r="H884" i="20"/>
  <c r="H885" i="20"/>
  <c r="H886" i="20"/>
  <c r="H887" i="20"/>
  <c r="H888" i="20"/>
  <c r="H889" i="20"/>
  <c r="H890" i="20"/>
  <c r="H891" i="20"/>
  <c r="H892" i="20"/>
  <c r="H893" i="20"/>
  <c r="H894" i="20"/>
  <c r="H895" i="20"/>
  <c r="H896" i="20"/>
  <c r="H897" i="20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F83" i="16" s="1"/>
  <c r="E84" i="16"/>
  <c r="E85" i="16"/>
  <c r="E86" i="16"/>
  <c r="E87" i="16"/>
  <c r="E88" i="16"/>
  <c r="E89" i="16"/>
  <c r="F89" i="16" s="1"/>
  <c r="E90" i="16"/>
  <c r="E91" i="16"/>
  <c r="E92" i="16"/>
  <c r="E93" i="16"/>
  <c r="E94" i="16"/>
  <c r="E95" i="16"/>
  <c r="F95" i="16" s="1"/>
  <c r="E96" i="16"/>
  <c r="E97" i="16"/>
  <c r="E98" i="16"/>
  <c r="E99" i="16"/>
  <c r="F99" i="16" s="1"/>
  <c r="E100" i="16"/>
  <c r="E101" i="16"/>
  <c r="F101" i="16" s="1"/>
  <c r="E102" i="16"/>
  <c r="E103" i="16"/>
  <c r="E104" i="16"/>
  <c r="E105" i="16"/>
  <c r="F105" i="16" s="1"/>
  <c r="E106" i="16"/>
  <c r="E107" i="16"/>
  <c r="E108" i="16"/>
  <c r="E109" i="16"/>
  <c r="E110" i="16"/>
  <c r="E111" i="16"/>
  <c r="F111" i="16" s="1"/>
  <c r="E112" i="16"/>
  <c r="E113" i="16"/>
  <c r="E114" i="16"/>
  <c r="E115" i="16"/>
  <c r="F115" i="16" s="1"/>
  <c r="E116" i="16"/>
  <c r="E117" i="16"/>
  <c r="E118" i="16"/>
  <c r="E119" i="16"/>
  <c r="E120" i="16"/>
  <c r="E121" i="16"/>
  <c r="F121" i="16" s="1"/>
  <c r="E122" i="16"/>
  <c r="E123" i="16"/>
  <c r="E124" i="16"/>
  <c r="E125" i="16"/>
  <c r="E126" i="16"/>
  <c r="E127" i="16"/>
  <c r="F127" i="16" s="1"/>
  <c r="E128" i="16"/>
  <c r="E129" i="16"/>
  <c r="E130" i="16"/>
  <c r="E131" i="16"/>
  <c r="F131" i="16" s="1"/>
  <c r="E132" i="16"/>
  <c r="E133" i="16"/>
  <c r="E134" i="16"/>
  <c r="E135" i="16"/>
  <c r="E136" i="16"/>
  <c r="E137" i="16"/>
  <c r="F137" i="16" s="1"/>
  <c r="E138" i="16"/>
  <c r="E139" i="16"/>
  <c r="E140" i="16"/>
  <c r="E141" i="16"/>
  <c r="E142" i="16"/>
  <c r="E143" i="16"/>
  <c r="F143" i="16" s="1"/>
  <c r="E144" i="16"/>
  <c r="E145" i="16"/>
  <c r="E146" i="16"/>
  <c r="E147" i="16"/>
  <c r="F147" i="16" s="1"/>
  <c r="E148" i="16"/>
  <c r="F38" i="16"/>
  <c r="F39" i="16"/>
  <c r="F40" i="16"/>
  <c r="F42" i="16"/>
  <c r="F43" i="16"/>
  <c r="F46" i="16"/>
  <c r="F48" i="16"/>
  <c r="F49" i="16"/>
  <c r="F58" i="16"/>
  <c r="F62" i="16"/>
  <c r="F80" i="16"/>
  <c r="F82" i="16"/>
  <c r="F98" i="16"/>
  <c r="F119" i="16"/>
  <c r="F122" i="16"/>
  <c r="F126" i="16"/>
  <c r="F144" i="16"/>
  <c r="F145" i="16"/>
  <c r="F146" i="16"/>
  <c r="F6" i="19"/>
  <c r="F7" i="16" s="1"/>
  <c r="F7" i="19"/>
  <c r="F17" i="16" s="1"/>
  <c r="F8" i="19"/>
  <c r="F27" i="16" s="1"/>
  <c r="F9" i="19"/>
  <c r="F41" i="16" s="1"/>
  <c r="F10" i="19"/>
  <c r="F50" i="16" s="1"/>
  <c r="F11" i="19"/>
  <c r="F59" i="16" s="1"/>
  <c r="F12" i="19"/>
  <c r="F71" i="16" s="1"/>
  <c r="F13" i="19"/>
  <c r="F14" i="19"/>
  <c r="F81" i="16" s="1"/>
  <c r="F15" i="19"/>
  <c r="F91" i="16" s="1"/>
  <c r="F16" i="19"/>
  <c r="F17" i="19"/>
  <c r="F18" i="19"/>
  <c r="F103" i="16" s="1"/>
  <c r="F19" i="19"/>
  <c r="F123" i="16" s="1"/>
  <c r="F20" i="19"/>
  <c r="F135" i="16" s="1"/>
  <c r="F21" i="19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4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N388" i="15"/>
  <c r="N389" i="15"/>
  <c r="N390" i="15"/>
  <c r="N391" i="15"/>
  <c r="N392" i="15"/>
  <c r="N393" i="15"/>
  <c r="N394" i="15"/>
  <c r="N395" i="15"/>
  <c r="N396" i="15"/>
  <c r="N397" i="15"/>
  <c r="N398" i="15"/>
  <c r="N399" i="15"/>
  <c r="N400" i="15"/>
  <c r="N401" i="15"/>
  <c r="N402" i="15"/>
  <c r="N403" i="15"/>
  <c r="N404" i="15"/>
  <c r="N405" i="15"/>
  <c r="N406" i="15"/>
  <c r="N407" i="15"/>
  <c r="N408" i="15"/>
  <c r="N409" i="15"/>
  <c r="N410" i="15"/>
  <c r="N411" i="15"/>
  <c r="N412" i="15"/>
  <c r="N413" i="15"/>
  <c r="N414" i="15"/>
  <c r="N415" i="15"/>
  <c r="N416" i="15"/>
  <c r="N417" i="15"/>
  <c r="N418" i="15"/>
  <c r="N419" i="15"/>
  <c r="N420" i="15"/>
  <c r="N421" i="15"/>
  <c r="N422" i="15"/>
  <c r="N423" i="15"/>
  <c r="N424" i="15"/>
  <c r="N425" i="15"/>
  <c r="N426" i="15"/>
  <c r="N427" i="15"/>
  <c r="N428" i="15"/>
  <c r="N429" i="15"/>
  <c r="N430" i="15"/>
  <c r="N431" i="15"/>
  <c r="N432" i="15"/>
  <c r="N433" i="15"/>
  <c r="N434" i="15"/>
  <c r="N435" i="15"/>
  <c r="N436" i="15"/>
  <c r="N437" i="15"/>
  <c r="N438" i="15"/>
  <c r="N439" i="15"/>
  <c r="N440" i="15"/>
  <c r="N441" i="15"/>
  <c r="N442" i="15"/>
  <c r="N443" i="15"/>
  <c r="N444" i="15"/>
  <c r="N445" i="15"/>
  <c r="N446" i="15"/>
  <c r="N447" i="15"/>
  <c r="N448" i="15"/>
  <c r="N449" i="15"/>
  <c r="N450" i="15"/>
  <c r="N451" i="15"/>
  <c r="N452" i="15"/>
  <c r="N453" i="15"/>
  <c r="N454" i="15"/>
  <c r="N455" i="15"/>
  <c r="N456" i="15"/>
  <c r="N457" i="15"/>
  <c r="N458" i="15"/>
  <c r="N459" i="15"/>
  <c r="N460" i="15"/>
  <c r="N461" i="15"/>
  <c r="N462" i="15"/>
  <c r="N463" i="15"/>
  <c r="N464" i="15"/>
  <c r="N465" i="15"/>
  <c r="N466" i="15"/>
  <c r="N467" i="15"/>
  <c r="N468" i="15"/>
  <c r="N469" i="15"/>
  <c r="N470" i="15"/>
  <c r="N471" i="15"/>
  <c r="N472" i="15"/>
  <c r="N473" i="15"/>
  <c r="N474" i="15"/>
  <c r="N475" i="15"/>
  <c r="N476" i="15"/>
  <c r="N477" i="15"/>
  <c r="N478" i="15"/>
  <c r="N479" i="15"/>
  <c r="N480" i="15"/>
  <c r="N481" i="15"/>
  <c r="N482" i="15"/>
  <c r="N483" i="15"/>
  <c r="N484" i="15"/>
  <c r="N485" i="15"/>
  <c r="N486" i="15"/>
  <c r="N487" i="15"/>
  <c r="N488" i="15"/>
  <c r="N489" i="15"/>
  <c r="N490" i="15"/>
  <c r="N491" i="15"/>
  <c r="N492" i="15"/>
  <c r="N493" i="15"/>
  <c r="N494" i="15"/>
  <c r="N495" i="15"/>
  <c r="N496" i="15"/>
  <c r="N497" i="15"/>
  <c r="N498" i="15"/>
  <c r="N499" i="15"/>
  <c r="N500" i="15"/>
  <c r="N501" i="15"/>
  <c r="N502" i="15"/>
  <c r="N503" i="15"/>
  <c r="N504" i="15"/>
  <c r="N505" i="15"/>
  <c r="N506" i="15"/>
  <c r="N507" i="15"/>
  <c r="N508" i="15"/>
  <c r="N509" i="15"/>
  <c r="N510" i="15"/>
  <c r="N511" i="15"/>
  <c r="N512" i="15"/>
  <c r="N513" i="15"/>
  <c r="N514" i="15"/>
  <c r="N515" i="15"/>
  <c r="N516" i="15"/>
  <c r="N517" i="15"/>
  <c r="N518" i="15"/>
  <c r="N519" i="15"/>
  <c r="N520" i="15"/>
  <c r="N521" i="15"/>
  <c r="N522" i="15"/>
  <c r="N523" i="15"/>
  <c r="N524" i="15"/>
  <c r="N525" i="15"/>
  <c r="N526" i="15"/>
  <c r="N527" i="15"/>
  <c r="N528" i="15"/>
  <c r="N529" i="15"/>
  <c r="N530" i="15"/>
  <c r="N531" i="15"/>
  <c r="N532" i="15"/>
  <c r="N533" i="15"/>
  <c r="N534" i="15"/>
  <c r="N535" i="15"/>
  <c r="N536" i="15"/>
  <c r="N537" i="15"/>
  <c r="N538" i="15"/>
  <c r="N539" i="15"/>
  <c r="N540" i="15"/>
  <c r="N541" i="15"/>
  <c r="N542" i="15"/>
  <c r="N543" i="15"/>
  <c r="N544" i="15"/>
  <c r="N545" i="15"/>
  <c r="N546" i="15"/>
  <c r="N547" i="15"/>
  <c r="N548" i="15"/>
  <c r="N549" i="15"/>
  <c r="N550" i="15"/>
  <c r="N551" i="15"/>
  <c r="N552" i="15"/>
  <c r="N553" i="15"/>
  <c r="N554" i="15"/>
  <c r="N555" i="15"/>
  <c r="N556" i="15"/>
  <c r="N557" i="15"/>
  <c r="N558" i="15"/>
  <c r="N559" i="15"/>
  <c r="N560" i="15"/>
  <c r="N561" i="15"/>
  <c r="N562" i="15"/>
  <c r="N563" i="15"/>
  <c r="N564" i="15"/>
  <c r="N565" i="15"/>
  <c r="N566" i="15"/>
  <c r="N567" i="15"/>
  <c r="N568" i="15"/>
  <c r="N569" i="15"/>
  <c r="N570" i="15"/>
  <c r="N571" i="15"/>
  <c r="N572" i="15"/>
  <c r="N573" i="15"/>
  <c r="N574" i="15"/>
  <c r="N575" i="15"/>
  <c r="N576" i="15"/>
  <c r="N577" i="15"/>
  <c r="N578" i="15"/>
  <c r="N579" i="15"/>
  <c r="N580" i="15"/>
  <c r="N581" i="15"/>
  <c r="N582" i="15"/>
  <c r="N583" i="15"/>
  <c r="N584" i="15"/>
  <c r="N585" i="15"/>
  <c r="N586" i="15"/>
  <c r="N587" i="15"/>
  <c r="N588" i="15"/>
  <c r="N589" i="15"/>
  <c r="N590" i="15"/>
  <c r="N591" i="15"/>
  <c r="N592" i="15"/>
  <c r="N593" i="15"/>
  <c r="N594" i="15"/>
  <c r="N595" i="15"/>
  <c r="N596" i="15"/>
  <c r="N597" i="15"/>
  <c r="N598" i="15"/>
  <c r="N599" i="15"/>
  <c r="N600" i="15"/>
  <c r="N601" i="15"/>
  <c r="N602" i="15"/>
  <c r="N603" i="15"/>
  <c r="N604" i="15"/>
  <c r="N605" i="15"/>
  <c r="N606" i="15"/>
  <c r="N607" i="15"/>
  <c r="N608" i="15"/>
  <c r="N609" i="15"/>
  <c r="N610" i="15"/>
  <c r="N611" i="15"/>
  <c r="N612" i="15"/>
  <c r="N613" i="15"/>
  <c r="N614" i="15"/>
  <c r="N615" i="15"/>
  <c r="N616" i="15"/>
  <c r="N617" i="15"/>
  <c r="N618" i="15"/>
  <c r="N619" i="15"/>
  <c r="N620" i="15"/>
  <c r="N621" i="15"/>
  <c r="N622" i="15"/>
  <c r="N623" i="15"/>
  <c r="N624" i="15"/>
  <c r="N625" i="15"/>
  <c r="N626" i="15"/>
  <c r="N627" i="15"/>
  <c r="N628" i="15"/>
  <c r="N629" i="15"/>
  <c r="N630" i="15"/>
  <c r="N631" i="15"/>
  <c r="N632" i="15"/>
  <c r="N633" i="15"/>
  <c r="N634" i="15"/>
  <c r="N635" i="15"/>
  <c r="N636" i="15"/>
  <c r="N637" i="15"/>
  <c r="N638" i="15"/>
  <c r="N639" i="15"/>
  <c r="N640" i="15"/>
  <c r="N641" i="15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AV6" i="6"/>
  <c r="AV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C2" i="25"/>
  <c r="D20" i="25"/>
  <c r="D19" i="25"/>
  <c r="D18" i="25"/>
  <c r="D17" i="25"/>
  <c r="D16" i="25"/>
  <c r="D15" i="25"/>
  <c r="D14" i="25"/>
  <c r="D12" i="25"/>
  <c r="D11" i="25"/>
  <c r="D10" i="25"/>
  <c r="D9" i="25"/>
  <c r="D8" i="25"/>
  <c r="D7" i="25"/>
  <c r="D6" i="25"/>
  <c r="D13" i="25"/>
  <c r="F134" i="16" l="1"/>
  <c r="F112" i="16"/>
  <c r="F102" i="16"/>
  <c r="F90" i="16"/>
  <c r="F70" i="16"/>
  <c r="F26" i="16"/>
  <c r="F16" i="16"/>
  <c r="F6" i="16"/>
  <c r="F141" i="16"/>
  <c r="F133" i="16"/>
  <c r="F125" i="16"/>
  <c r="F117" i="16"/>
  <c r="F109" i="16"/>
  <c r="F93" i="16"/>
  <c r="F85" i="16"/>
  <c r="F77" i="16"/>
  <c r="F69" i="16"/>
  <c r="F61" i="16"/>
  <c r="F53" i="16"/>
  <c r="F45" i="16"/>
  <c r="F37" i="16"/>
  <c r="F29" i="16"/>
  <c r="F21" i="16"/>
  <c r="F13" i="16"/>
  <c r="F79" i="16"/>
  <c r="F67" i="16"/>
  <c r="F57" i="16"/>
  <c r="F47" i="16"/>
  <c r="F35" i="16"/>
  <c r="F25" i="16"/>
  <c r="F15" i="16"/>
  <c r="F148" i="16"/>
  <c r="F140" i="16"/>
  <c r="F132" i="16"/>
  <c r="F124" i="16"/>
  <c r="F116" i="16"/>
  <c r="F108" i="16"/>
  <c r="F100" i="16"/>
  <c r="F92" i="16"/>
  <c r="F84" i="16"/>
  <c r="F76" i="16"/>
  <c r="F68" i="16"/>
  <c r="F60" i="16"/>
  <c r="F52" i="16"/>
  <c r="F44" i="16"/>
  <c r="F36" i="16"/>
  <c r="F28" i="16"/>
  <c r="F20" i="16"/>
  <c r="F12" i="16"/>
  <c r="F142" i="16"/>
  <c r="F130" i="16"/>
  <c r="F120" i="16"/>
  <c r="F110" i="16"/>
  <c r="F88" i="16"/>
  <c r="F78" i="16"/>
  <c r="F66" i="16"/>
  <c r="F56" i="16"/>
  <c r="F34" i="16"/>
  <c r="F24" i="16"/>
  <c r="F14" i="16"/>
  <c r="F139" i="16"/>
  <c r="F129" i="16"/>
  <c r="F107" i="16"/>
  <c r="F97" i="16"/>
  <c r="F87" i="16"/>
  <c r="F75" i="16"/>
  <c r="F65" i="16"/>
  <c r="F55" i="16"/>
  <c r="F33" i="16"/>
  <c r="F23" i="16"/>
  <c r="F11" i="16"/>
  <c r="F138" i="16"/>
  <c r="F128" i="16"/>
  <c r="F118" i="16"/>
  <c r="F106" i="16"/>
  <c r="F96" i="16"/>
  <c r="F86" i="16"/>
  <c r="F74" i="16"/>
  <c r="F64" i="16"/>
  <c r="F54" i="16"/>
  <c r="F32" i="16"/>
  <c r="F22" i="16"/>
  <c r="F10" i="16"/>
  <c r="F73" i="16"/>
  <c r="F63" i="16"/>
  <c r="F51" i="16"/>
  <c r="F31" i="16"/>
  <c r="F19" i="16"/>
  <c r="F9" i="16"/>
  <c r="F136" i="16"/>
  <c r="F114" i="16"/>
  <c r="F104" i="16"/>
  <c r="F94" i="16"/>
  <c r="F72" i="16"/>
  <c r="F30" i="16"/>
  <c r="F18" i="16"/>
  <c r="F8" i="16"/>
  <c r="F113" i="16"/>
  <c r="D2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7EF52C-B625-4905-A6DF-B64ADFFB7450}" name="i6390869_hs_hr_employee" type="1" refreshedVersion="8" deleted="1" background="1" saveData="1">
    <dbPr connection="" command=""/>
  </connection>
  <connection id="2" xr16:uid="{1E47056B-D711-4EC4-B236-B93B53BBCEE6}" name="i6390869_ohrm_attendance_record" type="1" refreshedVersion="8" deleted="1" background="1" saveData="1">
    <dbPr connection="" command=""/>
  </connection>
  <connection id="3" xr16:uid="{835492E3-DEE8-4060-97AF-8C166746BC50}" name="i6390869_ohrm_customer" type="1" refreshedVersion="8" deleted="1" background="1" saveData="1">
    <dbPr connection="" command=""/>
  </connection>
  <connection id="4" xr16:uid="{D0150A03-6D6C-4D10-A72A-39600198BD82}" name="i6390869_ohrm_employment_status" type="1" refreshedVersion="8" deleted="1" background="1" saveData="1">
    <dbPr connection="" command=""/>
  </connection>
  <connection id="5" xr16:uid="{4013F214-29CA-46BE-9809-515F0AE67040}" name="i6390869_ohrm_holiday" type="1" refreshedVersion="8" deleted="1" background="1" saveData="1">
    <dbPr connection="" command=""/>
  </connection>
  <connection id="6" xr16:uid="{F8B44404-8DEB-403D-9779-109D621B6631}" name="i6390869_ohrm_leave" type="1" refreshedVersion="8" deleted="1" background="1" saveData="1">
    <dbPr connection="" command=""/>
  </connection>
  <connection id="7" xr16:uid="{6209D440-3C07-4242-B366-AA1DF89799DC}" name="i6390869_ohrm_leave_entitlement" type="1" refreshedVersion="8" deleted="1" background="1" saveData="1">
    <dbPr connection="" command=""/>
  </connection>
  <connection id="8" xr16:uid="{B0561777-B088-45CF-B47B-D3C4CDB418A5}" name="i6390869_ohrm_leave_request" type="1" refreshedVersion="8" deleted="1" background="1" saveData="1">
    <dbPr connection="" command=""/>
  </connection>
  <connection id="9" xr16:uid="{E200D797-FD41-45CC-B902-4A19F747A561}" name="i6390869_ohrm_leave_request_comment" type="1" refreshedVersion="8" deleted="1" background="1" saveData="1">
    <dbPr connection="" command=""/>
  </connection>
  <connection id="10" xr16:uid="{185D4413-C5B2-4986-B220-F05954028B22}" name="i6390869_ohrm_leave_status" type="1" refreshedVersion="8" deleted="1" background="1" saveData="1">
    <dbPr connection="" command=""/>
  </connection>
  <connection id="11" xr16:uid="{57A744BD-11E4-4F33-A95D-A9E6C243B35C}" name="i6390869_ohrm_leave_type" type="1" refreshedVersion="8" deleted="1" background="1" saveData="1">
    <dbPr connection="" command=""/>
  </connection>
  <connection id="12" xr16:uid="{E5676B8B-2A71-49BE-AB4F-E0DAD8FF417B}" name="i6390869_ohrm_project" type="1" refreshedVersion="8" deleted="1" background="1" saveData="1">
    <dbPr connection="" command=""/>
  </connection>
  <connection id="13" xr16:uid="{E9DA25B7-23B6-4744-9B47-0380D04F5CEE}" name="i6390869_ohrm_project_activity" type="1" refreshedVersion="8" deleted="1" background="1" saveData="1">
    <dbPr connection="" command=""/>
  </connection>
  <connection id="14" xr16:uid="{D30BC62F-7D61-41FA-BE89-4F39DA4DFCA0}" name="i6390869_ohrm_timesheet" type="1" refreshedVersion="8" deleted="1" background="1" saveData="1">
    <dbPr connection="" command=""/>
  </connection>
  <connection id="15" xr16:uid="{EED8DAAC-7DB9-4393-BBD7-E185287C3095}" name="i6390869_ohrm_timesheet_action_log" type="1" refreshedVersion="8" deleted="1" background="1" saveData="1">
    <dbPr connection="" command=""/>
  </connection>
  <connection id="16" xr16:uid="{B1071D8B-89C1-46BA-B442-42802767D9FE}" name="i6390869_ohrm_timesheet_item" type="1" refreshedVersion="8" deleted="1" background="1" saveData="1">
    <dbPr connection="" command=""/>
  </connection>
</connections>
</file>

<file path=xl/sharedStrings.xml><?xml version="1.0" encoding="utf-8"?>
<sst xmlns="http://schemas.openxmlformats.org/spreadsheetml/2006/main" count="8554" uniqueCount="1288">
  <si>
    <t>LEAVE TYPE</t>
  </si>
  <si>
    <t>Month</t>
  </si>
  <si>
    <t>Employee Name</t>
  </si>
  <si>
    <t>Leave Type</t>
  </si>
  <si>
    <t>Gaurav Kokcha</t>
  </si>
  <si>
    <t>LWP [Leave without Pay]</t>
  </si>
  <si>
    <t>Please approve for Leave Sir..</t>
  </si>
  <si>
    <t>Family Emergency. Travelling Outstation</t>
  </si>
  <si>
    <t>Dinesh Agrawal</t>
  </si>
  <si>
    <t>Due to some personal Work, going outstation</t>
  </si>
  <si>
    <t>Shekhar Sharma</t>
  </si>
  <si>
    <t>EL [Earned Leave]</t>
  </si>
  <si>
    <t>Family needs</t>
  </si>
  <si>
    <t>Family Emergency</t>
  </si>
  <si>
    <t>Personnel Leave</t>
  </si>
  <si>
    <t>Personal leave</t>
  </si>
  <si>
    <t>Due to cousin sister's marriage</t>
  </si>
  <si>
    <t>CL [Casual Leave]</t>
  </si>
  <si>
    <t>BL [Bereavement Leave]</t>
  </si>
  <si>
    <t>Demise of Father</t>
  </si>
  <si>
    <t>SL [Sick Leave]</t>
  </si>
  <si>
    <t>Suffering From Headache and Cold.</t>
  </si>
  <si>
    <t>Unwell</t>
  </si>
  <si>
    <t>Personal</t>
  </si>
  <si>
    <t>Need Personal Leave.</t>
  </si>
  <si>
    <t>Birthday</t>
  </si>
  <si>
    <t>Headache</t>
  </si>
  <si>
    <t>Amol Jalda</t>
  </si>
  <si>
    <t>Health issue of My Room Partner</t>
  </si>
  <si>
    <t>Medical reasons</t>
  </si>
  <si>
    <t>Health issues of a Family member</t>
  </si>
  <si>
    <t>Out of Station</t>
  </si>
  <si>
    <t>I'm admitted to the hospital.</t>
  </si>
  <si>
    <t>I'm undergoing treatment.</t>
  </si>
  <si>
    <t>I was discharged from the Hospital.</t>
  </si>
  <si>
    <t>I couldn't come Online. Due to heavy rainfall in my home town on Friday, there was no power for the whole day.</t>
  </si>
  <si>
    <t>Went to Khatu Shyam Ji</t>
  </si>
  <si>
    <t>Not well</t>
  </si>
  <si>
    <t>not feeling well today due to cold</t>
  </si>
  <si>
    <t>Convocation in college</t>
  </si>
  <si>
    <t>due to some personal work .</t>
  </si>
  <si>
    <t>Family need.</t>
  </si>
  <si>
    <t>name</t>
  </si>
  <si>
    <t>id</t>
  </si>
  <si>
    <t>date</t>
  </si>
  <si>
    <t>length_hours</t>
  </si>
  <si>
    <t>length_days</t>
  </si>
  <si>
    <t>status</t>
  </si>
  <si>
    <t>comments</t>
  </si>
  <si>
    <t>leave_request_id</t>
  </si>
  <si>
    <t>leave_type_id</t>
  </si>
  <si>
    <t>emp_number</t>
  </si>
  <si>
    <t>start_time</t>
  </si>
  <si>
    <t>end_time</t>
  </si>
  <si>
    <t>duration_type</t>
  </si>
  <si>
    <t/>
  </si>
  <si>
    <t xml:space="preserve">07-12-2021 08:35 Anjali Kumari
brother marriage
</t>
  </si>
  <si>
    <t xml:space="preserve">15-12-2021 08:03 Uma Kumar
I was not feeling well.
</t>
  </si>
  <si>
    <t xml:space="preserve">24-12-2021 13:04 Uma Kumar
I was feeling unwell.
</t>
  </si>
  <si>
    <t xml:space="preserve">24-02-2022 13:17 Akshita Singh
Personal
</t>
  </si>
  <si>
    <t xml:space="preserve">24-02-2022 13:18 Akshita Singh
Personal
</t>
  </si>
  <si>
    <t xml:space="preserve">13-04-2022 13:56 Ajit Singh
For Leave Testing
</t>
  </si>
  <si>
    <t xml:space="preserve">22-06-2022 07:14 Ajit Singh
My Grand Father Expire .
</t>
  </si>
  <si>
    <t xml:space="preserve">15-09-2022 17:03 Jeet Sharma
Not Well
</t>
  </si>
  <si>
    <t xml:space="preserve">10-10-2022 04:53 Gaurav Kokcha
Fever
</t>
  </si>
  <si>
    <t xml:space="preserve">08-11-2022 05:05 Gaurav Kokcha
CET-Exam
</t>
  </si>
  <si>
    <t xml:space="preserve">18-12-2022 14:28 Shekhar Sharma
Applied for sick leave.
</t>
  </si>
  <si>
    <t xml:space="preserve">27-12-2022 05:32 Gaurav Kokcha
Medical Issue (Skin infection) Doctor Visit
</t>
  </si>
  <si>
    <t xml:space="preserve">27-12-2022 06:15 Gaurav Kokcha
Medical Issue (Skin infection) Doctor Visit
</t>
  </si>
  <si>
    <t xml:space="preserve">13-01-2023 07:37 Gaurav Kokcha
Please approve for Leave Sir..
</t>
  </si>
  <si>
    <t xml:space="preserve">17-01-2023 05:49 Dinesh Agrawal
Due to some personal Work, going outstation
</t>
  </si>
  <si>
    <t>employee_id</t>
  </si>
  <si>
    <t>emp_lastname</t>
  </si>
  <si>
    <t>emp_firstname</t>
  </si>
  <si>
    <t>emp_middle_name</t>
  </si>
  <si>
    <t>emp_nick_name</t>
  </si>
  <si>
    <t>emp_smoker</t>
  </si>
  <si>
    <t>ethnic_race_code</t>
  </si>
  <si>
    <t>emp_birthday</t>
  </si>
  <si>
    <t>nation_code</t>
  </si>
  <si>
    <t>emp_gender</t>
  </si>
  <si>
    <t>emp_marital_status</t>
  </si>
  <si>
    <t>emp_ssn_num</t>
  </si>
  <si>
    <t>emp_sin_num</t>
  </si>
  <si>
    <t>emp_other_id</t>
  </si>
  <si>
    <t>emp_dri_lice_num</t>
  </si>
  <si>
    <t>emp_dri_lice_exp_date</t>
  </si>
  <si>
    <t>emp_military_service</t>
  </si>
  <si>
    <t>emp_status</t>
  </si>
  <si>
    <t>job_title_code</t>
  </si>
  <si>
    <t>eeo_cat_code</t>
  </si>
  <si>
    <t>work_station</t>
  </si>
  <si>
    <t>emp_street1</t>
  </si>
  <si>
    <t>emp_street2</t>
  </si>
  <si>
    <t>city_code</t>
  </si>
  <si>
    <t>coun_code</t>
  </si>
  <si>
    <t>provin_code</t>
  </si>
  <si>
    <t>emp_zipcode</t>
  </si>
  <si>
    <t>emp_hm_telephone</t>
  </si>
  <si>
    <t>emp_mobile</t>
  </si>
  <si>
    <t>emp_work_telephone</t>
  </si>
  <si>
    <t>emp_work_email</t>
  </si>
  <si>
    <t>sal_grd_code</t>
  </si>
  <si>
    <t>joined_date</t>
  </si>
  <si>
    <t>emp_oth_email</t>
  </si>
  <si>
    <t>termination_id</t>
  </si>
  <si>
    <t>custom1</t>
  </si>
  <si>
    <t>custom2</t>
  </si>
  <si>
    <t>custom3</t>
  </si>
  <si>
    <t>custom4</t>
  </si>
  <si>
    <t>custom5</t>
  </si>
  <si>
    <t>custom6</t>
  </si>
  <si>
    <t>custom7</t>
  </si>
  <si>
    <t>custom8</t>
  </si>
  <si>
    <t>custom9</t>
  </si>
  <si>
    <t>custom10</t>
  </si>
  <si>
    <t>purged_at</t>
  </si>
  <si>
    <t>0001</t>
  </si>
  <si>
    <t>Administrator</t>
  </si>
  <si>
    <t>HRM</t>
  </si>
  <si>
    <t>+91-9818645999</t>
  </si>
  <si>
    <t>erp@teqmantra.in</t>
  </si>
  <si>
    <t>D20002</t>
  </si>
  <si>
    <t>Sharma</t>
  </si>
  <si>
    <t>Sheel</t>
  </si>
  <si>
    <t>Married</t>
  </si>
  <si>
    <t>Delhi</t>
  </si>
  <si>
    <t>IN</t>
  </si>
  <si>
    <t>New Delhi</t>
  </si>
  <si>
    <t>121003</t>
  </si>
  <si>
    <t>9971997562</t>
  </si>
  <si>
    <t>sheel@teqmantra.in</t>
  </si>
  <si>
    <t>B+ve</t>
  </si>
  <si>
    <t>ICIC0000857</t>
  </si>
  <si>
    <t>ICICI Bank Ltd, Sector-35, Faridabad, Haryana 121003</t>
  </si>
  <si>
    <t>004601042866</t>
  </si>
  <si>
    <t>Sheel Kumar Sharma</t>
  </si>
  <si>
    <t>D20003</t>
  </si>
  <si>
    <t>Pushp</t>
  </si>
  <si>
    <t>Ratan</t>
  </si>
  <si>
    <t>Meda Eternity</t>
  </si>
  <si>
    <t>Hallehalli, Kithaganur Main Road</t>
  </si>
  <si>
    <t>Bengaluru</t>
  </si>
  <si>
    <t>Karnataka</t>
  </si>
  <si>
    <t>560049</t>
  </si>
  <si>
    <t>9686710142</t>
  </si>
  <si>
    <t>ratan@teqmantra.in</t>
  </si>
  <si>
    <t>Ratan Pushp</t>
  </si>
  <si>
    <t>D20001</t>
  </si>
  <si>
    <t>Jeet</t>
  </si>
  <si>
    <t>HR5120060171133</t>
  </si>
  <si>
    <t>B1/A5, Ground Floor, Block-E</t>
  </si>
  <si>
    <t>Mohan Cooperative Industrial Estate</t>
  </si>
  <si>
    <t>110044</t>
  </si>
  <si>
    <t>9599721414</t>
  </si>
  <si>
    <t>jeet@teqmantra.in</t>
  </si>
  <si>
    <t>jeetsharma@outlook.com</t>
  </si>
  <si>
    <t>AZIPS3433Q</t>
  </si>
  <si>
    <t>O+ve</t>
  </si>
  <si>
    <t>https://www.linkedin.com/in/jeetsharma</t>
  </si>
  <si>
    <t>541757902356</t>
  </si>
  <si>
    <t>HDFC0001733</t>
  </si>
  <si>
    <t>HDFC Bank Ltd, Sector-35, Faridabad, Haryana 121003</t>
  </si>
  <si>
    <t>50100178818911</t>
  </si>
  <si>
    <t>Jeet Sharma</t>
  </si>
  <si>
    <t>F21012</t>
  </si>
  <si>
    <t>A-8, FIEE, C.Lal Chowk, Okhla Phase-II</t>
  </si>
  <si>
    <t>110020</t>
  </si>
  <si>
    <t>9871279044</t>
  </si>
  <si>
    <t>renus@teqmantra.in</t>
  </si>
  <si>
    <t>E21013</t>
  </si>
  <si>
    <t>Kumari</t>
  </si>
  <si>
    <t>Single</t>
  </si>
  <si>
    <t>7004763146</t>
  </si>
  <si>
    <t>anjalik@teqmantra.in</t>
  </si>
  <si>
    <t>ak187762@gmail.com</t>
  </si>
  <si>
    <t>E21017</t>
  </si>
  <si>
    <t>Shekhar</t>
  </si>
  <si>
    <t>9599212723</t>
  </si>
  <si>
    <t>shekhars@teqmantra.in</t>
  </si>
  <si>
    <t>OZOPS4284K</t>
  </si>
  <si>
    <t>326758572124</t>
  </si>
  <si>
    <t>ICIC0003543</t>
  </si>
  <si>
    <t>Chhatarpur, New Delhi -110074</t>
  </si>
  <si>
    <t>354301001951</t>
  </si>
  <si>
    <t>sss0037</t>
  </si>
  <si>
    <t>Subodh</t>
  </si>
  <si>
    <t>9818645999</t>
  </si>
  <si>
    <t>subodh@teqmantra.in</t>
  </si>
  <si>
    <t>A+ve</t>
  </si>
  <si>
    <t>E21014</t>
  </si>
  <si>
    <t>Kumar</t>
  </si>
  <si>
    <t>Other</t>
  </si>
  <si>
    <t>R1765557</t>
  </si>
  <si>
    <t>WZ-242, Lane no-14,</t>
  </si>
  <si>
    <t>Shiv Nagar</t>
  </si>
  <si>
    <t>110058</t>
  </si>
  <si>
    <t>7678644249</t>
  </si>
  <si>
    <t>uma.k@teqmantra.in</t>
  </si>
  <si>
    <t>uma.kumar4@gmail.com</t>
  </si>
  <si>
    <t>HR001</t>
  </si>
  <si>
    <t>Executive</t>
  </si>
  <si>
    <t>HR</t>
  </si>
  <si>
    <t>hr@teqmantra.in</t>
  </si>
  <si>
    <t>E21024</t>
  </si>
  <si>
    <t>Singh</t>
  </si>
  <si>
    <t>0</t>
  </si>
  <si>
    <t>ajits@teqmantra.in</t>
  </si>
  <si>
    <t>ajitworkflow@gmail.com</t>
  </si>
  <si>
    <t>E22030</t>
  </si>
  <si>
    <t>Akshita</t>
  </si>
  <si>
    <t>9599500914</t>
  </si>
  <si>
    <t>akshitas@teqmantra.in</t>
  </si>
  <si>
    <t>akshita786@hotmail.com</t>
  </si>
  <si>
    <t>E22032</t>
  </si>
  <si>
    <t>Kaushik</t>
  </si>
  <si>
    <t>Preeti</t>
  </si>
  <si>
    <t>C-1/43</t>
  </si>
  <si>
    <t>Raju Park</t>
  </si>
  <si>
    <t>110062</t>
  </si>
  <si>
    <t>9810073291</t>
  </si>
  <si>
    <t>9654931251</t>
  </si>
  <si>
    <t>preetik@teqmantra.in</t>
  </si>
  <si>
    <t>preetikaushik1717@gmail.com</t>
  </si>
  <si>
    <t>E22035</t>
  </si>
  <si>
    <t>Jalda</t>
  </si>
  <si>
    <t>Amol</t>
  </si>
  <si>
    <t>H.No:6-15-107</t>
  </si>
  <si>
    <t>Pavan Nagar, Dubba</t>
  </si>
  <si>
    <t>Nizamabad</t>
  </si>
  <si>
    <t>Telangana</t>
  </si>
  <si>
    <t>503001</t>
  </si>
  <si>
    <t>9298906996</t>
  </si>
  <si>
    <t>amolj@teqmantra.in</t>
  </si>
  <si>
    <t>jaldaamol@gmail.com</t>
  </si>
  <si>
    <t>BMVPJ4880K</t>
  </si>
  <si>
    <t>E22037</t>
  </si>
  <si>
    <t>Kokcha</t>
  </si>
  <si>
    <t>Gaurav</t>
  </si>
  <si>
    <t>HNo. 8/3, Ward No. 16 Mohalla Guru Nanak Pura, Near Bada Gurudhwara</t>
  </si>
  <si>
    <t>Distt: Mahendergarh</t>
  </si>
  <si>
    <t>NARNAUL</t>
  </si>
  <si>
    <t>Haryana</t>
  </si>
  <si>
    <t>123001</t>
  </si>
  <si>
    <t>8307787974</t>
  </si>
  <si>
    <t>gauravk@teqmantra.in</t>
  </si>
  <si>
    <t>gauravkokcha957@gmail.com</t>
  </si>
  <si>
    <t>DOAPK4445E</t>
  </si>
  <si>
    <t>9787-8286-3898</t>
  </si>
  <si>
    <t>PUNB0176310</t>
  </si>
  <si>
    <t>PUNJAB NATIONAL BANK, NARNAUL (MAHINDERGARH), P.O. NARNAUL, DISTT: MAHENDRAGARH, HARYANA</t>
  </si>
  <si>
    <t>1915010040734</t>
  </si>
  <si>
    <t>GAURAV KOKCHA S/0 RAJU KOKCHA</t>
  </si>
  <si>
    <t>E22038</t>
  </si>
  <si>
    <t>Chaudhary</t>
  </si>
  <si>
    <t>Neha</t>
  </si>
  <si>
    <t>Wz 69 B todapur</t>
  </si>
  <si>
    <t>near Bharat gas agency</t>
  </si>
  <si>
    <t>110012</t>
  </si>
  <si>
    <t>9205727221</t>
  </si>
  <si>
    <t>nehac@teqmantra.in</t>
  </si>
  <si>
    <t>neha97.choudhary@gmail.com</t>
  </si>
  <si>
    <t>ICIC0000335</t>
  </si>
  <si>
    <t>ICICI BANK, E47, Naraina Vihar, New Delhi-110028</t>
  </si>
  <si>
    <t>033501007470</t>
  </si>
  <si>
    <t>Neha Choudhary</t>
  </si>
  <si>
    <t>99999</t>
  </si>
  <si>
    <t>ORG</t>
  </si>
  <si>
    <t>Teqmantra</t>
  </si>
  <si>
    <t>info@teqmantra.in</t>
  </si>
  <si>
    <t>E22039</t>
  </si>
  <si>
    <t>Shrivastava</t>
  </si>
  <si>
    <t xml:space="preserve">House no.-  LIG-194 </t>
  </si>
  <si>
    <t>New Housing Board Colony</t>
  </si>
  <si>
    <t>Morena</t>
  </si>
  <si>
    <t>Madhya Pradesh</t>
  </si>
  <si>
    <t>476001</t>
  </si>
  <si>
    <t>8319925693</t>
  </si>
  <si>
    <t>saurabhs@teqmantra.in</t>
  </si>
  <si>
    <t>shrivastavasaurabh212@yahoo.in</t>
  </si>
  <si>
    <t>DPSPS3209M</t>
  </si>
  <si>
    <t>E23043</t>
  </si>
  <si>
    <t>Agrawal</t>
  </si>
  <si>
    <t>Dinesh</t>
  </si>
  <si>
    <t>C12/498 , YAMUNA VIHAR</t>
  </si>
  <si>
    <t>BLOCK C YAMUNA VIHAR</t>
  </si>
  <si>
    <t>NEW DELHI</t>
  </si>
  <si>
    <t>DELHI</t>
  </si>
  <si>
    <t>110053</t>
  </si>
  <si>
    <t>9982453317</t>
  </si>
  <si>
    <t>dineshag@teqmantra.in</t>
  </si>
  <si>
    <t>agrawaldinesh83@gmail.com</t>
  </si>
  <si>
    <t>SBIN0031220</t>
  </si>
  <si>
    <t>STATE BANK OF INDIA, KHERWARA (UDAIPUR)</t>
  </si>
  <si>
    <t>35791414206</t>
  </si>
  <si>
    <t>DINESH AGRAWAL</t>
  </si>
  <si>
    <t>T23044</t>
  </si>
  <si>
    <t>Ahmed</t>
  </si>
  <si>
    <t>HR8720230001812</t>
  </si>
  <si>
    <t>C-1013</t>
  </si>
  <si>
    <t>Faridabad</t>
  </si>
  <si>
    <t>121001</t>
  </si>
  <si>
    <t>9354374367</t>
  </si>
  <si>
    <t>adnaana@teqmantra.in</t>
  </si>
  <si>
    <t>adnaan9953@gmail.com</t>
  </si>
  <si>
    <t>DSDPA7416N</t>
  </si>
  <si>
    <t>adnaan-ahmed-8949381b4</t>
  </si>
  <si>
    <t>683925812421</t>
  </si>
  <si>
    <t>KKBK0004329</t>
  </si>
  <si>
    <t>Kotak Mahindra, NIT-1, Faridabad, Haryana 121001</t>
  </si>
  <si>
    <t>0745799504</t>
  </si>
  <si>
    <t>Adnaan Ahmed</t>
  </si>
  <si>
    <t>Rathor</t>
  </si>
  <si>
    <t>HR2920220000529</t>
  </si>
  <si>
    <t>Sahupura (jaat chowk)</t>
  </si>
  <si>
    <t>Ballabgarh</t>
  </si>
  <si>
    <t>HARYANA</t>
  </si>
  <si>
    <t>121004</t>
  </si>
  <si>
    <t>9555341600</t>
  </si>
  <si>
    <t>souravr@teqmantra.in</t>
  </si>
  <si>
    <t>souravrathor4285@gmail.com</t>
  </si>
  <si>
    <t>FHGPR5514G</t>
  </si>
  <si>
    <t>sourav-rathor-a5463417a</t>
  </si>
  <si>
    <t>494116888405</t>
  </si>
  <si>
    <t>IOBA0003376</t>
  </si>
  <si>
    <t>Indian Overseas, Sector-8, Faridabad, Haryana 121006</t>
  </si>
  <si>
    <t>337601000001573</t>
  </si>
  <si>
    <t>Sourav Kumar</t>
  </si>
  <si>
    <t>E23046</t>
  </si>
  <si>
    <t>JM Florance, B-2201</t>
  </si>
  <si>
    <t>Tech Zone-4</t>
  </si>
  <si>
    <t>Greater Noida</t>
  </si>
  <si>
    <t>Uttar Pradesh</t>
  </si>
  <si>
    <t>201306</t>
  </si>
  <si>
    <t>8882532027</t>
  </si>
  <si>
    <t>riteshns@teqmantra.in</t>
  </si>
  <si>
    <t>riteshnarayansingh@gmail.com</t>
  </si>
  <si>
    <t>UTIB0000022</t>
  </si>
  <si>
    <t>AXIS BANK, NOIDA(UP), NOIDA-201301</t>
  </si>
  <si>
    <t>913010038393330</t>
  </si>
  <si>
    <t>RITESH NARAYAN SINGH</t>
  </si>
  <si>
    <t>E23047</t>
  </si>
  <si>
    <t>Tyagi</t>
  </si>
  <si>
    <t>RZ-J 12/231</t>
  </si>
  <si>
    <t>West Sagarpur</t>
  </si>
  <si>
    <t>110046</t>
  </si>
  <si>
    <t>9098011480</t>
  </si>
  <si>
    <t>preetityagi@teqmantra.in</t>
  </si>
  <si>
    <t>preetityagi2018@gmail.com</t>
  </si>
  <si>
    <t>ATUPT0464E</t>
  </si>
  <si>
    <t>https://www.linkedin.com/in/preeti-tyagi-044482247/</t>
  </si>
  <si>
    <t>281665340132</t>
  </si>
  <si>
    <t>SBIN0030095</t>
  </si>
  <si>
    <t>SBI BANK, MOH ROAD, MEHGAON</t>
  </si>
  <si>
    <t>32371610891</t>
  </si>
  <si>
    <t>PREETI TYAGI</t>
  </si>
  <si>
    <t>deleted</t>
  </si>
  <si>
    <t>exclude_in_reports_if_no_entitlement</t>
  </si>
  <si>
    <t>operational_country_id</t>
  </si>
  <si>
    <t>PL [Parenting Leave - Maternity/Paternity]</t>
  </si>
  <si>
    <t>Company Holiday</t>
  </si>
  <si>
    <t>RH [Restricted Holiday]</t>
  </si>
  <si>
    <t>Election Day</t>
  </si>
  <si>
    <t>CMP [Compensatory Off]</t>
  </si>
  <si>
    <t>REJECTED</t>
  </si>
  <si>
    <t>CANCELLED</t>
  </si>
  <si>
    <t>PENDING APPROVAL</t>
  </si>
  <si>
    <t>SCHEDULED</t>
  </si>
  <si>
    <t>TAKEN</t>
  </si>
  <si>
    <t>WEEKEND</t>
  </si>
  <si>
    <t>HOLIDAY</t>
  </si>
  <si>
    <t>no_of_days</t>
  </si>
  <si>
    <t>days_used</t>
  </si>
  <si>
    <t>from_date</t>
  </si>
  <si>
    <t>to_date</t>
  </si>
  <si>
    <t>credited_date</t>
  </si>
  <si>
    <t>note</t>
  </si>
  <si>
    <t>entitlement_type</t>
  </si>
  <si>
    <t>created_by_id</t>
  </si>
  <si>
    <t>created_by_name</t>
  </si>
  <si>
    <t>Employee ID</t>
  </si>
  <si>
    <t>Leave Entitlement</t>
  </si>
  <si>
    <t>Year</t>
  </si>
  <si>
    <t>Leave Status</t>
  </si>
  <si>
    <t>Leave Comment</t>
  </si>
  <si>
    <t>created</t>
  </si>
  <si>
    <t>created_by_emp_number</t>
  </si>
  <si>
    <t>Anjali Kumari</t>
  </si>
  <si>
    <t>brother marriage</t>
  </si>
  <si>
    <t>Uma Kumar</t>
  </si>
  <si>
    <t>I was not feeling well.</t>
  </si>
  <si>
    <t>Re-apply as discussed</t>
  </si>
  <si>
    <t>I was feeling unwell.</t>
  </si>
  <si>
    <t>ok</t>
  </si>
  <si>
    <t>Akshita Singh</t>
  </si>
  <si>
    <t>Ajit Singh</t>
  </si>
  <si>
    <t>Appointment to Doctor</t>
  </si>
  <si>
    <t>For Leave Testing</t>
  </si>
  <si>
    <t>My Grand Father Expire .</t>
  </si>
  <si>
    <t>Not Well</t>
  </si>
  <si>
    <t>Fever</t>
  </si>
  <si>
    <t>CET-Exam</t>
  </si>
  <si>
    <t>Applied for sick leave.</t>
  </si>
  <si>
    <t>Medical Issue (Skin infection) Doctor Visit</t>
  </si>
  <si>
    <t xml:space="preserve">Due to Scheduled appointment with doctor for father's health </t>
  </si>
  <si>
    <t>Emergency Leave Due to My Younger Brother's Health Issue.</t>
  </si>
  <si>
    <t>I was traveling back to my home. I took Jeet sir's permission on WhatsApp teqmantra family group. I also wrote an email for Leave Approved confirmation on 26-06-2023.</t>
  </si>
  <si>
    <t>I have a Doctor's Appointment on 22 June 2023. I took leave permission from Jeet sir.</t>
  </si>
  <si>
    <t>Health issues of Family member</t>
  </si>
  <si>
    <t xml:space="preserve">Went to Khatu Shyam Ji
</t>
  </si>
  <si>
    <t>Emergency Leave Due to My Younger Brother's Health</t>
  </si>
  <si>
    <t>need to visit the doctor for a checkup</t>
  </si>
  <si>
    <t>personal emergency</t>
  </si>
  <si>
    <t>I was admitted to the hospital on 08-09-2023.</t>
  </si>
  <si>
    <t>date_applied</t>
  </si>
  <si>
    <t>Due to Mother's health</t>
  </si>
  <si>
    <t>for internal examination</t>
  </si>
  <si>
    <t>I've been discharged from the Hospital.</t>
  </si>
  <si>
    <t>I have taken leave on 18 Sep 2023 for the Ganesh Festival.</t>
  </si>
  <si>
    <t>I have informed Jeet, sir.</t>
  </si>
  <si>
    <t>Went to Chandigarh due to Exam.</t>
  </si>
  <si>
    <t>Travel Narnaul (Haryana) to Delhi</t>
  </si>
  <si>
    <t xml:space="preserve">Due to Appointment </t>
  </si>
  <si>
    <t>Due to Headache</t>
  </si>
  <si>
    <t>LEAVE ENTITLEMENT</t>
  </si>
  <si>
    <t>EMPLOYEE MASTER</t>
  </si>
  <si>
    <t>LEAVE DETAILS</t>
  </si>
  <si>
    <t xml:space="preserve">Family Emergency </t>
  </si>
  <si>
    <t>Approved for Exception</t>
  </si>
  <si>
    <t>Puja at home</t>
  </si>
  <si>
    <t>Unwell with Fever</t>
  </si>
  <si>
    <t>Leadership</t>
  </si>
  <si>
    <t>Feeling Not well (Full Body Pain)</t>
  </si>
  <si>
    <t>Travel to Home town</t>
  </si>
  <si>
    <t>x_Renu</t>
  </si>
  <si>
    <t>x_Anjali</t>
  </si>
  <si>
    <t>x_Uma</t>
  </si>
  <si>
    <t>x_Ajit</t>
  </si>
  <si>
    <t>x_Akshita</t>
  </si>
  <si>
    <t>x_Preeti</t>
  </si>
  <si>
    <t>x_Saurabh</t>
  </si>
  <si>
    <t>x_Adnaan</t>
  </si>
  <si>
    <t>E23048</t>
  </si>
  <si>
    <t>9354820473</t>
  </si>
  <si>
    <t>akshitasinghteotia@gmail.com</t>
  </si>
  <si>
    <t>AAQPF0402M</t>
  </si>
  <si>
    <t>681870739167</t>
  </si>
  <si>
    <t>I was sick on 13-10-2023 and I informed Jeet sir for leave.</t>
  </si>
  <si>
    <t>Unable to come office due to Eye Pain.</t>
  </si>
  <si>
    <t>court date</t>
  </si>
  <si>
    <t xml:space="preserve">Due to Cold &amp; Cough </t>
  </si>
  <si>
    <t>Due to medical issues at home</t>
  </si>
  <si>
    <t>half day leave only</t>
  </si>
  <si>
    <t>To be adjusted against 02 Comp-Off</t>
  </si>
  <si>
    <t>Test</t>
  </si>
  <si>
    <t>Test leave</t>
  </si>
  <si>
    <t>Not well - Chickenpox</t>
  </si>
  <si>
    <t>Worked from Home</t>
  </si>
  <si>
    <t>Company Provided</t>
  </si>
  <si>
    <t>NA-Intern</t>
  </si>
  <si>
    <t>NA-Probation</t>
  </si>
  <si>
    <t xml:space="preserve"> 90 days</t>
  </si>
  <si>
    <t xml:space="preserve"> 90 days after indemnity period</t>
  </si>
  <si>
    <t xml:space="preserve"> 60 days</t>
  </si>
  <si>
    <t>Father Expired</t>
  </si>
  <si>
    <t>WFH [Work from Home]</t>
  </si>
  <si>
    <t>Family Function</t>
  </si>
  <si>
    <t>Health Issue</t>
  </si>
  <si>
    <t>fever</t>
  </si>
  <si>
    <t>family emergency</t>
  </si>
  <si>
    <t>B-ve</t>
  </si>
  <si>
    <t>T24049</t>
  </si>
  <si>
    <t>Gharde</t>
  </si>
  <si>
    <t>Harshal</t>
  </si>
  <si>
    <t>Ramesh</t>
  </si>
  <si>
    <t>9359233243</t>
  </si>
  <si>
    <t>harshalg@teqmantra.in</t>
  </si>
  <si>
    <t>harshalgharde2000@gmail.com</t>
  </si>
  <si>
    <t>https://www.linkedin.com/in/harshal-gharde-79860a184/</t>
  </si>
  <si>
    <t>Visit outstation.</t>
  </si>
  <si>
    <t>Stomach Upset.</t>
  </si>
  <si>
    <t>personal</t>
  </si>
  <si>
    <t>Health issue</t>
  </si>
  <si>
    <t>Cold &amp; Cough</t>
  </si>
  <si>
    <t>Due to Fever</t>
  </si>
  <si>
    <t>DMVPG4191Q</t>
  </si>
  <si>
    <t>567245892566</t>
  </si>
  <si>
    <t xml:space="preserve">Health issue </t>
  </si>
  <si>
    <t>I was in my Hometown</t>
  </si>
  <si>
    <t>I was on travelling from my Hometown to Noida</t>
  </si>
  <si>
    <t>Family function</t>
  </si>
  <si>
    <t xml:space="preserve"> NA</t>
  </si>
  <si>
    <t>x_Ritesh Narayan</t>
  </si>
  <si>
    <t>ICIC0003547</t>
  </si>
  <si>
    <t>ICICI Bank</t>
  </si>
  <si>
    <t>354701502450</t>
  </si>
  <si>
    <t>SBIN0000506</t>
  </si>
  <si>
    <t>STATE BANK OF INDIA, DIST YAVATMAL, MAHARASHTRA 445001</t>
  </si>
  <si>
    <t>40101271004</t>
  </si>
  <si>
    <t>Harshal Ramesh Gharde</t>
  </si>
  <si>
    <t>Fever &amp; Vomiting</t>
  </si>
  <si>
    <t>Personal Reason</t>
  </si>
  <si>
    <t>Due to severe back pain</t>
  </si>
  <si>
    <t>Health issues</t>
  </si>
  <si>
    <t>BWKPD3406J</t>
  </si>
  <si>
    <t>C24050</t>
  </si>
  <si>
    <t>Chakraborty</t>
  </si>
  <si>
    <t>Partha</t>
  </si>
  <si>
    <t>9015468111</t>
  </si>
  <si>
    <t>parthac@teqmantra.in</t>
  </si>
  <si>
    <t>partho10000@gmail.com</t>
  </si>
  <si>
    <t xml:space="preserve"> 45 days</t>
  </si>
  <si>
    <t>CNRB0000143</t>
  </si>
  <si>
    <t>CANARA BANK, F-19, Connaught Circus, DELHI – 110001</t>
  </si>
  <si>
    <t>0143101073499</t>
  </si>
  <si>
    <t>PARTHA CHAKRABORTY</t>
  </si>
  <si>
    <t>Stomach Upset</t>
  </si>
  <si>
    <t xml:space="preserve">Due to some personal reason </t>
  </si>
  <si>
    <t xml:space="preserve">Back Pain Issue </t>
  </si>
  <si>
    <t>Due to health issue of my son</t>
  </si>
  <si>
    <t>My mother is not well.</t>
  </si>
  <si>
    <t>Due to health issues can't travel daily.</t>
  </si>
  <si>
    <t xml:space="preserve">Due to pain in back </t>
  </si>
  <si>
    <t>I was in my hometown.</t>
  </si>
  <si>
    <t>I was on travelling from Hometown to Noida</t>
  </si>
  <si>
    <t>punch_in_utc_time</t>
  </si>
  <si>
    <t>punch_in_note</t>
  </si>
  <si>
    <t>punch_in_time_offset</t>
  </si>
  <si>
    <t>punch_in_user_time</t>
  </si>
  <si>
    <t>punch_out_utc_time</t>
  </si>
  <si>
    <t>punch_out_note</t>
  </si>
  <si>
    <t>punch_out_time_offset</t>
  </si>
  <si>
    <t>punch_out_user_time</t>
  </si>
  <si>
    <t>state</t>
  </si>
  <si>
    <t>punch_in_timezone_name</t>
  </si>
  <si>
    <t>punch_out_timezone_name</t>
  </si>
  <si>
    <t>5.5</t>
  </si>
  <si>
    <t>PUNCHED OUT</t>
  </si>
  <si>
    <t>forgot to punch out yesterday.</t>
  </si>
  <si>
    <t>WFH</t>
  </si>
  <si>
    <t>Learn from home, half day.</t>
  </si>
  <si>
    <t xml:space="preserve">i join office today _x000D_
11:15 AM_x000D_
</t>
  </si>
  <si>
    <t>-8</t>
  </si>
  <si>
    <t>for got to punch in 10:30 am in morning.</t>
  </si>
  <si>
    <t xml:space="preserve">Work From Office </t>
  </si>
  <si>
    <t xml:space="preserve">Work From Home </t>
  </si>
  <si>
    <t>Work From Home</t>
  </si>
  <si>
    <t>login on 11:30 AM</t>
  </si>
  <si>
    <t>office</t>
  </si>
  <si>
    <t>PUNCHED IN</t>
  </si>
  <si>
    <t>I have come to the office at 10:30</t>
  </si>
  <si>
    <t>I have come to the office at 10:35.</t>
  </si>
  <si>
    <t>I have come to the office at 10.30 AM.</t>
  </si>
  <si>
    <t>I have come to the office at 10 AM.</t>
  </si>
  <si>
    <t>Asia/Calcutta</t>
  </si>
  <si>
    <t>Punched in at 10 AM ..forget to login in portal</t>
  </si>
  <si>
    <t xml:space="preserve">logged </t>
  </si>
  <si>
    <t>Logged In</t>
  </si>
  <si>
    <t xml:space="preserve">Logged in </t>
  </si>
  <si>
    <t>customer_id</t>
  </si>
  <si>
    <t>description</t>
  </si>
  <si>
    <t>is_deleted</t>
  </si>
  <si>
    <t>G210701-AMERICANA</t>
  </si>
  <si>
    <t>G210701-Americana Foods, Abu Dhabi | Project Online, SharePoint, Power BI | "New Store Opening" portal</t>
  </si>
  <si>
    <t>Z210101-TEQMANTRA-ORG</t>
  </si>
  <si>
    <t>Z210101-Teqmantra, India | Organization Group</t>
  </si>
  <si>
    <t>D220402-JAKSON</t>
  </si>
  <si>
    <t>D220402-Jakson Ltd, Noida | AD Upgrade, M365, Zimbra migration</t>
  </si>
  <si>
    <t>P220401-NTPC</t>
  </si>
  <si>
    <t>P220401-NTPC, Noida | Project Online, Trainings</t>
  </si>
  <si>
    <t>D230101-AIR INDIA</t>
  </si>
  <si>
    <t>D230101-Air India, Delhi | Project for the Web</t>
  </si>
  <si>
    <t>D221201-MAGE</t>
  </si>
  <si>
    <t>D221201-Manipal Global Education | Project for the Web</t>
  </si>
  <si>
    <t>P230301-MHA</t>
  </si>
  <si>
    <t>P230301-MHA, Delhi | Project Server 2019 (On-Prem), Project Web Application</t>
  </si>
  <si>
    <t>D230801-SULAWINES</t>
  </si>
  <si>
    <t>D230801-SULAWINES, 901 Hubtown Solaris, N. S. Phadke Marg Andheri (East) Mumbai 400069 | AD Infra Assessment | PO: 4500005471 (23-Aug-2023)</t>
  </si>
  <si>
    <t>P231001-DVC</t>
  </si>
  <si>
    <t>P231001-DVC | Damodar Valley Corporation, Kolkata | Project for Web</t>
  </si>
  <si>
    <t>D231101-YOTTA</t>
  </si>
  <si>
    <t>D231101-Yotta Data Services Private Limited, Bangalore | Power BI | PO: 3200003601 (03-Nov-2023)
NMDC Data Centre Private Limited, 5th Floor, Scorpio House, Hiranandani Gardens, Powai, Mumbai 400076, Maharashtra, India</t>
  </si>
  <si>
    <t>P231203-GSTN</t>
  </si>
  <si>
    <t>P231203-GSTN, 4th Floor, Worldmark-1, Aero City, Delhi | AD Upgrade, M365, Zimbra Migration</t>
  </si>
  <si>
    <t>D231202-JSPL</t>
  </si>
  <si>
    <t>D231202-JSPL | Jindal Centre, 12, Bhikaiji Cama Place, New Delhi - 110066, INDIA | +91 11 26188340-50, 41462000 | info@jindalsteel.com | 
Project Online implementation &amp; Customisation with Training</t>
  </si>
  <si>
    <t>D240601-JPPL</t>
  </si>
  <si>
    <t>D240601-JPPL, Paradip, OD</t>
  </si>
  <si>
    <t>recurring</t>
  </si>
  <si>
    <t>length</t>
  </si>
  <si>
    <t>New Year Day</t>
  </si>
  <si>
    <t>Republic Day</t>
  </si>
  <si>
    <t>Holi</t>
  </si>
  <si>
    <t>Janmashtami</t>
  </si>
  <si>
    <t>Independence Day</t>
  </si>
  <si>
    <t>Raksha Bandhan</t>
  </si>
  <si>
    <t>Gandhi Jayanti</t>
  </si>
  <si>
    <t>Dussehra</t>
  </si>
  <si>
    <t>Diwali</t>
  </si>
  <si>
    <t>Vishwakarma Day</t>
  </si>
  <si>
    <t>Bhai Dooj</t>
  </si>
  <si>
    <t>Christmas</t>
  </si>
  <si>
    <t>Good Friday</t>
  </si>
  <si>
    <t>Labour Day</t>
  </si>
  <si>
    <t>project_id</t>
  </si>
  <si>
    <t>C210701-P1 [AMERICANA-Phase1]</t>
  </si>
  <si>
    <t>C210701-P1 [AMERICANA-Phase1]
Real Estate &amp; IT</t>
  </si>
  <si>
    <t>C220402-P1 [JAKSON-AD-M365]</t>
  </si>
  <si>
    <t>C220402-P1 [JAKSON-AD-M365]
AD Upgrade, M365 implementation, Zimbra mail migration</t>
  </si>
  <si>
    <t>C220401-P1 [NTPC-ProjectOnlineImplementation]</t>
  </si>
  <si>
    <t>C220401-P1 [NTPC-ProjectOnlineImplementation]
Project Online implementation</t>
  </si>
  <si>
    <t>C220401-B1 [NTPC-TrainingBatch1]</t>
  </si>
  <si>
    <t>C220401-B1 [NTPC-TrainingBatch1]
Project Trainings</t>
  </si>
  <si>
    <t>C210701-P2 [AMERICANA-Phase2]</t>
  </si>
  <si>
    <t>C210701-P2 [AMERICANA-Phase2]
Real Estate &amp; IT</t>
  </si>
  <si>
    <t>C230101-P1 [AIR INDIA-P4W-IMPL]</t>
  </si>
  <si>
    <t>C230101-P4W | Air India - Project for the Web Implementation</t>
  </si>
  <si>
    <t>C230310-P2 [MAGE-P4W-SUPP] (10Mar23-09Mar24)</t>
  </si>
  <si>
    <t>C230310-P2 [MAGE-P4W-SUPP] (10Mar23-09Mar24)
MaGE - P4W Support (100 hrs)
Start: 10-Mar-2023
Finish: 09-March-2024</t>
  </si>
  <si>
    <t>C230301-P1 [MHA-POC-ProjectOnline2019]</t>
  </si>
  <si>
    <t>C230823-P1 [SULAWINES-AD-ASSMT]</t>
  </si>
  <si>
    <t>C230823-P1 [SULAWINES-AD-ASSMT]
PO Number: 4500005471 (23-AUG-2023)
AD Infra Assessment
1.	Assessment (audit) of Active Directory
2.	Playback session (2-3 hrs)
3.	Runbook and related documents (if any).
4.	Review the runbook and share feedback</t>
  </si>
  <si>
    <t>C210701-P3 [AMERICANA-Phase3]</t>
  </si>
  <si>
    <t>C210701-P3 [AMERICANA-Phase3]-Custom Changes</t>
  </si>
  <si>
    <t>C231101-TM001-BLR [TM-PWRBI-BLR-YOTTA]</t>
  </si>
  <si>
    <t>C231101-TM001-BLR [TM-PWRBI-BLR-YOTTA]
PO Number: 3200003601 (03-NOV-2023)
Start: 15-NOV-2023
End: 14-NOV-2024
Delivery Location: Bangalore</t>
  </si>
  <si>
    <t>C230922-P1 [DVC-ProjectOnlineImplementation]</t>
  </si>
  <si>
    <t>C230922-P1 [DVC-ProjectOnlineImplementation]
PO Number: xxx (23-AUG-2023)
Project Online Implementation at DVC, Kolkata
Contract No: GEMC-511687728540763
Contract Date: 22-Sep-2023
Bid/RA/PBP No: GEM/2023/B/3707810</t>
  </si>
  <si>
    <t>C231212-P1 [GSTN-AD-M365]</t>
  </si>
  <si>
    <t>C231212-P1 [GSTN-AD-M365]
AD Upgrade, M365 implementation, Zimbra mail migration</t>
  </si>
  <si>
    <t>C231212-P1 [JSPL-ProjectOnlineImplementation]</t>
  </si>
  <si>
    <t>C231212-P1 [JSPL-ProjectOnlineImplementation]
Project Online implementation &amp; Customisation with Training</t>
  </si>
  <si>
    <t>C240601-TM001-ODH [TM-PRJM-ODH-JPPL]</t>
  </si>
  <si>
    <t>C240601-TM001-ODH [TM-PRJM-ODH-JPPL]
Planning Engineer (Project Manager) at JPPL, Paradip Port, ODH</t>
  </si>
  <si>
    <t>activity_id</t>
  </si>
  <si>
    <t>Design</t>
  </si>
  <si>
    <t>Development</t>
  </si>
  <si>
    <t>Testing</t>
  </si>
  <si>
    <t>Project Management</t>
  </si>
  <si>
    <t>Internal Meeting</t>
  </si>
  <si>
    <t>Customer Meeting</t>
  </si>
  <si>
    <t>Customer Engagement</t>
  </si>
  <si>
    <t>Continuous Improvement</t>
  </si>
  <si>
    <t>Workshop</t>
  </si>
  <si>
    <t>Training</t>
  </si>
  <si>
    <t>LEAVE</t>
  </si>
  <si>
    <t>Coaching/Mentoring</t>
  </si>
  <si>
    <t>Team Engagement</t>
  </si>
  <si>
    <t>Value-Add Assignment</t>
  </si>
  <si>
    <t>Change Activity</t>
  </si>
  <si>
    <t>Mentoring</t>
  </si>
  <si>
    <t>Project Discussion</t>
  </si>
  <si>
    <t>R&amp;D</t>
  </si>
  <si>
    <t>Value Add</t>
  </si>
  <si>
    <t>Technical Support</t>
  </si>
  <si>
    <t>O365 Installation</t>
  </si>
  <si>
    <t>Software Installation</t>
  </si>
  <si>
    <t>Software Removal</t>
  </si>
  <si>
    <t>OS Upgrade</t>
  </si>
  <si>
    <t>Data Migration</t>
  </si>
  <si>
    <t>O365 Migration</t>
  </si>
  <si>
    <t>Staff Augmentation</t>
  </si>
  <si>
    <t>L1 Support</t>
  </si>
  <si>
    <t>L2 Support</t>
  </si>
  <si>
    <t>Implementation</t>
  </si>
  <si>
    <t xml:space="preserve">AD Assessment </t>
  </si>
  <si>
    <t>Playback Session</t>
  </si>
  <si>
    <t>Runbook</t>
  </si>
  <si>
    <t>Customer Assignments</t>
  </si>
  <si>
    <t>HR.Ops</t>
  </si>
  <si>
    <t>ABSENCE</t>
  </si>
  <si>
    <t>timesheet_id</t>
  </si>
  <si>
    <t>start_date</t>
  </si>
  <si>
    <t>end_date</t>
  </si>
  <si>
    <t>NOT SUBMITTED</t>
  </si>
  <si>
    <t>APPROVED</t>
  </si>
  <si>
    <t>SUBMITTED</t>
  </si>
  <si>
    <t>timesheet_action_log_id</t>
  </si>
  <si>
    <t>comment</t>
  </si>
  <si>
    <t>action</t>
  </si>
  <si>
    <t>date_time</t>
  </si>
  <si>
    <t>performed_by</t>
  </si>
  <si>
    <t>Approved</t>
  </si>
  <si>
    <t>Approved.</t>
  </si>
  <si>
    <t>Approved for Nov'21.</t>
  </si>
  <si>
    <t>Reset</t>
  </si>
  <si>
    <t>Leaves Applied in LMS (17,18,19)</t>
  </si>
  <si>
    <t>Leave Applied in LMS (22-Nov)</t>
  </si>
  <si>
    <t>Correct &amp; Resubmit</t>
  </si>
  <si>
    <t>pls correct and resubmit</t>
  </si>
  <si>
    <t>correct and resubmit</t>
  </si>
  <si>
    <t>change and resubmit</t>
  </si>
  <si>
    <t>okok</t>
  </si>
  <si>
    <t>Resubmit as discussed</t>
  </si>
  <si>
    <t>Referred back</t>
  </si>
  <si>
    <t>RESET</t>
  </si>
  <si>
    <t>Ok.</t>
  </si>
  <si>
    <t>ok.</t>
  </si>
  <si>
    <t xml:space="preserve">Approved. </t>
  </si>
  <si>
    <t xml:space="preserve">Approved . </t>
  </si>
  <si>
    <t>timesheet_item_id</t>
  </si>
  <si>
    <t>duration</t>
  </si>
  <si>
    <t>Meeting-1
Orbit Meeting</t>
  </si>
  <si>
    <t>Americana</t>
  </si>
  <si>
    <t>Orbit</t>
  </si>
  <si>
    <t>Review with Jain Sir</t>
  </si>
  <si>
    <t>Exploring web part and pages in SharePoint.</t>
  </si>
  <si>
    <t>Holiday for deepawali.</t>
  </si>
  <si>
    <t>Holiday for goverdhan pooja.</t>
  </si>
  <si>
    <t>Holiday for bhai-dooj</t>
  </si>
  <si>
    <t>Exploring List and Document library in SharePoint.</t>
  </si>
  <si>
    <t>Created List and Document Library in SharePoint.</t>
  </si>
  <si>
    <t>Created List and Library and overview of questions.</t>
  </si>
  <si>
    <t>Exploring SharePoint Questions, pages and web part in classic view.</t>
  </si>
  <si>
    <t>working on pages.</t>
  </si>
  <si>
    <t>Web part in SharePoint.</t>
  </si>
  <si>
    <t>Web Part in SharePoint.</t>
  </si>
  <si>
    <t>Web part in share point</t>
  </si>
  <si>
    <t>Working on HTML.</t>
  </si>
  <si>
    <t>Working on HTML and CSS.</t>
  </si>
  <si>
    <t>Working on CRUD operation.</t>
  </si>
  <si>
    <t>Learning HTML and CSS properties</t>
  </si>
  <si>
    <t>worked on Saturday</t>
  </si>
  <si>
    <t>Learning content editor web part</t>
  </si>
  <si>
    <t>learning web part in SharePoint</t>
  </si>
  <si>
    <t>learning web part in SharePoint.</t>
  </si>
  <si>
    <t>Learning web part pages.</t>
  </si>
  <si>
    <t>Learning CRUD Operation using Rest API in SharePoint</t>
  </si>
  <si>
    <t>Learning CRUD operation using Rest Api in SharePoint.</t>
  </si>
  <si>
    <t>Learning CRUD operation using Rest API in SharePoint ,C# if else statement and array list.</t>
  </si>
  <si>
    <t>Weekly Change , on load time 
Issue</t>
  </si>
  <si>
    <t>Multiple Attachment on CSV file</t>
  </si>
  <si>
    <t>Discussion for FLOW</t>
  </si>
  <si>
    <t>On leave.</t>
  </si>
  <si>
    <t>Learning CRUD operation Using REST API In SharePoint.</t>
  </si>
  <si>
    <t>Learning CRUD operation using Rest API in SharePoint</t>
  </si>
  <si>
    <t>Learning CRUD operation using rest API in SharePoint</t>
  </si>
  <si>
    <t>Learning CRUD operation Using rest Api and displaying data on a same page</t>
  </si>
  <si>
    <t>Learning CRUD Operation using j query and rest API binding data on a same page.</t>
  </si>
  <si>
    <t>Learning CRUD operation and binding data</t>
  </si>
  <si>
    <t>Learning Rest API and J query</t>
  </si>
  <si>
    <t>Learning REST API and J query in SharePoint.</t>
  </si>
  <si>
    <t>Learning function in REST API GET,POST,PUT or Merge Delete in SharePoint.</t>
  </si>
  <si>
    <t>Learning REST API filter data.</t>
  </si>
  <si>
    <t>Learning REST API functions filter, orderby, top, expand in SharePoint</t>
  </si>
  <si>
    <t>Learning Java Script Array functions like concat(),copywithin(),
entries() and JSOM(JavaScript Object Model).</t>
  </si>
  <si>
    <t>Learning Java script array methods and properties, and JSOM j query in SharePoint.</t>
  </si>
  <si>
    <t>Learning Java Script array properties constructor, length, prototype and JSOM CRUD operation in SharePoint.</t>
  </si>
  <si>
    <t>Learning java Script For Loop, and JSOM in SharePoint and Power Automates.</t>
  </si>
  <si>
    <t>Learning For In and For of loop in JavaScript . Power Automates sending Mail on Outlook while making any changes in SharePoint List.</t>
  </si>
  <si>
    <t>Attend Microsoft Power Platform virtual training.</t>
  </si>
  <si>
    <t>Learning JS and JSOM in SharePoint .</t>
  </si>
  <si>
    <t>Learning JavaScript and bootsrap.</t>
  </si>
  <si>
    <t>Learning JavaScript and bootstrap.</t>
  </si>
  <si>
    <t>Updating data in DEV customField List Items.</t>
  </si>
  <si>
    <t>Updating data in DEV Custom Field List Items.</t>
  </si>
  <si>
    <t>Created replica  of UAT users manage users in DEV Environment.</t>
  </si>
  <si>
    <t>Updated Countries Holiday's calendar in Dev Environment.</t>
  </si>
  <si>
    <t>Countries holiday's calendar updated and checker names in lookup table.</t>
  </si>
  <si>
    <t>css, images, js, html, fonts these folders are updated to DEV Environment and attended New Frangled Bi tool - Sales demo</t>
  </si>
  <si>
    <t>Checking the  time of initial page load  in UAT Environment through HTTP watch.</t>
  </si>
  <si>
    <t>Checking the  time of initial page load  in UAT Environment</t>
  </si>
  <si>
    <t>SAP Approval not working while submitting for status approval with condition, onhold, reject.
Error page in SAP Approval notes
SAP Approval Attachment not working
Approval Task 100% completed as approval status dropdown visible in editable mode pls freez it.
These testing done with Ratan Sir.</t>
  </si>
  <si>
    <t>Templates created in MS Project. and errors found in Task Submission  &amp;SAP Approvals.</t>
  </si>
  <si>
    <t>Projects name Folders created and date validated in MS projects.</t>
  </si>
  <si>
    <t>PMO Username Updated. Departments are updated with Project Managers and Teams Members.</t>
  </si>
  <si>
    <t>Projects are published to Production.</t>
  </si>
  <si>
    <t>Names are updated in "Checker Names" in lookup tables.</t>
  </si>
  <si>
    <t>project milestone names are updated and milestones are updated in country "MAR" and "JOR".</t>
  </si>
  <si>
    <t>milestones are updated in "UAE" project.</t>
  </si>
  <si>
    <t>milestones are updated in country "MAR","JOR","UAE" and reviewing UAT pages.</t>
  </si>
  <si>
    <t>milestones are updated in country "MAR","JOR","UAE"</t>
  </si>
  <si>
    <t>Rename Concept Design Completion to Site Layout Completion
Rename Concept Design Approved by Ops, Franchisor and LL to Site Layout Approved by Ops, Franchisor and LL
----updated.</t>
  </si>
  <si>
    <t>Site Handover from Landlord - Checklist Flag=Yes and Approval Flag=No
Site Visit in selected Trade Zone by Ops and Approved - 100%
---updated in MS Project.</t>
  </si>
  <si>
    <t>introduction
teams training</t>
  </si>
  <si>
    <t>Milestones are updated in "PMO"</t>
  </si>
  <si>
    <t>updating project status in "PMO"</t>
  </si>
  <si>
    <t>updated RE_M in MS project.</t>
  </si>
  <si>
    <t>Updating country calendar.</t>
  </si>
  <si>
    <t>updating lookup table and custom fields.</t>
  </si>
  <si>
    <t>updated generic resources.</t>
  </si>
  <si>
    <t>changed in projects and published through MS projects.</t>
  </si>
  <si>
    <t>issue tested  in UAT instance</t>
  </si>
  <si>
    <t>creating testing projects in UAT checking updated tasks in "To Do" "review " and "completed"</t>
  </si>
  <si>
    <t>creating demo projects and testing with ratan sir.</t>
  </si>
  <si>
    <t>updating list templates</t>
  </si>
  <si>
    <t>updating projects folder in "PMO"</t>
  </si>
  <si>
    <t>working on data migration with ratan sir</t>
  </si>
  <si>
    <t>creating custom fields and lookup table in "teqmantra tenent"</t>
  </si>
  <si>
    <t>creating country calendars "JOR" "KAZ", "QAT", "EGY" "MAR",</t>
  </si>
  <si>
    <t>completed all countries calendar in "teqmantra tenent"</t>
  </si>
  <si>
    <t>Changing GUID in "Teqmantra Environmnet from UAT'</t>
  </si>
  <si>
    <t>teams training
introduction</t>
  </si>
  <si>
    <t>teams training
project server architecture
workflow of project server architecture</t>
  </si>
  <si>
    <t>teams training 
sync call with Ratan sir
project management life cycle(different phases of PMLC)
initiation
planning phase
execution
monitoring and controlling
closure
Microsoft outlook</t>
  </si>
  <si>
    <t>sync call with Ratan sir
some topics covered:
show your screen during a meeting
show presentation
learn about teams and channels
IITL &amp; ITSM
Topics covered (given by Ratan sir)
project definition
different resource types
milestone
risk
issues
critical path
network planning
deadline
Overview of business tool</t>
  </si>
  <si>
    <t>sync call with Ratan sir(topics covered)
project, risk, issues, life cycle
project management session PM101
Business tool overview</t>
  </si>
  <si>
    <t>publishing projects in PPMPMO</t>
  </si>
  <si>
    <t>working on site migration activity in PPMPMO</t>
  </si>
  <si>
    <t>creating countries calendars in "Teqmantra Environment"</t>
  </si>
  <si>
    <t>Creating countries calendars  in "Teqmantra Environment"</t>
  </si>
  <si>
    <t>Moving custom, pages in folders like "HTML","css","js" to 'Teqmantra environment'.</t>
  </si>
  <si>
    <t>created list templates "project Budget" , "SapApproverMatrix", "EmailNotifications", "Risk Registers" etc.</t>
  </si>
  <si>
    <t>working on custom fields and lookuptables changing "GUID" in custome pages.</t>
  </si>
  <si>
    <t>Changing GUID in pages</t>
  </si>
  <si>
    <t>changing links in html pages , js pages and custom pages</t>
  </si>
  <si>
    <t>"changing links in SAP Approval and in myTask"</t>
  </si>
  <si>
    <t>Reading about "Project management life cycle" and making notes.</t>
  </si>
  <si>
    <t>uploading master page in "teqmantra" from "UAT"</t>
  </si>
  <si>
    <t>published projects in UAT
changed GUID in "js"
working on project creation form "country GUID","Brand GUID","city GUID"</t>
  </si>
  <si>
    <t>1.changed "Teqmantra logo" in Teqmantra environment
2. changed style.css "UAT" to "teqmantra"
3. changed masterpage from "UAT" to "teqmantra"</t>
  </si>
  <si>
    <t>Updating in UAT Environment.</t>
  </si>
  <si>
    <t>Updating in UAT Environment</t>
  </si>
  <si>
    <t>project management life cycle
sending request on outlook</t>
  </si>
  <si>
    <t>working on teams
outlook</t>
  </si>
  <si>
    <t>working on "Americana Dev" custom fields and lookuptable.</t>
  </si>
  <si>
    <t>microsoft teams
training on project management</t>
  </si>
  <si>
    <t>working on "Americana Dev" Environment.</t>
  </si>
  <si>
    <t>project management 
teams
making presentation on project management life cycle</t>
  </si>
  <si>
    <t>Working on Americana dev environment creating resources.</t>
  </si>
  <si>
    <t>teams
giving presentation on myself and project management life cycle</t>
  </si>
  <si>
    <t>Working on Americana Dev environment</t>
  </si>
  <si>
    <t>working on "Americana  DEV"  creating resource and adding then into new resource updating in projects.</t>
  </si>
  <si>
    <t>sync call with Ratan sir
Brief overview of americana project</t>
  </si>
  <si>
    <t>Working on "Americana Dev Environment" creating templates</t>
  </si>
  <si>
    <t>sync call with Ratan sir
working on teams
software testing life cycle</t>
  </si>
  <si>
    <t>creating new list using templates and creating folders.</t>
  </si>
  <si>
    <t>sync call with Ratan sir
Ms project
Sdlc</t>
  </si>
  <si>
    <t>Sync call with Ratan sir
waterfall model
teams</t>
  </si>
  <si>
    <t>Sync call with ratan sir
teams 
Ms project (how to create task)</t>
  </si>
  <si>
    <t>creating Home pages and aspx pages in Americana DEV</t>
  </si>
  <si>
    <t>sync call with Ratan sir..
making state and district list in excel
submission of list</t>
  </si>
  <si>
    <t>adding custom pages and adding their links in "Americana Dev
"</t>
  </si>
  <si>
    <t>sync call with Ratan sir
making country and state list in lookup table custom field</t>
  </si>
  <si>
    <t>Sync call with Ratan sir..
making presentation on software testing on some topics</t>
  </si>
  <si>
    <t>Sync call with Ratan sir..
calendar creation 
creating new user teqmantra
project template creation teqmantra</t>
  </si>
  <si>
    <t>Sync call with ratan sir
Ms project training</t>
  </si>
  <si>
    <t>creating folders images, CSS , JS ,fonts, html</t>
  </si>
  <si>
    <t>Training at NTPC</t>
  </si>
  <si>
    <t>making complete presentation on software testing
Ms project</t>
  </si>
  <si>
    <t>doing changes in Master pages and custom images</t>
  </si>
  <si>
    <t>overview of software testing presentation
ms project</t>
  </si>
  <si>
    <t>calling ankit sharma for interview
software testing</t>
  </si>
  <si>
    <t>working on "Americana DEV" Changing their task name and resource name adding resources and publishing the projects.</t>
  </si>
  <si>
    <t>updating project of country "KSA"</t>
  </si>
  <si>
    <t>screening of ankit sharma
feedback meeting with Ratan sir</t>
  </si>
  <si>
    <t>Updaing projects</t>
  </si>
  <si>
    <t>updating projects of country KSA</t>
  </si>
  <si>
    <t>publish the projects by updating task(KSA 1 TO 5)</t>
  </si>
  <si>
    <t>Publish project (KSA 1 TO 5)</t>
  </si>
  <si>
    <t>publishing the projects while changing their "Resource name " "RE_M", "C_M" and "D_M" in "Americana Dev" Environment.</t>
  </si>
  <si>
    <t>Went to NTPC with Ratan sir</t>
  </si>
  <si>
    <t>Went to NTPC</t>
  </si>
  <si>
    <t>Updating projects in "Americana Dev"</t>
  </si>
  <si>
    <t>take review of custom field and lookup table for americana phase 2
Ms project</t>
  </si>
  <si>
    <t>MS Project training ppts complete
custom fields and lookup table</t>
  </si>
  <si>
    <t>updating milestones in "KSA" projects</t>
  </si>
  <si>
    <t>making complete presentation on software testing
MS Project</t>
  </si>
  <si>
    <t>working on changes in Teqmantra pwa_dev Environment and dev_it</t>
  </si>
  <si>
    <t>Changes done in "New project creation form" in country drop down, 
1. Removed trade zone
2. Replaced "power" to "vertical"
These changes done in "Teqmantra pwa_dev"</t>
  </si>
  <si>
    <t>working on changes  in Teqmantr_dev
1.Home Page
*Replace country dropdown with "state"
*Donat chart
2.project center
*country replace by state in grid and filter</t>
  </si>
  <si>
    <t>binding data by changing their "GUID" for project creation form to create project by project creation form.</t>
  </si>
  <si>
    <t>Working on teqmantra_dev on timesline  and "MY Task and MY approval"</t>
  </si>
  <si>
    <t>Induction Training</t>
  </si>
  <si>
    <t>MS Project Training</t>
  </si>
  <si>
    <t>working on "Master page ' change url</t>
  </si>
  <si>
    <t>Power Bi DAX training</t>
  </si>
  <si>
    <t>Working on my task page assigning maker and checker in project online.</t>
  </si>
  <si>
    <t>Working on replicating the data from teqmantra_dev_it to americana IT instances</t>
  </si>
  <si>
    <t>creating custom fields and lookup table</t>
  </si>
  <si>
    <t>folders are uploaded like html, css, js, images fonts and changing their urls for data binding.</t>
  </si>
  <si>
    <t>creating aspx pages like "project center page" , "MY Task", "My approval"  and changing GUID for data binding.</t>
  </si>
  <si>
    <t>changed project center aspx page , modified admin setting page aspx page by changing in the "HTML" code for hide the settings in "Admin page.aspx"</t>
  </si>
  <si>
    <t>Sync call with Ratan sir
Discussion on Americana phase 2 with team members</t>
  </si>
  <si>
    <t>Sync call with Ratan sir
Discussion on BRD
Review the BRD of Americana phase 2</t>
  </si>
  <si>
    <t>Sync call with Ratan sir
Brief discussion on test cases
Create lookup table</t>
  </si>
  <si>
    <t>Sync call with Ratan sir
create custom fields
enterprise calendar</t>
  </si>
  <si>
    <t>Team sync call with Ratan sir
start working on test cases
Create project creation form test case 
Review on all test cases</t>
  </si>
  <si>
    <t>Team sync call with Ratan sir
Prepare test case on project center
Take overview of BRD</t>
  </si>
  <si>
    <t>Team sync call with Ratan sir
Revised test cases
discussion on test cases</t>
  </si>
  <si>
    <t>Team sync call with Ratan sir
writing test cases on project site</t>
  </si>
  <si>
    <t>Team sync call with Ratan sir
test cases on project timeline and task assignment
revised test cases</t>
  </si>
  <si>
    <t>Team sync call with Ratan sir
test cases on task list and resource management
overview of BRD</t>
  </si>
  <si>
    <t>Team sync call with Ratan sir
Revised test cases
create custom fields and lookup table</t>
  </si>
  <si>
    <t>Team sync call with Ratan sir
test cases on documents and notification
revised test cases
BRD overview</t>
  </si>
  <si>
    <t>Team sync call with Ratan sir
test cases on resource management and resource pool
discussion with team members regarding project</t>
  </si>
  <si>
    <t>Team sync call with Ratan sir
test cases on risk and issue
Revised test cases
Review of BRD</t>
  </si>
  <si>
    <t>Team sync call with Ratan sir
Revised all test cases
Another meeting with Ratan sir
1x1 feedback meeting with jeet sir</t>
  </si>
  <si>
    <t>My task : Replace on schedule with on track
changed project status with values completed, on track, delay
change custom pages heading.
Replaced project center page Html and js
and replaced their GUID's</t>
  </si>
  <si>
    <t>Working on DEVPPMIT instance.</t>
  </si>
  <si>
    <t>Working on "UATPPMIT" instance .</t>
  </si>
  <si>
    <t>Working on .aspx pages like project center , Resource pool , Admin settings and project creation form and htm , css, js, fonts, images in UATPPMIT.</t>
  </si>
  <si>
    <t>Working on UATPPMIT instance</t>
  </si>
  <si>
    <t>Hiding "mytask page" ,"MyApproval page" , "PowerBi page" and "resource page" from master page. work on data binding for "My task" and project center form.</t>
  </si>
  <si>
    <t>Changes done according to "DEVPPMIT" to "UATPPMIT"</t>
  </si>
  <si>
    <t>Team sync call with Ratan sir.
Do testing on Project creation form.
Writing test cases</t>
  </si>
  <si>
    <t>Team sync call with Ratan sir.
Writing test cases
Do testing on Project creation form</t>
  </si>
  <si>
    <t>Team sync call with Ratan sir
making another sheet for test cases</t>
  </si>
  <si>
    <t>Worked on Portfolio Dashboard.</t>
  </si>
  <si>
    <t>Worked on changes suggested by Ratan sir for Portfolio Dashboard.</t>
  </si>
  <si>
    <t>Worked on Resource Report.</t>
  </si>
  <si>
    <t>Worked on changes suggested by Ratan sir for Resource Report.</t>
  </si>
  <si>
    <t>Worked on Assignment Report.</t>
  </si>
  <si>
    <t>team sync call with Ratan sir
Do activities assigned by Ratan sir
testing on project center</t>
  </si>
  <si>
    <t>Team sync call with Ratan sir
Writing new test cases of project center and project creation form</t>
  </si>
  <si>
    <t>Team sync call with Ratan sir
writing new test cases
discussion on test cases with Ratan sir</t>
  </si>
  <si>
    <t>Team sync call with Ratan sir
testing on Project center
write new test cases of project center</t>
  </si>
  <si>
    <t>Team sync call with Ratan sir
discussion on project with team members
involved in project related activities</t>
  </si>
  <si>
    <t>Team sync call with Ratan sir
do testing of project creation form and project center
involved in project related other activities</t>
  </si>
  <si>
    <t>Team sync call with Ratan sir
do testing and give the feedback of all activities to Ratan sir</t>
  </si>
  <si>
    <t>Worked on Power Bi report Project Online PWADemo1 instance.</t>
  </si>
  <si>
    <t>Worked on Americana Report.</t>
  </si>
  <si>
    <t>Worked on By Brand report.</t>
  </si>
  <si>
    <t>Worked on Americana By Brand_Status report.</t>
  </si>
  <si>
    <t>O365 migration at Jakson.</t>
  </si>
  <si>
    <t>Working on Jakson project.</t>
  </si>
  <si>
    <t>Deployment on Americana IT instance</t>
  </si>
  <si>
    <t>Deployment in IT instance Americana</t>
  </si>
  <si>
    <t>working on Teqmantra instence change project creation form.</t>
  </si>
  <si>
    <t>Working on Teqmantra instance</t>
  </si>
  <si>
    <t>Working to data migration activity for users in "Jakson"</t>
  </si>
  <si>
    <t>working on data migration activity for jakson</t>
  </si>
  <si>
    <t>working on data migration activity for jakson.</t>
  </si>
  <si>
    <t>Worked on O365 data migration with remote users</t>
  </si>
  <si>
    <t>O365 Installation in Jakson.</t>
  </si>
  <si>
    <t>O365 installation in Jakson.</t>
  </si>
  <si>
    <t>JAKSON Project</t>
  </si>
  <si>
    <t>JAKSON Activities</t>
  </si>
  <si>
    <t>JAKSON Project Activities</t>
  </si>
  <si>
    <t>INDEPENDENCE DAY HOLIDAY</t>
  </si>
  <si>
    <t>NTPC Training Center</t>
  </si>
  <si>
    <t>Work from home for Jakson pending activities</t>
  </si>
  <si>
    <t>O365 installation in Jakson (On-Site).</t>
  </si>
  <si>
    <t>O365 installation in WFH (Online support).</t>
  </si>
  <si>
    <t>O365 online support for Jakson (WFH).</t>
  </si>
  <si>
    <t>Back end for Jakson &amp; preparing for DAX &amp; PL - 300 Certification.</t>
  </si>
  <si>
    <t>Attended MS Project/ Project Online Training in NTPC (Instructor Ratan Sir).</t>
  </si>
  <si>
    <t>Went to NTPC for training project online</t>
  </si>
  <si>
    <t>Holiday for diwali</t>
  </si>
  <si>
    <t>project management training</t>
  </si>
  <si>
    <t>Project Management basic tutorial training</t>
  </si>
  <si>
    <t>Project Management training</t>
  </si>
  <si>
    <t>Ms project learning</t>
  </si>
  <si>
    <t>Introduction/ Induction</t>
  </si>
  <si>
    <t>presenation /Ms project learning</t>
  </si>
  <si>
    <t>learning Rest API crud operation from scratch.</t>
  </si>
  <si>
    <t>learning Rest API crud operation 
inserting list item.</t>
  </si>
  <si>
    <t>learning rest api
create and update function and project online</t>
  </si>
  <si>
    <t>learning project online using NTPC Instence</t>
  </si>
  <si>
    <t>Reviewing NTPC Project instance.</t>
  </si>
  <si>
    <t>learning project online</t>
  </si>
  <si>
    <t>Learning Project online</t>
  </si>
  <si>
    <t>Learning project online</t>
  </si>
  <si>
    <t>Email Notification in using Rest API teqmantra instance and project online</t>
  </si>
  <si>
    <t>Email notification using rest api in Mytask and project online.</t>
  </si>
  <si>
    <t>Ms project learning
project server demo training</t>
  </si>
  <si>
    <t>Holiday for Goverdhan Pooja.</t>
  </si>
  <si>
    <t>Holiday for Bhai Dooj.</t>
  </si>
  <si>
    <t>Work on My Task page that developed by ajit sir, and changed there GUID to run same functionality In MYTask.demo page.</t>
  </si>
  <si>
    <t>Need to change MYApproval page in Production Environment as discussed with Ajit sir. facing some issues while changing GUID and links not working properly.</t>
  </si>
  <si>
    <t>Completing the Module for App Maker Cloud challange and Rest Api Functionality for In TeqMantra Tenent and project online Architecture as discussed with Ratan sir.</t>
  </si>
  <si>
    <t>Deployment done for MYApproval.Demo aspx page for testing working fine, and completed some module for AppMaker Challange.</t>
  </si>
  <si>
    <t>All modules are completed for appMaker cloud challange.</t>
  </si>
  <si>
    <t>project server 
Ms project  ppt</t>
  </si>
  <si>
    <t>ms project learning</t>
  </si>
  <si>
    <t>project discussion</t>
  </si>
  <si>
    <t>PL - 300 &amp; MS Project preparation.</t>
  </si>
  <si>
    <t>learning concepts of C# in dotnet visual studio.</t>
  </si>
  <si>
    <t>learning concepts of C# in dotnet</t>
  </si>
  <si>
    <t>learning concepts of C# in dotnet  variables, constant, datatype, operators.</t>
  </si>
  <si>
    <t>learning conditions in C#
if statement
if-else statement
if-else-if statement
Nested if statement
switch statement</t>
  </si>
  <si>
    <t>learning conditions in C#
if statement
if-else statement
if-else-if statement
Nested if statement
switch statement  and loops</t>
  </si>
  <si>
    <t>learning loops concept in C#</t>
  </si>
  <si>
    <t>learning loops concepts in c# and preparing for certification PL100</t>
  </si>
  <si>
    <t>solving problems using loops functions in c#</t>
  </si>
  <si>
    <t>learning loops in c#</t>
  </si>
  <si>
    <t>learning c# loops concept</t>
  </si>
  <si>
    <t>learning loops</t>
  </si>
  <si>
    <t>loops and conditional statements</t>
  </si>
  <si>
    <t>KPCL
Employee: Akshay Kumar	
Mobile No. 7349378345	
Issue in installation Project 2021	
issue resolved</t>
  </si>
  <si>
    <t>Window's 10 installation in Saurabh Sir Laptop
Outlook</t>
  </si>
  <si>
    <t>I was on Leave because of travelling from Narnaul to Delhi.</t>
  </si>
  <si>
    <t>Writing Americana Project Test Cases &amp; PL - 300 preparation.</t>
  </si>
  <si>
    <t>Leave to Attend Function</t>
  </si>
  <si>
    <t>On personal leave.</t>
  </si>
  <si>
    <t>MAA VAISHNO DEVI TOUR
JAI MATA DI</t>
  </si>
  <si>
    <t>Writing test cases for Americana Project...</t>
  </si>
  <si>
    <t xml:space="preserve">Worked on flow task notes integration </t>
  </si>
  <si>
    <t>Flow failure configuration</t>
  </si>
  <si>
    <t>Environment backup Teqmantra &amp; Customer Dev</t>
  </si>
  <si>
    <t>Import &amp; Export flows on Customer Dev</t>
  </si>
  <si>
    <t>On leave</t>
  </si>
  <si>
    <t xml:space="preserve">Working on customer Dev environment </t>
  </si>
  <si>
    <t>Working on customer dev environment</t>
  </si>
  <si>
    <t>Americana development</t>
  </si>
  <si>
    <t xml:space="preserve">KT </t>
  </si>
  <si>
    <t>KT</t>
  </si>
  <si>
    <t>Maa Vaishno Devi trip</t>
  </si>
  <si>
    <t>Americana Development</t>
  </si>
  <si>
    <t xml:space="preserve">Americana  Development
</t>
  </si>
  <si>
    <t>Americana  Development</t>
  </si>
  <si>
    <t>Ma Vaishno Devi Trip</t>
  </si>
  <si>
    <t>On Leave</t>
  </si>
  <si>
    <t>Holi Festival</t>
  </si>
  <si>
    <t>Leave because of Headache and Cold.</t>
  </si>
  <si>
    <t>Preparing the Aptitude Test Paper for hiring interns.</t>
  </si>
  <si>
    <t>Preparing Microsoft Viva PPT.</t>
  </si>
  <si>
    <t>Learning SSRS for MHA Project.</t>
  </si>
  <si>
    <t>Microsoft Viva Presentation.</t>
  </si>
  <si>
    <t>on leave for half day.</t>
  </si>
  <si>
    <t xml:space="preserve">Working power automate flows </t>
  </si>
  <si>
    <t xml:space="preserve">Add Server in domain
SQL Installation 
App Fabric
</t>
  </si>
  <si>
    <t xml:space="preserve">SQL Installation 
App Fabric configuration </t>
  </si>
  <si>
    <t xml:space="preserve">SQL Installation Documentation
App Fabric configuration steps documentation 
</t>
  </si>
  <si>
    <t>SSDT Download &amp; installation
SSRS Download &amp; installation</t>
  </si>
  <si>
    <t>Visit Office for Interns Hiring Process</t>
  </si>
  <si>
    <t xml:space="preserve">SSDT Installation in offline machine 
SSRS Installation in offline machine 
</t>
  </si>
  <si>
    <t>SQL Server 2019 ISO Download</t>
  </si>
  <si>
    <t>Flow ( Task Reminder , Task Restriction)</t>
  </si>
  <si>
    <t xml:space="preserve">Flow: Delay Task , Project Delay </t>
  </si>
  <si>
    <t xml:space="preserve">FLow : 1. Copy Milestone dependent task 
             2.  Task Submission </t>
  </si>
  <si>
    <t>Short Call to Plan UAT</t>
  </si>
  <si>
    <t>Sync Call with Air India</t>
  </si>
  <si>
    <t>Flow: First Task , Task Restriction</t>
  </si>
  <si>
    <t>Flow:  Task Restriction,  Project Closure</t>
  </si>
  <si>
    <t>Flow:  Update Counter Value , Copy Project , Copy Task Delay</t>
  </si>
  <si>
    <t>Flow: First Task Issue, Task Restrict Task Issue</t>
  </si>
  <si>
    <t>Flow: Copy Milestone Issues , Restrict Task Issues</t>
  </si>
  <si>
    <t>SSRS Report R &amp; D</t>
  </si>
  <si>
    <t>Designing Power BI report for Air India.</t>
  </si>
  <si>
    <t xml:space="preserve">Creating HTML Email body templates using power automate. </t>
  </si>
  <si>
    <t>Creating lookup tables and custom fields and projects</t>
  </si>
  <si>
    <t>Working on (TQM-AirIndia), (TQM-Americana) getting ready.</t>
  </si>
  <si>
    <t xml:space="preserve">working on Americana qapmo enviornment
</t>
  </si>
  <si>
    <t>Headache issue</t>
  </si>
  <si>
    <t>Room Partner Health issue</t>
  </si>
  <si>
    <t>Power Bi</t>
  </si>
  <si>
    <t xml:space="preserve">Intro to project management
</t>
  </si>
  <si>
    <t xml:space="preserve">Intro to project for web
</t>
  </si>
  <si>
    <t xml:space="preserve">Project for web
</t>
  </si>
  <si>
    <t>Power BI</t>
  </si>
  <si>
    <t>SQL</t>
  </si>
  <si>
    <t>sql</t>
  </si>
  <si>
    <t xml:space="preserve">SQL and Project for web
</t>
  </si>
  <si>
    <t>50 Ques on SQL</t>
  </si>
  <si>
    <t>Visit Khatu Shyam JI</t>
  </si>
  <si>
    <t>Visit Khatu Shyam Ji</t>
  </si>
  <si>
    <t>Feeling not well</t>
  </si>
  <si>
    <t>RakshaBandhan</t>
  </si>
  <si>
    <t>Went to Chandigarh</t>
  </si>
  <si>
    <t>Travel from Haryana to Delhi</t>
  </si>
  <si>
    <t>Gandhi Jyanti</t>
  </si>
  <si>
    <t>Sulawines</t>
  </si>
  <si>
    <t>With Sheel</t>
  </si>
  <si>
    <t>Power Platform</t>
  </si>
  <si>
    <t>CMR</t>
  </si>
  <si>
    <t>Microsoft and Sulawines</t>
  </si>
  <si>
    <t>Gandhi Jayanti &amp; Lal Bahadur Jayanti</t>
  </si>
  <si>
    <t>Eye Pain</t>
  </si>
  <si>
    <t>Ajyant</t>
  </si>
  <si>
    <t>tanuj.dixit@shreeojas.com</t>
  </si>
  <si>
    <t>Nettech and Mukesh</t>
  </si>
  <si>
    <t>Dashara</t>
  </si>
  <si>
    <t>quest</t>
  </si>
  <si>
    <t>Due to Medical issue at hometown</t>
  </si>
  <si>
    <t>Dussehra holiday</t>
  </si>
  <si>
    <t>office holiday</t>
  </si>
  <si>
    <t>Office Holiday Due to Diwali Festival</t>
  </si>
  <si>
    <t>Office Holiday because of Thanksgiving Day</t>
  </si>
  <si>
    <t>Diwali Holiday</t>
  </si>
  <si>
    <t>Leave taken due to demise of cousin brother,.</t>
  </si>
  <si>
    <t xml:space="preserve">Leave taken </t>
  </si>
  <si>
    <t>Holiday</t>
  </si>
  <si>
    <t>Leave because of Body Pain</t>
  </si>
  <si>
    <t xml:space="preserve">office leave </t>
  </si>
  <si>
    <t xml:space="preserve">Bereavement leave </t>
  </si>
  <si>
    <t>Office Leave due to Christmas.</t>
  </si>
  <si>
    <t>Went to Gaziabad for personal work.</t>
  </si>
  <si>
    <t>Christmas holiday</t>
  </si>
  <si>
    <t xml:space="preserve">Due to fever </t>
  </si>
  <si>
    <t>Visit to Hometown</t>
  </si>
  <si>
    <t>New Year Holiday</t>
  </si>
  <si>
    <t>Independence Day Holiday</t>
  </si>
  <si>
    <t>GSTN Project</t>
  </si>
  <si>
    <t>GSTN</t>
  </si>
  <si>
    <t>Leave but canceled.</t>
  </si>
  <si>
    <t>Leave</t>
  </si>
  <si>
    <t>Leave But Canceled.</t>
  </si>
  <si>
    <t>Office Holiday.</t>
  </si>
  <si>
    <t xml:space="preserve">On Leave due to outstation </t>
  </si>
  <si>
    <t>Republic Day Holiday</t>
  </si>
  <si>
    <t>New Year hOLIDAY</t>
  </si>
  <si>
    <t>Leave Due to Stomach upset.</t>
  </si>
  <si>
    <t>Cough &amp; Cold</t>
  </si>
  <si>
    <t>TeqMantra Office Because of Holi Party</t>
  </si>
  <si>
    <t>Holi Festival.</t>
  </si>
  <si>
    <t>Good Friday.</t>
  </si>
  <si>
    <t>Meeting with Ayan NTPC</t>
  </si>
  <si>
    <t>Basics of power apps and started with basic tasks</t>
  </si>
  <si>
    <t>Basic tasks on power apps and explored calculated columns in dataverse</t>
  </si>
  <si>
    <t xml:space="preserve">on leave </t>
  </si>
  <si>
    <t>Powerapps{forms,lookup function in dataverse,businessrules]</t>
  </si>
  <si>
    <t>Explored business rule,studied basics of project management</t>
  </si>
  <si>
    <t xml:space="preserve">Business rules exploration and project for web basics </t>
  </si>
  <si>
    <t>Introduction to powerbi[ppt making]</t>
  </si>
  <si>
    <t>Introduction to powerbi[ppt making and presentation on Power BI]</t>
  </si>
  <si>
    <t>Javascript and html revision</t>
  </si>
  <si>
    <t>Introduction to power automate and flows</t>
  </si>
  <si>
    <t>Power automated flow(schedule,automated ,instant) learnt and implemented it</t>
  </si>
  <si>
    <t>Embedding html and js in model driven app</t>
  </si>
  <si>
    <t>embed html and js in model driven and push data in dataverse</t>
  </si>
  <si>
    <t>Basic of JS,how to embed JS in model driven application,</t>
  </si>
  <si>
    <t>Visit to Redington,Okhla and worked on JS basics how to make a JS script to show the alert tag in case of onchange event in form by embedding JS in model driven app.</t>
  </si>
  <si>
    <t>Started working on 7 tasks on JS by embedding JS in model driven (completed 5 of them)</t>
  </si>
  <si>
    <t>Completed all the pending task of embedding JS in model driven app.</t>
  </si>
  <si>
    <t>I was on travelling from hometown to Noida</t>
  </si>
  <si>
    <t>Microsoft Project for web basics</t>
  </si>
  <si>
    <t>Office Leave (Labour Day)</t>
  </si>
  <si>
    <t>Javascript basics(arrays,object,functions)</t>
  </si>
  <si>
    <t>How to make a calendar using IST in MS project for web</t>
  </si>
  <si>
    <t>How to make a calendar using IST in MS project for web and to add holidays in the calendar and started working upon ppt on MS project for web</t>
  </si>
  <si>
    <t>JavaScript basics and made project for web ppt presentation .</t>
  </si>
  <si>
    <t>Canvas application creating a timeline app.</t>
  </si>
  <si>
    <t>Holiday for labor day</t>
  </si>
  <si>
    <t xml:space="preserve">Business process flow </t>
  </si>
  <si>
    <t>Business process flow task to move to next stage using JS and how to embed visuals in power bi</t>
  </si>
  <si>
    <t>Introduction to canvas app,variables in Canvas app</t>
  </si>
  <si>
    <t>Search and filter function of canvas and integrated canvas with sharepoint so that the data from canvas form can be sent to the sharepoint list</t>
  </si>
  <si>
    <t>Implemeted patch function such that data from a form is inserted into grid after submit button is pressed and checked data validation in forms</t>
  </si>
  <si>
    <t>Javascript basics[array functions{filter,map,reduce}] &amp; Dom manipulation introduction</t>
  </si>
  <si>
    <t xml:space="preserve">I was on Leave due to Urgent Work </t>
  </si>
  <si>
    <t>CRUD operation such as to make a editable grid so that insertion,updation and deletion occurs in the grid.</t>
  </si>
  <si>
    <t>Customize SharePoint list forms in power apps by SharePoint integration in power apps and revised relationships in power bi and made a data model without AutoConnect inbuilt functionality</t>
  </si>
  <si>
    <t>Cascading dropdown in sharepoint list so that there is dependency between the dropdowns i.e one value selected in one dropdown leads to change in another dropdown</t>
  </si>
  <si>
    <t>Started with the tracking system UI part (grid,cards)</t>
  </si>
  <si>
    <t>Added the buttons in ribbon like delete and save</t>
  </si>
  <si>
    <t>Completed the tracker system with all the functionalities like navigation from one screen to another,all the buttons inserted and functionalities working.</t>
  </si>
  <si>
    <t>Worked on the power bi project of the covid excel , and made visuals after cleaning data, data modeling etc.</t>
  </si>
  <si>
    <t>Components in Canvas and Converted choices to checkboxes in power apps</t>
  </si>
  <si>
    <t>UI part of the grid</t>
  </si>
  <si>
    <t xml:space="preserve">Made containers in screen 2 and screen 3 of my tracker system to make changes in UI </t>
  </si>
  <si>
    <t>Second Half Day Leave</t>
  </si>
  <si>
    <t>Due to Back Pain</t>
  </si>
  <si>
    <t>Geo Access CR &amp; Contractor CR</t>
  </si>
  <si>
    <t>Contractor CR &amp; Comments CR</t>
  </si>
  <si>
    <t>leave due to personal reason</t>
  </si>
  <si>
    <t>Completed with the validation and popups in my tracker system [Canvas app]</t>
  </si>
  <si>
    <t>Validation in power apps canvas(email,phone,age,) so that if incorrecly added popup appears.</t>
  </si>
  <si>
    <t>Basics of power automate,types of flows and implementation</t>
  </si>
  <si>
    <t>Power automate flow[Desktop and Automated]</t>
  </si>
  <si>
    <t>Power automate flow to copy one list items into another lists,notes on ppwer automate</t>
  </si>
  <si>
    <t>Introduction to One Plan</t>
  </si>
  <si>
    <t>Made a flow to add values from one existing sharepoint list into another sharepoint list</t>
  </si>
  <si>
    <t>Basic understanding of power automate desktop flow</t>
  </si>
  <si>
    <t>On Leave Stomach Upset</t>
  </si>
  <si>
    <t>Made a flow in power automate desktop to send file from onedrive into sharepoint</t>
  </si>
  <si>
    <t>Power automate desktop flows</t>
  </si>
  <si>
    <t>power automate desktop flows learning</t>
  </si>
  <si>
    <t>1st flow exporting the excel file and sending the mail</t>
  </si>
  <si>
    <t>1st flow exporting the excel file and send the mail</t>
  </si>
  <si>
    <t>2nd flow updating the project name</t>
  </si>
  <si>
    <t>3rd flow of filtring the porojects and sending the mail</t>
  </si>
  <si>
    <t>Desktop flows</t>
  </si>
  <si>
    <t>Deskktop flows</t>
  </si>
  <si>
    <t>Desktop flows[R&amp;D]</t>
  </si>
  <si>
    <t>Desktop flows[R&amp;D] on 4 tasks,sharepoint and dataverse insertion,option selection and flow running accordingly,file selection and email reading</t>
  </si>
  <si>
    <t>Power BI and One Plan</t>
  </si>
  <si>
    <t>Desktop flow and documentation on desktop flows</t>
  </si>
  <si>
    <t>One plan academy lectures</t>
  </si>
  <si>
    <t>Power bi report and one plan discussion</t>
  </si>
  <si>
    <t>LEAVE STATUS</t>
  </si>
  <si>
    <t>LEAVE REQUEST COMMENT</t>
  </si>
  <si>
    <t>LEAVE REQUEST</t>
  </si>
  <si>
    <t>CUSTOMER</t>
  </si>
  <si>
    <t>HOLIDAY LIST</t>
  </si>
  <si>
    <t>ATTENDANCE RECORD (PUNCH IN/OUT)</t>
  </si>
  <si>
    <t>PROJECT ACTIVITY</t>
  </si>
  <si>
    <t>PROJECT</t>
  </si>
  <si>
    <t>TIMESHEET</t>
  </si>
  <si>
    <t>TIMESHEET ACTION LOG</t>
  </si>
  <si>
    <t>TIMESHEET ITEM</t>
  </si>
  <si>
    <t>Customer</t>
  </si>
  <si>
    <t>Project Name</t>
  </si>
  <si>
    <t>Activity Name</t>
  </si>
  <si>
    <t>Hours</t>
  </si>
  <si>
    <t>Bank IFSC Code</t>
  </si>
  <si>
    <t>Bank Name</t>
  </si>
  <si>
    <t>Bank Account No.</t>
  </si>
  <si>
    <t>Account Holder Name</t>
  </si>
  <si>
    <t>Aadhaar Card</t>
  </si>
  <si>
    <t>PAN Card</t>
  </si>
  <si>
    <t>Blood Group</t>
  </si>
  <si>
    <t>Linkedin Profile</t>
  </si>
  <si>
    <t>Notice Period</t>
  </si>
  <si>
    <t>GHMI</t>
  </si>
  <si>
    <t>Employment Status</t>
  </si>
  <si>
    <t>Active [Emp]</t>
  </si>
  <si>
    <t>Resigned (Voluntary)</t>
  </si>
  <si>
    <t>Absconding</t>
  </si>
  <si>
    <t>Terminated</t>
  </si>
  <si>
    <t>Contract</t>
  </si>
  <si>
    <t>Long Leave</t>
  </si>
  <si>
    <t>Resigned (ATL)</t>
  </si>
  <si>
    <t>Maternity Leave</t>
  </si>
  <si>
    <t>Sabbatical Leave</t>
  </si>
  <si>
    <t>Probation [6]</t>
  </si>
  <si>
    <t>zSystem</t>
  </si>
  <si>
    <t>Internship [6]</t>
  </si>
  <si>
    <t>EMPLOYMENT STATUS</t>
  </si>
  <si>
    <t>E23045</t>
  </si>
  <si>
    <t>Sourav</t>
  </si>
  <si>
    <t>Need to change my room.</t>
  </si>
  <si>
    <t>Ceremony of my Grandfather</t>
  </si>
  <si>
    <t>Family Emergency.</t>
  </si>
  <si>
    <t>Due to some personal reason</t>
  </si>
  <si>
    <t xml:space="preserve">Due to some medical emergency </t>
  </si>
  <si>
    <t>Good Afternoon Sir,
I have to catch My Bus in Evening, so please allow me WFH on 23-07-2024.</t>
  </si>
  <si>
    <t>Need to go Panchkula for my PMT.</t>
  </si>
  <si>
    <t>Sick Leave</t>
  </si>
  <si>
    <t>Salary hold issue.</t>
  </si>
  <si>
    <t xml:space="preserve">Due to some personal reason - guests visiting </t>
  </si>
  <si>
    <t>System Assigned</t>
  </si>
  <si>
    <t>Stomach Upset &amp; Loose Motion.</t>
  </si>
  <si>
    <t>PST in Panchkula</t>
  </si>
  <si>
    <t>Feet Swelled</t>
  </si>
  <si>
    <t>Need to change my room</t>
  </si>
  <si>
    <t>Power Bi jindal reports and one plan</t>
  </si>
  <si>
    <t>Power Bi reports and Jindal Power Bi reports understanding</t>
  </si>
  <si>
    <t xml:space="preserve">Power Bi report making from dataset </t>
  </si>
  <si>
    <t>One plan intergattion</t>
  </si>
  <si>
    <t>One plan integration</t>
  </si>
  <si>
    <t>One plan integarion[jira ] and power bi report making</t>
  </si>
  <si>
    <t>power bi report understanding[leaves]</t>
  </si>
  <si>
    <t>Power bi report layout[timesheet,leaves]</t>
  </si>
  <si>
    <t>One plan integration[Azure devops]</t>
  </si>
  <si>
    <t>Power bi report Understanding of dataset</t>
  </si>
  <si>
    <t>SPFX beginning and Power bi report development[leaves]</t>
  </si>
  <si>
    <t>Prepared for my tgif session on power BI report,introduction to spfx learning/</t>
  </si>
  <si>
    <t>Power bi report development on leaves and project online discussion</t>
  </si>
  <si>
    <t>power automate flow on email reading</t>
  </si>
  <si>
    <t>power automate flow and leaves report development</t>
  </si>
  <si>
    <t>OFF</t>
  </si>
  <si>
    <t>project online and power apps pactch function to insert values in sharepoint lists</t>
  </si>
  <si>
    <t>power bi report and spfx setting up environment</t>
  </si>
  <si>
    <t>power bi report and spfx connecting vscode local file with sharepoint site,project online</t>
  </si>
  <si>
    <t>power bi report and spfx [starting with react basics]</t>
  </si>
  <si>
    <t>On leave for half day</t>
  </si>
  <si>
    <t>spx react customaziation basic attempt.</t>
  </si>
  <si>
    <t>R &amp; D on BPF and power bi report  tables relationship checking.</t>
  </si>
  <si>
    <t>Went to Panchkula for PMT</t>
  </si>
  <si>
    <t>Stomach Upset &amp; loose Motion</t>
  </si>
  <si>
    <t>power bi report development of WFH</t>
  </si>
  <si>
    <t>power bi report development</t>
  </si>
  <si>
    <t>R&amp;D on BPF and  kanban board development</t>
  </si>
  <si>
    <t>R &amp;D on BPF(flow,acion step and workflows)</t>
  </si>
  <si>
    <t>ohrm_timesheet_item</t>
  </si>
  <si>
    <t>TABLES</t>
  </si>
  <si>
    <t>RECORDS</t>
  </si>
  <si>
    <t>ohrm_employment_status</t>
  </si>
  <si>
    <t>ohrm_leave</t>
  </si>
  <si>
    <t>ohrm_leave_entitlement</t>
  </si>
  <si>
    <t>ohrm_leave_request</t>
  </si>
  <si>
    <t>ohrm_leave_type</t>
  </si>
  <si>
    <t>ohrm_leave_status</t>
  </si>
  <si>
    <t>ohrm_leave_request_comment</t>
  </si>
  <si>
    <t>ohrm_holiday</t>
  </si>
  <si>
    <t>ohrm_attendance_record</t>
  </si>
  <si>
    <t>ohrm_customer</t>
  </si>
  <si>
    <t>ohrm_project</t>
  </si>
  <si>
    <t>ohrm_project_activity</t>
  </si>
  <si>
    <t>ohrm_timesheet</t>
  </si>
  <si>
    <t>ohrm_timesheet_action_log</t>
  </si>
  <si>
    <t>Name</t>
  </si>
  <si>
    <t>Description</t>
  </si>
  <si>
    <t>Leave Records</t>
  </si>
  <si>
    <t>Leave Requests</t>
  </si>
  <si>
    <t>Leave Types</t>
  </si>
  <si>
    <t>Leave Request comments</t>
  </si>
  <si>
    <t>Holiday List</t>
  </si>
  <si>
    <t>Attendance Records</t>
  </si>
  <si>
    <t>Customer List</t>
  </si>
  <si>
    <t>Project List</t>
  </si>
  <si>
    <t>Project Activities</t>
  </si>
  <si>
    <t>Employee Timesheets</t>
  </si>
  <si>
    <t>Employee Timesheets - Action Logs</t>
  </si>
  <si>
    <t>Employee Timesheets - Items</t>
  </si>
  <si>
    <t>Last Refreshed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</si>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</sst>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dd/mmm/yyyy\ hh:mm\ AM/PM"/>
  </numFmts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8"/>
      <color theme="7" tint="0.59999389629810485"/>
      <name val="Calibri"/>
      <family val="2"/>
      <scheme val="minor"/>
    </font>
    <font>
      <b/>
      <sz val="11"/>
      <color theme="7" tint="0.59999389629810485"/>
      <name val="Calibri"/>
      <family val="2"/>
      <scheme val="minor"/>
    </font>
    <font>
      <sz val="11"/>
      <color theme="7" tint="0.59999389629810485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28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2" borderId="0" xfId="0" applyFill="1" applyAlignment="1">
      <alignment horizontal="center" wrapText="1"/>
    </xf>
    <xf numFmtId="0" fontId="0" fillId="2" borderId="0" xfId="0" applyFill="1" applyAlignment="1">
      <alignment wrapText="1"/>
    </xf>
    <xf numFmtId="0" fontId="3" fillId="3" borderId="0" xfId="0" applyFont="1" applyFill="1"/>
    <xf numFmtId="0" fontId="4" fillId="3" borderId="0" xfId="0" applyFont="1" applyFill="1"/>
    <xf numFmtId="0" fontId="0" fillId="3" borderId="0" xfId="0" applyFill="1"/>
    <xf numFmtId="0" fontId="0" fillId="0" borderId="0" xfId="0" applyAlignment="1">
      <alignment horizontal="right"/>
    </xf>
    <xf numFmtId="0" fontId="6" fillId="0" borderId="0" xfId="0" applyFont="1"/>
    <xf numFmtId="22" fontId="0" fillId="0" borderId="0" xfId="0" applyNumberFormat="1" applyAlignment="1">
      <alignment horizontal="right"/>
    </xf>
    <xf numFmtId="164" fontId="0" fillId="4" borderId="0" xfId="0" applyNumberFormat="1" applyFill="1" applyAlignment="1">
      <alignment horizontal="left"/>
    </xf>
    <xf numFmtId="0" fontId="0" fillId="5" borderId="0" xfId="0" applyFill="1"/>
    <xf numFmtId="0" fontId="7" fillId="7" borderId="0" xfId="0" applyFont="1" applyFill="1" applyAlignment="1">
      <alignment vertical="center"/>
    </xf>
    <xf numFmtId="0" fontId="8" fillId="6" borderId="0" xfId="0" applyFont="1" applyFill="1"/>
    <xf numFmtId="0" fontId="8" fillId="6" borderId="0" xfId="0" applyFont="1" applyFill="1" applyAlignment="1">
      <alignment vertical="center"/>
    </xf>
    <xf numFmtId="1" fontId="7" fillId="0" borderId="0" xfId="1" applyNumberFormat="1" applyFont="1" applyAlignment="1"/>
    <xf numFmtId="0" fontId="2" fillId="3" borderId="0" xfId="0" applyFont="1" applyFill="1" applyAlignment="1">
      <alignment horizontal="left" vertical="center"/>
    </xf>
    <xf numFmtId="0" fontId="7" fillId="7" borderId="0" xfId="0" applyFont="1" applyFill="1" applyAlignment="1">
      <alignment horizontal="center"/>
    </xf>
  </cellXfs>
  <cellStyles count="2">
    <cellStyle name="Comma" xfId="1" builtinId="3"/>
    <cellStyle name="Normal" xfId="0" builtinId="0"/>
  </cellStyles>
  <dxfs count="8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</dxf>
    <dxf>
      <numFmt numFmtId="27" formatCode="dd/mm/yyyy\ hh:mm"/>
    </dxf>
    <dxf>
      <numFmt numFmtId="27" formatCode="dd/mm/yyyy\ hh:mm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6" formatCode="hh:mm:ss"/>
      <alignment horizontal="center" vertical="bottom" textRotation="0" wrapText="0" indent="0" justifyLastLine="0" shrinkToFit="0" readingOrder="0"/>
    </dxf>
    <dxf>
      <numFmt numFmtId="26" formatCode="hh:mm:ss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27" formatCode="dd/mm/yyyy\ hh:mm"/>
    </dxf>
    <dxf>
      <alignment horizontal="right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alignment horizontal="center" vertical="bottom" textRotation="0" wrapText="0" indent="0" justifyLastLine="0" shrinkToFit="0" readingOrder="0"/>
    </dxf>
    <dxf>
      <numFmt numFmtId="19" formatCode="dd/mm/yyyy"/>
    </dxf>
  </dxfs>
  <tableStyles count="0" defaultTableStyle="TableStyleMedium2" defaultPivotStyle="PivotStyleLight16"/>
  <colors>
    <mruColors>
      <color rgb="FF3A003A"/>
      <color rgb="FF66FF66"/>
      <color rgb="FFFFF2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62279</xdr:colOff>
      <xdr:row>0</xdr:row>
      <xdr:rowOff>0</xdr:rowOff>
    </xdr:from>
    <xdr:to>
      <xdr:col>2</xdr:col>
      <xdr:colOff>472586</xdr:colOff>
      <xdr:row>0</xdr:row>
      <xdr:rowOff>511969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31BF2F-B2D6-6FDF-014D-F9BED683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712" y="0"/>
          <a:ext cx="2677990" cy="51196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1" xr16:uid="{E5C58F0E-385F-4E5F-A5FF-B25A8BD4AD0C}" autoFormatId="16" applyNumberFormats="0" applyBorderFormats="0" applyFontFormats="0" applyPatternFormats="0" applyAlignmentFormats="0" applyWidthHeightFormats="0">
  <queryTableRefresh nextId="67" unboundColumnsRight="2">
    <queryTableFields count="49">
      <queryTableField id="15" name="emp_number" tableColumnId="9"/>
      <queryTableField id="19" name="employee_id" tableColumnId="13"/>
      <queryTableField id="20" name="emp_lastname" tableColumnId="14"/>
      <queryTableField id="21" name="emp_firstname" tableColumnId="15"/>
      <queryTableField id="22" name="emp_middle_name" tableColumnId="16"/>
      <queryTableField id="23" name="emp_nick_name" tableColumnId="17"/>
      <queryTableField id="24" name="emp_smoker" tableColumnId="18"/>
      <queryTableField id="25" name="ethnic_race_code" tableColumnId="19"/>
      <queryTableField id="26" name="emp_birthday" tableColumnId="20"/>
      <queryTableField id="27" name="nation_code" tableColumnId="21"/>
      <queryTableField id="28" name="emp_gender" tableColumnId="22"/>
      <queryTableField id="29" name="emp_marital_status" tableColumnId="23"/>
      <queryTableField id="30" name="emp_ssn_num" tableColumnId="24"/>
      <queryTableField id="31" name="emp_sin_num" tableColumnId="25"/>
      <queryTableField id="32" name="emp_other_id" tableColumnId="26"/>
      <queryTableField id="33" name="emp_dri_lice_num" tableColumnId="27"/>
      <queryTableField id="34" name="emp_dri_lice_exp_date" tableColumnId="28"/>
      <queryTableField id="35" name="emp_military_service" tableColumnId="29"/>
      <queryTableField id="36" name="emp_status" tableColumnId="30"/>
      <queryTableField id="37" name="job_title_code" tableColumnId="31"/>
      <queryTableField id="38" name="eeo_cat_code" tableColumnId="32"/>
      <queryTableField id="39" name="work_station" tableColumnId="33"/>
      <queryTableField id="40" name="emp_street1" tableColumnId="34"/>
      <queryTableField id="41" name="emp_street2" tableColumnId="35"/>
      <queryTableField id="42" name="city_code" tableColumnId="36"/>
      <queryTableField id="43" name="coun_code" tableColumnId="37"/>
      <queryTableField id="44" name="provin_code" tableColumnId="38"/>
      <queryTableField id="45" name="emp_zipcode" tableColumnId="39"/>
      <queryTableField id="46" name="emp_hm_telephone" tableColumnId="40"/>
      <queryTableField id="47" name="emp_mobile" tableColumnId="41"/>
      <queryTableField id="48" name="emp_work_telephone" tableColumnId="42"/>
      <queryTableField id="49" name="emp_work_email" tableColumnId="43"/>
      <queryTableField id="50" name="sal_grd_code" tableColumnId="44"/>
      <queryTableField id="51" name="joined_date" tableColumnId="45"/>
      <queryTableField id="52" name="emp_oth_email" tableColumnId="46"/>
      <queryTableField id="53" name="termination_id" tableColumnId="47"/>
      <queryTableField id="54" name="custom1" tableColumnId="48"/>
      <queryTableField id="55" name="custom2" tableColumnId="49"/>
      <queryTableField id="56" name="custom3" tableColumnId="50"/>
      <queryTableField id="57" name="custom4" tableColumnId="51"/>
      <queryTableField id="58" name="custom5" tableColumnId="52"/>
      <queryTableField id="59" name="custom6" tableColumnId="53"/>
      <queryTableField id="60" name="custom7" tableColumnId="54"/>
      <queryTableField id="61" name="custom8" tableColumnId="55"/>
      <queryTableField id="62" name="custom9" tableColumnId="56"/>
      <queryTableField id="63" name="custom10" tableColumnId="57"/>
      <queryTableField id="64" name="purged_at" tableColumnId="58"/>
      <queryTableField id="65" dataBound="0" tableColumnId="1"/>
      <queryTableField id="66" dataBound="0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4" xr16:uid="{C8EA3081-904A-4676-8E0A-EA70606A9292}" autoFormatId="16" applyNumberFormats="0" applyBorderFormats="0" applyFontFormats="0" applyPatternFormats="0" applyAlignmentFormats="0" applyWidthHeightFormats="0">
  <queryTableRefresh nextId="70">
    <queryTableFields count="2">
      <queryTableField id="65" name="id" tableColumnId="59"/>
      <queryTableField id="66" name="name" tableColumnId="6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6" xr16:uid="{39177E48-AE38-40F5-9D55-D6F62DDD07C7}" autoFormatId="16" applyNumberFormats="0" applyBorderFormats="0" applyFontFormats="0" applyPatternFormats="0" applyAlignmentFormats="0" applyWidthHeightFormats="0">
  <queryTableRefresh nextId="24" unboundColumnsRight="5">
    <queryTableFields count="17">
      <queryTableField id="7" name="id" tableColumnId="1"/>
      <queryTableField id="8" name="date" tableColumnId="2"/>
      <queryTableField id="9" name="length_hours" tableColumnId="3"/>
      <queryTableField id="10" name="length_days" tableColumnId="4"/>
      <queryTableField id="11" name="status" tableColumnId="5"/>
      <queryTableField id="12" name="comments" tableColumnId="6"/>
      <queryTableField id="13" name="leave_request_id" tableColumnId="7"/>
      <queryTableField id="14" name="leave_type_id" tableColumnId="8"/>
      <queryTableField id="15" name="emp_number" tableColumnId="9"/>
      <queryTableField id="16" name="start_time" tableColumnId="10"/>
      <queryTableField id="17" name="end_time" tableColumnId="11"/>
      <queryTableField id="18" name="duration_type" tableColumnId="12"/>
      <queryTableField id="21" dataBound="0" tableColumnId="15"/>
      <queryTableField id="19" dataBound="0" tableColumnId="13"/>
      <queryTableField id="20" dataBound="0" tableColumnId="14"/>
      <queryTableField id="22" dataBound="0" tableColumnId="16"/>
      <queryTableField id="23" dataBound="0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7" xr16:uid="{A54884C6-625A-45D7-BE93-1119A4300948}" autoFormatId="16" applyNumberFormats="0" applyBorderFormats="0" applyFontFormats="0" applyPatternFormats="0" applyAlignmentFormats="0" applyWidthHeightFormats="0">
  <queryTableRefresh nextId="88" unboundColumnsRight="5">
    <queryTableFields count="18">
      <queryTableField id="65" name="id" tableColumnId="59"/>
      <queryTableField id="71" name="emp_number" tableColumnId="65"/>
      <queryTableField id="72" name="no_of_days" tableColumnId="66"/>
      <queryTableField id="73" name="days_used" tableColumnId="67"/>
      <queryTableField id="74" name="leave_type_id" tableColumnId="68"/>
      <queryTableField id="75" name="from_date" tableColumnId="69"/>
      <queryTableField id="76" name="to_date" tableColumnId="70"/>
      <queryTableField id="77" name="credited_date" tableColumnId="71"/>
      <queryTableField id="78" name="note" tableColumnId="72"/>
      <queryTableField id="79" name="entitlement_type" tableColumnId="73"/>
      <queryTableField id="80" name="deleted" tableColumnId="74"/>
      <queryTableField id="81" name="created_by_id" tableColumnId="75"/>
      <queryTableField id="82" name="created_by_name" tableColumnId="76"/>
      <queryTableField id="87" dataBound="0" tableColumnId="81"/>
      <queryTableField id="86" dataBound="0" tableColumnId="80"/>
      <queryTableField id="83" dataBound="0" tableColumnId="77"/>
      <queryTableField id="84" dataBound="0" tableColumnId="78"/>
      <queryTableField id="85" dataBound="0" tableColumnId="7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8" xr16:uid="{2193D29E-BD33-4280-922B-A8A7D9280AC1}" autoFormatId="16" applyNumberFormats="0" applyBorderFormats="0" applyFontFormats="0" applyPatternFormats="0" applyAlignmentFormats="0" applyWidthHeightFormats="0">
  <queryTableRefresh nextId="31" unboundColumnsRight="3">
    <queryTableFields count="8">
      <queryTableField id="7" name="id" tableColumnId="1"/>
      <queryTableField id="12" name="comments" tableColumnId="6"/>
      <queryTableField id="28" name="leave_type_id" tableColumnId="22"/>
      <queryTableField id="29" name="date_applied" tableColumnId="23"/>
      <queryTableField id="30" name="emp_number" tableColumnId="24"/>
      <queryTableField id="21" dataBound="0" tableColumnId="15"/>
      <queryTableField id="19" dataBound="0" tableColumnId="13"/>
      <queryTableField id="20" dataBound="0" tableColumnId="1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11" xr16:uid="{4E948993-E778-41E2-B7D5-79650BEDB0AB}" autoFormatId="16" applyNumberFormats="0" applyBorderFormats="0" applyFontFormats="0" applyPatternFormats="0" applyAlignmentFormats="0" applyWidthHeightFormats="0">
  <queryTableRefresh nextId="70">
    <queryTableFields count="5">
      <queryTableField id="65" name="id" tableColumnId="59"/>
      <queryTableField id="66" name="name" tableColumnId="60"/>
      <queryTableField id="67" name="deleted" tableColumnId="61"/>
      <queryTableField id="68" name="exclude_in_reports_if_no_entitlement" tableColumnId="62"/>
      <queryTableField id="69" name="operational_country_id" tableColumnId="6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10" xr16:uid="{C0FCE9C0-A5C5-4B8F-AF5D-2F1295F55E9F}" autoFormatId="16" applyNumberFormats="0" applyBorderFormats="0" applyFontFormats="0" applyPatternFormats="0" applyAlignmentFormats="0" applyWidthHeightFormats="0">
  <queryTableRefresh nextId="71">
    <queryTableFields count="3">
      <queryTableField id="65" name="id" tableColumnId="59"/>
      <queryTableField id="66" name="name" tableColumnId="60"/>
      <queryTableField id="70" name="status" tableColumnId="6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9" xr16:uid="{33CCEA32-CD3B-4719-B625-16CC933F7DBB}" autoFormatId="16" applyNumberFormats="0" applyBorderFormats="0" applyFontFormats="0" applyPatternFormats="0" applyAlignmentFormats="0" applyWidthHeightFormats="0">
  <queryTableRefresh nextId="28" unboundColumnsRight="3">
    <queryTableFields count="10">
      <queryTableField id="7" name="id" tableColumnId="1"/>
      <queryTableField id="12" name="comments" tableColumnId="6"/>
      <queryTableField id="13" name="leave_request_id" tableColumnId="7"/>
      <queryTableField id="24" name="created" tableColumnId="18"/>
      <queryTableField id="25" name="created_by_name" tableColumnId="19"/>
      <queryTableField id="26" name="created_by_id" tableColumnId="20"/>
      <queryTableField id="27" name="created_by_emp_number" tableColumnId="21"/>
      <queryTableField id="21" dataBound="0" tableColumnId="15"/>
      <queryTableField id="19" dataBound="0" tableColumnId="13"/>
      <queryTableField id="20" dataBound="0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5" xr16:uid="{804FB117-A049-4828-8A6F-033C629EA326}" autoFormatId="16" applyNumberFormats="0" applyBorderFormats="0" applyFontFormats="0" applyPatternFormats="0" applyAlignmentFormats="0" applyWidthHeightFormats="0">
  <queryTableRefresh nextId="52">
    <queryTableFields count="6">
      <queryTableField id="45" name="description" tableColumnId="19"/>
      <queryTableField id="47" name="id" tableColumnId="21"/>
      <queryTableField id="48" name="date" tableColumnId="22"/>
      <queryTableField id="49" name="recurring" tableColumnId="23"/>
      <queryTableField id="50" name="length" tableColumnId="24"/>
      <queryTableField id="51" name="operational_country_id" tableColumnId="2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2" xr16:uid="{38B8B3D5-CAEB-4E56-837A-0F839F1C10B0}" autoFormatId="16" applyNumberFormats="0" applyBorderFormats="0" applyFontFormats="0" applyPatternFormats="0" applyAlignmentFormats="0" applyWidthHeightFormats="0">
  <queryTableRefresh nextId="44" unboundColumnsRight="1">
    <queryTableFields count="14">
      <queryTableField id="7" name="id" tableColumnId="1"/>
      <queryTableField id="31" name="employee_id" tableColumnId="2"/>
      <queryTableField id="32" name="punch_in_utc_time" tableColumnId="3"/>
      <queryTableField id="33" name="punch_in_note" tableColumnId="4"/>
      <queryTableField id="34" name="punch_in_time_offset" tableColumnId="5"/>
      <queryTableField id="35" name="punch_in_user_time" tableColumnId="6"/>
      <queryTableField id="36" name="punch_out_utc_time" tableColumnId="7"/>
      <queryTableField id="37" name="punch_out_note" tableColumnId="8"/>
      <queryTableField id="38" name="punch_out_time_offset" tableColumnId="9"/>
      <queryTableField id="39" name="punch_out_user_time" tableColumnId="10"/>
      <queryTableField id="40" name="state" tableColumnId="11"/>
      <queryTableField id="41" name="punch_in_timezone_name" tableColumnId="12"/>
      <queryTableField id="42" name="punch_out_timezone_name" tableColumnId="16"/>
      <queryTableField id="43" dataBound="0" tableColumnId="1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3" xr16:uid="{BBA36FF5-99BF-4CC8-B25D-3AD9EF858502}" autoFormatId="16" applyNumberFormats="0" applyBorderFormats="0" applyFontFormats="0" applyPatternFormats="0" applyAlignmentFormats="0" applyWidthHeightFormats="0">
  <queryTableRefresh nextId="47">
    <queryTableFields count="4">
      <queryTableField id="43" name="customer_id" tableColumnId="17"/>
      <queryTableField id="44" name="name" tableColumnId="18"/>
      <queryTableField id="45" name="description" tableColumnId="19"/>
      <queryTableField id="46" name="is_deleted" tableColumnId="20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12" xr16:uid="{4C42FD83-C597-4ACB-9988-AC796EE67FA9}" autoFormatId="16" applyNumberFormats="0" applyBorderFormats="0" applyFontFormats="0" applyPatternFormats="0" applyAlignmentFormats="0" applyWidthHeightFormats="0">
  <queryTableRefresh nextId="57" unboundColumnsRight="1">
    <queryTableFields count="6">
      <queryTableField id="45" name="description" tableColumnId="19"/>
      <queryTableField id="52" name="project_id" tableColumnId="26"/>
      <queryTableField id="53" name="customer_id" tableColumnId="27"/>
      <queryTableField id="54" name="name" tableColumnId="28"/>
      <queryTableField id="55" name="is_deleted" tableColumnId="29"/>
      <queryTableField id="56" dataBound="0" tableColumnId="30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13" xr16:uid="{8A7114BF-A751-4705-A9F8-52592B23B081}" autoFormatId="16" applyNumberFormats="0" applyBorderFormats="0" applyFontFormats="0" applyPatternFormats="0" applyAlignmentFormats="0" applyWidthHeightFormats="0">
  <queryTableRefresh nextId="59" unboundColumnsRight="2">
    <queryTableFields count="6">
      <queryTableField id="52" name="project_id" tableColumnId="26"/>
      <queryTableField id="54" name="name" tableColumnId="28"/>
      <queryTableField id="55" name="is_deleted" tableColumnId="29"/>
      <queryTableField id="56" name="activity_id" tableColumnId="30"/>
      <queryTableField id="57" dataBound="0" tableColumnId="31"/>
      <queryTableField id="58" dataBound="0" tableColumnId="3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14" xr16:uid="{73D7A927-F8FA-4A87-8ED8-D5CCE2D24C38}" autoFormatId="16" applyNumberFormats="0" applyBorderFormats="0" applyFontFormats="0" applyPatternFormats="0" applyAlignmentFormats="0" applyWidthHeightFormats="0">
  <queryTableRefresh nextId="64" unboundColumnsRight="3">
    <queryTableFields count="8">
      <queryTableField id="56" name="timesheet_id" tableColumnId="30"/>
      <queryTableField id="57" name="state" tableColumnId="31"/>
      <queryTableField id="58" name="start_date" tableColumnId="32"/>
      <queryTableField id="59" name="end_date" tableColumnId="33"/>
      <queryTableField id="60" name="employee_id" tableColumnId="34"/>
      <queryTableField id="61" dataBound="0" tableColumnId="35"/>
      <queryTableField id="62" dataBound="0" tableColumnId="36"/>
      <queryTableField id="63" dataBound="0" tableColumnId="3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15" xr16:uid="{1826977D-3DB5-446A-9DE9-125644CEBEF1}" autoFormatId="16" applyNumberFormats="0" applyBorderFormats="0" applyFontFormats="0" applyPatternFormats="0" applyAlignmentFormats="0" applyWidthHeightFormats="0">
  <queryTableRefresh nextId="73" unboundColumnsRight="6">
    <queryTableFields count="12">
      <queryTableField id="56" name="timesheet_id" tableColumnId="30"/>
      <queryTableField id="61" name="timesheet_action_log_id" tableColumnId="35"/>
      <queryTableField id="62" name="comment" tableColumnId="36"/>
      <queryTableField id="63" name="action" tableColumnId="37"/>
      <queryTableField id="64" name="date_time" tableColumnId="38"/>
      <queryTableField id="65" name="performed_by" tableColumnId="39"/>
      <queryTableField id="70" dataBound="0" tableColumnId="44"/>
      <queryTableField id="67" dataBound="0" tableColumnId="41"/>
      <queryTableField id="68" dataBound="0" tableColumnId="42"/>
      <queryTableField id="69" dataBound="0" tableColumnId="43"/>
      <queryTableField id="71" dataBound="0" tableColumnId="45"/>
      <queryTableField id="72" dataBound="0" tableColumnId="4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6390869_ohrm5" adjustColumnWidth="0" connectionId="16" xr16:uid="{B923BD24-AEAF-4203-B2C2-A5E9177EBC7A}" autoFormatId="16" applyNumberFormats="0" applyBorderFormats="0" applyFontFormats="0" applyPatternFormats="0" applyAlignmentFormats="0" applyWidthHeightFormats="0">
  <queryTableRefresh nextId="76" unboundColumnsRight="4">
    <queryTableFields count="12">
      <queryTableField id="56" name="timesheet_id" tableColumnId="30"/>
      <queryTableField id="62" name="comment" tableColumnId="36"/>
      <queryTableField id="66" name="timesheet_item_id" tableColumnId="40"/>
      <queryTableField id="67" name="date" tableColumnId="41"/>
      <queryTableField id="68" name="duration" tableColumnId="42"/>
      <queryTableField id="69" name="project_id" tableColumnId="43"/>
      <queryTableField id="70" name="employee_id" tableColumnId="44"/>
      <queryTableField id="71" name="activity_id" tableColumnId="45"/>
      <queryTableField id="72" dataBound="0" tableColumnId="46"/>
      <queryTableField id="73" dataBound="0" tableColumnId="47"/>
      <queryTableField id="74" dataBound="0" tableColumnId="48"/>
      <queryTableField id="75" dataBound="0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698070D-218C-4ADA-AEF7-E6EC235BF390}" name="hs_hr_employee" displayName="hs_hr_employee" ref="A5:AW31" tableType="queryTable" totalsRowShown="0">
  <autoFilter ref="A5:AW31" xr:uid="{A936AFBF-E8B7-4A9C-8C6E-C5377AD37EC8}"/>
  <sortState xmlns:xlrd2="http://schemas.microsoft.com/office/spreadsheetml/2017/richdata2" ref="A6:AW31">
    <sortCondition ref="A5:A31"/>
  </sortState>
  <tableColumns count="49">
    <tableColumn id="9" xr3:uid="{40BA6EB0-CCB0-4DDA-B27E-292360066E2C}" uniqueName="9" name="emp_number" queryTableFieldId="15"/>
    <tableColumn id="13" xr3:uid="{FA63F40A-2EC8-43BF-A226-2D3395F1898B}" uniqueName="13" name="employee_id" queryTableFieldId="19"/>
    <tableColumn id="14" xr3:uid="{4AB1875D-C5D4-46DB-B8AF-0580FC8658E8}" uniqueName="14" name="emp_lastname" queryTableFieldId="20"/>
    <tableColumn id="15" xr3:uid="{5434BC8B-680F-42A7-9E7A-57812F4BD97D}" uniqueName="15" name="emp_firstname" queryTableFieldId="21"/>
    <tableColumn id="16" xr3:uid="{06CF2C05-3FF0-4684-B46A-6C7C319D19F7}" uniqueName="16" name="emp_middle_name" queryTableFieldId="22"/>
    <tableColumn id="17" xr3:uid="{6C00F330-AD8A-4E34-A1EB-3CE70C102B1B}" uniqueName="17" name="emp_nick_name" queryTableFieldId="23"/>
    <tableColumn id="18" xr3:uid="{87DFBB68-3991-4589-959D-7A856EDBE7F9}" uniqueName="18" name="emp_smoker" queryTableFieldId="24"/>
    <tableColumn id="19" xr3:uid="{77EB6771-8E33-42CF-AFD8-B877B5591E0A}" uniqueName="19" name="ethnic_race_code" queryTableFieldId="25"/>
    <tableColumn id="20" xr3:uid="{25A3F520-B47D-4321-A3D4-B00FF0CFD35B}" uniqueName="20" name="emp_birthday" queryTableFieldId="26" dataDxfId="86"/>
    <tableColumn id="21" xr3:uid="{CF9DB82C-F3E4-4662-9037-9B1C9AF43133}" uniqueName="21" name="nation_code" queryTableFieldId="27"/>
    <tableColumn id="22" xr3:uid="{900816A6-1DD4-4900-BE38-F4EBA5943F79}" uniqueName="22" name="emp_gender" queryTableFieldId="28" dataDxfId="85"/>
    <tableColumn id="23" xr3:uid="{54A4BB29-C5B2-40E4-978A-7F6581DFF9A5}" uniqueName="23" name="emp_marital_status" queryTableFieldId="29"/>
    <tableColumn id="24" xr3:uid="{5BB1C239-B194-4949-9475-E0D27561C218}" uniqueName="24" name="emp_ssn_num" queryTableFieldId="30"/>
    <tableColumn id="25" xr3:uid="{1D6DF546-31E8-49B9-B810-431653E58355}" uniqueName="25" name="emp_sin_num" queryTableFieldId="31"/>
    <tableColumn id="26" xr3:uid="{C8543C6D-E413-4126-A869-469DE8E45EDE}" uniqueName="26" name="emp_other_id" queryTableFieldId="32"/>
    <tableColumn id="27" xr3:uid="{DA1A5D3C-6EC0-4BA3-9130-F32FB8F9DAA8}" uniqueName="27" name="emp_dri_lice_num" queryTableFieldId="33"/>
    <tableColumn id="28" xr3:uid="{1C7026AF-38DE-4F3E-BBEB-CF314D3E8F15}" uniqueName="28" name="emp_dri_lice_exp_date" queryTableFieldId="34" dataDxfId="84"/>
    <tableColumn id="29" xr3:uid="{9CAE530D-B574-4C7A-934B-FC7DCF5CEA12}" uniqueName="29" name="emp_military_service" queryTableFieldId="35"/>
    <tableColumn id="30" xr3:uid="{EC559ECD-B895-4997-8AEC-56048EFC87EF}" uniqueName="30" name="emp_status" queryTableFieldId="36"/>
    <tableColumn id="31" xr3:uid="{BBF7579A-F302-428F-A860-49A378EB5EA0}" uniqueName="31" name="job_title_code" queryTableFieldId="37"/>
    <tableColumn id="32" xr3:uid="{999407A4-A645-4EBF-990B-63965E5BE4BD}" uniqueName="32" name="eeo_cat_code" queryTableFieldId="38"/>
    <tableColumn id="33" xr3:uid="{3E49F5AB-3E48-43DF-9006-53B2FF701C51}" uniqueName="33" name="work_station" queryTableFieldId="39"/>
    <tableColumn id="34" xr3:uid="{1E143AB6-13CB-48C0-A6ED-C4FF923D97DA}" uniqueName="34" name="emp_street1" queryTableFieldId="40"/>
    <tableColumn id="35" xr3:uid="{74709625-F173-4739-B176-DCFF5CAC20AB}" uniqueName="35" name="emp_street2" queryTableFieldId="41"/>
    <tableColumn id="36" xr3:uid="{DFE5D887-C634-47E5-9F60-529AF5AA5B69}" uniqueName="36" name="city_code" queryTableFieldId="42"/>
    <tableColumn id="37" xr3:uid="{2521AD21-E079-44FD-BEA5-128F190A3B3E}" uniqueName="37" name="coun_code" queryTableFieldId="43"/>
    <tableColumn id="38" xr3:uid="{0EF0E704-8591-4199-8B3E-5093E83C5961}" uniqueName="38" name="provin_code" queryTableFieldId="44"/>
    <tableColumn id="39" xr3:uid="{AA764065-B377-4E14-90A7-03FE2882F552}" uniqueName="39" name="emp_zipcode" queryTableFieldId="45"/>
    <tableColumn id="40" xr3:uid="{9510E8DF-5340-420F-87AD-83A8EE100B7F}" uniqueName="40" name="emp_hm_telephone" queryTableFieldId="46"/>
    <tableColumn id="41" xr3:uid="{E835668D-7663-4D3D-A102-1C55DA951FF1}" uniqueName="41" name="emp_mobile" queryTableFieldId="47"/>
    <tableColumn id="42" xr3:uid="{80A2AB66-8C68-4CDB-995A-5F65DA2ECFAA}" uniqueName="42" name="emp_work_telephone" queryTableFieldId="48"/>
    <tableColumn id="43" xr3:uid="{860504B1-43E6-47DE-9AB9-5B13452952FB}" uniqueName="43" name="emp_work_email" queryTableFieldId="49"/>
    <tableColumn id="44" xr3:uid="{F4757D7F-79F6-47C6-BCA3-C9F56E95B243}" uniqueName="44" name="sal_grd_code" queryTableFieldId="50"/>
    <tableColumn id="45" xr3:uid="{79104D01-6C49-452C-95C3-7C9F58DCF3C1}" uniqueName="45" name="joined_date" queryTableFieldId="51" dataDxfId="83"/>
    <tableColumn id="46" xr3:uid="{6BA34F47-BDFA-46B8-A9AF-5C9C7200C899}" uniqueName="46" name="emp_oth_email" queryTableFieldId="52"/>
    <tableColumn id="47" xr3:uid="{8F482359-8FBB-42DF-A3FF-F59665C6024B}" uniqueName="47" name="termination_id" queryTableFieldId="53"/>
    <tableColumn id="48" xr3:uid="{4EB77DCD-067D-426F-ABAF-53CEF22ADB56}" uniqueName="48" name="custom1" queryTableFieldId="54"/>
    <tableColumn id="49" xr3:uid="{C8A8858B-206E-4EF2-AEB3-003213B543CF}" uniqueName="49" name="custom2" queryTableFieldId="55"/>
    <tableColumn id="50" xr3:uid="{50B39FE6-861D-48AA-87E5-983D2D77E5F0}" uniqueName="50" name="custom3" queryTableFieldId="56" dataDxfId="82"/>
    <tableColumn id="51" xr3:uid="{BCA4885F-358C-4F65-9C5A-5C20B3E0D04D}" uniqueName="51" name="custom4" queryTableFieldId="57"/>
    <tableColumn id="52" xr3:uid="{231B699A-FDC2-427B-B7D8-CD33504E4D3F}" uniqueName="52" name="custom5" queryTableFieldId="58"/>
    <tableColumn id="53" xr3:uid="{2AB46E13-2D49-4B32-9E7C-B44A6ACA8258}" uniqueName="53" name="custom6" queryTableFieldId="59"/>
    <tableColumn id="54" xr3:uid="{2328AD4F-D2E6-4C9A-9992-F855289941F9}" uniqueName="54" name="custom7" queryTableFieldId="60"/>
    <tableColumn id="55" xr3:uid="{B9057886-23A7-4FCF-8D37-01F51047D7BF}" uniqueName="55" name="custom8" queryTableFieldId="61"/>
    <tableColumn id="56" xr3:uid="{23E2D15E-E142-4F4B-B096-A06B3426C703}" uniqueName="56" name="custom9" queryTableFieldId="62"/>
    <tableColumn id="57" xr3:uid="{CA1131B6-1097-4761-954F-167C7A169D6D}" uniqueName="57" name="custom10" queryTableFieldId="63"/>
    <tableColumn id="58" xr3:uid="{085FEE95-C5DE-4689-B205-A2199BDEB266}" uniqueName="58" name="purged_at" queryTableFieldId="64" dataDxfId="81"/>
    <tableColumn id="1" xr3:uid="{2F3BA5AC-C35F-42B5-BD0F-D949D8B6D3DB}" uniqueName="1" name="Employee Name" queryTableFieldId="65" dataDxfId="80">
      <calculatedColumnFormula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calculatedColumnFormula>
    </tableColumn>
    <tableColumn id="2" xr3:uid="{78C5C07F-D4DA-4A8A-8FD0-F07274DBC163}" uniqueName="2" name="Employment Status" queryTableFieldId="66" dataDxfId="79">
      <calculatedColumnFormula>_xlfn.XLOOKUP(hs_hr_employee[[#This Row],[emp_status]],ohrm_employment_status[id],ohrm_employment_status[name],"NF",0,1)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379906B-AC5F-4786-AD3D-7B474B6DFF20}" name="ohrm_employment_status" displayName="ohrm_employment_status" ref="A5:B18" tableType="queryTable" totalsRowShown="0">
  <autoFilter ref="A5:B18" xr:uid="{A936AFBF-E8B7-4A9C-8C6E-C5377AD37EC8}"/>
  <tableColumns count="2">
    <tableColumn id="59" xr3:uid="{5F4BA55C-B86D-42B2-9C9C-87E7F3326931}" uniqueName="59" name="id" queryTableFieldId="65"/>
    <tableColumn id="60" xr3:uid="{81CAAD24-9810-441D-A44C-2E0432253005}" uniqueName="60" name="name" queryTableFieldId="6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DF704E1-9FA0-492E-BF66-026E6CFC9658}" name="ohrm_leave" displayName="ohrm_leave" ref="A5:Q389" tableType="queryTable" totalsRowShown="0">
  <autoFilter ref="A5:Q389" xr:uid="{A936AFBF-E8B7-4A9C-8C6E-C5377AD37EC8}">
    <filterColumn colId="14">
      <filters>
        <filter val="WFH [Work from Home]"/>
      </filters>
    </filterColumn>
  </autoFilter>
  <tableColumns count="17">
    <tableColumn id="1" xr3:uid="{EB7EDF64-6A47-4734-9ACD-EB488D9037A1}" uniqueName="1" name="id" queryTableFieldId="7" dataDxfId="78"/>
    <tableColumn id="2" xr3:uid="{15CE5D2F-52B8-4D0B-8F80-616139FA9F22}" uniqueName="2" name="date" queryTableFieldId="8" dataDxfId="77"/>
    <tableColumn id="3" xr3:uid="{4FF8C6FB-CC44-4849-9272-1953C760A1D0}" uniqueName="3" name="length_hours" queryTableFieldId="9" dataDxfId="76"/>
    <tableColumn id="4" xr3:uid="{9C325849-868C-4B42-9FB9-E079ABC892A8}" uniqueName="4" name="length_days" queryTableFieldId="10" dataDxfId="75"/>
    <tableColumn id="5" xr3:uid="{631060D3-A9CE-4ADA-B5F3-485C08F8EA0B}" uniqueName="5" name="status" queryTableFieldId="11" dataDxfId="74"/>
    <tableColumn id="6" xr3:uid="{049A6806-98CE-4BA0-89EF-272D9F6EA4CC}" uniqueName="6" name="comments" queryTableFieldId="12" dataDxfId="73"/>
    <tableColumn id="7" xr3:uid="{06138F2B-3CEB-4AF2-9358-1B0E36DDA4C6}" uniqueName="7" name="leave_request_id" queryTableFieldId="13" dataDxfId="72"/>
    <tableColumn id="8" xr3:uid="{61FE3959-4E44-4C00-9823-5B9484498158}" uniqueName="8" name="leave_type_id" queryTableFieldId="14" dataDxfId="71"/>
    <tableColumn id="9" xr3:uid="{314ED4FE-A1CE-4FE3-8EDF-E33FA4046CD5}" uniqueName="9" name="emp_number" queryTableFieldId="15" dataDxfId="70"/>
    <tableColumn id="10" xr3:uid="{3842BACB-FFF3-4BF7-B0BD-20CA25132DB4}" uniqueName="10" name="start_time" queryTableFieldId="16" dataDxfId="69"/>
    <tableColumn id="11" xr3:uid="{A6972ED3-01E9-4A95-A5C4-C225CF143C9E}" uniqueName="11" name="end_time" queryTableFieldId="17" dataDxfId="68"/>
    <tableColumn id="12" xr3:uid="{7CC2730C-530C-4E05-99C6-3C7E9AFC8D75}" uniqueName="12" name="duration_type" queryTableFieldId="18" dataDxfId="67"/>
    <tableColumn id="15" xr3:uid="{DC4987BB-EDBC-4B0C-848C-8E504FACC43B}" uniqueName="15" name="Year" queryTableFieldId="21" dataDxfId="66">
      <calculatedColumnFormula>YEAR(ohrm_leave[[#This Row],[date]])</calculatedColumnFormula>
    </tableColumn>
    <tableColumn id="13" xr3:uid="{35E54DF2-AA07-4688-85E5-467C4DFB5120}" uniqueName="13" name="Employee Name" queryTableFieldId="19" dataDxfId="65">
      <calculatedColumnFormula>_xlfn.CONCAT(_xlfn.XLOOKUP(ohrm_leave[[#This Row],[emp_number]],hs_hr_employee[emp_number],hs_hr_employee[emp_firstname],"",0,1)," ",_xlfn.XLOOKUP(ohrm_leave[[#This Row],[emp_number]],hs_hr_employee[emp_number],hs_hr_employee[emp_lastname],"",0,1))</calculatedColumnFormula>
    </tableColumn>
    <tableColumn id="14" xr3:uid="{2FFC022C-919C-4546-9413-E52E2D33FAFA}" uniqueName="14" name="Leave Type" queryTableFieldId="20" dataDxfId="64">
      <calculatedColumnFormula>_xlfn.XLOOKUP(ohrm_leave[[#This Row],[leave_type_id]],ohrm_leave_type[id],ohrm_leave_type[name],"",0,1)</calculatedColumnFormula>
    </tableColumn>
    <tableColumn id="16" xr3:uid="{A8ADDA1B-4300-4400-8582-E36A7A95D07C}" uniqueName="16" name="Leave Status" queryTableFieldId="22" dataDxfId="63">
      <calculatedColumnFormula>_xlfn.XLOOKUP(ohrm_leave[[#This Row],[status]],ohrm_leave_status[status],ohrm_leave_status[name],"",0,1)</calculatedColumnFormula>
    </tableColumn>
    <tableColumn id="17" xr3:uid="{58A88772-F91C-43A4-8AE5-93619C36EA97}" uniqueName="17" name="Leave Comment" queryTableFieldId="23" dataDxfId="62">
      <calculatedColumnFormula>_xlfn.XLOOKUP(ohrm_leave[[#This Row],[leave_request_id]],ohrm_leave_request_comment[leave_request_id],ohrm_leave_request_comment[comments],"",0,1)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11FE6E4-7CBC-4971-9E62-97D829C87070}" name="ohrm_leave_entitlement" displayName="ohrm_leave_entitlement" ref="A5:R146" tableType="queryTable" totalsRowShown="0" headerRowDxfId="61">
  <autoFilter ref="A5:R146" xr:uid="{A936AFBF-E8B7-4A9C-8C6E-C5377AD37EC8}"/>
  <sortState xmlns:xlrd2="http://schemas.microsoft.com/office/spreadsheetml/2017/richdata2" ref="A6:R146">
    <sortCondition ref="F5:F146"/>
  </sortState>
  <tableColumns count="18">
    <tableColumn id="59" xr3:uid="{50E85A49-E89D-4A30-83AA-5755C102B82B}" uniqueName="59" name="id" queryTableFieldId="65" dataDxfId="60"/>
    <tableColumn id="65" xr3:uid="{A3A88EAE-18D2-41A7-AA63-CECF675D81B5}" uniqueName="65" name="emp_number" queryTableFieldId="71" dataDxfId="59"/>
    <tableColumn id="66" xr3:uid="{7492E5F8-8AE6-436F-8C54-FD0CA24FD6CF}" uniqueName="66" name="no_of_days" queryTableFieldId="72" dataDxfId="58"/>
    <tableColumn id="67" xr3:uid="{F0D10152-A175-44F1-BC89-308AE2E63FFF}" uniqueName="67" name="days_used" queryTableFieldId="73" dataDxfId="57"/>
    <tableColumn id="68" xr3:uid="{2CAAE1A5-A441-4E2A-8ABA-23475537E220}" uniqueName="68" name="leave_type_id" queryTableFieldId="74" dataDxfId="56"/>
    <tableColumn id="69" xr3:uid="{BA265647-ACCF-4052-9206-0BD5492EF2C5}" uniqueName="69" name="from_date" queryTableFieldId="75" dataDxfId="55"/>
    <tableColumn id="70" xr3:uid="{FCCC81F7-AC44-4AAC-9B7B-E6CA421DE737}" uniqueName="70" name="to_date" queryTableFieldId="76" dataDxfId="54"/>
    <tableColumn id="71" xr3:uid="{6A7ACFE5-23AE-4D5B-BE52-FC5D23D01680}" uniqueName="71" name="credited_date" queryTableFieldId="77" dataDxfId="53"/>
    <tableColumn id="72" xr3:uid="{77F14E0F-1136-4C7E-94B0-D2D72026D9DF}" uniqueName="72" name="note" queryTableFieldId="78"/>
    <tableColumn id="73" xr3:uid="{91FC50E1-9DB2-4DAC-A511-A105E0E63F2A}" uniqueName="73" name="entitlement_type" queryTableFieldId="79" dataDxfId="52"/>
    <tableColumn id="74" xr3:uid="{1CBC06E5-926E-4FB3-A0FE-D07F30C82158}" uniqueName="74" name="deleted" queryTableFieldId="80" dataDxfId="51"/>
    <tableColumn id="75" xr3:uid="{0624F17F-E5B4-416E-801D-F617BCE0CE22}" uniqueName="75" name="created_by_id" queryTableFieldId="81" dataDxfId="50"/>
    <tableColumn id="76" xr3:uid="{E5DEE6C2-09A1-4690-B066-3DC9563B2326}" uniqueName="76" name="created_by_name" queryTableFieldId="82"/>
    <tableColumn id="81" xr3:uid="{111A54A1-332E-4A2A-AA3A-3AB06B54B387}" uniqueName="81" name="Year" queryTableFieldId="87" dataDxfId="49">
      <calculatedColumnFormula>YEAR(ohrm_leave_entitlement[[#This Row],[from_date]])</calculatedColumnFormula>
    </tableColumn>
    <tableColumn id="80" xr3:uid="{01AEF705-C766-4A79-8CCC-7B58246A408E}" uniqueName="80" name="Employee ID" queryTableFieldId="86" dataDxfId="48">
      <calculatedColumnFormula>_xlfn.XLOOKUP(ohrm_leave_entitlement[[#This Row],[emp_number]],hs_hr_employee[emp_number],hs_hr_employee[employee_id],"",0,1)</calculatedColumnFormula>
    </tableColumn>
    <tableColumn id="77" xr3:uid="{CFB5D276-194F-4576-A9A0-E5FFF5E43722}" uniqueName="77" name="Employee Name" queryTableFieldId="83" dataDxfId="47">
      <calculatedColumnFormula>_xlfn.CONCAT(_xlfn.XLOOKUP(ohrm_leave_entitlement[[#This Row],[emp_number]],hs_hr_employee[emp_number],hs_hr_employee[emp_firstname],"",0,1)," ",_xlfn.XLOOKUP(ohrm_leave_entitlement[[#This Row],[emp_number]],hs_hr_employee[emp_number],hs_hr_employee[emp_lastname],"",0,1))</calculatedColumnFormula>
    </tableColumn>
    <tableColumn id="78" xr3:uid="{1B505F63-1BD2-41C1-8D29-CAF2337B9E71}" uniqueName="78" name="Leave Type" queryTableFieldId="84" dataDxfId="46">
      <calculatedColumnFormula>_xlfn.XLOOKUP(ohrm_leave_entitlement[[#This Row],[leave_type_id]],ohrm_leave_type[id],ohrm_leave_type[name],"",0,1)</calculatedColumnFormula>
    </tableColumn>
    <tableColumn id="79" xr3:uid="{03739A92-2EB1-4463-85DA-287E78C61CAE}" uniqueName="79" name="Leave Entitlement" queryTableFieldId="8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2757B0D-914A-46A3-8CE9-529D870746A3}" name="ohrm_leave_request" displayName="ohrm_leave_request" ref="A5:H237" tableType="queryTable" totalsRowShown="0">
  <autoFilter ref="A5:H237" xr:uid="{A936AFBF-E8B7-4A9C-8C6E-C5377AD37EC8}"/>
  <tableColumns count="8">
    <tableColumn id="1" xr3:uid="{D3892A4A-BD6F-4132-8111-D924EDCF104F}" uniqueName="1" name="id" queryTableFieldId="7"/>
    <tableColumn id="6" xr3:uid="{4555BC88-F6CB-47E7-8BCB-4E52F95D1F4C}" uniqueName="6" name="comments" queryTableFieldId="12" dataDxfId="45"/>
    <tableColumn id="22" xr3:uid="{8F9A2ED6-BF9A-4628-87B0-673EBA29C3C4}" uniqueName="22" name="leave_type_id" queryTableFieldId="28" dataDxfId="44"/>
    <tableColumn id="23" xr3:uid="{D8A26703-A3C5-484B-8952-4FFDE70CC873}" uniqueName="23" name="date_applied" queryTableFieldId="29" dataDxfId="43"/>
    <tableColumn id="24" xr3:uid="{73F74DE3-19E9-4E4F-941F-3DE2CF036BCD}" uniqueName="24" name="emp_number" queryTableFieldId="30" dataDxfId="42"/>
    <tableColumn id="15" xr3:uid="{5871D995-ADE0-487F-A54D-7C44E2CA3E7B}" uniqueName="15" name="Year" queryTableFieldId="21" dataDxfId="41">
      <calculatedColumnFormula>YEAR(ohrm_leave_request[[#This Row],[date_applied]])</calculatedColumnFormula>
    </tableColumn>
    <tableColumn id="13" xr3:uid="{7936231C-1BA5-4CCC-8ACF-337E1AB2AAD2}" uniqueName="13" name="Employee Name" queryTableFieldId="19" dataDxfId="40">
      <calculatedColumnFormula>_xlfn.CONCAT(_xlfn.XLOOKUP(ohrm_leave_request[[#This Row],[emp_number]],hs_hr_employee[emp_number],hs_hr_employee[emp_firstname],"",0,1)," ",_xlfn.XLOOKUP(ohrm_leave_request[[#This Row],[emp_number]],hs_hr_employee[emp_number],hs_hr_employee[emp_lastname],"",0,1))</calculatedColumnFormula>
    </tableColumn>
    <tableColumn id="14" xr3:uid="{99F8FD62-D5CD-45CF-827F-4D5BDC89BB38}" uniqueName="14" name="Leave Type" queryTableFieldId="20" dataDxfId="39">
      <calculatedColumnFormula>_xlfn.XLOOKUP(ohrm_leave_request[[#This Row],[leave_type_id]],ohrm_leave_type[id],ohrm_leave_type[name],"",0,1)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96D5C47-337F-4645-BD57-B5B9FE7B9D27}" name="ohrm_leave_type" displayName="ohrm_leave_type" ref="A5:E16" tableType="queryTable" totalsRowShown="0">
  <autoFilter ref="A5:E16" xr:uid="{A936AFBF-E8B7-4A9C-8C6E-C5377AD37EC8}"/>
  <tableColumns count="5">
    <tableColumn id="59" xr3:uid="{1FE28C63-8AD9-4E7B-9A0C-16DEC7D03492}" uniqueName="59" name="id" queryTableFieldId="65"/>
    <tableColumn id="60" xr3:uid="{062B68B3-5024-45E0-B8F7-545FB278EBB4}" uniqueName="60" name="name" queryTableFieldId="66"/>
    <tableColumn id="61" xr3:uid="{929E94B5-4C94-4D8F-B015-7345F374EEDD}" uniqueName="61" name="deleted" queryTableFieldId="67"/>
    <tableColumn id="62" xr3:uid="{24D4CEA3-E320-496A-866D-C7208F055CF6}" uniqueName="62" name="exclude_in_reports_if_no_entitlement" queryTableFieldId="68"/>
    <tableColumn id="63" xr3:uid="{952F6958-122C-4F2C-8DC2-D95E47C67C5E}" uniqueName="63" name="operational_country_id" queryTableFieldId="6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B754B0A-5B89-45E1-BABF-051324FD763A}" name="ohrm_leave_status" displayName="ohrm_leave_status" ref="A5:C12" tableType="queryTable" totalsRowShown="0">
  <autoFilter ref="A5:C12" xr:uid="{A936AFBF-E8B7-4A9C-8C6E-C5377AD37EC8}"/>
  <tableColumns count="3">
    <tableColumn id="59" xr3:uid="{DA103A74-61BF-4255-A2D5-B9DC73704014}" uniqueName="59" name="id" queryTableFieldId="65"/>
    <tableColumn id="60" xr3:uid="{DA6837EA-5B1F-44C6-ADE5-99940ACAF3B2}" uniqueName="60" name="name" queryTableFieldId="66"/>
    <tableColumn id="64" xr3:uid="{15EEC0BD-DAAC-40CB-880D-70D3E88446BF}" uniqueName="64" name="status" queryTableFieldId="7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AB7645-A474-465F-A217-230CC2CDC8C4}" name="ohrm_leave_request_comment" displayName="ohrm_leave_request_comment" ref="A5:J189" tableType="queryTable" totalsRowShown="0">
  <autoFilter ref="A5:J189" xr:uid="{A936AFBF-E8B7-4A9C-8C6E-C5377AD37EC8}"/>
  <tableColumns count="10">
    <tableColumn id="1" xr3:uid="{8CB77C66-357D-4177-BBF4-01702B08080C}" uniqueName="1" name="id" queryTableFieldId="7"/>
    <tableColumn id="6" xr3:uid="{4C379A8F-16D6-4400-90F0-25039C84F050}" uniqueName="6" name="comments" queryTableFieldId="12" dataDxfId="38"/>
    <tableColumn id="7" xr3:uid="{8F79AFB4-9C7D-42E2-8B75-7E3DD9FA31E8}" uniqueName="7" name="leave_request_id" queryTableFieldId="13" dataDxfId="37"/>
    <tableColumn id="18" xr3:uid="{EAB41419-DCA9-450F-AD17-D00EDAE21602}" uniqueName="18" name="created" queryTableFieldId="24" dataDxfId="36"/>
    <tableColumn id="19" xr3:uid="{56F53A0A-D7D4-4A72-9AF0-D5C347830876}" uniqueName="19" name="created_by_name" queryTableFieldId="25" dataDxfId="35"/>
    <tableColumn id="20" xr3:uid="{FD77663E-5EF1-4DB3-8AD2-1C4060408638}" uniqueName="20" name="created_by_id" queryTableFieldId="26" dataDxfId="34"/>
    <tableColumn id="21" xr3:uid="{115C563A-BD1E-4740-9B28-687683E6BF96}" uniqueName="21" name="created_by_emp_number" queryTableFieldId="27" dataDxfId="33"/>
    <tableColumn id="15" xr3:uid="{52A7425C-5752-4FF7-A471-45AD2ABDEFA1}" uniqueName="15" name="Year" queryTableFieldId="21" dataDxfId="32">
      <calculatedColumnFormula>YEAR(ohrm_leave_request_comment[[#This Row],[created]])</calculatedColumnFormula>
    </tableColumn>
    <tableColumn id="13" xr3:uid="{C62030F4-3F4F-42AD-B3C2-64F1800D4DBF}" uniqueName="13" name="Employee Name" queryTableFieldId="19" dataDxfId="31">
      <calculatedColumnFormula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calculatedColumnFormula>
    </tableColumn>
    <tableColumn id="14" xr3:uid="{D2EE1972-B220-4D0C-A7F2-01DE234B1D0C}" uniqueName="14" name="Leave Type" queryTableFieldId="20" dataDxfId="30">
      <calculatedColumnFormula>_xlfn.XLOOKUP(ohrm_leave_request_comment[[#This Row],[leave_request_id]],ohrm_leave_request[id],ohrm_leave_request[Leave Type],"",0,1)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AE6570B-DDC2-49E0-8054-4CDFF24EF3FA}" name="ohrm_holiday" displayName="ohrm_holiday" ref="A5:F27" tableType="queryTable" totalsRowShown="0">
  <autoFilter ref="A5:F27" xr:uid="{A936AFBF-E8B7-4A9C-8C6E-C5377AD37EC8}"/>
  <tableColumns count="6">
    <tableColumn id="19" xr3:uid="{905D95F4-380B-44B2-80E9-D21BE3A89D21}" uniqueName="19" name="description" queryTableFieldId="45"/>
    <tableColumn id="21" xr3:uid="{91E3635B-DA80-4B05-BEB6-18D40B60C344}" uniqueName="21" name="id" queryTableFieldId="47"/>
    <tableColumn id="22" xr3:uid="{A3B7C65E-9AA2-49DE-9701-8F417177A32F}" uniqueName="22" name="date" queryTableFieldId="48" dataDxfId="29"/>
    <tableColumn id="23" xr3:uid="{3CEE150C-5060-431A-A240-AAB76FDBBAE5}" uniqueName="23" name="recurring" queryTableFieldId="49"/>
    <tableColumn id="24" xr3:uid="{DD1EA0AD-3D89-4F13-8FAF-84B614235AB5}" uniqueName="24" name="length" queryTableFieldId="50"/>
    <tableColumn id="25" xr3:uid="{AF03A7A2-35BA-4751-A8F3-C8E900B74A97}" uniqueName="25" name="operational_country_id" queryTableFieldId="5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AF2C18-F2D2-4959-B97D-E9FE810603DF}" name="ohrm_attendance_record" displayName="ohrm_attendance_record" ref="A5:N641" tableType="queryTable" totalsRowShown="0">
  <autoFilter ref="A5:N641" xr:uid="{A936AFBF-E8B7-4A9C-8C6E-C5377AD37EC8}"/>
  <tableColumns count="14">
    <tableColumn id="1" xr3:uid="{1463962F-4E0A-4ECE-800B-AAFAF10A9297}" uniqueName="1" name="id" queryTableFieldId="7"/>
    <tableColumn id="2" xr3:uid="{4165EAA7-B8E1-4C4D-86B5-5EE8F060DD65}" uniqueName="2" name="employee_id" queryTableFieldId="31"/>
    <tableColumn id="3" xr3:uid="{704E7D55-8928-4709-8F0F-60147B648678}" uniqueName="3" name="punch_in_utc_time" queryTableFieldId="32" dataDxfId="28"/>
    <tableColumn id="4" xr3:uid="{2F9DE37A-2DD8-4852-94AE-43ACFB714E6F}" uniqueName="4" name="punch_in_note" queryTableFieldId="33"/>
    <tableColumn id="5" xr3:uid="{C32953F5-B681-47A1-99F8-12051A4BCEC1}" uniqueName="5" name="punch_in_time_offset" queryTableFieldId="34"/>
    <tableColumn id="6" xr3:uid="{1D9A07A4-8AF8-4613-BFAE-533DBCD9204E}" uniqueName="6" name="punch_in_user_time" queryTableFieldId="35" dataDxfId="27"/>
    <tableColumn id="7" xr3:uid="{ED9A232F-5D72-446F-85D2-99BF25382496}" uniqueName="7" name="punch_out_utc_time" queryTableFieldId="36" dataDxfId="26"/>
    <tableColumn id="8" xr3:uid="{4D809D8C-180B-489C-AA18-968A6486BE55}" uniqueName="8" name="punch_out_note" queryTableFieldId="37"/>
    <tableColumn id="9" xr3:uid="{FAAD0808-DA21-4791-955D-69FAF6AA62A9}" uniqueName="9" name="punch_out_time_offset" queryTableFieldId="38"/>
    <tableColumn id="10" xr3:uid="{3122817F-B3C2-4EF5-A441-3B53B89CD415}" uniqueName="10" name="punch_out_user_time" queryTableFieldId="39" dataDxfId="25"/>
    <tableColumn id="11" xr3:uid="{CB8A3CE6-D9B4-4694-9841-962ACD8DB74E}" uniqueName="11" name="state" queryTableFieldId="40"/>
    <tableColumn id="12" xr3:uid="{6550C01C-61A1-422F-A314-852E4911B9B2}" uniqueName="12" name="punch_in_timezone_name" queryTableFieldId="41"/>
    <tableColumn id="16" xr3:uid="{0E105CFD-E1AE-4725-AA4C-14CF46643C0D}" uniqueName="16" name="punch_out_timezone_name" queryTableFieldId="42"/>
    <tableColumn id="17" xr3:uid="{306BA96A-807E-4703-B1FD-622ABA51FDDA}" uniqueName="17" name="Employee Name" queryTableFieldId="43" dataDxfId="24">
      <calculatedColumnFormula>_xlfn.XLOOKUP(ohrm_attendance_record[[#This Row],[employee_id]],hs_hr_employee[emp_number],hs_hr_employee[Employee Name],"NF",0,1)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F3AC9AF-FC70-45A9-BD92-38B430318F2A}" name="ohrm_customer" displayName="ohrm_customer" ref="A5:D18" tableType="queryTable" totalsRowShown="0">
  <autoFilter ref="A5:D18" xr:uid="{A936AFBF-E8B7-4A9C-8C6E-C5377AD37EC8}"/>
  <tableColumns count="4">
    <tableColumn id="17" xr3:uid="{D461BBAD-F609-4845-B63E-13818CEE9D6E}" uniqueName="17" name="customer_id" queryTableFieldId="43"/>
    <tableColumn id="18" xr3:uid="{E1605B80-B112-4CBB-BC90-8B5685A829E3}" uniqueName="18" name="name" queryTableFieldId="44"/>
    <tableColumn id="19" xr3:uid="{3B052F90-B122-4C46-8677-8EE5F6183076}" uniqueName="19" name="description" queryTableFieldId="45"/>
    <tableColumn id="20" xr3:uid="{B57BFE1A-C7BD-48BB-BB5B-D3EA26B64644}" uniqueName="20" name="is_deleted" queryTableFieldId="46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0D88B80-9A69-4FD9-9A6D-F4BC8D5AC964}" name="ohrm_project" displayName="ohrm_project" ref="A5:F21" tableType="queryTable" totalsRowShown="0">
  <autoFilter ref="A5:F21" xr:uid="{A936AFBF-E8B7-4A9C-8C6E-C5377AD37EC8}"/>
  <tableColumns count="6">
    <tableColumn id="19" xr3:uid="{7B32952A-614C-420F-A73B-115C6DFC3F84}" uniqueName="19" name="description" queryTableFieldId="45"/>
    <tableColumn id="26" xr3:uid="{F755C143-7258-4180-9AAE-6C994D0B2462}" uniqueName="26" name="project_id" queryTableFieldId="52"/>
    <tableColumn id="27" xr3:uid="{57852325-5EC4-4298-8048-7672D6E98D94}" uniqueName="27" name="customer_id" queryTableFieldId="53"/>
    <tableColumn id="28" xr3:uid="{99F22C79-5148-4208-B187-64057D800B11}" uniqueName="28" name="name" queryTableFieldId="54"/>
    <tableColumn id="29" xr3:uid="{F2EF3899-69A3-4DA9-B1C1-32E554382F9D}" uniqueName="29" name="is_deleted" queryTableFieldId="55"/>
    <tableColumn id="30" xr3:uid="{3E20A53B-B500-4C09-B80B-AF6365E14E66}" uniqueName="30" name="Customer" queryTableFieldId="56" dataDxfId="23">
      <calculatedColumnFormula>_xlfn.XLOOKUP(ohrm_project[[#This Row],[customer_id]],ohrm_customer[customer_id],ohrm_customer[name],"NF",0,1)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97BA53-11C9-4853-B812-76D9021C7B9B}" name="ohrm_project_activity" displayName="ohrm_project_activity" ref="A5:F148" tableType="queryTable" totalsRowShown="0">
  <autoFilter ref="A5:F148" xr:uid="{A936AFBF-E8B7-4A9C-8C6E-C5377AD37EC8}"/>
  <tableColumns count="6">
    <tableColumn id="26" xr3:uid="{7DBCBC62-5596-431E-A88B-F54785F7481B}" uniqueName="26" name="project_id" queryTableFieldId="52"/>
    <tableColumn id="28" xr3:uid="{FCEA3CAB-C8B3-4C47-A27D-66C988141CDE}" uniqueName="28" name="name" queryTableFieldId="54"/>
    <tableColumn id="29" xr3:uid="{D8645B28-1119-4F71-A2F1-FF73D38334E9}" uniqueName="29" name="is_deleted" queryTableFieldId="55"/>
    <tableColumn id="30" xr3:uid="{78902E13-ACA4-4FB8-B7AD-E8C4461B452E}" uniqueName="30" name="activity_id" queryTableFieldId="56"/>
    <tableColumn id="31" xr3:uid="{A67CB6B8-6093-4E48-82AD-920FF61D97FF}" uniqueName="31" name="Project Name" queryTableFieldId="57" dataDxfId="22">
      <calculatedColumnFormula>_xlfn.XLOOKUP(ohrm_project_activity[[#This Row],[project_id]],ohrm_project[project_id],ohrm_project[name],"NF",0,1)</calculatedColumnFormula>
    </tableColumn>
    <tableColumn id="32" xr3:uid="{54D78E89-0A51-4A40-80DE-2347184FCFAF}" uniqueName="32" name="Customer" queryTableFieldId="58" dataDxfId="21">
      <calculatedColumnFormula>_xlfn.XLOOKUP(ohrm_project_activity[[#This Row],[Project Name]],ohrm_project[name],ohrm_project[Customer],"NF",0,1)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34BC96A-8B34-496C-AA50-2FDF4C60C213}" name="ohrm_timesheet" displayName="ohrm_timesheet" ref="A5:H897" tableType="queryTable" totalsRowShown="0">
  <autoFilter ref="A5:H897" xr:uid="{A936AFBF-E8B7-4A9C-8C6E-C5377AD37EC8}"/>
  <tableColumns count="8">
    <tableColumn id="30" xr3:uid="{86484AA9-DF61-4F99-9B29-2CF61BF9EB1E}" uniqueName="30" name="timesheet_id" queryTableFieldId="56"/>
    <tableColumn id="31" xr3:uid="{5FFCE61D-A8F5-4551-9FF8-A70A10ACE9BE}" uniqueName="31" name="state" queryTableFieldId="57"/>
    <tableColumn id="32" xr3:uid="{746607B0-DA60-47FB-8C6C-C853DB84F117}" uniqueName="32" name="start_date" queryTableFieldId="58" dataDxfId="20"/>
    <tableColumn id="33" xr3:uid="{AD51A3B2-43E0-4AE9-8A32-0B82EE7A9E49}" uniqueName="33" name="end_date" queryTableFieldId="59" dataDxfId="19"/>
    <tableColumn id="34" xr3:uid="{7ACB93F6-3CC2-4525-944C-5A2AECF9108A}" uniqueName="34" name="employee_id" queryTableFieldId="60"/>
    <tableColumn id="35" xr3:uid="{07A7BBDC-4931-4FD7-8527-3B46D3947CB9}" uniqueName="35" name="Employee Name" queryTableFieldId="61" dataDxfId="18">
      <calculatedColumnFormula>_xlfn.XLOOKUP(ohrm_timesheet[[#This Row],[employee_id]],hs_hr_employee[emp_number],hs_hr_employee[Employee Name],"NF",0,1)</calculatedColumnFormula>
    </tableColumn>
    <tableColumn id="36" xr3:uid="{0AFB3D3A-D15D-473F-B2C3-2B74580CE405}" uniqueName="36" name="Year" queryTableFieldId="62" dataDxfId="17">
      <calculatedColumnFormula>YEAR(ohrm_timesheet[[#This Row],[start_date]])</calculatedColumnFormula>
    </tableColumn>
    <tableColumn id="37" xr3:uid="{E409FE21-3D1B-4819-A950-FF6E9BB016B5}" uniqueName="37" name="Month" queryTableFieldId="63" dataDxfId="16">
      <calculatedColumnFormula>MONTH(ohrm_timesheet[[#This Row],[start_date]])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BB448D6-54AA-4A1D-B169-59219DD81D78}" name="ohrm_timesheet_action_log" displayName="ohrm_timesheet_action_log" ref="A5:L1445" tableType="queryTable" totalsRowShown="0">
  <autoFilter ref="A5:L1445" xr:uid="{A936AFBF-E8B7-4A9C-8C6E-C5377AD37EC8}"/>
  <tableColumns count="12">
    <tableColumn id="30" xr3:uid="{CBA8EF40-6192-4F2D-9C46-0B51F9ED91C0}" uniqueName="30" name="timesheet_id" queryTableFieldId="56"/>
    <tableColumn id="35" xr3:uid="{FB39300C-9EBF-4D4F-AF79-A4B2FA0517C7}" uniqueName="35" name="timesheet_action_log_id" queryTableFieldId="61"/>
    <tableColumn id="36" xr3:uid="{51791279-B692-43BB-870C-E5F0ED5328C9}" uniqueName="36" name="comment" queryTableFieldId="62"/>
    <tableColumn id="37" xr3:uid="{6B443B1E-1A8C-475C-8C93-15639E06137E}" uniqueName="37" name="action" queryTableFieldId="63"/>
    <tableColumn id="38" xr3:uid="{0D6D2976-C27A-435A-A0A9-7B26169EC74C}" uniqueName="38" name="date_time" queryTableFieldId="64" dataDxfId="15"/>
    <tableColumn id="39" xr3:uid="{F64B18A0-7C41-44C9-88F2-E8E156023E90}" uniqueName="39" name="performed_by" queryTableFieldId="65"/>
    <tableColumn id="44" xr3:uid="{4596C150-A770-4552-BE75-FEBDC855F19C}" uniqueName="44" name="Employee Name" queryTableFieldId="70" dataDxfId="14">
      <calculatedColumnFormula>_xlfn.XLOOKUP(ohrm_timesheet_action_log[[#This Row],[timesheet_id]],ohrm_timesheet[timesheet_id],ohrm_timesheet[Employee Name],"NF",0,1)</calculatedColumnFormula>
    </tableColumn>
    <tableColumn id="41" xr3:uid="{DBA46ED4-D1D3-4E16-8DFF-7421DC706015}" uniqueName="41" name="state" queryTableFieldId="67" dataDxfId="13">
      <calculatedColumnFormula>_xlfn.XLOOKUP(ohrm_timesheet_action_log[[#This Row],[timesheet_id]],ohrm_timesheet[timesheet_id],ohrm_timesheet[state],"NF",0,1)</calculatedColumnFormula>
    </tableColumn>
    <tableColumn id="42" xr3:uid="{5347B2EE-7DF9-4B64-BBD1-1B4A508232C6}" uniqueName="42" name="start_date" queryTableFieldId="68" dataDxfId="12">
      <calculatedColumnFormula>_xlfn.XLOOKUP(ohrm_timesheet_action_log[[#This Row],[timesheet_id]],ohrm_timesheet[timesheet_id],ohrm_timesheet[start_date],"NF",0,1)</calculatedColumnFormula>
    </tableColumn>
    <tableColumn id="43" xr3:uid="{96991588-1E1C-461F-8EA6-9E6066CC1914}" uniqueName="43" name="end_date" queryTableFieldId="69" dataDxfId="11">
      <calculatedColumnFormula>_xlfn.XLOOKUP(ohrm_timesheet_action_log[[#This Row],[timesheet_id]],ohrm_timesheet[timesheet_id],ohrm_timesheet[end_date],"NF",0,1)</calculatedColumnFormula>
    </tableColumn>
    <tableColumn id="45" xr3:uid="{3B336DA0-A1BA-41CF-9E38-AB2023617ACC}" uniqueName="45" name="Year" queryTableFieldId="71" dataDxfId="10">
      <calculatedColumnFormula>_xlfn.XLOOKUP(ohrm_timesheet_action_log[[#This Row],[timesheet_id]],ohrm_timesheet[timesheet_id],ohrm_timesheet[Year],"NF",0,1)</calculatedColumnFormula>
    </tableColumn>
    <tableColumn id="46" xr3:uid="{339FF2B5-C49D-4ECF-BEEC-E651A61B4C73}" uniqueName="46" name="Month" queryTableFieldId="72" dataDxfId="9">
      <calculatedColumnFormula>_xlfn.XLOOKUP(ohrm_timesheet_action_log[[#This Row],[timesheet_id]],ohrm_timesheet[timesheet_id],ohrm_timesheet[Month],"NF",0,1)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E6633AA-9ECC-48DA-83D3-9E9E1197751B}" name="ohrm_timesheet_item" displayName="ohrm_timesheet_item" ref="A5:L5148" tableType="queryTable" totalsRowShown="0">
  <autoFilter ref="A5:L5148" xr:uid="{A936AFBF-E8B7-4A9C-8C6E-C5377AD37EC8}"/>
  <tableColumns count="12">
    <tableColumn id="30" xr3:uid="{80CD96B0-B470-45B4-9B05-BA87446094BF}" uniqueName="30" name="timesheet_id" queryTableFieldId="56"/>
    <tableColumn id="36" xr3:uid="{09132896-20E5-478C-8576-6C5D36F29207}" uniqueName="36" name="comment" queryTableFieldId="62"/>
    <tableColumn id="40" xr3:uid="{631253FA-40FF-4EEE-8603-A4067E5C7ECA}" uniqueName="40" name="timesheet_item_id" queryTableFieldId="66"/>
    <tableColumn id="41" xr3:uid="{8A8C1049-8EFE-4D15-8D76-A03D13F3D646}" uniqueName="41" name="date" queryTableFieldId="67" dataDxfId="8"/>
    <tableColumn id="42" xr3:uid="{C61A626D-9151-4885-B572-60F9191A737E}" uniqueName="42" name="duration" queryTableFieldId="68"/>
    <tableColumn id="43" xr3:uid="{52B46248-8CCD-4B41-B86F-8EDB6BA06FD4}" uniqueName="43" name="project_id" queryTableFieldId="69"/>
    <tableColumn id="44" xr3:uid="{321D98E0-36A6-4AEF-9B92-D83420CB000A}" uniqueName="44" name="employee_id" queryTableFieldId="70"/>
    <tableColumn id="45" xr3:uid="{8A92885D-6827-4AF0-93F8-BBDAE2D77EEE}" uniqueName="45" name="activity_id" queryTableFieldId="71"/>
    <tableColumn id="46" xr3:uid="{980639C3-767D-422A-B236-4A654F43CF8D}" uniqueName="46" name="Employee Name" queryTableFieldId="72" dataDxfId="7">
      <calculatedColumnFormula>_xlfn.XLOOKUP(ohrm_timesheet_item[[#This Row],[employee_id]],hs_hr_employee[emp_number],hs_hr_employee[Employee Name],"NF",0,1)</calculatedColumnFormula>
    </tableColumn>
    <tableColumn id="47" xr3:uid="{70184C78-2D00-4473-B6A2-3F9CD224BB69}" uniqueName="47" name="Project Name" queryTableFieldId="73" dataDxfId="6">
      <calculatedColumnFormula>_xlfn.XLOOKUP(ohrm_timesheet_item[[#This Row],[project_id]],ohrm_project[project_id],ohrm_project[name],"NF",0,1)</calculatedColumnFormula>
    </tableColumn>
    <tableColumn id="48" xr3:uid="{6F6DEA32-4E44-4541-B4D2-87A7226CE06F}" uniqueName="48" name="Activity Name" queryTableFieldId="74" dataDxfId="5">
      <calculatedColumnFormula>_xlfn.XLOOKUP(ohrm_timesheet_item[[#This Row],[activity_id]],ohrm_project_activity[activity_id],ohrm_project_activity[name],"NF",0,1)</calculatedColumnFormula>
    </tableColumn>
    <tableColumn id="49" xr3:uid="{C20A1F32-2206-402B-90B0-9FB44F1E87C3}" uniqueName="49" name="Hours" queryTableFieldId="75" dataDxfId="4">
      <calculatedColumnFormula>ohrm_timesheet_item[[#This Row],[duration]]/60/60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5CB46-DA04-4A95-88BB-7A2CDC2319DA}">
  <sheetPr codeName="Sheet1"/>
  <dimension ref="A1:AW31"/>
  <sheetViews>
    <sheetView workbookViewId="0">
      <pane xSplit="2" ySplit="5" topLeftCell="C6" activePane="bottomRight" state="frozen"/>
      <selection activeCell="A3" sqref="A3"/>
      <selection pane="topRight" activeCell="A3" sqref="A3"/>
      <selection pane="bottomLeft" activeCell="A3" sqref="A3"/>
      <selection pane="bottomRight" activeCell="AO16" sqref="AO16"/>
    </sheetView>
  </sheetViews>
  <sheetFormatPr defaultRowHeight="14.4" x14ac:dyDescent="0.3"/>
  <cols>
    <col min="1" max="1" width="14.21875" bestFit="1" customWidth="1"/>
    <col min="2" max="2" width="13.5546875" bestFit="1" customWidth="1"/>
    <col min="3" max="3" width="15.33203125" bestFit="1" customWidth="1"/>
    <col min="4" max="4" width="15.5546875" bestFit="1" customWidth="1"/>
    <col min="5" max="5" width="10.109375" customWidth="1"/>
    <col min="6" max="8" width="6.109375" customWidth="1"/>
    <col min="9" max="9" width="14.5546875" bestFit="1" customWidth="1"/>
    <col min="10" max="10" width="9.77734375" customWidth="1"/>
    <col min="11" max="11" width="13.44140625" bestFit="1" customWidth="1"/>
    <col min="12" max="12" width="15.5546875" bestFit="1" customWidth="1"/>
    <col min="13" max="14" width="4.21875" customWidth="1"/>
    <col min="15" max="15" width="14.77734375" bestFit="1" customWidth="1"/>
    <col min="16" max="17" width="15.5546875" bestFit="1" customWidth="1"/>
    <col min="18" max="18" width="4.44140625" customWidth="1"/>
    <col min="19" max="19" width="12.77734375" bestFit="1" customWidth="1"/>
    <col min="20" max="20" width="15" bestFit="1" customWidth="1"/>
    <col min="21" max="21" width="14.44140625" bestFit="1" customWidth="1"/>
    <col min="22" max="22" width="14" bestFit="1" customWidth="1"/>
    <col min="23" max="24" width="15.5546875" bestFit="1" customWidth="1"/>
    <col min="25" max="25" width="12.33203125" bestFit="1" customWidth="1"/>
    <col min="26" max="26" width="11.88671875" bestFit="1" customWidth="1"/>
    <col min="27" max="27" width="14.5546875" bestFit="1" customWidth="1"/>
    <col min="28" max="28" width="13.88671875" bestFit="1" customWidth="1"/>
    <col min="29" max="29" width="15.5546875" bestFit="1" customWidth="1"/>
    <col min="30" max="30" width="13.21875" bestFit="1" customWidth="1"/>
    <col min="31" max="32" width="15.5546875" bestFit="1" customWidth="1"/>
    <col min="33" max="33" width="13.77734375" bestFit="1" customWidth="1"/>
    <col min="34" max="34" width="12.88671875" bestFit="1" customWidth="1"/>
    <col min="35" max="35" width="15.5546875" bestFit="1" customWidth="1"/>
    <col min="36" max="36" width="15.44140625" bestFit="1" customWidth="1"/>
    <col min="37" max="37" width="12.21875" bestFit="1" customWidth="1"/>
    <col min="38" max="38" width="11.109375" bestFit="1" customWidth="1"/>
    <col min="39" max="39" width="26.77734375" customWidth="1"/>
    <col min="40" max="40" width="16.77734375" customWidth="1"/>
    <col min="41" max="41" width="14" customWidth="1"/>
    <col min="42" max="42" width="13.44140625" bestFit="1" customWidth="1"/>
    <col min="43" max="43" width="33.21875" customWidth="1"/>
    <col min="44" max="44" width="15.77734375" bestFit="1" customWidth="1"/>
    <col min="45" max="45" width="18.77734375" customWidth="1"/>
    <col min="46" max="46" width="13.33203125" customWidth="1"/>
    <col min="47" max="47" width="11.5546875" bestFit="1" customWidth="1"/>
    <col min="48" max="48" width="22.109375" customWidth="1"/>
    <col min="49" max="49" width="19.21875" bestFit="1" customWidth="1"/>
    <col min="50" max="50" width="12.77734375" bestFit="1" customWidth="1"/>
    <col min="51" max="51" width="7.88671875" bestFit="1" customWidth="1"/>
    <col min="52" max="52" width="68.33203125" bestFit="1" customWidth="1"/>
    <col min="53" max="53" width="17" bestFit="1" customWidth="1"/>
    <col min="54" max="54" width="14.33203125" bestFit="1" customWidth="1"/>
    <col min="55" max="55" width="14" bestFit="1" customWidth="1"/>
    <col min="56" max="56" width="11.33203125" bestFit="1" customWidth="1"/>
    <col min="57" max="57" width="10.77734375" bestFit="1" customWidth="1"/>
    <col min="58" max="58" width="14.5546875" bestFit="1" customWidth="1"/>
    <col min="59" max="59" width="9.109375" bestFit="1" customWidth="1"/>
    <col min="60" max="60" width="10.77734375" bestFit="1" customWidth="1"/>
    <col min="61" max="61" width="10.44140625" bestFit="1" customWidth="1"/>
    <col min="62" max="62" width="18.109375" bestFit="1" customWidth="1"/>
    <col min="63" max="63" width="8.88671875" bestFit="1" customWidth="1"/>
    <col min="64" max="64" width="14.21875" bestFit="1" customWidth="1"/>
  </cols>
  <sheetData>
    <row r="1" spans="1:49" x14ac:dyDescent="0.3">
      <c r="A1" s="26" t="s">
        <v>425</v>
      </c>
      <c r="B1" s="26"/>
      <c r="C1" s="26"/>
      <c r="D1" s="26"/>
      <c r="E1" s="26"/>
    </row>
    <row r="2" spans="1:49" x14ac:dyDescent="0.3">
      <c r="A2" s="26"/>
      <c r="B2" s="26"/>
      <c r="C2" s="26"/>
      <c r="D2" s="26"/>
      <c r="E2" s="26"/>
    </row>
    <row r="4" spans="1:49" x14ac:dyDescent="0.3">
      <c r="AK4" s="14" t="s">
        <v>1190</v>
      </c>
      <c r="AL4" s="14" t="s">
        <v>1191</v>
      </c>
      <c r="AM4" s="14" t="s">
        <v>1192</v>
      </c>
      <c r="AN4" s="14" t="s">
        <v>1193</v>
      </c>
      <c r="AO4" s="14" t="s">
        <v>1189</v>
      </c>
      <c r="AP4" s="14" t="s">
        <v>1185</v>
      </c>
      <c r="AQ4" s="14" t="s">
        <v>1186</v>
      </c>
      <c r="AR4" s="14" t="s">
        <v>1187</v>
      </c>
      <c r="AS4" s="14" t="s">
        <v>1188</v>
      </c>
      <c r="AT4" s="14" t="s">
        <v>1194</v>
      </c>
      <c r="AU4" s="15"/>
      <c r="AV4" s="16"/>
    </row>
    <row r="5" spans="1:49" x14ac:dyDescent="0.3">
      <c r="A5" t="s">
        <v>51</v>
      </c>
      <c r="B5" t="s">
        <v>71</v>
      </c>
      <c r="C5" t="s">
        <v>72</v>
      </c>
      <c r="D5" t="s">
        <v>73</v>
      </c>
      <c r="E5" t="s">
        <v>74</v>
      </c>
      <c r="F5" t="s">
        <v>75</v>
      </c>
      <c r="G5" t="s">
        <v>76</v>
      </c>
      <c r="H5" t="s">
        <v>77</v>
      </c>
      <c r="I5" t="s">
        <v>78</v>
      </c>
      <c r="J5" t="s">
        <v>79</v>
      </c>
      <c r="K5" t="s">
        <v>80</v>
      </c>
      <c r="L5" t="s">
        <v>81</v>
      </c>
      <c r="M5" t="s">
        <v>82</v>
      </c>
      <c r="N5" t="s">
        <v>83</v>
      </c>
      <c r="O5" t="s">
        <v>84</v>
      </c>
      <c r="P5" t="s">
        <v>85</v>
      </c>
      <c r="Q5" t="s">
        <v>86</v>
      </c>
      <c r="R5" t="s">
        <v>87</v>
      </c>
      <c r="S5" t="s">
        <v>88</v>
      </c>
      <c r="T5" t="s">
        <v>89</v>
      </c>
      <c r="U5" t="s">
        <v>90</v>
      </c>
      <c r="V5" t="s">
        <v>91</v>
      </c>
      <c r="W5" t="s">
        <v>92</v>
      </c>
      <c r="X5" t="s">
        <v>93</v>
      </c>
      <c r="Y5" t="s">
        <v>94</v>
      </c>
      <c r="Z5" t="s">
        <v>95</v>
      </c>
      <c r="AA5" t="s">
        <v>96</v>
      </c>
      <c r="AB5" t="s">
        <v>97</v>
      </c>
      <c r="AC5" t="s">
        <v>98</v>
      </c>
      <c r="AD5" t="s">
        <v>99</v>
      </c>
      <c r="AE5" t="s">
        <v>100</v>
      </c>
      <c r="AF5" t="s">
        <v>101</v>
      </c>
      <c r="AG5" t="s">
        <v>102</v>
      </c>
      <c r="AH5" t="s">
        <v>103</v>
      </c>
      <c r="AI5" t="s">
        <v>104</v>
      </c>
      <c r="AJ5" t="s">
        <v>105</v>
      </c>
      <c r="AK5" t="s">
        <v>106</v>
      </c>
      <c r="AL5" t="s">
        <v>107</v>
      </c>
      <c r="AM5" t="s">
        <v>108</v>
      </c>
      <c r="AN5" t="s">
        <v>109</v>
      </c>
      <c r="AO5" t="s">
        <v>110</v>
      </c>
      <c r="AP5" t="s">
        <v>111</v>
      </c>
      <c r="AQ5" t="s">
        <v>112</v>
      </c>
      <c r="AR5" t="s">
        <v>113</v>
      </c>
      <c r="AS5" t="s">
        <v>114</v>
      </c>
      <c r="AT5" t="s">
        <v>115</v>
      </c>
      <c r="AU5" t="s">
        <v>116</v>
      </c>
      <c r="AV5" s="3" t="s">
        <v>2</v>
      </c>
      <c r="AW5" s="3" t="s">
        <v>1195</v>
      </c>
    </row>
    <row r="6" spans="1:49" x14ac:dyDescent="0.3">
      <c r="A6">
        <v>1</v>
      </c>
      <c r="B6" t="s">
        <v>117</v>
      </c>
      <c r="C6" t="s">
        <v>118</v>
      </c>
      <c r="D6" t="s">
        <v>119</v>
      </c>
      <c r="E6" t="s">
        <v>55</v>
      </c>
      <c r="F6" t="s">
        <v>55</v>
      </c>
      <c r="G6">
        <v>0</v>
      </c>
      <c r="I6" s="1"/>
      <c r="J6">
        <v>82</v>
      </c>
      <c r="K6" s="5">
        <v>1</v>
      </c>
      <c r="L6" t="s">
        <v>55</v>
      </c>
      <c r="M6" t="s">
        <v>55</v>
      </c>
      <c r="N6" t="s">
        <v>55</v>
      </c>
      <c r="O6" t="s">
        <v>55</v>
      </c>
      <c r="P6" t="s">
        <v>55</v>
      </c>
      <c r="Q6" s="1"/>
      <c r="R6" t="s">
        <v>55</v>
      </c>
      <c r="S6">
        <v>12</v>
      </c>
      <c r="T6">
        <v>14</v>
      </c>
      <c r="U6">
        <v>16</v>
      </c>
      <c r="V6">
        <v>2</v>
      </c>
      <c r="AE6" t="s">
        <v>120</v>
      </c>
      <c r="AF6" t="s">
        <v>121</v>
      </c>
      <c r="AH6" s="1">
        <v>43831</v>
      </c>
      <c r="AM6" s="17"/>
      <c r="AU6" s="2"/>
      <c r="AV6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HRM Administrator</v>
      </c>
      <c r="AW6" t="str">
        <f>_xlfn.XLOOKUP(hs_hr_employee[[#This Row],[emp_status]],ohrm_employment_status[id],ohrm_employment_status[name],"NF",0,1)</f>
        <v>zSystem</v>
      </c>
    </row>
    <row r="7" spans="1:49" x14ac:dyDescent="0.3">
      <c r="A7">
        <v>2</v>
      </c>
      <c r="B7" t="s">
        <v>122</v>
      </c>
      <c r="C7" t="s">
        <v>123</v>
      </c>
      <c r="D7" t="s">
        <v>124</v>
      </c>
      <c r="E7" t="s">
        <v>55</v>
      </c>
      <c r="F7" t="s">
        <v>55</v>
      </c>
      <c r="G7">
        <v>0</v>
      </c>
      <c r="I7" s="1">
        <v>29038</v>
      </c>
      <c r="J7">
        <v>82</v>
      </c>
      <c r="K7" s="5">
        <v>1</v>
      </c>
      <c r="L7" t="s">
        <v>125</v>
      </c>
      <c r="M7" t="s">
        <v>55</v>
      </c>
      <c r="N7" t="s">
        <v>55</v>
      </c>
      <c r="O7" t="s">
        <v>55</v>
      </c>
      <c r="P7" t="s">
        <v>55</v>
      </c>
      <c r="Q7" s="1"/>
      <c r="R7" t="s">
        <v>55</v>
      </c>
      <c r="S7">
        <v>11</v>
      </c>
      <c r="T7">
        <v>1</v>
      </c>
      <c r="U7">
        <v>13</v>
      </c>
      <c r="V7">
        <v>31</v>
      </c>
      <c r="W7" t="s">
        <v>55</v>
      </c>
      <c r="X7" t="s">
        <v>55</v>
      </c>
      <c r="Y7" t="s">
        <v>126</v>
      </c>
      <c r="Z7" t="s">
        <v>127</v>
      </c>
      <c r="AA7" t="s">
        <v>128</v>
      </c>
      <c r="AB7" t="s">
        <v>129</v>
      </c>
      <c r="AC7" t="s">
        <v>55</v>
      </c>
      <c r="AD7" t="s">
        <v>130</v>
      </c>
      <c r="AE7" t="s">
        <v>55</v>
      </c>
      <c r="AF7" t="s">
        <v>131</v>
      </c>
      <c r="AH7" s="1">
        <v>44014</v>
      </c>
      <c r="AI7" t="s">
        <v>55</v>
      </c>
      <c r="AL7" t="s">
        <v>132</v>
      </c>
      <c r="AM7" s="17"/>
      <c r="AN7" t="s">
        <v>461</v>
      </c>
      <c r="AP7" t="s">
        <v>133</v>
      </c>
      <c r="AQ7" t="s">
        <v>134</v>
      </c>
      <c r="AR7" t="s">
        <v>135</v>
      </c>
      <c r="AS7" t="s">
        <v>136</v>
      </c>
      <c r="AT7" t="s">
        <v>458</v>
      </c>
      <c r="AU7" s="2"/>
      <c r="AV7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Sheel Sharma</v>
      </c>
      <c r="AW7" t="str">
        <f>_xlfn.XLOOKUP(hs_hr_employee[[#This Row],[emp_status]],ohrm_employment_status[id],ohrm_employment_status[name],"NF",0,1)</f>
        <v>Leadership</v>
      </c>
    </row>
    <row r="8" spans="1:49" x14ac:dyDescent="0.3">
      <c r="A8">
        <v>3</v>
      </c>
      <c r="B8" t="s">
        <v>137</v>
      </c>
      <c r="C8" t="s">
        <v>138</v>
      </c>
      <c r="D8" t="s">
        <v>139</v>
      </c>
      <c r="E8" t="s">
        <v>55</v>
      </c>
      <c r="F8" t="s">
        <v>55</v>
      </c>
      <c r="G8">
        <v>0</v>
      </c>
      <c r="I8" s="1">
        <v>30214</v>
      </c>
      <c r="J8">
        <v>82</v>
      </c>
      <c r="K8" s="5">
        <v>1</v>
      </c>
      <c r="L8" t="s">
        <v>125</v>
      </c>
      <c r="M8" t="s">
        <v>55</v>
      </c>
      <c r="N8" t="s">
        <v>55</v>
      </c>
      <c r="O8" t="s">
        <v>55</v>
      </c>
      <c r="P8" t="s">
        <v>55</v>
      </c>
      <c r="Q8" s="1"/>
      <c r="R8" t="s">
        <v>55</v>
      </c>
      <c r="S8">
        <v>11</v>
      </c>
      <c r="T8">
        <v>2</v>
      </c>
      <c r="U8">
        <v>13</v>
      </c>
      <c r="V8">
        <v>5</v>
      </c>
      <c r="W8" t="s">
        <v>140</v>
      </c>
      <c r="X8" t="s">
        <v>141</v>
      </c>
      <c r="Y8" t="s">
        <v>142</v>
      </c>
      <c r="Z8" t="s">
        <v>127</v>
      </c>
      <c r="AA8" t="s">
        <v>143</v>
      </c>
      <c r="AB8" t="s">
        <v>144</v>
      </c>
      <c r="AC8" t="s">
        <v>55</v>
      </c>
      <c r="AD8" t="s">
        <v>145</v>
      </c>
      <c r="AE8" t="s">
        <v>55</v>
      </c>
      <c r="AF8" t="s">
        <v>146</v>
      </c>
      <c r="AH8" s="1">
        <v>44409</v>
      </c>
      <c r="AI8" t="s">
        <v>55</v>
      </c>
      <c r="AM8" s="17"/>
      <c r="AN8" t="s">
        <v>461</v>
      </c>
      <c r="AS8" t="s">
        <v>147</v>
      </c>
      <c r="AT8" t="s">
        <v>458</v>
      </c>
      <c r="AU8" s="2"/>
      <c r="AV8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Ratan Pushp</v>
      </c>
      <c r="AW8" t="str">
        <f>_xlfn.XLOOKUP(hs_hr_employee[[#This Row],[emp_status]],ohrm_employment_status[id],ohrm_employment_status[name],"NF",0,1)</f>
        <v>Leadership</v>
      </c>
    </row>
    <row r="9" spans="1:49" x14ac:dyDescent="0.3">
      <c r="A9">
        <v>4</v>
      </c>
      <c r="B9" t="s">
        <v>148</v>
      </c>
      <c r="C9" t="s">
        <v>123</v>
      </c>
      <c r="D9" t="s">
        <v>149</v>
      </c>
      <c r="E9" t="s">
        <v>55</v>
      </c>
      <c r="F9" t="s">
        <v>55</v>
      </c>
      <c r="G9">
        <v>0</v>
      </c>
      <c r="I9" s="1">
        <v>28601</v>
      </c>
      <c r="J9">
        <v>82</v>
      </c>
      <c r="K9" s="5">
        <v>1</v>
      </c>
      <c r="L9" t="s">
        <v>125</v>
      </c>
      <c r="M9" t="s">
        <v>55</v>
      </c>
      <c r="N9" t="s">
        <v>55</v>
      </c>
      <c r="O9" t="s">
        <v>55</v>
      </c>
      <c r="P9" t="s">
        <v>150</v>
      </c>
      <c r="Q9" s="1">
        <v>46863</v>
      </c>
      <c r="R9" t="s">
        <v>55</v>
      </c>
      <c r="S9">
        <v>11</v>
      </c>
      <c r="T9">
        <v>2</v>
      </c>
      <c r="U9">
        <v>13</v>
      </c>
      <c r="V9">
        <v>31</v>
      </c>
      <c r="W9" t="s">
        <v>151</v>
      </c>
      <c r="X9" t="s">
        <v>152</v>
      </c>
      <c r="Y9" t="s">
        <v>126</v>
      </c>
      <c r="Z9" t="s">
        <v>127</v>
      </c>
      <c r="AA9" t="s">
        <v>128</v>
      </c>
      <c r="AB9" t="s">
        <v>153</v>
      </c>
      <c r="AD9" t="s">
        <v>154</v>
      </c>
      <c r="AF9" t="s">
        <v>155</v>
      </c>
      <c r="AH9" s="1">
        <v>44307</v>
      </c>
      <c r="AI9" t="s">
        <v>156</v>
      </c>
      <c r="AK9" t="s">
        <v>157</v>
      </c>
      <c r="AL9" t="s">
        <v>158</v>
      </c>
      <c r="AM9" s="17" t="s">
        <v>159</v>
      </c>
      <c r="AN9" t="s">
        <v>461</v>
      </c>
      <c r="AO9" t="s">
        <v>160</v>
      </c>
      <c r="AP9" t="s">
        <v>161</v>
      </c>
      <c r="AQ9" t="s">
        <v>162</v>
      </c>
      <c r="AR9" t="s">
        <v>163</v>
      </c>
      <c r="AS9" t="s">
        <v>164</v>
      </c>
      <c r="AT9" t="s">
        <v>458</v>
      </c>
      <c r="AU9" s="2"/>
      <c r="AV9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Jeet Sharma</v>
      </c>
      <c r="AW9" t="str">
        <f>_xlfn.XLOOKUP(hs_hr_employee[[#This Row],[emp_status]],ohrm_employment_status[id],ohrm_employment_status[name],"NF",0,1)</f>
        <v>Leadership</v>
      </c>
    </row>
    <row r="10" spans="1:49" x14ac:dyDescent="0.3">
      <c r="A10">
        <v>5</v>
      </c>
      <c r="B10" t="s">
        <v>165</v>
      </c>
      <c r="C10" t="s">
        <v>123</v>
      </c>
      <c r="D10" t="s">
        <v>434</v>
      </c>
      <c r="E10" t="s">
        <v>55</v>
      </c>
      <c r="F10" t="s">
        <v>55</v>
      </c>
      <c r="G10">
        <v>0</v>
      </c>
      <c r="I10" s="1"/>
      <c r="J10">
        <v>82</v>
      </c>
      <c r="K10" s="5">
        <v>2</v>
      </c>
      <c r="L10" t="s">
        <v>125</v>
      </c>
      <c r="M10" t="s">
        <v>55</v>
      </c>
      <c r="N10" t="s">
        <v>55</v>
      </c>
      <c r="O10" t="s">
        <v>55</v>
      </c>
      <c r="P10" t="s">
        <v>55</v>
      </c>
      <c r="Q10" s="1"/>
      <c r="R10" t="s">
        <v>55</v>
      </c>
      <c r="S10">
        <v>2</v>
      </c>
      <c r="T10">
        <v>9</v>
      </c>
      <c r="U10">
        <v>15</v>
      </c>
      <c r="V10">
        <v>31</v>
      </c>
      <c r="W10" t="s">
        <v>166</v>
      </c>
      <c r="X10" t="s">
        <v>55</v>
      </c>
      <c r="Y10" t="s">
        <v>126</v>
      </c>
      <c r="Z10" t="s">
        <v>127</v>
      </c>
      <c r="AA10" t="s">
        <v>128</v>
      </c>
      <c r="AB10" t="s">
        <v>167</v>
      </c>
      <c r="AC10" t="s">
        <v>55</v>
      </c>
      <c r="AD10" t="s">
        <v>168</v>
      </c>
      <c r="AE10" t="s">
        <v>55</v>
      </c>
      <c r="AF10" t="s">
        <v>169</v>
      </c>
      <c r="AH10" s="1">
        <v>44410</v>
      </c>
      <c r="AI10" t="s">
        <v>55</v>
      </c>
      <c r="AJ10">
        <v>2</v>
      </c>
      <c r="AM10" s="17"/>
      <c r="AU10" s="2"/>
      <c r="AV10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x_Renu Sharma</v>
      </c>
      <c r="AW10" t="str">
        <f>_xlfn.XLOOKUP(hs_hr_employee[[#This Row],[emp_status]],ohrm_employment_status[id],ohrm_employment_status[name],"NF",0,1)</f>
        <v>Resigned (Voluntary)</v>
      </c>
    </row>
    <row r="11" spans="1:49" x14ac:dyDescent="0.3">
      <c r="A11">
        <v>6</v>
      </c>
      <c r="B11" t="s">
        <v>170</v>
      </c>
      <c r="C11" t="s">
        <v>171</v>
      </c>
      <c r="D11" t="s">
        <v>435</v>
      </c>
      <c r="E11" t="s">
        <v>55</v>
      </c>
      <c r="F11" t="s">
        <v>55</v>
      </c>
      <c r="G11">
        <v>0</v>
      </c>
      <c r="I11" s="1"/>
      <c r="J11">
        <v>82</v>
      </c>
      <c r="K11" s="5">
        <v>2</v>
      </c>
      <c r="L11" t="s">
        <v>172</v>
      </c>
      <c r="M11" t="s">
        <v>55</v>
      </c>
      <c r="N11" t="s">
        <v>55</v>
      </c>
      <c r="O11" t="s">
        <v>55</v>
      </c>
      <c r="P11" t="s">
        <v>55</v>
      </c>
      <c r="Q11" s="1"/>
      <c r="R11" t="s">
        <v>55</v>
      </c>
      <c r="S11">
        <v>7</v>
      </c>
      <c r="T11">
        <v>10</v>
      </c>
      <c r="V11">
        <v>31</v>
      </c>
      <c r="W11" t="s">
        <v>166</v>
      </c>
      <c r="X11" t="s">
        <v>55</v>
      </c>
      <c r="Y11" t="s">
        <v>126</v>
      </c>
      <c r="Z11" t="s">
        <v>127</v>
      </c>
      <c r="AA11" t="s">
        <v>128</v>
      </c>
      <c r="AB11" t="s">
        <v>167</v>
      </c>
      <c r="AC11" t="s">
        <v>55</v>
      </c>
      <c r="AD11" t="s">
        <v>173</v>
      </c>
      <c r="AE11" t="s">
        <v>55</v>
      </c>
      <c r="AF11" t="s">
        <v>174</v>
      </c>
      <c r="AH11" s="1">
        <v>44424</v>
      </c>
      <c r="AI11" t="s">
        <v>175</v>
      </c>
      <c r="AJ11">
        <v>1</v>
      </c>
      <c r="AM11" s="17"/>
      <c r="AU11" s="2"/>
      <c r="AV11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x_Anjali Kumari</v>
      </c>
      <c r="AW11" t="str">
        <f>_xlfn.XLOOKUP(hs_hr_employee[[#This Row],[emp_status]],ohrm_employment_status[id],ohrm_employment_status[name],"NF",0,1)</f>
        <v>Resigned (ATL)</v>
      </c>
    </row>
    <row r="12" spans="1:49" x14ac:dyDescent="0.3">
      <c r="A12">
        <v>7</v>
      </c>
      <c r="B12" t="s">
        <v>176</v>
      </c>
      <c r="C12" t="s">
        <v>123</v>
      </c>
      <c r="D12" t="s">
        <v>177</v>
      </c>
      <c r="E12" t="s">
        <v>55</v>
      </c>
      <c r="F12" t="s">
        <v>55</v>
      </c>
      <c r="G12">
        <v>0</v>
      </c>
      <c r="I12" s="1">
        <v>36127</v>
      </c>
      <c r="J12">
        <v>82</v>
      </c>
      <c r="K12" s="5">
        <v>1</v>
      </c>
      <c r="L12" t="s">
        <v>172</v>
      </c>
      <c r="M12" t="s">
        <v>55</v>
      </c>
      <c r="N12" t="s">
        <v>55</v>
      </c>
      <c r="O12" t="s">
        <v>55</v>
      </c>
      <c r="P12" t="s">
        <v>55</v>
      </c>
      <c r="Q12" s="1"/>
      <c r="R12" t="s">
        <v>55</v>
      </c>
      <c r="S12">
        <v>1</v>
      </c>
      <c r="T12">
        <v>13</v>
      </c>
      <c r="U12">
        <v>14</v>
      </c>
      <c r="V12">
        <v>31</v>
      </c>
      <c r="W12" t="s">
        <v>166</v>
      </c>
      <c r="X12" t="s">
        <v>55</v>
      </c>
      <c r="Y12" t="s">
        <v>126</v>
      </c>
      <c r="Z12" t="s">
        <v>127</v>
      </c>
      <c r="AA12" t="s">
        <v>128</v>
      </c>
      <c r="AB12" t="s">
        <v>167</v>
      </c>
      <c r="AC12" t="s">
        <v>55</v>
      </c>
      <c r="AD12" t="s">
        <v>178</v>
      </c>
      <c r="AE12" t="s">
        <v>55</v>
      </c>
      <c r="AF12" t="s">
        <v>179</v>
      </c>
      <c r="AH12" s="1">
        <v>44515</v>
      </c>
      <c r="AI12" t="s">
        <v>55</v>
      </c>
      <c r="AK12" t="s">
        <v>180</v>
      </c>
      <c r="AM12" s="17"/>
      <c r="AN12" t="s">
        <v>461</v>
      </c>
      <c r="AO12" t="s">
        <v>181</v>
      </c>
      <c r="AP12" t="s">
        <v>182</v>
      </c>
      <c r="AQ12" t="s">
        <v>183</v>
      </c>
      <c r="AR12" t="s">
        <v>184</v>
      </c>
      <c r="AS12" t="s">
        <v>10</v>
      </c>
      <c r="AT12" t="s">
        <v>458</v>
      </c>
      <c r="AU12" s="2"/>
      <c r="AV12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Shekhar Sharma</v>
      </c>
      <c r="AW12" t="str">
        <f>_xlfn.XLOOKUP(hs_hr_employee[[#This Row],[emp_status]],ohrm_employment_status[id],ohrm_employment_status[name],"NF",0,1)</f>
        <v>Active [Emp]</v>
      </c>
    </row>
    <row r="13" spans="1:49" x14ac:dyDescent="0.3">
      <c r="A13">
        <v>8</v>
      </c>
      <c r="B13" t="s">
        <v>185</v>
      </c>
      <c r="C13" t="s">
        <v>123</v>
      </c>
      <c r="D13" t="s">
        <v>186</v>
      </c>
      <c r="E13" t="s">
        <v>55</v>
      </c>
      <c r="F13" t="s">
        <v>55</v>
      </c>
      <c r="G13">
        <v>0</v>
      </c>
      <c r="I13" s="1">
        <v>38802</v>
      </c>
      <c r="J13">
        <v>82</v>
      </c>
      <c r="K13" s="5">
        <v>1</v>
      </c>
      <c r="L13" t="s">
        <v>172</v>
      </c>
      <c r="M13" t="s">
        <v>55</v>
      </c>
      <c r="N13" t="s">
        <v>55</v>
      </c>
      <c r="O13" t="s">
        <v>55</v>
      </c>
      <c r="P13" t="s">
        <v>55</v>
      </c>
      <c r="Q13" s="1"/>
      <c r="R13" t="s">
        <v>55</v>
      </c>
      <c r="S13">
        <v>5</v>
      </c>
      <c r="T13">
        <v>11</v>
      </c>
      <c r="U13">
        <v>14</v>
      </c>
      <c r="V13">
        <v>2</v>
      </c>
      <c r="Z13" t="s">
        <v>127</v>
      </c>
      <c r="AD13" t="s">
        <v>187</v>
      </c>
      <c r="AF13" t="s">
        <v>188</v>
      </c>
      <c r="AH13" s="1"/>
      <c r="AL13" t="s">
        <v>189</v>
      </c>
      <c r="AM13" s="17"/>
      <c r="AU13" s="2"/>
      <c r="AV13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Subodh Sharma</v>
      </c>
      <c r="AW13" t="str">
        <f>_xlfn.XLOOKUP(hs_hr_employee[[#This Row],[emp_status]],ohrm_employment_status[id],ohrm_employment_status[name],"NF",0,1)</f>
        <v>Contract</v>
      </c>
    </row>
    <row r="14" spans="1:49" x14ac:dyDescent="0.3">
      <c r="A14">
        <v>9</v>
      </c>
      <c r="B14" t="s">
        <v>190</v>
      </c>
      <c r="C14" t="s">
        <v>191</v>
      </c>
      <c r="D14" t="s">
        <v>436</v>
      </c>
      <c r="E14" t="s">
        <v>55</v>
      </c>
      <c r="F14" t="s">
        <v>55</v>
      </c>
      <c r="G14">
        <v>0</v>
      </c>
      <c r="I14" s="1">
        <v>31263</v>
      </c>
      <c r="J14">
        <v>82</v>
      </c>
      <c r="K14" s="5">
        <v>2</v>
      </c>
      <c r="L14" t="s">
        <v>192</v>
      </c>
      <c r="M14" t="s">
        <v>55</v>
      </c>
      <c r="N14" t="s">
        <v>55</v>
      </c>
      <c r="O14" t="s">
        <v>193</v>
      </c>
      <c r="P14" t="s">
        <v>55</v>
      </c>
      <c r="Q14" s="1"/>
      <c r="R14" t="s">
        <v>55</v>
      </c>
      <c r="S14">
        <v>2</v>
      </c>
      <c r="T14">
        <v>12</v>
      </c>
      <c r="U14">
        <v>15</v>
      </c>
      <c r="V14">
        <v>31</v>
      </c>
      <c r="W14" t="s">
        <v>194</v>
      </c>
      <c r="X14" t="s">
        <v>195</v>
      </c>
      <c r="Y14" t="s">
        <v>128</v>
      </c>
      <c r="Z14" t="s">
        <v>127</v>
      </c>
      <c r="AA14" t="s">
        <v>126</v>
      </c>
      <c r="AB14" t="s">
        <v>196</v>
      </c>
      <c r="AD14" t="s">
        <v>197</v>
      </c>
      <c r="AF14" t="s">
        <v>198</v>
      </c>
      <c r="AH14" s="1">
        <v>44515</v>
      </c>
      <c r="AI14" t="s">
        <v>199</v>
      </c>
      <c r="AJ14">
        <v>4</v>
      </c>
      <c r="AM14" s="17"/>
      <c r="AU14" s="2"/>
      <c r="AV14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x_Uma Kumar</v>
      </c>
      <c r="AW14" t="str">
        <f>_xlfn.XLOOKUP(hs_hr_employee[[#This Row],[emp_status]],ohrm_employment_status[id],ohrm_employment_status[name],"NF",0,1)</f>
        <v>Resigned (Voluntary)</v>
      </c>
    </row>
    <row r="15" spans="1:49" x14ac:dyDescent="0.3">
      <c r="A15">
        <v>10</v>
      </c>
      <c r="B15" t="s">
        <v>200</v>
      </c>
      <c r="C15" t="s">
        <v>201</v>
      </c>
      <c r="D15" t="s">
        <v>202</v>
      </c>
      <c r="E15" t="s">
        <v>55</v>
      </c>
      <c r="F15" t="s">
        <v>55</v>
      </c>
      <c r="G15">
        <v>0</v>
      </c>
      <c r="I15" s="1"/>
      <c r="J15">
        <v>82</v>
      </c>
      <c r="K15" s="5">
        <v>2</v>
      </c>
      <c r="L15" t="s">
        <v>192</v>
      </c>
      <c r="M15" t="s">
        <v>55</v>
      </c>
      <c r="N15" t="s">
        <v>55</v>
      </c>
      <c r="O15" t="s">
        <v>55</v>
      </c>
      <c r="P15" t="s">
        <v>55</v>
      </c>
      <c r="Q15" s="1"/>
      <c r="R15" t="s">
        <v>55</v>
      </c>
      <c r="S15">
        <v>12</v>
      </c>
      <c r="T15">
        <v>14</v>
      </c>
      <c r="U15">
        <v>15</v>
      </c>
      <c r="V15">
        <v>31</v>
      </c>
      <c r="W15" t="s">
        <v>55</v>
      </c>
      <c r="X15" t="s">
        <v>55</v>
      </c>
      <c r="Y15" t="s">
        <v>128</v>
      </c>
      <c r="Z15" t="s">
        <v>127</v>
      </c>
      <c r="AA15" t="s">
        <v>126</v>
      </c>
      <c r="AB15" t="s">
        <v>167</v>
      </c>
      <c r="AC15" t="s">
        <v>55</v>
      </c>
      <c r="AD15" t="s">
        <v>187</v>
      </c>
      <c r="AE15" t="s">
        <v>55</v>
      </c>
      <c r="AF15" t="s">
        <v>203</v>
      </c>
      <c r="AH15" s="1">
        <v>44378</v>
      </c>
      <c r="AI15" t="s">
        <v>55</v>
      </c>
      <c r="AM15" s="17"/>
      <c r="AU15" s="2"/>
      <c r="AV15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HR Executive</v>
      </c>
      <c r="AW15" t="str">
        <f>_xlfn.XLOOKUP(hs_hr_employee[[#This Row],[emp_status]],ohrm_employment_status[id],ohrm_employment_status[name],"NF",0,1)</f>
        <v>zSystem</v>
      </c>
    </row>
    <row r="16" spans="1:49" x14ac:dyDescent="0.3">
      <c r="A16">
        <v>11</v>
      </c>
      <c r="B16" t="s">
        <v>204</v>
      </c>
      <c r="C16" t="s">
        <v>205</v>
      </c>
      <c r="D16" t="s">
        <v>437</v>
      </c>
      <c r="E16" t="s">
        <v>55</v>
      </c>
      <c r="F16" t="s">
        <v>55</v>
      </c>
      <c r="G16">
        <v>0</v>
      </c>
      <c r="I16" s="1"/>
      <c r="J16">
        <v>82</v>
      </c>
      <c r="K16" s="5">
        <v>1</v>
      </c>
      <c r="L16" t="s">
        <v>125</v>
      </c>
      <c r="M16" t="s">
        <v>55</v>
      </c>
      <c r="N16" t="s">
        <v>55</v>
      </c>
      <c r="O16" t="s">
        <v>55</v>
      </c>
      <c r="P16" t="s">
        <v>55</v>
      </c>
      <c r="Q16" s="1"/>
      <c r="R16" t="s">
        <v>55</v>
      </c>
      <c r="S16">
        <v>2</v>
      </c>
      <c r="T16">
        <v>15</v>
      </c>
      <c r="V16">
        <v>31</v>
      </c>
      <c r="W16" t="s">
        <v>55</v>
      </c>
      <c r="X16" t="s">
        <v>55</v>
      </c>
      <c r="Y16" t="s">
        <v>55</v>
      </c>
      <c r="Z16" t="s">
        <v>206</v>
      </c>
      <c r="AA16" t="s">
        <v>55</v>
      </c>
      <c r="AB16" t="s">
        <v>55</v>
      </c>
      <c r="AC16" t="s">
        <v>55</v>
      </c>
      <c r="AD16" t="s">
        <v>55</v>
      </c>
      <c r="AE16" t="s">
        <v>55</v>
      </c>
      <c r="AF16" t="s">
        <v>207</v>
      </c>
      <c r="AH16" s="1">
        <v>44538</v>
      </c>
      <c r="AI16" t="s">
        <v>208</v>
      </c>
      <c r="AJ16">
        <v>8</v>
      </c>
      <c r="AM16" s="17"/>
      <c r="AU16" s="2"/>
      <c r="AV16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x_Ajit Singh</v>
      </c>
      <c r="AW16" t="str">
        <f>_xlfn.XLOOKUP(hs_hr_employee[[#This Row],[emp_status]],ohrm_employment_status[id],ohrm_employment_status[name],"NF",0,1)</f>
        <v>Resigned (Voluntary)</v>
      </c>
    </row>
    <row r="17" spans="1:49" x14ac:dyDescent="0.3">
      <c r="A17">
        <v>12</v>
      </c>
      <c r="B17" t="s">
        <v>209</v>
      </c>
      <c r="C17" t="s">
        <v>205</v>
      </c>
      <c r="D17" t="s">
        <v>438</v>
      </c>
      <c r="E17" t="s">
        <v>55</v>
      </c>
      <c r="F17" t="s">
        <v>55</v>
      </c>
      <c r="G17">
        <v>0</v>
      </c>
      <c r="I17" s="1"/>
      <c r="J17">
        <v>82</v>
      </c>
      <c r="K17" s="5">
        <v>2</v>
      </c>
      <c r="L17" t="s">
        <v>125</v>
      </c>
      <c r="M17" t="s">
        <v>55</v>
      </c>
      <c r="N17" t="s">
        <v>55</v>
      </c>
      <c r="O17" t="s">
        <v>55</v>
      </c>
      <c r="P17" t="s">
        <v>55</v>
      </c>
      <c r="Q17" s="1"/>
      <c r="R17" t="s">
        <v>55</v>
      </c>
      <c r="S17">
        <v>7</v>
      </c>
      <c r="T17">
        <v>16</v>
      </c>
      <c r="V17">
        <v>31</v>
      </c>
      <c r="Z17" t="s">
        <v>127</v>
      </c>
      <c r="AD17" t="s">
        <v>211</v>
      </c>
      <c r="AH17" s="1">
        <v>44599</v>
      </c>
      <c r="AI17" t="s">
        <v>213</v>
      </c>
      <c r="AJ17">
        <v>5</v>
      </c>
      <c r="AM17" s="17"/>
      <c r="AU17" s="2"/>
      <c r="AV17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x_Akshita Singh</v>
      </c>
      <c r="AW17" t="str">
        <f>_xlfn.XLOOKUP(hs_hr_employee[[#This Row],[emp_status]],ohrm_employment_status[id],ohrm_employment_status[name],"NF",0,1)</f>
        <v>Resigned (ATL)</v>
      </c>
    </row>
    <row r="18" spans="1:49" x14ac:dyDescent="0.3">
      <c r="A18">
        <v>13</v>
      </c>
      <c r="B18" t="s">
        <v>214</v>
      </c>
      <c r="C18" t="s">
        <v>215</v>
      </c>
      <c r="D18" t="s">
        <v>439</v>
      </c>
      <c r="E18" t="s">
        <v>55</v>
      </c>
      <c r="F18" t="s">
        <v>55</v>
      </c>
      <c r="G18">
        <v>0</v>
      </c>
      <c r="I18" s="1">
        <v>33255</v>
      </c>
      <c r="J18">
        <v>82</v>
      </c>
      <c r="K18" s="5">
        <v>2</v>
      </c>
      <c r="L18" t="s">
        <v>125</v>
      </c>
      <c r="M18" t="s">
        <v>55</v>
      </c>
      <c r="N18" t="s">
        <v>55</v>
      </c>
      <c r="O18" t="s">
        <v>55</v>
      </c>
      <c r="P18" t="s">
        <v>55</v>
      </c>
      <c r="Q18" s="1"/>
      <c r="R18" t="s">
        <v>55</v>
      </c>
      <c r="S18">
        <v>2</v>
      </c>
      <c r="T18">
        <v>16</v>
      </c>
      <c r="V18">
        <v>31</v>
      </c>
      <c r="W18" t="s">
        <v>217</v>
      </c>
      <c r="X18" t="s">
        <v>218</v>
      </c>
      <c r="Y18" t="s">
        <v>128</v>
      </c>
      <c r="Z18" t="s">
        <v>127</v>
      </c>
      <c r="AA18" t="s">
        <v>126</v>
      </c>
      <c r="AB18" t="s">
        <v>219</v>
      </c>
      <c r="AC18" t="s">
        <v>220</v>
      </c>
      <c r="AD18" t="s">
        <v>221</v>
      </c>
      <c r="AE18" t="s">
        <v>55</v>
      </c>
      <c r="AF18" t="s">
        <v>222</v>
      </c>
      <c r="AH18" s="1">
        <v>44641</v>
      </c>
      <c r="AI18" t="s">
        <v>223</v>
      </c>
      <c r="AJ18">
        <v>6</v>
      </c>
      <c r="AM18" s="17"/>
      <c r="AU18" s="2"/>
      <c r="AV18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x_Preeti Kaushik</v>
      </c>
      <c r="AW18" t="str">
        <f>_xlfn.XLOOKUP(hs_hr_employee[[#This Row],[emp_status]],ohrm_employment_status[id],ohrm_employment_status[name],"NF",0,1)</f>
        <v>Resigned (Voluntary)</v>
      </c>
    </row>
    <row r="19" spans="1:49" x14ac:dyDescent="0.3">
      <c r="A19">
        <v>14</v>
      </c>
      <c r="B19" t="s">
        <v>224</v>
      </c>
      <c r="C19" t="s">
        <v>225</v>
      </c>
      <c r="D19" t="s">
        <v>226</v>
      </c>
      <c r="E19" t="s">
        <v>55</v>
      </c>
      <c r="F19" t="s">
        <v>55</v>
      </c>
      <c r="G19">
        <v>0</v>
      </c>
      <c r="I19" s="1">
        <v>35232</v>
      </c>
      <c r="J19">
        <v>82</v>
      </c>
      <c r="K19" s="5">
        <v>1</v>
      </c>
      <c r="L19" t="s">
        <v>172</v>
      </c>
      <c r="M19" t="s">
        <v>55</v>
      </c>
      <c r="N19" t="s">
        <v>55</v>
      </c>
      <c r="O19" t="s">
        <v>55</v>
      </c>
      <c r="P19" t="s">
        <v>55</v>
      </c>
      <c r="Q19" s="1"/>
      <c r="R19" t="s">
        <v>55</v>
      </c>
      <c r="S19">
        <v>1</v>
      </c>
      <c r="T19">
        <v>13</v>
      </c>
      <c r="U19">
        <v>14</v>
      </c>
      <c r="V19">
        <v>4</v>
      </c>
      <c r="W19" t="s">
        <v>227</v>
      </c>
      <c r="X19" t="s">
        <v>228</v>
      </c>
      <c r="Y19" t="s">
        <v>229</v>
      </c>
      <c r="Z19" t="s">
        <v>127</v>
      </c>
      <c r="AA19" t="s">
        <v>230</v>
      </c>
      <c r="AB19" t="s">
        <v>231</v>
      </c>
      <c r="AC19" t="s">
        <v>55</v>
      </c>
      <c r="AD19" t="s">
        <v>232</v>
      </c>
      <c r="AE19" t="s">
        <v>55</v>
      </c>
      <c r="AF19" t="s">
        <v>233</v>
      </c>
      <c r="AH19" s="1">
        <v>44697</v>
      </c>
      <c r="AI19" t="s">
        <v>234</v>
      </c>
      <c r="AK19" t="s">
        <v>235</v>
      </c>
      <c r="AL19" t="s">
        <v>158</v>
      </c>
      <c r="AM19" s="17"/>
      <c r="AN19" t="s">
        <v>461</v>
      </c>
      <c r="AP19" t="s">
        <v>493</v>
      </c>
      <c r="AQ19" t="s">
        <v>494</v>
      </c>
      <c r="AR19" t="s">
        <v>495</v>
      </c>
      <c r="AS19" t="s">
        <v>27</v>
      </c>
      <c r="AT19" t="s">
        <v>458</v>
      </c>
      <c r="AU19" s="2"/>
      <c r="AV19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Amol Jalda</v>
      </c>
      <c r="AW19" t="str">
        <f>_xlfn.XLOOKUP(hs_hr_employee[[#This Row],[emp_status]],ohrm_employment_status[id],ohrm_employment_status[name],"NF",0,1)</f>
        <v>Active [Emp]</v>
      </c>
    </row>
    <row r="20" spans="1:49" x14ac:dyDescent="0.3">
      <c r="A20">
        <v>15</v>
      </c>
      <c r="B20" t="s">
        <v>236</v>
      </c>
      <c r="C20" t="s">
        <v>237</v>
      </c>
      <c r="D20" t="s">
        <v>238</v>
      </c>
      <c r="E20" t="s">
        <v>55</v>
      </c>
      <c r="F20" t="s">
        <v>55</v>
      </c>
      <c r="G20">
        <v>0</v>
      </c>
      <c r="I20" s="1">
        <v>33912</v>
      </c>
      <c r="J20">
        <v>82</v>
      </c>
      <c r="K20" s="5">
        <v>1</v>
      </c>
      <c r="L20" t="s">
        <v>172</v>
      </c>
      <c r="M20" t="s">
        <v>55</v>
      </c>
      <c r="N20" t="s">
        <v>55</v>
      </c>
      <c r="O20" t="s">
        <v>55</v>
      </c>
      <c r="P20" t="s">
        <v>55</v>
      </c>
      <c r="Q20" s="1">
        <v>49527</v>
      </c>
      <c r="R20" t="s">
        <v>55</v>
      </c>
      <c r="S20">
        <v>1</v>
      </c>
      <c r="T20">
        <v>17</v>
      </c>
      <c r="U20">
        <v>15</v>
      </c>
      <c r="V20">
        <v>31</v>
      </c>
      <c r="W20" t="s">
        <v>239</v>
      </c>
      <c r="X20" t="s">
        <v>240</v>
      </c>
      <c r="Y20" t="s">
        <v>241</v>
      </c>
      <c r="Z20" t="s">
        <v>127</v>
      </c>
      <c r="AA20" t="s">
        <v>242</v>
      </c>
      <c r="AB20" t="s">
        <v>243</v>
      </c>
      <c r="AC20" t="s">
        <v>55</v>
      </c>
      <c r="AD20" t="s">
        <v>244</v>
      </c>
      <c r="AE20" t="s">
        <v>55</v>
      </c>
      <c r="AF20" t="s">
        <v>245</v>
      </c>
      <c r="AH20" s="1">
        <v>44727</v>
      </c>
      <c r="AI20" t="s">
        <v>246</v>
      </c>
      <c r="AK20" t="s">
        <v>247</v>
      </c>
      <c r="AL20" t="s">
        <v>132</v>
      </c>
      <c r="AM20" s="17"/>
      <c r="AN20" t="s">
        <v>461</v>
      </c>
      <c r="AO20" t="s">
        <v>248</v>
      </c>
      <c r="AP20" t="s">
        <v>249</v>
      </c>
      <c r="AQ20" t="s">
        <v>250</v>
      </c>
      <c r="AR20" t="s">
        <v>251</v>
      </c>
      <c r="AS20" t="s">
        <v>252</v>
      </c>
      <c r="AT20" t="s">
        <v>458</v>
      </c>
      <c r="AU20" s="2"/>
      <c r="AV20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Gaurav Kokcha</v>
      </c>
      <c r="AW20" t="str">
        <f>_xlfn.XLOOKUP(hs_hr_employee[[#This Row],[emp_status]],ohrm_employment_status[id],ohrm_employment_status[name],"NF",0,1)</f>
        <v>Active [Emp]</v>
      </c>
    </row>
    <row r="21" spans="1:49" x14ac:dyDescent="0.3">
      <c r="A21">
        <v>16</v>
      </c>
      <c r="B21" t="s">
        <v>253</v>
      </c>
      <c r="C21" t="s">
        <v>254</v>
      </c>
      <c r="D21" t="s">
        <v>255</v>
      </c>
      <c r="E21" t="s">
        <v>55</v>
      </c>
      <c r="F21" t="s">
        <v>55</v>
      </c>
      <c r="G21">
        <v>0</v>
      </c>
      <c r="I21" s="1">
        <v>35571</v>
      </c>
      <c r="J21">
        <v>82</v>
      </c>
      <c r="K21" s="5">
        <v>2</v>
      </c>
      <c r="L21" t="s">
        <v>172</v>
      </c>
      <c r="M21" t="s">
        <v>55</v>
      </c>
      <c r="N21" t="s">
        <v>55</v>
      </c>
      <c r="O21" t="s">
        <v>55</v>
      </c>
      <c r="P21" t="s">
        <v>55</v>
      </c>
      <c r="Q21" s="1"/>
      <c r="R21" t="s">
        <v>55</v>
      </c>
      <c r="S21">
        <v>1</v>
      </c>
      <c r="T21">
        <v>12</v>
      </c>
      <c r="U21">
        <v>15</v>
      </c>
      <c r="V21">
        <v>31</v>
      </c>
      <c r="W21" t="s">
        <v>256</v>
      </c>
      <c r="X21" t="s">
        <v>257</v>
      </c>
      <c r="Y21" t="s">
        <v>128</v>
      </c>
      <c r="Z21" t="s">
        <v>127</v>
      </c>
      <c r="AA21" t="s">
        <v>126</v>
      </c>
      <c r="AB21" t="s">
        <v>258</v>
      </c>
      <c r="AC21" t="s">
        <v>55</v>
      </c>
      <c r="AD21" t="s">
        <v>259</v>
      </c>
      <c r="AE21" t="s">
        <v>55</v>
      </c>
      <c r="AF21" t="s">
        <v>260</v>
      </c>
      <c r="AH21" s="1">
        <v>44844</v>
      </c>
      <c r="AI21" t="s">
        <v>261</v>
      </c>
      <c r="AL21" t="s">
        <v>470</v>
      </c>
      <c r="AM21" s="17"/>
      <c r="AN21" t="s">
        <v>461</v>
      </c>
      <c r="AP21" t="s">
        <v>262</v>
      </c>
      <c r="AQ21" t="s">
        <v>263</v>
      </c>
      <c r="AR21" t="s">
        <v>264</v>
      </c>
      <c r="AS21" t="s">
        <v>265</v>
      </c>
      <c r="AT21" t="s">
        <v>458</v>
      </c>
      <c r="AU21" s="2"/>
      <c r="AV21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Neha Chaudhary</v>
      </c>
      <c r="AW21" t="str">
        <f>_xlfn.XLOOKUP(hs_hr_employee[[#This Row],[emp_status]],ohrm_employment_status[id],ohrm_employment_status[name],"NF",0,1)</f>
        <v>Active [Emp]</v>
      </c>
    </row>
    <row r="22" spans="1:49" x14ac:dyDescent="0.3">
      <c r="A22">
        <v>99999</v>
      </c>
      <c r="B22" t="s">
        <v>266</v>
      </c>
      <c r="C22" t="s">
        <v>267</v>
      </c>
      <c r="D22" t="s">
        <v>268</v>
      </c>
      <c r="E22" t="s">
        <v>55</v>
      </c>
      <c r="F22" t="s">
        <v>55</v>
      </c>
      <c r="G22">
        <v>0</v>
      </c>
      <c r="I22" s="1">
        <v>43861</v>
      </c>
      <c r="J22">
        <v>82</v>
      </c>
      <c r="K22" s="5">
        <v>1</v>
      </c>
      <c r="L22" t="s">
        <v>55</v>
      </c>
      <c r="M22" t="s">
        <v>55</v>
      </c>
      <c r="N22" t="s">
        <v>55</v>
      </c>
      <c r="O22" t="s">
        <v>55</v>
      </c>
      <c r="P22" t="s">
        <v>55</v>
      </c>
      <c r="Q22" s="1"/>
      <c r="R22" t="s">
        <v>55</v>
      </c>
      <c r="S22">
        <v>12</v>
      </c>
      <c r="U22">
        <v>2</v>
      </c>
      <c r="V22">
        <v>2</v>
      </c>
      <c r="W22" t="s">
        <v>55</v>
      </c>
      <c r="X22" t="s">
        <v>55</v>
      </c>
      <c r="Y22" t="s">
        <v>55</v>
      </c>
      <c r="Z22" t="s">
        <v>127</v>
      </c>
      <c r="AA22" t="s">
        <v>55</v>
      </c>
      <c r="AB22" t="s">
        <v>55</v>
      </c>
      <c r="AC22" t="s">
        <v>55</v>
      </c>
      <c r="AD22" t="s">
        <v>55</v>
      </c>
      <c r="AE22" t="s">
        <v>55</v>
      </c>
      <c r="AF22" t="s">
        <v>269</v>
      </c>
      <c r="AH22" s="1">
        <v>43861</v>
      </c>
      <c r="AI22" t="s">
        <v>55</v>
      </c>
      <c r="AM22" s="17"/>
      <c r="AU22" s="2"/>
      <c r="AV22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Teqmantra ORG</v>
      </c>
      <c r="AW22" t="str">
        <f>_xlfn.XLOOKUP(hs_hr_employee[[#This Row],[emp_status]],ohrm_employment_status[id],ohrm_employment_status[name],"NF",0,1)</f>
        <v>zSystem</v>
      </c>
    </row>
    <row r="23" spans="1:49" x14ac:dyDescent="0.3">
      <c r="A23">
        <v>100000</v>
      </c>
      <c r="B23" t="s">
        <v>270</v>
      </c>
      <c r="C23" t="s">
        <v>271</v>
      </c>
      <c r="D23" t="s">
        <v>440</v>
      </c>
      <c r="E23" t="s">
        <v>55</v>
      </c>
      <c r="F23" t="s">
        <v>55</v>
      </c>
      <c r="G23">
        <v>0</v>
      </c>
      <c r="I23" s="1"/>
      <c r="J23">
        <v>82</v>
      </c>
      <c r="K23" s="5">
        <v>1</v>
      </c>
      <c r="L23" t="s">
        <v>125</v>
      </c>
      <c r="M23" t="s">
        <v>55</v>
      </c>
      <c r="N23" t="s">
        <v>55</v>
      </c>
      <c r="O23" t="s">
        <v>55</v>
      </c>
      <c r="P23" t="s">
        <v>55</v>
      </c>
      <c r="Q23" s="1"/>
      <c r="R23" t="s">
        <v>55</v>
      </c>
      <c r="S23">
        <v>7</v>
      </c>
      <c r="T23">
        <v>10</v>
      </c>
      <c r="U23">
        <v>14</v>
      </c>
      <c r="V23">
        <v>31</v>
      </c>
      <c r="W23" t="s">
        <v>272</v>
      </c>
      <c r="X23" t="s">
        <v>273</v>
      </c>
      <c r="Y23" t="s">
        <v>274</v>
      </c>
      <c r="Z23" t="s">
        <v>127</v>
      </c>
      <c r="AA23" t="s">
        <v>275</v>
      </c>
      <c r="AB23" t="s">
        <v>276</v>
      </c>
      <c r="AD23" t="s">
        <v>277</v>
      </c>
      <c r="AF23" t="s">
        <v>278</v>
      </c>
      <c r="AH23" s="1">
        <v>44901</v>
      </c>
      <c r="AI23" t="s">
        <v>279</v>
      </c>
      <c r="AJ23">
        <v>10</v>
      </c>
      <c r="AK23" t="s">
        <v>280</v>
      </c>
      <c r="AL23" t="s">
        <v>158</v>
      </c>
      <c r="AM23" s="17"/>
      <c r="AU23" s="2"/>
      <c r="AV23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x_Saurabh Shrivastava</v>
      </c>
      <c r="AW23" t="str">
        <f>_xlfn.XLOOKUP(hs_hr_employee[[#This Row],[emp_status]],ohrm_employment_status[id],ohrm_employment_status[name],"NF",0,1)</f>
        <v>Resigned (ATL)</v>
      </c>
    </row>
    <row r="24" spans="1:49" x14ac:dyDescent="0.3">
      <c r="A24">
        <v>100001</v>
      </c>
      <c r="B24" t="s">
        <v>281</v>
      </c>
      <c r="C24" t="s">
        <v>282</v>
      </c>
      <c r="D24" t="s">
        <v>283</v>
      </c>
      <c r="E24" t="s">
        <v>55</v>
      </c>
      <c r="F24" t="s">
        <v>55</v>
      </c>
      <c r="G24">
        <v>0</v>
      </c>
      <c r="I24" s="1"/>
      <c r="J24">
        <v>82</v>
      </c>
      <c r="K24" s="5">
        <v>1</v>
      </c>
      <c r="L24" t="s">
        <v>125</v>
      </c>
      <c r="M24" t="s">
        <v>55</v>
      </c>
      <c r="N24" t="s">
        <v>55</v>
      </c>
      <c r="O24" t="s">
        <v>55</v>
      </c>
      <c r="P24" t="s">
        <v>55</v>
      </c>
      <c r="Q24" s="1"/>
      <c r="R24" t="s">
        <v>55</v>
      </c>
      <c r="S24">
        <v>1</v>
      </c>
      <c r="T24">
        <v>15</v>
      </c>
      <c r="U24">
        <v>1</v>
      </c>
      <c r="V24">
        <v>31</v>
      </c>
      <c r="W24" t="s">
        <v>284</v>
      </c>
      <c r="X24" t="s">
        <v>285</v>
      </c>
      <c r="Y24" t="s">
        <v>286</v>
      </c>
      <c r="Z24" t="s">
        <v>127</v>
      </c>
      <c r="AA24" t="s">
        <v>287</v>
      </c>
      <c r="AB24" t="s">
        <v>288</v>
      </c>
      <c r="AC24" t="s">
        <v>55</v>
      </c>
      <c r="AD24" t="s">
        <v>289</v>
      </c>
      <c r="AE24" t="s">
        <v>55</v>
      </c>
      <c r="AF24" t="s">
        <v>290</v>
      </c>
      <c r="AH24" s="1">
        <v>44935</v>
      </c>
      <c r="AI24" t="s">
        <v>291</v>
      </c>
      <c r="AK24" t="s">
        <v>504</v>
      </c>
      <c r="AL24" t="s">
        <v>158</v>
      </c>
      <c r="AM24" s="17"/>
      <c r="AN24" t="s">
        <v>461</v>
      </c>
      <c r="AP24" t="s">
        <v>292</v>
      </c>
      <c r="AQ24" t="s">
        <v>293</v>
      </c>
      <c r="AR24" t="s">
        <v>294</v>
      </c>
      <c r="AS24" t="s">
        <v>295</v>
      </c>
      <c r="AT24" t="s">
        <v>458</v>
      </c>
      <c r="AU24" s="2"/>
      <c r="AV24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Dinesh Agrawal</v>
      </c>
      <c r="AW24" t="str">
        <f>_xlfn.XLOOKUP(hs_hr_employee[[#This Row],[emp_status]],ohrm_employment_status[id],ohrm_employment_status[name],"NF",0,1)</f>
        <v>Active [Emp]</v>
      </c>
    </row>
    <row r="25" spans="1:49" x14ac:dyDescent="0.3">
      <c r="A25">
        <v>100003</v>
      </c>
      <c r="B25" t="s">
        <v>296</v>
      </c>
      <c r="C25" t="s">
        <v>297</v>
      </c>
      <c r="D25" t="s">
        <v>441</v>
      </c>
      <c r="E25" t="s">
        <v>55</v>
      </c>
      <c r="F25" t="s">
        <v>55</v>
      </c>
      <c r="G25">
        <v>0</v>
      </c>
      <c r="I25" s="1">
        <v>37221</v>
      </c>
      <c r="J25">
        <v>82</v>
      </c>
      <c r="K25" s="5">
        <v>1</v>
      </c>
      <c r="L25" t="s">
        <v>172</v>
      </c>
      <c r="M25" t="s">
        <v>55</v>
      </c>
      <c r="N25" t="s">
        <v>55</v>
      </c>
      <c r="O25" t="s">
        <v>55</v>
      </c>
      <c r="P25" t="s">
        <v>298</v>
      </c>
      <c r="Q25" s="1">
        <v>51830</v>
      </c>
      <c r="R25" t="s">
        <v>55</v>
      </c>
      <c r="S25">
        <v>7</v>
      </c>
      <c r="T25">
        <v>11</v>
      </c>
      <c r="U25">
        <v>14</v>
      </c>
      <c r="V25">
        <v>31</v>
      </c>
      <c r="W25" t="s">
        <v>299</v>
      </c>
      <c r="Y25" t="s">
        <v>300</v>
      </c>
      <c r="Z25" t="s">
        <v>127</v>
      </c>
      <c r="AA25" t="s">
        <v>242</v>
      </c>
      <c r="AB25" t="s">
        <v>301</v>
      </c>
      <c r="AD25" t="s">
        <v>302</v>
      </c>
      <c r="AF25" t="s">
        <v>303</v>
      </c>
      <c r="AH25" s="1">
        <v>45124</v>
      </c>
      <c r="AI25" t="s">
        <v>304</v>
      </c>
      <c r="AJ25">
        <v>11</v>
      </c>
      <c r="AK25" t="s">
        <v>305</v>
      </c>
      <c r="AL25" t="s">
        <v>189</v>
      </c>
      <c r="AM25" s="17" t="s">
        <v>306</v>
      </c>
      <c r="AO25" t="s">
        <v>307</v>
      </c>
      <c r="AP25" t="s">
        <v>308</v>
      </c>
      <c r="AQ25" t="s">
        <v>309</v>
      </c>
      <c r="AR25" t="s">
        <v>310</v>
      </c>
      <c r="AS25" t="s">
        <v>311</v>
      </c>
      <c r="AU25" s="2"/>
      <c r="AV25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x_Adnaan Ahmed</v>
      </c>
      <c r="AW25" t="str">
        <f>_xlfn.XLOOKUP(hs_hr_employee[[#This Row],[emp_status]],ohrm_employment_status[id],ohrm_employment_status[name],"NF",0,1)</f>
        <v>Resigned (ATL)</v>
      </c>
    </row>
    <row r="26" spans="1:49" x14ac:dyDescent="0.3">
      <c r="A26">
        <v>100004</v>
      </c>
      <c r="B26" t="s">
        <v>1209</v>
      </c>
      <c r="C26" t="s">
        <v>312</v>
      </c>
      <c r="D26" t="s">
        <v>1210</v>
      </c>
      <c r="E26" t="s">
        <v>55</v>
      </c>
      <c r="F26" t="s">
        <v>55</v>
      </c>
      <c r="G26">
        <v>0</v>
      </c>
      <c r="I26" s="1">
        <v>37301</v>
      </c>
      <c r="J26">
        <v>82</v>
      </c>
      <c r="K26" s="5">
        <v>1</v>
      </c>
      <c r="L26" t="s">
        <v>172</v>
      </c>
      <c r="M26" t="s">
        <v>55</v>
      </c>
      <c r="N26" t="s">
        <v>55</v>
      </c>
      <c r="O26" t="s">
        <v>55</v>
      </c>
      <c r="P26" t="s">
        <v>313</v>
      </c>
      <c r="Q26" s="1">
        <v>51910</v>
      </c>
      <c r="R26" t="s">
        <v>55</v>
      </c>
      <c r="S26">
        <v>4</v>
      </c>
      <c r="T26">
        <v>11</v>
      </c>
      <c r="U26">
        <v>14</v>
      </c>
      <c r="V26">
        <v>31</v>
      </c>
      <c r="W26" t="s">
        <v>314</v>
      </c>
      <c r="Y26" t="s">
        <v>315</v>
      </c>
      <c r="Z26" t="s">
        <v>127</v>
      </c>
      <c r="AA26" t="s">
        <v>316</v>
      </c>
      <c r="AB26" t="s">
        <v>317</v>
      </c>
      <c r="AD26" t="s">
        <v>318</v>
      </c>
      <c r="AF26" t="s">
        <v>319</v>
      </c>
      <c r="AH26" s="1">
        <v>45124</v>
      </c>
      <c r="AI26" t="s">
        <v>320</v>
      </c>
      <c r="AK26" t="s">
        <v>321</v>
      </c>
      <c r="AL26" t="s">
        <v>158</v>
      </c>
      <c r="AM26" s="17" t="s">
        <v>322</v>
      </c>
      <c r="AN26" t="s">
        <v>491</v>
      </c>
      <c r="AO26" t="s">
        <v>323</v>
      </c>
      <c r="AP26" t="s">
        <v>324</v>
      </c>
      <c r="AQ26" t="s">
        <v>325</v>
      </c>
      <c r="AR26" t="s">
        <v>326</v>
      </c>
      <c r="AS26" t="s">
        <v>327</v>
      </c>
      <c r="AT26" t="s">
        <v>460</v>
      </c>
      <c r="AU26" s="2"/>
      <c r="AV26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Sourav Rathor</v>
      </c>
      <c r="AW26" t="str">
        <f>_xlfn.XLOOKUP(hs_hr_employee[[#This Row],[emp_status]],ohrm_employment_status[id],ohrm_employment_status[name],"NF",0,1)</f>
        <v>Terminated</v>
      </c>
    </row>
    <row r="27" spans="1:49" x14ac:dyDescent="0.3">
      <c r="A27">
        <v>100005</v>
      </c>
      <c r="B27" t="s">
        <v>328</v>
      </c>
      <c r="C27" t="s">
        <v>205</v>
      </c>
      <c r="D27" t="s">
        <v>492</v>
      </c>
      <c r="E27" t="s">
        <v>55</v>
      </c>
      <c r="F27" t="s">
        <v>55</v>
      </c>
      <c r="G27">
        <v>0</v>
      </c>
      <c r="I27" s="1">
        <v>28564</v>
      </c>
      <c r="J27">
        <v>82</v>
      </c>
      <c r="K27" s="5">
        <v>1</v>
      </c>
      <c r="L27" t="s">
        <v>125</v>
      </c>
      <c r="M27" t="s">
        <v>55</v>
      </c>
      <c r="N27" t="s">
        <v>55</v>
      </c>
      <c r="O27" t="s">
        <v>55</v>
      </c>
      <c r="P27" t="s">
        <v>55</v>
      </c>
      <c r="Q27" s="1"/>
      <c r="R27" t="s">
        <v>55</v>
      </c>
      <c r="S27">
        <v>2</v>
      </c>
      <c r="T27">
        <v>8</v>
      </c>
      <c r="U27">
        <v>11</v>
      </c>
      <c r="V27">
        <v>31</v>
      </c>
      <c r="W27" t="s">
        <v>329</v>
      </c>
      <c r="X27" t="s">
        <v>330</v>
      </c>
      <c r="Y27" t="s">
        <v>331</v>
      </c>
      <c r="AA27" t="s">
        <v>332</v>
      </c>
      <c r="AB27" t="s">
        <v>333</v>
      </c>
      <c r="AD27" t="s">
        <v>334</v>
      </c>
      <c r="AF27" t="s">
        <v>335</v>
      </c>
      <c r="AH27" s="1">
        <v>45145</v>
      </c>
      <c r="AI27" t="s">
        <v>336</v>
      </c>
      <c r="AJ27">
        <v>12</v>
      </c>
      <c r="AL27" t="s">
        <v>158</v>
      </c>
      <c r="AM27" s="17"/>
      <c r="AN27" t="s">
        <v>463</v>
      </c>
      <c r="AP27" t="s">
        <v>337</v>
      </c>
      <c r="AQ27" t="s">
        <v>338</v>
      </c>
      <c r="AR27" t="s">
        <v>339</v>
      </c>
      <c r="AS27" t="s">
        <v>340</v>
      </c>
      <c r="AT27" t="s">
        <v>460</v>
      </c>
      <c r="AU27" s="2"/>
      <c r="AV27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x_Ritesh Narayan Singh</v>
      </c>
      <c r="AW27" t="str">
        <f>_xlfn.XLOOKUP(hs_hr_employee[[#This Row],[emp_status]],ohrm_employment_status[id],ohrm_employment_status[name],"NF",0,1)</f>
        <v>Resigned (Voluntary)</v>
      </c>
    </row>
    <row r="28" spans="1:49" x14ac:dyDescent="0.3">
      <c r="A28">
        <v>100006</v>
      </c>
      <c r="B28" t="s">
        <v>341</v>
      </c>
      <c r="C28" t="s">
        <v>342</v>
      </c>
      <c r="D28" t="s">
        <v>216</v>
      </c>
      <c r="E28" t="s">
        <v>55</v>
      </c>
      <c r="F28" t="s">
        <v>55</v>
      </c>
      <c r="G28">
        <v>0</v>
      </c>
      <c r="I28" s="1">
        <v>34903</v>
      </c>
      <c r="J28">
        <v>82</v>
      </c>
      <c r="K28" s="5">
        <v>2</v>
      </c>
      <c r="L28" t="s">
        <v>125</v>
      </c>
      <c r="M28" t="s">
        <v>55</v>
      </c>
      <c r="N28" t="s">
        <v>55</v>
      </c>
      <c r="O28" t="s">
        <v>55</v>
      </c>
      <c r="P28" t="s">
        <v>55</v>
      </c>
      <c r="Q28" s="1"/>
      <c r="R28" t="s">
        <v>55</v>
      </c>
      <c r="S28">
        <v>1</v>
      </c>
      <c r="T28">
        <v>13</v>
      </c>
      <c r="U28">
        <v>18</v>
      </c>
      <c r="V28">
        <v>31</v>
      </c>
      <c r="W28" t="s">
        <v>343</v>
      </c>
      <c r="X28" t="s">
        <v>344</v>
      </c>
      <c r="Y28" t="s">
        <v>126</v>
      </c>
      <c r="Z28" t="s">
        <v>127</v>
      </c>
      <c r="AA28" t="s">
        <v>128</v>
      </c>
      <c r="AB28" t="s">
        <v>345</v>
      </c>
      <c r="AD28" t="s">
        <v>346</v>
      </c>
      <c r="AF28" t="s">
        <v>347</v>
      </c>
      <c r="AH28" s="1">
        <v>45155</v>
      </c>
      <c r="AI28" t="s">
        <v>348</v>
      </c>
      <c r="AK28" t="s">
        <v>349</v>
      </c>
      <c r="AL28" t="s">
        <v>132</v>
      </c>
      <c r="AM28" s="17" t="s">
        <v>350</v>
      </c>
      <c r="AN28" t="s">
        <v>462</v>
      </c>
      <c r="AO28" t="s">
        <v>351</v>
      </c>
      <c r="AP28" t="s">
        <v>352</v>
      </c>
      <c r="AQ28" t="s">
        <v>353</v>
      </c>
      <c r="AR28" t="s">
        <v>354</v>
      </c>
      <c r="AS28" t="s">
        <v>355</v>
      </c>
      <c r="AT28" t="s">
        <v>459</v>
      </c>
      <c r="AU28" s="2"/>
      <c r="AV28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Preeti Tyagi</v>
      </c>
      <c r="AW28" t="str">
        <f>_xlfn.XLOOKUP(hs_hr_employee[[#This Row],[emp_status]],ohrm_employment_status[id],ohrm_employment_status[name],"NF",0,1)</f>
        <v>Active [Emp]</v>
      </c>
    </row>
    <row r="29" spans="1:49" x14ac:dyDescent="0.3">
      <c r="A29">
        <v>100007</v>
      </c>
      <c r="B29" t="s">
        <v>442</v>
      </c>
      <c r="C29" t="s">
        <v>205</v>
      </c>
      <c r="D29" t="s">
        <v>210</v>
      </c>
      <c r="E29" t="s">
        <v>55</v>
      </c>
      <c r="F29" t="s">
        <v>55</v>
      </c>
      <c r="G29">
        <v>0</v>
      </c>
      <c r="I29" s="1">
        <v>30622</v>
      </c>
      <c r="J29">
        <v>82</v>
      </c>
      <c r="K29" s="5">
        <v>2</v>
      </c>
      <c r="L29" t="s">
        <v>192</v>
      </c>
      <c r="M29" t="s">
        <v>55</v>
      </c>
      <c r="N29" t="s">
        <v>55</v>
      </c>
      <c r="O29" t="s">
        <v>55</v>
      </c>
      <c r="P29" t="s">
        <v>55</v>
      </c>
      <c r="Q29" s="1"/>
      <c r="R29" t="s">
        <v>55</v>
      </c>
      <c r="S29">
        <v>1</v>
      </c>
      <c r="T29">
        <v>21</v>
      </c>
      <c r="U29">
        <v>15</v>
      </c>
      <c r="V29">
        <v>31</v>
      </c>
      <c r="Z29" t="s">
        <v>127</v>
      </c>
      <c r="AC29" t="s">
        <v>211</v>
      </c>
      <c r="AD29" t="s">
        <v>443</v>
      </c>
      <c r="AF29" t="s">
        <v>212</v>
      </c>
      <c r="AH29" s="1">
        <v>45216</v>
      </c>
      <c r="AI29" t="s">
        <v>444</v>
      </c>
      <c r="AK29" t="s">
        <v>445</v>
      </c>
      <c r="AM29" s="17"/>
      <c r="AN29" t="s">
        <v>461</v>
      </c>
      <c r="AO29" t="s">
        <v>446</v>
      </c>
      <c r="AT29" t="s">
        <v>460</v>
      </c>
      <c r="AU29" s="2"/>
      <c r="AV29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Akshita Singh</v>
      </c>
      <c r="AW29" t="str">
        <f>_xlfn.XLOOKUP(hs_hr_employee[[#This Row],[emp_status]],ohrm_employment_status[id],ohrm_employment_status[name],"NF",0,1)</f>
        <v>Active [Emp]</v>
      </c>
    </row>
    <row r="30" spans="1:49" x14ac:dyDescent="0.3">
      <c r="A30">
        <v>100008</v>
      </c>
      <c r="B30" t="s">
        <v>471</v>
      </c>
      <c r="C30" t="s">
        <v>472</v>
      </c>
      <c r="D30" t="s">
        <v>473</v>
      </c>
      <c r="E30" t="s">
        <v>474</v>
      </c>
      <c r="F30" t="s">
        <v>55</v>
      </c>
      <c r="G30">
        <v>0</v>
      </c>
      <c r="I30" s="1"/>
      <c r="J30">
        <v>82</v>
      </c>
      <c r="K30" s="5">
        <v>1</v>
      </c>
      <c r="L30" t="s">
        <v>172</v>
      </c>
      <c r="M30" t="s">
        <v>55</v>
      </c>
      <c r="N30" t="s">
        <v>55</v>
      </c>
      <c r="O30" t="s">
        <v>55</v>
      </c>
      <c r="P30" t="s">
        <v>55</v>
      </c>
      <c r="Q30" s="1"/>
      <c r="R30" t="s">
        <v>55</v>
      </c>
      <c r="S30">
        <v>13</v>
      </c>
      <c r="T30">
        <v>13</v>
      </c>
      <c r="U30">
        <v>18</v>
      </c>
      <c r="V30">
        <v>31</v>
      </c>
      <c r="Z30" t="s">
        <v>127</v>
      </c>
      <c r="AD30" t="s">
        <v>475</v>
      </c>
      <c r="AF30" t="s">
        <v>476</v>
      </c>
      <c r="AH30" s="1">
        <v>45383</v>
      </c>
      <c r="AI30" t="s">
        <v>477</v>
      </c>
      <c r="AK30" t="s">
        <v>485</v>
      </c>
      <c r="AL30" t="s">
        <v>132</v>
      </c>
      <c r="AM30" s="17" t="s">
        <v>478</v>
      </c>
      <c r="AN30" t="s">
        <v>462</v>
      </c>
      <c r="AO30" t="s">
        <v>486</v>
      </c>
      <c r="AP30" t="s">
        <v>496</v>
      </c>
      <c r="AQ30" t="s">
        <v>497</v>
      </c>
      <c r="AR30" t="s">
        <v>498</v>
      </c>
      <c r="AS30" t="s">
        <v>499</v>
      </c>
      <c r="AU30" s="2"/>
      <c r="AV30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Harshal Ramesh Gharde</v>
      </c>
      <c r="AW30" t="str">
        <f>_xlfn.XLOOKUP(hs_hr_employee[[#This Row],[emp_status]],ohrm_employment_status[id],ohrm_employment_status[name],"NF",0,1)</f>
        <v>Internship [6]</v>
      </c>
    </row>
    <row r="31" spans="1:49" x14ac:dyDescent="0.3">
      <c r="A31">
        <v>100009</v>
      </c>
      <c r="B31" t="s">
        <v>505</v>
      </c>
      <c r="C31" t="s">
        <v>506</v>
      </c>
      <c r="D31" t="s">
        <v>507</v>
      </c>
      <c r="E31" t="s">
        <v>55</v>
      </c>
      <c r="F31" t="s">
        <v>55</v>
      </c>
      <c r="G31">
        <v>0</v>
      </c>
      <c r="I31" s="1"/>
      <c r="J31">
        <v>82</v>
      </c>
      <c r="K31" s="5">
        <v>1</v>
      </c>
      <c r="L31" t="s">
        <v>125</v>
      </c>
      <c r="M31" t="s">
        <v>55</v>
      </c>
      <c r="N31" t="s">
        <v>55</v>
      </c>
      <c r="O31" t="s">
        <v>55</v>
      </c>
      <c r="P31" t="s">
        <v>55</v>
      </c>
      <c r="Q31" s="1"/>
      <c r="R31" t="s">
        <v>55</v>
      </c>
      <c r="S31">
        <v>5</v>
      </c>
      <c r="T31">
        <v>3</v>
      </c>
      <c r="U31">
        <v>11</v>
      </c>
      <c r="V31">
        <v>31</v>
      </c>
      <c r="Z31" t="s">
        <v>127</v>
      </c>
      <c r="AD31" t="s">
        <v>508</v>
      </c>
      <c r="AF31" t="s">
        <v>509</v>
      </c>
      <c r="AH31" s="1">
        <v>45460</v>
      </c>
      <c r="AI31" t="s">
        <v>510</v>
      </c>
      <c r="AM31" s="17"/>
      <c r="AN31" t="s">
        <v>511</v>
      </c>
      <c r="AP31" t="s">
        <v>512</v>
      </c>
      <c r="AQ31" t="s">
        <v>513</v>
      </c>
      <c r="AR31" t="s">
        <v>514</v>
      </c>
      <c r="AS31" t="s">
        <v>515</v>
      </c>
      <c r="AU31" s="2"/>
      <c r="AV31" t="str">
        <f>IF(hs_hr_employee[[#This Row],[emp_middle_name]]="",_xlfn.CONCAT(hs_hr_employee[[#This Row],[emp_firstname]]," ",hs_hr_employee[[#This Row],[emp_lastname]]),_xlfn.CONCAT(hs_hr_employee[[#This Row],[emp_firstname]]," ",hs_hr_employee[[#This Row],[emp_middle_name]]," ",hs_hr_employee[[#This Row],[emp_lastname]]))</f>
        <v>Partha Chakraborty</v>
      </c>
      <c r="AW31" t="str">
        <f>_xlfn.XLOOKUP(hs_hr_employee[[#This Row],[emp_status]],ohrm_employment_status[id],ohrm_employment_status[name],"NF",0,1)</f>
        <v>Contract</v>
      </c>
    </row>
  </sheetData>
  <mergeCells count="1">
    <mergeCell ref="A1:E2"/>
  </mergeCells>
  <phoneticPr fontId="1" type="noConversion"/>
  <conditionalFormatting sqref="AW6:AW31">
    <cfRule type="containsText" dxfId="3" priority="1" operator="containsText" text="Intern">
      <formula>NOT(ISERROR(SEARCH("Intern",AW6)))</formula>
    </cfRule>
    <cfRule type="containsText" dxfId="2" priority="2" operator="containsText" text="Active">
      <formula>NOT(ISERROR(SEARCH("Active",AW6)))</formula>
    </cfRule>
    <cfRule type="containsText" dxfId="1" priority="3" operator="containsText" text="Terminated">
      <formula>NOT(ISERROR(SEARCH("Terminated",AW6)))</formula>
    </cfRule>
    <cfRule type="containsText" dxfId="0" priority="4" operator="containsText" text="Resig">
      <formula>NOT(ISERROR(SEARCH("Resig",AW6)))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F59BE-8A00-4D03-AEF7-0653B123CEC6}">
  <sheetPr codeName="Sheet2"/>
  <dimension ref="B1:D20"/>
  <sheetViews>
    <sheetView zoomScale="130" zoomScaleNormal="130" workbookViewId="0">
      <pane xSplit="5" ySplit="22" topLeftCell="F23" activePane="bottomRight" state="frozen"/>
      <selection pane="topRight" activeCell="H1" sqref="H1"/>
      <selection pane="bottomLeft" activeCell="A22" sqref="A22"/>
      <selection pane="bottomRight" activeCell="F23" sqref="F23"/>
    </sheetView>
  </sheetViews>
  <sheetFormatPr defaultRowHeight="14.4" x14ac:dyDescent="0.3"/>
  <cols>
    <col min="1" max="1" width="5.33203125" customWidth="1"/>
    <col min="2" max="2" width="31.77734375" customWidth="1"/>
    <col min="3" max="3" width="31.44140625" customWidth="1"/>
    <col min="4" max="4" width="12.21875" customWidth="1"/>
    <col min="6" max="6" width="9.109375" customWidth="1"/>
  </cols>
  <sheetData>
    <row r="1" spans="2:4" ht="49.95" customHeight="1" x14ac:dyDescent="0.3"/>
    <row r="2" spans="2:4" ht="15.6" x14ac:dyDescent="0.3">
      <c r="B2" s="21" t="s">
        <v>1286</v>
      </c>
      <c r="C2" s="20">
        <f ca="1">NOW()</f>
        <v>45518.655061342593</v>
      </c>
      <c r="D2" s="25">
        <f>SUM(D6:D20)</f>
        <v>9277</v>
      </c>
    </row>
    <row r="3" spans="2:4" ht="5.7" customHeight="1" x14ac:dyDescent="0.3">
      <c r="C3" s="19"/>
      <c r="D3" s="19"/>
    </row>
    <row r="4" spans="2:4" ht="15.6" x14ac:dyDescent="0.3">
      <c r="B4" s="27" t="s">
        <v>1256</v>
      </c>
      <c r="C4" s="27"/>
      <c r="D4" s="22" t="s">
        <v>1257</v>
      </c>
    </row>
    <row r="5" spans="2:4" x14ac:dyDescent="0.3">
      <c r="B5" s="23" t="s">
        <v>1273</v>
      </c>
      <c r="C5" s="23" t="s">
        <v>1272</v>
      </c>
      <c r="D5" s="24" t="s">
        <v>1287</v>
      </c>
    </row>
    <row r="6" spans="2:4" x14ac:dyDescent="0.3">
      <c r="B6" s="18" t="s">
        <v>1195</v>
      </c>
      <c r="C6" t="s">
        <v>1258</v>
      </c>
      <c r="D6">
        <f>COUNT(ohrm_employment_status[id])</f>
        <v>13</v>
      </c>
    </row>
    <row r="7" spans="2:4" x14ac:dyDescent="0.3">
      <c r="B7" s="18" t="s">
        <v>1274</v>
      </c>
      <c r="C7" t="s">
        <v>1259</v>
      </c>
      <c r="D7">
        <f>COUNT(ohrm_leave[id])</f>
        <v>384</v>
      </c>
    </row>
    <row r="8" spans="2:4" x14ac:dyDescent="0.3">
      <c r="B8" s="18" t="s">
        <v>381</v>
      </c>
      <c r="C8" t="s">
        <v>1260</v>
      </c>
      <c r="D8">
        <f>COUNT(ohrm_leave_entitlement[id])</f>
        <v>141</v>
      </c>
    </row>
    <row r="9" spans="2:4" x14ac:dyDescent="0.3">
      <c r="B9" s="18" t="s">
        <v>1275</v>
      </c>
      <c r="C9" t="s">
        <v>1261</v>
      </c>
      <c r="D9">
        <f>COUNT(ohrm_leave_request[id])</f>
        <v>232</v>
      </c>
    </row>
    <row r="10" spans="2:4" x14ac:dyDescent="0.3">
      <c r="B10" s="18" t="s">
        <v>1276</v>
      </c>
      <c r="C10" t="s">
        <v>1262</v>
      </c>
      <c r="D10">
        <f>COUNT(ohrm_leave_type[id])</f>
        <v>11</v>
      </c>
    </row>
    <row r="11" spans="2:4" x14ac:dyDescent="0.3">
      <c r="B11" s="18" t="s">
        <v>383</v>
      </c>
      <c r="C11" t="s">
        <v>1263</v>
      </c>
      <c r="D11">
        <f>COUNT(ohrm_leave_status[id])</f>
        <v>7</v>
      </c>
    </row>
    <row r="12" spans="2:4" x14ac:dyDescent="0.3">
      <c r="B12" s="18" t="s">
        <v>1277</v>
      </c>
      <c r="C12" t="s">
        <v>1264</v>
      </c>
      <c r="D12">
        <f>COUNT(ohrm_leave_request_comment[id])</f>
        <v>184</v>
      </c>
    </row>
    <row r="13" spans="2:4" x14ac:dyDescent="0.3">
      <c r="B13" s="18" t="s">
        <v>1278</v>
      </c>
      <c r="C13" t="s">
        <v>1265</v>
      </c>
      <c r="D13">
        <f>COUNT(ohrm_holiday[id])</f>
        <v>22</v>
      </c>
    </row>
    <row r="14" spans="2:4" x14ac:dyDescent="0.3">
      <c r="B14" s="18" t="s">
        <v>1279</v>
      </c>
      <c r="C14" t="s">
        <v>1266</v>
      </c>
      <c r="D14">
        <f>COUNT(ohrm_attendance_record[id])</f>
        <v>636</v>
      </c>
    </row>
    <row r="15" spans="2:4" x14ac:dyDescent="0.3">
      <c r="B15" s="18" t="s">
        <v>1280</v>
      </c>
      <c r="C15" t="s">
        <v>1267</v>
      </c>
      <c r="D15">
        <f>COUNT(ohrm_customer[customer_id])</f>
        <v>13</v>
      </c>
    </row>
    <row r="16" spans="2:4" x14ac:dyDescent="0.3">
      <c r="B16" s="18" t="s">
        <v>1281</v>
      </c>
      <c r="C16" t="s">
        <v>1268</v>
      </c>
      <c r="D16">
        <f>COUNT(ohrm_project[project_id])</f>
        <v>16</v>
      </c>
    </row>
    <row r="17" spans="2:4" x14ac:dyDescent="0.3">
      <c r="B17" s="18" t="s">
        <v>1282</v>
      </c>
      <c r="C17" t="s">
        <v>1269</v>
      </c>
      <c r="D17">
        <f>COUNT(ohrm_project_activity[project_id])</f>
        <v>143</v>
      </c>
    </row>
    <row r="18" spans="2:4" x14ac:dyDescent="0.3">
      <c r="B18" s="18" t="s">
        <v>1283</v>
      </c>
      <c r="C18" t="s">
        <v>1270</v>
      </c>
      <c r="D18">
        <f>COUNT(ohrm_timesheet[timesheet_id])</f>
        <v>892</v>
      </c>
    </row>
    <row r="19" spans="2:4" x14ac:dyDescent="0.3">
      <c r="B19" s="18" t="s">
        <v>1284</v>
      </c>
      <c r="C19" t="s">
        <v>1271</v>
      </c>
      <c r="D19">
        <f>COUNT(ohrm_timesheet_action_log[timesheet_id])</f>
        <v>1440</v>
      </c>
    </row>
    <row r="20" spans="2:4" x14ac:dyDescent="0.3">
      <c r="B20" s="18" t="s">
        <v>1285</v>
      </c>
      <c r="C20" t="s">
        <v>1255</v>
      </c>
      <c r="D20">
        <f>COUNT(ohrm_timesheet_item[timesheet_id])</f>
        <v>5143</v>
      </c>
    </row>
  </sheetData>
  <sheetProtection sheet="1" objects="1" scenarios="1"/>
  <mergeCells count="1">
    <mergeCell ref="B4:C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26F8E-616E-48EC-BD1B-004BA6AB40E3}">
  <sheetPr codeName="Sheet3"/>
  <dimension ref="A1:E18"/>
  <sheetViews>
    <sheetView workbookViewId="0">
      <pane xSplit="5" ySplit="5" topLeftCell="F6" activePane="bottomRight" state="frozen"/>
      <selection activeCell="E6" sqref="E6"/>
      <selection pane="topRight" activeCell="E6" sqref="E6"/>
      <selection pane="bottomLeft" activeCell="E6" sqref="E6"/>
      <selection pane="bottomRight" activeCell="D18" sqref="D18"/>
    </sheetView>
  </sheetViews>
  <sheetFormatPr defaultRowHeight="14.4" x14ac:dyDescent="0.3"/>
  <cols>
    <col min="1" max="1" width="4.5546875" bestFit="1" customWidth="1"/>
    <col min="2" max="2" width="35.21875" bestFit="1" customWidth="1"/>
    <col min="3" max="3" width="9.21875" bestFit="1" customWidth="1"/>
    <col min="4" max="4" width="35.109375" bestFit="1" customWidth="1"/>
    <col min="5" max="5" width="22.44140625" bestFit="1" customWidth="1"/>
    <col min="6" max="6" width="14" bestFit="1" customWidth="1"/>
    <col min="7" max="7" width="13.5546875" bestFit="1" customWidth="1"/>
    <col min="8" max="8" width="15.109375" bestFit="1" customWidth="1"/>
    <col min="9" max="9" width="15.44140625" bestFit="1" customWidth="1"/>
    <col min="10" max="10" width="18.77734375" bestFit="1" customWidth="1"/>
    <col min="11" max="11" width="16.44140625" bestFit="1" customWidth="1"/>
    <col min="12" max="12" width="13.5546875" bestFit="1" customWidth="1"/>
    <col min="13" max="13" width="17.21875" bestFit="1" customWidth="1"/>
    <col min="14" max="14" width="14.44140625" bestFit="1" customWidth="1"/>
    <col min="15" max="15" width="13.109375" bestFit="1" customWidth="1"/>
    <col min="16" max="16" width="13.21875" bestFit="1" customWidth="1"/>
    <col min="17" max="17" width="19.21875" bestFit="1" customWidth="1"/>
    <col min="18" max="18" width="14.88671875" bestFit="1" customWidth="1"/>
    <col min="19" max="19" width="14.5546875" bestFit="1" customWidth="1"/>
    <col min="20" max="20" width="14.44140625" bestFit="1" customWidth="1"/>
    <col min="21" max="21" width="18.109375" bestFit="1" customWidth="1"/>
    <col min="22" max="22" width="22" bestFit="1" customWidth="1"/>
    <col min="23" max="23" width="20.44140625" bestFit="1" customWidth="1"/>
    <col min="24" max="24" width="12.44140625" bestFit="1" customWidth="1"/>
    <col min="25" max="25" width="14.5546875" bestFit="1" customWidth="1"/>
    <col min="26" max="26" width="14.21875" bestFit="1" customWidth="1"/>
    <col min="27" max="27" width="13.6640625" bestFit="1" customWidth="1"/>
    <col min="28" max="28" width="59.77734375" bestFit="1" customWidth="1"/>
    <col min="29" max="29" width="29.77734375" bestFit="1" customWidth="1"/>
    <col min="30" max="30" width="13.5546875" bestFit="1" customWidth="1"/>
    <col min="31" max="31" width="11.77734375" bestFit="1" customWidth="1"/>
    <col min="32" max="32" width="13.88671875" bestFit="1" customWidth="1"/>
    <col min="33" max="33" width="13.77734375" bestFit="1" customWidth="1"/>
    <col min="34" max="34" width="19.6640625" bestFit="1" customWidth="1"/>
    <col min="35" max="35" width="13.21875" bestFit="1" customWidth="1"/>
    <col min="36" max="36" width="21.109375" bestFit="1" customWidth="1"/>
    <col min="37" max="37" width="21.44140625" bestFit="1" customWidth="1"/>
    <col min="38" max="38" width="13.5546875" bestFit="1" customWidth="1"/>
    <col min="39" max="39" width="12.6640625" bestFit="1" customWidth="1"/>
    <col min="40" max="40" width="27.5546875" bestFit="1" customWidth="1"/>
    <col min="41" max="41" width="15.109375" bestFit="1" customWidth="1"/>
    <col min="42" max="42" width="11.44140625" bestFit="1" customWidth="1"/>
    <col min="43" max="43" width="9.88671875" bestFit="1" customWidth="1"/>
    <col min="44" max="44" width="44.44140625" bestFit="1" customWidth="1"/>
    <col min="45" max="45" width="9.88671875" bestFit="1" customWidth="1"/>
    <col min="46" max="46" width="14" bestFit="1" customWidth="1"/>
    <col min="47" max="47" width="12.33203125" bestFit="1" customWidth="1"/>
    <col min="48" max="48" width="80.5546875" bestFit="1" customWidth="1"/>
    <col min="49" max="49" width="15.77734375" bestFit="1" customWidth="1"/>
    <col min="50" max="50" width="29.6640625" bestFit="1" customWidth="1"/>
    <col min="51" max="51" width="10.88671875" bestFit="1" customWidth="1"/>
    <col min="52" max="52" width="11.21875" bestFit="1" customWidth="1"/>
    <col min="53" max="53" width="15.21875" customWidth="1"/>
    <col min="54" max="54" width="13.77734375" bestFit="1" customWidth="1"/>
    <col min="55" max="55" width="12.77734375" bestFit="1" customWidth="1"/>
    <col min="56" max="56" width="7.88671875" bestFit="1" customWidth="1"/>
    <col min="57" max="57" width="68.33203125" bestFit="1" customWidth="1"/>
    <col min="58" max="58" width="17" bestFit="1" customWidth="1"/>
    <col min="59" max="59" width="14.33203125" bestFit="1" customWidth="1"/>
    <col min="60" max="60" width="14" bestFit="1" customWidth="1"/>
    <col min="61" max="61" width="11.33203125" bestFit="1" customWidth="1"/>
    <col min="62" max="62" width="10.77734375" bestFit="1" customWidth="1"/>
    <col min="63" max="63" width="14.5546875" bestFit="1" customWidth="1"/>
    <col min="64" max="64" width="9.109375" bestFit="1" customWidth="1"/>
    <col min="65" max="65" width="10.77734375" bestFit="1" customWidth="1"/>
    <col min="66" max="66" width="10.44140625" bestFit="1" customWidth="1"/>
    <col min="67" max="67" width="18.109375" bestFit="1" customWidth="1"/>
    <col min="68" max="68" width="8.88671875" bestFit="1" customWidth="1"/>
    <col min="69" max="69" width="14.21875" bestFit="1" customWidth="1"/>
  </cols>
  <sheetData>
    <row r="1" spans="1:5" x14ac:dyDescent="0.3">
      <c r="A1" s="26" t="s">
        <v>1208</v>
      </c>
      <c r="B1" s="26"/>
      <c r="C1" s="26"/>
      <c r="D1" s="26"/>
      <c r="E1" s="26"/>
    </row>
    <row r="2" spans="1:5" x14ac:dyDescent="0.3">
      <c r="A2" s="26"/>
      <c r="B2" s="26"/>
      <c r="C2" s="26"/>
      <c r="D2" s="26"/>
      <c r="E2" s="26"/>
    </row>
    <row r="5" spans="1:5" x14ac:dyDescent="0.3">
      <c r="A5" t="s">
        <v>43</v>
      </c>
      <c r="B5" t="s">
        <v>42</v>
      </c>
    </row>
    <row r="6" spans="1:5" x14ac:dyDescent="0.3">
      <c r="A6">
        <v>1</v>
      </c>
      <c r="B6" t="s">
        <v>1196</v>
      </c>
    </row>
    <row r="7" spans="1:5" x14ac:dyDescent="0.3">
      <c r="A7">
        <v>2</v>
      </c>
      <c r="B7" t="s">
        <v>1197</v>
      </c>
    </row>
    <row r="8" spans="1:5" x14ac:dyDescent="0.3">
      <c r="A8">
        <v>3</v>
      </c>
      <c r="B8" t="s">
        <v>1198</v>
      </c>
    </row>
    <row r="9" spans="1:5" x14ac:dyDescent="0.3">
      <c r="A9">
        <v>4</v>
      </c>
      <c r="B9" t="s">
        <v>1199</v>
      </c>
    </row>
    <row r="10" spans="1:5" x14ac:dyDescent="0.3">
      <c r="A10">
        <v>5</v>
      </c>
      <c r="B10" t="s">
        <v>1200</v>
      </c>
    </row>
    <row r="11" spans="1:5" x14ac:dyDescent="0.3">
      <c r="A11">
        <v>6</v>
      </c>
      <c r="B11" t="s">
        <v>1201</v>
      </c>
    </row>
    <row r="12" spans="1:5" x14ac:dyDescent="0.3">
      <c r="A12">
        <v>7</v>
      </c>
      <c r="B12" t="s">
        <v>1202</v>
      </c>
    </row>
    <row r="13" spans="1:5" x14ac:dyDescent="0.3">
      <c r="A13">
        <v>8</v>
      </c>
      <c r="B13" t="s">
        <v>1203</v>
      </c>
    </row>
    <row r="14" spans="1:5" x14ac:dyDescent="0.3">
      <c r="A14">
        <v>9</v>
      </c>
      <c r="B14" t="s">
        <v>1204</v>
      </c>
    </row>
    <row r="15" spans="1:5" x14ac:dyDescent="0.3">
      <c r="A15">
        <v>10</v>
      </c>
      <c r="B15" t="s">
        <v>1205</v>
      </c>
    </row>
    <row r="16" spans="1:5" x14ac:dyDescent="0.3">
      <c r="A16">
        <v>11</v>
      </c>
      <c r="B16" t="s">
        <v>431</v>
      </c>
    </row>
    <row r="17" spans="1:2" x14ac:dyDescent="0.3">
      <c r="A17">
        <v>12</v>
      </c>
      <c r="B17" t="s">
        <v>1206</v>
      </c>
    </row>
    <row r="18" spans="1:2" x14ac:dyDescent="0.3">
      <c r="A18">
        <v>13</v>
      </c>
      <c r="B18" t="s">
        <v>1207</v>
      </c>
    </row>
  </sheetData>
  <mergeCells count="1">
    <mergeCell ref="A1:E2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BE3BD-0BC2-40C4-BB02-E0B113ED7A91}">
  <sheetPr codeName="Sheet4"/>
  <dimension ref="A1:Q389"/>
  <sheetViews>
    <sheetView workbookViewId="0">
      <pane xSplit="9" ySplit="5" topLeftCell="O335" activePane="bottomRight" state="frozen"/>
      <selection activeCell="E6" sqref="E6"/>
      <selection pane="topRight" activeCell="E6" sqref="E6"/>
      <selection pane="bottomLeft" activeCell="E6" sqref="E6"/>
      <selection pane="bottomRight" activeCell="E6" sqref="E6"/>
    </sheetView>
  </sheetViews>
  <sheetFormatPr defaultRowHeight="14.4" x14ac:dyDescent="0.3"/>
  <cols>
    <col min="1" max="1" width="4.5546875" bestFit="1" customWidth="1"/>
    <col min="2" max="2" width="9.88671875" style="5" bestFit="1" customWidth="1"/>
    <col min="3" max="3" width="16.109375" style="5" bestFit="1" customWidth="1"/>
    <col min="4" max="4" width="15.109375" style="5" bestFit="1" customWidth="1"/>
    <col min="5" max="5" width="10.21875" style="5" bestFit="1" customWidth="1"/>
    <col min="6" max="6" width="15.5546875" style="5" customWidth="1"/>
    <col min="7" max="7" width="19.33203125" style="5" bestFit="1" customWidth="1"/>
    <col min="8" max="8" width="16.5546875" style="5" bestFit="1" customWidth="1"/>
    <col min="9" max="9" width="16.33203125" style="5" bestFit="1" customWidth="1"/>
    <col min="10" max="10" width="13.88671875" style="5" bestFit="1" customWidth="1"/>
    <col min="11" max="11" width="13.109375" style="5" bestFit="1" customWidth="1"/>
    <col min="12" max="12" width="17.109375" style="5" bestFit="1" customWidth="1"/>
    <col min="13" max="13" width="8.88671875" style="5" bestFit="1" customWidth="1"/>
    <col min="14" max="14" width="19.88671875" bestFit="1" customWidth="1"/>
    <col min="15" max="15" width="21.44140625" bestFit="1" customWidth="1"/>
    <col min="16" max="16" width="13.21875" bestFit="1" customWidth="1"/>
    <col min="17" max="17" width="51.44140625" customWidth="1"/>
    <col min="18" max="18" width="8.88671875" bestFit="1" customWidth="1"/>
    <col min="19" max="19" width="14.21875" bestFit="1" customWidth="1"/>
  </cols>
  <sheetData>
    <row r="1" spans="1:17" x14ac:dyDescent="0.3">
      <c r="A1" s="26" t="s">
        <v>426</v>
      </c>
      <c r="B1" s="26"/>
      <c r="C1" s="26"/>
      <c r="D1" s="26"/>
      <c r="E1" s="26"/>
    </row>
    <row r="2" spans="1:17" x14ac:dyDescent="0.3">
      <c r="A2" s="26"/>
      <c r="B2" s="26"/>
      <c r="C2" s="26"/>
      <c r="D2" s="26"/>
      <c r="E2" s="26"/>
    </row>
    <row r="5" spans="1:17" x14ac:dyDescent="0.3">
      <c r="A5" t="s">
        <v>43</v>
      </c>
      <c r="B5" s="5" t="s">
        <v>44</v>
      </c>
      <c r="C5" s="5" t="s">
        <v>45</v>
      </c>
      <c r="D5" s="5" t="s">
        <v>46</v>
      </c>
      <c r="E5" s="5" t="s">
        <v>47</v>
      </c>
      <c r="F5" s="5" t="s">
        <v>48</v>
      </c>
      <c r="G5" s="5" t="s">
        <v>49</v>
      </c>
      <c r="H5" s="5" t="s">
        <v>50</v>
      </c>
      <c r="I5" s="5" t="s">
        <v>51</v>
      </c>
      <c r="J5" s="5" t="s">
        <v>52</v>
      </c>
      <c r="K5" s="5" t="s">
        <v>53</v>
      </c>
      <c r="L5" s="5" t="s">
        <v>54</v>
      </c>
      <c r="M5" s="4" t="s">
        <v>382</v>
      </c>
      <c r="N5" s="3" t="s">
        <v>2</v>
      </c>
      <c r="O5" s="3" t="s">
        <v>3</v>
      </c>
      <c r="P5" s="3" t="s">
        <v>383</v>
      </c>
      <c r="Q5" s="3" t="s">
        <v>384</v>
      </c>
    </row>
    <row r="6" spans="1:17" hidden="1" x14ac:dyDescent="0.3">
      <c r="A6" s="5">
        <v>1</v>
      </c>
      <c r="B6" s="6">
        <v>44491</v>
      </c>
      <c r="C6" s="5">
        <v>23.75</v>
      </c>
      <c r="D6" s="5">
        <v>1</v>
      </c>
      <c r="E6" s="5">
        <v>0</v>
      </c>
      <c r="F6" s="5" t="s">
        <v>55</v>
      </c>
      <c r="G6" s="5">
        <v>1</v>
      </c>
      <c r="H6" s="5">
        <v>6</v>
      </c>
      <c r="I6" s="5">
        <v>4</v>
      </c>
      <c r="J6" s="7">
        <v>45518</v>
      </c>
      <c r="K6" s="7">
        <v>45518</v>
      </c>
      <c r="L6" s="5">
        <v>0</v>
      </c>
      <c r="M6" s="5">
        <f>YEAR(ohrm_leave[[#This Row],[date]])</f>
        <v>2021</v>
      </c>
      <c r="N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6" t="str">
        <f>_xlfn.XLOOKUP(ohrm_leave[[#This Row],[leave_type_id]],ohrm_leave_type[id],ohrm_leave_type[name],"",0,1)</f>
        <v>Election Day</v>
      </c>
      <c r="P6" t="str">
        <f>_xlfn.XLOOKUP(ohrm_leave[[#This Row],[status]],ohrm_leave_status[status],ohrm_leave_status[name],"",0,1)</f>
        <v>CANCELLED</v>
      </c>
      <c r="Q6" t="str">
        <f>_xlfn.XLOOKUP(ohrm_leave[[#This Row],[leave_request_id]],ohrm_leave_request_comment[leave_request_id],ohrm_leave_request_comment[comments],"",0,1)</f>
        <v/>
      </c>
    </row>
    <row r="7" spans="1:17" hidden="1" x14ac:dyDescent="0.3">
      <c r="A7" s="5">
        <v>2</v>
      </c>
      <c r="B7" s="6">
        <v>44482</v>
      </c>
      <c r="C7" s="5">
        <v>23.75</v>
      </c>
      <c r="D7" s="5">
        <v>1</v>
      </c>
      <c r="E7" s="5">
        <v>0</v>
      </c>
      <c r="F7" s="5" t="s">
        <v>55</v>
      </c>
      <c r="G7" s="5">
        <v>2</v>
      </c>
      <c r="H7" s="5">
        <v>6</v>
      </c>
      <c r="I7" s="5">
        <v>4</v>
      </c>
      <c r="J7" s="7">
        <v>45518</v>
      </c>
      <c r="K7" s="7">
        <v>45518</v>
      </c>
      <c r="L7" s="5">
        <v>0</v>
      </c>
      <c r="M7" s="5">
        <f>YEAR(ohrm_leave[[#This Row],[date]])</f>
        <v>2021</v>
      </c>
      <c r="N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7" t="str">
        <f>_xlfn.XLOOKUP(ohrm_leave[[#This Row],[leave_type_id]],ohrm_leave_type[id],ohrm_leave_type[name],"",0,1)</f>
        <v>Election Day</v>
      </c>
      <c r="P7" t="str">
        <f>_xlfn.XLOOKUP(ohrm_leave[[#This Row],[status]],ohrm_leave_status[status],ohrm_leave_status[name],"",0,1)</f>
        <v>CANCELLED</v>
      </c>
      <c r="Q7" t="str">
        <f>_xlfn.XLOOKUP(ohrm_leave[[#This Row],[leave_request_id]],ohrm_leave_request_comment[leave_request_id],ohrm_leave_request_comment[comments],"",0,1)</f>
        <v/>
      </c>
    </row>
    <row r="8" spans="1:17" hidden="1" x14ac:dyDescent="0.3">
      <c r="A8" s="5">
        <v>3</v>
      </c>
      <c r="B8" s="6">
        <v>44515</v>
      </c>
      <c r="C8" s="5">
        <v>23.75</v>
      </c>
      <c r="D8" s="5">
        <v>1</v>
      </c>
      <c r="E8" s="5">
        <v>0</v>
      </c>
      <c r="F8" s="5" t="s">
        <v>55</v>
      </c>
      <c r="G8" s="5">
        <v>3</v>
      </c>
      <c r="H8" s="5">
        <v>7</v>
      </c>
      <c r="I8" s="5">
        <v>2</v>
      </c>
      <c r="J8" s="7">
        <v>45518</v>
      </c>
      <c r="K8" s="7">
        <v>45518</v>
      </c>
      <c r="L8" s="5">
        <v>0</v>
      </c>
      <c r="M8" s="5">
        <f>YEAR(ohrm_leave[[#This Row],[date]])</f>
        <v>2021</v>
      </c>
      <c r="N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8" t="str">
        <f>_xlfn.XLOOKUP(ohrm_leave[[#This Row],[leave_type_id]],ohrm_leave_type[id],ohrm_leave_type[name],"",0,1)</f>
        <v>LWP [Leave without Pay]</v>
      </c>
      <c r="P8" t="str">
        <f>_xlfn.XLOOKUP(ohrm_leave[[#This Row],[status]],ohrm_leave_status[status],ohrm_leave_status[name],"",0,1)</f>
        <v>CANCELLED</v>
      </c>
      <c r="Q8" t="str">
        <f>_xlfn.XLOOKUP(ohrm_leave[[#This Row],[leave_request_id]],ohrm_leave_request_comment[leave_request_id],ohrm_leave_request_comment[comments],"",0,1)</f>
        <v/>
      </c>
    </row>
    <row r="9" spans="1:17" hidden="1" x14ac:dyDescent="0.3">
      <c r="A9" s="5">
        <v>4</v>
      </c>
      <c r="B9" s="6">
        <v>44516</v>
      </c>
      <c r="C9" s="5">
        <v>23.75</v>
      </c>
      <c r="D9" s="5">
        <v>1</v>
      </c>
      <c r="E9" s="5">
        <v>0</v>
      </c>
      <c r="F9" s="5" t="s">
        <v>55</v>
      </c>
      <c r="G9" s="5">
        <v>3</v>
      </c>
      <c r="H9" s="5">
        <v>7</v>
      </c>
      <c r="I9" s="5">
        <v>2</v>
      </c>
      <c r="J9" s="7">
        <v>45518</v>
      </c>
      <c r="K9" s="7">
        <v>45518</v>
      </c>
      <c r="L9" s="5">
        <v>0</v>
      </c>
      <c r="M9" s="5">
        <f>YEAR(ohrm_leave[[#This Row],[date]])</f>
        <v>2021</v>
      </c>
      <c r="N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9" t="str">
        <f>_xlfn.XLOOKUP(ohrm_leave[[#This Row],[leave_type_id]],ohrm_leave_type[id],ohrm_leave_type[name],"",0,1)</f>
        <v>LWP [Leave without Pay]</v>
      </c>
      <c r="P9" t="str">
        <f>_xlfn.XLOOKUP(ohrm_leave[[#This Row],[status]],ohrm_leave_status[status],ohrm_leave_status[name],"",0,1)</f>
        <v>CANCELLED</v>
      </c>
      <c r="Q9" t="str">
        <f>_xlfn.XLOOKUP(ohrm_leave[[#This Row],[leave_request_id]],ohrm_leave_request_comment[leave_request_id],ohrm_leave_request_comment[comments],"",0,1)</f>
        <v/>
      </c>
    </row>
    <row r="10" spans="1:17" hidden="1" x14ac:dyDescent="0.3">
      <c r="A10" s="5">
        <v>5</v>
      </c>
      <c r="B10" s="6">
        <v>44517</v>
      </c>
      <c r="C10" s="5">
        <v>23.75</v>
      </c>
      <c r="D10" s="5">
        <v>1</v>
      </c>
      <c r="E10" s="5">
        <v>0</v>
      </c>
      <c r="F10" s="5" t="s">
        <v>55</v>
      </c>
      <c r="G10" s="5">
        <v>3</v>
      </c>
      <c r="H10" s="5">
        <v>7</v>
      </c>
      <c r="I10" s="5">
        <v>2</v>
      </c>
      <c r="J10" s="7">
        <v>45518</v>
      </c>
      <c r="K10" s="7">
        <v>45518</v>
      </c>
      <c r="L10" s="5">
        <v>0</v>
      </c>
      <c r="M10" s="5">
        <f>YEAR(ohrm_leave[[#This Row],[date]])</f>
        <v>2021</v>
      </c>
      <c r="N1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10" t="str">
        <f>_xlfn.XLOOKUP(ohrm_leave[[#This Row],[leave_type_id]],ohrm_leave_type[id],ohrm_leave_type[name],"",0,1)</f>
        <v>LWP [Leave without Pay]</v>
      </c>
      <c r="P10" t="str">
        <f>_xlfn.XLOOKUP(ohrm_leave[[#This Row],[status]],ohrm_leave_status[status],ohrm_leave_status[name],"",0,1)</f>
        <v>CANCELLED</v>
      </c>
      <c r="Q10" t="str">
        <f>_xlfn.XLOOKUP(ohrm_leave[[#This Row],[leave_request_id]],ohrm_leave_request_comment[leave_request_id],ohrm_leave_request_comment[comments],"",0,1)</f>
        <v/>
      </c>
    </row>
    <row r="11" spans="1:17" hidden="1" x14ac:dyDescent="0.3">
      <c r="A11" s="5">
        <v>6</v>
      </c>
      <c r="B11" s="6">
        <v>44518</v>
      </c>
      <c r="C11" s="5">
        <v>23.75</v>
      </c>
      <c r="D11" s="5">
        <v>1</v>
      </c>
      <c r="E11" s="5">
        <v>0</v>
      </c>
      <c r="F11" s="5" t="s">
        <v>55</v>
      </c>
      <c r="G11" s="5">
        <v>3</v>
      </c>
      <c r="H11" s="5">
        <v>7</v>
      </c>
      <c r="I11" s="5">
        <v>2</v>
      </c>
      <c r="J11" s="7">
        <v>45518</v>
      </c>
      <c r="K11" s="7">
        <v>45518</v>
      </c>
      <c r="L11" s="5">
        <v>0</v>
      </c>
      <c r="M11" s="5">
        <f>YEAR(ohrm_leave[[#This Row],[date]])</f>
        <v>2021</v>
      </c>
      <c r="N1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11" t="str">
        <f>_xlfn.XLOOKUP(ohrm_leave[[#This Row],[leave_type_id]],ohrm_leave_type[id],ohrm_leave_type[name],"",0,1)</f>
        <v>LWP [Leave without Pay]</v>
      </c>
      <c r="P11" t="str">
        <f>_xlfn.XLOOKUP(ohrm_leave[[#This Row],[status]],ohrm_leave_status[status],ohrm_leave_status[name],"",0,1)</f>
        <v>CANCELLED</v>
      </c>
      <c r="Q11" t="str">
        <f>_xlfn.XLOOKUP(ohrm_leave[[#This Row],[leave_request_id]],ohrm_leave_request_comment[leave_request_id],ohrm_leave_request_comment[comments],"",0,1)</f>
        <v/>
      </c>
    </row>
    <row r="12" spans="1:17" hidden="1" x14ac:dyDescent="0.3">
      <c r="A12" s="5">
        <v>7</v>
      </c>
      <c r="B12" s="6">
        <v>44519</v>
      </c>
      <c r="C12" s="5">
        <v>23.75</v>
      </c>
      <c r="D12" s="5">
        <v>1</v>
      </c>
      <c r="E12" s="5">
        <v>0</v>
      </c>
      <c r="F12" s="5" t="s">
        <v>55</v>
      </c>
      <c r="G12" s="5">
        <v>3</v>
      </c>
      <c r="H12" s="5">
        <v>7</v>
      </c>
      <c r="I12" s="5">
        <v>2</v>
      </c>
      <c r="J12" s="7">
        <v>45518</v>
      </c>
      <c r="K12" s="7">
        <v>45518</v>
      </c>
      <c r="L12" s="5">
        <v>0</v>
      </c>
      <c r="M12" s="5">
        <f>YEAR(ohrm_leave[[#This Row],[date]])</f>
        <v>2021</v>
      </c>
      <c r="N1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12" t="str">
        <f>_xlfn.XLOOKUP(ohrm_leave[[#This Row],[leave_type_id]],ohrm_leave_type[id],ohrm_leave_type[name],"",0,1)</f>
        <v>LWP [Leave without Pay]</v>
      </c>
      <c r="P12" t="str">
        <f>_xlfn.XLOOKUP(ohrm_leave[[#This Row],[status]],ohrm_leave_status[status],ohrm_leave_status[name],"",0,1)</f>
        <v>CANCELLED</v>
      </c>
      <c r="Q12" t="str">
        <f>_xlfn.XLOOKUP(ohrm_leave[[#This Row],[leave_request_id]],ohrm_leave_request_comment[leave_request_id],ohrm_leave_request_comment[comments],"",0,1)</f>
        <v/>
      </c>
    </row>
    <row r="13" spans="1:17" hidden="1" x14ac:dyDescent="0.3">
      <c r="A13" s="5">
        <v>8</v>
      </c>
      <c r="B13" s="6">
        <v>44487</v>
      </c>
      <c r="C13" s="5">
        <v>23.75</v>
      </c>
      <c r="D13" s="5">
        <v>1</v>
      </c>
      <c r="E13" s="5">
        <v>0</v>
      </c>
      <c r="F13" s="5" t="s">
        <v>55</v>
      </c>
      <c r="G13" s="5">
        <v>4</v>
      </c>
      <c r="H13" s="5">
        <v>7</v>
      </c>
      <c r="I13" s="5">
        <v>2</v>
      </c>
      <c r="J13" s="7">
        <v>45518</v>
      </c>
      <c r="K13" s="7">
        <v>45518</v>
      </c>
      <c r="L13" s="5">
        <v>0</v>
      </c>
      <c r="M13" s="5">
        <f>YEAR(ohrm_leave[[#This Row],[date]])</f>
        <v>2021</v>
      </c>
      <c r="N1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13" t="str">
        <f>_xlfn.XLOOKUP(ohrm_leave[[#This Row],[leave_type_id]],ohrm_leave_type[id],ohrm_leave_type[name],"",0,1)</f>
        <v>LWP [Leave without Pay]</v>
      </c>
      <c r="P13" t="str">
        <f>_xlfn.XLOOKUP(ohrm_leave[[#This Row],[status]],ohrm_leave_status[status],ohrm_leave_status[name],"",0,1)</f>
        <v>CANCELLED</v>
      </c>
      <c r="Q13" t="str">
        <f>_xlfn.XLOOKUP(ohrm_leave[[#This Row],[leave_request_id]],ohrm_leave_request_comment[leave_request_id],ohrm_leave_request_comment[comments],"",0,1)</f>
        <v/>
      </c>
    </row>
    <row r="14" spans="1:17" hidden="1" x14ac:dyDescent="0.3">
      <c r="A14" s="5">
        <v>9</v>
      </c>
      <c r="B14" s="6">
        <v>44488</v>
      </c>
      <c r="C14" s="5">
        <v>23.75</v>
      </c>
      <c r="D14" s="5">
        <v>1</v>
      </c>
      <c r="E14" s="5">
        <v>0</v>
      </c>
      <c r="F14" s="5" t="s">
        <v>55</v>
      </c>
      <c r="G14" s="5">
        <v>4</v>
      </c>
      <c r="H14" s="5">
        <v>7</v>
      </c>
      <c r="I14" s="5">
        <v>2</v>
      </c>
      <c r="J14" s="7">
        <v>45518</v>
      </c>
      <c r="K14" s="7">
        <v>45518</v>
      </c>
      <c r="L14" s="5">
        <v>0</v>
      </c>
      <c r="M14" s="5">
        <f>YEAR(ohrm_leave[[#This Row],[date]])</f>
        <v>2021</v>
      </c>
      <c r="N1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14" t="str">
        <f>_xlfn.XLOOKUP(ohrm_leave[[#This Row],[leave_type_id]],ohrm_leave_type[id],ohrm_leave_type[name],"",0,1)</f>
        <v>LWP [Leave without Pay]</v>
      </c>
      <c r="P14" t="str">
        <f>_xlfn.XLOOKUP(ohrm_leave[[#This Row],[status]],ohrm_leave_status[status],ohrm_leave_status[name],"",0,1)</f>
        <v>CANCELLED</v>
      </c>
      <c r="Q14" t="str">
        <f>_xlfn.XLOOKUP(ohrm_leave[[#This Row],[leave_request_id]],ohrm_leave_request_comment[leave_request_id],ohrm_leave_request_comment[comments],"",0,1)</f>
        <v/>
      </c>
    </row>
    <row r="15" spans="1:17" hidden="1" x14ac:dyDescent="0.3">
      <c r="A15" s="5">
        <v>10</v>
      </c>
      <c r="B15" s="6">
        <v>44489</v>
      </c>
      <c r="C15" s="5">
        <v>23.75</v>
      </c>
      <c r="D15" s="5">
        <v>1</v>
      </c>
      <c r="E15" s="5">
        <v>0</v>
      </c>
      <c r="F15" s="5" t="s">
        <v>55</v>
      </c>
      <c r="G15" s="5">
        <v>4</v>
      </c>
      <c r="H15" s="5">
        <v>7</v>
      </c>
      <c r="I15" s="5">
        <v>2</v>
      </c>
      <c r="J15" s="7">
        <v>45518</v>
      </c>
      <c r="K15" s="7">
        <v>45518</v>
      </c>
      <c r="L15" s="5">
        <v>0</v>
      </c>
      <c r="M15" s="5">
        <f>YEAR(ohrm_leave[[#This Row],[date]])</f>
        <v>2021</v>
      </c>
      <c r="N1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15" t="str">
        <f>_xlfn.XLOOKUP(ohrm_leave[[#This Row],[leave_type_id]],ohrm_leave_type[id],ohrm_leave_type[name],"",0,1)</f>
        <v>LWP [Leave without Pay]</v>
      </c>
      <c r="P15" t="str">
        <f>_xlfn.XLOOKUP(ohrm_leave[[#This Row],[status]],ohrm_leave_status[status],ohrm_leave_status[name],"",0,1)</f>
        <v>CANCELLED</v>
      </c>
      <c r="Q15" t="str">
        <f>_xlfn.XLOOKUP(ohrm_leave[[#This Row],[leave_request_id]],ohrm_leave_request_comment[leave_request_id],ohrm_leave_request_comment[comments],"",0,1)</f>
        <v/>
      </c>
    </row>
    <row r="16" spans="1:17" hidden="1" x14ac:dyDescent="0.3">
      <c r="A16" s="5">
        <v>11</v>
      </c>
      <c r="B16" s="6">
        <v>44490</v>
      </c>
      <c r="C16" s="5">
        <v>23.75</v>
      </c>
      <c r="D16" s="5">
        <v>1</v>
      </c>
      <c r="E16" s="5">
        <v>0</v>
      </c>
      <c r="F16" s="5" t="s">
        <v>55</v>
      </c>
      <c r="G16" s="5">
        <v>4</v>
      </c>
      <c r="H16" s="5">
        <v>7</v>
      </c>
      <c r="I16" s="5">
        <v>2</v>
      </c>
      <c r="J16" s="7">
        <v>45518</v>
      </c>
      <c r="K16" s="7">
        <v>45518</v>
      </c>
      <c r="L16" s="5">
        <v>0</v>
      </c>
      <c r="M16" s="5">
        <f>YEAR(ohrm_leave[[#This Row],[date]])</f>
        <v>2021</v>
      </c>
      <c r="N1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16" t="str">
        <f>_xlfn.XLOOKUP(ohrm_leave[[#This Row],[leave_type_id]],ohrm_leave_type[id],ohrm_leave_type[name],"",0,1)</f>
        <v>LWP [Leave without Pay]</v>
      </c>
      <c r="P16" t="str">
        <f>_xlfn.XLOOKUP(ohrm_leave[[#This Row],[status]],ohrm_leave_status[status],ohrm_leave_status[name],"",0,1)</f>
        <v>CANCELLED</v>
      </c>
      <c r="Q16" t="str">
        <f>_xlfn.XLOOKUP(ohrm_leave[[#This Row],[leave_request_id]],ohrm_leave_request_comment[leave_request_id],ohrm_leave_request_comment[comments],"",0,1)</f>
        <v/>
      </c>
    </row>
    <row r="17" spans="1:17" hidden="1" x14ac:dyDescent="0.3">
      <c r="A17" s="5">
        <v>12</v>
      </c>
      <c r="B17" s="6">
        <v>44491</v>
      </c>
      <c r="C17" s="5">
        <v>23.75</v>
      </c>
      <c r="D17" s="5">
        <v>1</v>
      </c>
      <c r="E17" s="5">
        <v>0</v>
      </c>
      <c r="F17" s="5" t="s">
        <v>55</v>
      </c>
      <c r="G17" s="5">
        <v>4</v>
      </c>
      <c r="H17" s="5">
        <v>7</v>
      </c>
      <c r="I17" s="5">
        <v>2</v>
      </c>
      <c r="J17" s="7">
        <v>45518</v>
      </c>
      <c r="K17" s="7">
        <v>45518</v>
      </c>
      <c r="L17" s="5">
        <v>0</v>
      </c>
      <c r="M17" s="5">
        <f>YEAR(ohrm_leave[[#This Row],[date]])</f>
        <v>2021</v>
      </c>
      <c r="N1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17" t="str">
        <f>_xlfn.XLOOKUP(ohrm_leave[[#This Row],[leave_type_id]],ohrm_leave_type[id],ohrm_leave_type[name],"",0,1)</f>
        <v>LWP [Leave without Pay]</v>
      </c>
      <c r="P17" t="str">
        <f>_xlfn.XLOOKUP(ohrm_leave[[#This Row],[status]],ohrm_leave_status[status],ohrm_leave_status[name],"",0,1)</f>
        <v>CANCELLED</v>
      </c>
      <c r="Q17" t="str">
        <f>_xlfn.XLOOKUP(ohrm_leave[[#This Row],[leave_request_id]],ohrm_leave_request_comment[leave_request_id],ohrm_leave_request_comment[comments],"",0,1)</f>
        <v/>
      </c>
    </row>
    <row r="18" spans="1:17" hidden="1" x14ac:dyDescent="0.3">
      <c r="A18" s="5">
        <v>13</v>
      </c>
      <c r="B18" s="6">
        <v>44492</v>
      </c>
      <c r="C18" s="5">
        <v>11.88</v>
      </c>
      <c r="D18" s="5">
        <v>0.5</v>
      </c>
      <c r="E18" s="5">
        <v>0</v>
      </c>
      <c r="F18" s="5" t="s">
        <v>55</v>
      </c>
      <c r="G18" s="5">
        <v>4</v>
      </c>
      <c r="H18" s="5">
        <v>7</v>
      </c>
      <c r="I18" s="5">
        <v>2</v>
      </c>
      <c r="J18" s="7">
        <v>45518</v>
      </c>
      <c r="K18" s="7">
        <v>45518</v>
      </c>
      <c r="L18" s="5">
        <v>0</v>
      </c>
      <c r="M18" s="5">
        <f>YEAR(ohrm_leave[[#This Row],[date]])</f>
        <v>2021</v>
      </c>
      <c r="N1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18" t="str">
        <f>_xlfn.XLOOKUP(ohrm_leave[[#This Row],[leave_type_id]],ohrm_leave_type[id],ohrm_leave_type[name],"",0,1)</f>
        <v>LWP [Leave without Pay]</v>
      </c>
      <c r="P18" t="str">
        <f>_xlfn.XLOOKUP(ohrm_leave[[#This Row],[status]],ohrm_leave_status[status],ohrm_leave_status[name],"",0,1)</f>
        <v>CANCELLED</v>
      </c>
      <c r="Q18" t="str">
        <f>_xlfn.XLOOKUP(ohrm_leave[[#This Row],[leave_request_id]],ohrm_leave_request_comment[leave_request_id],ohrm_leave_request_comment[comments],"",0,1)</f>
        <v/>
      </c>
    </row>
    <row r="19" spans="1:17" hidden="1" x14ac:dyDescent="0.3">
      <c r="A19" s="5">
        <v>14</v>
      </c>
      <c r="B19" s="6">
        <v>44493</v>
      </c>
      <c r="C19" s="5">
        <v>0</v>
      </c>
      <c r="D19" s="5">
        <v>0</v>
      </c>
      <c r="E19" s="5">
        <v>4</v>
      </c>
      <c r="G19" s="5">
        <v>4</v>
      </c>
      <c r="H19" s="5">
        <v>7</v>
      </c>
      <c r="I19" s="5">
        <v>2</v>
      </c>
      <c r="J19" s="7">
        <v>45518</v>
      </c>
      <c r="K19" s="7">
        <v>45518</v>
      </c>
      <c r="L19" s="5">
        <v>0</v>
      </c>
      <c r="M19" s="5">
        <f>YEAR(ohrm_leave[[#This Row],[date]])</f>
        <v>2021</v>
      </c>
      <c r="N1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19" t="str">
        <f>_xlfn.XLOOKUP(ohrm_leave[[#This Row],[leave_type_id]],ohrm_leave_type[id],ohrm_leave_type[name],"",0,1)</f>
        <v>LWP [Leave without Pay]</v>
      </c>
      <c r="P19" t="str">
        <f>_xlfn.XLOOKUP(ohrm_leave[[#This Row],[status]],ohrm_leave_status[status],ohrm_leave_status[name],"",0,1)</f>
        <v>WEEKEND</v>
      </c>
      <c r="Q19" t="str">
        <f>_xlfn.XLOOKUP(ohrm_leave[[#This Row],[leave_request_id]],ohrm_leave_request_comment[leave_request_id],ohrm_leave_request_comment[comments],"",0,1)</f>
        <v/>
      </c>
    </row>
    <row r="20" spans="1:17" hidden="1" x14ac:dyDescent="0.3">
      <c r="A20" s="5">
        <v>15</v>
      </c>
      <c r="B20" s="6">
        <v>44494</v>
      </c>
      <c r="C20" s="5">
        <v>23.75</v>
      </c>
      <c r="D20" s="5">
        <v>1</v>
      </c>
      <c r="E20" s="5">
        <v>0</v>
      </c>
      <c r="F20" s="5" t="s">
        <v>55</v>
      </c>
      <c r="G20" s="5">
        <v>4</v>
      </c>
      <c r="H20" s="5">
        <v>7</v>
      </c>
      <c r="I20" s="5">
        <v>2</v>
      </c>
      <c r="J20" s="7">
        <v>45518</v>
      </c>
      <c r="K20" s="7">
        <v>45518</v>
      </c>
      <c r="L20" s="5">
        <v>0</v>
      </c>
      <c r="M20" s="5">
        <f>YEAR(ohrm_leave[[#This Row],[date]])</f>
        <v>2021</v>
      </c>
      <c r="N2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20" t="str">
        <f>_xlfn.XLOOKUP(ohrm_leave[[#This Row],[leave_type_id]],ohrm_leave_type[id],ohrm_leave_type[name],"",0,1)</f>
        <v>LWP [Leave without Pay]</v>
      </c>
      <c r="P20" t="str">
        <f>_xlfn.XLOOKUP(ohrm_leave[[#This Row],[status]],ohrm_leave_status[status],ohrm_leave_status[name],"",0,1)</f>
        <v>CANCELLED</v>
      </c>
      <c r="Q20" t="str">
        <f>_xlfn.XLOOKUP(ohrm_leave[[#This Row],[leave_request_id]],ohrm_leave_request_comment[leave_request_id],ohrm_leave_request_comment[comments],"",0,1)</f>
        <v/>
      </c>
    </row>
    <row r="21" spans="1:17" hidden="1" x14ac:dyDescent="0.3">
      <c r="A21" s="5">
        <v>16</v>
      </c>
      <c r="B21" s="6">
        <v>44495</v>
      </c>
      <c r="C21" s="5">
        <v>23.75</v>
      </c>
      <c r="D21" s="5">
        <v>1</v>
      </c>
      <c r="E21" s="5">
        <v>0</v>
      </c>
      <c r="F21" s="5" t="s">
        <v>55</v>
      </c>
      <c r="G21" s="5">
        <v>4</v>
      </c>
      <c r="H21" s="5">
        <v>7</v>
      </c>
      <c r="I21" s="5">
        <v>2</v>
      </c>
      <c r="J21" s="7">
        <v>45518</v>
      </c>
      <c r="K21" s="7">
        <v>45518</v>
      </c>
      <c r="L21" s="5">
        <v>0</v>
      </c>
      <c r="M21" s="5">
        <f>YEAR(ohrm_leave[[#This Row],[date]])</f>
        <v>2021</v>
      </c>
      <c r="N2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21" t="str">
        <f>_xlfn.XLOOKUP(ohrm_leave[[#This Row],[leave_type_id]],ohrm_leave_type[id],ohrm_leave_type[name],"",0,1)</f>
        <v>LWP [Leave without Pay]</v>
      </c>
      <c r="P21" t="str">
        <f>_xlfn.XLOOKUP(ohrm_leave[[#This Row],[status]],ohrm_leave_status[status],ohrm_leave_status[name],"",0,1)</f>
        <v>CANCELLED</v>
      </c>
      <c r="Q21" t="str">
        <f>_xlfn.XLOOKUP(ohrm_leave[[#This Row],[leave_request_id]],ohrm_leave_request_comment[leave_request_id],ohrm_leave_request_comment[comments],"",0,1)</f>
        <v/>
      </c>
    </row>
    <row r="22" spans="1:17" hidden="1" x14ac:dyDescent="0.3">
      <c r="A22" s="5">
        <v>17</v>
      </c>
      <c r="B22" s="6">
        <v>44496</v>
      </c>
      <c r="C22" s="5">
        <v>23.75</v>
      </c>
      <c r="D22" s="5">
        <v>1</v>
      </c>
      <c r="E22" s="5">
        <v>0</v>
      </c>
      <c r="F22" s="5" t="s">
        <v>55</v>
      </c>
      <c r="G22" s="5">
        <v>4</v>
      </c>
      <c r="H22" s="5">
        <v>7</v>
      </c>
      <c r="I22" s="5">
        <v>2</v>
      </c>
      <c r="J22" s="7">
        <v>45518</v>
      </c>
      <c r="K22" s="7">
        <v>45518</v>
      </c>
      <c r="L22" s="5">
        <v>0</v>
      </c>
      <c r="M22" s="5">
        <f>YEAR(ohrm_leave[[#This Row],[date]])</f>
        <v>2021</v>
      </c>
      <c r="N2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22" t="str">
        <f>_xlfn.XLOOKUP(ohrm_leave[[#This Row],[leave_type_id]],ohrm_leave_type[id],ohrm_leave_type[name],"",0,1)</f>
        <v>LWP [Leave without Pay]</v>
      </c>
      <c r="P22" t="str">
        <f>_xlfn.XLOOKUP(ohrm_leave[[#This Row],[status]],ohrm_leave_status[status],ohrm_leave_status[name],"",0,1)</f>
        <v>CANCELLED</v>
      </c>
      <c r="Q22" t="str">
        <f>_xlfn.XLOOKUP(ohrm_leave[[#This Row],[leave_request_id]],ohrm_leave_request_comment[leave_request_id],ohrm_leave_request_comment[comments],"",0,1)</f>
        <v/>
      </c>
    </row>
    <row r="23" spans="1:17" hidden="1" x14ac:dyDescent="0.3">
      <c r="A23" s="5">
        <v>18</v>
      </c>
      <c r="B23" s="6">
        <v>44497</v>
      </c>
      <c r="C23" s="5">
        <v>23.75</v>
      </c>
      <c r="D23" s="5">
        <v>1</v>
      </c>
      <c r="E23" s="5">
        <v>0</v>
      </c>
      <c r="F23" s="5" t="s">
        <v>55</v>
      </c>
      <c r="G23" s="5">
        <v>4</v>
      </c>
      <c r="H23" s="5">
        <v>7</v>
      </c>
      <c r="I23" s="5">
        <v>2</v>
      </c>
      <c r="J23" s="7">
        <v>45518</v>
      </c>
      <c r="K23" s="7">
        <v>45518</v>
      </c>
      <c r="L23" s="5">
        <v>0</v>
      </c>
      <c r="M23" s="5">
        <f>YEAR(ohrm_leave[[#This Row],[date]])</f>
        <v>2021</v>
      </c>
      <c r="N2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23" t="str">
        <f>_xlfn.XLOOKUP(ohrm_leave[[#This Row],[leave_type_id]],ohrm_leave_type[id],ohrm_leave_type[name],"",0,1)</f>
        <v>LWP [Leave without Pay]</v>
      </c>
      <c r="P23" t="str">
        <f>_xlfn.XLOOKUP(ohrm_leave[[#This Row],[status]],ohrm_leave_status[status],ohrm_leave_status[name],"",0,1)</f>
        <v>CANCELLED</v>
      </c>
      <c r="Q23" t="str">
        <f>_xlfn.XLOOKUP(ohrm_leave[[#This Row],[leave_request_id]],ohrm_leave_request_comment[leave_request_id],ohrm_leave_request_comment[comments],"",0,1)</f>
        <v/>
      </c>
    </row>
    <row r="24" spans="1:17" hidden="1" x14ac:dyDescent="0.3">
      <c r="A24" s="5">
        <v>19</v>
      </c>
      <c r="B24" s="6">
        <v>44498</v>
      </c>
      <c r="C24" s="5">
        <v>23.75</v>
      </c>
      <c r="D24" s="5">
        <v>1</v>
      </c>
      <c r="E24" s="5">
        <v>0</v>
      </c>
      <c r="F24" s="5" t="s">
        <v>55</v>
      </c>
      <c r="G24" s="5">
        <v>4</v>
      </c>
      <c r="H24" s="5">
        <v>7</v>
      </c>
      <c r="I24" s="5">
        <v>2</v>
      </c>
      <c r="J24" s="7">
        <v>45518</v>
      </c>
      <c r="K24" s="7">
        <v>45518</v>
      </c>
      <c r="L24" s="5">
        <v>0</v>
      </c>
      <c r="M24" s="5">
        <f>YEAR(ohrm_leave[[#This Row],[date]])</f>
        <v>2021</v>
      </c>
      <c r="N2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24" t="str">
        <f>_xlfn.XLOOKUP(ohrm_leave[[#This Row],[leave_type_id]],ohrm_leave_type[id],ohrm_leave_type[name],"",0,1)</f>
        <v>LWP [Leave without Pay]</v>
      </c>
      <c r="P24" t="str">
        <f>_xlfn.XLOOKUP(ohrm_leave[[#This Row],[status]],ohrm_leave_status[status],ohrm_leave_status[name],"",0,1)</f>
        <v>CANCELLED</v>
      </c>
      <c r="Q24" t="str">
        <f>_xlfn.XLOOKUP(ohrm_leave[[#This Row],[leave_request_id]],ohrm_leave_request_comment[leave_request_id],ohrm_leave_request_comment[comments],"",0,1)</f>
        <v/>
      </c>
    </row>
    <row r="25" spans="1:17" hidden="1" x14ac:dyDescent="0.3">
      <c r="A25" s="5">
        <v>20</v>
      </c>
      <c r="B25" s="6">
        <v>44522</v>
      </c>
      <c r="C25" s="5">
        <v>23.75</v>
      </c>
      <c r="D25" s="5">
        <v>1</v>
      </c>
      <c r="E25" s="5">
        <v>0</v>
      </c>
      <c r="F25" s="5" t="s">
        <v>55</v>
      </c>
      <c r="G25" s="5">
        <v>5</v>
      </c>
      <c r="H25" s="5">
        <v>7</v>
      </c>
      <c r="I25" s="5">
        <v>2</v>
      </c>
      <c r="J25" s="7">
        <v>45518</v>
      </c>
      <c r="K25" s="7">
        <v>45518</v>
      </c>
      <c r="L25" s="5">
        <v>0</v>
      </c>
      <c r="M25" s="5">
        <f>YEAR(ohrm_leave[[#This Row],[date]])</f>
        <v>2021</v>
      </c>
      <c r="N2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25" t="str">
        <f>_xlfn.XLOOKUP(ohrm_leave[[#This Row],[leave_type_id]],ohrm_leave_type[id],ohrm_leave_type[name],"",0,1)</f>
        <v>LWP [Leave without Pay]</v>
      </c>
      <c r="P25" t="str">
        <f>_xlfn.XLOOKUP(ohrm_leave[[#This Row],[status]],ohrm_leave_status[status],ohrm_leave_status[name],"",0,1)</f>
        <v>CANCELLED</v>
      </c>
      <c r="Q25" t="str">
        <f>_xlfn.XLOOKUP(ohrm_leave[[#This Row],[leave_request_id]],ohrm_leave_request_comment[leave_request_id],ohrm_leave_request_comment[comments],"",0,1)</f>
        <v/>
      </c>
    </row>
    <row r="26" spans="1:17" hidden="1" x14ac:dyDescent="0.3">
      <c r="A26" s="5">
        <v>21</v>
      </c>
      <c r="B26" s="6">
        <v>44523</v>
      </c>
      <c r="C26" s="5">
        <v>23.75</v>
      </c>
      <c r="D26" s="5">
        <v>1</v>
      </c>
      <c r="E26" s="5">
        <v>0</v>
      </c>
      <c r="F26" s="5" t="s">
        <v>55</v>
      </c>
      <c r="G26" s="5">
        <v>5</v>
      </c>
      <c r="H26" s="5">
        <v>7</v>
      </c>
      <c r="I26" s="5">
        <v>2</v>
      </c>
      <c r="J26" s="7">
        <v>45518</v>
      </c>
      <c r="K26" s="7">
        <v>45518</v>
      </c>
      <c r="L26" s="5">
        <v>0</v>
      </c>
      <c r="M26" s="5">
        <f>YEAR(ohrm_leave[[#This Row],[date]])</f>
        <v>2021</v>
      </c>
      <c r="N2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26" t="str">
        <f>_xlfn.XLOOKUP(ohrm_leave[[#This Row],[leave_type_id]],ohrm_leave_type[id],ohrm_leave_type[name],"",0,1)</f>
        <v>LWP [Leave without Pay]</v>
      </c>
      <c r="P26" t="str">
        <f>_xlfn.XLOOKUP(ohrm_leave[[#This Row],[status]],ohrm_leave_status[status],ohrm_leave_status[name],"",0,1)</f>
        <v>CANCELLED</v>
      </c>
      <c r="Q26" t="str">
        <f>_xlfn.XLOOKUP(ohrm_leave[[#This Row],[leave_request_id]],ohrm_leave_request_comment[leave_request_id],ohrm_leave_request_comment[comments],"",0,1)</f>
        <v/>
      </c>
    </row>
    <row r="27" spans="1:17" hidden="1" x14ac:dyDescent="0.3">
      <c r="A27" s="5">
        <v>22</v>
      </c>
      <c r="B27" s="6">
        <v>44524</v>
      </c>
      <c r="C27" s="5">
        <v>23.75</v>
      </c>
      <c r="D27" s="5">
        <v>1</v>
      </c>
      <c r="E27" s="5">
        <v>0</v>
      </c>
      <c r="F27" s="5" t="s">
        <v>55</v>
      </c>
      <c r="G27" s="5">
        <v>5</v>
      </c>
      <c r="H27" s="5">
        <v>7</v>
      </c>
      <c r="I27" s="5">
        <v>2</v>
      </c>
      <c r="J27" s="7">
        <v>45518</v>
      </c>
      <c r="K27" s="7">
        <v>45518</v>
      </c>
      <c r="L27" s="5">
        <v>0</v>
      </c>
      <c r="M27" s="5">
        <f>YEAR(ohrm_leave[[#This Row],[date]])</f>
        <v>2021</v>
      </c>
      <c r="N2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27" t="str">
        <f>_xlfn.XLOOKUP(ohrm_leave[[#This Row],[leave_type_id]],ohrm_leave_type[id],ohrm_leave_type[name],"",0,1)</f>
        <v>LWP [Leave without Pay]</v>
      </c>
      <c r="P27" t="str">
        <f>_xlfn.XLOOKUP(ohrm_leave[[#This Row],[status]],ohrm_leave_status[status],ohrm_leave_status[name],"",0,1)</f>
        <v>CANCELLED</v>
      </c>
      <c r="Q27" t="str">
        <f>_xlfn.XLOOKUP(ohrm_leave[[#This Row],[leave_request_id]],ohrm_leave_request_comment[leave_request_id],ohrm_leave_request_comment[comments],"",0,1)</f>
        <v/>
      </c>
    </row>
    <row r="28" spans="1:17" hidden="1" x14ac:dyDescent="0.3">
      <c r="A28" s="5">
        <v>23</v>
      </c>
      <c r="B28" s="6">
        <v>44525</v>
      </c>
      <c r="C28" s="5">
        <v>23.75</v>
      </c>
      <c r="D28" s="5">
        <v>1</v>
      </c>
      <c r="E28" s="5">
        <v>0</v>
      </c>
      <c r="F28" s="5" t="s">
        <v>55</v>
      </c>
      <c r="G28" s="5">
        <v>5</v>
      </c>
      <c r="H28" s="5">
        <v>7</v>
      </c>
      <c r="I28" s="5">
        <v>2</v>
      </c>
      <c r="J28" s="7">
        <v>45518</v>
      </c>
      <c r="K28" s="7">
        <v>45518</v>
      </c>
      <c r="L28" s="5">
        <v>0</v>
      </c>
      <c r="M28" s="5">
        <f>YEAR(ohrm_leave[[#This Row],[date]])</f>
        <v>2021</v>
      </c>
      <c r="N2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28" t="str">
        <f>_xlfn.XLOOKUP(ohrm_leave[[#This Row],[leave_type_id]],ohrm_leave_type[id],ohrm_leave_type[name],"",0,1)</f>
        <v>LWP [Leave without Pay]</v>
      </c>
      <c r="P28" t="str">
        <f>_xlfn.XLOOKUP(ohrm_leave[[#This Row],[status]],ohrm_leave_status[status],ohrm_leave_status[name],"",0,1)</f>
        <v>CANCELLED</v>
      </c>
      <c r="Q28" t="str">
        <f>_xlfn.XLOOKUP(ohrm_leave[[#This Row],[leave_request_id]],ohrm_leave_request_comment[leave_request_id],ohrm_leave_request_comment[comments],"",0,1)</f>
        <v/>
      </c>
    </row>
    <row r="29" spans="1:17" hidden="1" x14ac:dyDescent="0.3">
      <c r="A29" s="5">
        <v>24</v>
      </c>
      <c r="B29" s="6">
        <v>44526</v>
      </c>
      <c r="C29" s="5">
        <v>23.75</v>
      </c>
      <c r="D29" s="5">
        <v>1</v>
      </c>
      <c r="E29" s="5">
        <v>0</v>
      </c>
      <c r="F29" s="5" t="s">
        <v>55</v>
      </c>
      <c r="G29" s="5">
        <v>5</v>
      </c>
      <c r="H29" s="5">
        <v>7</v>
      </c>
      <c r="I29" s="5">
        <v>2</v>
      </c>
      <c r="J29" s="7">
        <v>45518</v>
      </c>
      <c r="K29" s="7">
        <v>45518</v>
      </c>
      <c r="L29" s="5">
        <v>0</v>
      </c>
      <c r="M29" s="5">
        <f>YEAR(ohrm_leave[[#This Row],[date]])</f>
        <v>2021</v>
      </c>
      <c r="N2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29" t="str">
        <f>_xlfn.XLOOKUP(ohrm_leave[[#This Row],[leave_type_id]],ohrm_leave_type[id],ohrm_leave_type[name],"",0,1)</f>
        <v>LWP [Leave without Pay]</v>
      </c>
      <c r="P29" t="str">
        <f>_xlfn.XLOOKUP(ohrm_leave[[#This Row],[status]],ohrm_leave_status[status],ohrm_leave_status[name],"",0,1)</f>
        <v>CANCELLED</v>
      </c>
      <c r="Q29" t="str">
        <f>_xlfn.XLOOKUP(ohrm_leave[[#This Row],[leave_request_id]],ohrm_leave_request_comment[leave_request_id],ohrm_leave_request_comment[comments],"",0,1)</f>
        <v/>
      </c>
    </row>
    <row r="30" spans="1:17" hidden="1" x14ac:dyDescent="0.3">
      <c r="A30" s="5">
        <v>25</v>
      </c>
      <c r="B30" s="6">
        <v>44527</v>
      </c>
      <c r="C30" s="5">
        <v>11.88</v>
      </c>
      <c r="D30" s="5">
        <v>0.5</v>
      </c>
      <c r="E30" s="5">
        <v>0</v>
      </c>
      <c r="F30" s="5" t="s">
        <v>55</v>
      </c>
      <c r="G30" s="5">
        <v>5</v>
      </c>
      <c r="H30" s="5">
        <v>7</v>
      </c>
      <c r="I30" s="5">
        <v>2</v>
      </c>
      <c r="J30" s="7">
        <v>45518</v>
      </c>
      <c r="K30" s="7">
        <v>45518</v>
      </c>
      <c r="L30" s="5">
        <v>0</v>
      </c>
      <c r="M30" s="5">
        <f>YEAR(ohrm_leave[[#This Row],[date]])</f>
        <v>2021</v>
      </c>
      <c r="N3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30" t="str">
        <f>_xlfn.XLOOKUP(ohrm_leave[[#This Row],[leave_type_id]],ohrm_leave_type[id],ohrm_leave_type[name],"",0,1)</f>
        <v>LWP [Leave without Pay]</v>
      </c>
      <c r="P30" t="str">
        <f>_xlfn.XLOOKUP(ohrm_leave[[#This Row],[status]],ohrm_leave_status[status],ohrm_leave_status[name],"",0,1)</f>
        <v>CANCELLED</v>
      </c>
      <c r="Q30" t="str">
        <f>_xlfn.XLOOKUP(ohrm_leave[[#This Row],[leave_request_id]],ohrm_leave_request_comment[leave_request_id],ohrm_leave_request_comment[comments],"",0,1)</f>
        <v/>
      </c>
    </row>
    <row r="31" spans="1:17" hidden="1" x14ac:dyDescent="0.3">
      <c r="A31" s="5">
        <v>26</v>
      </c>
      <c r="B31" s="6">
        <v>44528</v>
      </c>
      <c r="C31" s="5">
        <v>0</v>
      </c>
      <c r="D31" s="5">
        <v>0</v>
      </c>
      <c r="E31" s="5">
        <v>4</v>
      </c>
      <c r="G31" s="5">
        <v>5</v>
      </c>
      <c r="H31" s="5">
        <v>7</v>
      </c>
      <c r="I31" s="5">
        <v>2</v>
      </c>
      <c r="J31" s="7">
        <v>45518</v>
      </c>
      <c r="K31" s="7">
        <v>45518</v>
      </c>
      <c r="L31" s="5">
        <v>0</v>
      </c>
      <c r="M31" s="5">
        <f>YEAR(ohrm_leave[[#This Row],[date]])</f>
        <v>2021</v>
      </c>
      <c r="N3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31" t="str">
        <f>_xlfn.XLOOKUP(ohrm_leave[[#This Row],[leave_type_id]],ohrm_leave_type[id],ohrm_leave_type[name],"",0,1)</f>
        <v>LWP [Leave without Pay]</v>
      </c>
      <c r="P31" t="str">
        <f>_xlfn.XLOOKUP(ohrm_leave[[#This Row],[status]],ohrm_leave_status[status],ohrm_leave_status[name],"",0,1)</f>
        <v>WEEKEND</v>
      </c>
      <c r="Q31" t="str">
        <f>_xlfn.XLOOKUP(ohrm_leave[[#This Row],[leave_request_id]],ohrm_leave_request_comment[leave_request_id],ohrm_leave_request_comment[comments],"",0,1)</f>
        <v/>
      </c>
    </row>
    <row r="32" spans="1:17" hidden="1" x14ac:dyDescent="0.3">
      <c r="A32" s="5">
        <v>27</v>
      </c>
      <c r="B32" s="6">
        <v>44529</v>
      </c>
      <c r="C32" s="5">
        <v>23.75</v>
      </c>
      <c r="D32" s="5">
        <v>1</v>
      </c>
      <c r="E32" s="5">
        <v>0</v>
      </c>
      <c r="F32" s="5" t="s">
        <v>55</v>
      </c>
      <c r="G32" s="5">
        <v>5</v>
      </c>
      <c r="H32" s="5">
        <v>7</v>
      </c>
      <c r="I32" s="5">
        <v>2</v>
      </c>
      <c r="J32" s="7">
        <v>45518</v>
      </c>
      <c r="K32" s="7">
        <v>45518</v>
      </c>
      <c r="L32" s="5">
        <v>0</v>
      </c>
      <c r="M32" s="5">
        <f>YEAR(ohrm_leave[[#This Row],[date]])</f>
        <v>2021</v>
      </c>
      <c r="N3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32" t="str">
        <f>_xlfn.XLOOKUP(ohrm_leave[[#This Row],[leave_type_id]],ohrm_leave_type[id],ohrm_leave_type[name],"",0,1)</f>
        <v>LWP [Leave without Pay]</v>
      </c>
      <c r="P32" t="str">
        <f>_xlfn.XLOOKUP(ohrm_leave[[#This Row],[status]],ohrm_leave_status[status],ohrm_leave_status[name],"",0,1)</f>
        <v>CANCELLED</v>
      </c>
      <c r="Q32" t="str">
        <f>_xlfn.XLOOKUP(ohrm_leave[[#This Row],[leave_request_id]],ohrm_leave_request_comment[leave_request_id],ohrm_leave_request_comment[comments],"",0,1)</f>
        <v/>
      </c>
    </row>
    <row r="33" spans="1:17" hidden="1" x14ac:dyDescent="0.3">
      <c r="A33" s="5">
        <v>28</v>
      </c>
      <c r="B33" s="6">
        <v>44530</v>
      </c>
      <c r="C33" s="5">
        <v>23.75</v>
      </c>
      <c r="D33" s="5">
        <v>1</v>
      </c>
      <c r="E33" s="5">
        <v>0</v>
      </c>
      <c r="F33" s="5" t="s">
        <v>55</v>
      </c>
      <c r="G33" s="5">
        <v>5</v>
      </c>
      <c r="H33" s="5">
        <v>7</v>
      </c>
      <c r="I33" s="5">
        <v>2</v>
      </c>
      <c r="J33" s="7">
        <v>45518</v>
      </c>
      <c r="K33" s="7">
        <v>45518</v>
      </c>
      <c r="L33" s="5">
        <v>0</v>
      </c>
      <c r="M33" s="5">
        <f>YEAR(ohrm_leave[[#This Row],[date]])</f>
        <v>2021</v>
      </c>
      <c r="N3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33" t="str">
        <f>_xlfn.XLOOKUP(ohrm_leave[[#This Row],[leave_type_id]],ohrm_leave_type[id],ohrm_leave_type[name],"",0,1)</f>
        <v>LWP [Leave without Pay]</v>
      </c>
      <c r="P33" t="str">
        <f>_xlfn.XLOOKUP(ohrm_leave[[#This Row],[status]],ohrm_leave_status[status],ohrm_leave_status[name],"",0,1)</f>
        <v>CANCELLED</v>
      </c>
      <c r="Q33" t="str">
        <f>_xlfn.XLOOKUP(ohrm_leave[[#This Row],[leave_request_id]],ohrm_leave_request_comment[leave_request_id],ohrm_leave_request_comment[comments],"",0,1)</f>
        <v/>
      </c>
    </row>
    <row r="34" spans="1:17" hidden="1" x14ac:dyDescent="0.3">
      <c r="A34" s="5">
        <v>29</v>
      </c>
      <c r="B34" s="6">
        <v>44480</v>
      </c>
      <c r="C34" s="5">
        <v>23.75</v>
      </c>
      <c r="D34" s="5">
        <v>1</v>
      </c>
      <c r="E34" s="5">
        <v>0</v>
      </c>
      <c r="F34" s="5" t="s">
        <v>55</v>
      </c>
      <c r="G34" s="5">
        <v>6</v>
      </c>
      <c r="H34" s="5">
        <v>7</v>
      </c>
      <c r="I34" s="5">
        <v>2</v>
      </c>
      <c r="J34" s="7">
        <v>45518</v>
      </c>
      <c r="K34" s="7">
        <v>45518</v>
      </c>
      <c r="L34" s="5">
        <v>0</v>
      </c>
      <c r="M34" s="5">
        <f>YEAR(ohrm_leave[[#This Row],[date]])</f>
        <v>2021</v>
      </c>
      <c r="N3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34" t="str">
        <f>_xlfn.XLOOKUP(ohrm_leave[[#This Row],[leave_type_id]],ohrm_leave_type[id],ohrm_leave_type[name],"",0,1)</f>
        <v>LWP [Leave without Pay]</v>
      </c>
      <c r="P34" t="str">
        <f>_xlfn.XLOOKUP(ohrm_leave[[#This Row],[status]],ohrm_leave_status[status],ohrm_leave_status[name],"",0,1)</f>
        <v>CANCELLED</v>
      </c>
      <c r="Q34" t="str">
        <f>_xlfn.XLOOKUP(ohrm_leave[[#This Row],[leave_request_id]],ohrm_leave_request_comment[leave_request_id],ohrm_leave_request_comment[comments],"",0,1)</f>
        <v/>
      </c>
    </row>
    <row r="35" spans="1:17" hidden="1" x14ac:dyDescent="0.3">
      <c r="A35" s="5">
        <v>30</v>
      </c>
      <c r="B35" s="6">
        <v>44481</v>
      </c>
      <c r="C35" s="5">
        <v>23.75</v>
      </c>
      <c r="D35" s="5">
        <v>1</v>
      </c>
      <c r="E35" s="5">
        <v>0</v>
      </c>
      <c r="F35" s="5" t="s">
        <v>55</v>
      </c>
      <c r="G35" s="5">
        <v>6</v>
      </c>
      <c r="H35" s="5">
        <v>7</v>
      </c>
      <c r="I35" s="5">
        <v>2</v>
      </c>
      <c r="J35" s="7">
        <v>45518</v>
      </c>
      <c r="K35" s="7">
        <v>45518</v>
      </c>
      <c r="L35" s="5">
        <v>0</v>
      </c>
      <c r="M35" s="5">
        <f>YEAR(ohrm_leave[[#This Row],[date]])</f>
        <v>2021</v>
      </c>
      <c r="N3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35" t="str">
        <f>_xlfn.XLOOKUP(ohrm_leave[[#This Row],[leave_type_id]],ohrm_leave_type[id],ohrm_leave_type[name],"",0,1)</f>
        <v>LWP [Leave without Pay]</v>
      </c>
      <c r="P35" t="str">
        <f>_xlfn.XLOOKUP(ohrm_leave[[#This Row],[status]],ohrm_leave_status[status],ohrm_leave_status[name],"",0,1)</f>
        <v>CANCELLED</v>
      </c>
      <c r="Q35" t="str">
        <f>_xlfn.XLOOKUP(ohrm_leave[[#This Row],[leave_request_id]],ohrm_leave_request_comment[leave_request_id],ohrm_leave_request_comment[comments],"",0,1)</f>
        <v/>
      </c>
    </row>
    <row r="36" spans="1:17" hidden="1" x14ac:dyDescent="0.3">
      <c r="A36" s="5">
        <v>31</v>
      </c>
      <c r="B36" s="6">
        <v>44482</v>
      </c>
      <c r="C36" s="5">
        <v>23.75</v>
      </c>
      <c r="D36" s="5">
        <v>1</v>
      </c>
      <c r="E36" s="5">
        <v>0</v>
      </c>
      <c r="F36" s="5" t="s">
        <v>55</v>
      </c>
      <c r="G36" s="5">
        <v>6</v>
      </c>
      <c r="H36" s="5">
        <v>7</v>
      </c>
      <c r="I36" s="5">
        <v>2</v>
      </c>
      <c r="J36" s="7">
        <v>45518</v>
      </c>
      <c r="K36" s="7">
        <v>45518</v>
      </c>
      <c r="L36" s="5">
        <v>0</v>
      </c>
      <c r="M36" s="5">
        <f>YEAR(ohrm_leave[[#This Row],[date]])</f>
        <v>2021</v>
      </c>
      <c r="N3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36" t="str">
        <f>_xlfn.XLOOKUP(ohrm_leave[[#This Row],[leave_type_id]],ohrm_leave_type[id],ohrm_leave_type[name],"",0,1)</f>
        <v>LWP [Leave without Pay]</v>
      </c>
      <c r="P36" t="str">
        <f>_xlfn.XLOOKUP(ohrm_leave[[#This Row],[status]],ohrm_leave_status[status],ohrm_leave_status[name],"",0,1)</f>
        <v>CANCELLED</v>
      </c>
      <c r="Q36" t="str">
        <f>_xlfn.XLOOKUP(ohrm_leave[[#This Row],[leave_request_id]],ohrm_leave_request_comment[leave_request_id],ohrm_leave_request_comment[comments],"",0,1)</f>
        <v/>
      </c>
    </row>
    <row r="37" spans="1:17" hidden="1" x14ac:dyDescent="0.3">
      <c r="A37" s="5">
        <v>32</v>
      </c>
      <c r="B37" s="6">
        <v>44483</v>
      </c>
      <c r="C37" s="5">
        <v>23.75</v>
      </c>
      <c r="D37" s="5">
        <v>1</v>
      </c>
      <c r="E37" s="5">
        <v>0</v>
      </c>
      <c r="F37" s="5" t="s">
        <v>55</v>
      </c>
      <c r="G37" s="5">
        <v>6</v>
      </c>
      <c r="H37" s="5">
        <v>7</v>
      </c>
      <c r="I37" s="5">
        <v>2</v>
      </c>
      <c r="J37" s="7">
        <v>45518</v>
      </c>
      <c r="K37" s="7">
        <v>45518</v>
      </c>
      <c r="L37" s="5">
        <v>0</v>
      </c>
      <c r="M37" s="5">
        <f>YEAR(ohrm_leave[[#This Row],[date]])</f>
        <v>2021</v>
      </c>
      <c r="N3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37" t="str">
        <f>_xlfn.XLOOKUP(ohrm_leave[[#This Row],[leave_type_id]],ohrm_leave_type[id],ohrm_leave_type[name],"",0,1)</f>
        <v>LWP [Leave without Pay]</v>
      </c>
      <c r="P37" t="str">
        <f>_xlfn.XLOOKUP(ohrm_leave[[#This Row],[status]],ohrm_leave_status[status],ohrm_leave_status[name],"",0,1)</f>
        <v>CANCELLED</v>
      </c>
      <c r="Q37" t="str">
        <f>_xlfn.XLOOKUP(ohrm_leave[[#This Row],[leave_request_id]],ohrm_leave_request_comment[leave_request_id],ohrm_leave_request_comment[comments],"",0,1)</f>
        <v/>
      </c>
    </row>
    <row r="38" spans="1:17" hidden="1" x14ac:dyDescent="0.3">
      <c r="A38" s="5">
        <v>33</v>
      </c>
      <c r="B38" s="6">
        <v>44484</v>
      </c>
      <c r="C38" s="5">
        <v>0</v>
      </c>
      <c r="D38" s="5">
        <v>0</v>
      </c>
      <c r="E38" s="5">
        <v>5</v>
      </c>
      <c r="G38" s="5">
        <v>6</v>
      </c>
      <c r="H38" s="5">
        <v>7</v>
      </c>
      <c r="I38" s="5">
        <v>2</v>
      </c>
      <c r="J38" s="7">
        <v>45518</v>
      </c>
      <c r="K38" s="7">
        <v>45518</v>
      </c>
      <c r="L38" s="5">
        <v>0</v>
      </c>
      <c r="M38" s="5">
        <f>YEAR(ohrm_leave[[#This Row],[date]])</f>
        <v>2021</v>
      </c>
      <c r="N3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38" t="str">
        <f>_xlfn.XLOOKUP(ohrm_leave[[#This Row],[leave_type_id]],ohrm_leave_type[id],ohrm_leave_type[name],"",0,1)</f>
        <v>LWP [Leave without Pay]</v>
      </c>
      <c r="P38" t="str">
        <f>_xlfn.XLOOKUP(ohrm_leave[[#This Row],[status]],ohrm_leave_status[status],ohrm_leave_status[name],"",0,1)</f>
        <v>HOLIDAY</v>
      </c>
      <c r="Q38" t="str">
        <f>_xlfn.XLOOKUP(ohrm_leave[[#This Row],[leave_request_id]],ohrm_leave_request_comment[leave_request_id],ohrm_leave_request_comment[comments],"",0,1)</f>
        <v/>
      </c>
    </row>
    <row r="39" spans="1:17" hidden="1" x14ac:dyDescent="0.3">
      <c r="A39" s="5">
        <v>34</v>
      </c>
      <c r="B39" s="6">
        <v>44485</v>
      </c>
      <c r="C39" s="5">
        <v>0</v>
      </c>
      <c r="D39" s="5">
        <v>0</v>
      </c>
      <c r="E39" s="5">
        <v>4</v>
      </c>
      <c r="G39" s="5">
        <v>6</v>
      </c>
      <c r="H39" s="5">
        <v>7</v>
      </c>
      <c r="I39" s="5">
        <v>2</v>
      </c>
      <c r="J39" s="7">
        <v>45518</v>
      </c>
      <c r="K39" s="7">
        <v>45518</v>
      </c>
      <c r="L39" s="5">
        <v>0</v>
      </c>
      <c r="M39" s="5">
        <f>YEAR(ohrm_leave[[#This Row],[date]])</f>
        <v>2021</v>
      </c>
      <c r="N3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39" t="str">
        <f>_xlfn.XLOOKUP(ohrm_leave[[#This Row],[leave_type_id]],ohrm_leave_type[id],ohrm_leave_type[name],"",0,1)</f>
        <v>LWP [Leave without Pay]</v>
      </c>
      <c r="P39" t="str">
        <f>_xlfn.XLOOKUP(ohrm_leave[[#This Row],[status]],ohrm_leave_status[status],ohrm_leave_status[name],"",0,1)</f>
        <v>WEEKEND</v>
      </c>
      <c r="Q39" t="str">
        <f>_xlfn.XLOOKUP(ohrm_leave[[#This Row],[leave_request_id]],ohrm_leave_request_comment[leave_request_id],ohrm_leave_request_comment[comments],"",0,1)</f>
        <v/>
      </c>
    </row>
    <row r="40" spans="1:17" hidden="1" x14ac:dyDescent="0.3">
      <c r="A40" s="5">
        <v>35</v>
      </c>
      <c r="B40" s="6">
        <v>44486</v>
      </c>
      <c r="C40" s="5">
        <v>0</v>
      </c>
      <c r="D40" s="5">
        <v>0</v>
      </c>
      <c r="E40" s="5">
        <v>4</v>
      </c>
      <c r="G40" s="5">
        <v>6</v>
      </c>
      <c r="H40" s="5">
        <v>7</v>
      </c>
      <c r="I40" s="5">
        <v>2</v>
      </c>
      <c r="J40" s="7">
        <v>45518</v>
      </c>
      <c r="K40" s="7">
        <v>45518</v>
      </c>
      <c r="L40" s="5">
        <v>0</v>
      </c>
      <c r="M40" s="5">
        <f>YEAR(ohrm_leave[[#This Row],[date]])</f>
        <v>2021</v>
      </c>
      <c r="N4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40" t="str">
        <f>_xlfn.XLOOKUP(ohrm_leave[[#This Row],[leave_type_id]],ohrm_leave_type[id],ohrm_leave_type[name],"",0,1)</f>
        <v>LWP [Leave without Pay]</v>
      </c>
      <c r="P40" t="str">
        <f>_xlfn.XLOOKUP(ohrm_leave[[#This Row],[status]],ohrm_leave_status[status],ohrm_leave_status[name],"",0,1)</f>
        <v>WEEKEND</v>
      </c>
      <c r="Q40" t="str">
        <f>_xlfn.XLOOKUP(ohrm_leave[[#This Row],[leave_request_id]],ohrm_leave_request_comment[leave_request_id],ohrm_leave_request_comment[comments],"",0,1)</f>
        <v/>
      </c>
    </row>
    <row r="41" spans="1:17" hidden="1" x14ac:dyDescent="0.3">
      <c r="A41" s="5">
        <v>36</v>
      </c>
      <c r="B41" s="6">
        <v>44487</v>
      </c>
      <c r="C41" s="5">
        <v>23.75</v>
      </c>
      <c r="D41" s="5">
        <v>1</v>
      </c>
      <c r="E41" s="5">
        <v>0</v>
      </c>
      <c r="F41" s="5" t="s">
        <v>55</v>
      </c>
      <c r="G41" s="5">
        <v>6</v>
      </c>
      <c r="H41" s="5">
        <v>7</v>
      </c>
      <c r="I41" s="5">
        <v>2</v>
      </c>
      <c r="J41" s="7">
        <v>45518</v>
      </c>
      <c r="K41" s="7">
        <v>45518</v>
      </c>
      <c r="L41" s="5">
        <v>0</v>
      </c>
      <c r="M41" s="5">
        <f>YEAR(ohrm_leave[[#This Row],[date]])</f>
        <v>2021</v>
      </c>
      <c r="N4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41" t="str">
        <f>_xlfn.XLOOKUP(ohrm_leave[[#This Row],[leave_type_id]],ohrm_leave_type[id],ohrm_leave_type[name],"",0,1)</f>
        <v>LWP [Leave without Pay]</v>
      </c>
      <c r="P41" t="str">
        <f>_xlfn.XLOOKUP(ohrm_leave[[#This Row],[status]],ohrm_leave_status[status],ohrm_leave_status[name],"",0,1)</f>
        <v>CANCELLED</v>
      </c>
      <c r="Q41" t="str">
        <f>_xlfn.XLOOKUP(ohrm_leave[[#This Row],[leave_request_id]],ohrm_leave_request_comment[leave_request_id],ohrm_leave_request_comment[comments],"",0,1)</f>
        <v/>
      </c>
    </row>
    <row r="42" spans="1:17" hidden="1" x14ac:dyDescent="0.3">
      <c r="A42" s="5">
        <v>37</v>
      </c>
      <c r="B42" s="6">
        <v>44488</v>
      </c>
      <c r="C42" s="5">
        <v>23.75</v>
      </c>
      <c r="D42" s="5">
        <v>1</v>
      </c>
      <c r="E42" s="5">
        <v>0</v>
      </c>
      <c r="F42" s="5" t="s">
        <v>55</v>
      </c>
      <c r="G42" s="5">
        <v>6</v>
      </c>
      <c r="H42" s="5">
        <v>7</v>
      </c>
      <c r="I42" s="5">
        <v>2</v>
      </c>
      <c r="J42" s="7">
        <v>45518</v>
      </c>
      <c r="K42" s="7">
        <v>45518</v>
      </c>
      <c r="L42" s="5">
        <v>0</v>
      </c>
      <c r="M42" s="5">
        <f>YEAR(ohrm_leave[[#This Row],[date]])</f>
        <v>2021</v>
      </c>
      <c r="N4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42" t="str">
        <f>_xlfn.XLOOKUP(ohrm_leave[[#This Row],[leave_type_id]],ohrm_leave_type[id],ohrm_leave_type[name],"",0,1)</f>
        <v>LWP [Leave without Pay]</v>
      </c>
      <c r="P42" t="str">
        <f>_xlfn.XLOOKUP(ohrm_leave[[#This Row],[status]],ohrm_leave_status[status],ohrm_leave_status[name],"",0,1)</f>
        <v>CANCELLED</v>
      </c>
      <c r="Q42" t="str">
        <f>_xlfn.XLOOKUP(ohrm_leave[[#This Row],[leave_request_id]],ohrm_leave_request_comment[leave_request_id],ohrm_leave_request_comment[comments],"",0,1)</f>
        <v/>
      </c>
    </row>
    <row r="43" spans="1:17" hidden="1" x14ac:dyDescent="0.3">
      <c r="A43" s="5">
        <v>38</v>
      </c>
      <c r="B43" s="6">
        <v>44489</v>
      </c>
      <c r="C43" s="5">
        <v>23.75</v>
      </c>
      <c r="D43" s="5">
        <v>1</v>
      </c>
      <c r="E43" s="5">
        <v>0</v>
      </c>
      <c r="F43" s="5" t="s">
        <v>55</v>
      </c>
      <c r="G43" s="5">
        <v>6</v>
      </c>
      <c r="H43" s="5">
        <v>7</v>
      </c>
      <c r="I43" s="5">
        <v>2</v>
      </c>
      <c r="J43" s="7">
        <v>45518</v>
      </c>
      <c r="K43" s="7">
        <v>45518</v>
      </c>
      <c r="L43" s="5">
        <v>0</v>
      </c>
      <c r="M43" s="5">
        <f>YEAR(ohrm_leave[[#This Row],[date]])</f>
        <v>2021</v>
      </c>
      <c r="N4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43" t="str">
        <f>_xlfn.XLOOKUP(ohrm_leave[[#This Row],[leave_type_id]],ohrm_leave_type[id],ohrm_leave_type[name],"",0,1)</f>
        <v>LWP [Leave without Pay]</v>
      </c>
      <c r="P43" t="str">
        <f>_xlfn.XLOOKUP(ohrm_leave[[#This Row],[status]],ohrm_leave_status[status],ohrm_leave_status[name],"",0,1)</f>
        <v>CANCELLED</v>
      </c>
      <c r="Q43" t="str">
        <f>_xlfn.XLOOKUP(ohrm_leave[[#This Row],[leave_request_id]],ohrm_leave_request_comment[leave_request_id],ohrm_leave_request_comment[comments],"",0,1)</f>
        <v/>
      </c>
    </row>
    <row r="44" spans="1:17" hidden="1" x14ac:dyDescent="0.3">
      <c r="A44" s="5">
        <v>39</v>
      </c>
      <c r="B44" s="6">
        <v>44490</v>
      </c>
      <c r="C44" s="5">
        <v>23.75</v>
      </c>
      <c r="D44" s="5">
        <v>1</v>
      </c>
      <c r="E44" s="5">
        <v>0</v>
      </c>
      <c r="F44" s="5" t="s">
        <v>55</v>
      </c>
      <c r="G44" s="5">
        <v>6</v>
      </c>
      <c r="H44" s="5">
        <v>7</v>
      </c>
      <c r="I44" s="5">
        <v>2</v>
      </c>
      <c r="J44" s="7">
        <v>45518</v>
      </c>
      <c r="K44" s="7">
        <v>45518</v>
      </c>
      <c r="L44" s="5">
        <v>0</v>
      </c>
      <c r="M44" s="5">
        <f>YEAR(ohrm_leave[[#This Row],[date]])</f>
        <v>2021</v>
      </c>
      <c r="N4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44" t="str">
        <f>_xlfn.XLOOKUP(ohrm_leave[[#This Row],[leave_type_id]],ohrm_leave_type[id],ohrm_leave_type[name],"",0,1)</f>
        <v>LWP [Leave without Pay]</v>
      </c>
      <c r="P44" t="str">
        <f>_xlfn.XLOOKUP(ohrm_leave[[#This Row],[status]],ohrm_leave_status[status],ohrm_leave_status[name],"",0,1)</f>
        <v>CANCELLED</v>
      </c>
      <c r="Q44" t="str">
        <f>_xlfn.XLOOKUP(ohrm_leave[[#This Row],[leave_request_id]],ohrm_leave_request_comment[leave_request_id],ohrm_leave_request_comment[comments],"",0,1)</f>
        <v/>
      </c>
    </row>
    <row r="45" spans="1:17" hidden="1" x14ac:dyDescent="0.3">
      <c r="A45" s="5">
        <v>40</v>
      </c>
      <c r="B45" s="6">
        <v>44491</v>
      </c>
      <c r="C45" s="5">
        <v>23.75</v>
      </c>
      <c r="D45" s="5">
        <v>1</v>
      </c>
      <c r="E45" s="5">
        <v>0</v>
      </c>
      <c r="F45" s="5" t="s">
        <v>55</v>
      </c>
      <c r="G45" s="5">
        <v>6</v>
      </c>
      <c r="H45" s="5">
        <v>7</v>
      </c>
      <c r="I45" s="5">
        <v>2</v>
      </c>
      <c r="J45" s="7">
        <v>45518</v>
      </c>
      <c r="K45" s="7">
        <v>45518</v>
      </c>
      <c r="L45" s="5">
        <v>0</v>
      </c>
      <c r="M45" s="5">
        <f>YEAR(ohrm_leave[[#This Row],[date]])</f>
        <v>2021</v>
      </c>
      <c r="N4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Sheel Sharma</v>
      </c>
      <c r="O45" t="str">
        <f>_xlfn.XLOOKUP(ohrm_leave[[#This Row],[leave_type_id]],ohrm_leave_type[id],ohrm_leave_type[name],"",0,1)</f>
        <v>LWP [Leave without Pay]</v>
      </c>
      <c r="P45" t="str">
        <f>_xlfn.XLOOKUP(ohrm_leave[[#This Row],[status]],ohrm_leave_status[status],ohrm_leave_status[name],"",0,1)</f>
        <v>CANCELLED</v>
      </c>
      <c r="Q45" t="str">
        <f>_xlfn.XLOOKUP(ohrm_leave[[#This Row],[leave_request_id]],ohrm_leave_request_comment[leave_request_id],ohrm_leave_request_comment[comments],"",0,1)</f>
        <v/>
      </c>
    </row>
    <row r="46" spans="1:17" hidden="1" x14ac:dyDescent="0.3">
      <c r="A46" s="5">
        <v>41</v>
      </c>
      <c r="B46" s="6">
        <v>44512</v>
      </c>
      <c r="C46" s="5">
        <v>23.75</v>
      </c>
      <c r="D46" s="5">
        <v>1</v>
      </c>
      <c r="E46" s="5">
        <v>0</v>
      </c>
      <c r="F46" s="5" t="s">
        <v>55</v>
      </c>
      <c r="G46" s="5">
        <v>7</v>
      </c>
      <c r="H46" s="5">
        <v>7</v>
      </c>
      <c r="I46" s="5">
        <v>4</v>
      </c>
      <c r="J46" s="7">
        <v>45518</v>
      </c>
      <c r="K46" s="7">
        <v>45518</v>
      </c>
      <c r="L46" s="5">
        <v>0</v>
      </c>
      <c r="M46" s="5">
        <f>YEAR(ohrm_leave[[#This Row],[date]])</f>
        <v>2021</v>
      </c>
      <c r="N4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46" t="str">
        <f>_xlfn.XLOOKUP(ohrm_leave[[#This Row],[leave_type_id]],ohrm_leave_type[id],ohrm_leave_type[name],"",0,1)</f>
        <v>LWP [Leave without Pay]</v>
      </c>
      <c r="P46" t="str">
        <f>_xlfn.XLOOKUP(ohrm_leave[[#This Row],[status]],ohrm_leave_status[status],ohrm_leave_status[name],"",0,1)</f>
        <v>CANCELLED</v>
      </c>
      <c r="Q46" t="str">
        <f>_xlfn.XLOOKUP(ohrm_leave[[#This Row],[leave_request_id]],ohrm_leave_request_comment[leave_request_id],ohrm_leave_request_comment[comments],"",0,1)</f>
        <v/>
      </c>
    </row>
    <row r="47" spans="1:17" hidden="1" x14ac:dyDescent="0.3">
      <c r="A47" s="5">
        <v>42</v>
      </c>
      <c r="B47" s="6">
        <v>44513</v>
      </c>
      <c r="C47" s="5">
        <v>0</v>
      </c>
      <c r="D47" s="5">
        <v>0</v>
      </c>
      <c r="E47" s="5">
        <v>4</v>
      </c>
      <c r="G47" s="5">
        <v>7</v>
      </c>
      <c r="H47" s="5">
        <v>7</v>
      </c>
      <c r="I47" s="5">
        <v>4</v>
      </c>
      <c r="J47" s="7">
        <v>45518</v>
      </c>
      <c r="K47" s="7">
        <v>45518</v>
      </c>
      <c r="L47" s="5">
        <v>0</v>
      </c>
      <c r="M47" s="5">
        <f>YEAR(ohrm_leave[[#This Row],[date]])</f>
        <v>2021</v>
      </c>
      <c r="N4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47" t="str">
        <f>_xlfn.XLOOKUP(ohrm_leave[[#This Row],[leave_type_id]],ohrm_leave_type[id],ohrm_leave_type[name],"",0,1)</f>
        <v>LWP [Leave without Pay]</v>
      </c>
      <c r="P47" t="str">
        <f>_xlfn.XLOOKUP(ohrm_leave[[#This Row],[status]],ohrm_leave_status[status],ohrm_leave_status[name],"",0,1)</f>
        <v>WEEKEND</v>
      </c>
      <c r="Q47" t="str">
        <f>_xlfn.XLOOKUP(ohrm_leave[[#This Row],[leave_request_id]],ohrm_leave_request_comment[leave_request_id],ohrm_leave_request_comment[comments],"",0,1)</f>
        <v/>
      </c>
    </row>
    <row r="48" spans="1:17" hidden="1" x14ac:dyDescent="0.3">
      <c r="A48" s="5">
        <v>43</v>
      </c>
      <c r="B48" s="6">
        <v>44514</v>
      </c>
      <c r="C48" s="5">
        <v>0</v>
      </c>
      <c r="D48" s="5">
        <v>0</v>
      </c>
      <c r="E48" s="5">
        <v>4</v>
      </c>
      <c r="G48" s="5">
        <v>7</v>
      </c>
      <c r="H48" s="5">
        <v>7</v>
      </c>
      <c r="I48" s="5">
        <v>4</v>
      </c>
      <c r="J48" s="7">
        <v>45518</v>
      </c>
      <c r="K48" s="7">
        <v>45518</v>
      </c>
      <c r="L48" s="5">
        <v>0</v>
      </c>
      <c r="M48" s="5">
        <f>YEAR(ohrm_leave[[#This Row],[date]])</f>
        <v>2021</v>
      </c>
      <c r="N4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48" t="str">
        <f>_xlfn.XLOOKUP(ohrm_leave[[#This Row],[leave_type_id]],ohrm_leave_type[id],ohrm_leave_type[name],"",0,1)</f>
        <v>LWP [Leave without Pay]</v>
      </c>
      <c r="P48" t="str">
        <f>_xlfn.XLOOKUP(ohrm_leave[[#This Row],[status]],ohrm_leave_status[status],ohrm_leave_status[name],"",0,1)</f>
        <v>WEEKEND</v>
      </c>
      <c r="Q48" t="str">
        <f>_xlfn.XLOOKUP(ohrm_leave[[#This Row],[leave_request_id]],ohrm_leave_request_comment[leave_request_id],ohrm_leave_request_comment[comments],"",0,1)</f>
        <v/>
      </c>
    </row>
    <row r="49" spans="1:17" hidden="1" x14ac:dyDescent="0.3">
      <c r="A49" s="5">
        <v>44</v>
      </c>
      <c r="B49" s="6">
        <v>44515</v>
      </c>
      <c r="C49" s="5">
        <v>23.75</v>
      </c>
      <c r="D49" s="5">
        <v>1</v>
      </c>
      <c r="E49" s="5">
        <v>0</v>
      </c>
      <c r="F49" s="5" t="s">
        <v>55</v>
      </c>
      <c r="G49" s="5">
        <v>7</v>
      </c>
      <c r="H49" s="5">
        <v>7</v>
      </c>
      <c r="I49" s="5">
        <v>4</v>
      </c>
      <c r="J49" s="7">
        <v>45518</v>
      </c>
      <c r="K49" s="7">
        <v>45518</v>
      </c>
      <c r="L49" s="5">
        <v>0</v>
      </c>
      <c r="M49" s="5">
        <f>YEAR(ohrm_leave[[#This Row],[date]])</f>
        <v>2021</v>
      </c>
      <c r="N4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49" t="str">
        <f>_xlfn.XLOOKUP(ohrm_leave[[#This Row],[leave_type_id]],ohrm_leave_type[id],ohrm_leave_type[name],"",0,1)</f>
        <v>LWP [Leave without Pay]</v>
      </c>
      <c r="P49" t="str">
        <f>_xlfn.XLOOKUP(ohrm_leave[[#This Row],[status]],ohrm_leave_status[status],ohrm_leave_status[name],"",0,1)</f>
        <v>CANCELLED</v>
      </c>
      <c r="Q49" t="str">
        <f>_xlfn.XLOOKUP(ohrm_leave[[#This Row],[leave_request_id]],ohrm_leave_request_comment[leave_request_id],ohrm_leave_request_comment[comments],"",0,1)</f>
        <v/>
      </c>
    </row>
    <row r="50" spans="1:17" hidden="1" x14ac:dyDescent="0.3">
      <c r="A50" s="5">
        <v>45</v>
      </c>
      <c r="B50" s="6">
        <v>44512</v>
      </c>
      <c r="C50" s="5">
        <v>23.75</v>
      </c>
      <c r="D50" s="5">
        <v>1</v>
      </c>
      <c r="E50" s="5">
        <v>0</v>
      </c>
      <c r="F50" s="5" t="s">
        <v>55</v>
      </c>
      <c r="G50" s="5">
        <v>8</v>
      </c>
      <c r="H50" s="5">
        <v>7</v>
      </c>
      <c r="I50" s="5">
        <v>4</v>
      </c>
      <c r="J50" s="7">
        <v>45518</v>
      </c>
      <c r="K50" s="7">
        <v>45518</v>
      </c>
      <c r="L50" s="5">
        <v>0</v>
      </c>
      <c r="M50" s="5">
        <f>YEAR(ohrm_leave[[#This Row],[date]])</f>
        <v>2021</v>
      </c>
      <c r="N5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50" t="str">
        <f>_xlfn.XLOOKUP(ohrm_leave[[#This Row],[leave_type_id]],ohrm_leave_type[id],ohrm_leave_type[name],"",0,1)</f>
        <v>LWP [Leave without Pay]</v>
      </c>
      <c r="P50" t="str">
        <f>_xlfn.XLOOKUP(ohrm_leave[[#This Row],[status]],ohrm_leave_status[status],ohrm_leave_status[name],"",0,1)</f>
        <v>CANCELLED</v>
      </c>
      <c r="Q50" t="str">
        <f>_xlfn.XLOOKUP(ohrm_leave[[#This Row],[leave_request_id]],ohrm_leave_request_comment[leave_request_id],ohrm_leave_request_comment[comments],"",0,1)</f>
        <v/>
      </c>
    </row>
    <row r="51" spans="1:17" hidden="1" x14ac:dyDescent="0.3">
      <c r="A51" s="5">
        <v>46</v>
      </c>
      <c r="B51" s="6">
        <v>44513</v>
      </c>
      <c r="C51" s="5">
        <v>0</v>
      </c>
      <c r="D51" s="5">
        <v>0</v>
      </c>
      <c r="E51" s="5">
        <v>4</v>
      </c>
      <c r="G51" s="5">
        <v>8</v>
      </c>
      <c r="H51" s="5">
        <v>7</v>
      </c>
      <c r="I51" s="5">
        <v>4</v>
      </c>
      <c r="J51" s="7">
        <v>45518</v>
      </c>
      <c r="K51" s="7">
        <v>45518</v>
      </c>
      <c r="L51" s="5">
        <v>0</v>
      </c>
      <c r="M51" s="5">
        <f>YEAR(ohrm_leave[[#This Row],[date]])</f>
        <v>2021</v>
      </c>
      <c r="N5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51" t="str">
        <f>_xlfn.XLOOKUP(ohrm_leave[[#This Row],[leave_type_id]],ohrm_leave_type[id],ohrm_leave_type[name],"",0,1)</f>
        <v>LWP [Leave without Pay]</v>
      </c>
      <c r="P51" t="str">
        <f>_xlfn.XLOOKUP(ohrm_leave[[#This Row],[status]],ohrm_leave_status[status],ohrm_leave_status[name],"",0,1)</f>
        <v>WEEKEND</v>
      </c>
      <c r="Q51" t="str">
        <f>_xlfn.XLOOKUP(ohrm_leave[[#This Row],[leave_request_id]],ohrm_leave_request_comment[leave_request_id],ohrm_leave_request_comment[comments],"",0,1)</f>
        <v/>
      </c>
    </row>
    <row r="52" spans="1:17" hidden="1" x14ac:dyDescent="0.3">
      <c r="A52" s="5">
        <v>47</v>
      </c>
      <c r="B52" s="6">
        <v>44514</v>
      </c>
      <c r="C52" s="5">
        <v>0</v>
      </c>
      <c r="D52" s="5">
        <v>0</v>
      </c>
      <c r="E52" s="5">
        <v>4</v>
      </c>
      <c r="G52" s="5">
        <v>8</v>
      </c>
      <c r="H52" s="5">
        <v>7</v>
      </c>
      <c r="I52" s="5">
        <v>4</v>
      </c>
      <c r="J52" s="7">
        <v>45518</v>
      </c>
      <c r="K52" s="7">
        <v>45518</v>
      </c>
      <c r="L52" s="5">
        <v>0</v>
      </c>
      <c r="M52" s="5">
        <f>YEAR(ohrm_leave[[#This Row],[date]])</f>
        <v>2021</v>
      </c>
      <c r="N5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52" t="str">
        <f>_xlfn.XLOOKUP(ohrm_leave[[#This Row],[leave_type_id]],ohrm_leave_type[id],ohrm_leave_type[name],"",0,1)</f>
        <v>LWP [Leave without Pay]</v>
      </c>
      <c r="P52" t="str">
        <f>_xlfn.XLOOKUP(ohrm_leave[[#This Row],[status]],ohrm_leave_status[status],ohrm_leave_status[name],"",0,1)</f>
        <v>WEEKEND</v>
      </c>
      <c r="Q52" t="str">
        <f>_xlfn.XLOOKUP(ohrm_leave[[#This Row],[leave_request_id]],ohrm_leave_request_comment[leave_request_id],ohrm_leave_request_comment[comments],"",0,1)</f>
        <v/>
      </c>
    </row>
    <row r="53" spans="1:17" hidden="1" x14ac:dyDescent="0.3">
      <c r="A53" s="5">
        <v>48</v>
      </c>
      <c r="B53" s="6">
        <v>44515</v>
      </c>
      <c r="C53" s="5">
        <v>23.75</v>
      </c>
      <c r="D53" s="5">
        <v>1</v>
      </c>
      <c r="E53" s="5">
        <v>0</v>
      </c>
      <c r="F53" s="5" t="s">
        <v>55</v>
      </c>
      <c r="G53" s="5">
        <v>8</v>
      </c>
      <c r="H53" s="5">
        <v>7</v>
      </c>
      <c r="I53" s="5">
        <v>4</v>
      </c>
      <c r="J53" s="7">
        <v>45518</v>
      </c>
      <c r="K53" s="7">
        <v>45518</v>
      </c>
      <c r="L53" s="5">
        <v>0</v>
      </c>
      <c r="M53" s="5">
        <f>YEAR(ohrm_leave[[#This Row],[date]])</f>
        <v>2021</v>
      </c>
      <c r="N5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53" t="str">
        <f>_xlfn.XLOOKUP(ohrm_leave[[#This Row],[leave_type_id]],ohrm_leave_type[id],ohrm_leave_type[name],"",0,1)</f>
        <v>LWP [Leave without Pay]</v>
      </c>
      <c r="P53" t="str">
        <f>_xlfn.XLOOKUP(ohrm_leave[[#This Row],[status]],ohrm_leave_status[status],ohrm_leave_status[name],"",0,1)</f>
        <v>CANCELLED</v>
      </c>
      <c r="Q53" t="str">
        <f>_xlfn.XLOOKUP(ohrm_leave[[#This Row],[leave_request_id]],ohrm_leave_request_comment[leave_request_id],ohrm_leave_request_comment[comments],"",0,1)</f>
        <v/>
      </c>
    </row>
    <row r="54" spans="1:17" hidden="1" x14ac:dyDescent="0.3">
      <c r="A54" s="5">
        <v>49</v>
      </c>
      <c r="B54" s="6">
        <v>44516</v>
      </c>
      <c r="C54" s="5">
        <v>23.75</v>
      </c>
      <c r="D54" s="5">
        <v>1</v>
      </c>
      <c r="E54" s="5">
        <v>0</v>
      </c>
      <c r="F54" s="5" t="s">
        <v>55</v>
      </c>
      <c r="G54" s="5">
        <v>8</v>
      </c>
      <c r="H54" s="5">
        <v>7</v>
      </c>
      <c r="I54" s="5">
        <v>4</v>
      </c>
      <c r="J54" s="7">
        <v>45518</v>
      </c>
      <c r="K54" s="7">
        <v>45518</v>
      </c>
      <c r="L54" s="5">
        <v>0</v>
      </c>
      <c r="M54" s="5">
        <f>YEAR(ohrm_leave[[#This Row],[date]])</f>
        <v>2021</v>
      </c>
      <c r="N5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54" t="str">
        <f>_xlfn.XLOOKUP(ohrm_leave[[#This Row],[leave_type_id]],ohrm_leave_type[id],ohrm_leave_type[name],"",0,1)</f>
        <v>LWP [Leave without Pay]</v>
      </c>
      <c r="P54" t="str">
        <f>_xlfn.XLOOKUP(ohrm_leave[[#This Row],[status]],ohrm_leave_status[status],ohrm_leave_status[name],"",0,1)</f>
        <v>CANCELLED</v>
      </c>
      <c r="Q54" t="str">
        <f>_xlfn.XLOOKUP(ohrm_leave[[#This Row],[leave_request_id]],ohrm_leave_request_comment[leave_request_id],ohrm_leave_request_comment[comments],"",0,1)</f>
        <v/>
      </c>
    </row>
    <row r="55" spans="1:17" hidden="1" x14ac:dyDescent="0.3">
      <c r="A55" s="5">
        <v>50</v>
      </c>
      <c r="B55" s="6">
        <v>44517</v>
      </c>
      <c r="C55" s="5">
        <v>23.75</v>
      </c>
      <c r="D55" s="5">
        <v>1</v>
      </c>
      <c r="E55" s="5">
        <v>0</v>
      </c>
      <c r="F55" s="5" t="s">
        <v>55</v>
      </c>
      <c r="G55" s="5">
        <v>8</v>
      </c>
      <c r="H55" s="5">
        <v>7</v>
      </c>
      <c r="I55" s="5">
        <v>4</v>
      </c>
      <c r="J55" s="7">
        <v>45518</v>
      </c>
      <c r="K55" s="7">
        <v>45518</v>
      </c>
      <c r="L55" s="5">
        <v>0</v>
      </c>
      <c r="M55" s="5">
        <f>YEAR(ohrm_leave[[#This Row],[date]])</f>
        <v>2021</v>
      </c>
      <c r="N5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55" t="str">
        <f>_xlfn.XLOOKUP(ohrm_leave[[#This Row],[leave_type_id]],ohrm_leave_type[id],ohrm_leave_type[name],"",0,1)</f>
        <v>LWP [Leave without Pay]</v>
      </c>
      <c r="P55" t="str">
        <f>_xlfn.XLOOKUP(ohrm_leave[[#This Row],[status]],ohrm_leave_status[status],ohrm_leave_status[name],"",0,1)</f>
        <v>CANCELLED</v>
      </c>
      <c r="Q55" t="str">
        <f>_xlfn.XLOOKUP(ohrm_leave[[#This Row],[leave_request_id]],ohrm_leave_request_comment[leave_request_id],ohrm_leave_request_comment[comments],"",0,1)</f>
        <v/>
      </c>
    </row>
    <row r="56" spans="1:17" hidden="1" x14ac:dyDescent="0.3">
      <c r="A56" s="5">
        <v>51</v>
      </c>
      <c r="B56" s="6">
        <v>44518</v>
      </c>
      <c r="C56" s="5">
        <v>23.75</v>
      </c>
      <c r="D56" s="5">
        <v>1</v>
      </c>
      <c r="E56" s="5">
        <v>0</v>
      </c>
      <c r="F56" s="5" t="s">
        <v>55</v>
      </c>
      <c r="G56" s="5">
        <v>8</v>
      </c>
      <c r="H56" s="5">
        <v>7</v>
      </c>
      <c r="I56" s="5">
        <v>4</v>
      </c>
      <c r="J56" s="7">
        <v>45518</v>
      </c>
      <c r="K56" s="7">
        <v>45518</v>
      </c>
      <c r="L56" s="5">
        <v>0</v>
      </c>
      <c r="M56" s="5">
        <f>YEAR(ohrm_leave[[#This Row],[date]])</f>
        <v>2021</v>
      </c>
      <c r="N5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56" t="str">
        <f>_xlfn.XLOOKUP(ohrm_leave[[#This Row],[leave_type_id]],ohrm_leave_type[id],ohrm_leave_type[name],"",0,1)</f>
        <v>LWP [Leave without Pay]</v>
      </c>
      <c r="P56" t="str">
        <f>_xlfn.XLOOKUP(ohrm_leave[[#This Row],[status]],ohrm_leave_status[status],ohrm_leave_status[name],"",0,1)</f>
        <v>CANCELLED</v>
      </c>
      <c r="Q56" t="str">
        <f>_xlfn.XLOOKUP(ohrm_leave[[#This Row],[leave_request_id]],ohrm_leave_request_comment[leave_request_id],ohrm_leave_request_comment[comments],"",0,1)</f>
        <v/>
      </c>
    </row>
    <row r="57" spans="1:17" hidden="1" x14ac:dyDescent="0.3">
      <c r="A57" s="5">
        <v>52</v>
      </c>
      <c r="B57" s="6">
        <v>44519</v>
      </c>
      <c r="C57" s="5">
        <v>23.75</v>
      </c>
      <c r="D57" s="5">
        <v>1</v>
      </c>
      <c r="E57" s="5">
        <v>0</v>
      </c>
      <c r="F57" s="5" t="s">
        <v>55</v>
      </c>
      <c r="G57" s="5">
        <v>8</v>
      </c>
      <c r="H57" s="5">
        <v>7</v>
      </c>
      <c r="I57" s="5">
        <v>4</v>
      </c>
      <c r="J57" s="7">
        <v>45518</v>
      </c>
      <c r="K57" s="7">
        <v>45518</v>
      </c>
      <c r="L57" s="5">
        <v>0</v>
      </c>
      <c r="M57" s="5">
        <f>YEAR(ohrm_leave[[#This Row],[date]])</f>
        <v>2021</v>
      </c>
      <c r="N5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57" t="str">
        <f>_xlfn.XLOOKUP(ohrm_leave[[#This Row],[leave_type_id]],ohrm_leave_type[id],ohrm_leave_type[name],"",0,1)</f>
        <v>LWP [Leave without Pay]</v>
      </c>
      <c r="P57" t="str">
        <f>_xlfn.XLOOKUP(ohrm_leave[[#This Row],[status]],ohrm_leave_status[status],ohrm_leave_status[name],"",0,1)</f>
        <v>CANCELLED</v>
      </c>
      <c r="Q57" t="str">
        <f>_xlfn.XLOOKUP(ohrm_leave[[#This Row],[leave_request_id]],ohrm_leave_request_comment[leave_request_id],ohrm_leave_request_comment[comments],"",0,1)</f>
        <v/>
      </c>
    </row>
    <row r="58" spans="1:17" hidden="1" x14ac:dyDescent="0.3">
      <c r="A58" s="5">
        <v>53</v>
      </c>
      <c r="B58" s="6">
        <v>44520</v>
      </c>
      <c r="C58" s="5">
        <v>0</v>
      </c>
      <c r="D58" s="5">
        <v>0</v>
      </c>
      <c r="E58" s="5">
        <v>4</v>
      </c>
      <c r="G58" s="5">
        <v>8</v>
      </c>
      <c r="H58" s="5">
        <v>7</v>
      </c>
      <c r="I58" s="5">
        <v>4</v>
      </c>
      <c r="J58" s="7">
        <v>45518</v>
      </c>
      <c r="K58" s="7">
        <v>45518</v>
      </c>
      <c r="L58" s="5">
        <v>0</v>
      </c>
      <c r="M58" s="5">
        <f>YEAR(ohrm_leave[[#This Row],[date]])</f>
        <v>2021</v>
      </c>
      <c r="N5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58" t="str">
        <f>_xlfn.XLOOKUP(ohrm_leave[[#This Row],[leave_type_id]],ohrm_leave_type[id],ohrm_leave_type[name],"",0,1)</f>
        <v>LWP [Leave without Pay]</v>
      </c>
      <c r="P58" t="str">
        <f>_xlfn.XLOOKUP(ohrm_leave[[#This Row],[status]],ohrm_leave_status[status],ohrm_leave_status[name],"",0,1)</f>
        <v>WEEKEND</v>
      </c>
      <c r="Q58" t="str">
        <f>_xlfn.XLOOKUP(ohrm_leave[[#This Row],[leave_request_id]],ohrm_leave_request_comment[leave_request_id],ohrm_leave_request_comment[comments],"",0,1)</f>
        <v/>
      </c>
    </row>
    <row r="59" spans="1:17" hidden="1" x14ac:dyDescent="0.3">
      <c r="A59" s="5">
        <v>54</v>
      </c>
      <c r="B59" s="6">
        <v>44521</v>
      </c>
      <c r="C59" s="5">
        <v>0</v>
      </c>
      <c r="D59" s="5">
        <v>0</v>
      </c>
      <c r="E59" s="5">
        <v>4</v>
      </c>
      <c r="G59" s="5">
        <v>8</v>
      </c>
      <c r="H59" s="5">
        <v>7</v>
      </c>
      <c r="I59" s="5">
        <v>4</v>
      </c>
      <c r="J59" s="7">
        <v>45518</v>
      </c>
      <c r="K59" s="7">
        <v>45518</v>
      </c>
      <c r="L59" s="5">
        <v>0</v>
      </c>
      <c r="M59" s="5">
        <f>YEAR(ohrm_leave[[#This Row],[date]])</f>
        <v>2021</v>
      </c>
      <c r="N5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59" t="str">
        <f>_xlfn.XLOOKUP(ohrm_leave[[#This Row],[leave_type_id]],ohrm_leave_type[id],ohrm_leave_type[name],"",0,1)</f>
        <v>LWP [Leave without Pay]</v>
      </c>
      <c r="P59" t="str">
        <f>_xlfn.XLOOKUP(ohrm_leave[[#This Row],[status]],ohrm_leave_status[status],ohrm_leave_status[name],"",0,1)</f>
        <v>WEEKEND</v>
      </c>
      <c r="Q59" t="str">
        <f>_xlfn.XLOOKUP(ohrm_leave[[#This Row],[leave_request_id]],ohrm_leave_request_comment[leave_request_id],ohrm_leave_request_comment[comments],"",0,1)</f>
        <v/>
      </c>
    </row>
    <row r="60" spans="1:17" hidden="1" x14ac:dyDescent="0.3">
      <c r="A60" s="5">
        <v>55</v>
      </c>
      <c r="B60" s="6">
        <v>44522</v>
      </c>
      <c r="C60" s="5">
        <v>23.75</v>
      </c>
      <c r="D60" s="5">
        <v>1</v>
      </c>
      <c r="E60" s="5">
        <v>0</v>
      </c>
      <c r="F60" s="5" t="s">
        <v>55</v>
      </c>
      <c r="G60" s="5">
        <v>8</v>
      </c>
      <c r="H60" s="5">
        <v>7</v>
      </c>
      <c r="I60" s="5">
        <v>4</v>
      </c>
      <c r="J60" s="7">
        <v>45518</v>
      </c>
      <c r="K60" s="7">
        <v>45518</v>
      </c>
      <c r="L60" s="5">
        <v>0</v>
      </c>
      <c r="M60" s="5">
        <f>YEAR(ohrm_leave[[#This Row],[date]])</f>
        <v>2021</v>
      </c>
      <c r="N6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60" t="str">
        <f>_xlfn.XLOOKUP(ohrm_leave[[#This Row],[leave_type_id]],ohrm_leave_type[id],ohrm_leave_type[name],"",0,1)</f>
        <v>LWP [Leave without Pay]</v>
      </c>
      <c r="P60" t="str">
        <f>_xlfn.XLOOKUP(ohrm_leave[[#This Row],[status]],ohrm_leave_status[status],ohrm_leave_status[name],"",0,1)</f>
        <v>CANCELLED</v>
      </c>
      <c r="Q60" t="str">
        <f>_xlfn.XLOOKUP(ohrm_leave[[#This Row],[leave_request_id]],ohrm_leave_request_comment[leave_request_id],ohrm_leave_request_comment[comments],"",0,1)</f>
        <v/>
      </c>
    </row>
    <row r="61" spans="1:17" hidden="1" x14ac:dyDescent="0.3">
      <c r="A61" s="5">
        <v>56</v>
      </c>
      <c r="B61" s="6">
        <v>44517</v>
      </c>
      <c r="C61" s="5">
        <v>8.5</v>
      </c>
      <c r="D61" s="5">
        <v>1</v>
      </c>
      <c r="E61" s="5">
        <v>3</v>
      </c>
      <c r="F61" s="5" t="s">
        <v>56</v>
      </c>
      <c r="G61" s="5">
        <v>9</v>
      </c>
      <c r="H61" s="5">
        <v>7</v>
      </c>
      <c r="I61" s="5">
        <v>6</v>
      </c>
      <c r="J61" s="7">
        <v>45518</v>
      </c>
      <c r="K61" s="7">
        <v>45518</v>
      </c>
      <c r="L61" s="5">
        <v>0</v>
      </c>
      <c r="M61" s="5">
        <f>YEAR(ohrm_leave[[#This Row],[date]])</f>
        <v>2021</v>
      </c>
      <c r="N6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x_Anjali Kumari</v>
      </c>
      <c r="O61" t="str">
        <f>_xlfn.XLOOKUP(ohrm_leave[[#This Row],[leave_type_id]],ohrm_leave_type[id],ohrm_leave_type[name],"",0,1)</f>
        <v>LWP [Leave without Pay]</v>
      </c>
      <c r="P61" t="str">
        <f>_xlfn.XLOOKUP(ohrm_leave[[#This Row],[status]],ohrm_leave_status[status],ohrm_leave_status[name],"",0,1)</f>
        <v>TAKEN</v>
      </c>
      <c r="Q61" t="str">
        <f>_xlfn.XLOOKUP(ohrm_leave[[#This Row],[leave_request_id]],ohrm_leave_request_comment[leave_request_id],ohrm_leave_request_comment[comments],"",0,1)</f>
        <v>brother marriage</v>
      </c>
    </row>
    <row r="62" spans="1:17" hidden="1" x14ac:dyDescent="0.3">
      <c r="A62" s="5">
        <v>57</v>
      </c>
      <c r="B62" s="6">
        <v>44518</v>
      </c>
      <c r="C62" s="5">
        <v>8.5</v>
      </c>
      <c r="D62" s="5">
        <v>1</v>
      </c>
      <c r="E62" s="5">
        <v>3</v>
      </c>
      <c r="F62" s="5" t="s">
        <v>56</v>
      </c>
      <c r="G62" s="5">
        <v>9</v>
      </c>
      <c r="H62" s="5">
        <v>7</v>
      </c>
      <c r="I62" s="5">
        <v>6</v>
      </c>
      <c r="J62" s="7">
        <v>45518</v>
      </c>
      <c r="K62" s="7">
        <v>45518</v>
      </c>
      <c r="L62" s="5">
        <v>0</v>
      </c>
      <c r="M62" s="5">
        <f>YEAR(ohrm_leave[[#This Row],[date]])</f>
        <v>2021</v>
      </c>
      <c r="N6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x_Anjali Kumari</v>
      </c>
      <c r="O62" t="str">
        <f>_xlfn.XLOOKUP(ohrm_leave[[#This Row],[leave_type_id]],ohrm_leave_type[id],ohrm_leave_type[name],"",0,1)</f>
        <v>LWP [Leave without Pay]</v>
      </c>
      <c r="P62" t="str">
        <f>_xlfn.XLOOKUP(ohrm_leave[[#This Row],[status]],ohrm_leave_status[status],ohrm_leave_status[name],"",0,1)</f>
        <v>TAKEN</v>
      </c>
      <c r="Q62" t="str">
        <f>_xlfn.XLOOKUP(ohrm_leave[[#This Row],[leave_request_id]],ohrm_leave_request_comment[leave_request_id],ohrm_leave_request_comment[comments],"",0,1)</f>
        <v>brother marriage</v>
      </c>
    </row>
    <row r="63" spans="1:17" hidden="1" x14ac:dyDescent="0.3">
      <c r="A63" s="5">
        <v>58</v>
      </c>
      <c r="B63" s="6">
        <v>44519</v>
      </c>
      <c r="C63" s="5">
        <v>8.5</v>
      </c>
      <c r="D63" s="5">
        <v>1</v>
      </c>
      <c r="E63" s="5">
        <v>3</v>
      </c>
      <c r="F63" s="5" t="s">
        <v>56</v>
      </c>
      <c r="G63" s="5">
        <v>9</v>
      </c>
      <c r="H63" s="5">
        <v>7</v>
      </c>
      <c r="I63" s="5">
        <v>6</v>
      </c>
      <c r="J63" s="7">
        <v>45518</v>
      </c>
      <c r="K63" s="7">
        <v>45518</v>
      </c>
      <c r="L63" s="5">
        <v>0</v>
      </c>
      <c r="M63" s="5">
        <f>YEAR(ohrm_leave[[#This Row],[date]])</f>
        <v>2021</v>
      </c>
      <c r="N6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x_Anjali Kumari</v>
      </c>
      <c r="O63" t="str">
        <f>_xlfn.XLOOKUP(ohrm_leave[[#This Row],[leave_type_id]],ohrm_leave_type[id],ohrm_leave_type[name],"",0,1)</f>
        <v>LWP [Leave without Pay]</v>
      </c>
      <c r="P63" t="str">
        <f>_xlfn.XLOOKUP(ohrm_leave[[#This Row],[status]],ohrm_leave_status[status],ohrm_leave_status[name],"",0,1)</f>
        <v>TAKEN</v>
      </c>
      <c r="Q63" t="str">
        <f>_xlfn.XLOOKUP(ohrm_leave[[#This Row],[leave_request_id]],ohrm_leave_request_comment[leave_request_id],ohrm_leave_request_comment[comments],"",0,1)</f>
        <v>brother marriage</v>
      </c>
    </row>
    <row r="64" spans="1:17" hidden="1" x14ac:dyDescent="0.3">
      <c r="A64" s="5">
        <v>59</v>
      </c>
      <c r="B64" s="6">
        <v>44520</v>
      </c>
      <c r="C64" s="5">
        <v>0</v>
      </c>
      <c r="D64" s="5">
        <v>0</v>
      </c>
      <c r="E64" s="5">
        <v>4</v>
      </c>
      <c r="G64" s="5">
        <v>9</v>
      </c>
      <c r="H64" s="5">
        <v>7</v>
      </c>
      <c r="I64" s="5">
        <v>6</v>
      </c>
      <c r="J64" s="7">
        <v>45518</v>
      </c>
      <c r="K64" s="7">
        <v>45518</v>
      </c>
      <c r="L64" s="5">
        <v>0</v>
      </c>
      <c r="M64" s="5">
        <f>YEAR(ohrm_leave[[#This Row],[date]])</f>
        <v>2021</v>
      </c>
      <c r="N6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x_Anjali Kumari</v>
      </c>
      <c r="O64" t="str">
        <f>_xlfn.XLOOKUP(ohrm_leave[[#This Row],[leave_type_id]],ohrm_leave_type[id],ohrm_leave_type[name],"",0,1)</f>
        <v>LWP [Leave without Pay]</v>
      </c>
      <c r="P64" t="str">
        <f>_xlfn.XLOOKUP(ohrm_leave[[#This Row],[status]],ohrm_leave_status[status],ohrm_leave_status[name],"",0,1)</f>
        <v>WEEKEND</v>
      </c>
      <c r="Q64" t="str">
        <f>_xlfn.XLOOKUP(ohrm_leave[[#This Row],[leave_request_id]],ohrm_leave_request_comment[leave_request_id],ohrm_leave_request_comment[comments],"",0,1)</f>
        <v>brother marriage</v>
      </c>
    </row>
    <row r="65" spans="1:17" hidden="1" x14ac:dyDescent="0.3">
      <c r="A65" s="5">
        <v>60</v>
      </c>
      <c r="B65" s="6">
        <v>44521</v>
      </c>
      <c r="C65" s="5">
        <v>0</v>
      </c>
      <c r="D65" s="5">
        <v>0</v>
      </c>
      <c r="E65" s="5">
        <v>4</v>
      </c>
      <c r="G65" s="5">
        <v>9</v>
      </c>
      <c r="H65" s="5">
        <v>7</v>
      </c>
      <c r="I65" s="5">
        <v>6</v>
      </c>
      <c r="J65" s="7">
        <v>45518</v>
      </c>
      <c r="K65" s="7">
        <v>45518</v>
      </c>
      <c r="L65" s="5">
        <v>0</v>
      </c>
      <c r="M65" s="5">
        <f>YEAR(ohrm_leave[[#This Row],[date]])</f>
        <v>2021</v>
      </c>
      <c r="N6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x_Anjali Kumari</v>
      </c>
      <c r="O65" t="str">
        <f>_xlfn.XLOOKUP(ohrm_leave[[#This Row],[leave_type_id]],ohrm_leave_type[id],ohrm_leave_type[name],"",0,1)</f>
        <v>LWP [Leave without Pay]</v>
      </c>
      <c r="P65" t="str">
        <f>_xlfn.XLOOKUP(ohrm_leave[[#This Row],[status]],ohrm_leave_status[status],ohrm_leave_status[name],"",0,1)</f>
        <v>WEEKEND</v>
      </c>
      <c r="Q65" t="str">
        <f>_xlfn.XLOOKUP(ohrm_leave[[#This Row],[leave_request_id]],ohrm_leave_request_comment[leave_request_id],ohrm_leave_request_comment[comments],"",0,1)</f>
        <v>brother marriage</v>
      </c>
    </row>
    <row r="66" spans="1:17" hidden="1" x14ac:dyDescent="0.3">
      <c r="A66" s="5">
        <v>61</v>
      </c>
      <c r="B66" s="6">
        <v>44522</v>
      </c>
      <c r="C66" s="5">
        <v>8.5</v>
      </c>
      <c r="D66" s="5">
        <v>1</v>
      </c>
      <c r="E66" s="5">
        <v>3</v>
      </c>
      <c r="F66" s="5" t="s">
        <v>56</v>
      </c>
      <c r="G66" s="5">
        <v>9</v>
      </c>
      <c r="H66" s="5">
        <v>7</v>
      </c>
      <c r="I66" s="5">
        <v>6</v>
      </c>
      <c r="J66" s="7">
        <v>45518</v>
      </c>
      <c r="K66" s="7">
        <v>45518</v>
      </c>
      <c r="L66" s="5">
        <v>0</v>
      </c>
      <c r="M66" s="5">
        <f>YEAR(ohrm_leave[[#This Row],[date]])</f>
        <v>2021</v>
      </c>
      <c r="N6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x_Anjali Kumari</v>
      </c>
      <c r="O66" t="str">
        <f>_xlfn.XLOOKUP(ohrm_leave[[#This Row],[leave_type_id]],ohrm_leave_type[id],ohrm_leave_type[name],"",0,1)</f>
        <v>LWP [Leave without Pay]</v>
      </c>
      <c r="P66" t="str">
        <f>_xlfn.XLOOKUP(ohrm_leave[[#This Row],[status]],ohrm_leave_status[status],ohrm_leave_status[name],"",0,1)</f>
        <v>TAKEN</v>
      </c>
      <c r="Q66" t="str">
        <f>_xlfn.XLOOKUP(ohrm_leave[[#This Row],[leave_request_id]],ohrm_leave_request_comment[leave_request_id],ohrm_leave_request_comment[comments],"",0,1)</f>
        <v>brother marriage</v>
      </c>
    </row>
    <row r="67" spans="1:17" hidden="1" x14ac:dyDescent="0.3">
      <c r="A67" s="5">
        <v>62</v>
      </c>
      <c r="B67" s="6">
        <v>44543</v>
      </c>
      <c r="C67" s="5">
        <v>8.5</v>
      </c>
      <c r="D67" s="5">
        <v>1</v>
      </c>
      <c r="E67" s="5">
        <v>0</v>
      </c>
      <c r="F67" s="5" t="s">
        <v>57</v>
      </c>
      <c r="G67" s="5">
        <v>10</v>
      </c>
      <c r="H67" s="5">
        <v>7</v>
      </c>
      <c r="I67" s="5">
        <v>9</v>
      </c>
      <c r="J67" s="7">
        <v>45518</v>
      </c>
      <c r="K67" s="7">
        <v>45518</v>
      </c>
      <c r="L67" s="5">
        <v>0</v>
      </c>
      <c r="M67" s="5">
        <f>YEAR(ohrm_leave[[#This Row],[date]])</f>
        <v>2021</v>
      </c>
      <c r="N6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x_Uma Kumar</v>
      </c>
      <c r="O67" t="str">
        <f>_xlfn.XLOOKUP(ohrm_leave[[#This Row],[leave_type_id]],ohrm_leave_type[id],ohrm_leave_type[name],"",0,1)</f>
        <v>LWP [Leave without Pay]</v>
      </c>
      <c r="P67" t="str">
        <f>_xlfn.XLOOKUP(ohrm_leave[[#This Row],[status]],ohrm_leave_status[status],ohrm_leave_status[name],"",0,1)</f>
        <v>CANCELLED</v>
      </c>
      <c r="Q67" t="str">
        <f>_xlfn.XLOOKUP(ohrm_leave[[#This Row],[leave_request_id]],ohrm_leave_request_comment[leave_request_id],ohrm_leave_request_comment[comments],"",0,1)</f>
        <v>I was not feeling well.</v>
      </c>
    </row>
    <row r="68" spans="1:17" hidden="1" x14ac:dyDescent="0.3">
      <c r="A68" s="5">
        <v>63</v>
      </c>
      <c r="B68" s="6">
        <v>44544</v>
      </c>
      <c r="C68" s="5">
        <v>8.5</v>
      </c>
      <c r="D68" s="5">
        <v>1</v>
      </c>
      <c r="E68" s="5">
        <v>0</v>
      </c>
      <c r="F68" s="5" t="s">
        <v>57</v>
      </c>
      <c r="G68" s="5">
        <v>10</v>
      </c>
      <c r="H68" s="5">
        <v>7</v>
      </c>
      <c r="I68" s="5">
        <v>9</v>
      </c>
      <c r="J68" s="7">
        <v>45518</v>
      </c>
      <c r="K68" s="7">
        <v>45518</v>
      </c>
      <c r="L68" s="5">
        <v>0</v>
      </c>
      <c r="M68" s="5">
        <f>YEAR(ohrm_leave[[#This Row],[date]])</f>
        <v>2021</v>
      </c>
      <c r="N6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x_Uma Kumar</v>
      </c>
      <c r="O68" t="str">
        <f>_xlfn.XLOOKUP(ohrm_leave[[#This Row],[leave_type_id]],ohrm_leave_type[id],ohrm_leave_type[name],"",0,1)</f>
        <v>LWP [Leave without Pay]</v>
      </c>
      <c r="P68" t="str">
        <f>_xlfn.XLOOKUP(ohrm_leave[[#This Row],[status]],ohrm_leave_status[status],ohrm_leave_status[name],"",0,1)</f>
        <v>CANCELLED</v>
      </c>
      <c r="Q68" t="str">
        <f>_xlfn.XLOOKUP(ohrm_leave[[#This Row],[leave_request_id]],ohrm_leave_request_comment[leave_request_id],ohrm_leave_request_comment[comments],"",0,1)</f>
        <v>I was not feeling well.</v>
      </c>
    </row>
    <row r="69" spans="1:17" hidden="1" x14ac:dyDescent="0.3">
      <c r="A69" s="5">
        <v>64</v>
      </c>
      <c r="B69" s="6">
        <v>44544</v>
      </c>
      <c r="C69" s="5">
        <v>8.5</v>
      </c>
      <c r="D69" s="5">
        <v>1</v>
      </c>
      <c r="E69" s="5">
        <v>3</v>
      </c>
      <c r="F69" s="5" t="s">
        <v>58</v>
      </c>
      <c r="G69" s="5">
        <v>11</v>
      </c>
      <c r="H69" s="5">
        <v>7</v>
      </c>
      <c r="I69" s="5">
        <v>9</v>
      </c>
      <c r="J69" s="7">
        <v>45518</v>
      </c>
      <c r="K69" s="7">
        <v>45518</v>
      </c>
      <c r="L69" s="5">
        <v>0</v>
      </c>
      <c r="M69" s="5">
        <f>YEAR(ohrm_leave[[#This Row],[date]])</f>
        <v>2021</v>
      </c>
      <c r="N6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x_Uma Kumar</v>
      </c>
      <c r="O69" t="str">
        <f>_xlfn.XLOOKUP(ohrm_leave[[#This Row],[leave_type_id]],ohrm_leave_type[id],ohrm_leave_type[name],"",0,1)</f>
        <v>LWP [Leave without Pay]</v>
      </c>
      <c r="P69" t="str">
        <f>_xlfn.XLOOKUP(ohrm_leave[[#This Row],[status]],ohrm_leave_status[status],ohrm_leave_status[name],"",0,1)</f>
        <v>TAKEN</v>
      </c>
      <c r="Q69" t="str">
        <f>_xlfn.XLOOKUP(ohrm_leave[[#This Row],[leave_request_id]],ohrm_leave_request_comment[leave_request_id],ohrm_leave_request_comment[comments],"",0,1)</f>
        <v>I was feeling unwell.</v>
      </c>
    </row>
    <row r="70" spans="1:17" hidden="1" x14ac:dyDescent="0.3">
      <c r="A70" s="5">
        <v>65</v>
      </c>
      <c r="B70" s="6">
        <v>44617</v>
      </c>
      <c r="C70" s="5">
        <v>8</v>
      </c>
      <c r="D70" s="5">
        <v>1</v>
      </c>
      <c r="E70" s="5">
        <v>3</v>
      </c>
      <c r="F70" s="5" t="s">
        <v>59</v>
      </c>
      <c r="G70" s="5">
        <v>12</v>
      </c>
      <c r="H70" s="5">
        <v>7</v>
      </c>
      <c r="I70" s="5">
        <v>12</v>
      </c>
      <c r="J70" s="7">
        <v>45518</v>
      </c>
      <c r="K70" s="7">
        <v>45518</v>
      </c>
      <c r="L70" s="5">
        <v>0</v>
      </c>
      <c r="M70" s="5">
        <f>YEAR(ohrm_leave[[#This Row],[date]])</f>
        <v>2022</v>
      </c>
      <c r="N7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x_Akshita Singh</v>
      </c>
      <c r="O70" t="str">
        <f>_xlfn.XLOOKUP(ohrm_leave[[#This Row],[leave_type_id]],ohrm_leave_type[id],ohrm_leave_type[name],"",0,1)</f>
        <v>LWP [Leave without Pay]</v>
      </c>
      <c r="P70" t="str">
        <f>_xlfn.XLOOKUP(ohrm_leave[[#This Row],[status]],ohrm_leave_status[status],ohrm_leave_status[name],"",0,1)</f>
        <v>TAKEN</v>
      </c>
      <c r="Q70" t="str">
        <f>_xlfn.XLOOKUP(ohrm_leave[[#This Row],[leave_request_id]],ohrm_leave_request_comment[leave_request_id],ohrm_leave_request_comment[comments],"",0,1)</f>
        <v>Personal</v>
      </c>
    </row>
    <row r="71" spans="1:17" hidden="1" x14ac:dyDescent="0.3">
      <c r="A71" s="5">
        <v>66</v>
      </c>
      <c r="B71" s="6">
        <v>44620</v>
      </c>
      <c r="C71" s="5">
        <v>8</v>
      </c>
      <c r="D71" s="5">
        <v>1</v>
      </c>
      <c r="E71" s="5">
        <v>3</v>
      </c>
      <c r="F71" s="5" t="s">
        <v>60</v>
      </c>
      <c r="G71" s="5">
        <v>13</v>
      </c>
      <c r="H71" s="5">
        <v>7</v>
      </c>
      <c r="I71" s="5">
        <v>12</v>
      </c>
      <c r="J71" s="7">
        <v>45518</v>
      </c>
      <c r="K71" s="7">
        <v>45518</v>
      </c>
      <c r="L71" s="5">
        <v>0</v>
      </c>
      <c r="M71" s="5">
        <f>YEAR(ohrm_leave[[#This Row],[date]])</f>
        <v>2022</v>
      </c>
      <c r="N7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x_Akshita Singh</v>
      </c>
      <c r="O71" t="str">
        <f>_xlfn.XLOOKUP(ohrm_leave[[#This Row],[leave_type_id]],ohrm_leave_type[id],ohrm_leave_type[name],"",0,1)</f>
        <v>LWP [Leave without Pay]</v>
      </c>
      <c r="P71" t="str">
        <f>_xlfn.XLOOKUP(ohrm_leave[[#This Row],[status]],ohrm_leave_status[status],ohrm_leave_status[name],"",0,1)</f>
        <v>TAKEN</v>
      </c>
      <c r="Q71" t="str">
        <f>_xlfn.XLOOKUP(ohrm_leave[[#This Row],[leave_request_id]],ohrm_leave_request_comment[leave_request_id],ohrm_leave_request_comment[comments],"",0,1)</f>
        <v>Personal</v>
      </c>
    </row>
    <row r="72" spans="1:17" hidden="1" x14ac:dyDescent="0.3">
      <c r="A72" s="5">
        <v>67</v>
      </c>
      <c r="B72" s="6">
        <v>44630</v>
      </c>
      <c r="C72" s="5">
        <v>4</v>
      </c>
      <c r="D72" s="5">
        <v>0.5</v>
      </c>
      <c r="E72" s="5">
        <v>3</v>
      </c>
      <c r="F72" s="5" t="s">
        <v>55</v>
      </c>
      <c r="G72" s="5">
        <v>14</v>
      </c>
      <c r="H72" s="5">
        <v>7</v>
      </c>
      <c r="I72" s="5">
        <v>11</v>
      </c>
      <c r="J72" s="7">
        <v>45518.541666666664</v>
      </c>
      <c r="K72" s="7">
        <v>45518.708333333336</v>
      </c>
      <c r="L72" s="5">
        <v>2</v>
      </c>
      <c r="M72" s="5">
        <f>YEAR(ohrm_leave[[#This Row],[date]])</f>
        <v>2022</v>
      </c>
      <c r="N7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x_Ajit Singh</v>
      </c>
      <c r="O72" t="str">
        <f>_xlfn.XLOOKUP(ohrm_leave[[#This Row],[leave_type_id]],ohrm_leave_type[id],ohrm_leave_type[name],"",0,1)</f>
        <v>LWP [Leave without Pay]</v>
      </c>
      <c r="P72" t="str">
        <f>_xlfn.XLOOKUP(ohrm_leave[[#This Row],[status]],ohrm_leave_status[status],ohrm_leave_status[name],"",0,1)</f>
        <v>TAKEN</v>
      </c>
      <c r="Q72" t="str">
        <f>_xlfn.XLOOKUP(ohrm_leave[[#This Row],[leave_request_id]],ohrm_leave_request_comment[leave_request_id],ohrm_leave_request_comment[comments],"",0,1)</f>
        <v>Appointment to Doctor</v>
      </c>
    </row>
    <row r="73" spans="1:17" hidden="1" x14ac:dyDescent="0.3">
      <c r="A73" s="5">
        <v>68</v>
      </c>
      <c r="B73" s="6">
        <v>44665</v>
      </c>
      <c r="C73" s="5">
        <v>3</v>
      </c>
      <c r="D73" s="5">
        <v>0.375</v>
      </c>
      <c r="E73" s="5">
        <v>-1</v>
      </c>
      <c r="F73" s="5" t="s">
        <v>61</v>
      </c>
      <c r="G73" s="5">
        <v>15</v>
      </c>
      <c r="H73" s="5">
        <v>7</v>
      </c>
      <c r="I73" s="5">
        <v>11</v>
      </c>
      <c r="J73" s="7">
        <v>45518.375</v>
      </c>
      <c r="K73" s="7">
        <v>45518.5</v>
      </c>
      <c r="L73" s="5">
        <v>3</v>
      </c>
      <c r="M73" s="5">
        <f>YEAR(ohrm_leave[[#This Row],[date]])</f>
        <v>2022</v>
      </c>
      <c r="N7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x_Ajit Singh</v>
      </c>
      <c r="O73" t="str">
        <f>_xlfn.XLOOKUP(ohrm_leave[[#This Row],[leave_type_id]],ohrm_leave_type[id],ohrm_leave_type[name],"",0,1)</f>
        <v>LWP [Leave without Pay]</v>
      </c>
      <c r="P73" t="str">
        <f>_xlfn.XLOOKUP(ohrm_leave[[#This Row],[status]],ohrm_leave_status[status],ohrm_leave_status[name],"",0,1)</f>
        <v>REJECTED</v>
      </c>
      <c r="Q73" t="str">
        <f>_xlfn.XLOOKUP(ohrm_leave[[#This Row],[leave_request_id]],ohrm_leave_request_comment[leave_request_id],ohrm_leave_request_comment[comments],"",0,1)</f>
        <v>For Leave Testing</v>
      </c>
    </row>
    <row r="74" spans="1:17" hidden="1" x14ac:dyDescent="0.3">
      <c r="A74" s="5">
        <v>69</v>
      </c>
      <c r="B74" s="6">
        <v>44720</v>
      </c>
      <c r="C74" s="5">
        <v>8</v>
      </c>
      <c r="D74" s="5">
        <v>1</v>
      </c>
      <c r="E74" s="5">
        <v>3</v>
      </c>
      <c r="F74" s="5" t="s">
        <v>55</v>
      </c>
      <c r="G74" s="5">
        <v>16</v>
      </c>
      <c r="H74" s="5">
        <v>7</v>
      </c>
      <c r="I74" s="5">
        <v>13</v>
      </c>
      <c r="J74" s="7">
        <v>45518</v>
      </c>
      <c r="K74" s="7">
        <v>45518</v>
      </c>
      <c r="L74" s="5">
        <v>0</v>
      </c>
      <c r="M74" s="5">
        <f>YEAR(ohrm_leave[[#This Row],[date]])</f>
        <v>2022</v>
      </c>
      <c r="N7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x_Preeti Kaushik</v>
      </c>
      <c r="O74" t="str">
        <f>_xlfn.XLOOKUP(ohrm_leave[[#This Row],[leave_type_id]],ohrm_leave_type[id],ohrm_leave_type[name],"",0,1)</f>
        <v>LWP [Leave without Pay]</v>
      </c>
      <c r="P74" t="str">
        <f>_xlfn.XLOOKUP(ohrm_leave[[#This Row],[status]],ohrm_leave_status[status],ohrm_leave_status[name],"",0,1)</f>
        <v>TAKEN</v>
      </c>
      <c r="Q74" t="str">
        <f>_xlfn.XLOOKUP(ohrm_leave[[#This Row],[leave_request_id]],ohrm_leave_request_comment[leave_request_id],ohrm_leave_request_comment[comments],"",0,1)</f>
        <v/>
      </c>
    </row>
    <row r="75" spans="1:17" hidden="1" x14ac:dyDescent="0.3">
      <c r="A75" s="5">
        <v>70</v>
      </c>
      <c r="B75" s="6">
        <v>44725</v>
      </c>
      <c r="C75" s="5">
        <v>8</v>
      </c>
      <c r="D75" s="5">
        <v>1</v>
      </c>
      <c r="E75" s="5">
        <v>3</v>
      </c>
      <c r="F75" s="5" t="s">
        <v>62</v>
      </c>
      <c r="G75" s="5">
        <v>17</v>
      </c>
      <c r="H75" s="5">
        <v>7</v>
      </c>
      <c r="I75" s="5">
        <v>11</v>
      </c>
      <c r="J75" s="7">
        <v>45518</v>
      </c>
      <c r="K75" s="7">
        <v>45518</v>
      </c>
      <c r="L75" s="5">
        <v>0</v>
      </c>
      <c r="M75" s="5">
        <f>YEAR(ohrm_leave[[#This Row],[date]])</f>
        <v>2022</v>
      </c>
      <c r="N7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x_Ajit Singh</v>
      </c>
      <c r="O75" t="str">
        <f>_xlfn.XLOOKUP(ohrm_leave[[#This Row],[leave_type_id]],ohrm_leave_type[id],ohrm_leave_type[name],"",0,1)</f>
        <v>LWP [Leave without Pay]</v>
      </c>
      <c r="P75" t="str">
        <f>_xlfn.XLOOKUP(ohrm_leave[[#This Row],[status]],ohrm_leave_status[status],ohrm_leave_status[name],"",0,1)</f>
        <v>TAKEN</v>
      </c>
      <c r="Q75" t="str">
        <f>_xlfn.XLOOKUP(ohrm_leave[[#This Row],[leave_request_id]],ohrm_leave_request_comment[leave_request_id],ohrm_leave_request_comment[comments],"",0,1)</f>
        <v>My Grand Father Expire .</v>
      </c>
    </row>
    <row r="76" spans="1:17" hidden="1" x14ac:dyDescent="0.3">
      <c r="A76" s="5">
        <v>71</v>
      </c>
      <c r="B76" s="6">
        <v>44816</v>
      </c>
      <c r="C76" s="5">
        <v>23.75</v>
      </c>
      <c r="D76" s="5">
        <v>1</v>
      </c>
      <c r="E76" s="5">
        <v>0</v>
      </c>
      <c r="F76" s="5" t="s">
        <v>63</v>
      </c>
      <c r="G76" s="5">
        <v>18</v>
      </c>
      <c r="H76" s="5">
        <v>3</v>
      </c>
      <c r="I76" s="5">
        <v>4</v>
      </c>
      <c r="J76" s="7">
        <v>45518</v>
      </c>
      <c r="K76" s="7">
        <v>45518</v>
      </c>
      <c r="L76" s="5">
        <v>0</v>
      </c>
      <c r="M76" s="5">
        <f>YEAR(ohrm_leave[[#This Row],[date]])</f>
        <v>2022</v>
      </c>
      <c r="N7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76" t="str">
        <f>_xlfn.XLOOKUP(ohrm_leave[[#This Row],[leave_type_id]],ohrm_leave_type[id],ohrm_leave_type[name],"",0,1)</f>
        <v>SL [Sick Leave]</v>
      </c>
      <c r="P76" t="str">
        <f>_xlfn.XLOOKUP(ohrm_leave[[#This Row],[status]],ohrm_leave_status[status],ohrm_leave_status[name],"",0,1)</f>
        <v>CANCELLED</v>
      </c>
      <c r="Q76" t="str">
        <f>_xlfn.XLOOKUP(ohrm_leave[[#This Row],[leave_request_id]],ohrm_leave_request_comment[leave_request_id],ohrm_leave_request_comment[comments],"",0,1)</f>
        <v>Not Well</v>
      </c>
    </row>
    <row r="77" spans="1:17" hidden="1" x14ac:dyDescent="0.3">
      <c r="A77" s="5">
        <v>72</v>
      </c>
      <c r="B77" s="6">
        <v>44817</v>
      </c>
      <c r="C77" s="5">
        <v>23.75</v>
      </c>
      <c r="D77" s="5">
        <v>1</v>
      </c>
      <c r="E77" s="5">
        <v>0</v>
      </c>
      <c r="F77" s="5" t="s">
        <v>63</v>
      </c>
      <c r="G77" s="5">
        <v>18</v>
      </c>
      <c r="H77" s="5">
        <v>3</v>
      </c>
      <c r="I77" s="5">
        <v>4</v>
      </c>
      <c r="J77" s="7">
        <v>45518</v>
      </c>
      <c r="K77" s="7">
        <v>45518</v>
      </c>
      <c r="L77" s="5">
        <v>0</v>
      </c>
      <c r="M77" s="5">
        <f>YEAR(ohrm_leave[[#This Row],[date]])</f>
        <v>2022</v>
      </c>
      <c r="N7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77" t="str">
        <f>_xlfn.XLOOKUP(ohrm_leave[[#This Row],[leave_type_id]],ohrm_leave_type[id],ohrm_leave_type[name],"",0,1)</f>
        <v>SL [Sick Leave]</v>
      </c>
      <c r="P77" t="str">
        <f>_xlfn.XLOOKUP(ohrm_leave[[#This Row],[status]],ohrm_leave_status[status],ohrm_leave_status[name],"",0,1)</f>
        <v>CANCELLED</v>
      </c>
      <c r="Q77" t="str">
        <f>_xlfn.XLOOKUP(ohrm_leave[[#This Row],[leave_request_id]],ohrm_leave_request_comment[leave_request_id],ohrm_leave_request_comment[comments],"",0,1)</f>
        <v>Not Well</v>
      </c>
    </row>
    <row r="78" spans="1:17" hidden="1" x14ac:dyDescent="0.3">
      <c r="A78" s="5">
        <v>73</v>
      </c>
      <c r="B78" s="6">
        <v>44816</v>
      </c>
      <c r="C78" s="5">
        <v>8</v>
      </c>
      <c r="D78" s="5">
        <v>1</v>
      </c>
      <c r="E78" s="5">
        <v>3</v>
      </c>
      <c r="F78" s="5" t="s">
        <v>64</v>
      </c>
      <c r="G78" s="5">
        <v>19</v>
      </c>
      <c r="H78" s="5">
        <v>8</v>
      </c>
      <c r="I78" s="5">
        <v>15</v>
      </c>
      <c r="J78" s="7">
        <v>45518</v>
      </c>
      <c r="K78" s="7">
        <v>45518</v>
      </c>
      <c r="L78" s="5">
        <v>0</v>
      </c>
      <c r="M78" s="5">
        <f>YEAR(ohrm_leave[[#This Row],[date]])</f>
        <v>2022</v>
      </c>
      <c r="N7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78" t="str">
        <f>_xlfn.XLOOKUP(ohrm_leave[[#This Row],[leave_type_id]],ohrm_leave_type[id],ohrm_leave_type[name],"",0,1)</f>
        <v>CMP [Compensatory Off]</v>
      </c>
      <c r="P78" t="str">
        <f>_xlfn.XLOOKUP(ohrm_leave[[#This Row],[status]],ohrm_leave_status[status],ohrm_leave_status[name],"",0,1)</f>
        <v>TAKEN</v>
      </c>
      <c r="Q78" t="str">
        <f>_xlfn.XLOOKUP(ohrm_leave[[#This Row],[leave_request_id]],ohrm_leave_request_comment[leave_request_id],ohrm_leave_request_comment[comments],"",0,1)</f>
        <v>Fever</v>
      </c>
    </row>
    <row r="79" spans="1:17" hidden="1" x14ac:dyDescent="0.3">
      <c r="A79" s="5">
        <v>74</v>
      </c>
      <c r="B79" s="6">
        <v>44817</v>
      </c>
      <c r="C79" s="5">
        <v>8</v>
      </c>
      <c r="D79" s="5">
        <v>1</v>
      </c>
      <c r="E79" s="5">
        <v>3</v>
      </c>
      <c r="F79" s="5" t="s">
        <v>64</v>
      </c>
      <c r="G79" s="5">
        <v>19</v>
      </c>
      <c r="H79" s="5">
        <v>8</v>
      </c>
      <c r="I79" s="5">
        <v>15</v>
      </c>
      <c r="J79" s="7">
        <v>45518</v>
      </c>
      <c r="K79" s="7">
        <v>45518</v>
      </c>
      <c r="L79" s="5">
        <v>0</v>
      </c>
      <c r="M79" s="5">
        <f>YEAR(ohrm_leave[[#This Row],[date]])</f>
        <v>2022</v>
      </c>
      <c r="N7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79" t="str">
        <f>_xlfn.XLOOKUP(ohrm_leave[[#This Row],[leave_type_id]],ohrm_leave_type[id],ohrm_leave_type[name],"",0,1)</f>
        <v>CMP [Compensatory Off]</v>
      </c>
      <c r="P79" t="str">
        <f>_xlfn.XLOOKUP(ohrm_leave[[#This Row],[status]],ohrm_leave_status[status],ohrm_leave_status[name],"",0,1)</f>
        <v>TAKEN</v>
      </c>
      <c r="Q79" t="str">
        <f>_xlfn.XLOOKUP(ohrm_leave[[#This Row],[leave_request_id]],ohrm_leave_request_comment[leave_request_id],ohrm_leave_request_comment[comments],"",0,1)</f>
        <v>Fever</v>
      </c>
    </row>
    <row r="80" spans="1:17" hidden="1" x14ac:dyDescent="0.3">
      <c r="A80" s="5">
        <v>75</v>
      </c>
      <c r="B80" s="6">
        <v>44819</v>
      </c>
      <c r="C80" s="5">
        <v>8</v>
      </c>
      <c r="D80" s="5">
        <v>1</v>
      </c>
      <c r="E80" s="5">
        <v>3</v>
      </c>
      <c r="F80" s="5" t="s">
        <v>64</v>
      </c>
      <c r="G80" s="5">
        <v>20</v>
      </c>
      <c r="H80" s="5">
        <v>8</v>
      </c>
      <c r="I80" s="5">
        <v>15</v>
      </c>
      <c r="J80" s="7">
        <v>45518</v>
      </c>
      <c r="K80" s="7">
        <v>45518</v>
      </c>
      <c r="L80" s="5">
        <v>0</v>
      </c>
      <c r="M80" s="5">
        <f>YEAR(ohrm_leave[[#This Row],[date]])</f>
        <v>2022</v>
      </c>
      <c r="N8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80" t="str">
        <f>_xlfn.XLOOKUP(ohrm_leave[[#This Row],[leave_type_id]],ohrm_leave_type[id],ohrm_leave_type[name],"",0,1)</f>
        <v>CMP [Compensatory Off]</v>
      </c>
      <c r="P80" t="str">
        <f>_xlfn.XLOOKUP(ohrm_leave[[#This Row],[status]],ohrm_leave_status[status],ohrm_leave_status[name],"",0,1)</f>
        <v>TAKEN</v>
      </c>
      <c r="Q80" t="str">
        <f>_xlfn.XLOOKUP(ohrm_leave[[#This Row],[leave_request_id]],ohrm_leave_request_comment[leave_request_id],ohrm_leave_request_comment[comments],"",0,1)</f>
        <v>Fever</v>
      </c>
    </row>
    <row r="81" spans="1:17" hidden="1" x14ac:dyDescent="0.3">
      <c r="A81" s="5">
        <v>76</v>
      </c>
      <c r="B81" s="6">
        <v>44820</v>
      </c>
      <c r="C81" s="5">
        <v>8</v>
      </c>
      <c r="D81" s="5">
        <v>1</v>
      </c>
      <c r="E81" s="5">
        <v>3</v>
      </c>
      <c r="F81" s="5" t="s">
        <v>64</v>
      </c>
      <c r="G81" s="5">
        <v>20</v>
      </c>
      <c r="H81" s="5">
        <v>8</v>
      </c>
      <c r="I81" s="5">
        <v>15</v>
      </c>
      <c r="J81" s="7">
        <v>45518</v>
      </c>
      <c r="K81" s="7">
        <v>45518</v>
      </c>
      <c r="L81" s="5">
        <v>0</v>
      </c>
      <c r="M81" s="5">
        <f>YEAR(ohrm_leave[[#This Row],[date]])</f>
        <v>2022</v>
      </c>
      <c r="N8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81" t="str">
        <f>_xlfn.XLOOKUP(ohrm_leave[[#This Row],[leave_type_id]],ohrm_leave_type[id],ohrm_leave_type[name],"",0,1)</f>
        <v>CMP [Compensatory Off]</v>
      </c>
      <c r="P81" t="str">
        <f>_xlfn.XLOOKUP(ohrm_leave[[#This Row],[status]],ohrm_leave_status[status],ohrm_leave_status[name],"",0,1)</f>
        <v>TAKEN</v>
      </c>
      <c r="Q81" t="str">
        <f>_xlfn.XLOOKUP(ohrm_leave[[#This Row],[leave_request_id]],ohrm_leave_request_comment[leave_request_id],ohrm_leave_request_comment[comments],"",0,1)</f>
        <v>Fever</v>
      </c>
    </row>
    <row r="82" spans="1:17" hidden="1" x14ac:dyDescent="0.3">
      <c r="A82" s="5">
        <v>77</v>
      </c>
      <c r="B82" s="6">
        <v>44869</v>
      </c>
      <c r="C82" s="5">
        <v>9</v>
      </c>
      <c r="D82" s="5">
        <v>1</v>
      </c>
      <c r="E82" s="5">
        <v>3</v>
      </c>
      <c r="F82" s="5" t="s">
        <v>55</v>
      </c>
      <c r="G82" s="5">
        <v>21</v>
      </c>
      <c r="H82" s="5">
        <v>7</v>
      </c>
      <c r="I82" s="5">
        <v>14</v>
      </c>
      <c r="J82" s="7">
        <v>45518</v>
      </c>
      <c r="K82" s="7">
        <v>45518</v>
      </c>
      <c r="L82" s="5">
        <v>0</v>
      </c>
      <c r="M82" s="5">
        <f>YEAR(ohrm_leave[[#This Row],[date]])</f>
        <v>2022</v>
      </c>
      <c r="N8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82" t="str">
        <f>_xlfn.XLOOKUP(ohrm_leave[[#This Row],[leave_type_id]],ohrm_leave_type[id],ohrm_leave_type[name],"",0,1)</f>
        <v>LWP [Leave without Pay]</v>
      </c>
      <c r="P82" t="str">
        <f>_xlfn.XLOOKUP(ohrm_leave[[#This Row],[status]],ohrm_leave_status[status],ohrm_leave_status[name],"",0,1)</f>
        <v>TAKEN</v>
      </c>
      <c r="Q82" t="str">
        <f>_xlfn.XLOOKUP(ohrm_leave[[#This Row],[leave_request_id]],ohrm_leave_request_comment[leave_request_id],ohrm_leave_request_comment[comments],"",0,1)</f>
        <v/>
      </c>
    </row>
    <row r="83" spans="1:17" hidden="1" x14ac:dyDescent="0.3">
      <c r="A83" s="5">
        <v>78</v>
      </c>
      <c r="B83" s="6">
        <v>44872</v>
      </c>
      <c r="C83" s="5">
        <v>9</v>
      </c>
      <c r="D83" s="5">
        <v>1</v>
      </c>
      <c r="E83" s="5">
        <v>3</v>
      </c>
      <c r="F83" s="5" t="s">
        <v>65</v>
      </c>
      <c r="G83" s="5">
        <v>22</v>
      </c>
      <c r="H83" s="5">
        <v>7</v>
      </c>
      <c r="I83" s="5">
        <v>15</v>
      </c>
      <c r="J83" s="7">
        <v>45518</v>
      </c>
      <c r="K83" s="7">
        <v>45518</v>
      </c>
      <c r="L83" s="5">
        <v>0</v>
      </c>
      <c r="M83" s="5">
        <f>YEAR(ohrm_leave[[#This Row],[date]])</f>
        <v>2022</v>
      </c>
      <c r="N8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83" t="str">
        <f>_xlfn.XLOOKUP(ohrm_leave[[#This Row],[leave_type_id]],ohrm_leave_type[id],ohrm_leave_type[name],"",0,1)</f>
        <v>LWP [Leave without Pay]</v>
      </c>
      <c r="P83" t="str">
        <f>_xlfn.XLOOKUP(ohrm_leave[[#This Row],[status]],ohrm_leave_status[status],ohrm_leave_status[name],"",0,1)</f>
        <v>TAKEN</v>
      </c>
      <c r="Q83" t="str">
        <f>_xlfn.XLOOKUP(ohrm_leave[[#This Row],[leave_request_id]],ohrm_leave_request_comment[leave_request_id],ohrm_leave_request_comment[comments],"",0,1)</f>
        <v>CET-Exam</v>
      </c>
    </row>
    <row r="84" spans="1:17" hidden="1" x14ac:dyDescent="0.3">
      <c r="A84" s="5">
        <v>79</v>
      </c>
      <c r="B84" s="6">
        <v>44893</v>
      </c>
      <c r="C84" s="5">
        <v>4.5</v>
      </c>
      <c r="D84" s="5">
        <v>0.5</v>
      </c>
      <c r="E84" s="5">
        <v>3</v>
      </c>
      <c r="F84" s="5" t="s">
        <v>55</v>
      </c>
      <c r="G84" s="5">
        <v>23</v>
      </c>
      <c r="H84" s="5">
        <v>7</v>
      </c>
      <c r="I84" s="5">
        <v>14</v>
      </c>
      <c r="J84" s="7">
        <v>45518.375</v>
      </c>
      <c r="K84" s="7">
        <v>45518.5625</v>
      </c>
      <c r="L84" s="5">
        <v>1</v>
      </c>
      <c r="M84" s="5">
        <f>YEAR(ohrm_leave[[#This Row],[date]])</f>
        <v>2022</v>
      </c>
      <c r="N8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84" t="str">
        <f>_xlfn.XLOOKUP(ohrm_leave[[#This Row],[leave_type_id]],ohrm_leave_type[id],ohrm_leave_type[name],"",0,1)</f>
        <v>LWP [Leave without Pay]</v>
      </c>
      <c r="P84" t="str">
        <f>_xlfn.XLOOKUP(ohrm_leave[[#This Row],[status]],ohrm_leave_status[status],ohrm_leave_status[name],"",0,1)</f>
        <v>TAKEN</v>
      </c>
      <c r="Q84" t="str">
        <f>_xlfn.XLOOKUP(ohrm_leave[[#This Row],[leave_request_id]],ohrm_leave_request_comment[leave_request_id],ohrm_leave_request_comment[comments],"",0,1)</f>
        <v/>
      </c>
    </row>
    <row r="85" spans="1:17" hidden="1" x14ac:dyDescent="0.3">
      <c r="A85" s="5">
        <v>80</v>
      </c>
      <c r="B85" s="6">
        <v>44914</v>
      </c>
      <c r="C85" s="5">
        <v>9</v>
      </c>
      <c r="D85" s="5">
        <v>1</v>
      </c>
      <c r="E85" s="5">
        <v>3</v>
      </c>
      <c r="F85" s="5" t="s">
        <v>66</v>
      </c>
      <c r="G85" s="5">
        <v>24</v>
      </c>
      <c r="H85" s="5">
        <v>1</v>
      </c>
      <c r="I85" s="5">
        <v>7</v>
      </c>
      <c r="J85" s="7">
        <v>45518</v>
      </c>
      <c r="K85" s="7">
        <v>45518</v>
      </c>
      <c r="L85" s="5">
        <v>0</v>
      </c>
      <c r="M85" s="5">
        <f>YEAR(ohrm_leave[[#This Row],[date]])</f>
        <v>2022</v>
      </c>
      <c r="N8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85" t="str">
        <f>_xlfn.XLOOKUP(ohrm_leave[[#This Row],[leave_type_id]],ohrm_leave_type[id],ohrm_leave_type[name],"",0,1)</f>
        <v>EL [Earned Leave]</v>
      </c>
      <c r="P85" t="str">
        <f>_xlfn.XLOOKUP(ohrm_leave[[#This Row],[status]],ohrm_leave_status[status],ohrm_leave_status[name],"",0,1)</f>
        <v>TAKEN</v>
      </c>
      <c r="Q85" t="str">
        <f>_xlfn.XLOOKUP(ohrm_leave[[#This Row],[leave_request_id]],ohrm_leave_request_comment[leave_request_id],ohrm_leave_request_comment[comments],"",0,1)</f>
        <v>Applied for sick leave.</v>
      </c>
    </row>
    <row r="86" spans="1:17" hidden="1" x14ac:dyDescent="0.3">
      <c r="A86" s="5">
        <v>81</v>
      </c>
      <c r="B86" s="6">
        <v>44902</v>
      </c>
      <c r="C86" s="5">
        <v>9</v>
      </c>
      <c r="D86" s="5">
        <v>1</v>
      </c>
      <c r="E86" s="5">
        <v>3</v>
      </c>
      <c r="F86" s="5" t="s">
        <v>67</v>
      </c>
      <c r="G86" s="5">
        <v>25</v>
      </c>
      <c r="H86" s="5">
        <v>7</v>
      </c>
      <c r="I86" s="5">
        <v>15</v>
      </c>
      <c r="J86" s="7">
        <v>45518</v>
      </c>
      <c r="K86" s="7">
        <v>45518</v>
      </c>
      <c r="L86" s="5">
        <v>0</v>
      </c>
      <c r="M86" s="5">
        <f>YEAR(ohrm_leave[[#This Row],[date]])</f>
        <v>2022</v>
      </c>
      <c r="N8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86" t="str">
        <f>_xlfn.XLOOKUP(ohrm_leave[[#This Row],[leave_type_id]],ohrm_leave_type[id],ohrm_leave_type[name],"",0,1)</f>
        <v>LWP [Leave without Pay]</v>
      </c>
      <c r="P86" t="str">
        <f>_xlfn.XLOOKUP(ohrm_leave[[#This Row],[status]],ohrm_leave_status[status],ohrm_leave_status[name],"",0,1)</f>
        <v>TAKEN</v>
      </c>
      <c r="Q86" t="str">
        <f>_xlfn.XLOOKUP(ohrm_leave[[#This Row],[leave_request_id]],ohrm_leave_request_comment[leave_request_id],ohrm_leave_request_comment[comments],"",0,1)</f>
        <v>Medical Issue (Skin infection) Doctor Visit</v>
      </c>
    </row>
    <row r="87" spans="1:17" hidden="1" x14ac:dyDescent="0.3">
      <c r="A87" s="5">
        <v>82</v>
      </c>
      <c r="B87" s="6">
        <v>44907</v>
      </c>
      <c r="C87" s="5">
        <v>9</v>
      </c>
      <c r="D87" s="5">
        <v>1</v>
      </c>
      <c r="E87" s="5">
        <v>3</v>
      </c>
      <c r="F87" s="5" t="s">
        <v>68</v>
      </c>
      <c r="G87" s="5">
        <v>26</v>
      </c>
      <c r="H87" s="5">
        <v>7</v>
      </c>
      <c r="I87" s="5">
        <v>15</v>
      </c>
      <c r="J87" s="7">
        <v>45518</v>
      </c>
      <c r="K87" s="7">
        <v>45518</v>
      </c>
      <c r="L87" s="5">
        <v>0</v>
      </c>
      <c r="M87" s="5">
        <f>YEAR(ohrm_leave[[#This Row],[date]])</f>
        <v>2022</v>
      </c>
      <c r="N8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87" t="str">
        <f>_xlfn.XLOOKUP(ohrm_leave[[#This Row],[leave_type_id]],ohrm_leave_type[id],ohrm_leave_type[name],"",0,1)</f>
        <v>LWP [Leave without Pay]</v>
      </c>
      <c r="P87" t="str">
        <f>_xlfn.XLOOKUP(ohrm_leave[[#This Row],[status]],ohrm_leave_status[status],ohrm_leave_status[name],"",0,1)</f>
        <v>TAKEN</v>
      </c>
      <c r="Q87" t="str">
        <f>_xlfn.XLOOKUP(ohrm_leave[[#This Row],[leave_request_id]],ohrm_leave_request_comment[leave_request_id],ohrm_leave_request_comment[comments],"",0,1)</f>
        <v>Medical Issue (Skin infection) Doctor Visit</v>
      </c>
    </row>
    <row r="88" spans="1:17" hidden="1" x14ac:dyDescent="0.3">
      <c r="A88" s="5">
        <v>83</v>
      </c>
      <c r="B88" s="6">
        <v>44901</v>
      </c>
      <c r="C88" s="5">
        <v>4</v>
      </c>
      <c r="D88" s="5">
        <v>0.5</v>
      </c>
      <c r="E88" s="5">
        <v>3</v>
      </c>
      <c r="G88" s="5">
        <v>27</v>
      </c>
      <c r="H88" s="5">
        <v>7</v>
      </c>
      <c r="I88" s="5">
        <v>16</v>
      </c>
      <c r="J88" s="7">
        <v>45518.375</v>
      </c>
      <c r="K88" s="7">
        <v>45518.541666666664</v>
      </c>
      <c r="L88" s="5">
        <v>1</v>
      </c>
      <c r="M88" s="5">
        <f>YEAR(ohrm_leave[[#This Row],[date]])</f>
        <v>2022</v>
      </c>
      <c r="N8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88" t="str">
        <f>_xlfn.XLOOKUP(ohrm_leave[[#This Row],[leave_type_id]],ohrm_leave_type[id],ohrm_leave_type[name],"",0,1)</f>
        <v>LWP [Leave without Pay]</v>
      </c>
      <c r="P88" t="str">
        <f>_xlfn.XLOOKUP(ohrm_leave[[#This Row],[status]],ohrm_leave_status[status],ohrm_leave_status[name],"",0,1)</f>
        <v>TAKEN</v>
      </c>
      <c r="Q88" t="str">
        <f>_xlfn.XLOOKUP(ohrm_leave[[#This Row],[leave_request_id]],ohrm_leave_request_comment[leave_request_id],ohrm_leave_request_comment[comments],"",0,1)</f>
        <v/>
      </c>
    </row>
    <row r="89" spans="1:17" hidden="1" x14ac:dyDescent="0.3">
      <c r="A89" s="5">
        <v>84</v>
      </c>
      <c r="B89" s="6">
        <v>44907</v>
      </c>
      <c r="C89" s="5">
        <v>4</v>
      </c>
      <c r="D89" s="5">
        <v>0.5</v>
      </c>
      <c r="E89" s="5">
        <v>3</v>
      </c>
      <c r="G89" s="5">
        <v>28</v>
      </c>
      <c r="H89" s="5">
        <v>7</v>
      </c>
      <c r="I89" s="5">
        <v>16</v>
      </c>
      <c r="J89" s="7">
        <v>45518.375</v>
      </c>
      <c r="K89" s="7">
        <v>45518.541666666664</v>
      </c>
      <c r="L89" s="5">
        <v>1</v>
      </c>
      <c r="M89" s="5">
        <f>YEAR(ohrm_leave[[#This Row],[date]])</f>
        <v>2022</v>
      </c>
      <c r="N8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89" t="str">
        <f>_xlfn.XLOOKUP(ohrm_leave[[#This Row],[leave_type_id]],ohrm_leave_type[id],ohrm_leave_type[name],"",0,1)</f>
        <v>LWP [Leave without Pay]</v>
      </c>
      <c r="P89" t="str">
        <f>_xlfn.XLOOKUP(ohrm_leave[[#This Row],[status]],ohrm_leave_status[status],ohrm_leave_status[name],"",0,1)</f>
        <v>TAKEN</v>
      </c>
      <c r="Q89" t="str">
        <f>_xlfn.XLOOKUP(ohrm_leave[[#This Row],[leave_request_id]],ohrm_leave_request_comment[leave_request_id],ohrm_leave_request_comment[comments],"",0,1)</f>
        <v/>
      </c>
    </row>
    <row r="90" spans="1:17" hidden="1" x14ac:dyDescent="0.3">
      <c r="A90" s="5">
        <v>85</v>
      </c>
      <c r="B90" s="6">
        <v>44942</v>
      </c>
      <c r="C90" s="5">
        <v>9</v>
      </c>
      <c r="D90" s="5">
        <v>1</v>
      </c>
      <c r="E90" s="5">
        <v>3</v>
      </c>
      <c r="F90" s="5" t="s">
        <v>69</v>
      </c>
      <c r="G90" s="5">
        <v>29</v>
      </c>
      <c r="H90" s="5">
        <v>7</v>
      </c>
      <c r="I90" s="5">
        <v>15</v>
      </c>
      <c r="J90" s="7">
        <v>45518</v>
      </c>
      <c r="K90" s="7">
        <v>45518</v>
      </c>
      <c r="L90" s="5">
        <v>0</v>
      </c>
      <c r="M90" s="5">
        <f>YEAR(ohrm_leave[[#This Row],[date]])</f>
        <v>2023</v>
      </c>
      <c r="N9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90" t="str">
        <f>_xlfn.XLOOKUP(ohrm_leave[[#This Row],[leave_type_id]],ohrm_leave_type[id],ohrm_leave_type[name],"",0,1)</f>
        <v>LWP [Leave without Pay]</v>
      </c>
      <c r="P90" t="str">
        <f>_xlfn.XLOOKUP(ohrm_leave[[#This Row],[status]],ohrm_leave_status[status],ohrm_leave_status[name],"",0,1)</f>
        <v>TAKEN</v>
      </c>
      <c r="Q90" t="str">
        <f>_xlfn.XLOOKUP(ohrm_leave[[#This Row],[leave_request_id]],ohrm_leave_request_comment[leave_request_id],ohrm_leave_request_comment[comments],"",0,1)</f>
        <v>Please approve for Leave Sir..</v>
      </c>
    </row>
    <row r="91" spans="1:17" hidden="1" x14ac:dyDescent="0.3">
      <c r="A91" s="5">
        <v>86</v>
      </c>
      <c r="B91" s="6">
        <v>44949</v>
      </c>
      <c r="C91" s="5">
        <v>8</v>
      </c>
      <c r="D91" s="5">
        <v>1</v>
      </c>
      <c r="E91" s="5">
        <v>3</v>
      </c>
      <c r="F91" s="5" t="s">
        <v>70</v>
      </c>
      <c r="G91" s="5">
        <v>30</v>
      </c>
      <c r="H91" s="5">
        <v>7</v>
      </c>
      <c r="I91" s="5">
        <v>100001</v>
      </c>
      <c r="J91" s="7">
        <v>45518</v>
      </c>
      <c r="K91" s="7">
        <v>45518</v>
      </c>
      <c r="L91" s="5">
        <v>0</v>
      </c>
      <c r="M91" s="5">
        <f>YEAR(ohrm_leave[[#This Row],[date]])</f>
        <v>2023</v>
      </c>
      <c r="N9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91" t="str">
        <f>_xlfn.XLOOKUP(ohrm_leave[[#This Row],[leave_type_id]],ohrm_leave_type[id],ohrm_leave_type[name],"",0,1)</f>
        <v>LWP [Leave without Pay]</v>
      </c>
      <c r="P91" t="str">
        <f>_xlfn.XLOOKUP(ohrm_leave[[#This Row],[status]],ohrm_leave_status[status],ohrm_leave_status[name],"",0,1)</f>
        <v>TAKEN</v>
      </c>
      <c r="Q91" t="str">
        <f>_xlfn.XLOOKUP(ohrm_leave[[#This Row],[leave_request_id]],ohrm_leave_request_comment[leave_request_id],ohrm_leave_request_comment[comments],"",0,1)</f>
        <v>Due to some personal Work, going outstation</v>
      </c>
    </row>
    <row r="92" spans="1:17" hidden="1" x14ac:dyDescent="0.3">
      <c r="A92" s="5">
        <v>87</v>
      </c>
      <c r="B92" s="6">
        <v>44950</v>
      </c>
      <c r="C92" s="5">
        <v>9</v>
      </c>
      <c r="D92" s="5">
        <v>1</v>
      </c>
      <c r="E92" s="5">
        <v>0</v>
      </c>
      <c r="F92" s="5" t="s">
        <v>55</v>
      </c>
      <c r="G92" s="5">
        <v>31</v>
      </c>
      <c r="H92" s="5">
        <v>7</v>
      </c>
      <c r="I92" s="5">
        <v>7</v>
      </c>
      <c r="J92" s="7">
        <v>45518</v>
      </c>
      <c r="K92" s="7">
        <v>45518</v>
      </c>
      <c r="L92" s="5">
        <v>0</v>
      </c>
      <c r="M92" s="5">
        <f>YEAR(ohrm_leave[[#This Row],[date]])</f>
        <v>2023</v>
      </c>
      <c r="N9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92" t="str">
        <f>_xlfn.XLOOKUP(ohrm_leave[[#This Row],[leave_type_id]],ohrm_leave_type[id],ohrm_leave_type[name],"",0,1)</f>
        <v>LWP [Leave without Pay]</v>
      </c>
      <c r="P92" t="str">
        <f>_xlfn.XLOOKUP(ohrm_leave[[#This Row],[status]],ohrm_leave_status[status],ohrm_leave_status[name],"",0,1)</f>
        <v>CANCELLED</v>
      </c>
      <c r="Q92" t="str">
        <f>_xlfn.XLOOKUP(ohrm_leave[[#This Row],[leave_request_id]],ohrm_leave_request_comment[leave_request_id],ohrm_leave_request_comment[comments],"",0,1)</f>
        <v/>
      </c>
    </row>
    <row r="93" spans="1:17" hidden="1" x14ac:dyDescent="0.3">
      <c r="A93" s="5">
        <v>88</v>
      </c>
      <c r="B93" s="6">
        <v>44959</v>
      </c>
      <c r="C93" s="5">
        <v>9</v>
      </c>
      <c r="D93" s="5">
        <v>1</v>
      </c>
      <c r="E93" s="5">
        <v>3</v>
      </c>
      <c r="F93" s="5" t="s">
        <v>55</v>
      </c>
      <c r="G93" s="5">
        <v>32</v>
      </c>
      <c r="H93" s="5">
        <v>7</v>
      </c>
      <c r="I93" s="5">
        <v>15</v>
      </c>
      <c r="J93" s="7">
        <v>45518</v>
      </c>
      <c r="K93" s="7">
        <v>45518</v>
      </c>
      <c r="L93" s="5">
        <v>0</v>
      </c>
      <c r="M93" s="5">
        <f>YEAR(ohrm_leave[[#This Row],[date]])</f>
        <v>2023</v>
      </c>
      <c r="N9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93" t="str">
        <f>_xlfn.XLOOKUP(ohrm_leave[[#This Row],[leave_type_id]],ohrm_leave_type[id],ohrm_leave_type[name],"",0,1)</f>
        <v>LWP [Leave without Pay]</v>
      </c>
      <c r="P93" t="str">
        <f>_xlfn.XLOOKUP(ohrm_leave[[#This Row],[status]],ohrm_leave_status[status],ohrm_leave_status[name],"",0,1)</f>
        <v>TAKEN</v>
      </c>
      <c r="Q93" t="str">
        <f>_xlfn.XLOOKUP(ohrm_leave[[#This Row],[leave_request_id]],ohrm_leave_request_comment[leave_request_id],ohrm_leave_request_comment[comments],"",0,1)</f>
        <v/>
      </c>
    </row>
    <row r="94" spans="1:17" hidden="1" x14ac:dyDescent="0.3">
      <c r="A94" s="5">
        <v>89</v>
      </c>
      <c r="B94" s="6">
        <v>44945</v>
      </c>
      <c r="C94" s="5">
        <v>8</v>
      </c>
      <c r="D94" s="5">
        <v>1</v>
      </c>
      <c r="E94" s="5">
        <v>3</v>
      </c>
      <c r="G94" s="5">
        <v>33</v>
      </c>
      <c r="H94" s="5">
        <v>7</v>
      </c>
      <c r="I94" s="5">
        <v>16</v>
      </c>
      <c r="J94" s="7">
        <v>45518</v>
      </c>
      <c r="K94" s="7">
        <v>45518</v>
      </c>
      <c r="L94" s="5">
        <v>0</v>
      </c>
      <c r="M94" s="5">
        <f>YEAR(ohrm_leave[[#This Row],[date]])</f>
        <v>2023</v>
      </c>
      <c r="N9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94" t="str">
        <f>_xlfn.XLOOKUP(ohrm_leave[[#This Row],[leave_type_id]],ohrm_leave_type[id],ohrm_leave_type[name],"",0,1)</f>
        <v>LWP [Leave without Pay]</v>
      </c>
      <c r="P94" t="str">
        <f>_xlfn.XLOOKUP(ohrm_leave[[#This Row],[status]],ohrm_leave_status[status],ohrm_leave_status[name],"",0,1)</f>
        <v>TAKEN</v>
      </c>
      <c r="Q94" t="str">
        <f>_xlfn.XLOOKUP(ohrm_leave[[#This Row],[leave_request_id]],ohrm_leave_request_comment[leave_request_id],ohrm_leave_request_comment[comments],"",0,1)</f>
        <v>Family Emergency. Travelling Outstation</v>
      </c>
    </row>
    <row r="95" spans="1:17" hidden="1" x14ac:dyDescent="0.3">
      <c r="A95" s="5">
        <v>90</v>
      </c>
      <c r="B95" s="6">
        <v>44950</v>
      </c>
      <c r="C95" s="5">
        <v>9</v>
      </c>
      <c r="D95" s="5">
        <v>1</v>
      </c>
      <c r="E95" s="5">
        <v>3</v>
      </c>
      <c r="G95" s="5">
        <v>34</v>
      </c>
      <c r="H95" s="5">
        <v>1</v>
      </c>
      <c r="I95" s="5">
        <v>7</v>
      </c>
      <c r="J95" s="7">
        <v>45518</v>
      </c>
      <c r="K95" s="7">
        <v>45518</v>
      </c>
      <c r="L95" s="5">
        <v>0</v>
      </c>
      <c r="M95" s="5">
        <f>YEAR(ohrm_leave[[#This Row],[date]])</f>
        <v>2023</v>
      </c>
      <c r="N9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95" t="str">
        <f>_xlfn.XLOOKUP(ohrm_leave[[#This Row],[leave_type_id]],ohrm_leave_type[id],ohrm_leave_type[name],"",0,1)</f>
        <v>EL [Earned Leave]</v>
      </c>
      <c r="P95" t="str">
        <f>_xlfn.XLOOKUP(ohrm_leave[[#This Row],[status]],ohrm_leave_status[status],ohrm_leave_status[name],"",0,1)</f>
        <v>TAKEN</v>
      </c>
      <c r="Q95" t="str">
        <f>_xlfn.XLOOKUP(ohrm_leave[[#This Row],[leave_request_id]],ohrm_leave_request_comment[leave_request_id],ohrm_leave_request_comment[comments],"",0,1)</f>
        <v>Family needs</v>
      </c>
    </row>
    <row r="96" spans="1:17" hidden="1" x14ac:dyDescent="0.3">
      <c r="A96" s="5">
        <v>91</v>
      </c>
      <c r="B96" s="6">
        <v>44956</v>
      </c>
      <c r="C96" s="5">
        <v>8</v>
      </c>
      <c r="D96" s="5">
        <v>1</v>
      </c>
      <c r="E96" s="5">
        <v>3</v>
      </c>
      <c r="F96" s="5" t="s">
        <v>55</v>
      </c>
      <c r="G96" s="5">
        <v>35</v>
      </c>
      <c r="H96" s="5">
        <v>7</v>
      </c>
      <c r="I96" s="5">
        <v>100000</v>
      </c>
      <c r="J96" s="7">
        <v>45518</v>
      </c>
      <c r="K96" s="7">
        <v>45518</v>
      </c>
      <c r="L96" s="5">
        <v>0</v>
      </c>
      <c r="M96" s="5">
        <f>YEAR(ohrm_leave[[#This Row],[date]])</f>
        <v>2023</v>
      </c>
      <c r="N9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x_Saurabh Shrivastava</v>
      </c>
      <c r="O96" t="str">
        <f>_xlfn.XLOOKUP(ohrm_leave[[#This Row],[leave_type_id]],ohrm_leave_type[id],ohrm_leave_type[name],"",0,1)</f>
        <v>LWP [Leave without Pay]</v>
      </c>
      <c r="P96" t="str">
        <f>_xlfn.XLOOKUP(ohrm_leave[[#This Row],[status]],ohrm_leave_status[status],ohrm_leave_status[name],"",0,1)</f>
        <v>TAKEN</v>
      </c>
      <c r="Q96" t="str">
        <f>_xlfn.XLOOKUP(ohrm_leave[[#This Row],[leave_request_id]],ohrm_leave_request_comment[leave_request_id],ohrm_leave_request_comment[comments],"",0,1)</f>
        <v/>
      </c>
    </row>
    <row r="97" spans="1:17" hidden="1" x14ac:dyDescent="0.3">
      <c r="A97" s="5">
        <v>92</v>
      </c>
      <c r="B97" s="6">
        <v>44979</v>
      </c>
      <c r="C97" s="5">
        <v>9.5</v>
      </c>
      <c r="D97" s="5">
        <v>1</v>
      </c>
      <c r="E97" s="5">
        <v>3</v>
      </c>
      <c r="G97" s="5">
        <v>36</v>
      </c>
      <c r="H97" s="5">
        <v>7</v>
      </c>
      <c r="I97" s="5">
        <v>100001</v>
      </c>
      <c r="J97" s="7">
        <v>45518</v>
      </c>
      <c r="K97" s="7">
        <v>45518</v>
      </c>
      <c r="L97" s="5">
        <v>0</v>
      </c>
      <c r="M97" s="5">
        <f>YEAR(ohrm_leave[[#This Row],[date]])</f>
        <v>2023</v>
      </c>
      <c r="N9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97" t="str">
        <f>_xlfn.XLOOKUP(ohrm_leave[[#This Row],[leave_type_id]],ohrm_leave_type[id],ohrm_leave_type[name],"",0,1)</f>
        <v>LWP [Leave without Pay]</v>
      </c>
      <c r="P97" t="str">
        <f>_xlfn.XLOOKUP(ohrm_leave[[#This Row],[status]],ohrm_leave_status[status],ohrm_leave_status[name],"",0,1)</f>
        <v>TAKEN</v>
      </c>
      <c r="Q97" t="str">
        <f>_xlfn.XLOOKUP(ohrm_leave[[#This Row],[leave_request_id]],ohrm_leave_request_comment[leave_request_id],ohrm_leave_request_comment[comments],"",0,1)</f>
        <v>Due to cousin sister's marriage</v>
      </c>
    </row>
    <row r="98" spans="1:17" hidden="1" x14ac:dyDescent="0.3">
      <c r="A98" s="5">
        <v>93</v>
      </c>
      <c r="B98" s="6">
        <v>44980</v>
      </c>
      <c r="C98" s="5">
        <v>9.5</v>
      </c>
      <c r="D98" s="5">
        <v>1</v>
      </c>
      <c r="E98" s="5">
        <v>3</v>
      </c>
      <c r="G98" s="5">
        <v>36</v>
      </c>
      <c r="H98" s="5">
        <v>7</v>
      </c>
      <c r="I98" s="5">
        <v>100001</v>
      </c>
      <c r="J98" s="7">
        <v>45518</v>
      </c>
      <c r="K98" s="7">
        <v>45518</v>
      </c>
      <c r="L98" s="5">
        <v>0</v>
      </c>
      <c r="M98" s="5">
        <f>YEAR(ohrm_leave[[#This Row],[date]])</f>
        <v>2023</v>
      </c>
      <c r="N9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98" t="str">
        <f>_xlfn.XLOOKUP(ohrm_leave[[#This Row],[leave_type_id]],ohrm_leave_type[id],ohrm_leave_type[name],"",0,1)</f>
        <v>LWP [Leave without Pay]</v>
      </c>
      <c r="P98" t="str">
        <f>_xlfn.XLOOKUP(ohrm_leave[[#This Row],[status]],ohrm_leave_status[status],ohrm_leave_status[name],"",0,1)</f>
        <v>TAKEN</v>
      </c>
      <c r="Q98" t="str">
        <f>_xlfn.XLOOKUP(ohrm_leave[[#This Row],[leave_request_id]],ohrm_leave_request_comment[leave_request_id],ohrm_leave_request_comment[comments],"",0,1)</f>
        <v>Due to cousin sister's marriage</v>
      </c>
    </row>
    <row r="99" spans="1:17" hidden="1" x14ac:dyDescent="0.3">
      <c r="A99" s="5">
        <v>94</v>
      </c>
      <c r="B99" s="6">
        <v>44977</v>
      </c>
      <c r="C99" s="5">
        <v>9</v>
      </c>
      <c r="D99" s="5">
        <v>1</v>
      </c>
      <c r="E99" s="5">
        <v>3</v>
      </c>
      <c r="G99" s="5">
        <v>37</v>
      </c>
      <c r="H99" s="5">
        <v>1</v>
      </c>
      <c r="I99" s="5">
        <v>7</v>
      </c>
      <c r="J99" s="7">
        <v>45518</v>
      </c>
      <c r="K99" s="7">
        <v>45518</v>
      </c>
      <c r="L99" s="5">
        <v>0</v>
      </c>
      <c r="M99" s="5">
        <f>YEAR(ohrm_leave[[#This Row],[date]])</f>
        <v>2023</v>
      </c>
      <c r="N9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99" t="str">
        <f>_xlfn.XLOOKUP(ohrm_leave[[#This Row],[leave_type_id]],ohrm_leave_type[id],ohrm_leave_type[name],"",0,1)</f>
        <v>EL [Earned Leave]</v>
      </c>
      <c r="P99" t="str">
        <f>_xlfn.XLOOKUP(ohrm_leave[[#This Row],[status]],ohrm_leave_status[status],ohrm_leave_status[name],"",0,1)</f>
        <v>TAKEN</v>
      </c>
      <c r="Q99" t="str">
        <f>_xlfn.XLOOKUP(ohrm_leave[[#This Row],[leave_request_id]],ohrm_leave_request_comment[leave_request_id],ohrm_leave_request_comment[comments],"",0,1)</f>
        <v>Personal leave</v>
      </c>
    </row>
    <row r="100" spans="1:17" hidden="1" x14ac:dyDescent="0.3">
      <c r="A100" s="5">
        <v>95</v>
      </c>
      <c r="B100" s="6">
        <v>44978</v>
      </c>
      <c r="C100" s="5">
        <v>9</v>
      </c>
      <c r="D100" s="5">
        <v>1</v>
      </c>
      <c r="E100" s="5">
        <v>3</v>
      </c>
      <c r="G100" s="5">
        <v>37</v>
      </c>
      <c r="H100" s="5">
        <v>1</v>
      </c>
      <c r="I100" s="5">
        <v>7</v>
      </c>
      <c r="J100" s="7">
        <v>45518</v>
      </c>
      <c r="K100" s="7">
        <v>45518</v>
      </c>
      <c r="L100" s="5">
        <v>0</v>
      </c>
      <c r="M100" s="5">
        <f>YEAR(ohrm_leave[[#This Row],[date]])</f>
        <v>2023</v>
      </c>
      <c r="N10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00" t="str">
        <f>_xlfn.XLOOKUP(ohrm_leave[[#This Row],[leave_type_id]],ohrm_leave_type[id],ohrm_leave_type[name],"",0,1)</f>
        <v>EL [Earned Leave]</v>
      </c>
      <c r="P100" t="str">
        <f>_xlfn.XLOOKUP(ohrm_leave[[#This Row],[status]],ohrm_leave_status[status],ohrm_leave_status[name],"",0,1)</f>
        <v>TAKEN</v>
      </c>
      <c r="Q100" t="str">
        <f>_xlfn.XLOOKUP(ohrm_leave[[#This Row],[leave_request_id]],ohrm_leave_request_comment[leave_request_id],ohrm_leave_request_comment[comments],"",0,1)</f>
        <v>Personal leave</v>
      </c>
    </row>
    <row r="101" spans="1:17" hidden="1" x14ac:dyDescent="0.3">
      <c r="A101" s="5">
        <v>96</v>
      </c>
      <c r="B101" s="6">
        <v>44979</v>
      </c>
      <c r="C101" s="5">
        <v>9</v>
      </c>
      <c r="D101" s="5">
        <v>1</v>
      </c>
      <c r="E101" s="5">
        <v>3</v>
      </c>
      <c r="G101" s="5">
        <v>37</v>
      </c>
      <c r="H101" s="5">
        <v>1</v>
      </c>
      <c r="I101" s="5">
        <v>7</v>
      </c>
      <c r="J101" s="7">
        <v>45518</v>
      </c>
      <c r="K101" s="7">
        <v>45518</v>
      </c>
      <c r="L101" s="5">
        <v>0</v>
      </c>
      <c r="M101" s="5">
        <f>YEAR(ohrm_leave[[#This Row],[date]])</f>
        <v>2023</v>
      </c>
      <c r="N10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01" t="str">
        <f>_xlfn.XLOOKUP(ohrm_leave[[#This Row],[leave_type_id]],ohrm_leave_type[id],ohrm_leave_type[name],"",0,1)</f>
        <v>EL [Earned Leave]</v>
      </c>
      <c r="P101" t="str">
        <f>_xlfn.XLOOKUP(ohrm_leave[[#This Row],[status]],ohrm_leave_status[status],ohrm_leave_status[name],"",0,1)</f>
        <v>TAKEN</v>
      </c>
      <c r="Q101" t="str">
        <f>_xlfn.XLOOKUP(ohrm_leave[[#This Row],[leave_request_id]],ohrm_leave_request_comment[leave_request_id],ohrm_leave_request_comment[comments],"",0,1)</f>
        <v>Personal leave</v>
      </c>
    </row>
    <row r="102" spans="1:17" hidden="1" x14ac:dyDescent="0.3">
      <c r="A102" s="5">
        <v>97</v>
      </c>
      <c r="B102" s="6">
        <v>44980</v>
      </c>
      <c r="C102" s="5">
        <v>9</v>
      </c>
      <c r="D102" s="5">
        <v>1</v>
      </c>
      <c r="E102" s="5">
        <v>3</v>
      </c>
      <c r="G102" s="5">
        <v>37</v>
      </c>
      <c r="H102" s="5">
        <v>1</v>
      </c>
      <c r="I102" s="5">
        <v>7</v>
      </c>
      <c r="J102" s="7">
        <v>45518</v>
      </c>
      <c r="K102" s="7">
        <v>45518</v>
      </c>
      <c r="L102" s="5">
        <v>0</v>
      </c>
      <c r="M102" s="5">
        <f>YEAR(ohrm_leave[[#This Row],[date]])</f>
        <v>2023</v>
      </c>
      <c r="N10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02" t="str">
        <f>_xlfn.XLOOKUP(ohrm_leave[[#This Row],[leave_type_id]],ohrm_leave_type[id],ohrm_leave_type[name],"",0,1)</f>
        <v>EL [Earned Leave]</v>
      </c>
      <c r="P102" t="str">
        <f>_xlfn.XLOOKUP(ohrm_leave[[#This Row],[status]],ohrm_leave_status[status],ohrm_leave_status[name],"",0,1)</f>
        <v>TAKEN</v>
      </c>
      <c r="Q102" t="str">
        <f>_xlfn.XLOOKUP(ohrm_leave[[#This Row],[leave_request_id]],ohrm_leave_request_comment[leave_request_id],ohrm_leave_request_comment[comments],"",0,1)</f>
        <v>Personal leave</v>
      </c>
    </row>
    <row r="103" spans="1:17" hidden="1" x14ac:dyDescent="0.3">
      <c r="A103" s="5">
        <v>98</v>
      </c>
      <c r="B103" s="6">
        <v>44981</v>
      </c>
      <c r="C103" s="5">
        <v>9</v>
      </c>
      <c r="D103" s="5">
        <v>1</v>
      </c>
      <c r="E103" s="5">
        <v>3</v>
      </c>
      <c r="G103" s="5">
        <v>37</v>
      </c>
      <c r="H103" s="5">
        <v>1</v>
      </c>
      <c r="I103" s="5">
        <v>7</v>
      </c>
      <c r="J103" s="7">
        <v>45518</v>
      </c>
      <c r="K103" s="7">
        <v>45518</v>
      </c>
      <c r="L103" s="5">
        <v>0</v>
      </c>
      <c r="M103" s="5">
        <f>YEAR(ohrm_leave[[#This Row],[date]])</f>
        <v>2023</v>
      </c>
      <c r="N10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03" t="str">
        <f>_xlfn.XLOOKUP(ohrm_leave[[#This Row],[leave_type_id]],ohrm_leave_type[id],ohrm_leave_type[name],"",0,1)</f>
        <v>EL [Earned Leave]</v>
      </c>
      <c r="P103" t="str">
        <f>_xlfn.XLOOKUP(ohrm_leave[[#This Row],[status]],ohrm_leave_status[status],ohrm_leave_status[name],"",0,1)</f>
        <v>TAKEN</v>
      </c>
      <c r="Q103" t="str">
        <f>_xlfn.XLOOKUP(ohrm_leave[[#This Row],[leave_request_id]],ohrm_leave_request_comment[leave_request_id],ohrm_leave_request_comment[comments],"",0,1)</f>
        <v>Personal leave</v>
      </c>
    </row>
    <row r="104" spans="1:17" hidden="1" x14ac:dyDescent="0.3">
      <c r="A104" s="5">
        <v>99</v>
      </c>
      <c r="B104" s="6">
        <v>44982</v>
      </c>
      <c r="C104" s="5">
        <v>0</v>
      </c>
      <c r="D104" s="5">
        <v>0</v>
      </c>
      <c r="E104" s="5">
        <v>4</v>
      </c>
      <c r="G104" s="5">
        <v>37</v>
      </c>
      <c r="H104" s="5">
        <v>1</v>
      </c>
      <c r="I104" s="5">
        <v>7</v>
      </c>
      <c r="J104" s="7">
        <v>45518</v>
      </c>
      <c r="K104" s="7">
        <v>45518</v>
      </c>
      <c r="L104" s="5">
        <v>0</v>
      </c>
      <c r="M104" s="5">
        <f>YEAR(ohrm_leave[[#This Row],[date]])</f>
        <v>2023</v>
      </c>
      <c r="N10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04" t="str">
        <f>_xlfn.XLOOKUP(ohrm_leave[[#This Row],[leave_type_id]],ohrm_leave_type[id],ohrm_leave_type[name],"",0,1)</f>
        <v>EL [Earned Leave]</v>
      </c>
      <c r="P104" t="str">
        <f>_xlfn.XLOOKUP(ohrm_leave[[#This Row],[status]],ohrm_leave_status[status],ohrm_leave_status[name],"",0,1)</f>
        <v>WEEKEND</v>
      </c>
      <c r="Q104" t="str">
        <f>_xlfn.XLOOKUP(ohrm_leave[[#This Row],[leave_request_id]],ohrm_leave_request_comment[leave_request_id],ohrm_leave_request_comment[comments],"",0,1)</f>
        <v>Personal leave</v>
      </c>
    </row>
    <row r="105" spans="1:17" hidden="1" x14ac:dyDescent="0.3">
      <c r="A105" s="5">
        <v>100</v>
      </c>
      <c r="B105" s="6">
        <v>44983</v>
      </c>
      <c r="C105" s="5">
        <v>0</v>
      </c>
      <c r="D105" s="5">
        <v>0</v>
      </c>
      <c r="E105" s="5">
        <v>4</v>
      </c>
      <c r="G105" s="5">
        <v>37</v>
      </c>
      <c r="H105" s="5">
        <v>1</v>
      </c>
      <c r="I105" s="5">
        <v>7</v>
      </c>
      <c r="J105" s="7">
        <v>45518</v>
      </c>
      <c r="K105" s="7">
        <v>45518</v>
      </c>
      <c r="L105" s="5">
        <v>0</v>
      </c>
      <c r="M105" s="5">
        <f>YEAR(ohrm_leave[[#This Row],[date]])</f>
        <v>2023</v>
      </c>
      <c r="N10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05" t="str">
        <f>_xlfn.XLOOKUP(ohrm_leave[[#This Row],[leave_type_id]],ohrm_leave_type[id],ohrm_leave_type[name],"",0,1)</f>
        <v>EL [Earned Leave]</v>
      </c>
      <c r="P105" t="str">
        <f>_xlfn.XLOOKUP(ohrm_leave[[#This Row],[status]],ohrm_leave_status[status],ohrm_leave_status[name],"",0,1)</f>
        <v>WEEKEND</v>
      </c>
      <c r="Q105" t="str">
        <f>_xlfn.XLOOKUP(ohrm_leave[[#This Row],[leave_request_id]],ohrm_leave_request_comment[leave_request_id],ohrm_leave_request_comment[comments],"",0,1)</f>
        <v>Personal leave</v>
      </c>
    </row>
    <row r="106" spans="1:17" hidden="1" x14ac:dyDescent="0.3">
      <c r="A106" s="5">
        <v>101</v>
      </c>
      <c r="B106" s="6">
        <v>44984</v>
      </c>
      <c r="C106" s="5">
        <v>9</v>
      </c>
      <c r="D106" s="5">
        <v>1</v>
      </c>
      <c r="E106" s="5">
        <v>3</v>
      </c>
      <c r="G106" s="5">
        <v>37</v>
      </c>
      <c r="H106" s="5">
        <v>1</v>
      </c>
      <c r="I106" s="5">
        <v>7</v>
      </c>
      <c r="J106" s="7">
        <v>45518</v>
      </c>
      <c r="K106" s="7">
        <v>45518</v>
      </c>
      <c r="L106" s="5">
        <v>0</v>
      </c>
      <c r="M106" s="5">
        <f>YEAR(ohrm_leave[[#This Row],[date]])</f>
        <v>2023</v>
      </c>
      <c r="N10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06" t="str">
        <f>_xlfn.XLOOKUP(ohrm_leave[[#This Row],[leave_type_id]],ohrm_leave_type[id],ohrm_leave_type[name],"",0,1)</f>
        <v>EL [Earned Leave]</v>
      </c>
      <c r="P106" t="str">
        <f>_xlfn.XLOOKUP(ohrm_leave[[#This Row],[status]],ohrm_leave_status[status],ohrm_leave_status[name],"",0,1)</f>
        <v>TAKEN</v>
      </c>
      <c r="Q106" t="str">
        <f>_xlfn.XLOOKUP(ohrm_leave[[#This Row],[leave_request_id]],ohrm_leave_request_comment[leave_request_id],ohrm_leave_request_comment[comments],"",0,1)</f>
        <v>Personal leave</v>
      </c>
    </row>
    <row r="107" spans="1:17" hidden="1" x14ac:dyDescent="0.3">
      <c r="A107" s="5">
        <v>102</v>
      </c>
      <c r="B107" s="6">
        <v>44970</v>
      </c>
      <c r="C107" s="5">
        <v>9.5</v>
      </c>
      <c r="D107" s="5">
        <v>1</v>
      </c>
      <c r="E107" s="5">
        <v>3</v>
      </c>
      <c r="G107" s="5">
        <v>38</v>
      </c>
      <c r="H107" s="5">
        <v>7</v>
      </c>
      <c r="I107" s="5">
        <v>100000</v>
      </c>
      <c r="J107" s="7">
        <v>45518</v>
      </c>
      <c r="K107" s="7">
        <v>45518</v>
      </c>
      <c r="L107" s="5">
        <v>0</v>
      </c>
      <c r="M107" s="5">
        <f>YEAR(ohrm_leave[[#This Row],[date]])</f>
        <v>2023</v>
      </c>
      <c r="N10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x_Saurabh Shrivastava</v>
      </c>
      <c r="O107" t="str">
        <f>_xlfn.XLOOKUP(ohrm_leave[[#This Row],[leave_type_id]],ohrm_leave_type[id],ohrm_leave_type[name],"",0,1)</f>
        <v>LWP [Leave without Pay]</v>
      </c>
      <c r="P107" t="str">
        <f>_xlfn.XLOOKUP(ohrm_leave[[#This Row],[status]],ohrm_leave_status[status],ohrm_leave_status[name],"",0,1)</f>
        <v>TAKEN</v>
      </c>
      <c r="Q107" t="str">
        <f>_xlfn.XLOOKUP(ohrm_leave[[#This Row],[leave_request_id]],ohrm_leave_request_comment[leave_request_id],ohrm_leave_request_comment[comments],"",0,1)</f>
        <v>Personnel Leave</v>
      </c>
    </row>
    <row r="108" spans="1:17" hidden="1" x14ac:dyDescent="0.3">
      <c r="A108" s="5">
        <v>103</v>
      </c>
      <c r="B108" s="6">
        <v>44992</v>
      </c>
      <c r="C108" s="5">
        <v>23.75</v>
      </c>
      <c r="D108" s="5">
        <v>1</v>
      </c>
      <c r="E108" s="5">
        <v>0</v>
      </c>
      <c r="G108" s="5">
        <v>39</v>
      </c>
      <c r="H108" s="5">
        <v>1</v>
      </c>
      <c r="I108" s="5">
        <v>4</v>
      </c>
      <c r="J108" s="7">
        <v>45518</v>
      </c>
      <c r="K108" s="7">
        <v>45518</v>
      </c>
      <c r="L108" s="5">
        <v>0</v>
      </c>
      <c r="M108" s="5">
        <f>YEAR(ohrm_leave[[#This Row],[date]])</f>
        <v>2023</v>
      </c>
      <c r="N10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108" t="str">
        <f>_xlfn.XLOOKUP(ohrm_leave[[#This Row],[leave_type_id]],ohrm_leave_type[id],ohrm_leave_type[name],"",0,1)</f>
        <v>EL [Earned Leave]</v>
      </c>
      <c r="P108" t="str">
        <f>_xlfn.XLOOKUP(ohrm_leave[[#This Row],[status]],ohrm_leave_status[status],ohrm_leave_status[name],"",0,1)</f>
        <v>CANCELLED</v>
      </c>
      <c r="Q108" t="str">
        <f>_xlfn.XLOOKUP(ohrm_leave[[#This Row],[leave_request_id]],ohrm_leave_request_comment[leave_request_id],ohrm_leave_request_comment[comments],"",0,1)</f>
        <v/>
      </c>
    </row>
    <row r="109" spans="1:17" hidden="1" x14ac:dyDescent="0.3">
      <c r="A109" s="5">
        <v>104</v>
      </c>
      <c r="B109" s="6">
        <v>44993</v>
      </c>
      <c r="C109" s="5">
        <v>0</v>
      </c>
      <c r="D109" s="5">
        <v>0</v>
      </c>
      <c r="E109" s="5">
        <v>5</v>
      </c>
      <c r="G109" s="5">
        <v>39</v>
      </c>
      <c r="H109" s="5">
        <v>1</v>
      </c>
      <c r="I109" s="5">
        <v>4</v>
      </c>
      <c r="J109" s="7">
        <v>45518</v>
      </c>
      <c r="K109" s="7">
        <v>45518</v>
      </c>
      <c r="L109" s="5">
        <v>0</v>
      </c>
      <c r="M109" s="5">
        <f>YEAR(ohrm_leave[[#This Row],[date]])</f>
        <v>2023</v>
      </c>
      <c r="N10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109" t="str">
        <f>_xlfn.XLOOKUP(ohrm_leave[[#This Row],[leave_type_id]],ohrm_leave_type[id],ohrm_leave_type[name],"",0,1)</f>
        <v>EL [Earned Leave]</v>
      </c>
      <c r="P109" t="str">
        <f>_xlfn.XLOOKUP(ohrm_leave[[#This Row],[status]],ohrm_leave_status[status],ohrm_leave_status[name],"",0,1)</f>
        <v>HOLIDAY</v>
      </c>
      <c r="Q109" t="str">
        <f>_xlfn.XLOOKUP(ohrm_leave[[#This Row],[leave_request_id]],ohrm_leave_request_comment[leave_request_id],ohrm_leave_request_comment[comments],"",0,1)</f>
        <v/>
      </c>
    </row>
    <row r="110" spans="1:17" hidden="1" x14ac:dyDescent="0.3">
      <c r="A110" s="5">
        <v>105</v>
      </c>
      <c r="B110" s="6">
        <v>44994</v>
      </c>
      <c r="C110" s="5">
        <v>23.75</v>
      </c>
      <c r="D110" s="5">
        <v>1</v>
      </c>
      <c r="E110" s="5">
        <v>0</v>
      </c>
      <c r="G110" s="5">
        <v>39</v>
      </c>
      <c r="H110" s="5">
        <v>1</v>
      </c>
      <c r="I110" s="5">
        <v>4</v>
      </c>
      <c r="J110" s="7">
        <v>45518</v>
      </c>
      <c r="K110" s="7">
        <v>45518</v>
      </c>
      <c r="L110" s="5">
        <v>0</v>
      </c>
      <c r="M110" s="5">
        <f>YEAR(ohrm_leave[[#This Row],[date]])</f>
        <v>2023</v>
      </c>
      <c r="N11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110" t="str">
        <f>_xlfn.XLOOKUP(ohrm_leave[[#This Row],[leave_type_id]],ohrm_leave_type[id],ohrm_leave_type[name],"",0,1)</f>
        <v>EL [Earned Leave]</v>
      </c>
      <c r="P110" t="str">
        <f>_xlfn.XLOOKUP(ohrm_leave[[#This Row],[status]],ohrm_leave_status[status],ohrm_leave_status[name],"",0,1)</f>
        <v>CANCELLED</v>
      </c>
      <c r="Q110" t="str">
        <f>_xlfn.XLOOKUP(ohrm_leave[[#This Row],[leave_request_id]],ohrm_leave_request_comment[leave_request_id],ohrm_leave_request_comment[comments],"",0,1)</f>
        <v/>
      </c>
    </row>
    <row r="111" spans="1:17" hidden="1" x14ac:dyDescent="0.3">
      <c r="A111" s="5">
        <v>106</v>
      </c>
      <c r="B111" s="6">
        <v>44999</v>
      </c>
      <c r="C111" s="5">
        <v>9.5</v>
      </c>
      <c r="D111" s="5">
        <v>1</v>
      </c>
      <c r="E111" s="5">
        <v>3</v>
      </c>
      <c r="G111" s="5">
        <v>40</v>
      </c>
      <c r="H111" s="5">
        <v>7</v>
      </c>
      <c r="I111" s="5">
        <v>100001</v>
      </c>
      <c r="J111" s="7">
        <v>45518</v>
      </c>
      <c r="K111" s="7">
        <v>45518</v>
      </c>
      <c r="L111" s="5">
        <v>0</v>
      </c>
      <c r="M111" s="5">
        <f>YEAR(ohrm_leave[[#This Row],[date]])</f>
        <v>2023</v>
      </c>
      <c r="N11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11" t="str">
        <f>_xlfn.XLOOKUP(ohrm_leave[[#This Row],[leave_type_id]],ohrm_leave_type[id],ohrm_leave_type[name],"",0,1)</f>
        <v>LWP [Leave without Pay]</v>
      </c>
      <c r="P111" t="str">
        <f>_xlfn.XLOOKUP(ohrm_leave[[#This Row],[status]],ohrm_leave_status[status],ohrm_leave_status[name],"",0,1)</f>
        <v>TAKEN</v>
      </c>
      <c r="Q111" t="str">
        <f>_xlfn.XLOOKUP(ohrm_leave[[#This Row],[leave_request_id]],ohrm_leave_request_comment[leave_request_id],ohrm_leave_request_comment[comments],"",0,1)</f>
        <v xml:space="preserve">Due to Scheduled appointment with doctor for father's health </v>
      </c>
    </row>
    <row r="112" spans="1:17" hidden="1" x14ac:dyDescent="0.3">
      <c r="A112" s="5">
        <v>107</v>
      </c>
      <c r="B112" s="6">
        <v>44999</v>
      </c>
      <c r="C112" s="5">
        <v>9.5</v>
      </c>
      <c r="D112" s="5">
        <v>1</v>
      </c>
      <c r="E112" s="5">
        <v>3</v>
      </c>
      <c r="G112" s="5">
        <v>41</v>
      </c>
      <c r="H112" s="5">
        <v>1</v>
      </c>
      <c r="I112" s="5">
        <v>16</v>
      </c>
      <c r="J112" s="7">
        <v>45518</v>
      </c>
      <c r="K112" s="7">
        <v>45518</v>
      </c>
      <c r="L112" s="5">
        <v>0</v>
      </c>
      <c r="M112" s="5">
        <f>YEAR(ohrm_leave[[#This Row],[date]])</f>
        <v>2023</v>
      </c>
      <c r="N11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112" t="str">
        <f>_xlfn.XLOOKUP(ohrm_leave[[#This Row],[leave_type_id]],ohrm_leave_type[id],ohrm_leave_type[name],"",0,1)</f>
        <v>EL [Earned Leave]</v>
      </c>
      <c r="P112" t="str">
        <f>_xlfn.XLOOKUP(ohrm_leave[[#This Row],[status]],ohrm_leave_status[status],ohrm_leave_status[name],"",0,1)</f>
        <v>TAKEN</v>
      </c>
      <c r="Q112" t="str">
        <f>_xlfn.XLOOKUP(ohrm_leave[[#This Row],[leave_request_id]],ohrm_leave_request_comment[leave_request_id],ohrm_leave_request_comment[comments],"",0,1)</f>
        <v/>
      </c>
    </row>
    <row r="113" spans="1:17" hidden="1" x14ac:dyDescent="0.3">
      <c r="A113" s="5">
        <v>108</v>
      </c>
      <c r="B113" s="6">
        <v>45002</v>
      </c>
      <c r="C113" s="5">
        <v>9.5</v>
      </c>
      <c r="D113" s="5">
        <v>1</v>
      </c>
      <c r="E113" s="5">
        <v>0</v>
      </c>
      <c r="G113" s="5">
        <v>42</v>
      </c>
      <c r="H113" s="5">
        <v>1</v>
      </c>
      <c r="I113" s="5">
        <v>16</v>
      </c>
      <c r="J113" s="7">
        <v>45518</v>
      </c>
      <c r="K113" s="7">
        <v>45518</v>
      </c>
      <c r="L113" s="5">
        <v>0</v>
      </c>
      <c r="M113" s="5">
        <f>YEAR(ohrm_leave[[#This Row],[date]])</f>
        <v>2023</v>
      </c>
      <c r="N11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113" t="str">
        <f>_xlfn.XLOOKUP(ohrm_leave[[#This Row],[leave_type_id]],ohrm_leave_type[id],ohrm_leave_type[name],"",0,1)</f>
        <v>EL [Earned Leave]</v>
      </c>
      <c r="P113" t="str">
        <f>_xlfn.XLOOKUP(ohrm_leave[[#This Row],[status]],ohrm_leave_status[status],ohrm_leave_status[name],"",0,1)</f>
        <v>CANCELLED</v>
      </c>
      <c r="Q113" t="str">
        <f>_xlfn.XLOOKUP(ohrm_leave[[#This Row],[leave_request_id]],ohrm_leave_request_comment[leave_request_id],ohrm_leave_request_comment[comments],"",0,1)</f>
        <v/>
      </c>
    </row>
    <row r="114" spans="1:17" hidden="1" x14ac:dyDescent="0.3">
      <c r="A114" s="5">
        <v>109</v>
      </c>
      <c r="B114" s="6">
        <v>45000</v>
      </c>
      <c r="C114" s="5">
        <v>9.5</v>
      </c>
      <c r="D114" s="5">
        <v>1</v>
      </c>
      <c r="E114" s="5">
        <v>0</v>
      </c>
      <c r="G114" s="5">
        <v>43</v>
      </c>
      <c r="H114" s="5">
        <v>7</v>
      </c>
      <c r="I114" s="5">
        <v>100001</v>
      </c>
      <c r="J114" s="7">
        <v>45518</v>
      </c>
      <c r="K114" s="7">
        <v>45518</v>
      </c>
      <c r="L114" s="5">
        <v>0</v>
      </c>
      <c r="M114" s="5">
        <f>YEAR(ohrm_leave[[#This Row],[date]])</f>
        <v>2023</v>
      </c>
      <c r="N11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14" t="str">
        <f>_xlfn.XLOOKUP(ohrm_leave[[#This Row],[leave_type_id]],ohrm_leave_type[id],ohrm_leave_type[name],"",0,1)</f>
        <v>LWP [Leave without Pay]</v>
      </c>
      <c r="P114" t="str">
        <f>_xlfn.XLOOKUP(ohrm_leave[[#This Row],[status]],ohrm_leave_status[status],ohrm_leave_status[name],"",0,1)</f>
        <v>CANCELLED</v>
      </c>
      <c r="Q114" t="str">
        <f>_xlfn.XLOOKUP(ohrm_leave[[#This Row],[leave_request_id]],ohrm_leave_request_comment[leave_request_id],ohrm_leave_request_comment[comments],"",0,1)</f>
        <v>Family Emergency</v>
      </c>
    </row>
    <row r="115" spans="1:17" hidden="1" x14ac:dyDescent="0.3">
      <c r="A115" s="5">
        <v>110</v>
      </c>
      <c r="B115" s="6">
        <v>45001</v>
      </c>
      <c r="C115" s="5">
        <v>9.5</v>
      </c>
      <c r="D115" s="5">
        <v>1</v>
      </c>
      <c r="E115" s="5">
        <v>0</v>
      </c>
      <c r="G115" s="5">
        <v>43</v>
      </c>
      <c r="H115" s="5">
        <v>7</v>
      </c>
      <c r="I115" s="5">
        <v>100001</v>
      </c>
      <c r="J115" s="7">
        <v>45518</v>
      </c>
      <c r="K115" s="7">
        <v>45518</v>
      </c>
      <c r="L115" s="5">
        <v>0</v>
      </c>
      <c r="M115" s="5">
        <f>YEAR(ohrm_leave[[#This Row],[date]])</f>
        <v>2023</v>
      </c>
      <c r="N11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15" t="str">
        <f>_xlfn.XLOOKUP(ohrm_leave[[#This Row],[leave_type_id]],ohrm_leave_type[id],ohrm_leave_type[name],"",0,1)</f>
        <v>LWP [Leave without Pay]</v>
      </c>
      <c r="P115" t="str">
        <f>_xlfn.XLOOKUP(ohrm_leave[[#This Row],[status]],ohrm_leave_status[status],ohrm_leave_status[name],"",0,1)</f>
        <v>CANCELLED</v>
      </c>
      <c r="Q115" t="str">
        <f>_xlfn.XLOOKUP(ohrm_leave[[#This Row],[leave_request_id]],ohrm_leave_request_comment[leave_request_id],ohrm_leave_request_comment[comments],"",0,1)</f>
        <v>Family Emergency</v>
      </c>
    </row>
    <row r="116" spans="1:17" hidden="1" x14ac:dyDescent="0.3">
      <c r="A116" s="5">
        <v>111</v>
      </c>
      <c r="B116" s="6">
        <v>45002</v>
      </c>
      <c r="C116" s="5">
        <v>9.5</v>
      </c>
      <c r="D116" s="5">
        <v>1</v>
      </c>
      <c r="E116" s="5">
        <v>0</v>
      </c>
      <c r="G116" s="5">
        <v>43</v>
      </c>
      <c r="H116" s="5">
        <v>7</v>
      </c>
      <c r="I116" s="5">
        <v>100001</v>
      </c>
      <c r="J116" s="7">
        <v>45518</v>
      </c>
      <c r="K116" s="7">
        <v>45518</v>
      </c>
      <c r="L116" s="5">
        <v>0</v>
      </c>
      <c r="M116" s="5">
        <f>YEAR(ohrm_leave[[#This Row],[date]])</f>
        <v>2023</v>
      </c>
      <c r="N11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16" t="str">
        <f>_xlfn.XLOOKUP(ohrm_leave[[#This Row],[leave_type_id]],ohrm_leave_type[id],ohrm_leave_type[name],"",0,1)</f>
        <v>LWP [Leave without Pay]</v>
      </c>
      <c r="P116" t="str">
        <f>_xlfn.XLOOKUP(ohrm_leave[[#This Row],[status]],ohrm_leave_status[status],ohrm_leave_status[name],"",0,1)</f>
        <v>CANCELLED</v>
      </c>
      <c r="Q116" t="str">
        <f>_xlfn.XLOOKUP(ohrm_leave[[#This Row],[leave_request_id]],ohrm_leave_request_comment[leave_request_id],ohrm_leave_request_comment[comments],"",0,1)</f>
        <v>Family Emergency</v>
      </c>
    </row>
    <row r="117" spans="1:17" hidden="1" x14ac:dyDescent="0.3">
      <c r="A117" s="5">
        <v>112</v>
      </c>
      <c r="B117" s="6">
        <v>45003</v>
      </c>
      <c r="C117" s="5">
        <v>0</v>
      </c>
      <c r="D117" s="5">
        <v>0</v>
      </c>
      <c r="E117" s="5">
        <v>4</v>
      </c>
      <c r="G117" s="5">
        <v>43</v>
      </c>
      <c r="H117" s="5">
        <v>7</v>
      </c>
      <c r="I117" s="5">
        <v>100001</v>
      </c>
      <c r="J117" s="7">
        <v>45518</v>
      </c>
      <c r="K117" s="7">
        <v>45518</v>
      </c>
      <c r="L117" s="5">
        <v>0</v>
      </c>
      <c r="M117" s="5">
        <f>YEAR(ohrm_leave[[#This Row],[date]])</f>
        <v>2023</v>
      </c>
      <c r="N11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17" t="str">
        <f>_xlfn.XLOOKUP(ohrm_leave[[#This Row],[leave_type_id]],ohrm_leave_type[id],ohrm_leave_type[name],"",0,1)</f>
        <v>LWP [Leave without Pay]</v>
      </c>
      <c r="P117" t="str">
        <f>_xlfn.XLOOKUP(ohrm_leave[[#This Row],[status]],ohrm_leave_status[status],ohrm_leave_status[name],"",0,1)</f>
        <v>WEEKEND</v>
      </c>
      <c r="Q117" t="str">
        <f>_xlfn.XLOOKUP(ohrm_leave[[#This Row],[leave_request_id]],ohrm_leave_request_comment[leave_request_id],ohrm_leave_request_comment[comments],"",0,1)</f>
        <v>Family Emergency</v>
      </c>
    </row>
    <row r="118" spans="1:17" hidden="1" x14ac:dyDescent="0.3">
      <c r="A118" s="5">
        <v>113</v>
      </c>
      <c r="B118" s="6">
        <v>45004</v>
      </c>
      <c r="C118" s="5">
        <v>0</v>
      </c>
      <c r="D118" s="5">
        <v>0</v>
      </c>
      <c r="E118" s="5">
        <v>4</v>
      </c>
      <c r="G118" s="5">
        <v>43</v>
      </c>
      <c r="H118" s="5">
        <v>7</v>
      </c>
      <c r="I118" s="5">
        <v>100001</v>
      </c>
      <c r="J118" s="7">
        <v>45518</v>
      </c>
      <c r="K118" s="7">
        <v>45518</v>
      </c>
      <c r="L118" s="5">
        <v>0</v>
      </c>
      <c r="M118" s="5">
        <f>YEAR(ohrm_leave[[#This Row],[date]])</f>
        <v>2023</v>
      </c>
      <c r="N11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18" t="str">
        <f>_xlfn.XLOOKUP(ohrm_leave[[#This Row],[leave_type_id]],ohrm_leave_type[id],ohrm_leave_type[name],"",0,1)</f>
        <v>LWP [Leave without Pay]</v>
      </c>
      <c r="P118" t="str">
        <f>_xlfn.XLOOKUP(ohrm_leave[[#This Row],[status]],ohrm_leave_status[status],ohrm_leave_status[name],"",0,1)</f>
        <v>WEEKEND</v>
      </c>
      <c r="Q118" t="str">
        <f>_xlfn.XLOOKUP(ohrm_leave[[#This Row],[leave_request_id]],ohrm_leave_request_comment[leave_request_id],ohrm_leave_request_comment[comments],"",0,1)</f>
        <v>Family Emergency</v>
      </c>
    </row>
    <row r="119" spans="1:17" hidden="1" x14ac:dyDescent="0.3">
      <c r="A119" s="5">
        <v>114</v>
      </c>
      <c r="B119" s="6">
        <v>45005</v>
      </c>
      <c r="C119" s="5">
        <v>9.5</v>
      </c>
      <c r="D119" s="5">
        <v>1</v>
      </c>
      <c r="E119" s="5">
        <v>0</v>
      </c>
      <c r="G119" s="5">
        <v>43</v>
      </c>
      <c r="H119" s="5">
        <v>7</v>
      </c>
      <c r="I119" s="5">
        <v>100001</v>
      </c>
      <c r="J119" s="7">
        <v>45518</v>
      </c>
      <c r="K119" s="7">
        <v>45518</v>
      </c>
      <c r="L119" s="5">
        <v>0</v>
      </c>
      <c r="M119" s="5">
        <f>YEAR(ohrm_leave[[#This Row],[date]])</f>
        <v>2023</v>
      </c>
      <c r="N11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19" t="str">
        <f>_xlfn.XLOOKUP(ohrm_leave[[#This Row],[leave_type_id]],ohrm_leave_type[id],ohrm_leave_type[name],"",0,1)</f>
        <v>LWP [Leave without Pay]</v>
      </c>
      <c r="P119" t="str">
        <f>_xlfn.XLOOKUP(ohrm_leave[[#This Row],[status]],ohrm_leave_status[status],ohrm_leave_status[name],"",0,1)</f>
        <v>CANCELLED</v>
      </c>
      <c r="Q119" t="str">
        <f>_xlfn.XLOOKUP(ohrm_leave[[#This Row],[leave_request_id]],ohrm_leave_request_comment[leave_request_id],ohrm_leave_request_comment[comments],"",0,1)</f>
        <v>Family Emergency</v>
      </c>
    </row>
    <row r="120" spans="1:17" hidden="1" x14ac:dyDescent="0.3">
      <c r="A120" s="5">
        <v>115</v>
      </c>
      <c r="B120" s="6">
        <v>45006</v>
      </c>
      <c r="C120" s="5">
        <v>9.5</v>
      </c>
      <c r="D120" s="5">
        <v>1</v>
      </c>
      <c r="E120" s="5">
        <v>0</v>
      </c>
      <c r="G120" s="5">
        <v>43</v>
      </c>
      <c r="H120" s="5">
        <v>7</v>
      </c>
      <c r="I120" s="5">
        <v>100001</v>
      </c>
      <c r="J120" s="7">
        <v>45518</v>
      </c>
      <c r="K120" s="7">
        <v>45518</v>
      </c>
      <c r="L120" s="5">
        <v>0</v>
      </c>
      <c r="M120" s="5">
        <f>YEAR(ohrm_leave[[#This Row],[date]])</f>
        <v>2023</v>
      </c>
      <c r="N12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20" t="str">
        <f>_xlfn.XLOOKUP(ohrm_leave[[#This Row],[leave_type_id]],ohrm_leave_type[id],ohrm_leave_type[name],"",0,1)</f>
        <v>LWP [Leave without Pay]</v>
      </c>
      <c r="P120" t="str">
        <f>_xlfn.XLOOKUP(ohrm_leave[[#This Row],[status]],ohrm_leave_status[status],ohrm_leave_status[name],"",0,1)</f>
        <v>CANCELLED</v>
      </c>
      <c r="Q120" t="str">
        <f>_xlfn.XLOOKUP(ohrm_leave[[#This Row],[leave_request_id]],ohrm_leave_request_comment[leave_request_id],ohrm_leave_request_comment[comments],"",0,1)</f>
        <v>Family Emergency</v>
      </c>
    </row>
    <row r="121" spans="1:17" hidden="1" x14ac:dyDescent="0.3">
      <c r="A121" s="5">
        <v>116</v>
      </c>
      <c r="B121" s="6">
        <v>45007</v>
      </c>
      <c r="C121" s="5">
        <v>9.5</v>
      </c>
      <c r="D121" s="5">
        <v>1</v>
      </c>
      <c r="E121" s="5">
        <v>0</v>
      </c>
      <c r="G121" s="5">
        <v>43</v>
      </c>
      <c r="H121" s="5">
        <v>7</v>
      </c>
      <c r="I121" s="5">
        <v>100001</v>
      </c>
      <c r="J121" s="7">
        <v>45518</v>
      </c>
      <c r="K121" s="7">
        <v>45518</v>
      </c>
      <c r="L121" s="5">
        <v>0</v>
      </c>
      <c r="M121" s="5">
        <f>YEAR(ohrm_leave[[#This Row],[date]])</f>
        <v>2023</v>
      </c>
      <c r="N12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21" t="str">
        <f>_xlfn.XLOOKUP(ohrm_leave[[#This Row],[leave_type_id]],ohrm_leave_type[id],ohrm_leave_type[name],"",0,1)</f>
        <v>LWP [Leave without Pay]</v>
      </c>
      <c r="P121" t="str">
        <f>_xlfn.XLOOKUP(ohrm_leave[[#This Row],[status]],ohrm_leave_status[status],ohrm_leave_status[name],"",0,1)</f>
        <v>CANCELLED</v>
      </c>
      <c r="Q121" t="str">
        <f>_xlfn.XLOOKUP(ohrm_leave[[#This Row],[leave_request_id]],ohrm_leave_request_comment[leave_request_id],ohrm_leave_request_comment[comments],"",0,1)</f>
        <v>Family Emergency</v>
      </c>
    </row>
    <row r="122" spans="1:17" hidden="1" x14ac:dyDescent="0.3">
      <c r="A122" s="5">
        <v>117</v>
      </c>
      <c r="B122" s="6">
        <v>45008</v>
      </c>
      <c r="C122" s="5">
        <v>9.5</v>
      </c>
      <c r="D122" s="5">
        <v>1</v>
      </c>
      <c r="E122" s="5">
        <v>0</v>
      </c>
      <c r="G122" s="5">
        <v>43</v>
      </c>
      <c r="H122" s="5">
        <v>7</v>
      </c>
      <c r="I122" s="5">
        <v>100001</v>
      </c>
      <c r="J122" s="7">
        <v>45518</v>
      </c>
      <c r="K122" s="7">
        <v>45518</v>
      </c>
      <c r="L122" s="5">
        <v>0</v>
      </c>
      <c r="M122" s="5">
        <f>YEAR(ohrm_leave[[#This Row],[date]])</f>
        <v>2023</v>
      </c>
      <c r="N12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22" t="str">
        <f>_xlfn.XLOOKUP(ohrm_leave[[#This Row],[leave_type_id]],ohrm_leave_type[id],ohrm_leave_type[name],"",0,1)</f>
        <v>LWP [Leave without Pay]</v>
      </c>
      <c r="P122" t="str">
        <f>_xlfn.XLOOKUP(ohrm_leave[[#This Row],[status]],ohrm_leave_status[status],ohrm_leave_status[name],"",0,1)</f>
        <v>CANCELLED</v>
      </c>
      <c r="Q122" t="str">
        <f>_xlfn.XLOOKUP(ohrm_leave[[#This Row],[leave_request_id]],ohrm_leave_request_comment[leave_request_id],ohrm_leave_request_comment[comments],"",0,1)</f>
        <v>Family Emergency</v>
      </c>
    </row>
    <row r="123" spans="1:17" hidden="1" x14ac:dyDescent="0.3">
      <c r="A123" s="5">
        <v>118</v>
      </c>
      <c r="B123" s="6">
        <v>45009</v>
      </c>
      <c r="C123" s="5">
        <v>9.5</v>
      </c>
      <c r="D123" s="5">
        <v>1</v>
      </c>
      <c r="E123" s="5">
        <v>0</v>
      </c>
      <c r="G123" s="5">
        <v>43</v>
      </c>
      <c r="H123" s="5">
        <v>7</v>
      </c>
      <c r="I123" s="5">
        <v>100001</v>
      </c>
      <c r="J123" s="7">
        <v>45518</v>
      </c>
      <c r="K123" s="7">
        <v>45518</v>
      </c>
      <c r="L123" s="5">
        <v>0</v>
      </c>
      <c r="M123" s="5">
        <f>YEAR(ohrm_leave[[#This Row],[date]])</f>
        <v>2023</v>
      </c>
      <c r="N12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23" t="str">
        <f>_xlfn.XLOOKUP(ohrm_leave[[#This Row],[leave_type_id]],ohrm_leave_type[id],ohrm_leave_type[name],"",0,1)</f>
        <v>LWP [Leave without Pay]</v>
      </c>
      <c r="P123" t="str">
        <f>_xlfn.XLOOKUP(ohrm_leave[[#This Row],[status]],ohrm_leave_status[status],ohrm_leave_status[name],"",0,1)</f>
        <v>CANCELLED</v>
      </c>
      <c r="Q123" t="str">
        <f>_xlfn.XLOOKUP(ohrm_leave[[#This Row],[leave_request_id]],ohrm_leave_request_comment[leave_request_id],ohrm_leave_request_comment[comments],"",0,1)</f>
        <v>Family Emergency</v>
      </c>
    </row>
    <row r="124" spans="1:17" hidden="1" x14ac:dyDescent="0.3">
      <c r="A124" s="5">
        <v>119</v>
      </c>
      <c r="B124" s="6">
        <v>45010</v>
      </c>
      <c r="C124" s="5">
        <v>0</v>
      </c>
      <c r="D124" s="5">
        <v>0</v>
      </c>
      <c r="E124" s="5">
        <v>4</v>
      </c>
      <c r="G124" s="5">
        <v>43</v>
      </c>
      <c r="H124" s="5">
        <v>7</v>
      </c>
      <c r="I124" s="5">
        <v>100001</v>
      </c>
      <c r="J124" s="7">
        <v>45518</v>
      </c>
      <c r="K124" s="7">
        <v>45518</v>
      </c>
      <c r="L124" s="5">
        <v>0</v>
      </c>
      <c r="M124" s="5">
        <f>YEAR(ohrm_leave[[#This Row],[date]])</f>
        <v>2023</v>
      </c>
      <c r="N12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24" t="str">
        <f>_xlfn.XLOOKUP(ohrm_leave[[#This Row],[leave_type_id]],ohrm_leave_type[id],ohrm_leave_type[name],"",0,1)</f>
        <v>LWP [Leave without Pay]</v>
      </c>
      <c r="P124" t="str">
        <f>_xlfn.XLOOKUP(ohrm_leave[[#This Row],[status]],ohrm_leave_status[status],ohrm_leave_status[name],"",0,1)</f>
        <v>WEEKEND</v>
      </c>
      <c r="Q124" t="str">
        <f>_xlfn.XLOOKUP(ohrm_leave[[#This Row],[leave_request_id]],ohrm_leave_request_comment[leave_request_id],ohrm_leave_request_comment[comments],"",0,1)</f>
        <v>Family Emergency</v>
      </c>
    </row>
    <row r="125" spans="1:17" hidden="1" x14ac:dyDescent="0.3">
      <c r="A125" s="5">
        <v>120</v>
      </c>
      <c r="B125" s="6">
        <v>45011</v>
      </c>
      <c r="C125" s="5">
        <v>0</v>
      </c>
      <c r="D125" s="5">
        <v>0</v>
      </c>
      <c r="E125" s="5">
        <v>4</v>
      </c>
      <c r="G125" s="5">
        <v>43</v>
      </c>
      <c r="H125" s="5">
        <v>7</v>
      </c>
      <c r="I125" s="5">
        <v>100001</v>
      </c>
      <c r="J125" s="7">
        <v>45518</v>
      </c>
      <c r="K125" s="7">
        <v>45518</v>
      </c>
      <c r="L125" s="5">
        <v>0</v>
      </c>
      <c r="M125" s="5">
        <f>YEAR(ohrm_leave[[#This Row],[date]])</f>
        <v>2023</v>
      </c>
      <c r="N12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25" t="str">
        <f>_xlfn.XLOOKUP(ohrm_leave[[#This Row],[leave_type_id]],ohrm_leave_type[id],ohrm_leave_type[name],"",0,1)</f>
        <v>LWP [Leave without Pay]</v>
      </c>
      <c r="P125" t="str">
        <f>_xlfn.XLOOKUP(ohrm_leave[[#This Row],[status]],ohrm_leave_status[status],ohrm_leave_status[name],"",0,1)</f>
        <v>WEEKEND</v>
      </c>
      <c r="Q125" t="str">
        <f>_xlfn.XLOOKUP(ohrm_leave[[#This Row],[leave_request_id]],ohrm_leave_request_comment[leave_request_id],ohrm_leave_request_comment[comments],"",0,1)</f>
        <v>Family Emergency</v>
      </c>
    </row>
    <row r="126" spans="1:17" hidden="1" x14ac:dyDescent="0.3">
      <c r="A126" s="5">
        <v>121</v>
      </c>
      <c r="B126" s="6">
        <v>45012</v>
      </c>
      <c r="C126" s="5">
        <v>9.5</v>
      </c>
      <c r="D126" s="5">
        <v>1</v>
      </c>
      <c r="E126" s="5">
        <v>0</v>
      </c>
      <c r="G126" s="5">
        <v>43</v>
      </c>
      <c r="H126" s="5">
        <v>7</v>
      </c>
      <c r="I126" s="5">
        <v>100001</v>
      </c>
      <c r="J126" s="7">
        <v>45518</v>
      </c>
      <c r="K126" s="7">
        <v>45518</v>
      </c>
      <c r="L126" s="5">
        <v>0</v>
      </c>
      <c r="M126" s="5">
        <f>YEAR(ohrm_leave[[#This Row],[date]])</f>
        <v>2023</v>
      </c>
      <c r="N12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26" t="str">
        <f>_xlfn.XLOOKUP(ohrm_leave[[#This Row],[leave_type_id]],ohrm_leave_type[id],ohrm_leave_type[name],"",0,1)</f>
        <v>LWP [Leave without Pay]</v>
      </c>
      <c r="P126" t="str">
        <f>_xlfn.XLOOKUP(ohrm_leave[[#This Row],[status]],ohrm_leave_status[status],ohrm_leave_status[name],"",0,1)</f>
        <v>CANCELLED</v>
      </c>
      <c r="Q126" t="str">
        <f>_xlfn.XLOOKUP(ohrm_leave[[#This Row],[leave_request_id]],ohrm_leave_request_comment[leave_request_id],ohrm_leave_request_comment[comments],"",0,1)</f>
        <v>Family Emergency</v>
      </c>
    </row>
    <row r="127" spans="1:17" hidden="1" x14ac:dyDescent="0.3">
      <c r="A127" s="5">
        <v>122</v>
      </c>
      <c r="B127" s="6">
        <v>45013</v>
      </c>
      <c r="C127" s="5">
        <v>9.5</v>
      </c>
      <c r="D127" s="5">
        <v>1</v>
      </c>
      <c r="E127" s="5">
        <v>0</v>
      </c>
      <c r="G127" s="5">
        <v>43</v>
      </c>
      <c r="H127" s="5">
        <v>7</v>
      </c>
      <c r="I127" s="5">
        <v>100001</v>
      </c>
      <c r="J127" s="7">
        <v>45518</v>
      </c>
      <c r="K127" s="7">
        <v>45518</v>
      </c>
      <c r="L127" s="5">
        <v>0</v>
      </c>
      <c r="M127" s="5">
        <f>YEAR(ohrm_leave[[#This Row],[date]])</f>
        <v>2023</v>
      </c>
      <c r="N12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27" t="str">
        <f>_xlfn.XLOOKUP(ohrm_leave[[#This Row],[leave_type_id]],ohrm_leave_type[id],ohrm_leave_type[name],"",0,1)</f>
        <v>LWP [Leave without Pay]</v>
      </c>
      <c r="P127" t="str">
        <f>_xlfn.XLOOKUP(ohrm_leave[[#This Row],[status]],ohrm_leave_status[status],ohrm_leave_status[name],"",0,1)</f>
        <v>CANCELLED</v>
      </c>
      <c r="Q127" t="str">
        <f>_xlfn.XLOOKUP(ohrm_leave[[#This Row],[leave_request_id]],ohrm_leave_request_comment[leave_request_id],ohrm_leave_request_comment[comments],"",0,1)</f>
        <v>Family Emergency</v>
      </c>
    </row>
    <row r="128" spans="1:17" hidden="1" x14ac:dyDescent="0.3">
      <c r="A128" s="5">
        <v>123</v>
      </c>
      <c r="B128" s="6">
        <v>45014</v>
      </c>
      <c r="C128" s="5">
        <v>9.5</v>
      </c>
      <c r="D128" s="5">
        <v>1</v>
      </c>
      <c r="E128" s="5">
        <v>0</v>
      </c>
      <c r="G128" s="5">
        <v>43</v>
      </c>
      <c r="H128" s="5">
        <v>7</v>
      </c>
      <c r="I128" s="5">
        <v>100001</v>
      </c>
      <c r="J128" s="7">
        <v>45518</v>
      </c>
      <c r="K128" s="7">
        <v>45518</v>
      </c>
      <c r="L128" s="5">
        <v>0</v>
      </c>
      <c r="M128" s="5">
        <f>YEAR(ohrm_leave[[#This Row],[date]])</f>
        <v>2023</v>
      </c>
      <c r="N12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28" t="str">
        <f>_xlfn.XLOOKUP(ohrm_leave[[#This Row],[leave_type_id]],ohrm_leave_type[id],ohrm_leave_type[name],"",0,1)</f>
        <v>LWP [Leave without Pay]</v>
      </c>
      <c r="P128" t="str">
        <f>_xlfn.XLOOKUP(ohrm_leave[[#This Row],[status]],ohrm_leave_status[status],ohrm_leave_status[name],"",0,1)</f>
        <v>CANCELLED</v>
      </c>
      <c r="Q128" t="str">
        <f>_xlfn.XLOOKUP(ohrm_leave[[#This Row],[leave_request_id]],ohrm_leave_request_comment[leave_request_id],ohrm_leave_request_comment[comments],"",0,1)</f>
        <v>Family Emergency</v>
      </c>
    </row>
    <row r="129" spans="1:17" hidden="1" x14ac:dyDescent="0.3">
      <c r="A129" s="5">
        <v>124</v>
      </c>
      <c r="B129" s="6">
        <v>45015</v>
      </c>
      <c r="C129" s="5">
        <v>9.5</v>
      </c>
      <c r="D129" s="5">
        <v>1</v>
      </c>
      <c r="E129" s="5">
        <v>0</v>
      </c>
      <c r="G129" s="5">
        <v>43</v>
      </c>
      <c r="H129" s="5">
        <v>7</v>
      </c>
      <c r="I129" s="5">
        <v>100001</v>
      </c>
      <c r="J129" s="7">
        <v>45518</v>
      </c>
      <c r="K129" s="7">
        <v>45518</v>
      </c>
      <c r="L129" s="5">
        <v>0</v>
      </c>
      <c r="M129" s="5">
        <f>YEAR(ohrm_leave[[#This Row],[date]])</f>
        <v>2023</v>
      </c>
      <c r="N12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29" t="str">
        <f>_xlfn.XLOOKUP(ohrm_leave[[#This Row],[leave_type_id]],ohrm_leave_type[id],ohrm_leave_type[name],"",0,1)</f>
        <v>LWP [Leave without Pay]</v>
      </c>
      <c r="P129" t="str">
        <f>_xlfn.XLOOKUP(ohrm_leave[[#This Row],[status]],ohrm_leave_status[status],ohrm_leave_status[name],"",0,1)</f>
        <v>CANCELLED</v>
      </c>
      <c r="Q129" t="str">
        <f>_xlfn.XLOOKUP(ohrm_leave[[#This Row],[leave_request_id]],ohrm_leave_request_comment[leave_request_id],ohrm_leave_request_comment[comments],"",0,1)</f>
        <v>Family Emergency</v>
      </c>
    </row>
    <row r="130" spans="1:17" hidden="1" x14ac:dyDescent="0.3">
      <c r="A130" s="5">
        <v>125</v>
      </c>
      <c r="B130" s="6">
        <v>45016</v>
      </c>
      <c r="C130" s="5">
        <v>9.5</v>
      </c>
      <c r="D130" s="5">
        <v>1</v>
      </c>
      <c r="E130" s="5">
        <v>0</v>
      </c>
      <c r="G130" s="5">
        <v>43</v>
      </c>
      <c r="H130" s="5">
        <v>7</v>
      </c>
      <c r="I130" s="5">
        <v>100001</v>
      </c>
      <c r="J130" s="7">
        <v>45518</v>
      </c>
      <c r="K130" s="7">
        <v>45518</v>
      </c>
      <c r="L130" s="5">
        <v>0</v>
      </c>
      <c r="M130" s="5">
        <f>YEAR(ohrm_leave[[#This Row],[date]])</f>
        <v>2023</v>
      </c>
      <c r="N13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30" t="str">
        <f>_xlfn.XLOOKUP(ohrm_leave[[#This Row],[leave_type_id]],ohrm_leave_type[id],ohrm_leave_type[name],"",0,1)</f>
        <v>LWP [Leave without Pay]</v>
      </c>
      <c r="P130" t="str">
        <f>_xlfn.XLOOKUP(ohrm_leave[[#This Row],[status]],ohrm_leave_status[status],ohrm_leave_status[name],"",0,1)</f>
        <v>CANCELLED</v>
      </c>
      <c r="Q130" t="str">
        <f>_xlfn.XLOOKUP(ohrm_leave[[#This Row],[leave_request_id]],ohrm_leave_request_comment[leave_request_id],ohrm_leave_request_comment[comments],"",0,1)</f>
        <v>Family Emergency</v>
      </c>
    </row>
    <row r="131" spans="1:17" hidden="1" x14ac:dyDescent="0.3">
      <c r="A131" s="5">
        <v>126</v>
      </c>
      <c r="B131" s="6">
        <v>45001</v>
      </c>
      <c r="C131" s="5">
        <v>9</v>
      </c>
      <c r="D131" s="5">
        <v>1</v>
      </c>
      <c r="E131" s="5">
        <v>0</v>
      </c>
      <c r="G131" s="5">
        <v>44</v>
      </c>
      <c r="H131" s="5">
        <v>1</v>
      </c>
      <c r="I131" s="5">
        <v>15</v>
      </c>
      <c r="J131" s="7">
        <v>45518</v>
      </c>
      <c r="K131" s="7">
        <v>45518</v>
      </c>
      <c r="L131" s="5">
        <v>0</v>
      </c>
      <c r="M131" s="5">
        <f>YEAR(ohrm_leave[[#This Row],[date]])</f>
        <v>2023</v>
      </c>
      <c r="N13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31" t="str">
        <f>_xlfn.XLOOKUP(ohrm_leave[[#This Row],[leave_type_id]],ohrm_leave_type[id],ohrm_leave_type[name],"",0,1)</f>
        <v>EL [Earned Leave]</v>
      </c>
      <c r="P131" t="str">
        <f>_xlfn.XLOOKUP(ohrm_leave[[#This Row],[status]],ohrm_leave_status[status],ohrm_leave_status[name],"",0,1)</f>
        <v>CANCELLED</v>
      </c>
      <c r="Q131" t="str">
        <f>_xlfn.XLOOKUP(ohrm_leave[[#This Row],[leave_request_id]],ohrm_leave_request_comment[leave_request_id],ohrm_leave_request_comment[comments],"",0,1)</f>
        <v>Suffering From Headache and Cold.</v>
      </c>
    </row>
    <row r="132" spans="1:17" hidden="1" x14ac:dyDescent="0.3">
      <c r="A132" s="5">
        <v>127</v>
      </c>
      <c r="B132" s="6">
        <v>45013</v>
      </c>
      <c r="C132" s="5">
        <v>9</v>
      </c>
      <c r="D132" s="5">
        <v>1</v>
      </c>
      <c r="E132" s="5">
        <v>3</v>
      </c>
      <c r="G132" s="5">
        <v>45</v>
      </c>
      <c r="H132" s="5">
        <v>1</v>
      </c>
      <c r="I132" s="5">
        <v>15</v>
      </c>
      <c r="J132" s="7">
        <v>45518</v>
      </c>
      <c r="K132" s="7">
        <v>45518</v>
      </c>
      <c r="L132" s="5">
        <v>0</v>
      </c>
      <c r="M132" s="5">
        <f>YEAR(ohrm_leave[[#This Row],[date]])</f>
        <v>2023</v>
      </c>
      <c r="N13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32" t="str">
        <f>_xlfn.XLOOKUP(ohrm_leave[[#This Row],[leave_type_id]],ohrm_leave_type[id],ohrm_leave_type[name],"",0,1)</f>
        <v>EL [Earned Leave]</v>
      </c>
      <c r="P132" t="str">
        <f>_xlfn.XLOOKUP(ohrm_leave[[#This Row],[status]],ohrm_leave_status[status],ohrm_leave_status[name],"",0,1)</f>
        <v>TAKEN</v>
      </c>
      <c r="Q132" t="str">
        <f>_xlfn.XLOOKUP(ohrm_leave[[#This Row],[leave_request_id]],ohrm_leave_request_comment[leave_request_id],ohrm_leave_request_comment[comments],"",0,1)</f>
        <v/>
      </c>
    </row>
    <row r="133" spans="1:17" hidden="1" x14ac:dyDescent="0.3">
      <c r="A133" s="5">
        <v>128</v>
      </c>
      <c r="B133" s="6">
        <v>44999</v>
      </c>
      <c r="C133" s="5">
        <v>4.5</v>
      </c>
      <c r="D133" s="5">
        <v>0.5</v>
      </c>
      <c r="E133" s="5">
        <v>0</v>
      </c>
      <c r="G133" s="5">
        <v>46</v>
      </c>
      <c r="H133" s="5">
        <v>1</v>
      </c>
      <c r="I133" s="5">
        <v>7</v>
      </c>
      <c r="J133" s="7">
        <v>45518.5625</v>
      </c>
      <c r="K133" s="7">
        <v>45518.75</v>
      </c>
      <c r="L133" s="5">
        <v>2</v>
      </c>
      <c r="M133" s="5">
        <f>YEAR(ohrm_leave[[#This Row],[date]])</f>
        <v>2023</v>
      </c>
      <c r="N13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33" t="str">
        <f>_xlfn.XLOOKUP(ohrm_leave[[#This Row],[leave_type_id]],ohrm_leave_type[id],ohrm_leave_type[name],"",0,1)</f>
        <v>EL [Earned Leave]</v>
      </c>
      <c r="P133" t="str">
        <f>_xlfn.XLOOKUP(ohrm_leave[[#This Row],[status]],ohrm_leave_status[status],ohrm_leave_status[name],"",0,1)</f>
        <v>CANCELLED</v>
      </c>
      <c r="Q133" t="str">
        <f>_xlfn.XLOOKUP(ohrm_leave[[#This Row],[leave_request_id]],ohrm_leave_request_comment[leave_request_id],ohrm_leave_request_comment[comments],"",0,1)</f>
        <v/>
      </c>
    </row>
    <row r="134" spans="1:17" hidden="1" x14ac:dyDescent="0.3">
      <c r="A134" s="5">
        <v>129</v>
      </c>
      <c r="B134" s="6">
        <v>45000</v>
      </c>
      <c r="C134" s="5">
        <v>9.5</v>
      </c>
      <c r="D134" s="5">
        <v>1</v>
      </c>
      <c r="E134" s="5">
        <v>3</v>
      </c>
      <c r="G134" s="5">
        <v>47</v>
      </c>
      <c r="H134" s="5">
        <v>9</v>
      </c>
      <c r="I134" s="5">
        <v>100001</v>
      </c>
      <c r="J134" s="7">
        <v>45518</v>
      </c>
      <c r="K134" s="7">
        <v>45518</v>
      </c>
      <c r="L134" s="5">
        <v>0</v>
      </c>
      <c r="M134" s="5">
        <f>YEAR(ohrm_leave[[#This Row],[date]])</f>
        <v>2023</v>
      </c>
      <c r="N13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34" t="str">
        <f>_xlfn.XLOOKUP(ohrm_leave[[#This Row],[leave_type_id]],ohrm_leave_type[id],ohrm_leave_type[name],"",0,1)</f>
        <v>BL [Bereavement Leave]</v>
      </c>
      <c r="P134" t="str">
        <f>_xlfn.XLOOKUP(ohrm_leave[[#This Row],[status]],ohrm_leave_status[status],ohrm_leave_status[name],"",0,1)</f>
        <v>TAKEN</v>
      </c>
      <c r="Q134" t="str">
        <f>_xlfn.XLOOKUP(ohrm_leave[[#This Row],[leave_request_id]],ohrm_leave_request_comment[leave_request_id],ohrm_leave_request_comment[comments],"",0,1)</f>
        <v>Demise of Father</v>
      </c>
    </row>
    <row r="135" spans="1:17" hidden="1" x14ac:dyDescent="0.3">
      <c r="A135" s="5">
        <v>130</v>
      </c>
      <c r="B135" s="6">
        <v>45001</v>
      </c>
      <c r="C135" s="5">
        <v>9.5</v>
      </c>
      <c r="D135" s="5">
        <v>1</v>
      </c>
      <c r="E135" s="5">
        <v>3</v>
      </c>
      <c r="G135" s="5">
        <v>47</v>
      </c>
      <c r="H135" s="5">
        <v>9</v>
      </c>
      <c r="I135" s="5">
        <v>100001</v>
      </c>
      <c r="J135" s="7">
        <v>45518</v>
      </c>
      <c r="K135" s="7">
        <v>45518</v>
      </c>
      <c r="L135" s="5">
        <v>0</v>
      </c>
      <c r="M135" s="5">
        <f>YEAR(ohrm_leave[[#This Row],[date]])</f>
        <v>2023</v>
      </c>
      <c r="N13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35" t="str">
        <f>_xlfn.XLOOKUP(ohrm_leave[[#This Row],[leave_type_id]],ohrm_leave_type[id],ohrm_leave_type[name],"",0,1)</f>
        <v>BL [Bereavement Leave]</v>
      </c>
      <c r="P135" t="str">
        <f>_xlfn.XLOOKUP(ohrm_leave[[#This Row],[status]],ohrm_leave_status[status],ohrm_leave_status[name],"",0,1)</f>
        <v>TAKEN</v>
      </c>
      <c r="Q135" t="str">
        <f>_xlfn.XLOOKUP(ohrm_leave[[#This Row],[leave_request_id]],ohrm_leave_request_comment[leave_request_id],ohrm_leave_request_comment[comments],"",0,1)</f>
        <v>Demise of Father</v>
      </c>
    </row>
    <row r="136" spans="1:17" hidden="1" x14ac:dyDescent="0.3">
      <c r="A136" s="5">
        <v>131</v>
      </c>
      <c r="B136" s="6">
        <v>45002</v>
      </c>
      <c r="C136" s="5">
        <v>9.5</v>
      </c>
      <c r="D136" s="5">
        <v>1</v>
      </c>
      <c r="E136" s="5">
        <v>3</v>
      </c>
      <c r="G136" s="5">
        <v>47</v>
      </c>
      <c r="H136" s="5">
        <v>9</v>
      </c>
      <c r="I136" s="5">
        <v>100001</v>
      </c>
      <c r="J136" s="7">
        <v>45518</v>
      </c>
      <c r="K136" s="7">
        <v>45518</v>
      </c>
      <c r="L136" s="5">
        <v>0</v>
      </c>
      <c r="M136" s="5">
        <f>YEAR(ohrm_leave[[#This Row],[date]])</f>
        <v>2023</v>
      </c>
      <c r="N13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36" t="str">
        <f>_xlfn.XLOOKUP(ohrm_leave[[#This Row],[leave_type_id]],ohrm_leave_type[id],ohrm_leave_type[name],"",0,1)</f>
        <v>BL [Bereavement Leave]</v>
      </c>
      <c r="P136" t="str">
        <f>_xlfn.XLOOKUP(ohrm_leave[[#This Row],[status]],ohrm_leave_status[status],ohrm_leave_status[name],"",0,1)</f>
        <v>TAKEN</v>
      </c>
      <c r="Q136" t="str">
        <f>_xlfn.XLOOKUP(ohrm_leave[[#This Row],[leave_request_id]],ohrm_leave_request_comment[leave_request_id],ohrm_leave_request_comment[comments],"",0,1)</f>
        <v>Demise of Father</v>
      </c>
    </row>
    <row r="137" spans="1:17" hidden="1" x14ac:dyDescent="0.3">
      <c r="A137" s="5">
        <v>132</v>
      </c>
      <c r="B137" s="6">
        <v>45003</v>
      </c>
      <c r="C137" s="5">
        <v>0</v>
      </c>
      <c r="D137" s="5">
        <v>0</v>
      </c>
      <c r="E137" s="5">
        <v>4</v>
      </c>
      <c r="G137" s="5">
        <v>47</v>
      </c>
      <c r="H137" s="5">
        <v>9</v>
      </c>
      <c r="I137" s="5">
        <v>100001</v>
      </c>
      <c r="J137" s="7">
        <v>45518</v>
      </c>
      <c r="K137" s="7">
        <v>45518</v>
      </c>
      <c r="L137" s="5">
        <v>0</v>
      </c>
      <c r="M137" s="5">
        <f>YEAR(ohrm_leave[[#This Row],[date]])</f>
        <v>2023</v>
      </c>
      <c r="N13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37" t="str">
        <f>_xlfn.XLOOKUP(ohrm_leave[[#This Row],[leave_type_id]],ohrm_leave_type[id],ohrm_leave_type[name],"",0,1)</f>
        <v>BL [Bereavement Leave]</v>
      </c>
      <c r="P137" t="str">
        <f>_xlfn.XLOOKUP(ohrm_leave[[#This Row],[status]],ohrm_leave_status[status],ohrm_leave_status[name],"",0,1)</f>
        <v>WEEKEND</v>
      </c>
      <c r="Q137" t="str">
        <f>_xlfn.XLOOKUP(ohrm_leave[[#This Row],[leave_request_id]],ohrm_leave_request_comment[leave_request_id],ohrm_leave_request_comment[comments],"",0,1)</f>
        <v>Demise of Father</v>
      </c>
    </row>
    <row r="138" spans="1:17" hidden="1" x14ac:dyDescent="0.3">
      <c r="A138" s="5">
        <v>133</v>
      </c>
      <c r="B138" s="6">
        <v>45004</v>
      </c>
      <c r="C138" s="5">
        <v>0</v>
      </c>
      <c r="D138" s="5">
        <v>0</v>
      </c>
      <c r="E138" s="5">
        <v>4</v>
      </c>
      <c r="G138" s="5">
        <v>47</v>
      </c>
      <c r="H138" s="5">
        <v>9</v>
      </c>
      <c r="I138" s="5">
        <v>100001</v>
      </c>
      <c r="J138" s="7">
        <v>45518</v>
      </c>
      <c r="K138" s="7">
        <v>45518</v>
      </c>
      <c r="L138" s="5">
        <v>0</v>
      </c>
      <c r="M138" s="5">
        <f>YEAR(ohrm_leave[[#This Row],[date]])</f>
        <v>2023</v>
      </c>
      <c r="N13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38" t="str">
        <f>_xlfn.XLOOKUP(ohrm_leave[[#This Row],[leave_type_id]],ohrm_leave_type[id],ohrm_leave_type[name],"",0,1)</f>
        <v>BL [Bereavement Leave]</v>
      </c>
      <c r="P138" t="str">
        <f>_xlfn.XLOOKUP(ohrm_leave[[#This Row],[status]],ohrm_leave_status[status],ohrm_leave_status[name],"",0,1)</f>
        <v>WEEKEND</v>
      </c>
      <c r="Q138" t="str">
        <f>_xlfn.XLOOKUP(ohrm_leave[[#This Row],[leave_request_id]],ohrm_leave_request_comment[leave_request_id],ohrm_leave_request_comment[comments],"",0,1)</f>
        <v>Demise of Father</v>
      </c>
    </row>
    <row r="139" spans="1:17" hidden="1" x14ac:dyDescent="0.3">
      <c r="A139" s="5">
        <v>134</v>
      </c>
      <c r="B139" s="6">
        <v>45005</v>
      </c>
      <c r="C139" s="5">
        <v>9.5</v>
      </c>
      <c r="D139" s="5">
        <v>1</v>
      </c>
      <c r="E139" s="5">
        <v>3</v>
      </c>
      <c r="G139" s="5">
        <v>47</v>
      </c>
      <c r="H139" s="5">
        <v>9</v>
      </c>
      <c r="I139" s="5">
        <v>100001</v>
      </c>
      <c r="J139" s="7">
        <v>45518</v>
      </c>
      <c r="K139" s="7">
        <v>45518</v>
      </c>
      <c r="L139" s="5">
        <v>0</v>
      </c>
      <c r="M139" s="5">
        <f>YEAR(ohrm_leave[[#This Row],[date]])</f>
        <v>2023</v>
      </c>
      <c r="N13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39" t="str">
        <f>_xlfn.XLOOKUP(ohrm_leave[[#This Row],[leave_type_id]],ohrm_leave_type[id],ohrm_leave_type[name],"",0,1)</f>
        <v>BL [Bereavement Leave]</v>
      </c>
      <c r="P139" t="str">
        <f>_xlfn.XLOOKUP(ohrm_leave[[#This Row],[status]],ohrm_leave_status[status],ohrm_leave_status[name],"",0,1)</f>
        <v>TAKEN</v>
      </c>
      <c r="Q139" t="str">
        <f>_xlfn.XLOOKUP(ohrm_leave[[#This Row],[leave_request_id]],ohrm_leave_request_comment[leave_request_id],ohrm_leave_request_comment[comments],"",0,1)</f>
        <v>Demise of Father</v>
      </c>
    </row>
    <row r="140" spans="1:17" hidden="1" x14ac:dyDescent="0.3">
      <c r="A140" s="5">
        <v>135</v>
      </c>
      <c r="B140" s="6">
        <v>45006</v>
      </c>
      <c r="C140" s="5">
        <v>9.5</v>
      </c>
      <c r="D140" s="5">
        <v>1</v>
      </c>
      <c r="E140" s="5">
        <v>3</v>
      </c>
      <c r="G140" s="5">
        <v>47</v>
      </c>
      <c r="H140" s="5">
        <v>9</v>
      </c>
      <c r="I140" s="5">
        <v>100001</v>
      </c>
      <c r="J140" s="7">
        <v>45518</v>
      </c>
      <c r="K140" s="7">
        <v>45518</v>
      </c>
      <c r="L140" s="5">
        <v>0</v>
      </c>
      <c r="M140" s="5">
        <f>YEAR(ohrm_leave[[#This Row],[date]])</f>
        <v>2023</v>
      </c>
      <c r="N14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40" t="str">
        <f>_xlfn.XLOOKUP(ohrm_leave[[#This Row],[leave_type_id]],ohrm_leave_type[id],ohrm_leave_type[name],"",0,1)</f>
        <v>BL [Bereavement Leave]</v>
      </c>
      <c r="P140" t="str">
        <f>_xlfn.XLOOKUP(ohrm_leave[[#This Row],[status]],ohrm_leave_status[status],ohrm_leave_status[name],"",0,1)</f>
        <v>TAKEN</v>
      </c>
      <c r="Q140" t="str">
        <f>_xlfn.XLOOKUP(ohrm_leave[[#This Row],[leave_request_id]],ohrm_leave_request_comment[leave_request_id],ohrm_leave_request_comment[comments],"",0,1)</f>
        <v>Demise of Father</v>
      </c>
    </row>
    <row r="141" spans="1:17" hidden="1" x14ac:dyDescent="0.3">
      <c r="A141" s="5">
        <v>136</v>
      </c>
      <c r="B141" s="6">
        <v>45007</v>
      </c>
      <c r="C141" s="5">
        <v>9.5</v>
      </c>
      <c r="D141" s="5">
        <v>1</v>
      </c>
      <c r="E141" s="5">
        <v>3</v>
      </c>
      <c r="G141" s="5">
        <v>47</v>
      </c>
      <c r="H141" s="5">
        <v>9</v>
      </c>
      <c r="I141" s="5">
        <v>100001</v>
      </c>
      <c r="J141" s="7">
        <v>45518</v>
      </c>
      <c r="K141" s="7">
        <v>45518</v>
      </c>
      <c r="L141" s="5">
        <v>0</v>
      </c>
      <c r="M141" s="5">
        <f>YEAR(ohrm_leave[[#This Row],[date]])</f>
        <v>2023</v>
      </c>
      <c r="N14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41" t="str">
        <f>_xlfn.XLOOKUP(ohrm_leave[[#This Row],[leave_type_id]],ohrm_leave_type[id],ohrm_leave_type[name],"",0,1)</f>
        <v>BL [Bereavement Leave]</v>
      </c>
      <c r="P141" t="str">
        <f>_xlfn.XLOOKUP(ohrm_leave[[#This Row],[status]],ohrm_leave_status[status],ohrm_leave_status[name],"",0,1)</f>
        <v>TAKEN</v>
      </c>
      <c r="Q141" t="str">
        <f>_xlfn.XLOOKUP(ohrm_leave[[#This Row],[leave_request_id]],ohrm_leave_request_comment[leave_request_id],ohrm_leave_request_comment[comments],"",0,1)</f>
        <v>Demise of Father</v>
      </c>
    </row>
    <row r="142" spans="1:17" hidden="1" x14ac:dyDescent="0.3">
      <c r="A142" s="5">
        <v>137</v>
      </c>
      <c r="B142" s="6">
        <v>45008</v>
      </c>
      <c r="C142" s="5">
        <v>9.5</v>
      </c>
      <c r="D142" s="5">
        <v>1</v>
      </c>
      <c r="E142" s="5">
        <v>3</v>
      </c>
      <c r="G142" s="5">
        <v>47</v>
      </c>
      <c r="H142" s="5">
        <v>9</v>
      </c>
      <c r="I142" s="5">
        <v>100001</v>
      </c>
      <c r="J142" s="7">
        <v>45518</v>
      </c>
      <c r="K142" s="7">
        <v>45518</v>
      </c>
      <c r="L142" s="5">
        <v>0</v>
      </c>
      <c r="M142" s="5">
        <f>YEAR(ohrm_leave[[#This Row],[date]])</f>
        <v>2023</v>
      </c>
      <c r="N14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42" t="str">
        <f>_xlfn.XLOOKUP(ohrm_leave[[#This Row],[leave_type_id]],ohrm_leave_type[id],ohrm_leave_type[name],"",0,1)</f>
        <v>BL [Bereavement Leave]</v>
      </c>
      <c r="P142" t="str">
        <f>_xlfn.XLOOKUP(ohrm_leave[[#This Row],[status]],ohrm_leave_status[status],ohrm_leave_status[name],"",0,1)</f>
        <v>TAKEN</v>
      </c>
      <c r="Q142" t="str">
        <f>_xlfn.XLOOKUP(ohrm_leave[[#This Row],[leave_request_id]],ohrm_leave_request_comment[leave_request_id],ohrm_leave_request_comment[comments],"",0,1)</f>
        <v>Demise of Father</v>
      </c>
    </row>
    <row r="143" spans="1:17" hidden="1" x14ac:dyDescent="0.3">
      <c r="A143" s="5">
        <v>138</v>
      </c>
      <c r="B143" s="6">
        <v>45009</v>
      </c>
      <c r="C143" s="5">
        <v>9.5</v>
      </c>
      <c r="D143" s="5">
        <v>1</v>
      </c>
      <c r="E143" s="5">
        <v>3</v>
      </c>
      <c r="G143" s="5">
        <v>48</v>
      </c>
      <c r="H143" s="5">
        <v>7</v>
      </c>
      <c r="I143" s="5">
        <v>100001</v>
      </c>
      <c r="J143" s="7">
        <v>45518</v>
      </c>
      <c r="K143" s="7">
        <v>45518</v>
      </c>
      <c r="L143" s="5">
        <v>0</v>
      </c>
      <c r="M143" s="5">
        <f>YEAR(ohrm_leave[[#This Row],[date]])</f>
        <v>2023</v>
      </c>
      <c r="N14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43" t="str">
        <f>_xlfn.XLOOKUP(ohrm_leave[[#This Row],[leave_type_id]],ohrm_leave_type[id],ohrm_leave_type[name],"",0,1)</f>
        <v>LWP [Leave without Pay]</v>
      </c>
      <c r="P143" t="str">
        <f>_xlfn.XLOOKUP(ohrm_leave[[#This Row],[status]],ohrm_leave_status[status],ohrm_leave_status[name],"",0,1)</f>
        <v>TAKEN</v>
      </c>
      <c r="Q143" t="str">
        <f>_xlfn.XLOOKUP(ohrm_leave[[#This Row],[leave_request_id]],ohrm_leave_request_comment[leave_request_id],ohrm_leave_request_comment[comments],"",0,1)</f>
        <v>Demise of Father</v>
      </c>
    </row>
    <row r="144" spans="1:17" hidden="1" x14ac:dyDescent="0.3">
      <c r="A144" s="5">
        <v>139</v>
      </c>
      <c r="B144" s="6">
        <v>45010</v>
      </c>
      <c r="C144" s="5">
        <v>0</v>
      </c>
      <c r="D144" s="5">
        <v>0</v>
      </c>
      <c r="E144" s="5">
        <v>4</v>
      </c>
      <c r="G144" s="5">
        <v>48</v>
      </c>
      <c r="H144" s="5">
        <v>7</v>
      </c>
      <c r="I144" s="5">
        <v>100001</v>
      </c>
      <c r="J144" s="7">
        <v>45518</v>
      </c>
      <c r="K144" s="7">
        <v>45518</v>
      </c>
      <c r="L144" s="5">
        <v>0</v>
      </c>
      <c r="M144" s="5">
        <f>YEAR(ohrm_leave[[#This Row],[date]])</f>
        <v>2023</v>
      </c>
      <c r="N14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44" t="str">
        <f>_xlfn.XLOOKUP(ohrm_leave[[#This Row],[leave_type_id]],ohrm_leave_type[id],ohrm_leave_type[name],"",0,1)</f>
        <v>LWP [Leave without Pay]</v>
      </c>
      <c r="P144" t="str">
        <f>_xlfn.XLOOKUP(ohrm_leave[[#This Row],[status]],ohrm_leave_status[status],ohrm_leave_status[name],"",0,1)</f>
        <v>WEEKEND</v>
      </c>
      <c r="Q144" t="str">
        <f>_xlfn.XLOOKUP(ohrm_leave[[#This Row],[leave_request_id]],ohrm_leave_request_comment[leave_request_id],ohrm_leave_request_comment[comments],"",0,1)</f>
        <v>Demise of Father</v>
      </c>
    </row>
    <row r="145" spans="1:17" hidden="1" x14ac:dyDescent="0.3">
      <c r="A145" s="5">
        <v>140</v>
      </c>
      <c r="B145" s="6">
        <v>45011</v>
      </c>
      <c r="C145" s="5">
        <v>0</v>
      </c>
      <c r="D145" s="5">
        <v>0</v>
      </c>
      <c r="E145" s="5">
        <v>4</v>
      </c>
      <c r="G145" s="5">
        <v>48</v>
      </c>
      <c r="H145" s="5">
        <v>7</v>
      </c>
      <c r="I145" s="5">
        <v>100001</v>
      </c>
      <c r="J145" s="7">
        <v>45518</v>
      </c>
      <c r="K145" s="7">
        <v>45518</v>
      </c>
      <c r="L145" s="5">
        <v>0</v>
      </c>
      <c r="M145" s="5">
        <f>YEAR(ohrm_leave[[#This Row],[date]])</f>
        <v>2023</v>
      </c>
      <c r="N14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45" t="str">
        <f>_xlfn.XLOOKUP(ohrm_leave[[#This Row],[leave_type_id]],ohrm_leave_type[id],ohrm_leave_type[name],"",0,1)</f>
        <v>LWP [Leave without Pay]</v>
      </c>
      <c r="P145" t="str">
        <f>_xlfn.XLOOKUP(ohrm_leave[[#This Row],[status]],ohrm_leave_status[status],ohrm_leave_status[name],"",0,1)</f>
        <v>WEEKEND</v>
      </c>
      <c r="Q145" t="str">
        <f>_xlfn.XLOOKUP(ohrm_leave[[#This Row],[leave_request_id]],ohrm_leave_request_comment[leave_request_id],ohrm_leave_request_comment[comments],"",0,1)</f>
        <v>Demise of Father</v>
      </c>
    </row>
    <row r="146" spans="1:17" hidden="1" x14ac:dyDescent="0.3">
      <c r="A146" s="5">
        <v>141</v>
      </c>
      <c r="B146" s="6">
        <v>45012</v>
      </c>
      <c r="C146" s="5">
        <v>9.5</v>
      </c>
      <c r="D146" s="5">
        <v>1</v>
      </c>
      <c r="E146" s="5">
        <v>3</v>
      </c>
      <c r="G146" s="5">
        <v>48</v>
      </c>
      <c r="H146" s="5">
        <v>7</v>
      </c>
      <c r="I146" s="5">
        <v>100001</v>
      </c>
      <c r="J146" s="7">
        <v>45518</v>
      </c>
      <c r="K146" s="7">
        <v>45518</v>
      </c>
      <c r="L146" s="5">
        <v>0</v>
      </c>
      <c r="M146" s="5">
        <f>YEAR(ohrm_leave[[#This Row],[date]])</f>
        <v>2023</v>
      </c>
      <c r="N14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46" t="str">
        <f>_xlfn.XLOOKUP(ohrm_leave[[#This Row],[leave_type_id]],ohrm_leave_type[id],ohrm_leave_type[name],"",0,1)</f>
        <v>LWP [Leave without Pay]</v>
      </c>
      <c r="P146" t="str">
        <f>_xlfn.XLOOKUP(ohrm_leave[[#This Row],[status]],ohrm_leave_status[status],ohrm_leave_status[name],"",0,1)</f>
        <v>TAKEN</v>
      </c>
      <c r="Q146" t="str">
        <f>_xlfn.XLOOKUP(ohrm_leave[[#This Row],[leave_request_id]],ohrm_leave_request_comment[leave_request_id],ohrm_leave_request_comment[comments],"",0,1)</f>
        <v>Demise of Father</v>
      </c>
    </row>
    <row r="147" spans="1:17" hidden="1" x14ac:dyDescent="0.3">
      <c r="A147" s="5">
        <v>142</v>
      </c>
      <c r="B147" s="6">
        <v>45013</v>
      </c>
      <c r="C147" s="5">
        <v>9.5</v>
      </c>
      <c r="D147" s="5">
        <v>1</v>
      </c>
      <c r="E147" s="5">
        <v>3</v>
      </c>
      <c r="G147" s="5">
        <v>48</v>
      </c>
      <c r="H147" s="5">
        <v>7</v>
      </c>
      <c r="I147" s="5">
        <v>100001</v>
      </c>
      <c r="J147" s="7">
        <v>45518</v>
      </c>
      <c r="K147" s="7">
        <v>45518</v>
      </c>
      <c r="L147" s="5">
        <v>0</v>
      </c>
      <c r="M147" s="5">
        <f>YEAR(ohrm_leave[[#This Row],[date]])</f>
        <v>2023</v>
      </c>
      <c r="N14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47" t="str">
        <f>_xlfn.XLOOKUP(ohrm_leave[[#This Row],[leave_type_id]],ohrm_leave_type[id],ohrm_leave_type[name],"",0,1)</f>
        <v>LWP [Leave without Pay]</v>
      </c>
      <c r="P147" t="str">
        <f>_xlfn.XLOOKUP(ohrm_leave[[#This Row],[status]],ohrm_leave_status[status],ohrm_leave_status[name],"",0,1)</f>
        <v>TAKEN</v>
      </c>
      <c r="Q147" t="str">
        <f>_xlfn.XLOOKUP(ohrm_leave[[#This Row],[leave_request_id]],ohrm_leave_request_comment[leave_request_id],ohrm_leave_request_comment[comments],"",0,1)</f>
        <v>Demise of Father</v>
      </c>
    </row>
    <row r="148" spans="1:17" hidden="1" x14ac:dyDescent="0.3">
      <c r="A148" s="5">
        <v>143</v>
      </c>
      <c r="B148" s="6">
        <v>45014</v>
      </c>
      <c r="C148" s="5">
        <v>9.5</v>
      </c>
      <c r="D148" s="5">
        <v>1</v>
      </c>
      <c r="E148" s="5">
        <v>3</v>
      </c>
      <c r="G148" s="5">
        <v>48</v>
      </c>
      <c r="H148" s="5">
        <v>7</v>
      </c>
      <c r="I148" s="5">
        <v>100001</v>
      </c>
      <c r="J148" s="7">
        <v>45518</v>
      </c>
      <c r="K148" s="7">
        <v>45518</v>
      </c>
      <c r="L148" s="5">
        <v>0</v>
      </c>
      <c r="M148" s="5">
        <f>YEAR(ohrm_leave[[#This Row],[date]])</f>
        <v>2023</v>
      </c>
      <c r="N14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48" t="str">
        <f>_xlfn.XLOOKUP(ohrm_leave[[#This Row],[leave_type_id]],ohrm_leave_type[id],ohrm_leave_type[name],"",0,1)</f>
        <v>LWP [Leave without Pay]</v>
      </c>
      <c r="P148" t="str">
        <f>_xlfn.XLOOKUP(ohrm_leave[[#This Row],[status]],ohrm_leave_status[status],ohrm_leave_status[name],"",0,1)</f>
        <v>TAKEN</v>
      </c>
      <c r="Q148" t="str">
        <f>_xlfn.XLOOKUP(ohrm_leave[[#This Row],[leave_request_id]],ohrm_leave_request_comment[leave_request_id],ohrm_leave_request_comment[comments],"",0,1)</f>
        <v>Demise of Father</v>
      </c>
    </row>
    <row r="149" spans="1:17" hidden="1" x14ac:dyDescent="0.3">
      <c r="A149" s="5">
        <v>144</v>
      </c>
      <c r="B149" s="6">
        <v>45015</v>
      </c>
      <c r="C149" s="5">
        <v>9.5</v>
      </c>
      <c r="D149" s="5">
        <v>1</v>
      </c>
      <c r="E149" s="5">
        <v>3</v>
      </c>
      <c r="G149" s="5">
        <v>48</v>
      </c>
      <c r="H149" s="5">
        <v>7</v>
      </c>
      <c r="I149" s="5">
        <v>100001</v>
      </c>
      <c r="J149" s="7">
        <v>45518</v>
      </c>
      <c r="K149" s="7">
        <v>45518</v>
      </c>
      <c r="L149" s="5">
        <v>0</v>
      </c>
      <c r="M149" s="5">
        <f>YEAR(ohrm_leave[[#This Row],[date]])</f>
        <v>2023</v>
      </c>
      <c r="N14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49" t="str">
        <f>_xlfn.XLOOKUP(ohrm_leave[[#This Row],[leave_type_id]],ohrm_leave_type[id],ohrm_leave_type[name],"",0,1)</f>
        <v>LWP [Leave without Pay]</v>
      </c>
      <c r="P149" t="str">
        <f>_xlfn.XLOOKUP(ohrm_leave[[#This Row],[status]],ohrm_leave_status[status],ohrm_leave_status[name],"",0,1)</f>
        <v>TAKEN</v>
      </c>
      <c r="Q149" t="str">
        <f>_xlfn.XLOOKUP(ohrm_leave[[#This Row],[leave_request_id]],ohrm_leave_request_comment[leave_request_id],ohrm_leave_request_comment[comments],"",0,1)</f>
        <v>Demise of Father</v>
      </c>
    </row>
    <row r="150" spans="1:17" hidden="1" x14ac:dyDescent="0.3">
      <c r="A150" s="5">
        <v>145</v>
      </c>
      <c r="B150" s="6">
        <v>45016</v>
      </c>
      <c r="C150" s="5">
        <v>9.5</v>
      </c>
      <c r="D150" s="5">
        <v>1</v>
      </c>
      <c r="E150" s="5">
        <v>3</v>
      </c>
      <c r="G150" s="5">
        <v>48</v>
      </c>
      <c r="H150" s="5">
        <v>7</v>
      </c>
      <c r="I150" s="5">
        <v>100001</v>
      </c>
      <c r="J150" s="7">
        <v>45518</v>
      </c>
      <c r="K150" s="7">
        <v>45518</v>
      </c>
      <c r="L150" s="5">
        <v>0</v>
      </c>
      <c r="M150" s="5">
        <f>YEAR(ohrm_leave[[#This Row],[date]])</f>
        <v>2023</v>
      </c>
      <c r="N15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50" t="str">
        <f>_xlfn.XLOOKUP(ohrm_leave[[#This Row],[leave_type_id]],ohrm_leave_type[id],ohrm_leave_type[name],"",0,1)</f>
        <v>LWP [Leave without Pay]</v>
      </c>
      <c r="P150" t="str">
        <f>_xlfn.XLOOKUP(ohrm_leave[[#This Row],[status]],ohrm_leave_status[status],ohrm_leave_status[name],"",0,1)</f>
        <v>TAKEN</v>
      </c>
      <c r="Q150" t="str">
        <f>_xlfn.XLOOKUP(ohrm_leave[[#This Row],[leave_request_id]],ohrm_leave_request_comment[leave_request_id],ohrm_leave_request_comment[comments],"",0,1)</f>
        <v>Demise of Father</v>
      </c>
    </row>
    <row r="151" spans="1:17" hidden="1" x14ac:dyDescent="0.3">
      <c r="A151" s="5">
        <v>146</v>
      </c>
      <c r="B151" s="6">
        <v>45044</v>
      </c>
      <c r="C151" s="5">
        <v>9.5</v>
      </c>
      <c r="D151" s="5">
        <v>1</v>
      </c>
      <c r="E151" s="5">
        <v>3</v>
      </c>
      <c r="G151" s="5">
        <v>49</v>
      </c>
      <c r="H151" s="5">
        <v>7</v>
      </c>
      <c r="I151" s="5">
        <v>100001</v>
      </c>
      <c r="J151" s="7">
        <v>45518</v>
      </c>
      <c r="K151" s="7">
        <v>45518</v>
      </c>
      <c r="L151" s="5">
        <v>0</v>
      </c>
      <c r="M151" s="5">
        <f>YEAR(ohrm_leave[[#This Row],[date]])</f>
        <v>2023</v>
      </c>
      <c r="N15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51" t="str">
        <f>_xlfn.XLOOKUP(ohrm_leave[[#This Row],[leave_type_id]],ohrm_leave_type[id],ohrm_leave_type[name],"",0,1)</f>
        <v>LWP [Leave without Pay]</v>
      </c>
      <c r="P151" t="str">
        <f>_xlfn.XLOOKUP(ohrm_leave[[#This Row],[status]],ohrm_leave_status[status],ohrm_leave_status[name],"",0,1)</f>
        <v>TAKEN</v>
      </c>
      <c r="Q151" t="str">
        <f>_xlfn.XLOOKUP(ohrm_leave[[#This Row],[leave_request_id]],ohrm_leave_request_comment[leave_request_id],ohrm_leave_request_comment[comments],"",0,1)</f>
        <v>Unwell</v>
      </c>
    </row>
    <row r="152" spans="1:17" hidden="1" x14ac:dyDescent="0.3">
      <c r="A152" s="5">
        <v>147</v>
      </c>
      <c r="B152" s="6">
        <v>45049</v>
      </c>
      <c r="C152" s="5">
        <v>9.5</v>
      </c>
      <c r="D152" s="5">
        <v>1</v>
      </c>
      <c r="E152" s="5">
        <v>3</v>
      </c>
      <c r="G152" s="5">
        <v>50</v>
      </c>
      <c r="H152" s="5">
        <v>7</v>
      </c>
      <c r="I152" s="5">
        <v>100001</v>
      </c>
      <c r="J152" s="7">
        <v>45518</v>
      </c>
      <c r="K152" s="7">
        <v>45518</v>
      </c>
      <c r="L152" s="5">
        <v>0</v>
      </c>
      <c r="M152" s="5">
        <f>YEAR(ohrm_leave[[#This Row],[date]])</f>
        <v>2023</v>
      </c>
      <c r="N15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52" t="str">
        <f>_xlfn.XLOOKUP(ohrm_leave[[#This Row],[leave_type_id]],ohrm_leave_type[id],ohrm_leave_type[name],"",0,1)</f>
        <v>LWP [Leave without Pay]</v>
      </c>
      <c r="P152" t="str">
        <f>_xlfn.XLOOKUP(ohrm_leave[[#This Row],[status]],ohrm_leave_status[status],ohrm_leave_status[name],"",0,1)</f>
        <v>TAKEN</v>
      </c>
      <c r="Q152" t="str">
        <f>_xlfn.XLOOKUP(ohrm_leave[[#This Row],[leave_request_id]],ohrm_leave_request_comment[leave_request_id],ohrm_leave_request_comment[comments],"",0,1)</f>
        <v>Personal</v>
      </c>
    </row>
    <row r="153" spans="1:17" hidden="1" x14ac:dyDescent="0.3">
      <c r="A153" s="5">
        <v>148</v>
      </c>
      <c r="B153" s="6">
        <v>45048</v>
      </c>
      <c r="C153" s="5">
        <v>9</v>
      </c>
      <c r="D153" s="5">
        <v>1</v>
      </c>
      <c r="E153" s="5">
        <v>0</v>
      </c>
      <c r="G153" s="5">
        <v>51</v>
      </c>
      <c r="H153" s="5">
        <v>1</v>
      </c>
      <c r="I153" s="5">
        <v>15</v>
      </c>
      <c r="J153" s="7">
        <v>45518.375</v>
      </c>
      <c r="K153" s="7">
        <v>45518.75</v>
      </c>
      <c r="L153" s="5">
        <v>3</v>
      </c>
      <c r="M153" s="5">
        <f>YEAR(ohrm_leave[[#This Row],[date]])</f>
        <v>2023</v>
      </c>
      <c r="N15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53" t="str">
        <f>_xlfn.XLOOKUP(ohrm_leave[[#This Row],[leave_type_id]],ohrm_leave_type[id],ohrm_leave_type[name],"",0,1)</f>
        <v>EL [Earned Leave]</v>
      </c>
      <c r="P153" t="str">
        <f>_xlfn.XLOOKUP(ohrm_leave[[#This Row],[status]],ohrm_leave_status[status],ohrm_leave_status[name],"",0,1)</f>
        <v>CANCELLED</v>
      </c>
      <c r="Q153" t="str">
        <f>_xlfn.XLOOKUP(ohrm_leave[[#This Row],[leave_request_id]],ohrm_leave_request_comment[leave_request_id],ohrm_leave_request_comment[comments],"",0,1)</f>
        <v>Emergency Leave Due to My Younger Brother's Health Issue.</v>
      </c>
    </row>
    <row r="154" spans="1:17" hidden="1" x14ac:dyDescent="0.3">
      <c r="A154" s="5">
        <v>149</v>
      </c>
      <c r="B154" s="6">
        <v>45049</v>
      </c>
      <c r="C154" s="5">
        <v>9</v>
      </c>
      <c r="D154" s="5">
        <v>1</v>
      </c>
      <c r="E154" s="5">
        <v>0</v>
      </c>
      <c r="G154" s="5">
        <v>51</v>
      </c>
      <c r="H154" s="5">
        <v>1</v>
      </c>
      <c r="I154" s="5">
        <v>15</v>
      </c>
      <c r="J154" s="7">
        <v>45518.375</v>
      </c>
      <c r="K154" s="7">
        <v>45518.75</v>
      </c>
      <c r="L154" s="5">
        <v>3</v>
      </c>
      <c r="M154" s="5">
        <f>YEAR(ohrm_leave[[#This Row],[date]])</f>
        <v>2023</v>
      </c>
      <c r="N15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54" t="str">
        <f>_xlfn.XLOOKUP(ohrm_leave[[#This Row],[leave_type_id]],ohrm_leave_type[id],ohrm_leave_type[name],"",0,1)</f>
        <v>EL [Earned Leave]</v>
      </c>
      <c r="P154" t="str">
        <f>_xlfn.XLOOKUP(ohrm_leave[[#This Row],[status]],ohrm_leave_status[status],ohrm_leave_status[name],"",0,1)</f>
        <v>CANCELLED</v>
      </c>
      <c r="Q154" t="str">
        <f>_xlfn.XLOOKUP(ohrm_leave[[#This Row],[leave_request_id]],ohrm_leave_request_comment[leave_request_id],ohrm_leave_request_comment[comments],"",0,1)</f>
        <v>Emergency Leave Due to My Younger Brother's Health Issue.</v>
      </c>
    </row>
    <row r="155" spans="1:17" hidden="1" x14ac:dyDescent="0.3">
      <c r="A155" s="5">
        <v>150</v>
      </c>
      <c r="B155" s="6">
        <v>45050</v>
      </c>
      <c r="C155" s="5">
        <v>9</v>
      </c>
      <c r="D155" s="5">
        <v>1</v>
      </c>
      <c r="E155" s="5">
        <v>0</v>
      </c>
      <c r="G155" s="5">
        <v>51</v>
      </c>
      <c r="H155" s="5">
        <v>1</v>
      </c>
      <c r="I155" s="5">
        <v>15</v>
      </c>
      <c r="J155" s="7">
        <v>45518.375</v>
      </c>
      <c r="K155" s="7">
        <v>45518.75</v>
      </c>
      <c r="L155" s="5">
        <v>3</v>
      </c>
      <c r="M155" s="5">
        <f>YEAR(ohrm_leave[[#This Row],[date]])</f>
        <v>2023</v>
      </c>
      <c r="N15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55" t="str">
        <f>_xlfn.XLOOKUP(ohrm_leave[[#This Row],[leave_type_id]],ohrm_leave_type[id],ohrm_leave_type[name],"",0,1)</f>
        <v>EL [Earned Leave]</v>
      </c>
      <c r="P155" t="str">
        <f>_xlfn.XLOOKUP(ohrm_leave[[#This Row],[status]],ohrm_leave_status[status],ohrm_leave_status[name],"",0,1)</f>
        <v>CANCELLED</v>
      </c>
      <c r="Q155" t="str">
        <f>_xlfn.XLOOKUP(ohrm_leave[[#This Row],[leave_request_id]],ohrm_leave_request_comment[leave_request_id],ohrm_leave_request_comment[comments],"",0,1)</f>
        <v>Emergency Leave Due to My Younger Brother's Health Issue.</v>
      </c>
    </row>
    <row r="156" spans="1:17" hidden="1" x14ac:dyDescent="0.3">
      <c r="A156" s="5">
        <v>151</v>
      </c>
      <c r="B156" s="6">
        <v>45065</v>
      </c>
      <c r="C156" s="5">
        <v>9</v>
      </c>
      <c r="D156" s="5">
        <v>1</v>
      </c>
      <c r="E156" s="5">
        <v>0</v>
      </c>
      <c r="G156" s="5">
        <v>52</v>
      </c>
      <c r="H156" s="5">
        <v>1</v>
      </c>
      <c r="I156" s="5">
        <v>7</v>
      </c>
      <c r="J156" s="7">
        <v>45518</v>
      </c>
      <c r="K156" s="7">
        <v>45518</v>
      </c>
      <c r="L156" s="5">
        <v>0</v>
      </c>
      <c r="M156" s="5">
        <f>YEAR(ohrm_leave[[#This Row],[date]])</f>
        <v>2023</v>
      </c>
      <c r="N15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56" t="str">
        <f>_xlfn.XLOOKUP(ohrm_leave[[#This Row],[leave_type_id]],ohrm_leave_type[id],ohrm_leave_type[name],"",0,1)</f>
        <v>EL [Earned Leave]</v>
      </c>
      <c r="P156" t="str">
        <f>_xlfn.XLOOKUP(ohrm_leave[[#This Row],[status]],ohrm_leave_status[status],ohrm_leave_status[name],"",0,1)</f>
        <v>CANCELLED</v>
      </c>
      <c r="Q156" t="str">
        <f>_xlfn.XLOOKUP(ohrm_leave[[#This Row],[leave_request_id]],ohrm_leave_request_comment[leave_request_id],ohrm_leave_request_comment[comments],"",0,1)</f>
        <v>Need Personal Leave.</v>
      </c>
    </row>
    <row r="157" spans="1:17" hidden="1" x14ac:dyDescent="0.3">
      <c r="A157" s="5">
        <v>152</v>
      </c>
      <c r="B157" s="6">
        <v>45068</v>
      </c>
      <c r="C157" s="5">
        <v>9.5</v>
      </c>
      <c r="D157" s="5">
        <v>1</v>
      </c>
      <c r="E157" s="5">
        <v>3</v>
      </c>
      <c r="G157" s="5">
        <v>53</v>
      </c>
      <c r="H157" s="5">
        <v>1</v>
      </c>
      <c r="I157" s="5">
        <v>16</v>
      </c>
      <c r="J157" s="7">
        <v>45518</v>
      </c>
      <c r="K157" s="7">
        <v>45518</v>
      </c>
      <c r="L157" s="5">
        <v>0</v>
      </c>
      <c r="M157" s="5">
        <f>YEAR(ohrm_leave[[#This Row],[date]])</f>
        <v>2023</v>
      </c>
      <c r="N15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157" t="str">
        <f>_xlfn.XLOOKUP(ohrm_leave[[#This Row],[leave_type_id]],ohrm_leave_type[id],ohrm_leave_type[name],"",0,1)</f>
        <v>EL [Earned Leave]</v>
      </c>
      <c r="P157" t="str">
        <f>_xlfn.XLOOKUP(ohrm_leave[[#This Row],[status]],ohrm_leave_status[status],ohrm_leave_status[name],"",0,1)</f>
        <v>TAKEN</v>
      </c>
      <c r="Q157" t="str">
        <f>_xlfn.XLOOKUP(ohrm_leave[[#This Row],[leave_request_id]],ohrm_leave_request_comment[leave_request_id],ohrm_leave_request_comment[comments],"",0,1)</f>
        <v>Personal</v>
      </c>
    </row>
    <row r="158" spans="1:17" hidden="1" x14ac:dyDescent="0.3">
      <c r="A158" s="5">
        <v>153</v>
      </c>
      <c r="B158" s="6">
        <v>45096</v>
      </c>
      <c r="C158" s="5">
        <v>9</v>
      </c>
      <c r="D158" s="5">
        <v>1</v>
      </c>
      <c r="E158" s="5">
        <v>3</v>
      </c>
      <c r="G158" s="5">
        <v>54</v>
      </c>
      <c r="H158" s="5">
        <v>1</v>
      </c>
      <c r="I158" s="5">
        <v>14</v>
      </c>
      <c r="J158" s="7">
        <v>45518</v>
      </c>
      <c r="K158" s="7">
        <v>45518</v>
      </c>
      <c r="L158" s="5">
        <v>0</v>
      </c>
      <c r="M158" s="5">
        <f>YEAR(ohrm_leave[[#This Row],[date]])</f>
        <v>2023</v>
      </c>
      <c r="N15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158" t="str">
        <f>_xlfn.XLOOKUP(ohrm_leave[[#This Row],[leave_type_id]],ohrm_leave_type[id],ohrm_leave_type[name],"",0,1)</f>
        <v>EL [Earned Leave]</v>
      </c>
      <c r="P158" t="str">
        <f>_xlfn.XLOOKUP(ohrm_leave[[#This Row],[status]],ohrm_leave_status[status],ohrm_leave_status[name],"",0,1)</f>
        <v>TAKEN</v>
      </c>
      <c r="Q158" t="str">
        <f>_xlfn.XLOOKUP(ohrm_leave[[#This Row],[leave_request_id]],ohrm_leave_request_comment[leave_request_id],ohrm_leave_request_comment[comments],"",0,1)</f>
        <v>I was traveling back to my home. I took Jeet sir's permission on WhatsApp teqmantra family group. I also wrote an email for Leave Approved confirmation on 26-06-2023.</v>
      </c>
    </row>
    <row r="159" spans="1:17" hidden="1" x14ac:dyDescent="0.3">
      <c r="A159" s="5">
        <v>154</v>
      </c>
      <c r="B159" s="6">
        <v>45099</v>
      </c>
      <c r="C159" s="5">
        <v>9</v>
      </c>
      <c r="D159" s="5">
        <v>1</v>
      </c>
      <c r="E159" s="5">
        <v>3</v>
      </c>
      <c r="G159" s="5">
        <v>55</v>
      </c>
      <c r="H159" s="5">
        <v>1</v>
      </c>
      <c r="I159" s="5">
        <v>14</v>
      </c>
      <c r="J159" s="7">
        <v>45518</v>
      </c>
      <c r="K159" s="7">
        <v>45518</v>
      </c>
      <c r="L159" s="5">
        <v>0</v>
      </c>
      <c r="M159" s="5">
        <f>YEAR(ohrm_leave[[#This Row],[date]])</f>
        <v>2023</v>
      </c>
      <c r="N15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159" t="str">
        <f>_xlfn.XLOOKUP(ohrm_leave[[#This Row],[leave_type_id]],ohrm_leave_type[id],ohrm_leave_type[name],"",0,1)</f>
        <v>EL [Earned Leave]</v>
      </c>
      <c r="P159" t="str">
        <f>_xlfn.XLOOKUP(ohrm_leave[[#This Row],[status]],ohrm_leave_status[status],ohrm_leave_status[name],"",0,1)</f>
        <v>TAKEN</v>
      </c>
      <c r="Q159" t="str">
        <f>_xlfn.XLOOKUP(ohrm_leave[[#This Row],[leave_request_id]],ohrm_leave_request_comment[leave_request_id],ohrm_leave_request_comment[comments],"",0,1)</f>
        <v>I have a Doctor's Appointment on 22 June 2023. I took leave permission from Jeet sir.</v>
      </c>
    </row>
    <row r="160" spans="1:17" hidden="1" x14ac:dyDescent="0.3">
      <c r="A160" s="5">
        <v>155</v>
      </c>
      <c r="B160" s="6">
        <v>45085</v>
      </c>
      <c r="C160" s="5">
        <v>9</v>
      </c>
      <c r="D160" s="5">
        <v>1</v>
      </c>
      <c r="E160" s="5">
        <v>0</v>
      </c>
      <c r="G160" s="5">
        <v>56</v>
      </c>
      <c r="H160" s="5">
        <v>1</v>
      </c>
      <c r="I160" s="5">
        <v>15</v>
      </c>
      <c r="J160" s="7">
        <v>45518</v>
      </c>
      <c r="K160" s="7">
        <v>45518</v>
      </c>
      <c r="L160" s="5">
        <v>0</v>
      </c>
      <c r="M160" s="5">
        <f>YEAR(ohrm_leave[[#This Row],[date]])</f>
        <v>2023</v>
      </c>
      <c r="N16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60" t="str">
        <f>_xlfn.XLOOKUP(ohrm_leave[[#This Row],[leave_type_id]],ohrm_leave_type[id],ohrm_leave_type[name],"",0,1)</f>
        <v>EL [Earned Leave]</v>
      </c>
      <c r="P160" t="str">
        <f>_xlfn.XLOOKUP(ohrm_leave[[#This Row],[status]],ohrm_leave_status[status],ohrm_leave_status[name],"",0,1)</f>
        <v>CANCELLED</v>
      </c>
      <c r="Q160" t="str">
        <f>_xlfn.XLOOKUP(ohrm_leave[[#This Row],[leave_request_id]],ohrm_leave_request_comment[leave_request_id],ohrm_leave_request_comment[comments],"",0,1)</f>
        <v>Headache</v>
      </c>
    </row>
    <row r="161" spans="1:17" hidden="1" x14ac:dyDescent="0.3">
      <c r="A161" s="5">
        <v>156</v>
      </c>
      <c r="B161" s="6">
        <v>45097</v>
      </c>
      <c r="C161" s="5">
        <v>9</v>
      </c>
      <c r="D161" s="5">
        <v>1</v>
      </c>
      <c r="E161" s="5">
        <v>0</v>
      </c>
      <c r="G161" s="5">
        <v>57</v>
      </c>
      <c r="H161" s="5">
        <v>1</v>
      </c>
      <c r="I161" s="5">
        <v>15</v>
      </c>
      <c r="J161" s="7">
        <v>45518</v>
      </c>
      <c r="K161" s="7">
        <v>45518</v>
      </c>
      <c r="L161" s="5">
        <v>0</v>
      </c>
      <c r="M161" s="5">
        <f>YEAR(ohrm_leave[[#This Row],[date]])</f>
        <v>2023</v>
      </c>
      <c r="N16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61" t="str">
        <f>_xlfn.XLOOKUP(ohrm_leave[[#This Row],[leave_type_id]],ohrm_leave_type[id],ohrm_leave_type[name],"",0,1)</f>
        <v>EL [Earned Leave]</v>
      </c>
      <c r="P161" t="str">
        <f>_xlfn.XLOOKUP(ohrm_leave[[#This Row],[status]],ohrm_leave_status[status],ohrm_leave_status[name],"",0,1)</f>
        <v>CANCELLED</v>
      </c>
      <c r="Q161" t="str">
        <f>_xlfn.XLOOKUP(ohrm_leave[[#This Row],[leave_request_id]],ohrm_leave_request_comment[leave_request_id],ohrm_leave_request_comment[comments],"",0,1)</f>
        <v>Health issue of My Room Partner</v>
      </c>
    </row>
    <row r="162" spans="1:17" hidden="1" x14ac:dyDescent="0.3">
      <c r="A162" s="5">
        <v>157</v>
      </c>
      <c r="B162" s="6">
        <v>45104</v>
      </c>
      <c r="C162" s="5">
        <v>9</v>
      </c>
      <c r="D162" s="5">
        <v>1</v>
      </c>
      <c r="E162" s="5">
        <v>0</v>
      </c>
      <c r="G162" s="5">
        <v>58</v>
      </c>
      <c r="H162" s="5">
        <v>1</v>
      </c>
      <c r="I162" s="5">
        <v>7</v>
      </c>
      <c r="J162" s="7">
        <v>45518</v>
      </c>
      <c r="K162" s="7">
        <v>45518</v>
      </c>
      <c r="L162" s="5">
        <v>0</v>
      </c>
      <c r="M162" s="5">
        <f>YEAR(ohrm_leave[[#This Row],[date]])</f>
        <v>2023</v>
      </c>
      <c r="N16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62" t="str">
        <f>_xlfn.XLOOKUP(ohrm_leave[[#This Row],[leave_type_id]],ohrm_leave_type[id],ohrm_leave_type[name],"",0,1)</f>
        <v>EL [Earned Leave]</v>
      </c>
      <c r="P162" t="str">
        <f>_xlfn.XLOOKUP(ohrm_leave[[#This Row],[status]],ohrm_leave_status[status],ohrm_leave_status[name],"",0,1)</f>
        <v>CANCELLED</v>
      </c>
      <c r="Q162" t="str">
        <f>_xlfn.XLOOKUP(ohrm_leave[[#This Row],[leave_request_id]],ohrm_leave_request_comment[leave_request_id],ohrm_leave_request_comment[comments],"",0,1)</f>
        <v>Health issues of Family member</v>
      </c>
    </row>
    <row r="163" spans="1:17" hidden="1" x14ac:dyDescent="0.3">
      <c r="A163" s="5">
        <v>158</v>
      </c>
      <c r="B163" s="6">
        <v>45100</v>
      </c>
      <c r="C163" s="5">
        <v>4.5</v>
      </c>
      <c r="D163" s="5">
        <v>0.5</v>
      </c>
      <c r="E163" s="5">
        <v>3</v>
      </c>
      <c r="G163" s="5">
        <v>59</v>
      </c>
      <c r="H163" s="5">
        <v>1</v>
      </c>
      <c r="I163" s="5">
        <v>14</v>
      </c>
      <c r="J163" s="7">
        <v>45518.5625</v>
      </c>
      <c r="K163" s="7">
        <v>45518.75</v>
      </c>
      <c r="L163" s="5">
        <v>2</v>
      </c>
      <c r="M163" s="5">
        <f>YEAR(ohrm_leave[[#This Row],[date]])</f>
        <v>2023</v>
      </c>
      <c r="N16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163" t="str">
        <f>_xlfn.XLOOKUP(ohrm_leave[[#This Row],[leave_type_id]],ohrm_leave_type[id],ohrm_leave_type[name],"",0,1)</f>
        <v>EL [Earned Leave]</v>
      </c>
      <c r="P163" t="str">
        <f>_xlfn.XLOOKUP(ohrm_leave[[#This Row],[status]],ohrm_leave_status[status],ohrm_leave_status[name],"",0,1)</f>
        <v>TAKEN</v>
      </c>
      <c r="Q163" t="str">
        <f>_xlfn.XLOOKUP(ohrm_leave[[#This Row],[leave_request_id]],ohrm_leave_request_comment[leave_request_id],ohrm_leave_request_comment[comments],"",0,1)</f>
        <v>Medical reasons</v>
      </c>
    </row>
    <row r="164" spans="1:17" hidden="1" x14ac:dyDescent="0.3">
      <c r="A164" s="5">
        <v>159</v>
      </c>
      <c r="B164" s="6">
        <v>45107</v>
      </c>
      <c r="C164" s="5">
        <v>9</v>
      </c>
      <c r="D164" s="5">
        <v>1</v>
      </c>
      <c r="E164" s="5">
        <v>3</v>
      </c>
      <c r="G164" s="5">
        <v>60</v>
      </c>
      <c r="H164" s="5">
        <v>1</v>
      </c>
      <c r="I164" s="5">
        <v>14</v>
      </c>
      <c r="J164" s="7">
        <v>45518</v>
      </c>
      <c r="K164" s="7">
        <v>45518</v>
      </c>
      <c r="L164" s="5">
        <v>0</v>
      </c>
      <c r="M164" s="5">
        <f>YEAR(ohrm_leave[[#This Row],[date]])</f>
        <v>2023</v>
      </c>
      <c r="N16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164" t="str">
        <f>_xlfn.XLOOKUP(ohrm_leave[[#This Row],[leave_type_id]],ohrm_leave_type[id],ohrm_leave_type[name],"",0,1)</f>
        <v>EL [Earned Leave]</v>
      </c>
      <c r="P164" t="str">
        <f>_xlfn.XLOOKUP(ohrm_leave[[#This Row],[status]],ohrm_leave_status[status],ohrm_leave_status[name],"",0,1)</f>
        <v>TAKEN</v>
      </c>
      <c r="Q164" t="str">
        <f>_xlfn.XLOOKUP(ohrm_leave[[#This Row],[leave_request_id]],ohrm_leave_request_comment[leave_request_id],ohrm_leave_request_comment[comments],"",0,1)</f>
        <v>Out of Station</v>
      </c>
    </row>
    <row r="165" spans="1:17" hidden="1" x14ac:dyDescent="0.3">
      <c r="A165" s="5">
        <v>160</v>
      </c>
      <c r="B165" s="6">
        <v>45119</v>
      </c>
      <c r="C165" s="5">
        <v>9</v>
      </c>
      <c r="D165" s="5">
        <v>1</v>
      </c>
      <c r="E165" s="5">
        <v>0</v>
      </c>
      <c r="G165" s="5">
        <v>61</v>
      </c>
      <c r="H165" s="5">
        <v>1</v>
      </c>
      <c r="I165" s="5">
        <v>14</v>
      </c>
      <c r="J165" s="7">
        <v>45518</v>
      </c>
      <c r="K165" s="7">
        <v>45518</v>
      </c>
      <c r="L165" s="5">
        <v>0</v>
      </c>
      <c r="M165" s="5">
        <f>YEAR(ohrm_leave[[#This Row],[date]])</f>
        <v>2023</v>
      </c>
      <c r="N16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165" t="str">
        <f>_xlfn.XLOOKUP(ohrm_leave[[#This Row],[leave_type_id]],ohrm_leave_type[id],ohrm_leave_type[name],"",0,1)</f>
        <v>EL [Earned Leave]</v>
      </c>
      <c r="P165" t="str">
        <f>_xlfn.XLOOKUP(ohrm_leave[[#This Row],[status]],ohrm_leave_status[status],ohrm_leave_status[name],"",0,1)</f>
        <v>CANCELLED</v>
      </c>
      <c r="Q165" t="str">
        <f>_xlfn.XLOOKUP(ohrm_leave[[#This Row],[leave_request_id]],ohrm_leave_request_comment[leave_request_id],ohrm_leave_request_comment[comments],"",0,1)</f>
        <v>I'm admitted to the hospital.</v>
      </c>
    </row>
    <row r="166" spans="1:17" hidden="1" x14ac:dyDescent="0.3">
      <c r="A166" s="5">
        <v>161</v>
      </c>
      <c r="B166" s="6">
        <v>45121</v>
      </c>
      <c r="C166" s="5">
        <v>9</v>
      </c>
      <c r="D166" s="5">
        <v>1</v>
      </c>
      <c r="E166" s="5">
        <v>0</v>
      </c>
      <c r="G166" s="5">
        <v>62</v>
      </c>
      <c r="H166" s="5">
        <v>1</v>
      </c>
      <c r="I166" s="5">
        <v>14</v>
      </c>
      <c r="J166" s="7">
        <v>45518</v>
      </c>
      <c r="K166" s="7">
        <v>45518</v>
      </c>
      <c r="L166" s="5">
        <v>0</v>
      </c>
      <c r="M166" s="5">
        <f>YEAR(ohrm_leave[[#This Row],[date]])</f>
        <v>2023</v>
      </c>
      <c r="N16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166" t="str">
        <f>_xlfn.XLOOKUP(ohrm_leave[[#This Row],[leave_type_id]],ohrm_leave_type[id],ohrm_leave_type[name],"",0,1)</f>
        <v>EL [Earned Leave]</v>
      </c>
      <c r="P166" t="str">
        <f>_xlfn.XLOOKUP(ohrm_leave[[#This Row],[status]],ohrm_leave_status[status],ohrm_leave_status[name],"",0,1)</f>
        <v>CANCELLED</v>
      </c>
      <c r="Q166" t="str">
        <f>_xlfn.XLOOKUP(ohrm_leave[[#This Row],[leave_request_id]],ohrm_leave_request_comment[leave_request_id],ohrm_leave_request_comment[comments],"",0,1)</f>
        <v>I'm undergoing treatment.</v>
      </c>
    </row>
    <row r="167" spans="1:17" hidden="1" x14ac:dyDescent="0.3">
      <c r="A167" s="5">
        <v>162</v>
      </c>
      <c r="B167" s="6">
        <v>45127</v>
      </c>
      <c r="C167" s="5">
        <v>9</v>
      </c>
      <c r="D167" s="5">
        <v>1</v>
      </c>
      <c r="E167" s="5">
        <v>0</v>
      </c>
      <c r="G167" s="5">
        <v>63</v>
      </c>
      <c r="H167" s="5">
        <v>1</v>
      </c>
      <c r="I167" s="5">
        <v>14</v>
      </c>
      <c r="J167" s="7">
        <v>45518</v>
      </c>
      <c r="K167" s="7">
        <v>45518</v>
      </c>
      <c r="L167" s="5">
        <v>0</v>
      </c>
      <c r="M167" s="5">
        <f>YEAR(ohrm_leave[[#This Row],[date]])</f>
        <v>2023</v>
      </c>
      <c r="N16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167" t="str">
        <f>_xlfn.XLOOKUP(ohrm_leave[[#This Row],[leave_type_id]],ohrm_leave_type[id],ohrm_leave_type[name],"",0,1)</f>
        <v>EL [Earned Leave]</v>
      </c>
      <c r="P167" t="str">
        <f>_xlfn.XLOOKUP(ohrm_leave[[#This Row],[status]],ohrm_leave_status[status],ohrm_leave_status[name],"",0,1)</f>
        <v>CANCELLED</v>
      </c>
      <c r="Q167" t="str">
        <f>_xlfn.XLOOKUP(ohrm_leave[[#This Row],[leave_request_id]],ohrm_leave_request_comment[leave_request_id],ohrm_leave_request_comment[comments],"",0,1)</f>
        <v>I was discharged from the Hospital.</v>
      </c>
    </row>
    <row r="168" spans="1:17" hidden="1" x14ac:dyDescent="0.3">
      <c r="A168" s="5">
        <v>163</v>
      </c>
      <c r="B168" s="6">
        <v>45128</v>
      </c>
      <c r="C168" s="5">
        <v>9</v>
      </c>
      <c r="D168" s="5">
        <v>1</v>
      </c>
      <c r="E168" s="5">
        <v>0</v>
      </c>
      <c r="G168" s="5">
        <v>64</v>
      </c>
      <c r="H168" s="5">
        <v>1</v>
      </c>
      <c r="I168" s="5">
        <v>14</v>
      </c>
      <c r="J168" s="7">
        <v>45518</v>
      </c>
      <c r="K168" s="7">
        <v>45518</v>
      </c>
      <c r="L168" s="5">
        <v>0</v>
      </c>
      <c r="M168" s="5">
        <f>YEAR(ohrm_leave[[#This Row],[date]])</f>
        <v>2023</v>
      </c>
      <c r="N16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168" t="str">
        <f>_xlfn.XLOOKUP(ohrm_leave[[#This Row],[leave_type_id]],ohrm_leave_type[id],ohrm_leave_type[name],"",0,1)</f>
        <v>EL [Earned Leave]</v>
      </c>
      <c r="P168" t="str">
        <f>_xlfn.XLOOKUP(ohrm_leave[[#This Row],[status]],ohrm_leave_status[status],ohrm_leave_status[name],"",0,1)</f>
        <v>CANCELLED</v>
      </c>
      <c r="Q168" t="str">
        <f>_xlfn.XLOOKUP(ohrm_leave[[#This Row],[leave_request_id]],ohrm_leave_request_comment[leave_request_id],ohrm_leave_request_comment[comments],"",0,1)</f>
        <v>I couldn't come Online. Due to heavy rainfall in my home town on Friday, there was no power for the whole day.</v>
      </c>
    </row>
    <row r="169" spans="1:17" hidden="1" x14ac:dyDescent="0.3">
      <c r="A169" s="5">
        <v>164</v>
      </c>
      <c r="B169" s="6">
        <v>45131</v>
      </c>
      <c r="C169" s="5">
        <v>9</v>
      </c>
      <c r="D169" s="5">
        <v>1</v>
      </c>
      <c r="E169" s="5">
        <v>0</v>
      </c>
      <c r="G169" s="5">
        <v>65</v>
      </c>
      <c r="H169" s="5">
        <v>1</v>
      </c>
      <c r="I169" s="5">
        <v>15</v>
      </c>
      <c r="J169" s="7">
        <v>45518</v>
      </c>
      <c r="K169" s="7">
        <v>45518</v>
      </c>
      <c r="L169" s="5">
        <v>0</v>
      </c>
      <c r="M169" s="5">
        <f>YEAR(ohrm_leave[[#This Row],[date]])</f>
        <v>2023</v>
      </c>
      <c r="N16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69" t="str">
        <f>_xlfn.XLOOKUP(ohrm_leave[[#This Row],[leave_type_id]],ohrm_leave_type[id],ohrm_leave_type[name],"",0,1)</f>
        <v>EL [Earned Leave]</v>
      </c>
      <c r="P169" t="str">
        <f>_xlfn.XLOOKUP(ohrm_leave[[#This Row],[status]],ohrm_leave_status[status],ohrm_leave_status[name],"",0,1)</f>
        <v>CANCELLED</v>
      </c>
      <c r="Q169" t="str">
        <f>_xlfn.XLOOKUP(ohrm_leave[[#This Row],[leave_request_id]],ohrm_leave_request_comment[leave_request_id],ohrm_leave_request_comment[comments],"",0,1)</f>
        <v>Went to Khatu Shyam Ji</v>
      </c>
    </row>
    <row r="170" spans="1:17" hidden="1" x14ac:dyDescent="0.3">
      <c r="A170" s="5">
        <v>165</v>
      </c>
      <c r="B170" s="6">
        <v>45132</v>
      </c>
      <c r="C170" s="5">
        <v>9</v>
      </c>
      <c r="D170" s="5">
        <v>1</v>
      </c>
      <c r="E170" s="5">
        <v>0</v>
      </c>
      <c r="G170" s="5">
        <v>65</v>
      </c>
      <c r="H170" s="5">
        <v>1</v>
      </c>
      <c r="I170" s="5">
        <v>15</v>
      </c>
      <c r="J170" s="7">
        <v>45518</v>
      </c>
      <c r="K170" s="7">
        <v>45518</v>
      </c>
      <c r="L170" s="5">
        <v>0</v>
      </c>
      <c r="M170" s="5">
        <f>YEAR(ohrm_leave[[#This Row],[date]])</f>
        <v>2023</v>
      </c>
      <c r="N17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70" t="str">
        <f>_xlfn.XLOOKUP(ohrm_leave[[#This Row],[leave_type_id]],ohrm_leave_type[id],ohrm_leave_type[name],"",0,1)</f>
        <v>EL [Earned Leave]</v>
      </c>
      <c r="P170" t="str">
        <f>_xlfn.XLOOKUP(ohrm_leave[[#This Row],[status]],ohrm_leave_status[status],ohrm_leave_status[name],"",0,1)</f>
        <v>CANCELLED</v>
      </c>
      <c r="Q170" t="str">
        <f>_xlfn.XLOOKUP(ohrm_leave[[#This Row],[leave_request_id]],ohrm_leave_request_comment[leave_request_id],ohrm_leave_request_comment[comments],"",0,1)</f>
        <v>Went to Khatu Shyam Ji</v>
      </c>
    </row>
    <row r="171" spans="1:17" hidden="1" x14ac:dyDescent="0.3">
      <c r="A171" s="5">
        <v>166</v>
      </c>
      <c r="B171" s="6">
        <v>45133</v>
      </c>
      <c r="C171" s="5">
        <v>9</v>
      </c>
      <c r="D171" s="5">
        <v>1</v>
      </c>
      <c r="E171" s="5">
        <v>0</v>
      </c>
      <c r="G171" s="5">
        <v>65</v>
      </c>
      <c r="H171" s="5">
        <v>1</v>
      </c>
      <c r="I171" s="5">
        <v>15</v>
      </c>
      <c r="J171" s="7">
        <v>45518</v>
      </c>
      <c r="K171" s="7">
        <v>45518</v>
      </c>
      <c r="L171" s="5">
        <v>0</v>
      </c>
      <c r="M171" s="5">
        <f>YEAR(ohrm_leave[[#This Row],[date]])</f>
        <v>2023</v>
      </c>
      <c r="N17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71" t="str">
        <f>_xlfn.XLOOKUP(ohrm_leave[[#This Row],[leave_type_id]],ohrm_leave_type[id],ohrm_leave_type[name],"",0,1)</f>
        <v>EL [Earned Leave]</v>
      </c>
      <c r="P171" t="str">
        <f>_xlfn.XLOOKUP(ohrm_leave[[#This Row],[status]],ohrm_leave_status[status],ohrm_leave_status[name],"",0,1)</f>
        <v>CANCELLED</v>
      </c>
      <c r="Q171" t="str">
        <f>_xlfn.XLOOKUP(ohrm_leave[[#This Row],[leave_request_id]],ohrm_leave_request_comment[leave_request_id],ohrm_leave_request_comment[comments],"",0,1)</f>
        <v>Went to Khatu Shyam Ji</v>
      </c>
    </row>
    <row r="172" spans="1:17" hidden="1" x14ac:dyDescent="0.3">
      <c r="A172" s="5">
        <v>167</v>
      </c>
      <c r="B172" s="6">
        <v>45119</v>
      </c>
      <c r="C172" s="5">
        <v>9</v>
      </c>
      <c r="D172" s="5">
        <v>1</v>
      </c>
      <c r="E172" s="5">
        <v>3</v>
      </c>
      <c r="G172" s="5">
        <v>66</v>
      </c>
      <c r="H172" s="5">
        <v>3</v>
      </c>
      <c r="I172" s="5">
        <v>14</v>
      </c>
      <c r="J172" s="7">
        <v>45518</v>
      </c>
      <c r="K172" s="7">
        <v>45518</v>
      </c>
      <c r="L172" s="5">
        <v>0</v>
      </c>
      <c r="M172" s="5">
        <f>YEAR(ohrm_leave[[#This Row],[date]])</f>
        <v>2023</v>
      </c>
      <c r="N17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172" t="str">
        <f>_xlfn.XLOOKUP(ohrm_leave[[#This Row],[leave_type_id]],ohrm_leave_type[id],ohrm_leave_type[name],"",0,1)</f>
        <v>SL [Sick Leave]</v>
      </c>
      <c r="P172" t="str">
        <f>_xlfn.XLOOKUP(ohrm_leave[[#This Row],[status]],ohrm_leave_status[status],ohrm_leave_status[name],"",0,1)</f>
        <v>TAKEN</v>
      </c>
      <c r="Q172" t="str">
        <f>_xlfn.XLOOKUP(ohrm_leave[[#This Row],[leave_request_id]],ohrm_leave_request_comment[leave_request_id],ohrm_leave_request_comment[comments],"",0,1)</f>
        <v>I'm admitted to the hospital.</v>
      </c>
    </row>
    <row r="173" spans="1:17" hidden="1" x14ac:dyDescent="0.3">
      <c r="A173" s="5">
        <v>168</v>
      </c>
      <c r="B173" s="6">
        <v>45121</v>
      </c>
      <c r="C173" s="5">
        <v>9</v>
      </c>
      <c r="D173" s="5">
        <v>1</v>
      </c>
      <c r="E173" s="5">
        <v>3</v>
      </c>
      <c r="G173" s="5">
        <v>67</v>
      </c>
      <c r="H173" s="5">
        <v>3</v>
      </c>
      <c r="I173" s="5">
        <v>14</v>
      </c>
      <c r="J173" s="7">
        <v>45518</v>
      </c>
      <c r="K173" s="7">
        <v>45518</v>
      </c>
      <c r="L173" s="5">
        <v>0</v>
      </c>
      <c r="M173" s="5">
        <f>YEAR(ohrm_leave[[#This Row],[date]])</f>
        <v>2023</v>
      </c>
      <c r="N17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173" t="str">
        <f>_xlfn.XLOOKUP(ohrm_leave[[#This Row],[leave_type_id]],ohrm_leave_type[id],ohrm_leave_type[name],"",0,1)</f>
        <v>SL [Sick Leave]</v>
      </c>
      <c r="P173" t="str">
        <f>_xlfn.XLOOKUP(ohrm_leave[[#This Row],[status]],ohrm_leave_status[status],ohrm_leave_status[name],"",0,1)</f>
        <v>TAKEN</v>
      </c>
      <c r="Q173" t="str">
        <f>_xlfn.XLOOKUP(ohrm_leave[[#This Row],[leave_request_id]],ohrm_leave_request_comment[leave_request_id],ohrm_leave_request_comment[comments],"",0,1)</f>
        <v>I'm undergoing treatment.</v>
      </c>
    </row>
    <row r="174" spans="1:17" hidden="1" x14ac:dyDescent="0.3">
      <c r="A174" s="5">
        <v>169</v>
      </c>
      <c r="B174" s="6">
        <v>45127</v>
      </c>
      <c r="C174" s="5">
        <v>9</v>
      </c>
      <c r="D174" s="5">
        <v>1</v>
      </c>
      <c r="E174" s="5">
        <v>3</v>
      </c>
      <c r="G174" s="5">
        <v>68</v>
      </c>
      <c r="H174" s="5">
        <v>3</v>
      </c>
      <c r="I174" s="5">
        <v>14</v>
      </c>
      <c r="J174" s="7">
        <v>45518</v>
      </c>
      <c r="K174" s="7">
        <v>45518</v>
      </c>
      <c r="L174" s="5">
        <v>0</v>
      </c>
      <c r="M174" s="5">
        <f>YEAR(ohrm_leave[[#This Row],[date]])</f>
        <v>2023</v>
      </c>
      <c r="N17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174" t="str">
        <f>_xlfn.XLOOKUP(ohrm_leave[[#This Row],[leave_type_id]],ohrm_leave_type[id],ohrm_leave_type[name],"",0,1)</f>
        <v>SL [Sick Leave]</v>
      </c>
      <c r="P174" t="str">
        <f>_xlfn.XLOOKUP(ohrm_leave[[#This Row],[status]],ohrm_leave_status[status],ohrm_leave_status[name],"",0,1)</f>
        <v>TAKEN</v>
      </c>
      <c r="Q174" t="str">
        <f>_xlfn.XLOOKUP(ohrm_leave[[#This Row],[leave_request_id]],ohrm_leave_request_comment[leave_request_id],ohrm_leave_request_comment[comments],"",0,1)</f>
        <v>I was discharged from the Hospital.</v>
      </c>
    </row>
    <row r="175" spans="1:17" hidden="1" x14ac:dyDescent="0.3">
      <c r="A175" s="5">
        <v>170</v>
      </c>
      <c r="B175" s="6">
        <v>45128</v>
      </c>
      <c r="C175" s="5">
        <v>9</v>
      </c>
      <c r="D175" s="5">
        <v>1</v>
      </c>
      <c r="E175" s="5">
        <v>3</v>
      </c>
      <c r="G175" s="5">
        <v>69</v>
      </c>
      <c r="H175" s="5">
        <v>7</v>
      </c>
      <c r="I175" s="5">
        <v>14</v>
      </c>
      <c r="J175" s="7">
        <v>45518</v>
      </c>
      <c r="K175" s="7">
        <v>45518</v>
      </c>
      <c r="L175" s="5">
        <v>0</v>
      </c>
      <c r="M175" s="5">
        <f>YEAR(ohrm_leave[[#This Row],[date]])</f>
        <v>2023</v>
      </c>
      <c r="N17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175" t="str">
        <f>_xlfn.XLOOKUP(ohrm_leave[[#This Row],[leave_type_id]],ohrm_leave_type[id],ohrm_leave_type[name],"",0,1)</f>
        <v>LWP [Leave without Pay]</v>
      </c>
      <c r="P175" t="str">
        <f>_xlfn.XLOOKUP(ohrm_leave[[#This Row],[status]],ohrm_leave_status[status],ohrm_leave_status[name],"",0,1)</f>
        <v>TAKEN</v>
      </c>
      <c r="Q175" t="str">
        <f>_xlfn.XLOOKUP(ohrm_leave[[#This Row],[leave_request_id]],ohrm_leave_request_comment[leave_request_id],ohrm_leave_request_comment[comments],"",0,1)</f>
        <v>I couldn't come Online. Due to heavy rainfall in my home town on Friday, there was no power for the whole day.</v>
      </c>
    </row>
    <row r="176" spans="1:17" hidden="1" x14ac:dyDescent="0.3">
      <c r="A176" s="5">
        <v>171</v>
      </c>
      <c r="B176" s="6">
        <v>45145</v>
      </c>
      <c r="C176" s="5">
        <v>9.5</v>
      </c>
      <c r="D176" s="5">
        <v>1</v>
      </c>
      <c r="E176" s="5">
        <v>3</v>
      </c>
      <c r="G176" s="5">
        <v>70</v>
      </c>
      <c r="H176" s="5">
        <v>3</v>
      </c>
      <c r="I176" s="5">
        <v>100001</v>
      </c>
      <c r="J176" s="7">
        <v>45518</v>
      </c>
      <c r="K176" s="7">
        <v>45518</v>
      </c>
      <c r="L176" s="5">
        <v>0</v>
      </c>
      <c r="M176" s="5">
        <f>YEAR(ohrm_leave[[#This Row],[date]])</f>
        <v>2023</v>
      </c>
      <c r="N17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76" t="str">
        <f>_xlfn.XLOOKUP(ohrm_leave[[#This Row],[leave_type_id]],ohrm_leave_type[id],ohrm_leave_type[name],"",0,1)</f>
        <v>SL [Sick Leave]</v>
      </c>
      <c r="P176" t="str">
        <f>_xlfn.XLOOKUP(ohrm_leave[[#This Row],[status]],ohrm_leave_status[status],ohrm_leave_status[name],"",0,1)</f>
        <v>TAKEN</v>
      </c>
      <c r="Q176" t="str">
        <f>_xlfn.XLOOKUP(ohrm_leave[[#This Row],[leave_request_id]],ohrm_leave_request_comment[leave_request_id],ohrm_leave_request_comment[comments],"",0,1)</f>
        <v>not feeling well today due to cold</v>
      </c>
    </row>
    <row r="177" spans="1:17" hidden="1" x14ac:dyDescent="0.3">
      <c r="A177" s="5">
        <v>172</v>
      </c>
      <c r="B177" s="6">
        <v>45131</v>
      </c>
      <c r="C177" s="5">
        <v>9</v>
      </c>
      <c r="D177" s="5">
        <v>1</v>
      </c>
      <c r="E177" s="5">
        <v>3</v>
      </c>
      <c r="G177" s="5">
        <v>71</v>
      </c>
      <c r="H177" s="5">
        <v>1</v>
      </c>
      <c r="I177" s="5">
        <v>15</v>
      </c>
      <c r="J177" s="7">
        <v>45518</v>
      </c>
      <c r="K177" s="7">
        <v>45518</v>
      </c>
      <c r="L177" s="5">
        <v>0</v>
      </c>
      <c r="M177" s="5">
        <f>YEAR(ohrm_leave[[#This Row],[date]])</f>
        <v>2023</v>
      </c>
      <c r="N17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77" t="str">
        <f>_xlfn.XLOOKUP(ohrm_leave[[#This Row],[leave_type_id]],ohrm_leave_type[id],ohrm_leave_type[name],"",0,1)</f>
        <v>EL [Earned Leave]</v>
      </c>
      <c r="P177" t="str">
        <f>_xlfn.XLOOKUP(ohrm_leave[[#This Row],[status]],ohrm_leave_status[status],ohrm_leave_status[name],"",0,1)</f>
        <v>TAKEN</v>
      </c>
      <c r="Q177" t="str">
        <f>_xlfn.XLOOKUP(ohrm_leave[[#This Row],[leave_request_id]],ohrm_leave_request_comment[leave_request_id],ohrm_leave_request_comment[comments],"",0,1)</f>
        <v>Went to Khatu Shyam Ji</v>
      </c>
    </row>
    <row r="178" spans="1:17" hidden="1" x14ac:dyDescent="0.3">
      <c r="A178" s="5">
        <v>173</v>
      </c>
      <c r="B178" s="6">
        <v>45132</v>
      </c>
      <c r="C178" s="5">
        <v>9</v>
      </c>
      <c r="D178" s="5">
        <v>1</v>
      </c>
      <c r="E178" s="5">
        <v>0</v>
      </c>
      <c r="G178" s="5">
        <v>72</v>
      </c>
      <c r="H178" s="5">
        <v>7</v>
      </c>
      <c r="I178" s="5">
        <v>15</v>
      </c>
      <c r="J178" s="7">
        <v>45518</v>
      </c>
      <c r="K178" s="7">
        <v>45518</v>
      </c>
      <c r="L178" s="5">
        <v>0</v>
      </c>
      <c r="M178" s="5">
        <f>YEAR(ohrm_leave[[#This Row],[date]])</f>
        <v>2023</v>
      </c>
      <c r="N17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78" t="str">
        <f>_xlfn.XLOOKUP(ohrm_leave[[#This Row],[leave_type_id]],ohrm_leave_type[id],ohrm_leave_type[name],"",0,1)</f>
        <v>LWP [Leave without Pay]</v>
      </c>
      <c r="P178" t="str">
        <f>_xlfn.XLOOKUP(ohrm_leave[[#This Row],[status]],ohrm_leave_status[status],ohrm_leave_status[name],"",0,1)</f>
        <v>CANCELLED</v>
      </c>
      <c r="Q178" t="str">
        <f>_xlfn.XLOOKUP(ohrm_leave[[#This Row],[leave_request_id]],ohrm_leave_request_comment[leave_request_id],ohrm_leave_request_comment[comments],"",0,1)</f>
        <v>Went to Khatu Shyam Ji</v>
      </c>
    </row>
    <row r="179" spans="1:17" hidden="1" x14ac:dyDescent="0.3">
      <c r="A179" s="5">
        <v>174</v>
      </c>
      <c r="B179" s="6">
        <v>45133</v>
      </c>
      <c r="C179" s="5">
        <v>9</v>
      </c>
      <c r="D179" s="5">
        <v>1</v>
      </c>
      <c r="E179" s="5">
        <v>0</v>
      </c>
      <c r="G179" s="5">
        <v>73</v>
      </c>
      <c r="H179" s="5">
        <v>7</v>
      </c>
      <c r="I179" s="5">
        <v>15</v>
      </c>
      <c r="J179" s="7">
        <v>45518</v>
      </c>
      <c r="K179" s="7">
        <v>45518</v>
      </c>
      <c r="L179" s="5">
        <v>0</v>
      </c>
      <c r="M179" s="5">
        <f>YEAR(ohrm_leave[[#This Row],[date]])</f>
        <v>2023</v>
      </c>
      <c r="N17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79" t="str">
        <f>_xlfn.XLOOKUP(ohrm_leave[[#This Row],[leave_type_id]],ohrm_leave_type[id],ohrm_leave_type[name],"",0,1)</f>
        <v>LWP [Leave without Pay]</v>
      </c>
      <c r="P179" t="str">
        <f>_xlfn.XLOOKUP(ohrm_leave[[#This Row],[status]],ohrm_leave_status[status],ohrm_leave_status[name],"",0,1)</f>
        <v>CANCELLED</v>
      </c>
      <c r="Q179" t="str">
        <f>_xlfn.XLOOKUP(ohrm_leave[[#This Row],[leave_request_id]],ohrm_leave_request_comment[leave_request_id],ohrm_leave_request_comment[comments],"",0,1)</f>
        <v xml:space="preserve">Went to Khatu Shyam Ji
</v>
      </c>
    </row>
    <row r="180" spans="1:17" hidden="1" x14ac:dyDescent="0.3">
      <c r="A180" s="5">
        <v>175</v>
      </c>
      <c r="B180" s="6">
        <v>45001</v>
      </c>
      <c r="C180" s="5">
        <v>9</v>
      </c>
      <c r="D180" s="5">
        <v>1</v>
      </c>
      <c r="E180" s="5">
        <v>3</v>
      </c>
      <c r="G180" s="5">
        <v>74</v>
      </c>
      <c r="H180" s="5">
        <v>3</v>
      </c>
      <c r="I180" s="5">
        <v>15</v>
      </c>
      <c r="J180" s="7">
        <v>45518</v>
      </c>
      <c r="K180" s="7">
        <v>45518</v>
      </c>
      <c r="L180" s="5">
        <v>0</v>
      </c>
      <c r="M180" s="5">
        <f>YEAR(ohrm_leave[[#This Row],[date]])</f>
        <v>2023</v>
      </c>
      <c r="N18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80" t="str">
        <f>_xlfn.XLOOKUP(ohrm_leave[[#This Row],[leave_type_id]],ohrm_leave_type[id],ohrm_leave_type[name],"",0,1)</f>
        <v>SL [Sick Leave]</v>
      </c>
      <c r="P180" t="str">
        <f>_xlfn.XLOOKUP(ohrm_leave[[#This Row],[status]],ohrm_leave_status[status],ohrm_leave_status[name],"",0,1)</f>
        <v>TAKEN</v>
      </c>
      <c r="Q180" t="str">
        <f>_xlfn.XLOOKUP(ohrm_leave[[#This Row],[leave_request_id]],ohrm_leave_request_comment[leave_request_id],ohrm_leave_request_comment[comments],"",0,1)</f>
        <v>Suffering From Headache and Cold.</v>
      </c>
    </row>
    <row r="181" spans="1:17" hidden="1" x14ac:dyDescent="0.3">
      <c r="A181" s="5">
        <v>176</v>
      </c>
      <c r="B181" s="6">
        <v>45085</v>
      </c>
      <c r="C181" s="5">
        <v>9</v>
      </c>
      <c r="D181" s="5">
        <v>1</v>
      </c>
      <c r="E181" s="5">
        <v>3</v>
      </c>
      <c r="G181" s="5">
        <v>75</v>
      </c>
      <c r="H181" s="5">
        <v>3</v>
      </c>
      <c r="I181" s="5">
        <v>15</v>
      </c>
      <c r="J181" s="7">
        <v>45518</v>
      </c>
      <c r="K181" s="7">
        <v>45518</v>
      </c>
      <c r="L181" s="5">
        <v>0</v>
      </c>
      <c r="M181" s="5">
        <f>YEAR(ohrm_leave[[#This Row],[date]])</f>
        <v>2023</v>
      </c>
      <c r="N18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81" t="str">
        <f>_xlfn.XLOOKUP(ohrm_leave[[#This Row],[leave_type_id]],ohrm_leave_type[id],ohrm_leave_type[name],"",0,1)</f>
        <v>SL [Sick Leave]</v>
      </c>
      <c r="P181" t="str">
        <f>_xlfn.XLOOKUP(ohrm_leave[[#This Row],[status]],ohrm_leave_status[status],ohrm_leave_status[name],"",0,1)</f>
        <v>TAKEN</v>
      </c>
      <c r="Q181" t="str">
        <f>_xlfn.XLOOKUP(ohrm_leave[[#This Row],[leave_request_id]],ohrm_leave_request_comment[leave_request_id],ohrm_leave_request_comment[comments],"",0,1)</f>
        <v>Headache</v>
      </c>
    </row>
    <row r="182" spans="1:17" hidden="1" x14ac:dyDescent="0.3">
      <c r="A182" s="5">
        <v>177</v>
      </c>
      <c r="B182" s="6">
        <v>45142</v>
      </c>
      <c r="C182" s="5">
        <v>9</v>
      </c>
      <c r="D182" s="5">
        <v>1</v>
      </c>
      <c r="E182" s="5">
        <v>3</v>
      </c>
      <c r="G182" s="5">
        <v>76</v>
      </c>
      <c r="H182" s="5">
        <v>3</v>
      </c>
      <c r="I182" s="5">
        <v>15</v>
      </c>
      <c r="J182" s="7">
        <v>45518</v>
      </c>
      <c r="K182" s="7">
        <v>45518</v>
      </c>
      <c r="L182" s="5">
        <v>0</v>
      </c>
      <c r="M182" s="5">
        <f>YEAR(ohrm_leave[[#This Row],[date]])</f>
        <v>2023</v>
      </c>
      <c r="N18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82" t="str">
        <f>_xlfn.XLOOKUP(ohrm_leave[[#This Row],[leave_type_id]],ohrm_leave_type[id],ohrm_leave_type[name],"",0,1)</f>
        <v>SL [Sick Leave]</v>
      </c>
      <c r="P182" t="str">
        <f>_xlfn.XLOOKUP(ohrm_leave[[#This Row],[status]],ohrm_leave_status[status],ohrm_leave_status[name],"",0,1)</f>
        <v>TAKEN</v>
      </c>
      <c r="Q182" t="str">
        <f>_xlfn.XLOOKUP(ohrm_leave[[#This Row],[leave_request_id]],ohrm_leave_request_comment[leave_request_id],ohrm_leave_request_comment[comments],"",0,1)</f>
        <v>Not well</v>
      </c>
    </row>
    <row r="183" spans="1:17" hidden="1" x14ac:dyDescent="0.3">
      <c r="A183" s="5">
        <v>178</v>
      </c>
      <c r="B183" s="6">
        <v>45048</v>
      </c>
      <c r="C183" s="5">
        <v>9</v>
      </c>
      <c r="D183" s="5">
        <v>1</v>
      </c>
      <c r="E183" s="5">
        <v>3</v>
      </c>
      <c r="G183" s="5">
        <v>77</v>
      </c>
      <c r="H183" s="5">
        <v>10</v>
      </c>
      <c r="I183" s="5">
        <v>15</v>
      </c>
      <c r="J183" s="7">
        <v>45518</v>
      </c>
      <c r="K183" s="7">
        <v>45518</v>
      </c>
      <c r="L183" s="5">
        <v>0</v>
      </c>
      <c r="M183" s="5">
        <f>YEAR(ohrm_leave[[#This Row],[date]])</f>
        <v>2023</v>
      </c>
      <c r="N18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83" t="str">
        <f>_xlfn.XLOOKUP(ohrm_leave[[#This Row],[leave_type_id]],ohrm_leave_type[id],ohrm_leave_type[name],"",0,1)</f>
        <v>CL [Casual Leave]</v>
      </c>
      <c r="P183" t="str">
        <f>_xlfn.XLOOKUP(ohrm_leave[[#This Row],[status]],ohrm_leave_status[status],ohrm_leave_status[name],"",0,1)</f>
        <v>TAKEN</v>
      </c>
      <c r="Q183" t="str">
        <f>_xlfn.XLOOKUP(ohrm_leave[[#This Row],[leave_request_id]],ohrm_leave_request_comment[leave_request_id],ohrm_leave_request_comment[comments],"",0,1)</f>
        <v>Emergency Leave Due to My Younger Brother's Health</v>
      </c>
    </row>
    <row r="184" spans="1:17" hidden="1" x14ac:dyDescent="0.3">
      <c r="A184" s="5">
        <v>179</v>
      </c>
      <c r="B184" s="6">
        <v>45049</v>
      </c>
      <c r="C184" s="5">
        <v>9</v>
      </c>
      <c r="D184" s="5">
        <v>1</v>
      </c>
      <c r="E184" s="5">
        <v>3</v>
      </c>
      <c r="G184" s="5">
        <v>77</v>
      </c>
      <c r="H184" s="5">
        <v>10</v>
      </c>
      <c r="I184" s="5">
        <v>15</v>
      </c>
      <c r="J184" s="7">
        <v>45518</v>
      </c>
      <c r="K184" s="7">
        <v>45518</v>
      </c>
      <c r="L184" s="5">
        <v>0</v>
      </c>
      <c r="M184" s="5">
        <f>YEAR(ohrm_leave[[#This Row],[date]])</f>
        <v>2023</v>
      </c>
      <c r="N18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84" t="str">
        <f>_xlfn.XLOOKUP(ohrm_leave[[#This Row],[leave_type_id]],ohrm_leave_type[id],ohrm_leave_type[name],"",0,1)</f>
        <v>CL [Casual Leave]</v>
      </c>
      <c r="P184" t="str">
        <f>_xlfn.XLOOKUP(ohrm_leave[[#This Row],[status]],ohrm_leave_status[status],ohrm_leave_status[name],"",0,1)</f>
        <v>TAKEN</v>
      </c>
      <c r="Q184" t="str">
        <f>_xlfn.XLOOKUP(ohrm_leave[[#This Row],[leave_request_id]],ohrm_leave_request_comment[leave_request_id],ohrm_leave_request_comment[comments],"",0,1)</f>
        <v>Emergency Leave Due to My Younger Brother's Health</v>
      </c>
    </row>
    <row r="185" spans="1:17" hidden="1" x14ac:dyDescent="0.3">
      <c r="A185" s="5">
        <v>180</v>
      </c>
      <c r="B185" s="6">
        <v>45050</v>
      </c>
      <c r="C185" s="5">
        <v>9</v>
      </c>
      <c r="D185" s="5">
        <v>1</v>
      </c>
      <c r="E185" s="5">
        <v>3</v>
      </c>
      <c r="G185" s="5">
        <v>77</v>
      </c>
      <c r="H185" s="5">
        <v>10</v>
      </c>
      <c r="I185" s="5">
        <v>15</v>
      </c>
      <c r="J185" s="7">
        <v>45518</v>
      </c>
      <c r="K185" s="7">
        <v>45518</v>
      </c>
      <c r="L185" s="5">
        <v>0</v>
      </c>
      <c r="M185" s="5">
        <f>YEAR(ohrm_leave[[#This Row],[date]])</f>
        <v>2023</v>
      </c>
      <c r="N18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85" t="str">
        <f>_xlfn.XLOOKUP(ohrm_leave[[#This Row],[leave_type_id]],ohrm_leave_type[id],ohrm_leave_type[name],"",0,1)</f>
        <v>CL [Casual Leave]</v>
      </c>
      <c r="P185" t="str">
        <f>_xlfn.XLOOKUP(ohrm_leave[[#This Row],[status]],ohrm_leave_status[status],ohrm_leave_status[name],"",0,1)</f>
        <v>TAKEN</v>
      </c>
      <c r="Q185" t="str">
        <f>_xlfn.XLOOKUP(ohrm_leave[[#This Row],[leave_request_id]],ohrm_leave_request_comment[leave_request_id],ohrm_leave_request_comment[comments],"",0,1)</f>
        <v>Emergency Leave Due to My Younger Brother's Health</v>
      </c>
    </row>
    <row r="186" spans="1:17" hidden="1" x14ac:dyDescent="0.3">
      <c r="A186" s="5">
        <v>181</v>
      </c>
      <c r="B186" s="6">
        <v>45097</v>
      </c>
      <c r="C186" s="5">
        <v>9</v>
      </c>
      <c r="D186" s="5">
        <v>1</v>
      </c>
      <c r="E186" s="5">
        <v>3</v>
      </c>
      <c r="G186" s="5">
        <v>78</v>
      </c>
      <c r="H186" s="5">
        <v>10</v>
      </c>
      <c r="I186" s="5">
        <v>15</v>
      </c>
      <c r="J186" s="7">
        <v>45518</v>
      </c>
      <c r="K186" s="7">
        <v>45518</v>
      </c>
      <c r="L186" s="5">
        <v>0</v>
      </c>
      <c r="M186" s="5">
        <f>YEAR(ohrm_leave[[#This Row],[date]])</f>
        <v>2023</v>
      </c>
      <c r="N18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186" t="str">
        <f>_xlfn.XLOOKUP(ohrm_leave[[#This Row],[leave_type_id]],ohrm_leave_type[id],ohrm_leave_type[name],"",0,1)</f>
        <v>CL [Casual Leave]</v>
      </c>
      <c r="P186" t="str">
        <f>_xlfn.XLOOKUP(ohrm_leave[[#This Row],[status]],ohrm_leave_status[status],ohrm_leave_status[name],"",0,1)</f>
        <v>TAKEN</v>
      </c>
      <c r="Q186" t="str">
        <f>_xlfn.XLOOKUP(ohrm_leave[[#This Row],[leave_request_id]],ohrm_leave_request_comment[leave_request_id],ohrm_leave_request_comment[comments],"",0,1)</f>
        <v>Health issue of My Room Partner</v>
      </c>
    </row>
    <row r="187" spans="1:17" hidden="1" x14ac:dyDescent="0.3">
      <c r="A187" s="5">
        <v>182</v>
      </c>
      <c r="B187" s="6">
        <v>44999</v>
      </c>
      <c r="C187" s="5">
        <v>4.5</v>
      </c>
      <c r="D187" s="5">
        <v>0.5</v>
      </c>
      <c r="E187" s="5">
        <v>3</v>
      </c>
      <c r="G187" s="5">
        <v>79</v>
      </c>
      <c r="H187" s="5">
        <v>10</v>
      </c>
      <c r="I187" s="5">
        <v>7</v>
      </c>
      <c r="J187" s="7">
        <v>45518.5625</v>
      </c>
      <c r="K187" s="7">
        <v>45518.75</v>
      </c>
      <c r="L187" s="5">
        <v>2</v>
      </c>
      <c r="M187" s="5">
        <f>YEAR(ohrm_leave[[#This Row],[date]])</f>
        <v>2023</v>
      </c>
      <c r="N18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87" t="str">
        <f>_xlfn.XLOOKUP(ohrm_leave[[#This Row],[leave_type_id]],ohrm_leave_type[id],ohrm_leave_type[name],"",0,1)</f>
        <v>CL [Casual Leave]</v>
      </c>
      <c r="P187" t="str">
        <f>_xlfn.XLOOKUP(ohrm_leave[[#This Row],[status]],ohrm_leave_status[status],ohrm_leave_status[name],"",0,1)</f>
        <v>TAKEN</v>
      </c>
      <c r="Q187" t="str">
        <f>_xlfn.XLOOKUP(ohrm_leave[[#This Row],[leave_request_id]],ohrm_leave_request_comment[leave_request_id],ohrm_leave_request_comment[comments],"",0,1)</f>
        <v/>
      </c>
    </row>
    <row r="188" spans="1:17" hidden="1" x14ac:dyDescent="0.3">
      <c r="A188" s="5">
        <v>183</v>
      </c>
      <c r="B188" s="6">
        <v>45104</v>
      </c>
      <c r="C188" s="5">
        <v>9</v>
      </c>
      <c r="D188" s="5">
        <v>1</v>
      </c>
      <c r="E188" s="5">
        <v>3</v>
      </c>
      <c r="G188" s="5">
        <v>80</v>
      </c>
      <c r="H188" s="5">
        <v>10</v>
      </c>
      <c r="I188" s="5">
        <v>7</v>
      </c>
      <c r="J188" s="7">
        <v>45518</v>
      </c>
      <c r="K188" s="7">
        <v>45518</v>
      </c>
      <c r="L188" s="5">
        <v>0</v>
      </c>
      <c r="M188" s="5">
        <f>YEAR(ohrm_leave[[#This Row],[date]])</f>
        <v>2023</v>
      </c>
      <c r="N18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88" t="str">
        <f>_xlfn.XLOOKUP(ohrm_leave[[#This Row],[leave_type_id]],ohrm_leave_type[id],ohrm_leave_type[name],"",0,1)</f>
        <v>CL [Casual Leave]</v>
      </c>
      <c r="P188" t="str">
        <f>_xlfn.XLOOKUP(ohrm_leave[[#This Row],[status]],ohrm_leave_status[status],ohrm_leave_status[name],"",0,1)</f>
        <v>TAKEN</v>
      </c>
      <c r="Q188" t="str">
        <f>_xlfn.XLOOKUP(ohrm_leave[[#This Row],[leave_request_id]],ohrm_leave_request_comment[leave_request_id],ohrm_leave_request_comment[comments],"",0,1)</f>
        <v>Health issues of a Family member</v>
      </c>
    </row>
    <row r="189" spans="1:17" hidden="1" x14ac:dyDescent="0.3">
      <c r="A189" s="5">
        <v>184</v>
      </c>
      <c r="B189" s="6">
        <v>45065</v>
      </c>
      <c r="C189" s="5">
        <v>9</v>
      </c>
      <c r="D189" s="5">
        <v>1</v>
      </c>
      <c r="E189" s="5">
        <v>3</v>
      </c>
      <c r="G189" s="5">
        <v>81</v>
      </c>
      <c r="H189" s="5">
        <v>10</v>
      </c>
      <c r="I189" s="5">
        <v>7</v>
      </c>
      <c r="J189" s="7">
        <v>45518</v>
      </c>
      <c r="K189" s="7">
        <v>45518</v>
      </c>
      <c r="L189" s="5">
        <v>0</v>
      </c>
      <c r="M189" s="5">
        <f>YEAR(ohrm_leave[[#This Row],[date]])</f>
        <v>2023</v>
      </c>
      <c r="N18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89" t="str">
        <f>_xlfn.XLOOKUP(ohrm_leave[[#This Row],[leave_type_id]],ohrm_leave_type[id],ohrm_leave_type[name],"",0,1)</f>
        <v>CL [Casual Leave]</v>
      </c>
      <c r="P189" t="str">
        <f>_xlfn.XLOOKUP(ohrm_leave[[#This Row],[status]],ohrm_leave_status[status],ohrm_leave_status[name],"",0,1)</f>
        <v>TAKEN</v>
      </c>
      <c r="Q189" t="str">
        <f>_xlfn.XLOOKUP(ohrm_leave[[#This Row],[leave_request_id]],ohrm_leave_request_comment[leave_request_id],ohrm_leave_request_comment[comments],"",0,1)</f>
        <v>Need Personal Leave.</v>
      </c>
    </row>
    <row r="190" spans="1:17" hidden="1" x14ac:dyDescent="0.3">
      <c r="A190" s="5">
        <v>185</v>
      </c>
      <c r="B190" s="6">
        <v>45096</v>
      </c>
      <c r="C190" s="5">
        <v>4.75</v>
      </c>
      <c r="D190" s="5">
        <v>0.5</v>
      </c>
      <c r="E190" s="5">
        <v>3</v>
      </c>
      <c r="G190" s="5">
        <v>82</v>
      </c>
      <c r="H190" s="5">
        <v>10</v>
      </c>
      <c r="I190" s="5">
        <v>16</v>
      </c>
      <c r="J190" s="7">
        <v>45518.572916666664</v>
      </c>
      <c r="K190" s="7">
        <v>45518.770833333336</v>
      </c>
      <c r="L190" s="5">
        <v>2</v>
      </c>
      <c r="M190" s="5">
        <f>YEAR(ohrm_leave[[#This Row],[date]])</f>
        <v>2023</v>
      </c>
      <c r="N19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190" t="str">
        <f>_xlfn.XLOOKUP(ohrm_leave[[#This Row],[leave_type_id]],ohrm_leave_type[id],ohrm_leave_type[name],"",0,1)</f>
        <v>CL [Casual Leave]</v>
      </c>
      <c r="P190" t="str">
        <f>_xlfn.XLOOKUP(ohrm_leave[[#This Row],[status]],ohrm_leave_status[status],ohrm_leave_status[name],"",0,1)</f>
        <v>TAKEN</v>
      </c>
      <c r="Q190" t="str">
        <f>_xlfn.XLOOKUP(ohrm_leave[[#This Row],[leave_request_id]],ohrm_leave_request_comment[leave_request_id],ohrm_leave_request_comment[comments],"",0,1)</f>
        <v>need to visit the doctor for a checkup</v>
      </c>
    </row>
    <row r="191" spans="1:17" hidden="1" x14ac:dyDescent="0.3">
      <c r="A191" s="5">
        <v>186</v>
      </c>
      <c r="B191" s="6">
        <v>45096</v>
      </c>
      <c r="C191" s="5">
        <v>9.5</v>
      </c>
      <c r="D191" s="5">
        <v>1</v>
      </c>
      <c r="E191" s="5">
        <v>3</v>
      </c>
      <c r="G191" s="5">
        <v>83</v>
      </c>
      <c r="H191" s="5">
        <v>10</v>
      </c>
      <c r="I191" s="5">
        <v>100001</v>
      </c>
      <c r="J191" s="7">
        <v>45518</v>
      </c>
      <c r="K191" s="7">
        <v>45518</v>
      </c>
      <c r="L191" s="5">
        <v>0</v>
      </c>
      <c r="M191" s="5">
        <f>YEAR(ohrm_leave[[#This Row],[date]])</f>
        <v>2023</v>
      </c>
      <c r="N19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91" t="str">
        <f>_xlfn.XLOOKUP(ohrm_leave[[#This Row],[leave_type_id]],ohrm_leave_type[id],ohrm_leave_type[name],"",0,1)</f>
        <v>CL [Casual Leave]</v>
      </c>
      <c r="P191" t="str">
        <f>_xlfn.XLOOKUP(ohrm_leave[[#This Row],[status]],ohrm_leave_status[status],ohrm_leave_status[name],"",0,1)</f>
        <v>TAKEN</v>
      </c>
      <c r="Q191" t="str">
        <f>_xlfn.XLOOKUP(ohrm_leave[[#This Row],[leave_request_id]],ohrm_leave_request_comment[leave_request_id],ohrm_leave_request_comment[comments],"",0,1)</f>
        <v>personal emergency</v>
      </c>
    </row>
    <row r="192" spans="1:17" hidden="1" x14ac:dyDescent="0.3">
      <c r="A192" s="5">
        <v>187</v>
      </c>
      <c r="B192" s="6">
        <v>45148</v>
      </c>
      <c r="C192" s="5">
        <v>9</v>
      </c>
      <c r="D192" s="5">
        <v>1</v>
      </c>
      <c r="E192" s="5">
        <v>3</v>
      </c>
      <c r="G192" s="5">
        <v>84</v>
      </c>
      <c r="H192" s="5">
        <v>1</v>
      </c>
      <c r="I192" s="5">
        <v>7</v>
      </c>
      <c r="J192" s="7">
        <v>45518</v>
      </c>
      <c r="K192" s="7">
        <v>45518</v>
      </c>
      <c r="L192" s="5">
        <v>0</v>
      </c>
      <c r="M192" s="5">
        <f>YEAR(ohrm_leave[[#This Row],[date]])</f>
        <v>2023</v>
      </c>
      <c r="N19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92" t="str">
        <f>_xlfn.XLOOKUP(ohrm_leave[[#This Row],[leave_type_id]],ohrm_leave_type[id],ohrm_leave_type[name],"",0,1)</f>
        <v>EL [Earned Leave]</v>
      </c>
      <c r="P192" t="str">
        <f>_xlfn.XLOOKUP(ohrm_leave[[#This Row],[status]],ohrm_leave_status[status],ohrm_leave_status[name],"",0,1)</f>
        <v>TAKEN</v>
      </c>
      <c r="Q192" t="str">
        <f>_xlfn.XLOOKUP(ohrm_leave[[#This Row],[leave_request_id]],ohrm_leave_request_comment[leave_request_id],ohrm_leave_request_comment[comments],"",0,1)</f>
        <v/>
      </c>
    </row>
    <row r="193" spans="1:17" hidden="1" x14ac:dyDescent="0.3">
      <c r="A193" s="5">
        <v>188</v>
      </c>
      <c r="B193" s="6">
        <v>45149</v>
      </c>
      <c r="C193" s="5">
        <v>9.5</v>
      </c>
      <c r="D193" s="5">
        <v>1</v>
      </c>
      <c r="E193" s="5">
        <v>3</v>
      </c>
      <c r="G193" s="5">
        <v>85</v>
      </c>
      <c r="H193" s="5">
        <v>1</v>
      </c>
      <c r="I193" s="5">
        <v>16</v>
      </c>
      <c r="J193" s="7">
        <v>45518</v>
      </c>
      <c r="K193" s="7">
        <v>45518</v>
      </c>
      <c r="L193" s="5">
        <v>0</v>
      </c>
      <c r="M193" s="5">
        <f>YEAR(ohrm_leave[[#This Row],[date]])</f>
        <v>2023</v>
      </c>
      <c r="N19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193" t="str">
        <f>_xlfn.XLOOKUP(ohrm_leave[[#This Row],[leave_type_id]],ohrm_leave_type[id],ohrm_leave_type[name],"",0,1)</f>
        <v>EL [Earned Leave]</v>
      </c>
      <c r="P193" t="str">
        <f>_xlfn.XLOOKUP(ohrm_leave[[#This Row],[status]],ohrm_leave_status[status],ohrm_leave_status[name],"",0,1)</f>
        <v>TAKEN</v>
      </c>
      <c r="Q193" t="str">
        <f>_xlfn.XLOOKUP(ohrm_leave[[#This Row],[leave_request_id]],ohrm_leave_request_comment[leave_request_id],ohrm_leave_request_comment[comments],"",0,1)</f>
        <v>Convocation in college</v>
      </c>
    </row>
    <row r="194" spans="1:17" hidden="1" x14ac:dyDescent="0.3">
      <c r="A194" s="5">
        <v>189</v>
      </c>
      <c r="B194" s="6">
        <v>45156</v>
      </c>
      <c r="C194" s="5">
        <v>9</v>
      </c>
      <c r="D194" s="5">
        <v>1</v>
      </c>
      <c r="E194" s="5">
        <v>3</v>
      </c>
      <c r="G194" s="5">
        <v>86</v>
      </c>
      <c r="H194" s="5">
        <v>10</v>
      </c>
      <c r="I194" s="5">
        <v>7</v>
      </c>
      <c r="J194" s="7">
        <v>45518</v>
      </c>
      <c r="K194" s="7">
        <v>45518</v>
      </c>
      <c r="L194" s="5">
        <v>0</v>
      </c>
      <c r="M194" s="5">
        <f>YEAR(ohrm_leave[[#This Row],[date]])</f>
        <v>2023</v>
      </c>
      <c r="N19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94" t="str">
        <f>_xlfn.XLOOKUP(ohrm_leave[[#This Row],[leave_type_id]],ohrm_leave_type[id],ohrm_leave_type[name],"",0,1)</f>
        <v>CL [Casual Leave]</v>
      </c>
      <c r="P194" t="str">
        <f>_xlfn.XLOOKUP(ohrm_leave[[#This Row],[status]],ohrm_leave_status[status],ohrm_leave_status[name],"",0,1)</f>
        <v>TAKEN</v>
      </c>
      <c r="Q194" t="str">
        <f>_xlfn.XLOOKUP(ohrm_leave[[#This Row],[leave_request_id]],ohrm_leave_request_comment[leave_request_id],ohrm_leave_request_comment[comments],"",0,1)</f>
        <v/>
      </c>
    </row>
    <row r="195" spans="1:17" hidden="1" x14ac:dyDescent="0.3">
      <c r="A195" s="5">
        <v>190</v>
      </c>
      <c r="B195" s="6">
        <v>45156</v>
      </c>
      <c r="C195" s="5">
        <v>4.75</v>
      </c>
      <c r="D195" s="5">
        <v>0.5</v>
      </c>
      <c r="E195" s="5">
        <v>3</v>
      </c>
      <c r="G195" s="5">
        <v>87</v>
      </c>
      <c r="H195" s="5">
        <v>10</v>
      </c>
      <c r="I195" s="5">
        <v>100001</v>
      </c>
      <c r="J195" s="7">
        <v>45518.375</v>
      </c>
      <c r="K195" s="7">
        <v>45518.572916666664</v>
      </c>
      <c r="L195" s="5">
        <v>1</v>
      </c>
      <c r="M195" s="5">
        <f>YEAR(ohrm_leave[[#This Row],[date]])</f>
        <v>2023</v>
      </c>
      <c r="N19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95" t="str">
        <f>_xlfn.XLOOKUP(ohrm_leave[[#This Row],[leave_type_id]],ohrm_leave_type[id],ohrm_leave_type[name],"",0,1)</f>
        <v>CL [Casual Leave]</v>
      </c>
      <c r="P195" t="str">
        <f>_xlfn.XLOOKUP(ohrm_leave[[#This Row],[status]],ohrm_leave_status[status],ohrm_leave_status[name],"",0,1)</f>
        <v>TAKEN</v>
      </c>
      <c r="Q195" t="str">
        <f>_xlfn.XLOOKUP(ohrm_leave[[#This Row],[leave_request_id]],ohrm_leave_request_comment[leave_request_id],ohrm_leave_request_comment[comments],"",0,1)</f>
        <v>due to some personal work .</v>
      </c>
    </row>
    <row r="196" spans="1:17" hidden="1" x14ac:dyDescent="0.3">
      <c r="A196" s="5">
        <v>191</v>
      </c>
      <c r="B196" s="6">
        <v>45160</v>
      </c>
      <c r="C196" s="5">
        <v>4.5</v>
      </c>
      <c r="D196" s="5">
        <v>0.5</v>
      </c>
      <c r="E196" s="5">
        <v>0</v>
      </c>
      <c r="G196" s="5">
        <v>88</v>
      </c>
      <c r="H196" s="5">
        <v>10</v>
      </c>
      <c r="I196" s="5">
        <v>7</v>
      </c>
      <c r="J196" s="7">
        <v>45518.375</v>
      </c>
      <c r="K196" s="7">
        <v>45518.5625</v>
      </c>
      <c r="L196" s="5">
        <v>1</v>
      </c>
      <c r="M196" s="5">
        <f>YEAR(ohrm_leave[[#This Row],[date]])</f>
        <v>2023</v>
      </c>
      <c r="N19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96" t="str">
        <f>_xlfn.XLOOKUP(ohrm_leave[[#This Row],[leave_type_id]],ohrm_leave_type[id],ohrm_leave_type[name],"",0,1)</f>
        <v>CL [Casual Leave]</v>
      </c>
      <c r="P196" t="str">
        <f>_xlfn.XLOOKUP(ohrm_leave[[#This Row],[status]],ohrm_leave_status[status],ohrm_leave_status[name],"",0,1)</f>
        <v>CANCELLED</v>
      </c>
      <c r="Q196" t="str">
        <f>_xlfn.XLOOKUP(ohrm_leave[[#This Row],[leave_request_id]],ohrm_leave_request_comment[leave_request_id],ohrm_leave_request_comment[comments],"",0,1)</f>
        <v>Family need.</v>
      </c>
    </row>
    <row r="197" spans="1:17" hidden="1" x14ac:dyDescent="0.3">
      <c r="A197" s="5">
        <v>192</v>
      </c>
      <c r="B197" s="6">
        <v>45160</v>
      </c>
      <c r="C197" s="5">
        <v>4.5</v>
      </c>
      <c r="D197" s="5">
        <v>0.5</v>
      </c>
      <c r="E197" s="5">
        <v>3</v>
      </c>
      <c r="G197" s="5">
        <v>89</v>
      </c>
      <c r="H197" s="5">
        <v>10</v>
      </c>
      <c r="I197" s="5">
        <v>7</v>
      </c>
      <c r="J197" s="7">
        <v>45518.5625</v>
      </c>
      <c r="K197" s="7">
        <v>45518.75</v>
      </c>
      <c r="L197" s="5">
        <v>2</v>
      </c>
      <c r="M197" s="5">
        <f>YEAR(ohrm_leave[[#This Row],[date]])</f>
        <v>2023</v>
      </c>
      <c r="N19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97" t="str">
        <f>_xlfn.XLOOKUP(ohrm_leave[[#This Row],[leave_type_id]],ohrm_leave_type[id],ohrm_leave_type[name],"",0,1)</f>
        <v>CL [Casual Leave]</v>
      </c>
      <c r="P197" t="str">
        <f>_xlfn.XLOOKUP(ohrm_leave[[#This Row],[status]],ohrm_leave_status[status],ohrm_leave_status[name],"",0,1)</f>
        <v>TAKEN</v>
      </c>
      <c r="Q197" t="str">
        <f>_xlfn.XLOOKUP(ohrm_leave[[#This Row],[leave_request_id]],ohrm_leave_request_comment[leave_request_id],ohrm_leave_request_comment[comments],"",0,1)</f>
        <v>Family need.</v>
      </c>
    </row>
    <row r="198" spans="1:17" hidden="1" x14ac:dyDescent="0.3">
      <c r="A198" s="5">
        <v>193</v>
      </c>
      <c r="B198" s="6">
        <v>45160</v>
      </c>
      <c r="C198" s="5">
        <v>9.5</v>
      </c>
      <c r="D198" s="5">
        <v>1</v>
      </c>
      <c r="E198" s="5">
        <v>3</v>
      </c>
      <c r="G198" s="5">
        <v>90</v>
      </c>
      <c r="H198" s="5">
        <v>10</v>
      </c>
      <c r="I198" s="5">
        <v>100001</v>
      </c>
      <c r="J198" s="7">
        <v>45518</v>
      </c>
      <c r="K198" s="7">
        <v>45518</v>
      </c>
      <c r="L198" s="5">
        <v>0</v>
      </c>
      <c r="M198" s="5">
        <f>YEAR(ohrm_leave[[#This Row],[date]])</f>
        <v>2023</v>
      </c>
      <c r="N19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198" t="str">
        <f>_xlfn.XLOOKUP(ohrm_leave[[#This Row],[leave_type_id]],ohrm_leave_type[id],ohrm_leave_type[name],"",0,1)</f>
        <v>CL [Casual Leave]</v>
      </c>
      <c r="P198" t="str">
        <f>_xlfn.XLOOKUP(ohrm_leave[[#This Row],[status]],ohrm_leave_status[status],ohrm_leave_status[name],"",0,1)</f>
        <v>TAKEN</v>
      </c>
      <c r="Q198" t="str">
        <f>_xlfn.XLOOKUP(ohrm_leave[[#This Row],[leave_request_id]],ohrm_leave_request_comment[leave_request_id],ohrm_leave_request_comment[comments],"",0,1)</f>
        <v>Personal</v>
      </c>
    </row>
    <row r="199" spans="1:17" hidden="1" x14ac:dyDescent="0.3">
      <c r="A199" s="5">
        <v>194</v>
      </c>
      <c r="B199" s="6">
        <v>45162</v>
      </c>
      <c r="C199" s="5">
        <v>4.5</v>
      </c>
      <c r="D199" s="5">
        <v>0.5</v>
      </c>
      <c r="E199" s="5">
        <v>3</v>
      </c>
      <c r="G199" s="5">
        <v>91</v>
      </c>
      <c r="H199" s="5">
        <v>10</v>
      </c>
      <c r="I199" s="5">
        <v>7</v>
      </c>
      <c r="J199" s="7">
        <v>45518.5625</v>
      </c>
      <c r="K199" s="7">
        <v>45518.75</v>
      </c>
      <c r="L199" s="5">
        <v>2</v>
      </c>
      <c r="M199" s="5">
        <f>YEAR(ohrm_leave[[#This Row],[date]])</f>
        <v>2023</v>
      </c>
      <c r="N19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199" t="str">
        <f>_xlfn.XLOOKUP(ohrm_leave[[#This Row],[leave_type_id]],ohrm_leave_type[id],ohrm_leave_type[name],"",0,1)</f>
        <v>CL [Casual Leave]</v>
      </c>
      <c r="P199" t="str">
        <f>_xlfn.XLOOKUP(ohrm_leave[[#This Row],[status]],ohrm_leave_status[status],ohrm_leave_status[name],"",0,1)</f>
        <v>TAKEN</v>
      </c>
      <c r="Q199" t="str">
        <f>_xlfn.XLOOKUP(ohrm_leave[[#This Row],[leave_request_id]],ohrm_leave_request_comment[leave_request_id],ohrm_leave_request_comment[comments],"",0,1)</f>
        <v/>
      </c>
    </row>
    <row r="200" spans="1:17" hidden="1" x14ac:dyDescent="0.3">
      <c r="A200" s="5">
        <v>195</v>
      </c>
      <c r="B200" s="6">
        <v>45175</v>
      </c>
      <c r="C200" s="5">
        <v>9</v>
      </c>
      <c r="D200" s="5">
        <v>1</v>
      </c>
      <c r="E200" s="5">
        <v>3</v>
      </c>
      <c r="G200" s="5">
        <v>92</v>
      </c>
      <c r="H200" s="5">
        <v>10</v>
      </c>
      <c r="I200" s="5">
        <v>14</v>
      </c>
      <c r="J200" s="7">
        <v>45518</v>
      </c>
      <c r="K200" s="7">
        <v>45518</v>
      </c>
      <c r="L200" s="5">
        <v>0</v>
      </c>
      <c r="M200" s="5">
        <f>YEAR(ohrm_leave[[#This Row],[date]])</f>
        <v>2023</v>
      </c>
      <c r="N20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200" t="str">
        <f>_xlfn.XLOOKUP(ohrm_leave[[#This Row],[leave_type_id]],ohrm_leave_type[id],ohrm_leave_type[name],"",0,1)</f>
        <v>CL [Casual Leave]</v>
      </c>
      <c r="P200" t="str">
        <f>_xlfn.XLOOKUP(ohrm_leave[[#This Row],[status]],ohrm_leave_status[status],ohrm_leave_status[name],"",0,1)</f>
        <v>TAKEN</v>
      </c>
      <c r="Q200" t="str">
        <f>_xlfn.XLOOKUP(ohrm_leave[[#This Row],[leave_request_id]],ohrm_leave_request_comment[leave_request_id],ohrm_leave_request_comment[comments],"",0,1)</f>
        <v>I was admitted to the hospital on 08-09-2023.</v>
      </c>
    </row>
    <row r="201" spans="1:17" hidden="1" x14ac:dyDescent="0.3">
      <c r="A201" s="5">
        <v>196</v>
      </c>
      <c r="B201" s="6">
        <v>45148</v>
      </c>
      <c r="C201" s="5">
        <v>9.5</v>
      </c>
      <c r="D201" s="5">
        <v>1</v>
      </c>
      <c r="E201" s="5">
        <v>3</v>
      </c>
      <c r="G201" s="5">
        <v>93</v>
      </c>
      <c r="H201" s="5">
        <v>1</v>
      </c>
      <c r="I201" s="5">
        <v>100001</v>
      </c>
      <c r="J201" s="7">
        <v>45518</v>
      </c>
      <c r="K201" s="7">
        <v>45518</v>
      </c>
      <c r="L201" s="5">
        <v>0</v>
      </c>
      <c r="M201" s="5">
        <f>YEAR(ohrm_leave[[#This Row],[date]])</f>
        <v>2023</v>
      </c>
      <c r="N20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01" t="str">
        <f>_xlfn.XLOOKUP(ohrm_leave[[#This Row],[leave_type_id]],ohrm_leave_type[id],ohrm_leave_type[name],"",0,1)</f>
        <v>EL [Earned Leave]</v>
      </c>
      <c r="P201" t="str">
        <f>_xlfn.XLOOKUP(ohrm_leave[[#This Row],[status]],ohrm_leave_status[status],ohrm_leave_status[name],"",0,1)</f>
        <v>TAKEN</v>
      </c>
      <c r="Q201" t="str">
        <f>_xlfn.XLOOKUP(ohrm_leave[[#This Row],[leave_request_id]],ohrm_leave_request_comment[leave_request_id],ohrm_leave_request_comment[comments],"",0,1)</f>
        <v>Family Emergency</v>
      </c>
    </row>
    <row r="202" spans="1:17" hidden="1" x14ac:dyDescent="0.3">
      <c r="A202" s="5">
        <v>197</v>
      </c>
      <c r="B202" s="6">
        <v>45161</v>
      </c>
      <c r="C202" s="5">
        <v>9.5</v>
      </c>
      <c r="D202" s="5">
        <v>1</v>
      </c>
      <c r="E202" s="5">
        <v>3</v>
      </c>
      <c r="G202" s="5">
        <v>94</v>
      </c>
      <c r="H202" s="5">
        <v>7</v>
      </c>
      <c r="I202" s="5">
        <v>100001</v>
      </c>
      <c r="J202" s="7">
        <v>45518</v>
      </c>
      <c r="K202" s="7">
        <v>45518</v>
      </c>
      <c r="L202" s="5">
        <v>0</v>
      </c>
      <c r="M202" s="5">
        <f>YEAR(ohrm_leave[[#This Row],[date]])</f>
        <v>2023</v>
      </c>
      <c r="N20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02" t="str">
        <f>_xlfn.XLOOKUP(ohrm_leave[[#This Row],[leave_type_id]],ohrm_leave_type[id],ohrm_leave_type[name],"",0,1)</f>
        <v>LWP [Leave without Pay]</v>
      </c>
      <c r="P202" t="str">
        <f>_xlfn.XLOOKUP(ohrm_leave[[#This Row],[status]],ohrm_leave_status[status],ohrm_leave_status[name],"",0,1)</f>
        <v>TAKEN</v>
      </c>
      <c r="Q202" t="str">
        <f>_xlfn.XLOOKUP(ohrm_leave[[#This Row],[leave_request_id]],ohrm_leave_request_comment[leave_request_id],ohrm_leave_request_comment[comments],"",0,1)</f>
        <v>Personal</v>
      </c>
    </row>
    <row r="203" spans="1:17" hidden="1" x14ac:dyDescent="0.3">
      <c r="A203" s="5">
        <v>198</v>
      </c>
      <c r="B203" s="6">
        <v>45132</v>
      </c>
      <c r="C203" s="5">
        <v>9</v>
      </c>
      <c r="D203" s="5">
        <v>1</v>
      </c>
      <c r="E203" s="5">
        <v>3</v>
      </c>
      <c r="G203" s="5">
        <v>95</v>
      </c>
      <c r="H203" s="5">
        <v>1</v>
      </c>
      <c r="I203" s="5">
        <v>15</v>
      </c>
      <c r="J203" s="7">
        <v>45518</v>
      </c>
      <c r="K203" s="7">
        <v>45518</v>
      </c>
      <c r="L203" s="5">
        <v>0</v>
      </c>
      <c r="M203" s="5">
        <f>YEAR(ohrm_leave[[#This Row],[date]])</f>
        <v>2023</v>
      </c>
      <c r="N20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203" t="str">
        <f>_xlfn.XLOOKUP(ohrm_leave[[#This Row],[leave_type_id]],ohrm_leave_type[id],ohrm_leave_type[name],"",0,1)</f>
        <v>EL [Earned Leave]</v>
      </c>
      <c r="P203" t="str">
        <f>_xlfn.XLOOKUP(ohrm_leave[[#This Row],[status]],ohrm_leave_status[status],ohrm_leave_status[name],"",0,1)</f>
        <v>TAKEN</v>
      </c>
      <c r="Q203" t="str">
        <f>_xlfn.XLOOKUP(ohrm_leave[[#This Row],[leave_request_id]],ohrm_leave_request_comment[leave_request_id],ohrm_leave_request_comment[comments],"",0,1)</f>
        <v>Went to Khatu Shyam Ji</v>
      </c>
    </row>
    <row r="204" spans="1:17" hidden="1" x14ac:dyDescent="0.3">
      <c r="A204" s="5">
        <v>199</v>
      </c>
      <c r="B204" s="6">
        <v>45133</v>
      </c>
      <c r="C204" s="5">
        <v>9</v>
      </c>
      <c r="D204" s="5">
        <v>1</v>
      </c>
      <c r="E204" s="5">
        <v>3</v>
      </c>
      <c r="G204" s="5">
        <v>95</v>
      </c>
      <c r="H204" s="5">
        <v>1</v>
      </c>
      <c r="I204" s="5">
        <v>15</v>
      </c>
      <c r="J204" s="7">
        <v>45518</v>
      </c>
      <c r="K204" s="7">
        <v>45518</v>
      </c>
      <c r="L204" s="5">
        <v>0</v>
      </c>
      <c r="M204" s="5">
        <f>YEAR(ohrm_leave[[#This Row],[date]])</f>
        <v>2023</v>
      </c>
      <c r="N20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204" t="str">
        <f>_xlfn.XLOOKUP(ohrm_leave[[#This Row],[leave_type_id]],ohrm_leave_type[id],ohrm_leave_type[name],"",0,1)</f>
        <v>EL [Earned Leave]</v>
      </c>
      <c r="P204" t="str">
        <f>_xlfn.XLOOKUP(ohrm_leave[[#This Row],[status]],ohrm_leave_status[status],ohrm_leave_status[name],"",0,1)</f>
        <v>TAKEN</v>
      </c>
      <c r="Q204" t="str">
        <f>_xlfn.XLOOKUP(ohrm_leave[[#This Row],[leave_request_id]],ohrm_leave_request_comment[leave_request_id],ohrm_leave_request_comment[comments],"",0,1)</f>
        <v>Went to Khatu Shyam Ji</v>
      </c>
    </row>
    <row r="205" spans="1:17" hidden="1" x14ac:dyDescent="0.3">
      <c r="A205" s="5">
        <v>200</v>
      </c>
      <c r="B205" s="6">
        <v>45180</v>
      </c>
      <c r="C205" s="5">
        <v>9.5</v>
      </c>
      <c r="D205" s="5">
        <v>1</v>
      </c>
      <c r="E205" s="5">
        <v>3</v>
      </c>
      <c r="G205" s="5">
        <v>96</v>
      </c>
      <c r="H205" s="5">
        <v>1</v>
      </c>
      <c r="I205" s="5">
        <v>100001</v>
      </c>
      <c r="J205" s="7">
        <v>45518</v>
      </c>
      <c r="K205" s="7">
        <v>45518</v>
      </c>
      <c r="L205" s="5">
        <v>0</v>
      </c>
      <c r="M205" s="5">
        <f>YEAR(ohrm_leave[[#This Row],[date]])</f>
        <v>2023</v>
      </c>
      <c r="N20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05" t="str">
        <f>_xlfn.XLOOKUP(ohrm_leave[[#This Row],[leave_type_id]],ohrm_leave_type[id],ohrm_leave_type[name],"",0,1)</f>
        <v>EL [Earned Leave]</v>
      </c>
      <c r="P205" t="str">
        <f>_xlfn.XLOOKUP(ohrm_leave[[#This Row],[status]],ohrm_leave_status[status],ohrm_leave_status[name],"",0,1)</f>
        <v>TAKEN</v>
      </c>
      <c r="Q205" t="str">
        <f>_xlfn.XLOOKUP(ohrm_leave[[#This Row],[leave_request_id]],ohrm_leave_request_comment[leave_request_id],ohrm_leave_request_comment[comments],"",0,1)</f>
        <v>Due to Mother's health</v>
      </c>
    </row>
    <row r="206" spans="1:17" hidden="1" x14ac:dyDescent="0.3">
      <c r="A206" s="5">
        <v>201</v>
      </c>
      <c r="B206" s="6">
        <v>45181</v>
      </c>
      <c r="C206" s="5">
        <v>9.5</v>
      </c>
      <c r="D206" s="5">
        <v>1</v>
      </c>
      <c r="E206" s="5">
        <v>3</v>
      </c>
      <c r="G206" s="5">
        <v>96</v>
      </c>
      <c r="H206" s="5">
        <v>1</v>
      </c>
      <c r="I206" s="5">
        <v>100001</v>
      </c>
      <c r="J206" s="7">
        <v>45518</v>
      </c>
      <c r="K206" s="7">
        <v>45518</v>
      </c>
      <c r="L206" s="5">
        <v>0</v>
      </c>
      <c r="M206" s="5">
        <f>YEAR(ohrm_leave[[#This Row],[date]])</f>
        <v>2023</v>
      </c>
      <c r="N20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06" t="str">
        <f>_xlfn.XLOOKUP(ohrm_leave[[#This Row],[leave_type_id]],ohrm_leave_type[id],ohrm_leave_type[name],"",0,1)</f>
        <v>EL [Earned Leave]</v>
      </c>
      <c r="P206" t="str">
        <f>_xlfn.XLOOKUP(ohrm_leave[[#This Row],[status]],ohrm_leave_status[status],ohrm_leave_status[name],"",0,1)</f>
        <v>TAKEN</v>
      </c>
      <c r="Q206" t="str">
        <f>_xlfn.XLOOKUP(ohrm_leave[[#This Row],[leave_request_id]],ohrm_leave_request_comment[leave_request_id],ohrm_leave_request_comment[comments],"",0,1)</f>
        <v>Due to Mother's health</v>
      </c>
    </row>
    <row r="207" spans="1:17" hidden="1" x14ac:dyDescent="0.3">
      <c r="A207" s="5">
        <v>202</v>
      </c>
      <c r="B207" s="6">
        <v>45182</v>
      </c>
      <c r="C207" s="5">
        <v>9.5</v>
      </c>
      <c r="D207" s="5">
        <v>1</v>
      </c>
      <c r="E207" s="5">
        <v>3</v>
      </c>
      <c r="G207" s="5">
        <v>96</v>
      </c>
      <c r="H207" s="5">
        <v>1</v>
      </c>
      <c r="I207" s="5">
        <v>100001</v>
      </c>
      <c r="J207" s="7">
        <v>45518</v>
      </c>
      <c r="K207" s="7">
        <v>45518</v>
      </c>
      <c r="L207" s="5">
        <v>0</v>
      </c>
      <c r="M207" s="5">
        <f>YEAR(ohrm_leave[[#This Row],[date]])</f>
        <v>2023</v>
      </c>
      <c r="N20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07" t="str">
        <f>_xlfn.XLOOKUP(ohrm_leave[[#This Row],[leave_type_id]],ohrm_leave_type[id],ohrm_leave_type[name],"",0,1)</f>
        <v>EL [Earned Leave]</v>
      </c>
      <c r="P207" t="str">
        <f>_xlfn.XLOOKUP(ohrm_leave[[#This Row],[status]],ohrm_leave_status[status],ohrm_leave_status[name],"",0,1)</f>
        <v>TAKEN</v>
      </c>
      <c r="Q207" t="str">
        <f>_xlfn.XLOOKUP(ohrm_leave[[#This Row],[leave_request_id]],ohrm_leave_request_comment[leave_request_id],ohrm_leave_request_comment[comments],"",0,1)</f>
        <v>Due to Mother's health</v>
      </c>
    </row>
    <row r="208" spans="1:17" hidden="1" x14ac:dyDescent="0.3">
      <c r="A208" s="5">
        <v>203</v>
      </c>
      <c r="B208" s="6">
        <v>45187</v>
      </c>
      <c r="C208" s="5">
        <v>9.5</v>
      </c>
      <c r="D208" s="5">
        <v>1</v>
      </c>
      <c r="E208" s="5">
        <v>3</v>
      </c>
      <c r="G208" s="5">
        <v>97</v>
      </c>
      <c r="H208" s="5">
        <v>7</v>
      </c>
      <c r="I208" s="5">
        <v>100003</v>
      </c>
      <c r="J208" s="7">
        <v>45518.375</v>
      </c>
      <c r="K208" s="7">
        <v>45518.770833333336</v>
      </c>
      <c r="L208" s="5">
        <v>3</v>
      </c>
      <c r="M208" s="5">
        <f>YEAR(ohrm_leave[[#This Row],[date]])</f>
        <v>2023</v>
      </c>
      <c r="N20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x_Adnaan Ahmed</v>
      </c>
      <c r="O208" t="str">
        <f>_xlfn.XLOOKUP(ohrm_leave[[#This Row],[leave_type_id]],ohrm_leave_type[id],ohrm_leave_type[name],"",0,1)</f>
        <v>LWP [Leave without Pay]</v>
      </c>
      <c r="P208" t="str">
        <f>_xlfn.XLOOKUP(ohrm_leave[[#This Row],[status]],ohrm_leave_status[status],ohrm_leave_status[name],"",0,1)</f>
        <v>TAKEN</v>
      </c>
      <c r="Q208" t="str">
        <f>_xlfn.XLOOKUP(ohrm_leave[[#This Row],[leave_request_id]],ohrm_leave_request_comment[leave_request_id],ohrm_leave_request_comment[comments],"",0,1)</f>
        <v>for internal examination</v>
      </c>
    </row>
    <row r="209" spans="1:17" hidden="1" x14ac:dyDescent="0.3">
      <c r="A209" s="5">
        <v>204</v>
      </c>
      <c r="B209" s="6">
        <v>45188</v>
      </c>
      <c r="C209" s="5">
        <v>9.5</v>
      </c>
      <c r="D209" s="5">
        <v>1</v>
      </c>
      <c r="E209" s="5">
        <v>3</v>
      </c>
      <c r="G209" s="5">
        <v>97</v>
      </c>
      <c r="H209" s="5">
        <v>7</v>
      </c>
      <c r="I209" s="5">
        <v>100003</v>
      </c>
      <c r="J209" s="7">
        <v>45518.375</v>
      </c>
      <c r="K209" s="7">
        <v>45518.770833333336</v>
      </c>
      <c r="L209" s="5">
        <v>3</v>
      </c>
      <c r="M209" s="5">
        <f>YEAR(ohrm_leave[[#This Row],[date]])</f>
        <v>2023</v>
      </c>
      <c r="N20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x_Adnaan Ahmed</v>
      </c>
      <c r="O209" t="str">
        <f>_xlfn.XLOOKUP(ohrm_leave[[#This Row],[leave_type_id]],ohrm_leave_type[id],ohrm_leave_type[name],"",0,1)</f>
        <v>LWP [Leave without Pay]</v>
      </c>
      <c r="P209" t="str">
        <f>_xlfn.XLOOKUP(ohrm_leave[[#This Row],[status]],ohrm_leave_status[status],ohrm_leave_status[name],"",0,1)</f>
        <v>TAKEN</v>
      </c>
      <c r="Q209" t="str">
        <f>_xlfn.XLOOKUP(ohrm_leave[[#This Row],[leave_request_id]],ohrm_leave_request_comment[leave_request_id],ohrm_leave_request_comment[comments],"",0,1)</f>
        <v>for internal examination</v>
      </c>
    </row>
    <row r="210" spans="1:17" hidden="1" x14ac:dyDescent="0.3">
      <c r="A210" s="5">
        <v>205</v>
      </c>
      <c r="B210" s="6">
        <v>45189</v>
      </c>
      <c r="C210" s="5">
        <v>9.5</v>
      </c>
      <c r="D210" s="5">
        <v>1</v>
      </c>
      <c r="E210" s="5">
        <v>3</v>
      </c>
      <c r="G210" s="5">
        <v>97</v>
      </c>
      <c r="H210" s="5">
        <v>7</v>
      </c>
      <c r="I210" s="5">
        <v>100003</v>
      </c>
      <c r="J210" s="7">
        <v>45518.375</v>
      </c>
      <c r="K210" s="7">
        <v>45518.770833333336</v>
      </c>
      <c r="L210" s="5">
        <v>3</v>
      </c>
      <c r="M210" s="5">
        <f>YEAR(ohrm_leave[[#This Row],[date]])</f>
        <v>2023</v>
      </c>
      <c r="N21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x_Adnaan Ahmed</v>
      </c>
      <c r="O210" t="str">
        <f>_xlfn.XLOOKUP(ohrm_leave[[#This Row],[leave_type_id]],ohrm_leave_type[id],ohrm_leave_type[name],"",0,1)</f>
        <v>LWP [Leave without Pay]</v>
      </c>
      <c r="P210" t="str">
        <f>_xlfn.XLOOKUP(ohrm_leave[[#This Row],[status]],ohrm_leave_status[status],ohrm_leave_status[name],"",0,1)</f>
        <v>TAKEN</v>
      </c>
      <c r="Q210" t="str">
        <f>_xlfn.XLOOKUP(ohrm_leave[[#This Row],[leave_request_id]],ohrm_leave_request_comment[leave_request_id],ohrm_leave_request_comment[comments],"",0,1)</f>
        <v>for internal examination</v>
      </c>
    </row>
    <row r="211" spans="1:17" hidden="1" x14ac:dyDescent="0.3">
      <c r="A211" s="5">
        <v>206</v>
      </c>
      <c r="B211" s="6">
        <v>45182</v>
      </c>
      <c r="C211" s="5">
        <v>9</v>
      </c>
      <c r="D211" s="5">
        <v>1</v>
      </c>
      <c r="E211" s="5">
        <v>3</v>
      </c>
      <c r="G211" s="5">
        <v>98</v>
      </c>
      <c r="H211" s="5">
        <v>10</v>
      </c>
      <c r="I211" s="5">
        <v>14</v>
      </c>
      <c r="J211" s="7">
        <v>45518</v>
      </c>
      <c r="K211" s="7">
        <v>45518</v>
      </c>
      <c r="L211" s="5">
        <v>0</v>
      </c>
      <c r="M211" s="5">
        <f>YEAR(ohrm_leave[[#This Row],[date]])</f>
        <v>2023</v>
      </c>
      <c r="N21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211" t="str">
        <f>_xlfn.XLOOKUP(ohrm_leave[[#This Row],[leave_type_id]],ohrm_leave_type[id],ohrm_leave_type[name],"",0,1)</f>
        <v>CL [Casual Leave]</v>
      </c>
      <c r="P211" t="str">
        <f>_xlfn.XLOOKUP(ohrm_leave[[#This Row],[status]],ohrm_leave_status[status],ohrm_leave_status[name],"",0,1)</f>
        <v>TAKEN</v>
      </c>
      <c r="Q211" t="str">
        <f>_xlfn.XLOOKUP(ohrm_leave[[#This Row],[leave_request_id]],ohrm_leave_request_comment[leave_request_id],ohrm_leave_request_comment[comments],"",0,1)</f>
        <v>I've been discharged from the Hospital.</v>
      </c>
    </row>
    <row r="212" spans="1:17" hidden="1" x14ac:dyDescent="0.3">
      <c r="A212" s="5">
        <v>207</v>
      </c>
      <c r="B212" s="6">
        <v>45187</v>
      </c>
      <c r="C212" s="5">
        <v>9</v>
      </c>
      <c r="D212" s="5">
        <v>1</v>
      </c>
      <c r="E212" s="5">
        <v>3</v>
      </c>
      <c r="G212" s="5">
        <v>99</v>
      </c>
      <c r="H212" s="5">
        <v>10</v>
      </c>
      <c r="I212" s="5">
        <v>14</v>
      </c>
      <c r="J212" s="7">
        <v>45518</v>
      </c>
      <c r="K212" s="7">
        <v>45518</v>
      </c>
      <c r="L212" s="5">
        <v>0</v>
      </c>
      <c r="M212" s="5">
        <f>YEAR(ohrm_leave[[#This Row],[date]])</f>
        <v>2023</v>
      </c>
      <c r="N21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212" t="str">
        <f>_xlfn.XLOOKUP(ohrm_leave[[#This Row],[leave_type_id]],ohrm_leave_type[id],ohrm_leave_type[name],"",0,1)</f>
        <v>CL [Casual Leave]</v>
      </c>
      <c r="P212" t="str">
        <f>_xlfn.XLOOKUP(ohrm_leave[[#This Row],[status]],ohrm_leave_status[status],ohrm_leave_status[name],"",0,1)</f>
        <v>TAKEN</v>
      </c>
      <c r="Q212" t="str">
        <f>_xlfn.XLOOKUP(ohrm_leave[[#This Row],[leave_request_id]],ohrm_leave_request_comment[leave_request_id],ohrm_leave_request_comment[comments],"",0,1)</f>
        <v>I have taken leave on 18 Sep 2023 for the Ganesh Festival.</v>
      </c>
    </row>
    <row r="213" spans="1:17" hidden="1" x14ac:dyDescent="0.3">
      <c r="A213" s="5">
        <v>208</v>
      </c>
      <c r="B213" s="6">
        <v>45184</v>
      </c>
      <c r="C213" s="5">
        <v>9</v>
      </c>
      <c r="D213" s="5">
        <v>1</v>
      </c>
      <c r="E213" s="5">
        <v>3</v>
      </c>
      <c r="G213" s="5">
        <v>100</v>
      </c>
      <c r="H213" s="5">
        <v>1</v>
      </c>
      <c r="I213" s="5">
        <v>15</v>
      </c>
      <c r="J213" s="7">
        <v>45518</v>
      </c>
      <c r="K213" s="7">
        <v>45518</v>
      </c>
      <c r="L213" s="5">
        <v>0</v>
      </c>
      <c r="M213" s="5">
        <f>YEAR(ohrm_leave[[#This Row],[date]])</f>
        <v>2023</v>
      </c>
      <c r="N21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213" t="str">
        <f>_xlfn.XLOOKUP(ohrm_leave[[#This Row],[leave_type_id]],ohrm_leave_type[id],ohrm_leave_type[name],"",0,1)</f>
        <v>EL [Earned Leave]</v>
      </c>
      <c r="P213" t="str">
        <f>_xlfn.XLOOKUP(ohrm_leave[[#This Row],[status]],ohrm_leave_status[status],ohrm_leave_status[name],"",0,1)</f>
        <v>TAKEN</v>
      </c>
      <c r="Q213" t="str">
        <f>_xlfn.XLOOKUP(ohrm_leave[[#This Row],[leave_request_id]],ohrm_leave_request_comment[leave_request_id],ohrm_leave_request_comment[comments],"",0,1)</f>
        <v>Went to Chandigarh due to Exam.</v>
      </c>
    </row>
    <row r="214" spans="1:17" hidden="1" x14ac:dyDescent="0.3">
      <c r="A214" s="5">
        <v>209</v>
      </c>
      <c r="B214" s="6">
        <v>45187</v>
      </c>
      <c r="C214" s="5">
        <v>9</v>
      </c>
      <c r="D214" s="5">
        <v>1</v>
      </c>
      <c r="E214" s="5">
        <v>3</v>
      </c>
      <c r="G214" s="5">
        <v>101</v>
      </c>
      <c r="H214" s="5">
        <v>1</v>
      </c>
      <c r="I214" s="5">
        <v>15</v>
      </c>
      <c r="J214" s="7">
        <v>45518</v>
      </c>
      <c r="K214" s="7">
        <v>45518</v>
      </c>
      <c r="L214" s="5">
        <v>0</v>
      </c>
      <c r="M214" s="5">
        <f>YEAR(ohrm_leave[[#This Row],[date]])</f>
        <v>2023</v>
      </c>
      <c r="N21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214" t="str">
        <f>_xlfn.XLOOKUP(ohrm_leave[[#This Row],[leave_type_id]],ohrm_leave_type[id],ohrm_leave_type[name],"",0,1)</f>
        <v>EL [Earned Leave]</v>
      </c>
      <c r="P214" t="str">
        <f>_xlfn.XLOOKUP(ohrm_leave[[#This Row],[status]],ohrm_leave_status[status],ohrm_leave_status[name],"",0,1)</f>
        <v>TAKEN</v>
      </c>
      <c r="Q214" t="str">
        <f>_xlfn.XLOOKUP(ohrm_leave[[#This Row],[leave_request_id]],ohrm_leave_request_comment[leave_request_id],ohrm_leave_request_comment[comments],"",0,1)</f>
        <v>Travel Narnaul (Haryana) to Delhi</v>
      </c>
    </row>
    <row r="215" spans="1:17" hidden="1" x14ac:dyDescent="0.3">
      <c r="A215" s="5">
        <v>210</v>
      </c>
      <c r="B215" s="6">
        <v>45184</v>
      </c>
      <c r="C215" s="5">
        <v>9</v>
      </c>
      <c r="D215" s="5">
        <v>1</v>
      </c>
      <c r="E215" s="5">
        <v>3</v>
      </c>
      <c r="G215" s="5">
        <v>102</v>
      </c>
      <c r="H215" s="5">
        <v>10</v>
      </c>
      <c r="I215" s="5">
        <v>7</v>
      </c>
      <c r="J215" s="7">
        <v>45518</v>
      </c>
      <c r="K215" s="7">
        <v>45518</v>
      </c>
      <c r="L215" s="5">
        <v>0</v>
      </c>
      <c r="M215" s="5">
        <f>YEAR(ohrm_leave[[#This Row],[date]])</f>
        <v>2023</v>
      </c>
      <c r="N21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215" t="str">
        <f>_xlfn.XLOOKUP(ohrm_leave[[#This Row],[leave_type_id]],ohrm_leave_type[id],ohrm_leave_type[name],"",0,1)</f>
        <v>CL [Casual Leave]</v>
      </c>
      <c r="P215" t="str">
        <f>_xlfn.XLOOKUP(ohrm_leave[[#This Row],[status]],ohrm_leave_status[status],ohrm_leave_status[name],"",0,1)</f>
        <v>TAKEN</v>
      </c>
      <c r="Q215" t="str">
        <f>_xlfn.XLOOKUP(ohrm_leave[[#This Row],[leave_request_id]],ohrm_leave_request_comment[leave_request_id],ohrm_leave_request_comment[comments],"",0,1)</f>
        <v>Personal</v>
      </c>
    </row>
    <row r="216" spans="1:17" hidden="1" x14ac:dyDescent="0.3">
      <c r="A216" s="5">
        <v>211</v>
      </c>
      <c r="B216" s="6">
        <v>45188</v>
      </c>
      <c r="C216" s="5">
        <v>4.75</v>
      </c>
      <c r="D216" s="5">
        <v>0.5</v>
      </c>
      <c r="E216" s="5">
        <v>3</v>
      </c>
      <c r="G216" s="5">
        <v>103</v>
      </c>
      <c r="H216" s="5">
        <v>7</v>
      </c>
      <c r="I216" s="5">
        <v>100004</v>
      </c>
      <c r="J216" s="7">
        <v>45518.375</v>
      </c>
      <c r="K216" s="7">
        <v>45518.572916666664</v>
      </c>
      <c r="L216" s="5">
        <v>1</v>
      </c>
      <c r="M216" s="5">
        <f>YEAR(ohrm_leave[[#This Row],[date]])</f>
        <v>2023</v>
      </c>
      <c r="N21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Sourav Rathor</v>
      </c>
      <c r="O216" t="str">
        <f>_xlfn.XLOOKUP(ohrm_leave[[#This Row],[leave_type_id]],ohrm_leave_type[id],ohrm_leave_type[name],"",0,1)</f>
        <v>LWP [Leave without Pay]</v>
      </c>
      <c r="P216" t="str">
        <f>_xlfn.XLOOKUP(ohrm_leave[[#This Row],[status]],ohrm_leave_status[status],ohrm_leave_status[name],"",0,1)</f>
        <v>TAKEN</v>
      </c>
      <c r="Q216" t="str">
        <f>_xlfn.XLOOKUP(ohrm_leave[[#This Row],[leave_request_id]],ohrm_leave_request_comment[leave_request_id],ohrm_leave_request_comment[comments],"",0,1)</f>
        <v>Personal</v>
      </c>
    </row>
    <row r="217" spans="1:17" hidden="1" x14ac:dyDescent="0.3">
      <c r="A217" s="5">
        <v>212</v>
      </c>
      <c r="B217" s="6">
        <v>45194</v>
      </c>
      <c r="C217" s="5">
        <v>9.5</v>
      </c>
      <c r="D217" s="5">
        <v>1</v>
      </c>
      <c r="E217" s="5">
        <v>3</v>
      </c>
      <c r="G217" s="5">
        <v>104</v>
      </c>
      <c r="H217" s="5">
        <v>3</v>
      </c>
      <c r="I217" s="5">
        <v>100001</v>
      </c>
      <c r="J217" s="7">
        <v>45518</v>
      </c>
      <c r="K217" s="7">
        <v>45518</v>
      </c>
      <c r="L217" s="5">
        <v>0</v>
      </c>
      <c r="M217" s="5">
        <f>YEAR(ohrm_leave[[#This Row],[date]])</f>
        <v>2023</v>
      </c>
      <c r="N21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17" t="str">
        <f>_xlfn.XLOOKUP(ohrm_leave[[#This Row],[leave_type_id]],ohrm_leave_type[id],ohrm_leave_type[name],"",0,1)</f>
        <v>SL [Sick Leave]</v>
      </c>
      <c r="P217" t="str">
        <f>_xlfn.XLOOKUP(ohrm_leave[[#This Row],[status]],ohrm_leave_status[status],ohrm_leave_status[name],"",0,1)</f>
        <v>TAKEN</v>
      </c>
      <c r="Q217" t="str">
        <f>_xlfn.XLOOKUP(ohrm_leave[[#This Row],[leave_request_id]],ohrm_leave_request_comment[leave_request_id],ohrm_leave_request_comment[comments],"",0,1)</f>
        <v xml:space="preserve">Due to Appointment </v>
      </c>
    </row>
    <row r="218" spans="1:17" hidden="1" x14ac:dyDescent="0.3">
      <c r="A218" s="5">
        <v>213</v>
      </c>
      <c r="B218" s="6">
        <v>45197</v>
      </c>
      <c r="C218" s="5">
        <v>9</v>
      </c>
      <c r="D218" s="5">
        <v>1</v>
      </c>
      <c r="E218" s="5">
        <v>3</v>
      </c>
      <c r="G218" s="5">
        <v>105</v>
      </c>
      <c r="H218" s="5">
        <v>3</v>
      </c>
      <c r="I218" s="5">
        <v>15</v>
      </c>
      <c r="J218" s="7">
        <v>45518</v>
      </c>
      <c r="K218" s="7">
        <v>45518</v>
      </c>
      <c r="L218" s="5">
        <v>0</v>
      </c>
      <c r="M218" s="5">
        <f>YEAR(ohrm_leave[[#This Row],[date]])</f>
        <v>2023</v>
      </c>
      <c r="N21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218" t="str">
        <f>_xlfn.XLOOKUP(ohrm_leave[[#This Row],[leave_type_id]],ohrm_leave_type[id],ohrm_leave_type[name],"",0,1)</f>
        <v>SL [Sick Leave]</v>
      </c>
      <c r="P218" t="str">
        <f>_xlfn.XLOOKUP(ohrm_leave[[#This Row],[status]],ohrm_leave_status[status],ohrm_leave_status[name],"",0,1)</f>
        <v>TAKEN</v>
      </c>
      <c r="Q218" t="str">
        <f>_xlfn.XLOOKUP(ohrm_leave[[#This Row],[leave_request_id]],ohrm_leave_request_comment[leave_request_id],ohrm_leave_request_comment[comments],"",0,1)</f>
        <v>Due to Headache</v>
      </c>
    </row>
    <row r="219" spans="1:17" hidden="1" x14ac:dyDescent="0.3">
      <c r="A219" s="5">
        <v>214</v>
      </c>
      <c r="B219" s="6">
        <v>45175</v>
      </c>
      <c r="C219" s="5">
        <v>9</v>
      </c>
      <c r="D219" s="5">
        <v>1</v>
      </c>
      <c r="E219" s="5">
        <v>3</v>
      </c>
      <c r="G219" s="5">
        <v>106</v>
      </c>
      <c r="H219" s="5">
        <v>3</v>
      </c>
      <c r="I219" s="5">
        <v>7</v>
      </c>
      <c r="J219" s="7">
        <v>45518</v>
      </c>
      <c r="K219" s="7">
        <v>45518</v>
      </c>
      <c r="L219" s="5">
        <v>0</v>
      </c>
      <c r="M219" s="5">
        <f>YEAR(ohrm_leave[[#This Row],[date]])</f>
        <v>2023</v>
      </c>
      <c r="N21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219" t="str">
        <f>_xlfn.XLOOKUP(ohrm_leave[[#This Row],[leave_type_id]],ohrm_leave_type[id],ohrm_leave_type[name],"",0,1)</f>
        <v>SL [Sick Leave]</v>
      </c>
      <c r="P219" t="str">
        <f>_xlfn.XLOOKUP(ohrm_leave[[#This Row],[status]],ohrm_leave_status[status],ohrm_leave_status[name],"",0,1)</f>
        <v>TAKEN</v>
      </c>
      <c r="Q219" t="str">
        <f>_xlfn.XLOOKUP(ohrm_leave[[#This Row],[leave_request_id]],ohrm_leave_request_comment[leave_request_id],ohrm_leave_request_comment[comments],"",0,1)</f>
        <v/>
      </c>
    </row>
    <row r="220" spans="1:17" hidden="1" x14ac:dyDescent="0.3">
      <c r="A220" s="5">
        <v>215</v>
      </c>
      <c r="B220" s="6">
        <v>45195</v>
      </c>
      <c r="C220" s="5">
        <v>4.5</v>
      </c>
      <c r="D220" s="5">
        <v>0.5</v>
      </c>
      <c r="E220" s="5">
        <v>3</v>
      </c>
      <c r="G220" s="5">
        <v>107</v>
      </c>
      <c r="H220" s="5">
        <v>10</v>
      </c>
      <c r="I220" s="5">
        <v>7</v>
      </c>
      <c r="J220" s="7">
        <v>45518.375</v>
      </c>
      <c r="K220" s="7">
        <v>45518.5625</v>
      </c>
      <c r="L220" s="5">
        <v>1</v>
      </c>
      <c r="M220" s="5">
        <f>YEAR(ohrm_leave[[#This Row],[date]])</f>
        <v>2023</v>
      </c>
      <c r="N22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220" t="str">
        <f>_xlfn.XLOOKUP(ohrm_leave[[#This Row],[leave_type_id]],ohrm_leave_type[id],ohrm_leave_type[name],"",0,1)</f>
        <v>CL [Casual Leave]</v>
      </c>
      <c r="P220" t="str">
        <f>_xlfn.XLOOKUP(ohrm_leave[[#This Row],[status]],ohrm_leave_status[status],ohrm_leave_status[name],"",0,1)</f>
        <v>TAKEN</v>
      </c>
      <c r="Q220" t="str">
        <f>_xlfn.XLOOKUP(ohrm_leave[[#This Row],[leave_request_id]],ohrm_leave_request_comment[leave_request_id],ohrm_leave_request_comment[comments],"",0,1)</f>
        <v/>
      </c>
    </row>
    <row r="221" spans="1:17" hidden="1" x14ac:dyDescent="0.3">
      <c r="A221" s="5">
        <v>216</v>
      </c>
      <c r="B221" s="6">
        <v>45198</v>
      </c>
      <c r="C221" s="5">
        <v>4.5</v>
      </c>
      <c r="D221" s="5">
        <v>0.5</v>
      </c>
      <c r="E221" s="5">
        <v>3</v>
      </c>
      <c r="G221" s="5">
        <v>108</v>
      </c>
      <c r="H221" s="5">
        <v>3</v>
      </c>
      <c r="I221" s="5">
        <v>7</v>
      </c>
      <c r="J221" s="7">
        <v>45518.5625</v>
      </c>
      <c r="K221" s="7">
        <v>45518.75</v>
      </c>
      <c r="L221" s="5">
        <v>2</v>
      </c>
      <c r="M221" s="5">
        <f>YEAR(ohrm_leave[[#This Row],[date]])</f>
        <v>2023</v>
      </c>
      <c r="N22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221" t="str">
        <f>_xlfn.XLOOKUP(ohrm_leave[[#This Row],[leave_type_id]],ohrm_leave_type[id],ohrm_leave_type[name],"",0,1)</f>
        <v>SL [Sick Leave]</v>
      </c>
      <c r="P221" t="str">
        <f>_xlfn.XLOOKUP(ohrm_leave[[#This Row],[status]],ohrm_leave_status[status],ohrm_leave_status[name],"",0,1)</f>
        <v>TAKEN</v>
      </c>
      <c r="Q221" t="str">
        <f>_xlfn.XLOOKUP(ohrm_leave[[#This Row],[leave_request_id]],ohrm_leave_request_comment[leave_request_id],ohrm_leave_request_comment[comments],"",0,1)</f>
        <v/>
      </c>
    </row>
    <row r="222" spans="1:17" hidden="1" x14ac:dyDescent="0.3">
      <c r="A222" s="5">
        <v>217</v>
      </c>
      <c r="B222" s="6">
        <v>45196</v>
      </c>
      <c r="C222" s="5">
        <v>4.75</v>
      </c>
      <c r="D222" s="5">
        <v>0.5</v>
      </c>
      <c r="E222" s="5">
        <v>3</v>
      </c>
      <c r="G222" s="5">
        <v>109</v>
      </c>
      <c r="H222" s="5">
        <v>10</v>
      </c>
      <c r="I222" s="5">
        <v>16</v>
      </c>
      <c r="J222" s="7">
        <v>45518.375</v>
      </c>
      <c r="K222" s="7">
        <v>45518.572916666664</v>
      </c>
      <c r="L222" s="5">
        <v>1</v>
      </c>
      <c r="M222" s="5">
        <f>YEAR(ohrm_leave[[#This Row],[date]])</f>
        <v>2023</v>
      </c>
      <c r="N22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22" t="str">
        <f>_xlfn.XLOOKUP(ohrm_leave[[#This Row],[leave_type_id]],ohrm_leave_type[id],ohrm_leave_type[name],"",0,1)</f>
        <v>CL [Casual Leave]</v>
      </c>
      <c r="P222" t="str">
        <f>_xlfn.XLOOKUP(ohrm_leave[[#This Row],[status]],ohrm_leave_status[status],ohrm_leave_status[name],"",0,1)</f>
        <v>TAKEN</v>
      </c>
      <c r="Q222" t="str">
        <f>_xlfn.XLOOKUP(ohrm_leave[[#This Row],[leave_request_id]],ohrm_leave_request_comment[leave_request_id],ohrm_leave_request_comment[comments],"",0,1)</f>
        <v/>
      </c>
    </row>
    <row r="223" spans="1:17" hidden="1" x14ac:dyDescent="0.3">
      <c r="A223" s="5">
        <v>218</v>
      </c>
      <c r="B223" s="6">
        <v>45198</v>
      </c>
      <c r="C223" s="5">
        <v>4.75</v>
      </c>
      <c r="D223" s="5">
        <v>0.5</v>
      </c>
      <c r="E223" s="5">
        <v>3</v>
      </c>
      <c r="G223" s="5">
        <v>110</v>
      </c>
      <c r="H223" s="5">
        <v>7</v>
      </c>
      <c r="I223" s="5">
        <v>100006</v>
      </c>
      <c r="J223" s="7">
        <v>45518.572916666664</v>
      </c>
      <c r="K223" s="7">
        <v>45518.770833333336</v>
      </c>
      <c r="L223" s="5">
        <v>2</v>
      </c>
      <c r="M223" s="5">
        <f>YEAR(ohrm_leave[[#This Row],[date]])</f>
        <v>2023</v>
      </c>
      <c r="N22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223" t="str">
        <f>_xlfn.XLOOKUP(ohrm_leave[[#This Row],[leave_type_id]],ohrm_leave_type[id],ohrm_leave_type[name],"",0,1)</f>
        <v>LWP [Leave without Pay]</v>
      </c>
      <c r="P223" t="str">
        <f>_xlfn.XLOOKUP(ohrm_leave[[#This Row],[status]],ohrm_leave_status[status],ohrm_leave_status[name],"",0,1)</f>
        <v>TAKEN</v>
      </c>
      <c r="Q223" t="str">
        <f>_xlfn.XLOOKUP(ohrm_leave[[#This Row],[leave_request_id]],ohrm_leave_request_comment[leave_request_id],ohrm_leave_request_comment[comments],"",0,1)</f>
        <v>Personal</v>
      </c>
    </row>
    <row r="224" spans="1:17" hidden="1" x14ac:dyDescent="0.3">
      <c r="A224" s="5">
        <v>219</v>
      </c>
      <c r="B224" s="6">
        <v>45226</v>
      </c>
      <c r="C224" s="5">
        <v>9.5</v>
      </c>
      <c r="D224" s="5">
        <v>1</v>
      </c>
      <c r="E224" s="5">
        <v>0</v>
      </c>
      <c r="G224" s="5">
        <v>111</v>
      </c>
      <c r="H224" s="5">
        <v>7</v>
      </c>
      <c r="I224" s="5">
        <v>100005</v>
      </c>
      <c r="J224" s="7">
        <v>45518</v>
      </c>
      <c r="K224" s="7">
        <v>45518</v>
      </c>
      <c r="L224" s="5">
        <v>0</v>
      </c>
      <c r="M224" s="5">
        <f>YEAR(ohrm_leave[[#This Row],[date]])</f>
        <v>2023</v>
      </c>
      <c r="N22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x_Ritesh Narayan Singh</v>
      </c>
      <c r="O224" t="str">
        <f>_xlfn.XLOOKUP(ohrm_leave[[#This Row],[leave_type_id]],ohrm_leave_type[id],ohrm_leave_type[name],"",0,1)</f>
        <v>LWP [Leave without Pay]</v>
      </c>
      <c r="P224" t="str">
        <f>_xlfn.XLOOKUP(ohrm_leave[[#This Row],[status]],ohrm_leave_status[status],ohrm_leave_status[name],"",0,1)</f>
        <v>CANCELLED</v>
      </c>
      <c r="Q224" t="str">
        <f>_xlfn.XLOOKUP(ohrm_leave[[#This Row],[leave_request_id]],ohrm_leave_request_comment[leave_request_id],ohrm_leave_request_comment[comments],"",0,1)</f>
        <v xml:space="preserve">Family Emergency </v>
      </c>
    </row>
    <row r="225" spans="1:17" hidden="1" x14ac:dyDescent="0.3">
      <c r="A225" s="5">
        <v>220</v>
      </c>
      <c r="B225" s="6">
        <v>45198</v>
      </c>
      <c r="C225" s="5">
        <v>9.5</v>
      </c>
      <c r="D225" s="5">
        <v>1</v>
      </c>
      <c r="E225" s="5">
        <v>3</v>
      </c>
      <c r="G225" s="5">
        <v>112</v>
      </c>
      <c r="H225" s="5">
        <v>7</v>
      </c>
      <c r="I225" s="5">
        <v>100005</v>
      </c>
      <c r="J225" s="7">
        <v>45518</v>
      </c>
      <c r="K225" s="7">
        <v>45518</v>
      </c>
      <c r="L225" s="5">
        <v>0</v>
      </c>
      <c r="M225" s="5">
        <f>YEAR(ohrm_leave[[#This Row],[date]])</f>
        <v>2023</v>
      </c>
      <c r="N22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x_Ritesh Narayan Singh</v>
      </c>
      <c r="O225" t="str">
        <f>_xlfn.XLOOKUP(ohrm_leave[[#This Row],[leave_type_id]],ohrm_leave_type[id],ohrm_leave_type[name],"",0,1)</f>
        <v>LWP [Leave without Pay]</v>
      </c>
      <c r="P225" t="str">
        <f>_xlfn.XLOOKUP(ohrm_leave[[#This Row],[status]],ohrm_leave_status[status],ohrm_leave_status[name],"",0,1)</f>
        <v>TAKEN</v>
      </c>
      <c r="Q225" t="str">
        <f>_xlfn.XLOOKUP(ohrm_leave[[#This Row],[leave_request_id]],ohrm_leave_request_comment[leave_request_id],ohrm_leave_request_comment[comments],"",0,1)</f>
        <v>Family Emergency</v>
      </c>
    </row>
    <row r="226" spans="1:17" hidden="1" x14ac:dyDescent="0.3">
      <c r="A226" s="5">
        <v>221</v>
      </c>
      <c r="B226" s="6">
        <v>45205</v>
      </c>
      <c r="C226" s="5">
        <v>9</v>
      </c>
      <c r="D226" s="5">
        <v>1</v>
      </c>
      <c r="E226" s="5">
        <v>3</v>
      </c>
      <c r="G226" s="5">
        <v>113</v>
      </c>
      <c r="H226" s="5">
        <v>3</v>
      </c>
      <c r="I226" s="5">
        <v>7</v>
      </c>
      <c r="J226" s="7">
        <v>45518</v>
      </c>
      <c r="K226" s="7">
        <v>45518</v>
      </c>
      <c r="L226" s="5">
        <v>0</v>
      </c>
      <c r="M226" s="5">
        <f>YEAR(ohrm_leave[[#This Row],[date]])</f>
        <v>2023</v>
      </c>
      <c r="N22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226" t="str">
        <f>_xlfn.XLOOKUP(ohrm_leave[[#This Row],[leave_type_id]],ohrm_leave_type[id],ohrm_leave_type[name],"",0,1)</f>
        <v>SL [Sick Leave]</v>
      </c>
      <c r="P226" t="str">
        <f>_xlfn.XLOOKUP(ohrm_leave[[#This Row],[status]],ohrm_leave_status[status],ohrm_leave_status[name],"",0,1)</f>
        <v>TAKEN</v>
      </c>
      <c r="Q226" t="str">
        <f>_xlfn.XLOOKUP(ohrm_leave[[#This Row],[leave_request_id]],ohrm_leave_request_comment[leave_request_id],ohrm_leave_request_comment[comments],"",0,1)</f>
        <v/>
      </c>
    </row>
    <row r="227" spans="1:17" hidden="1" x14ac:dyDescent="0.3">
      <c r="A227" s="5">
        <v>222</v>
      </c>
      <c r="B227" s="6">
        <v>45209</v>
      </c>
      <c r="C227" s="5">
        <v>4.5</v>
      </c>
      <c r="D227" s="5">
        <v>0.5</v>
      </c>
      <c r="E227" s="5">
        <v>3</v>
      </c>
      <c r="G227" s="5">
        <v>114</v>
      </c>
      <c r="H227" s="5">
        <v>3</v>
      </c>
      <c r="I227" s="5">
        <v>7</v>
      </c>
      <c r="J227" s="7">
        <v>45518.375</v>
      </c>
      <c r="K227" s="7">
        <v>45518.5625</v>
      </c>
      <c r="L227" s="5">
        <v>1</v>
      </c>
      <c r="M227" s="5">
        <f>YEAR(ohrm_leave[[#This Row],[date]])</f>
        <v>2023</v>
      </c>
      <c r="N22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227" t="str">
        <f>_xlfn.XLOOKUP(ohrm_leave[[#This Row],[leave_type_id]],ohrm_leave_type[id],ohrm_leave_type[name],"",0,1)</f>
        <v>SL [Sick Leave]</v>
      </c>
      <c r="P227" t="str">
        <f>_xlfn.XLOOKUP(ohrm_leave[[#This Row],[status]],ohrm_leave_status[status],ohrm_leave_status[name],"",0,1)</f>
        <v>TAKEN</v>
      </c>
      <c r="Q227" t="str">
        <f>_xlfn.XLOOKUP(ohrm_leave[[#This Row],[leave_request_id]],ohrm_leave_request_comment[leave_request_id],ohrm_leave_request_comment[comments],"",0,1)</f>
        <v/>
      </c>
    </row>
    <row r="228" spans="1:17" hidden="1" x14ac:dyDescent="0.3">
      <c r="A228" s="5">
        <v>223</v>
      </c>
      <c r="B228" s="6">
        <v>45212</v>
      </c>
      <c r="C228" s="5">
        <v>9</v>
      </c>
      <c r="D228" s="5">
        <v>1</v>
      </c>
      <c r="E228" s="5">
        <v>3</v>
      </c>
      <c r="G228" s="5">
        <v>115</v>
      </c>
      <c r="H228" s="5">
        <v>3</v>
      </c>
      <c r="I228" s="5">
        <v>14</v>
      </c>
      <c r="J228" s="7">
        <v>45518</v>
      </c>
      <c r="K228" s="7">
        <v>45518</v>
      </c>
      <c r="L228" s="5">
        <v>0</v>
      </c>
      <c r="M228" s="5">
        <f>YEAR(ohrm_leave[[#This Row],[date]])</f>
        <v>2023</v>
      </c>
      <c r="N22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228" t="str">
        <f>_xlfn.XLOOKUP(ohrm_leave[[#This Row],[leave_type_id]],ohrm_leave_type[id],ohrm_leave_type[name],"",0,1)</f>
        <v>SL [Sick Leave]</v>
      </c>
      <c r="P228" t="str">
        <f>_xlfn.XLOOKUP(ohrm_leave[[#This Row],[status]],ohrm_leave_status[status],ohrm_leave_status[name],"",0,1)</f>
        <v>TAKEN</v>
      </c>
      <c r="Q228" t="str">
        <f>_xlfn.XLOOKUP(ohrm_leave[[#This Row],[leave_request_id]],ohrm_leave_request_comment[leave_request_id],ohrm_leave_request_comment[comments],"",0,1)</f>
        <v>I was sick on 13-10-2023 and I informed Jeet sir for leave.</v>
      </c>
    </row>
    <row r="229" spans="1:17" hidden="1" x14ac:dyDescent="0.3">
      <c r="A229" s="5">
        <v>224</v>
      </c>
      <c r="B229" s="6">
        <v>45217</v>
      </c>
      <c r="C229" s="5">
        <v>9</v>
      </c>
      <c r="D229" s="5">
        <v>1</v>
      </c>
      <c r="E229" s="5">
        <v>3</v>
      </c>
      <c r="G229" s="5">
        <v>116</v>
      </c>
      <c r="H229" s="5">
        <v>3</v>
      </c>
      <c r="I229" s="5">
        <v>15</v>
      </c>
      <c r="J229" s="7">
        <v>45518</v>
      </c>
      <c r="K229" s="7">
        <v>45518</v>
      </c>
      <c r="L229" s="5">
        <v>0</v>
      </c>
      <c r="M229" s="5">
        <f>YEAR(ohrm_leave[[#This Row],[date]])</f>
        <v>2023</v>
      </c>
      <c r="N22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229" t="str">
        <f>_xlfn.XLOOKUP(ohrm_leave[[#This Row],[leave_type_id]],ohrm_leave_type[id],ohrm_leave_type[name],"",0,1)</f>
        <v>SL [Sick Leave]</v>
      </c>
      <c r="P229" t="str">
        <f>_xlfn.XLOOKUP(ohrm_leave[[#This Row],[status]],ohrm_leave_status[status],ohrm_leave_status[name],"",0,1)</f>
        <v>TAKEN</v>
      </c>
      <c r="Q229" t="str">
        <f>_xlfn.XLOOKUP(ohrm_leave[[#This Row],[leave_request_id]],ohrm_leave_request_comment[leave_request_id],ohrm_leave_request_comment[comments],"",0,1)</f>
        <v>Unable to come office due to Eye Pain.</v>
      </c>
    </row>
    <row r="230" spans="1:17" hidden="1" x14ac:dyDescent="0.3">
      <c r="A230" s="5">
        <v>225</v>
      </c>
      <c r="B230" s="6">
        <v>45233</v>
      </c>
      <c r="C230" s="5">
        <v>9.5</v>
      </c>
      <c r="D230" s="5">
        <v>1</v>
      </c>
      <c r="E230" s="5">
        <v>3</v>
      </c>
      <c r="G230" s="5">
        <v>117</v>
      </c>
      <c r="H230" s="5">
        <v>7</v>
      </c>
      <c r="I230" s="5">
        <v>100007</v>
      </c>
      <c r="J230" s="7">
        <v>45518</v>
      </c>
      <c r="K230" s="7">
        <v>45518</v>
      </c>
      <c r="L230" s="5">
        <v>0</v>
      </c>
      <c r="M230" s="5">
        <f>YEAR(ohrm_leave[[#This Row],[date]])</f>
        <v>2023</v>
      </c>
      <c r="N23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230" t="str">
        <f>_xlfn.XLOOKUP(ohrm_leave[[#This Row],[leave_type_id]],ohrm_leave_type[id],ohrm_leave_type[name],"",0,1)</f>
        <v>LWP [Leave without Pay]</v>
      </c>
      <c r="P230" t="str">
        <f>_xlfn.XLOOKUP(ohrm_leave[[#This Row],[status]],ohrm_leave_status[status],ohrm_leave_status[name],"",0,1)</f>
        <v>TAKEN</v>
      </c>
      <c r="Q230" t="str">
        <f>_xlfn.XLOOKUP(ohrm_leave[[#This Row],[leave_request_id]],ohrm_leave_request_comment[leave_request_id],ohrm_leave_request_comment[comments],"",0,1)</f>
        <v>court date</v>
      </c>
    </row>
    <row r="231" spans="1:17" hidden="1" x14ac:dyDescent="0.3">
      <c r="A231" s="5">
        <v>226</v>
      </c>
      <c r="B231" s="6">
        <v>45231</v>
      </c>
      <c r="C231" s="5">
        <v>9</v>
      </c>
      <c r="D231" s="5">
        <v>1</v>
      </c>
      <c r="E231" s="5">
        <v>3</v>
      </c>
      <c r="G231" s="5">
        <v>118</v>
      </c>
      <c r="H231" s="5">
        <v>3</v>
      </c>
      <c r="I231" s="5">
        <v>15</v>
      </c>
      <c r="J231" s="7">
        <v>45518</v>
      </c>
      <c r="K231" s="7">
        <v>45518</v>
      </c>
      <c r="L231" s="5">
        <v>0</v>
      </c>
      <c r="M231" s="5">
        <f>YEAR(ohrm_leave[[#This Row],[date]])</f>
        <v>2023</v>
      </c>
      <c r="N23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231" t="str">
        <f>_xlfn.XLOOKUP(ohrm_leave[[#This Row],[leave_type_id]],ohrm_leave_type[id],ohrm_leave_type[name],"",0,1)</f>
        <v>SL [Sick Leave]</v>
      </c>
      <c r="P231" t="str">
        <f>_xlfn.XLOOKUP(ohrm_leave[[#This Row],[status]],ohrm_leave_status[status],ohrm_leave_status[name],"",0,1)</f>
        <v>TAKEN</v>
      </c>
      <c r="Q231" t="str">
        <f>_xlfn.XLOOKUP(ohrm_leave[[#This Row],[leave_request_id]],ohrm_leave_request_comment[leave_request_id],ohrm_leave_request_comment[comments],"",0,1)</f>
        <v xml:space="preserve">Due to Cold &amp; Cough </v>
      </c>
    </row>
    <row r="232" spans="1:17" hidden="1" x14ac:dyDescent="0.3">
      <c r="A232" s="5">
        <v>227</v>
      </c>
      <c r="B232" s="6">
        <v>45218</v>
      </c>
      <c r="C232" s="5">
        <v>9.5</v>
      </c>
      <c r="D232" s="5">
        <v>1</v>
      </c>
      <c r="E232" s="5">
        <v>3</v>
      </c>
      <c r="G232" s="5">
        <v>119</v>
      </c>
      <c r="H232" s="5">
        <v>3</v>
      </c>
      <c r="I232" s="5">
        <v>100001</v>
      </c>
      <c r="J232" s="7">
        <v>45518</v>
      </c>
      <c r="K232" s="7">
        <v>45518</v>
      </c>
      <c r="L232" s="5">
        <v>0</v>
      </c>
      <c r="M232" s="5">
        <f>YEAR(ohrm_leave[[#This Row],[date]])</f>
        <v>2023</v>
      </c>
      <c r="N23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32" t="str">
        <f>_xlfn.XLOOKUP(ohrm_leave[[#This Row],[leave_type_id]],ohrm_leave_type[id],ohrm_leave_type[name],"",0,1)</f>
        <v>SL [Sick Leave]</v>
      </c>
      <c r="P232" t="str">
        <f>_xlfn.XLOOKUP(ohrm_leave[[#This Row],[status]],ohrm_leave_status[status],ohrm_leave_status[name],"",0,1)</f>
        <v>TAKEN</v>
      </c>
      <c r="Q232" t="str">
        <f>_xlfn.XLOOKUP(ohrm_leave[[#This Row],[leave_request_id]],ohrm_leave_request_comment[leave_request_id],ohrm_leave_request_comment[comments],"",0,1)</f>
        <v>Due to medical issues at home</v>
      </c>
    </row>
    <row r="233" spans="1:17" hidden="1" x14ac:dyDescent="0.3">
      <c r="A233" s="5">
        <v>228</v>
      </c>
      <c r="B233" s="6">
        <v>45219</v>
      </c>
      <c r="C233" s="5">
        <v>9.5</v>
      </c>
      <c r="D233" s="5">
        <v>1</v>
      </c>
      <c r="E233" s="5">
        <v>3</v>
      </c>
      <c r="G233" s="5">
        <v>120</v>
      </c>
      <c r="H233" s="5">
        <v>7</v>
      </c>
      <c r="I233" s="5">
        <v>100001</v>
      </c>
      <c r="J233" s="7">
        <v>45518</v>
      </c>
      <c r="K233" s="7">
        <v>45518</v>
      </c>
      <c r="L233" s="5">
        <v>0</v>
      </c>
      <c r="M233" s="5">
        <f>YEAR(ohrm_leave[[#This Row],[date]])</f>
        <v>2023</v>
      </c>
      <c r="N23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33" t="str">
        <f>_xlfn.XLOOKUP(ohrm_leave[[#This Row],[leave_type_id]],ohrm_leave_type[id],ohrm_leave_type[name],"",0,1)</f>
        <v>LWP [Leave without Pay]</v>
      </c>
      <c r="P233" t="str">
        <f>_xlfn.XLOOKUP(ohrm_leave[[#This Row],[status]],ohrm_leave_status[status],ohrm_leave_status[name],"",0,1)</f>
        <v>TAKEN</v>
      </c>
      <c r="Q233" t="str">
        <f>_xlfn.XLOOKUP(ohrm_leave[[#This Row],[leave_request_id]],ohrm_leave_request_comment[leave_request_id],ohrm_leave_request_comment[comments],"",0,1)</f>
        <v>Due to medical issues at home</v>
      </c>
    </row>
    <row r="234" spans="1:17" hidden="1" x14ac:dyDescent="0.3">
      <c r="A234" s="5">
        <v>229</v>
      </c>
      <c r="B234" s="6">
        <v>45229</v>
      </c>
      <c r="C234" s="5">
        <v>9.5</v>
      </c>
      <c r="D234" s="5">
        <v>1</v>
      </c>
      <c r="E234" s="5">
        <v>3</v>
      </c>
      <c r="G234" s="5">
        <v>121</v>
      </c>
      <c r="H234" s="5">
        <v>7</v>
      </c>
      <c r="I234" s="5">
        <v>100004</v>
      </c>
      <c r="J234" s="7">
        <v>45518</v>
      </c>
      <c r="K234" s="7">
        <v>45518</v>
      </c>
      <c r="L234" s="5">
        <v>0</v>
      </c>
      <c r="M234" s="5">
        <f>YEAR(ohrm_leave[[#This Row],[date]])</f>
        <v>2023</v>
      </c>
      <c r="N23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Sourav Rathor</v>
      </c>
      <c r="O234" t="str">
        <f>_xlfn.XLOOKUP(ohrm_leave[[#This Row],[leave_type_id]],ohrm_leave_type[id],ohrm_leave_type[name],"",0,1)</f>
        <v>LWP [Leave without Pay]</v>
      </c>
      <c r="P234" t="str">
        <f>_xlfn.XLOOKUP(ohrm_leave[[#This Row],[status]],ohrm_leave_status[status],ohrm_leave_status[name],"",0,1)</f>
        <v>TAKEN</v>
      </c>
      <c r="Q234" t="str">
        <f>_xlfn.XLOOKUP(ohrm_leave[[#This Row],[leave_request_id]],ohrm_leave_request_comment[leave_request_id],ohrm_leave_request_comment[comments],"",0,1)</f>
        <v>Unwell with Fever</v>
      </c>
    </row>
    <row r="235" spans="1:17" hidden="1" x14ac:dyDescent="0.3">
      <c r="A235" s="5">
        <v>230</v>
      </c>
      <c r="B235" s="6">
        <v>45215</v>
      </c>
      <c r="C235" s="5">
        <v>4.75</v>
      </c>
      <c r="D235" s="5">
        <v>0.5</v>
      </c>
      <c r="E235" s="5">
        <v>3</v>
      </c>
      <c r="G235" s="5">
        <v>122</v>
      </c>
      <c r="H235" s="5">
        <v>10</v>
      </c>
      <c r="I235" s="5">
        <v>16</v>
      </c>
      <c r="J235" s="7">
        <v>45518.375</v>
      </c>
      <c r="K235" s="7">
        <v>45518.572916666664</v>
      </c>
      <c r="L235" s="5">
        <v>1</v>
      </c>
      <c r="M235" s="5">
        <f>YEAR(ohrm_leave[[#This Row],[date]])</f>
        <v>2023</v>
      </c>
      <c r="N23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35" t="str">
        <f>_xlfn.XLOOKUP(ohrm_leave[[#This Row],[leave_type_id]],ohrm_leave_type[id],ohrm_leave_type[name],"",0,1)</f>
        <v>CL [Casual Leave]</v>
      </c>
      <c r="P235" t="str">
        <f>_xlfn.XLOOKUP(ohrm_leave[[#This Row],[status]],ohrm_leave_status[status],ohrm_leave_status[name],"",0,1)</f>
        <v>TAKEN</v>
      </c>
      <c r="Q235" t="str">
        <f>_xlfn.XLOOKUP(ohrm_leave[[#This Row],[leave_request_id]],ohrm_leave_request_comment[leave_request_id],ohrm_leave_request_comment[comments],"",0,1)</f>
        <v>Puja at home</v>
      </c>
    </row>
    <row r="236" spans="1:17" hidden="1" x14ac:dyDescent="0.3">
      <c r="A236" s="5">
        <v>231</v>
      </c>
      <c r="B236" s="6">
        <v>45253</v>
      </c>
      <c r="C236" s="5">
        <v>9.5</v>
      </c>
      <c r="D236" s="5">
        <v>1</v>
      </c>
      <c r="E236" s="5">
        <v>0</v>
      </c>
      <c r="G236" s="5">
        <v>123</v>
      </c>
      <c r="H236" s="5">
        <v>7</v>
      </c>
      <c r="I236" s="5">
        <v>100007</v>
      </c>
      <c r="J236" s="7">
        <v>45518</v>
      </c>
      <c r="K236" s="7">
        <v>45518</v>
      </c>
      <c r="L236" s="5">
        <v>0</v>
      </c>
      <c r="M236" s="5">
        <f>YEAR(ohrm_leave[[#This Row],[date]])</f>
        <v>2023</v>
      </c>
      <c r="N23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236" t="str">
        <f>_xlfn.XLOOKUP(ohrm_leave[[#This Row],[leave_type_id]],ohrm_leave_type[id],ohrm_leave_type[name],"",0,1)</f>
        <v>LWP [Leave without Pay]</v>
      </c>
      <c r="P236" t="str">
        <f>_xlfn.XLOOKUP(ohrm_leave[[#This Row],[status]],ohrm_leave_status[status],ohrm_leave_status[name],"",0,1)</f>
        <v>CANCELLED</v>
      </c>
      <c r="Q236" t="str">
        <f>_xlfn.XLOOKUP(ohrm_leave[[#This Row],[leave_request_id]],ohrm_leave_request_comment[leave_request_id],ohrm_leave_request_comment[comments],"",0,1)</f>
        <v>court date</v>
      </c>
    </row>
    <row r="237" spans="1:17" hidden="1" x14ac:dyDescent="0.3">
      <c r="A237" s="5">
        <v>232</v>
      </c>
      <c r="B237" s="6">
        <v>45253</v>
      </c>
      <c r="C237" s="5">
        <v>4.75</v>
      </c>
      <c r="D237" s="5">
        <v>0.5</v>
      </c>
      <c r="E237" s="5">
        <v>0</v>
      </c>
      <c r="G237" s="5">
        <v>124</v>
      </c>
      <c r="H237" s="5">
        <v>7</v>
      </c>
      <c r="I237" s="5">
        <v>100007</v>
      </c>
      <c r="J237" s="7">
        <v>45518.572916666664</v>
      </c>
      <c r="K237" s="7">
        <v>45518.770833333336</v>
      </c>
      <c r="L237" s="5">
        <v>2</v>
      </c>
      <c r="M237" s="5">
        <f>YEAR(ohrm_leave[[#This Row],[date]])</f>
        <v>2023</v>
      </c>
      <c r="N23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237" t="str">
        <f>_xlfn.XLOOKUP(ohrm_leave[[#This Row],[leave_type_id]],ohrm_leave_type[id],ohrm_leave_type[name],"",0,1)</f>
        <v>LWP [Leave without Pay]</v>
      </c>
      <c r="P237" t="str">
        <f>_xlfn.XLOOKUP(ohrm_leave[[#This Row],[status]],ohrm_leave_status[status],ohrm_leave_status[name],"",0,1)</f>
        <v>CANCELLED</v>
      </c>
      <c r="Q237" t="str">
        <f>_xlfn.XLOOKUP(ohrm_leave[[#This Row],[leave_request_id]],ohrm_leave_request_comment[leave_request_id],ohrm_leave_request_comment[comments],"",0,1)</f>
        <v>Personal</v>
      </c>
    </row>
    <row r="238" spans="1:17" hidden="1" x14ac:dyDescent="0.3">
      <c r="A238" s="5">
        <v>233</v>
      </c>
      <c r="B238" s="6">
        <v>45253</v>
      </c>
      <c r="C238" s="5">
        <v>4.75</v>
      </c>
      <c r="D238" s="5">
        <v>0.5</v>
      </c>
      <c r="E238" s="5">
        <v>3</v>
      </c>
      <c r="G238" s="5">
        <v>125</v>
      </c>
      <c r="H238" s="5">
        <v>7</v>
      </c>
      <c r="I238" s="5">
        <v>100007</v>
      </c>
      <c r="J238" s="7">
        <v>45518.375</v>
      </c>
      <c r="K238" s="7">
        <v>45518.572916666664</v>
      </c>
      <c r="L238" s="5">
        <v>1</v>
      </c>
      <c r="M238" s="5">
        <f>YEAR(ohrm_leave[[#This Row],[date]])</f>
        <v>2023</v>
      </c>
      <c r="N23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238" t="str">
        <f>_xlfn.XLOOKUP(ohrm_leave[[#This Row],[leave_type_id]],ohrm_leave_type[id],ohrm_leave_type[name],"",0,1)</f>
        <v>LWP [Leave without Pay]</v>
      </c>
      <c r="P238" t="str">
        <f>_xlfn.XLOOKUP(ohrm_leave[[#This Row],[status]],ohrm_leave_status[status],ohrm_leave_status[name],"",0,1)</f>
        <v>TAKEN</v>
      </c>
      <c r="Q238" t="str">
        <f>_xlfn.XLOOKUP(ohrm_leave[[#This Row],[leave_request_id]],ohrm_leave_request_comment[leave_request_id],ohrm_leave_request_comment[comments],"",0,1)</f>
        <v>Personal</v>
      </c>
    </row>
    <row r="239" spans="1:17" hidden="1" x14ac:dyDescent="0.3">
      <c r="A239" s="5">
        <v>234</v>
      </c>
      <c r="B239" s="6">
        <v>45237</v>
      </c>
      <c r="C239" s="5">
        <v>4.75</v>
      </c>
      <c r="D239" s="5">
        <v>0.5</v>
      </c>
      <c r="E239" s="5">
        <v>3</v>
      </c>
      <c r="G239" s="5">
        <v>126</v>
      </c>
      <c r="H239" s="5">
        <v>3</v>
      </c>
      <c r="I239" s="5">
        <v>16</v>
      </c>
      <c r="J239" s="7">
        <v>45518.572916666664</v>
      </c>
      <c r="K239" s="7">
        <v>45518.770833333336</v>
      </c>
      <c r="L239" s="5">
        <v>2</v>
      </c>
      <c r="M239" s="5">
        <f>YEAR(ohrm_leave[[#This Row],[date]])</f>
        <v>2023</v>
      </c>
      <c r="N23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39" t="str">
        <f>_xlfn.XLOOKUP(ohrm_leave[[#This Row],[leave_type_id]],ohrm_leave_type[id],ohrm_leave_type[name],"",0,1)</f>
        <v>SL [Sick Leave]</v>
      </c>
      <c r="P239" t="str">
        <f>_xlfn.XLOOKUP(ohrm_leave[[#This Row],[status]],ohrm_leave_status[status],ohrm_leave_status[name],"",0,1)</f>
        <v>TAKEN</v>
      </c>
      <c r="Q239" t="str">
        <f>_xlfn.XLOOKUP(ohrm_leave[[#This Row],[leave_request_id]],ohrm_leave_request_comment[leave_request_id],ohrm_leave_request_comment[comments],"",0,1)</f>
        <v>Unwell</v>
      </c>
    </row>
    <row r="240" spans="1:17" hidden="1" x14ac:dyDescent="0.3">
      <c r="A240" s="5">
        <v>235</v>
      </c>
      <c r="B240" s="6">
        <v>45238</v>
      </c>
      <c r="C240" s="5">
        <v>4.5</v>
      </c>
      <c r="D240" s="5">
        <v>0.5</v>
      </c>
      <c r="E240" s="5">
        <v>3</v>
      </c>
      <c r="G240" s="5">
        <v>127</v>
      </c>
      <c r="H240" s="5">
        <v>3</v>
      </c>
      <c r="I240" s="5">
        <v>7</v>
      </c>
      <c r="J240" s="7">
        <v>45518.5625</v>
      </c>
      <c r="K240" s="7">
        <v>45518.75</v>
      </c>
      <c r="L240" s="5">
        <v>2</v>
      </c>
      <c r="M240" s="5">
        <f>YEAR(ohrm_leave[[#This Row],[date]])</f>
        <v>2023</v>
      </c>
      <c r="N24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240" t="str">
        <f>_xlfn.XLOOKUP(ohrm_leave[[#This Row],[leave_type_id]],ohrm_leave_type[id],ohrm_leave_type[name],"",0,1)</f>
        <v>SL [Sick Leave]</v>
      </c>
      <c r="P240" t="str">
        <f>_xlfn.XLOOKUP(ohrm_leave[[#This Row],[status]],ohrm_leave_status[status],ohrm_leave_status[name],"",0,1)</f>
        <v>TAKEN</v>
      </c>
      <c r="Q240" t="str">
        <f>_xlfn.XLOOKUP(ohrm_leave[[#This Row],[leave_request_id]],ohrm_leave_request_comment[leave_request_id],ohrm_leave_request_comment[comments],"",0,1)</f>
        <v>Personal</v>
      </c>
    </row>
    <row r="241" spans="1:17" hidden="1" x14ac:dyDescent="0.3">
      <c r="A241" s="5">
        <v>236</v>
      </c>
      <c r="B241" s="6">
        <v>45238</v>
      </c>
      <c r="C241" s="5">
        <v>9.5</v>
      </c>
      <c r="D241" s="5">
        <v>1</v>
      </c>
      <c r="E241" s="5">
        <v>3</v>
      </c>
      <c r="G241" s="5">
        <v>128</v>
      </c>
      <c r="H241" s="5">
        <v>7</v>
      </c>
      <c r="I241" s="5">
        <v>100007</v>
      </c>
      <c r="J241" s="7">
        <v>45518</v>
      </c>
      <c r="K241" s="7">
        <v>45518</v>
      </c>
      <c r="L241" s="5">
        <v>0</v>
      </c>
      <c r="M241" s="5">
        <f>YEAR(ohrm_leave[[#This Row],[date]])</f>
        <v>2023</v>
      </c>
      <c r="N24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241" t="str">
        <f>_xlfn.XLOOKUP(ohrm_leave[[#This Row],[leave_type_id]],ohrm_leave_type[id],ohrm_leave_type[name],"",0,1)</f>
        <v>LWP [Leave without Pay]</v>
      </c>
      <c r="P241" t="str">
        <f>_xlfn.XLOOKUP(ohrm_leave[[#This Row],[status]],ohrm_leave_status[status],ohrm_leave_status[name],"",0,1)</f>
        <v>TAKEN</v>
      </c>
      <c r="Q241" t="str">
        <f>_xlfn.XLOOKUP(ohrm_leave[[#This Row],[leave_request_id]],ohrm_leave_request_comment[leave_request_id],ohrm_leave_request_comment[comments],"",0,1)</f>
        <v>Personal</v>
      </c>
    </row>
    <row r="242" spans="1:17" hidden="1" x14ac:dyDescent="0.3">
      <c r="A242" s="5">
        <v>237</v>
      </c>
      <c r="B242" s="6">
        <v>45246</v>
      </c>
      <c r="C242" s="5">
        <v>9.5</v>
      </c>
      <c r="D242" s="5">
        <v>1</v>
      </c>
      <c r="E242" s="5">
        <v>0</v>
      </c>
      <c r="G242" s="5">
        <v>129</v>
      </c>
      <c r="H242" s="5">
        <v>7</v>
      </c>
      <c r="I242" s="5">
        <v>100001</v>
      </c>
      <c r="J242" s="7">
        <v>45518</v>
      </c>
      <c r="K242" s="7">
        <v>45518</v>
      </c>
      <c r="L242" s="5">
        <v>0</v>
      </c>
      <c r="M242" s="5">
        <f>YEAR(ohrm_leave[[#This Row],[date]])</f>
        <v>2023</v>
      </c>
      <c r="N24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42" t="str">
        <f>_xlfn.XLOOKUP(ohrm_leave[[#This Row],[leave_type_id]],ohrm_leave_type[id],ohrm_leave_type[name],"",0,1)</f>
        <v>LWP [Leave without Pay]</v>
      </c>
      <c r="P242" t="str">
        <f>_xlfn.XLOOKUP(ohrm_leave[[#This Row],[status]],ohrm_leave_status[status],ohrm_leave_status[name],"",0,1)</f>
        <v>CANCELLED</v>
      </c>
      <c r="Q242" t="str">
        <f>_xlfn.XLOOKUP(ohrm_leave[[#This Row],[leave_request_id]],ohrm_leave_request_comment[leave_request_id],ohrm_leave_request_comment[comments],"",0,1)</f>
        <v>Personal</v>
      </c>
    </row>
    <row r="243" spans="1:17" hidden="1" x14ac:dyDescent="0.3">
      <c r="A243" s="5">
        <v>238</v>
      </c>
      <c r="B243" s="6">
        <v>45247</v>
      </c>
      <c r="C243" s="5">
        <v>9.5</v>
      </c>
      <c r="D243" s="5">
        <v>1</v>
      </c>
      <c r="E243" s="5">
        <v>0</v>
      </c>
      <c r="G243" s="5">
        <v>129</v>
      </c>
      <c r="H243" s="5">
        <v>7</v>
      </c>
      <c r="I243" s="5">
        <v>100001</v>
      </c>
      <c r="J243" s="7">
        <v>45518</v>
      </c>
      <c r="K243" s="7">
        <v>45518</v>
      </c>
      <c r="L243" s="5">
        <v>0</v>
      </c>
      <c r="M243" s="5">
        <f>YEAR(ohrm_leave[[#This Row],[date]])</f>
        <v>2023</v>
      </c>
      <c r="N24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43" t="str">
        <f>_xlfn.XLOOKUP(ohrm_leave[[#This Row],[leave_type_id]],ohrm_leave_type[id],ohrm_leave_type[name],"",0,1)</f>
        <v>LWP [Leave without Pay]</v>
      </c>
      <c r="P243" t="str">
        <f>_xlfn.XLOOKUP(ohrm_leave[[#This Row],[status]],ohrm_leave_status[status],ohrm_leave_status[name],"",0,1)</f>
        <v>CANCELLED</v>
      </c>
      <c r="Q243" t="str">
        <f>_xlfn.XLOOKUP(ohrm_leave[[#This Row],[leave_request_id]],ohrm_leave_request_comment[leave_request_id],ohrm_leave_request_comment[comments],"",0,1)</f>
        <v>Personal</v>
      </c>
    </row>
    <row r="244" spans="1:17" hidden="1" x14ac:dyDescent="0.3">
      <c r="A244" s="5">
        <v>239</v>
      </c>
      <c r="B244" s="6">
        <v>45250</v>
      </c>
      <c r="C244" s="5">
        <v>9.5</v>
      </c>
      <c r="D244" s="5">
        <v>1</v>
      </c>
      <c r="E244" s="5">
        <v>3</v>
      </c>
      <c r="G244" s="5">
        <v>130</v>
      </c>
      <c r="H244" s="5">
        <v>3</v>
      </c>
      <c r="I244" s="5">
        <v>16</v>
      </c>
      <c r="J244" s="7">
        <v>45518</v>
      </c>
      <c r="K244" s="7">
        <v>45518</v>
      </c>
      <c r="L244" s="5">
        <v>0</v>
      </c>
      <c r="M244" s="5">
        <f>YEAR(ohrm_leave[[#This Row],[date]])</f>
        <v>2023</v>
      </c>
      <c r="N24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44" t="str">
        <f>_xlfn.XLOOKUP(ohrm_leave[[#This Row],[leave_type_id]],ohrm_leave_type[id],ohrm_leave_type[name],"",0,1)</f>
        <v>SL [Sick Leave]</v>
      </c>
      <c r="P244" t="str">
        <f>_xlfn.XLOOKUP(ohrm_leave[[#This Row],[status]],ohrm_leave_status[status],ohrm_leave_status[name],"",0,1)</f>
        <v>TAKEN</v>
      </c>
      <c r="Q244" t="str">
        <f>_xlfn.XLOOKUP(ohrm_leave[[#This Row],[leave_request_id]],ohrm_leave_request_comment[leave_request_id],ohrm_leave_request_comment[comments],"",0,1)</f>
        <v>Not well</v>
      </c>
    </row>
    <row r="245" spans="1:17" hidden="1" x14ac:dyDescent="0.3">
      <c r="A245" s="5">
        <v>240</v>
      </c>
      <c r="B245" s="6">
        <v>45253</v>
      </c>
      <c r="C245" s="5">
        <v>9.5</v>
      </c>
      <c r="D245" s="5">
        <v>1</v>
      </c>
      <c r="E245" s="5">
        <v>3</v>
      </c>
      <c r="G245" s="5">
        <v>131</v>
      </c>
      <c r="H245" s="5">
        <v>7</v>
      </c>
      <c r="I245" s="5">
        <v>100004</v>
      </c>
      <c r="J245" s="7">
        <v>45518</v>
      </c>
      <c r="K245" s="7">
        <v>45518</v>
      </c>
      <c r="L245" s="5">
        <v>0</v>
      </c>
      <c r="M245" s="5">
        <f>YEAR(ohrm_leave[[#This Row],[date]])</f>
        <v>2023</v>
      </c>
      <c r="N24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Sourav Rathor</v>
      </c>
      <c r="O245" t="str">
        <f>_xlfn.XLOOKUP(ohrm_leave[[#This Row],[leave_type_id]],ohrm_leave_type[id],ohrm_leave_type[name],"",0,1)</f>
        <v>LWP [Leave without Pay]</v>
      </c>
      <c r="P245" t="str">
        <f>_xlfn.XLOOKUP(ohrm_leave[[#This Row],[status]],ohrm_leave_status[status],ohrm_leave_status[name],"",0,1)</f>
        <v>TAKEN</v>
      </c>
      <c r="Q245" t="str">
        <f>_xlfn.XLOOKUP(ohrm_leave[[#This Row],[leave_request_id]],ohrm_leave_request_comment[leave_request_id],ohrm_leave_request_comment[comments],"",0,1)</f>
        <v>Personal</v>
      </c>
    </row>
    <row r="246" spans="1:17" hidden="1" x14ac:dyDescent="0.3">
      <c r="A246" s="5">
        <v>241</v>
      </c>
      <c r="B246" s="6">
        <v>45246</v>
      </c>
      <c r="C246" s="5">
        <v>9.5</v>
      </c>
      <c r="D246" s="5">
        <v>1</v>
      </c>
      <c r="E246" s="5">
        <v>3</v>
      </c>
      <c r="G246" s="5">
        <v>132</v>
      </c>
      <c r="H246" s="5">
        <v>8</v>
      </c>
      <c r="I246" s="5">
        <v>100001</v>
      </c>
      <c r="J246" s="7">
        <v>45518</v>
      </c>
      <c r="K246" s="7">
        <v>45518</v>
      </c>
      <c r="L246" s="5">
        <v>0</v>
      </c>
      <c r="M246" s="5">
        <f>YEAR(ohrm_leave[[#This Row],[date]])</f>
        <v>2023</v>
      </c>
      <c r="N24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46" t="str">
        <f>_xlfn.XLOOKUP(ohrm_leave[[#This Row],[leave_type_id]],ohrm_leave_type[id],ohrm_leave_type[name],"",0,1)</f>
        <v>CMP [Compensatory Off]</v>
      </c>
      <c r="P246" t="str">
        <f>_xlfn.XLOOKUP(ohrm_leave[[#This Row],[status]],ohrm_leave_status[status],ohrm_leave_status[name],"",0,1)</f>
        <v>TAKEN</v>
      </c>
      <c r="Q246" t="str">
        <f>_xlfn.XLOOKUP(ohrm_leave[[#This Row],[leave_request_id]],ohrm_leave_request_comment[leave_request_id],ohrm_leave_request_comment[comments],"",0,1)</f>
        <v>Personal</v>
      </c>
    </row>
    <row r="247" spans="1:17" hidden="1" x14ac:dyDescent="0.3">
      <c r="A247" s="5">
        <v>242</v>
      </c>
      <c r="B247" s="6">
        <v>45247</v>
      </c>
      <c r="C247" s="5">
        <v>9.5</v>
      </c>
      <c r="D247" s="5">
        <v>1</v>
      </c>
      <c r="E247" s="5">
        <v>3</v>
      </c>
      <c r="G247" s="5">
        <v>132</v>
      </c>
      <c r="H247" s="5">
        <v>8</v>
      </c>
      <c r="I247" s="5">
        <v>100001</v>
      </c>
      <c r="J247" s="7">
        <v>45518</v>
      </c>
      <c r="K247" s="7">
        <v>45518</v>
      </c>
      <c r="L247" s="5">
        <v>0</v>
      </c>
      <c r="M247" s="5">
        <f>YEAR(ohrm_leave[[#This Row],[date]])</f>
        <v>2023</v>
      </c>
      <c r="N24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47" t="str">
        <f>_xlfn.XLOOKUP(ohrm_leave[[#This Row],[leave_type_id]],ohrm_leave_type[id],ohrm_leave_type[name],"",0,1)</f>
        <v>CMP [Compensatory Off]</v>
      </c>
      <c r="P247" t="str">
        <f>_xlfn.XLOOKUP(ohrm_leave[[#This Row],[status]],ohrm_leave_status[status],ohrm_leave_status[name],"",0,1)</f>
        <v>TAKEN</v>
      </c>
      <c r="Q247" t="str">
        <f>_xlfn.XLOOKUP(ohrm_leave[[#This Row],[leave_request_id]],ohrm_leave_request_comment[leave_request_id],ohrm_leave_request_comment[comments],"",0,1)</f>
        <v>Personal</v>
      </c>
    </row>
    <row r="248" spans="1:17" hidden="1" x14ac:dyDescent="0.3">
      <c r="A248" s="5">
        <v>243</v>
      </c>
      <c r="B248" s="6">
        <v>45286</v>
      </c>
      <c r="C248" s="5">
        <v>23.75</v>
      </c>
      <c r="D248" s="5">
        <v>1</v>
      </c>
      <c r="E248" s="5">
        <v>0</v>
      </c>
      <c r="G248" s="5">
        <v>133</v>
      </c>
      <c r="H248" s="5">
        <v>1</v>
      </c>
      <c r="I248" s="5">
        <v>4</v>
      </c>
      <c r="J248" s="7">
        <v>45518</v>
      </c>
      <c r="K248" s="7">
        <v>45518</v>
      </c>
      <c r="L248" s="5">
        <v>0</v>
      </c>
      <c r="M248" s="5">
        <f>YEAR(ohrm_leave[[#This Row],[date]])</f>
        <v>2023</v>
      </c>
      <c r="N24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Jeet Sharma</v>
      </c>
      <c r="O248" t="str">
        <f>_xlfn.XLOOKUP(ohrm_leave[[#This Row],[leave_type_id]],ohrm_leave_type[id],ohrm_leave_type[name],"",0,1)</f>
        <v>EL [Earned Leave]</v>
      </c>
      <c r="P248" t="str">
        <f>_xlfn.XLOOKUP(ohrm_leave[[#This Row],[status]],ohrm_leave_status[status],ohrm_leave_status[name],"",0,1)</f>
        <v>CANCELLED</v>
      </c>
      <c r="Q248" t="str">
        <f>_xlfn.XLOOKUP(ohrm_leave[[#This Row],[leave_request_id]],ohrm_leave_request_comment[leave_request_id],ohrm_leave_request_comment[comments],"",0,1)</f>
        <v>Test</v>
      </c>
    </row>
    <row r="249" spans="1:17" hidden="1" x14ac:dyDescent="0.3">
      <c r="A249" s="5">
        <v>244</v>
      </c>
      <c r="B249" s="6">
        <v>45271</v>
      </c>
      <c r="C249" s="5">
        <v>9</v>
      </c>
      <c r="D249" s="5">
        <v>1</v>
      </c>
      <c r="E249" s="5">
        <v>-1</v>
      </c>
      <c r="G249" s="5">
        <v>134</v>
      </c>
      <c r="H249" s="5">
        <v>3</v>
      </c>
      <c r="I249" s="5">
        <v>7</v>
      </c>
      <c r="J249" s="7">
        <v>45518</v>
      </c>
      <c r="K249" s="7">
        <v>45518</v>
      </c>
      <c r="L249" s="5">
        <v>0</v>
      </c>
      <c r="M249" s="5">
        <f>YEAR(ohrm_leave[[#This Row],[date]])</f>
        <v>2023</v>
      </c>
      <c r="N24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249" t="str">
        <f>_xlfn.XLOOKUP(ohrm_leave[[#This Row],[leave_type_id]],ohrm_leave_type[id],ohrm_leave_type[name],"",0,1)</f>
        <v>SL [Sick Leave]</v>
      </c>
      <c r="P249" t="str">
        <f>_xlfn.XLOOKUP(ohrm_leave[[#This Row],[status]],ohrm_leave_status[status],ohrm_leave_status[name],"",0,1)</f>
        <v>REJECTED</v>
      </c>
      <c r="Q249" t="str">
        <f>_xlfn.XLOOKUP(ohrm_leave[[#This Row],[leave_request_id]],ohrm_leave_request_comment[leave_request_id],ohrm_leave_request_comment[comments],"",0,1)</f>
        <v>Test leave</v>
      </c>
    </row>
    <row r="250" spans="1:17" hidden="1" x14ac:dyDescent="0.3">
      <c r="A250" s="5">
        <v>245</v>
      </c>
      <c r="B250" s="6">
        <v>45267</v>
      </c>
      <c r="C250" s="5">
        <v>9</v>
      </c>
      <c r="D250" s="5">
        <v>1</v>
      </c>
      <c r="E250" s="5">
        <v>3</v>
      </c>
      <c r="G250" s="5">
        <v>135</v>
      </c>
      <c r="H250" s="5">
        <v>1</v>
      </c>
      <c r="I250" s="5">
        <v>15</v>
      </c>
      <c r="J250" s="7">
        <v>45518</v>
      </c>
      <c r="K250" s="7">
        <v>45518</v>
      </c>
      <c r="L250" s="5">
        <v>0</v>
      </c>
      <c r="M250" s="5">
        <f>YEAR(ohrm_leave[[#This Row],[date]])</f>
        <v>2023</v>
      </c>
      <c r="N25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250" t="str">
        <f>_xlfn.XLOOKUP(ohrm_leave[[#This Row],[leave_type_id]],ohrm_leave_type[id],ohrm_leave_type[name],"",0,1)</f>
        <v>EL [Earned Leave]</v>
      </c>
      <c r="P250" t="str">
        <f>_xlfn.XLOOKUP(ohrm_leave[[#This Row],[status]],ohrm_leave_status[status],ohrm_leave_status[name],"",0,1)</f>
        <v>TAKEN</v>
      </c>
      <c r="Q250" t="str">
        <f>_xlfn.XLOOKUP(ohrm_leave[[#This Row],[leave_request_id]],ohrm_leave_request_comment[leave_request_id],ohrm_leave_request_comment[comments],"",0,1)</f>
        <v>Feeling Not well (Full Body Pain)</v>
      </c>
    </row>
    <row r="251" spans="1:17" hidden="1" x14ac:dyDescent="0.3">
      <c r="A251" s="5">
        <v>246</v>
      </c>
      <c r="B251" s="6">
        <v>45274</v>
      </c>
      <c r="C251" s="5">
        <v>9.5</v>
      </c>
      <c r="D251" s="5">
        <v>1</v>
      </c>
      <c r="E251" s="5">
        <v>3</v>
      </c>
      <c r="G251" s="5">
        <v>136</v>
      </c>
      <c r="H251" s="5">
        <v>7</v>
      </c>
      <c r="I251" s="5">
        <v>100007</v>
      </c>
      <c r="J251" s="7">
        <v>45518</v>
      </c>
      <c r="K251" s="7">
        <v>45518</v>
      </c>
      <c r="L251" s="5">
        <v>0</v>
      </c>
      <c r="M251" s="5">
        <f>YEAR(ohrm_leave[[#This Row],[date]])</f>
        <v>2023</v>
      </c>
      <c r="N25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251" t="str">
        <f>_xlfn.XLOOKUP(ohrm_leave[[#This Row],[leave_type_id]],ohrm_leave_type[id],ohrm_leave_type[name],"",0,1)</f>
        <v>LWP [Leave without Pay]</v>
      </c>
      <c r="P251" t="str">
        <f>_xlfn.XLOOKUP(ohrm_leave[[#This Row],[status]],ohrm_leave_status[status],ohrm_leave_status[name],"",0,1)</f>
        <v>TAKEN</v>
      </c>
      <c r="Q251" t="str">
        <f>_xlfn.XLOOKUP(ohrm_leave[[#This Row],[leave_request_id]],ohrm_leave_request_comment[leave_request_id],ohrm_leave_request_comment[comments],"",0,1)</f>
        <v>Not well</v>
      </c>
    </row>
    <row r="252" spans="1:17" hidden="1" x14ac:dyDescent="0.3">
      <c r="A252" s="5">
        <v>247</v>
      </c>
      <c r="B252" s="6">
        <v>45275</v>
      </c>
      <c r="C252" s="5">
        <v>9.5</v>
      </c>
      <c r="D252" s="5">
        <v>1</v>
      </c>
      <c r="E252" s="5">
        <v>3</v>
      </c>
      <c r="G252" s="5">
        <v>136</v>
      </c>
      <c r="H252" s="5">
        <v>7</v>
      </c>
      <c r="I252" s="5">
        <v>100007</v>
      </c>
      <c r="J252" s="7">
        <v>45518</v>
      </c>
      <c r="K252" s="7">
        <v>45518</v>
      </c>
      <c r="L252" s="5">
        <v>0</v>
      </c>
      <c r="M252" s="5">
        <f>YEAR(ohrm_leave[[#This Row],[date]])</f>
        <v>2023</v>
      </c>
      <c r="N25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252" t="str">
        <f>_xlfn.XLOOKUP(ohrm_leave[[#This Row],[leave_type_id]],ohrm_leave_type[id],ohrm_leave_type[name],"",0,1)</f>
        <v>LWP [Leave without Pay]</v>
      </c>
      <c r="P252" t="str">
        <f>_xlfn.XLOOKUP(ohrm_leave[[#This Row],[status]],ohrm_leave_status[status],ohrm_leave_status[name],"",0,1)</f>
        <v>TAKEN</v>
      </c>
      <c r="Q252" t="str">
        <f>_xlfn.XLOOKUP(ohrm_leave[[#This Row],[leave_request_id]],ohrm_leave_request_comment[leave_request_id],ohrm_leave_request_comment[comments],"",0,1)</f>
        <v>Not well</v>
      </c>
    </row>
    <row r="253" spans="1:17" hidden="1" x14ac:dyDescent="0.3">
      <c r="A253" s="5">
        <v>248</v>
      </c>
      <c r="B253" s="6">
        <v>45278</v>
      </c>
      <c r="C253" s="5">
        <v>9.5</v>
      </c>
      <c r="D253" s="5">
        <v>1</v>
      </c>
      <c r="E253" s="5">
        <v>3</v>
      </c>
      <c r="G253" s="5">
        <v>137</v>
      </c>
      <c r="H253" s="5">
        <v>7</v>
      </c>
      <c r="I253" s="5">
        <v>100007</v>
      </c>
      <c r="J253" s="7">
        <v>45518</v>
      </c>
      <c r="K253" s="7">
        <v>45518</v>
      </c>
      <c r="L253" s="5">
        <v>0</v>
      </c>
      <c r="M253" s="5">
        <f>YEAR(ohrm_leave[[#This Row],[date]])</f>
        <v>2023</v>
      </c>
      <c r="N25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253" t="str">
        <f>_xlfn.XLOOKUP(ohrm_leave[[#This Row],[leave_type_id]],ohrm_leave_type[id],ohrm_leave_type[name],"",0,1)</f>
        <v>LWP [Leave without Pay]</v>
      </c>
      <c r="P253" t="str">
        <f>_xlfn.XLOOKUP(ohrm_leave[[#This Row],[status]],ohrm_leave_status[status],ohrm_leave_status[name],"",0,1)</f>
        <v>TAKEN</v>
      </c>
      <c r="Q253" t="str">
        <f>_xlfn.XLOOKUP(ohrm_leave[[#This Row],[leave_request_id]],ohrm_leave_request_comment[leave_request_id],ohrm_leave_request_comment[comments],"",0,1)</f>
        <v>Not well</v>
      </c>
    </row>
    <row r="254" spans="1:17" hidden="1" x14ac:dyDescent="0.3">
      <c r="A254" s="5">
        <v>249</v>
      </c>
      <c r="B254" s="6">
        <v>45271</v>
      </c>
      <c r="C254" s="5">
        <v>9.5</v>
      </c>
      <c r="D254" s="5">
        <v>1</v>
      </c>
      <c r="E254" s="5">
        <v>3</v>
      </c>
      <c r="G254" s="5">
        <v>138</v>
      </c>
      <c r="H254" s="5">
        <v>7</v>
      </c>
      <c r="I254" s="5">
        <v>100005</v>
      </c>
      <c r="J254" s="7">
        <v>45518</v>
      </c>
      <c r="K254" s="7">
        <v>45518</v>
      </c>
      <c r="L254" s="5">
        <v>0</v>
      </c>
      <c r="M254" s="5">
        <f>YEAR(ohrm_leave[[#This Row],[date]])</f>
        <v>2023</v>
      </c>
      <c r="N25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x_Ritesh Narayan Singh</v>
      </c>
      <c r="O254" t="str">
        <f>_xlfn.XLOOKUP(ohrm_leave[[#This Row],[leave_type_id]],ohrm_leave_type[id],ohrm_leave_type[name],"",0,1)</f>
        <v>LWP [Leave without Pay]</v>
      </c>
      <c r="P254" t="str">
        <f>_xlfn.XLOOKUP(ohrm_leave[[#This Row],[status]],ohrm_leave_status[status],ohrm_leave_status[name],"",0,1)</f>
        <v>TAKEN</v>
      </c>
      <c r="Q254" t="str">
        <f>_xlfn.XLOOKUP(ohrm_leave[[#This Row],[leave_request_id]],ohrm_leave_request_comment[leave_request_id],ohrm_leave_request_comment[comments],"",0,1)</f>
        <v>Not well - Chickenpox</v>
      </c>
    </row>
    <row r="255" spans="1:17" hidden="1" x14ac:dyDescent="0.3">
      <c r="A255" s="5">
        <v>250</v>
      </c>
      <c r="B255" s="6">
        <v>45272</v>
      </c>
      <c r="C255" s="5">
        <v>9.5</v>
      </c>
      <c r="D255" s="5">
        <v>1</v>
      </c>
      <c r="E255" s="5">
        <v>3</v>
      </c>
      <c r="G255" s="5">
        <v>138</v>
      </c>
      <c r="H255" s="5">
        <v>7</v>
      </c>
      <c r="I255" s="5">
        <v>100005</v>
      </c>
      <c r="J255" s="7">
        <v>45518</v>
      </c>
      <c r="K255" s="7">
        <v>45518</v>
      </c>
      <c r="L255" s="5">
        <v>0</v>
      </c>
      <c r="M255" s="5">
        <f>YEAR(ohrm_leave[[#This Row],[date]])</f>
        <v>2023</v>
      </c>
      <c r="N25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x_Ritesh Narayan Singh</v>
      </c>
      <c r="O255" t="str">
        <f>_xlfn.XLOOKUP(ohrm_leave[[#This Row],[leave_type_id]],ohrm_leave_type[id],ohrm_leave_type[name],"",0,1)</f>
        <v>LWP [Leave without Pay]</v>
      </c>
      <c r="P255" t="str">
        <f>_xlfn.XLOOKUP(ohrm_leave[[#This Row],[status]],ohrm_leave_status[status],ohrm_leave_status[name],"",0,1)</f>
        <v>TAKEN</v>
      </c>
      <c r="Q255" t="str">
        <f>_xlfn.XLOOKUP(ohrm_leave[[#This Row],[leave_request_id]],ohrm_leave_request_comment[leave_request_id],ohrm_leave_request_comment[comments],"",0,1)</f>
        <v>Not well - Chickenpox</v>
      </c>
    </row>
    <row r="256" spans="1:17" hidden="1" x14ac:dyDescent="0.3">
      <c r="A256" s="5">
        <v>251</v>
      </c>
      <c r="B256" s="6">
        <v>45273</v>
      </c>
      <c r="C256" s="5">
        <v>9.5</v>
      </c>
      <c r="D256" s="5">
        <v>1</v>
      </c>
      <c r="E256" s="5">
        <v>3</v>
      </c>
      <c r="G256" s="5">
        <v>138</v>
      </c>
      <c r="H256" s="5">
        <v>7</v>
      </c>
      <c r="I256" s="5">
        <v>100005</v>
      </c>
      <c r="J256" s="7">
        <v>45518</v>
      </c>
      <c r="K256" s="7">
        <v>45518</v>
      </c>
      <c r="L256" s="5">
        <v>0</v>
      </c>
      <c r="M256" s="5">
        <f>YEAR(ohrm_leave[[#This Row],[date]])</f>
        <v>2023</v>
      </c>
      <c r="N25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x_Ritesh Narayan Singh</v>
      </c>
      <c r="O256" t="str">
        <f>_xlfn.XLOOKUP(ohrm_leave[[#This Row],[leave_type_id]],ohrm_leave_type[id],ohrm_leave_type[name],"",0,1)</f>
        <v>LWP [Leave without Pay]</v>
      </c>
      <c r="P256" t="str">
        <f>_xlfn.XLOOKUP(ohrm_leave[[#This Row],[status]],ohrm_leave_status[status],ohrm_leave_status[name],"",0,1)</f>
        <v>TAKEN</v>
      </c>
      <c r="Q256" t="str">
        <f>_xlfn.XLOOKUP(ohrm_leave[[#This Row],[leave_request_id]],ohrm_leave_request_comment[leave_request_id],ohrm_leave_request_comment[comments],"",0,1)</f>
        <v>Not well - Chickenpox</v>
      </c>
    </row>
    <row r="257" spans="1:17" hidden="1" x14ac:dyDescent="0.3">
      <c r="A257" s="5">
        <v>252</v>
      </c>
      <c r="B257" s="6">
        <v>45274</v>
      </c>
      <c r="C257" s="5">
        <v>9.5</v>
      </c>
      <c r="D257" s="5">
        <v>1</v>
      </c>
      <c r="E257" s="5">
        <v>3</v>
      </c>
      <c r="G257" s="5">
        <v>138</v>
      </c>
      <c r="H257" s="5">
        <v>7</v>
      </c>
      <c r="I257" s="5">
        <v>100005</v>
      </c>
      <c r="J257" s="7">
        <v>45518</v>
      </c>
      <c r="K257" s="7">
        <v>45518</v>
      </c>
      <c r="L257" s="5">
        <v>0</v>
      </c>
      <c r="M257" s="5">
        <f>YEAR(ohrm_leave[[#This Row],[date]])</f>
        <v>2023</v>
      </c>
      <c r="N25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x_Ritesh Narayan Singh</v>
      </c>
      <c r="O257" t="str">
        <f>_xlfn.XLOOKUP(ohrm_leave[[#This Row],[leave_type_id]],ohrm_leave_type[id],ohrm_leave_type[name],"",0,1)</f>
        <v>LWP [Leave without Pay]</v>
      </c>
      <c r="P257" t="str">
        <f>_xlfn.XLOOKUP(ohrm_leave[[#This Row],[status]],ohrm_leave_status[status],ohrm_leave_status[name],"",0,1)</f>
        <v>TAKEN</v>
      </c>
      <c r="Q257" t="str">
        <f>_xlfn.XLOOKUP(ohrm_leave[[#This Row],[leave_request_id]],ohrm_leave_request_comment[leave_request_id],ohrm_leave_request_comment[comments],"",0,1)</f>
        <v>Not well - Chickenpox</v>
      </c>
    </row>
    <row r="258" spans="1:17" hidden="1" x14ac:dyDescent="0.3">
      <c r="A258" s="5">
        <v>253</v>
      </c>
      <c r="B258" s="6">
        <v>45275</v>
      </c>
      <c r="C258" s="5">
        <v>9.5</v>
      </c>
      <c r="D258" s="5">
        <v>1</v>
      </c>
      <c r="E258" s="5">
        <v>3</v>
      </c>
      <c r="G258" s="5">
        <v>138</v>
      </c>
      <c r="H258" s="5">
        <v>7</v>
      </c>
      <c r="I258" s="5">
        <v>100005</v>
      </c>
      <c r="J258" s="7">
        <v>45518</v>
      </c>
      <c r="K258" s="7">
        <v>45518</v>
      </c>
      <c r="L258" s="5">
        <v>0</v>
      </c>
      <c r="M258" s="5">
        <f>YEAR(ohrm_leave[[#This Row],[date]])</f>
        <v>2023</v>
      </c>
      <c r="N25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x_Ritesh Narayan Singh</v>
      </c>
      <c r="O258" t="str">
        <f>_xlfn.XLOOKUP(ohrm_leave[[#This Row],[leave_type_id]],ohrm_leave_type[id],ohrm_leave_type[name],"",0,1)</f>
        <v>LWP [Leave without Pay]</v>
      </c>
      <c r="P258" t="str">
        <f>_xlfn.XLOOKUP(ohrm_leave[[#This Row],[status]],ohrm_leave_status[status],ohrm_leave_status[name],"",0,1)</f>
        <v>TAKEN</v>
      </c>
      <c r="Q258" t="str">
        <f>_xlfn.XLOOKUP(ohrm_leave[[#This Row],[leave_request_id]],ohrm_leave_request_comment[leave_request_id],ohrm_leave_request_comment[comments],"",0,1)</f>
        <v>Not well - Chickenpox</v>
      </c>
    </row>
    <row r="259" spans="1:17" hidden="1" x14ac:dyDescent="0.3">
      <c r="A259" s="5">
        <v>254</v>
      </c>
      <c r="B259" s="6">
        <v>45276</v>
      </c>
      <c r="C259" s="5">
        <v>0</v>
      </c>
      <c r="D259" s="5">
        <v>0</v>
      </c>
      <c r="E259" s="5">
        <v>4</v>
      </c>
      <c r="G259" s="5">
        <v>138</v>
      </c>
      <c r="H259" s="5">
        <v>7</v>
      </c>
      <c r="I259" s="5">
        <v>100005</v>
      </c>
      <c r="J259" s="7">
        <v>45518</v>
      </c>
      <c r="K259" s="7">
        <v>45518</v>
      </c>
      <c r="L259" s="5">
        <v>0</v>
      </c>
      <c r="M259" s="5">
        <f>YEAR(ohrm_leave[[#This Row],[date]])</f>
        <v>2023</v>
      </c>
      <c r="N25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x_Ritesh Narayan Singh</v>
      </c>
      <c r="O259" t="str">
        <f>_xlfn.XLOOKUP(ohrm_leave[[#This Row],[leave_type_id]],ohrm_leave_type[id],ohrm_leave_type[name],"",0,1)</f>
        <v>LWP [Leave without Pay]</v>
      </c>
      <c r="P259" t="str">
        <f>_xlfn.XLOOKUP(ohrm_leave[[#This Row],[status]],ohrm_leave_status[status],ohrm_leave_status[name],"",0,1)</f>
        <v>WEEKEND</v>
      </c>
      <c r="Q259" t="str">
        <f>_xlfn.XLOOKUP(ohrm_leave[[#This Row],[leave_request_id]],ohrm_leave_request_comment[leave_request_id],ohrm_leave_request_comment[comments],"",0,1)</f>
        <v>Not well - Chickenpox</v>
      </c>
    </row>
    <row r="260" spans="1:17" hidden="1" x14ac:dyDescent="0.3">
      <c r="A260" s="5">
        <v>255</v>
      </c>
      <c r="B260" s="6">
        <v>45277</v>
      </c>
      <c r="C260" s="5">
        <v>0</v>
      </c>
      <c r="D260" s="5">
        <v>0</v>
      </c>
      <c r="E260" s="5">
        <v>4</v>
      </c>
      <c r="G260" s="5">
        <v>138</v>
      </c>
      <c r="H260" s="5">
        <v>7</v>
      </c>
      <c r="I260" s="5">
        <v>100005</v>
      </c>
      <c r="J260" s="7">
        <v>45518</v>
      </c>
      <c r="K260" s="7">
        <v>45518</v>
      </c>
      <c r="L260" s="5">
        <v>0</v>
      </c>
      <c r="M260" s="5">
        <f>YEAR(ohrm_leave[[#This Row],[date]])</f>
        <v>2023</v>
      </c>
      <c r="N26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x_Ritesh Narayan Singh</v>
      </c>
      <c r="O260" t="str">
        <f>_xlfn.XLOOKUP(ohrm_leave[[#This Row],[leave_type_id]],ohrm_leave_type[id],ohrm_leave_type[name],"",0,1)</f>
        <v>LWP [Leave without Pay]</v>
      </c>
      <c r="P260" t="str">
        <f>_xlfn.XLOOKUP(ohrm_leave[[#This Row],[status]],ohrm_leave_status[status],ohrm_leave_status[name],"",0,1)</f>
        <v>WEEKEND</v>
      </c>
      <c r="Q260" t="str">
        <f>_xlfn.XLOOKUP(ohrm_leave[[#This Row],[leave_request_id]],ohrm_leave_request_comment[leave_request_id],ohrm_leave_request_comment[comments],"",0,1)</f>
        <v>Not well - Chickenpox</v>
      </c>
    </row>
    <row r="261" spans="1:17" hidden="1" x14ac:dyDescent="0.3">
      <c r="A261" s="5">
        <v>256</v>
      </c>
      <c r="B261" s="6">
        <v>45278</v>
      </c>
      <c r="C261" s="5">
        <v>9.5</v>
      </c>
      <c r="D261" s="5">
        <v>1</v>
      </c>
      <c r="E261" s="5">
        <v>3</v>
      </c>
      <c r="G261" s="5">
        <v>138</v>
      </c>
      <c r="H261" s="5">
        <v>7</v>
      </c>
      <c r="I261" s="5">
        <v>100005</v>
      </c>
      <c r="J261" s="7">
        <v>45518</v>
      </c>
      <c r="K261" s="7">
        <v>45518</v>
      </c>
      <c r="L261" s="5">
        <v>0</v>
      </c>
      <c r="M261" s="5">
        <f>YEAR(ohrm_leave[[#This Row],[date]])</f>
        <v>2023</v>
      </c>
      <c r="N26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x_Ritesh Narayan Singh</v>
      </c>
      <c r="O261" t="str">
        <f>_xlfn.XLOOKUP(ohrm_leave[[#This Row],[leave_type_id]],ohrm_leave_type[id],ohrm_leave_type[name],"",0,1)</f>
        <v>LWP [Leave without Pay]</v>
      </c>
      <c r="P261" t="str">
        <f>_xlfn.XLOOKUP(ohrm_leave[[#This Row],[status]],ohrm_leave_status[status],ohrm_leave_status[name],"",0,1)</f>
        <v>TAKEN</v>
      </c>
      <c r="Q261" t="str">
        <f>_xlfn.XLOOKUP(ohrm_leave[[#This Row],[leave_request_id]],ohrm_leave_request_comment[leave_request_id],ohrm_leave_request_comment[comments],"",0,1)</f>
        <v>Not well - Chickenpox</v>
      </c>
    </row>
    <row r="262" spans="1:17" hidden="1" x14ac:dyDescent="0.3">
      <c r="A262" s="5">
        <v>257</v>
      </c>
      <c r="B262" s="6">
        <v>45271</v>
      </c>
      <c r="C262" s="5">
        <v>9.5</v>
      </c>
      <c r="D262" s="5">
        <v>1</v>
      </c>
      <c r="E262" s="5">
        <v>3</v>
      </c>
      <c r="G262" s="5">
        <v>139</v>
      </c>
      <c r="H262" s="5">
        <v>7</v>
      </c>
      <c r="I262" s="5">
        <v>100004</v>
      </c>
      <c r="J262" s="7">
        <v>45518</v>
      </c>
      <c r="K262" s="7">
        <v>45518</v>
      </c>
      <c r="L262" s="5">
        <v>0</v>
      </c>
      <c r="M262" s="5">
        <f>YEAR(ohrm_leave[[#This Row],[date]])</f>
        <v>2023</v>
      </c>
      <c r="N26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Sourav Rathor</v>
      </c>
      <c r="O262" t="str">
        <f>_xlfn.XLOOKUP(ohrm_leave[[#This Row],[leave_type_id]],ohrm_leave_type[id],ohrm_leave_type[name],"",0,1)</f>
        <v>LWP [Leave without Pay]</v>
      </c>
      <c r="P262" t="str">
        <f>_xlfn.XLOOKUP(ohrm_leave[[#This Row],[status]],ohrm_leave_status[status],ohrm_leave_status[name],"",0,1)</f>
        <v>TAKEN</v>
      </c>
      <c r="Q262" t="str">
        <f>_xlfn.XLOOKUP(ohrm_leave[[#This Row],[leave_request_id]],ohrm_leave_request_comment[leave_request_id],ohrm_leave_request_comment[comments],"",0,1)</f>
        <v>Travel to Home town</v>
      </c>
    </row>
    <row r="263" spans="1:17" hidden="1" x14ac:dyDescent="0.3">
      <c r="A263" s="5">
        <v>258</v>
      </c>
      <c r="B263" s="6">
        <v>45272</v>
      </c>
      <c r="C263" s="5">
        <v>9.5</v>
      </c>
      <c r="D263" s="5">
        <v>1</v>
      </c>
      <c r="E263" s="5">
        <v>3</v>
      </c>
      <c r="G263" s="5">
        <v>139</v>
      </c>
      <c r="H263" s="5">
        <v>7</v>
      </c>
      <c r="I263" s="5">
        <v>100004</v>
      </c>
      <c r="J263" s="7">
        <v>45518</v>
      </c>
      <c r="K263" s="7">
        <v>45518</v>
      </c>
      <c r="L263" s="5">
        <v>0</v>
      </c>
      <c r="M263" s="5">
        <f>YEAR(ohrm_leave[[#This Row],[date]])</f>
        <v>2023</v>
      </c>
      <c r="N26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Sourav Rathor</v>
      </c>
      <c r="O263" t="str">
        <f>_xlfn.XLOOKUP(ohrm_leave[[#This Row],[leave_type_id]],ohrm_leave_type[id],ohrm_leave_type[name],"",0,1)</f>
        <v>LWP [Leave without Pay]</v>
      </c>
      <c r="P263" t="str">
        <f>_xlfn.XLOOKUP(ohrm_leave[[#This Row],[status]],ohrm_leave_status[status],ohrm_leave_status[name],"",0,1)</f>
        <v>TAKEN</v>
      </c>
      <c r="Q263" t="str">
        <f>_xlfn.XLOOKUP(ohrm_leave[[#This Row],[leave_request_id]],ohrm_leave_request_comment[leave_request_id],ohrm_leave_request_comment[comments],"",0,1)</f>
        <v>Travel to Home town</v>
      </c>
    </row>
    <row r="264" spans="1:17" hidden="1" x14ac:dyDescent="0.3">
      <c r="A264" s="5">
        <v>259</v>
      </c>
      <c r="B264" s="6">
        <v>45273</v>
      </c>
      <c r="C264" s="5">
        <v>9.5</v>
      </c>
      <c r="D264" s="5">
        <v>1</v>
      </c>
      <c r="E264" s="5">
        <v>3</v>
      </c>
      <c r="G264" s="5">
        <v>139</v>
      </c>
      <c r="H264" s="5">
        <v>7</v>
      </c>
      <c r="I264" s="5">
        <v>100004</v>
      </c>
      <c r="J264" s="7">
        <v>45518</v>
      </c>
      <c r="K264" s="7">
        <v>45518</v>
      </c>
      <c r="L264" s="5">
        <v>0</v>
      </c>
      <c r="M264" s="5">
        <f>YEAR(ohrm_leave[[#This Row],[date]])</f>
        <v>2023</v>
      </c>
      <c r="N26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Sourav Rathor</v>
      </c>
      <c r="O264" t="str">
        <f>_xlfn.XLOOKUP(ohrm_leave[[#This Row],[leave_type_id]],ohrm_leave_type[id],ohrm_leave_type[name],"",0,1)</f>
        <v>LWP [Leave without Pay]</v>
      </c>
      <c r="P264" t="str">
        <f>_xlfn.XLOOKUP(ohrm_leave[[#This Row],[status]],ohrm_leave_status[status],ohrm_leave_status[name],"",0,1)</f>
        <v>TAKEN</v>
      </c>
      <c r="Q264" t="str">
        <f>_xlfn.XLOOKUP(ohrm_leave[[#This Row],[leave_request_id]],ohrm_leave_request_comment[leave_request_id],ohrm_leave_request_comment[comments],"",0,1)</f>
        <v>Travel to Home town</v>
      </c>
    </row>
    <row r="265" spans="1:17" hidden="1" x14ac:dyDescent="0.3">
      <c r="A265" s="5">
        <v>260</v>
      </c>
      <c r="B265" s="6">
        <v>45274</v>
      </c>
      <c r="C265" s="5">
        <v>9.5</v>
      </c>
      <c r="D265" s="5">
        <v>1</v>
      </c>
      <c r="E265" s="5">
        <v>3</v>
      </c>
      <c r="G265" s="5">
        <v>139</v>
      </c>
      <c r="H265" s="5">
        <v>7</v>
      </c>
      <c r="I265" s="5">
        <v>100004</v>
      </c>
      <c r="J265" s="7">
        <v>45518</v>
      </c>
      <c r="K265" s="7">
        <v>45518</v>
      </c>
      <c r="L265" s="5">
        <v>0</v>
      </c>
      <c r="M265" s="5">
        <f>YEAR(ohrm_leave[[#This Row],[date]])</f>
        <v>2023</v>
      </c>
      <c r="N26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Sourav Rathor</v>
      </c>
      <c r="O265" t="str">
        <f>_xlfn.XLOOKUP(ohrm_leave[[#This Row],[leave_type_id]],ohrm_leave_type[id],ohrm_leave_type[name],"",0,1)</f>
        <v>LWP [Leave without Pay]</v>
      </c>
      <c r="P265" t="str">
        <f>_xlfn.XLOOKUP(ohrm_leave[[#This Row],[status]],ohrm_leave_status[status],ohrm_leave_status[name],"",0,1)</f>
        <v>TAKEN</v>
      </c>
      <c r="Q265" t="str">
        <f>_xlfn.XLOOKUP(ohrm_leave[[#This Row],[leave_request_id]],ohrm_leave_request_comment[leave_request_id],ohrm_leave_request_comment[comments],"",0,1)</f>
        <v>Travel to Home town</v>
      </c>
    </row>
    <row r="266" spans="1:17" hidden="1" x14ac:dyDescent="0.3">
      <c r="A266" s="5">
        <v>261</v>
      </c>
      <c r="B266" s="6">
        <v>45275</v>
      </c>
      <c r="C266" s="5">
        <v>9.5</v>
      </c>
      <c r="D266" s="5">
        <v>1</v>
      </c>
      <c r="E266" s="5">
        <v>3</v>
      </c>
      <c r="G266" s="5">
        <v>139</v>
      </c>
      <c r="H266" s="5">
        <v>7</v>
      </c>
      <c r="I266" s="5">
        <v>100004</v>
      </c>
      <c r="J266" s="7">
        <v>45518</v>
      </c>
      <c r="K266" s="7">
        <v>45518</v>
      </c>
      <c r="L266" s="5">
        <v>0</v>
      </c>
      <c r="M266" s="5">
        <f>YEAR(ohrm_leave[[#This Row],[date]])</f>
        <v>2023</v>
      </c>
      <c r="N26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Sourav Rathor</v>
      </c>
      <c r="O266" t="str">
        <f>_xlfn.XLOOKUP(ohrm_leave[[#This Row],[leave_type_id]],ohrm_leave_type[id],ohrm_leave_type[name],"",0,1)</f>
        <v>LWP [Leave without Pay]</v>
      </c>
      <c r="P266" t="str">
        <f>_xlfn.XLOOKUP(ohrm_leave[[#This Row],[status]],ohrm_leave_status[status],ohrm_leave_status[name],"",0,1)</f>
        <v>TAKEN</v>
      </c>
      <c r="Q266" t="str">
        <f>_xlfn.XLOOKUP(ohrm_leave[[#This Row],[leave_request_id]],ohrm_leave_request_comment[leave_request_id],ohrm_leave_request_comment[comments],"",0,1)</f>
        <v>Travel to Home town</v>
      </c>
    </row>
    <row r="267" spans="1:17" hidden="1" x14ac:dyDescent="0.3">
      <c r="A267" s="5">
        <v>262</v>
      </c>
      <c r="B267" s="6">
        <v>45271</v>
      </c>
      <c r="C267" s="5">
        <v>4.75</v>
      </c>
      <c r="D267" s="5">
        <v>0.5</v>
      </c>
      <c r="E267" s="5">
        <v>3</v>
      </c>
      <c r="G267" s="5">
        <v>140</v>
      </c>
      <c r="H267" s="5">
        <v>10</v>
      </c>
      <c r="I267" s="5">
        <v>100001</v>
      </c>
      <c r="J267" s="7">
        <v>45518.375</v>
      </c>
      <c r="K267" s="7">
        <v>45518.572916666664</v>
      </c>
      <c r="L267" s="5">
        <v>1</v>
      </c>
      <c r="M267" s="5">
        <f>YEAR(ohrm_leave[[#This Row],[date]])</f>
        <v>2023</v>
      </c>
      <c r="N26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67" t="str">
        <f>_xlfn.XLOOKUP(ohrm_leave[[#This Row],[leave_type_id]],ohrm_leave_type[id],ohrm_leave_type[name],"",0,1)</f>
        <v>CL [Casual Leave]</v>
      </c>
      <c r="P267" t="str">
        <f>_xlfn.XLOOKUP(ohrm_leave[[#This Row],[status]],ohrm_leave_status[status],ohrm_leave_status[name],"",0,1)</f>
        <v>TAKEN</v>
      </c>
      <c r="Q267" t="str">
        <f>_xlfn.XLOOKUP(ohrm_leave[[#This Row],[leave_request_id]],ohrm_leave_request_comment[leave_request_id],ohrm_leave_request_comment[comments],"",0,1)</f>
        <v>Not well</v>
      </c>
    </row>
    <row r="268" spans="1:17" hidden="1" x14ac:dyDescent="0.3">
      <c r="A268" s="5">
        <v>263</v>
      </c>
      <c r="B268" s="6">
        <v>45272</v>
      </c>
      <c r="C268" s="5">
        <v>9.5</v>
      </c>
      <c r="D268" s="5">
        <v>1</v>
      </c>
      <c r="E268" s="5">
        <v>0</v>
      </c>
      <c r="G268" s="5">
        <v>141</v>
      </c>
      <c r="H268" s="5">
        <v>7</v>
      </c>
      <c r="I268" s="5">
        <v>100001</v>
      </c>
      <c r="J268" s="7">
        <v>45518</v>
      </c>
      <c r="K268" s="7">
        <v>45518</v>
      </c>
      <c r="L268" s="5">
        <v>0</v>
      </c>
      <c r="M268" s="5">
        <f>YEAR(ohrm_leave[[#This Row],[date]])</f>
        <v>2023</v>
      </c>
      <c r="N26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68" t="str">
        <f>_xlfn.XLOOKUP(ohrm_leave[[#This Row],[leave_type_id]],ohrm_leave_type[id],ohrm_leave_type[name],"",0,1)</f>
        <v>LWP [Leave without Pay]</v>
      </c>
      <c r="P268" t="str">
        <f>_xlfn.XLOOKUP(ohrm_leave[[#This Row],[status]],ohrm_leave_status[status],ohrm_leave_status[name],"",0,1)</f>
        <v>CANCELLED</v>
      </c>
      <c r="Q268" t="str">
        <f>_xlfn.XLOOKUP(ohrm_leave[[#This Row],[leave_request_id]],ohrm_leave_request_comment[leave_request_id],ohrm_leave_request_comment[comments],"",0,1)</f>
        <v>Not well</v>
      </c>
    </row>
    <row r="269" spans="1:17" hidden="1" x14ac:dyDescent="0.3">
      <c r="A269" s="5">
        <v>264</v>
      </c>
      <c r="B269" s="6">
        <v>45286</v>
      </c>
      <c r="C269" s="5">
        <v>9</v>
      </c>
      <c r="D269" s="5">
        <v>1</v>
      </c>
      <c r="E269" s="5">
        <v>3</v>
      </c>
      <c r="G269" s="5">
        <v>142</v>
      </c>
      <c r="H269" s="5">
        <v>10</v>
      </c>
      <c r="I269" s="5">
        <v>15</v>
      </c>
      <c r="J269" s="7">
        <v>45518</v>
      </c>
      <c r="K269" s="7">
        <v>45518</v>
      </c>
      <c r="L269" s="5">
        <v>0</v>
      </c>
      <c r="M269" s="5">
        <f>YEAR(ohrm_leave[[#This Row],[date]])</f>
        <v>2023</v>
      </c>
      <c r="N26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269" t="str">
        <f>_xlfn.XLOOKUP(ohrm_leave[[#This Row],[leave_type_id]],ohrm_leave_type[id],ohrm_leave_type[name],"",0,1)</f>
        <v>CL [Casual Leave]</v>
      </c>
      <c r="P269" t="str">
        <f>_xlfn.XLOOKUP(ohrm_leave[[#This Row],[status]],ohrm_leave_status[status],ohrm_leave_status[name],"",0,1)</f>
        <v>TAKEN</v>
      </c>
      <c r="Q269" t="str">
        <f>_xlfn.XLOOKUP(ohrm_leave[[#This Row],[leave_request_id]],ohrm_leave_request_comment[leave_request_id],ohrm_leave_request_comment[comments],"",0,1)</f>
        <v/>
      </c>
    </row>
    <row r="270" spans="1:17" hidden="1" x14ac:dyDescent="0.3">
      <c r="A270" s="5">
        <v>265</v>
      </c>
      <c r="B270" s="6">
        <v>45264</v>
      </c>
      <c r="C270" s="5">
        <v>8.5</v>
      </c>
      <c r="D270" s="5">
        <v>0.89470000000000005</v>
      </c>
      <c r="E270" s="5">
        <v>-1</v>
      </c>
      <c r="G270" s="5">
        <v>143</v>
      </c>
      <c r="H270" s="5">
        <v>9</v>
      </c>
      <c r="I270" s="5">
        <v>100006</v>
      </c>
      <c r="J270" s="7">
        <v>45518.416666666664</v>
      </c>
      <c r="K270" s="7">
        <v>45518.770833333336</v>
      </c>
      <c r="L270" s="5">
        <v>3</v>
      </c>
      <c r="M270" s="5">
        <f>YEAR(ohrm_leave[[#This Row],[date]])</f>
        <v>2023</v>
      </c>
      <c r="N27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270" t="str">
        <f>_xlfn.XLOOKUP(ohrm_leave[[#This Row],[leave_type_id]],ohrm_leave_type[id],ohrm_leave_type[name],"",0,1)</f>
        <v>BL [Bereavement Leave]</v>
      </c>
      <c r="P270" t="str">
        <f>_xlfn.XLOOKUP(ohrm_leave[[#This Row],[status]],ohrm_leave_status[status],ohrm_leave_status[name],"",0,1)</f>
        <v>REJECTED</v>
      </c>
      <c r="Q270" t="str">
        <f>_xlfn.XLOOKUP(ohrm_leave[[#This Row],[leave_request_id]],ohrm_leave_request_comment[leave_request_id],ohrm_leave_request_comment[comments],"",0,1)</f>
        <v/>
      </c>
    </row>
    <row r="271" spans="1:17" hidden="1" x14ac:dyDescent="0.3">
      <c r="A271" s="5">
        <v>266</v>
      </c>
      <c r="B271" s="6">
        <v>45265</v>
      </c>
      <c r="C271" s="5">
        <v>8.5</v>
      </c>
      <c r="D271" s="5">
        <v>0.89470000000000005</v>
      </c>
      <c r="E271" s="5">
        <v>-1</v>
      </c>
      <c r="G271" s="5">
        <v>143</v>
      </c>
      <c r="H271" s="5">
        <v>9</v>
      </c>
      <c r="I271" s="5">
        <v>100006</v>
      </c>
      <c r="J271" s="7">
        <v>45518.416666666664</v>
      </c>
      <c r="K271" s="7">
        <v>45518.770833333336</v>
      </c>
      <c r="L271" s="5">
        <v>3</v>
      </c>
      <c r="M271" s="5">
        <f>YEAR(ohrm_leave[[#This Row],[date]])</f>
        <v>2023</v>
      </c>
      <c r="N27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271" t="str">
        <f>_xlfn.XLOOKUP(ohrm_leave[[#This Row],[leave_type_id]],ohrm_leave_type[id],ohrm_leave_type[name],"",0,1)</f>
        <v>BL [Bereavement Leave]</v>
      </c>
      <c r="P271" t="str">
        <f>_xlfn.XLOOKUP(ohrm_leave[[#This Row],[status]],ohrm_leave_status[status],ohrm_leave_status[name],"",0,1)</f>
        <v>REJECTED</v>
      </c>
      <c r="Q271" t="str">
        <f>_xlfn.XLOOKUP(ohrm_leave[[#This Row],[leave_request_id]],ohrm_leave_request_comment[leave_request_id],ohrm_leave_request_comment[comments],"",0,1)</f>
        <v/>
      </c>
    </row>
    <row r="272" spans="1:17" hidden="1" x14ac:dyDescent="0.3">
      <c r="A272" s="5">
        <v>267</v>
      </c>
      <c r="B272" s="6">
        <v>45266</v>
      </c>
      <c r="C272" s="5">
        <v>8.5</v>
      </c>
      <c r="D272" s="5">
        <v>0.89470000000000005</v>
      </c>
      <c r="E272" s="5">
        <v>-1</v>
      </c>
      <c r="G272" s="5">
        <v>143</v>
      </c>
      <c r="H272" s="5">
        <v>9</v>
      </c>
      <c r="I272" s="5">
        <v>100006</v>
      </c>
      <c r="J272" s="7">
        <v>45518.416666666664</v>
      </c>
      <c r="K272" s="7">
        <v>45518.770833333336</v>
      </c>
      <c r="L272" s="5">
        <v>3</v>
      </c>
      <c r="M272" s="5">
        <f>YEAR(ohrm_leave[[#This Row],[date]])</f>
        <v>2023</v>
      </c>
      <c r="N27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272" t="str">
        <f>_xlfn.XLOOKUP(ohrm_leave[[#This Row],[leave_type_id]],ohrm_leave_type[id],ohrm_leave_type[name],"",0,1)</f>
        <v>BL [Bereavement Leave]</v>
      </c>
      <c r="P272" t="str">
        <f>_xlfn.XLOOKUP(ohrm_leave[[#This Row],[status]],ohrm_leave_status[status],ohrm_leave_status[name],"",0,1)</f>
        <v>REJECTED</v>
      </c>
      <c r="Q272" t="str">
        <f>_xlfn.XLOOKUP(ohrm_leave[[#This Row],[leave_request_id]],ohrm_leave_request_comment[leave_request_id],ohrm_leave_request_comment[comments],"",0,1)</f>
        <v/>
      </c>
    </row>
    <row r="273" spans="1:17" hidden="1" x14ac:dyDescent="0.3">
      <c r="A273" s="5">
        <v>268</v>
      </c>
      <c r="B273" s="6">
        <v>45267</v>
      </c>
      <c r="C273" s="5">
        <v>8.5</v>
      </c>
      <c r="D273" s="5">
        <v>0.89470000000000005</v>
      </c>
      <c r="E273" s="5">
        <v>-1</v>
      </c>
      <c r="G273" s="5">
        <v>143</v>
      </c>
      <c r="H273" s="5">
        <v>9</v>
      </c>
      <c r="I273" s="5">
        <v>100006</v>
      </c>
      <c r="J273" s="7">
        <v>45518.416666666664</v>
      </c>
      <c r="K273" s="7">
        <v>45518.770833333336</v>
      </c>
      <c r="L273" s="5">
        <v>3</v>
      </c>
      <c r="M273" s="5">
        <f>YEAR(ohrm_leave[[#This Row],[date]])</f>
        <v>2023</v>
      </c>
      <c r="N27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273" t="str">
        <f>_xlfn.XLOOKUP(ohrm_leave[[#This Row],[leave_type_id]],ohrm_leave_type[id],ohrm_leave_type[name],"",0,1)</f>
        <v>BL [Bereavement Leave]</v>
      </c>
      <c r="P273" t="str">
        <f>_xlfn.XLOOKUP(ohrm_leave[[#This Row],[status]],ohrm_leave_status[status],ohrm_leave_status[name],"",0,1)</f>
        <v>REJECTED</v>
      </c>
      <c r="Q273" t="str">
        <f>_xlfn.XLOOKUP(ohrm_leave[[#This Row],[leave_request_id]],ohrm_leave_request_comment[leave_request_id],ohrm_leave_request_comment[comments],"",0,1)</f>
        <v/>
      </c>
    </row>
    <row r="274" spans="1:17" hidden="1" x14ac:dyDescent="0.3">
      <c r="A274" s="5">
        <v>269</v>
      </c>
      <c r="B274" s="6">
        <v>45268</v>
      </c>
      <c r="C274" s="5">
        <v>8.5</v>
      </c>
      <c r="D274" s="5">
        <v>0.89470000000000005</v>
      </c>
      <c r="E274" s="5">
        <v>-1</v>
      </c>
      <c r="G274" s="5">
        <v>143</v>
      </c>
      <c r="H274" s="5">
        <v>9</v>
      </c>
      <c r="I274" s="5">
        <v>100006</v>
      </c>
      <c r="J274" s="7">
        <v>45518.416666666664</v>
      </c>
      <c r="K274" s="7">
        <v>45518.770833333336</v>
      </c>
      <c r="L274" s="5">
        <v>3</v>
      </c>
      <c r="M274" s="5">
        <f>YEAR(ohrm_leave[[#This Row],[date]])</f>
        <v>2023</v>
      </c>
      <c r="N27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274" t="str">
        <f>_xlfn.XLOOKUP(ohrm_leave[[#This Row],[leave_type_id]],ohrm_leave_type[id],ohrm_leave_type[name],"",0,1)</f>
        <v>BL [Bereavement Leave]</v>
      </c>
      <c r="P274" t="str">
        <f>_xlfn.XLOOKUP(ohrm_leave[[#This Row],[status]],ohrm_leave_status[status],ohrm_leave_status[name],"",0,1)</f>
        <v>REJECTED</v>
      </c>
      <c r="Q274" t="str">
        <f>_xlfn.XLOOKUP(ohrm_leave[[#This Row],[leave_request_id]],ohrm_leave_request_comment[leave_request_id],ohrm_leave_request_comment[comments],"",0,1)</f>
        <v/>
      </c>
    </row>
    <row r="275" spans="1:17" hidden="1" x14ac:dyDescent="0.3">
      <c r="A275" s="5">
        <v>270</v>
      </c>
      <c r="B275" s="6">
        <v>45264</v>
      </c>
      <c r="C275" s="5">
        <v>9.5</v>
      </c>
      <c r="D275" s="5">
        <v>1</v>
      </c>
      <c r="E275" s="5">
        <v>3</v>
      </c>
      <c r="G275" s="5">
        <v>144</v>
      </c>
      <c r="H275" s="5">
        <v>9</v>
      </c>
      <c r="I275" s="5">
        <v>100006</v>
      </c>
      <c r="J275" s="7">
        <v>45518</v>
      </c>
      <c r="K275" s="7">
        <v>45518</v>
      </c>
      <c r="L275" s="5">
        <v>0</v>
      </c>
      <c r="M275" s="5">
        <f>YEAR(ohrm_leave[[#This Row],[date]])</f>
        <v>2023</v>
      </c>
      <c r="N27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275" t="str">
        <f>_xlfn.XLOOKUP(ohrm_leave[[#This Row],[leave_type_id]],ohrm_leave_type[id],ohrm_leave_type[name],"",0,1)</f>
        <v>BL [Bereavement Leave]</v>
      </c>
      <c r="P275" t="str">
        <f>_xlfn.XLOOKUP(ohrm_leave[[#This Row],[status]],ohrm_leave_status[status],ohrm_leave_status[name],"",0,1)</f>
        <v>TAKEN</v>
      </c>
      <c r="Q275" t="str">
        <f>_xlfn.XLOOKUP(ohrm_leave[[#This Row],[leave_request_id]],ohrm_leave_request_comment[leave_request_id],ohrm_leave_request_comment[comments],"",0,1)</f>
        <v>Father Expired</v>
      </c>
    </row>
    <row r="276" spans="1:17" hidden="1" x14ac:dyDescent="0.3">
      <c r="A276" s="5">
        <v>271</v>
      </c>
      <c r="B276" s="6">
        <v>45265</v>
      </c>
      <c r="C276" s="5">
        <v>9.5</v>
      </c>
      <c r="D276" s="5">
        <v>1</v>
      </c>
      <c r="E276" s="5">
        <v>3</v>
      </c>
      <c r="G276" s="5">
        <v>144</v>
      </c>
      <c r="H276" s="5">
        <v>9</v>
      </c>
      <c r="I276" s="5">
        <v>100006</v>
      </c>
      <c r="J276" s="7">
        <v>45518</v>
      </c>
      <c r="K276" s="7">
        <v>45518</v>
      </c>
      <c r="L276" s="5">
        <v>0</v>
      </c>
      <c r="M276" s="5">
        <f>YEAR(ohrm_leave[[#This Row],[date]])</f>
        <v>2023</v>
      </c>
      <c r="N27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276" t="str">
        <f>_xlfn.XLOOKUP(ohrm_leave[[#This Row],[leave_type_id]],ohrm_leave_type[id],ohrm_leave_type[name],"",0,1)</f>
        <v>BL [Bereavement Leave]</v>
      </c>
      <c r="P276" t="str">
        <f>_xlfn.XLOOKUP(ohrm_leave[[#This Row],[status]],ohrm_leave_status[status],ohrm_leave_status[name],"",0,1)</f>
        <v>TAKEN</v>
      </c>
      <c r="Q276" t="str">
        <f>_xlfn.XLOOKUP(ohrm_leave[[#This Row],[leave_request_id]],ohrm_leave_request_comment[leave_request_id],ohrm_leave_request_comment[comments],"",0,1)</f>
        <v>Father Expired</v>
      </c>
    </row>
    <row r="277" spans="1:17" hidden="1" x14ac:dyDescent="0.3">
      <c r="A277" s="5">
        <v>272</v>
      </c>
      <c r="B277" s="6">
        <v>45266</v>
      </c>
      <c r="C277" s="5">
        <v>9.5</v>
      </c>
      <c r="D277" s="5">
        <v>1</v>
      </c>
      <c r="E277" s="5">
        <v>3</v>
      </c>
      <c r="G277" s="5">
        <v>144</v>
      </c>
      <c r="H277" s="5">
        <v>9</v>
      </c>
      <c r="I277" s="5">
        <v>100006</v>
      </c>
      <c r="J277" s="7">
        <v>45518</v>
      </c>
      <c r="K277" s="7">
        <v>45518</v>
      </c>
      <c r="L277" s="5">
        <v>0</v>
      </c>
      <c r="M277" s="5">
        <f>YEAR(ohrm_leave[[#This Row],[date]])</f>
        <v>2023</v>
      </c>
      <c r="N27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277" t="str">
        <f>_xlfn.XLOOKUP(ohrm_leave[[#This Row],[leave_type_id]],ohrm_leave_type[id],ohrm_leave_type[name],"",0,1)</f>
        <v>BL [Bereavement Leave]</v>
      </c>
      <c r="P277" t="str">
        <f>_xlfn.XLOOKUP(ohrm_leave[[#This Row],[status]],ohrm_leave_status[status],ohrm_leave_status[name],"",0,1)</f>
        <v>TAKEN</v>
      </c>
      <c r="Q277" t="str">
        <f>_xlfn.XLOOKUP(ohrm_leave[[#This Row],[leave_request_id]],ohrm_leave_request_comment[leave_request_id],ohrm_leave_request_comment[comments],"",0,1)</f>
        <v>Father Expired</v>
      </c>
    </row>
    <row r="278" spans="1:17" hidden="1" x14ac:dyDescent="0.3">
      <c r="A278" s="5">
        <v>273</v>
      </c>
      <c r="B278" s="6">
        <v>45267</v>
      </c>
      <c r="C278" s="5">
        <v>9.5</v>
      </c>
      <c r="D278" s="5">
        <v>1</v>
      </c>
      <c r="E278" s="5">
        <v>3</v>
      </c>
      <c r="G278" s="5">
        <v>144</v>
      </c>
      <c r="H278" s="5">
        <v>9</v>
      </c>
      <c r="I278" s="5">
        <v>100006</v>
      </c>
      <c r="J278" s="7">
        <v>45518</v>
      </c>
      <c r="K278" s="7">
        <v>45518</v>
      </c>
      <c r="L278" s="5">
        <v>0</v>
      </c>
      <c r="M278" s="5">
        <f>YEAR(ohrm_leave[[#This Row],[date]])</f>
        <v>2023</v>
      </c>
      <c r="N27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278" t="str">
        <f>_xlfn.XLOOKUP(ohrm_leave[[#This Row],[leave_type_id]],ohrm_leave_type[id],ohrm_leave_type[name],"",0,1)</f>
        <v>BL [Bereavement Leave]</v>
      </c>
      <c r="P278" t="str">
        <f>_xlfn.XLOOKUP(ohrm_leave[[#This Row],[status]],ohrm_leave_status[status],ohrm_leave_status[name],"",0,1)</f>
        <v>TAKEN</v>
      </c>
      <c r="Q278" t="str">
        <f>_xlfn.XLOOKUP(ohrm_leave[[#This Row],[leave_request_id]],ohrm_leave_request_comment[leave_request_id],ohrm_leave_request_comment[comments],"",0,1)</f>
        <v>Father Expired</v>
      </c>
    </row>
    <row r="279" spans="1:17" hidden="1" x14ac:dyDescent="0.3">
      <c r="A279" s="5">
        <v>274</v>
      </c>
      <c r="B279" s="6">
        <v>45268</v>
      </c>
      <c r="C279" s="5">
        <v>9.5</v>
      </c>
      <c r="D279" s="5">
        <v>1</v>
      </c>
      <c r="E279" s="5">
        <v>3</v>
      </c>
      <c r="G279" s="5">
        <v>144</v>
      </c>
      <c r="H279" s="5">
        <v>9</v>
      </c>
      <c r="I279" s="5">
        <v>100006</v>
      </c>
      <c r="J279" s="7">
        <v>45518</v>
      </c>
      <c r="K279" s="7">
        <v>45518</v>
      </c>
      <c r="L279" s="5">
        <v>0</v>
      </c>
      <c r="M279" s="5">
        <f>YEAR(ohrm_leave[[#This Row],[date]])</f>
        <v>2023</v>
      </c>
      <c r="N27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279" t="str">
        <f>_xlfn.XLOOKUP(ohrm_leave[[#This Row],[leave_type_id]],ohrm_leave_type[id],ohrm_leave_type[name],"",0,1)</f>
        <v>BL [Bereavement Leave]</v>
      </c>
      <c r="P279" t="str">
        <f>_xlfn.XLOOKUP(ohrm_leave[[#This Row],[status]],ohrm_leave_status[status],ohrm_leave_status[name],"",0,1)</f>
        <v>TAKEN</v>
      </c>
      <c r="Q279" t="str">
        <f>_xlfn.XLOOKUP(ohrm_leave[[#This Row],[leave_request_id]],ohrm_leave_request_comment[leave_request_id],ohrm_leave_request_comment[comments],"",0,1)</f>
        <v>Father Expired</v>
      </c>
    </row>
    <row r="280" spans="1:17" hidden="1" x14ac:dyDescent="0.3">
      <c r="A280" s="5">
        <v>275</v>
      </c>
      <c r="B280" s="6">
        <v>45308</v>
      </c>
      <c r="C280" s="5">
        <v>9</v>
      </c>
      <c r="D280" s="5">
        <v>1</v>
      </c>
      <c r="E280" s="5">
        <v>3</v>
      </c>
      <c r="G280" s="5">
        <v>145</v>
      </c>
      <c r="H280" s="5">
        <v>3</v>
      </c>
      <c r="I280" s="5">
        <v>15</v>
      </c>
      <c r="J280" s="7">
        <v>45518</v>
      </c>
      <c r="K280" s="7">
        <v>45518</v>
      </c>
      <c r="L280" s="5">
        <v>0</v>
      </c>
      <c r="M280" s="5">
        <f>YEAR(ohrm_leave[[#This Row],[date]])</f>
        <v>2024</v>
      </c>
      <c r="N28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280" t="str">
        <f>_xlfn.XLOOKUP(ohrm_leave[[#This Row],[leave_type_id]],ohrm_leave_type[id],ohrm_leave_type[name],"",0,1)</f>
        <v>SL [Sick Leave]</v>
      </c>
      <c r="P280" t="str">
        <f>_xlfn.XLOOKUP(ohrm_leave[[#This Row],[status]],ohrm_leave_status[status],ohrm_leave_status[name],"",0,1)</f>
        <v>TAKEN</v>
      </c>
      <c r="Q280" t="str">
        <f>_xlfn.XLOOKUP(ohrm_leave[[#This Row],[leave_request_id]],ohrm_leave_request_comment[leave_request_id],ohrm_leave_request_comment[comments],"",0,1)</f>
        <v>Health Issue</v>
      </c>
    </row>
    <row r="281" spans="1:17" hidden="1" x14ac:dyDescent="0.3">
      <c r="A281" s="5">
        <v>276</v>
      </c>
      <c r="B281" s="6">
        <v>45313</v>
      </c>
      <c r="C281" s="5">
        <v>9</v>
      </c>
      <c r="D281" s="5">
        <v>0.94740000000000002</v>
      </c>
      <c r="E281" s="5">
        <v>0</v>
      </c>
      <c r="G281" s="5">
        <v>146</v>
      </c>
      <c r="H281" s="5">
        <v>1</v>
      </c>
      <c r="I281" s="5">
        <v>100001</v>
      </c>
      <c r="J281" s="7">
        <v>45518.375</v>
      </c>
      <c r="K281" s="7">
        <v>45518.75</v>
      </c>
      <c r="L281" s="5">
        <v>3</v>
      </c>
      <c r="M281" s="5">
        <f>YEAR(ohrm_leave[[#This Row],[date]])</f>
        <v>2024</v>
      </c>
      <c r="N28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81" t="str">
        <f>_xlfn.XLOOKUP(ohrm_leave[[#This Row],[leave_type_id]],ohrm_leave_type[id],ohrm_leave_type[name],"",0,1)</f>
        <v>EL [Earned Leave]</v>
      </c>
      <c r="P281" t="str">
        <f>_xlfn.XLOOKUP(ohrm_leave[[#This Row],[status]],ohrm_leave_status[status],ohrm_leave_status[name],"",0,1)</f>
        <v>CANCELLED</v>
      </c>
      <c r="Q281" t="str">
        <f>_xlfn.XLOOKUP(ohrm_leave[[#This Row],[leave_request_id]],ohrm_leave_request_comment[leave_request_id],ohrm_leave_request_comment[comments],"",0,1)</f>
        <v>Visit outstation.</v>
      </c>
    </row>
    <row r="282" spans="1:17" hidden="1" x14ac:dyDescent="0.3">
      <c r="A282" s="5">
        <v>277</v>
      </c>
      <c r="B282" s="6">
        <v>45314</v>
      </c>
      <c r="C282" s="5">
        <v>9</v>
      </c>
      <c r="D282" s="5">
        <v>0.94740000000000002</v>
      </c>
      <c r="E282" s="5">
        <v>0</v>
      </c>
      <c r="G282" s="5">
        <v>146</v>
      </c>
      <c r="H282" s="5">
        <v>1</v>
      </c>
      <c r="I282" s="5">
        <v>100001</v>
      </c>
      <c r="J282" s="7">
        <v>45518.375</v>
      </c>
      <c r="K282" s="7">
        <v>45518.75</v>
      </c>
      <c r="L282" s="5">
        <v>3</v>
      </c>
      <c r="M282" s="5">
        <f>YEAR(ohrm_leave[[#This Row],[date]])</f>
        <v>2024</v>
      </c>
      <c r="N28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82" t="str">
        <f>_xlfn.XLOOKUP(ohrm_leave[[#This Row],[leave_type_id]],ohrm_leave_type[id],ohrm_leave_type[name],"",0,1)</f>
        <v>EL [Earned Leave]</v>
      </c>
      <c r="P282" t="str">
        <f>_xlfn.XLOOKUP(ohrm_leave[[#This Row],[status]],ohrm_leave_status[status],ohrm_leave_status[name],"",0,1)</f>
        <v>CANCELLED</v>
      </c>
      <c r="Q282" t="str">
        <f>_xlfn.XLOOKUP(ohrm_leave[[#This Row],[leave_request_id]],ohrm_leave_request_comment[leave_request_id],ohrm_leave_request_comment[comments],"",0,1)</f>
        <v>Visit outstation.</v>
      </c>
    </row>
    <row r="283" spans="1:17" hidden="1" x14ac:dyDescent="0.3">
      <c r="A283" s="5">
        <v>278</v>
      </c>
      <c r="B283" s="6">
        <v>45315</v>
      </c>
      <c r="C283" s="5">
        <v>9</v>
      </c>
      <c r="D283" s="5">
        <v>0.94740000000000002</v>
      </c>
      <c r="E283" s="5">
        <v>0</v>
      </c>
      <c r="G283" s="5">
        <v>146</v>
      </c>
      <c r="H283" s="5">
        <v>1</v>
      </c>
      <c r="I283" s="5">
        <v>100001</v>
      </c>
      <c r="J283" s="7">
        <v>45518.375</v>
      </c>
      <c r="K283" s="7">
        <v>45518.75</v>
      </c>
      <c r="L283" s="5">
        <v>3</v>
      </c>
      <c r="M283" s="5">
        <f>YEAR(ohrm_leave[[#This Row],[date]])</f>
        <v>2024</v>
      </c>
      <c r="N28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83" t="str">
        <f>_xlfn.XLOOKUP(ohrm_leave[[#This Row],[leave_type_id]],ohrm_leave_type[id],ohrm_leave_type[name],"",0,1)</f>
        <v>EL [Earned Leave]</v>
      </c>
      <c r="P283" t="str">
        <f>_xlfn.XLOOKUP(ohrm_leave[[#This Row],[status]],ohrm_leave_status[status],ohrm_leave_status[name],"",0,1)</f>
        <v>CANCELLED</v>
      </c>
      <c r="Q283" t="str">
        <f>_xlfn.XLOOKUP(ohrm_leave[[#This Row],[leave_request_id]],ohrm_leave_request_comment[leave_request_id],ohrm_leave_request_comment[comments],"",0,1)</f>
        <v>Visit outstation.</v>
      </c>
    </row>
    <row r="284" spans="1:17" hidden="1" x14ac:dyDescent="0.3">
      <c r="A284" s="5">
        <v>279</v>
      </c>
      <c r="B284" s="6">
        <v>45316</v>
      </c>
      <c r="C284" s="5">
        <v>9</v>
      </c>
      <c r="D284" s="5">
        <v>0.94740000000000002</v>
      </c>
      <c r="E284" s="5">
        <v>0</v>
      </c>
      <c r="G284" s="5">
        <v>146</v>
      </c>
      <c r="H284" s="5">
        <v>1</v>
      </c>
      <c r="I284" s="5">
        <v>100001</v>
      </c>
      <c r="J284" s="7">
        <v>45518.375</v>
      </c>
      <c r="K284" s="7">
        <v>45518.75</v>
      </c>
      <c r="L284" s="5">
        <v>3</v>
      </c>
      <c r="M284" s="5">
        <f>YEAR(ohrm_leave[[#This Row],[date]])</f>
        <v>2024</v>
      </c>
      <c r="N28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284" t="str">
        <f>_xlfn.XLOOKUP(ohrm_leave[[#This Row],[leave_type_id]],ohrm_leave_type[id],ohrm_leave_type[name],"",0,1)</f>
        <v>EL [Earned Leave]</v>
      </c>
      <c r="P284" t="str">
        <f>_xlfn.XLOOKUP(ohrm_leave[[#This Row],[status]],ohrm_leave_status[status],ohrm_leave_status[name],"",0,1)</f>
        <v>CANCELLED</v>
      </c>
      <c r="Q284" t="str">
        <f>_xlfn.XLOOKUP(ohrm_leave[[#This Row],[leave_request_id]],ohrm_leave_request_comment[leave_request_id],ohrm_leave_request_comment[comments],"",0,1)</f>
        <v>Visit outstation.</v>
      </c>
    </row>
    <row r="285" spans="1:17" hidden="1" x14ac:dyDescent="0.3">
      <c r="A285" s="5">
        <v>280</v>
      </c>
      <c r="B285" s="6">
        <v>45322</v>
      </c>
      <c r="C285" s="5">
        <v>9</v>
      </c>
      <c r="D285" s="5">
        <v>1</v>
      </c>
      <c r="E285" s="5">
        <v>3</v>
      </c>
      <c r="G285" s="5">
        <v>147</v>
      </c>
      <c r="H285" s="5">
        <v>3</v>
      </c>
      <c r="I285" s="5">
        <v>15</v>
      </c>
      <c r="J285" s="7">
        <v>45518</v>
      </c>
      <c r="K285" s="7">
        <v>45518</v>
      </c>
      <c r="L285" s="5">
        <v>0</v>
      </c>
      <c r="M285" s="5">
        <f>YEAR(ohrm_leave[[#This Row],[date]])</f>
        <v>2024</v>
      </c>
      <c r="N28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285" t="str">
        <f>_xlfn.XLOOKUP(ohrm_leave[[#This Row],[leave_type_id]],ohrm_leave_type[id],ohrm_leave_type[name],"",0,1)</f>
        <v>SL [Sick Leave]</v>
      </c>
      <c r="P285" t="str">
        <f>_xlfn.XLOOKUP(ohrm_leave[[#This Row],[status]],ohrm_leave_status[status],ohrm_leave_status[name],"",0,1)</f>
        <v>TAKEN</v>
      </c>
      <c r="Q285" t="str">
        <f>_xlfn.XLOOKUP(ohrm_leave[[#This Row],[leave_request_id]],ohrm_leave_request_comment[leave_request_id],ohrm_leave_request_comment[comments],"",0,1)</f>
        <v>Stomach Upset.</v>
      </c>
    </row>
    <row r="286" spans="1:17" hidden="1" x14ac:dyDescent="0.3">
      <c r="A286" s="5">
        <v>281</v>
      </c>
      <c r="B286" s="6">
        <v>45324</v>
      </c>
      <c r="C286" s="5">
        <v>9.5</v>
      </c>
      <c r="D286" s="5">
        <v>1</v>
      </c>
      <c r="E286" s="5">
        <v>3</v>
      </c>
      <c r="G286" s="5">
        <v>148</v>
      </c>
      <c r="H286" s="5">
        <v>7</v>
      </c>
      <c r="I286" s="5">
        <v>100007</v>
      </c>
      <c r="J286" s="7">
        <v>45518</v>
      </c>
      <c r="K286" s="7">
        <v>45518</v>
      </c>
      <c r="L286" s="5">
        <v>0</v>
      </c>
      <c r="M286" s="5">
        <f>YEAR(ohrm_leave[[#This Row],[date]])</f>
        <v>2024</v>
      </c>
      <c r="N28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286" t="str">
        <f>_xlfn.XLOOKUP(ohrm_leave[[#This Row],[leave_type_id]],ohrm_leave_type[id],ohrm_leave_type[name],"",0,1)</f>
        <v>LWP [Leave without Pay]</v>
      </c>
      <c r="P286" t="str">
        <f>_xlfn.XLOOKUP(ohrm_leave[[#This Row],[status]],ohrm_leave_status[status],ohrm_leave_status[name],"",0,1)</f>
        <v>TAKEN</v>
      </c>
      <c r="Q286" t="str">
        <f>_xlfn.XLOOKUP(ohrm_leave[[#This Row],[leave_request_id]],ohrm_leave_request_comment[leave_request_id],ohrm_leave_request_comment[comments],"",0,1)</f>
        <v>personal</v>
      </c>
    </row>
    <row r="287" spans="1:17" hidden="1" x14ac:dyDescent="0.3">
      <c r="A287" s="5">
        <v>282</v>
      </c>
      <c r="B287" s="6">
        <v>45299</v>
      </c>
      <c r="C287" s="5">
        <v>9.5</v>
      </c>
      <c r="D287" s="5">
        <v>1</v>
      </c>
      <c r="E287" s="5">
        <v>3</v>
      </c>
      <c r="G287" s="5">
        <v>149</v>
      </c>
      <c r="H287" s="5">
        <v>1</v>
      </c>
      <c r="I287" s="5">
        <v>16</v>
      </c>
      <c r="J287" s="7">
        <v>45518</v>
      </c>
      <c r="K287" s="7">
        <v>45518</v>
      </c>
      <c r="L287" s="5">
        <v>0</v>
      </c>
      <c r="M287" s="5">
        <f>YEAR(ohrm_leave[[#This Row],[date]])</f>
        <v>2024</v>
      </c>
      <c r="N28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87" t="str">
        <f>_xlfn.XLOOKUP(ohrm_leave[[#This Row],[leave_type_id]],ohrm_leave_type[id],ohrm_leave_type[name],"",0,1)</f>
        <v>EL [Earned Leave]</v>
      </c>
      <c r="P287" t="str">
        <f>_xlfn.XLOOKUP(ohrm_leave[[#This Row],[status]],ohrm_leave_status[status],ohrm_leave_status[name],"",0,1)</f>
        <v>TAKEN</v>
      </c>
      <c r="Q287" t="str">
        <f>_xlfn.XLOOKUP(ohrm_leave[[#This Row],[leave_request_id]],ohrm_leave_request_comment[leave_request_id],ohrm_leave_request_comment[comments],"",0,1)</f>
        <v>Family Function</v>
      </c>
    </row>
    <row r="288" spans="1:17" hidden="1" x14ac:dyDescent="0.3">
      <c r="A288" s="5">
        <v>283</v>
      </c>
      <c r="B288" s="6">
        <v>45300</v>
      </c>
      <c r="C288" s="5">
        <v>9.5</v>
      </c>
      <c r="D288" s="5">
        <v>1</v>
      </c>
      <c r="E288" s="5">
        <v>3</v>
      </c>
      <c r="G288" s="5">
        <v>149</v>
      </c>
      <c r="H288" s="5">
        <v>1</v>
      </c>
      <c r="I288" s="5">
        <v>16</v>
      </c>
      <c r="J288" s="7">
        <v>45518</v>
      </c>
      <c r="K288" s="7">
        <v>45518</v>
      </c>
      <c r="L288" s="5">
        <v>0</v>
      </c>
      <c r="M288" s="5">
        <f>YEAR(ohrm_leave[[#This Row],[date]])</f>
        <v>2024</v>
      </c>
      <c r="N28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88" t="str">
        <f>_xlfn.XLOOKUP(ohrm_leave[[#This Row],[leave_type_id]],ohrm_leave_type[id],ohrm_leave_type[name],"",0,1)</f>
        <v>EL [Earned Leave]</v>
      </c>
      <c r="P288" t="str">
        <f>_xlfn.XLOOKUP(ohrm_leave[[#This Row],[status]],ohrm_leave_status[status],ohrm_leave_status[name],"",0,1)</f>
        <v>TAKEN</v>
      </c>
      <c r="Q288" t="str">
        <f>_xlfn.XLOOKUP(ohrm_leave[[#This Row],[leave_request_id]],ohrm_leave_request_comment[leave_request_id],ohrm_leave_request_comment[comments],"",0,1)</f>
        <v>Family Function</v>
      </c>
    </row>
    <row r="289" spans="1:17" hidden="1" x14ac:dyDescent="0.3">
      <c r="A289" s="5">
        <v>284</v>
      </c>
      <c r="B289" s="6">
        <v>45301</v>
      </c>
      <c r="C289" s="5">
        <v>9.5</v>
      </c>
      <c r="D289" s="5">
        <v>1</v>
      </c>
      <c r="E289" s="5">
        <v>3</v>
      </c>
      <c r="G289" s="5">
        <v>149</v>
      </c>
      <c r="H289" s="5">
        <v>1</v>
      </c>
      <c r="I289" s="5">
        <v>16</v>
      </c>
      <c r="J289" s="7">
        <v>45518</v>
      </c>
      <c r="K289" s="7">
        <v>45518</v>
      </c>
      <c r="L289" s="5">
        <v>0</v>
      </c>
      <c r="M289" s="5">
        <f>YEAR(ohrm_leave[[#This Row],[date]])</f>
        <v>2024</v>
      </c>
      <c r="N28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89" t="str">
        <f>_xlfn.XLOOKUP(ohrm_leave[[#This Row],[leave_type_id]],ohrm_leave_type[id],ohrm_leave_type[name],"",0,1)</f>
        <v>EL [Earned Leave]</v>
      </c>
      <c r="P289" t="str">
        <f>_xlfn.XLOOKUP(ohrm_leave[[#This Row],[status]],ohrm_leave_status[status],ohrm_leave_status[name],"",0,1)</f>
        <v>TAKEN</v>
      </c>
      <c r="Q289" t="str">
        <f>_xlfn.XLOOKUP(ohrm_leave[[#This Row],[leave_request_id]],ohrm_leave_request_comment[leave_request_id],ohrm_leave_request_comment[comments],"",0,1)</f>
        <v>Family Function</v>
      </c>
    </row>
    <row r="290" spans="1:17" hidden="1" x14ac:dyDescent="0.3">
      <c r="A290" s="5">
        <v>285</v>
      </c>
      <c r="B290" s="6">
        <v>45302</v>
      </c>
      <c r="C290" s="5">
        <v>9.5</v>
      </c>
      <c r="D290" s="5">
        <v>1</v>
      </c>
      <c r="E290" s="5">
        <v>3</v>
      </c>
      <c r="G290" s="5">
        <v>149</v>
      </c>
      <c r="H290" s="5">
        <v>1</v>
      </c>
      <c r="I290" s="5">
        <v>16</v>
      </c>
      <c r="J290" s="7">
        <v>45518</v>
      </c>
      <c r="K290" s="7">
        <v>45518</v>
      </c>
      <c r="L290" s="5">
        <v>0</v>
      </c>
      <c r="M290" s="5">
        <f>YEAR(ohrm_leave[[#This Row],[date]])</f>
        <v>2024</v>
      </c>
      <c r="N29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90" t="str">
        <f>_xlfn.XLOOKUP(ohrm_leave[[#This Row],[leave_type_id]],ohrm_leave_type[id],ohrm_leave_type[name],"",0,1)</f>
        <v>EL [Earned Leave]</v>
      </c>
      <c r="P290" t="str">
        <f>_xlfn.XLOOKUP(ohrm_leave[[#This Row],[status]],ohrm_leave_status[status],ohrm_leave_status[name],"",0,1)</f>
        <v>TAKEN</v>
      </c>
      <c r="Q290" t="str">
        <f>_xlfn.XLOOKUP(ohrm_leave[[#This Row],[leave_request_id]],ohrm_leave_request_comment[leave_request_id],ohrm_leave_request_comment[comments],"",0,1)</f>
        <v>Family Function</v>
      </c>
    </row>
    <row r="291" spans="1:17" hidden="1" x14ac:dyDescent="0.3">
      <c r="A291" s="5">
        <v>286</v>
      </c>
      <c r="B291" s="6">
        <v>45303</v>
      </c>
      <c r="C291" s="5">
        <v>9.5</v>
      </c>
      <c r="D291" s="5">
        <v>1</v>
      </c>
      <c r="E291" s="5">
        <v>3</v>
      </c>
      <c r="G291" s="5">
        <v>149</v>
      </c>
      <c r="H291" s="5">
        <v>1</v>
      </c>
      <c r="I291" s="5">
        <v>16</v>
      </c>
      <c r="J291" s="7">
        <v>45518</v>
      </c>
      <c r="K291" s="7">
        <v>45518</v>
      </c>
      <c r="L291" s="5">
        <v>0</v>
      </c>
      <c r="M291" s="5">
        <f>YEAR(ohrm_leave[[#This Row],[date]])</f>
        <v>2024</v>
      </c>
      <c r="N29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91" t="str">
        <f>_xlfn.XLOOKUP(ohrm_leave[[#This Row],[leave_type_id]],ohrm_leave_type[id],ohrm_leave_type[name],"",0,1)</f>
        <v>EL [Earned Leave]</v>
      </c>
      <c r="P291" t="str">
        <f>_xlfn.XLOOKUP(ohrm_leave[[#This Row],[status]],ohrm_leave_status[status],ohrm_leave_status[name],"",0,1)</f>
        <v>TAKEN</v>
      </c>
      <c r="Q291" t="str">
        <f>_xlfn.XLOOKUP(ohrm_leave[[#This Row],[leave_request_id]],ohrm_leave_request_comment[leave_request_id],ohrm_leave_request_comment[comments],"",0,1)</f>
        <v>Family Function</v>
      </c>
    </row>
    <row r="292" spans="1:17" hidden="1" x14ac:dyDescent="0.3">
      <c r="A292" s="5">
        <v>287</v>
      </c>
      <c r="B292" s="6">
        <v>45304</v>
      </c>
      <c r="C292" s="5">
        <v>0</v>
      </c>
      <c r="D292" s="5">
        <v>0</v>
      </c>
      <c r="E292" s="5">
        <v>4</v>
      </c>
      <c r="G292" s="5">
        <v>149</v>
      </c>
      <c r="H292" s="5">
        <v>1</v>
      </c>
      <c r="I292" s="5">
        <v>16</v>
      </c>
      <c r="J292" s="7">
        <v>45518</v>
      </c>
      <c r="K292" s="7">
        <v>45518</v>
      </c>
      <c r="L292" s="5">
        <v>0</v>
      </c>
      <c r="M292" s="5">
        <f>YEAR(ohrm_leave[[#This Row],[date]])</f>
        <v>2024</v>
      </c>
      <c r="N29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92" t="str">
        <f>_xlfn.XLOOKUP(ohrm_leave[[#This Row],[leave_type_id]],ohrm_leave_type[id],ohrm_leave_type[name],"",0,1)</f>
        <v>EL [Earned Leave]</v>
      </c>
      <c r="P292" t="str">
        <f>_xlfn.XLOOKUP(ohrm_leave[[#This Row],[status]],ohrm_leave_status[status],ohrm_leave_status[name],"",0,1)</f>
        <v>WEEKEND</v>
      </c>
      <c r="Q292" t="str">
        <f>_xlfn.XLOOKUP(ohrm_leave[[#This Row],[leave_request_id]],ohrm_leave_request_comment[leave_request_id],ohrm_leave_request_comment[comments],"",0,1)</f>
        <v>Family Function</v>
      </c>
    </row>
    <row r="293" spans="1:17" hidden="1" x14ac:dyDescent="0.3">
      <c r="A293" s="5">
        <v>288</v>
      </c>
      <c r="B293" s="6">
        <v>45305</v>
      </c>
      <c r="C293" s="5">
        <v>0</v>
      </c>
      <c r="D293" s="5">
        <v>0</v>
      </c>
      <c r="E293" s="5">
        <v>4</v>
      </c>
      <c r="G293" s="5">
        <v>149</v>
      </c>
      <c r="H293" s="5">
        <v>1</v>
      </c>
      <c r="I293" s="5">
        <v>16</v>
      </c>
      <c r="J293" s="7">
        <v>45518</v>
      </c>
      <c r="K293" s="7">
        <v>45518</v>
      </c>
      <c r="L293" s="5">
        <v>0</v>
      </c>
      <c r="M293" s="5">
        <f>YEAR(ohrm_leave[[#This Row],[date]])</f>
        <v>2024</v>
      </c>
      <c r="N29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93" t="str">
        <f>_xlfn.XLOOKUP(ohrm_leave[[#This Row],[leave_type_id]],ohrm_leave_type[id],ohrm_leave_type[name],"",0,1)</f>
        <v>EL [Earned Leave]</v>
      </c>
      <c r="P293" t="str">
        <f>_xlfn.XLOOKUP(ohrm_leave[[#This Row],[status]],ohrm_leave_status[status],ohrm_leave_status[name],"",0,1)</f>
        <v>WEEKEND</v>
      </c>
      <c r="Q293" t="str">
        <f>_xlfn.XLOOKUP(ohrm_leave[[#This Row],[leave_request_id]],ohrm_leave_request_comment[leave_request_id],ohrm_leave_request_comment[comments],"",0,1)</f>
        <v>Family Function</v>
      </c>
    </row>
    <row r="294" spans="1:17" hidden="1" x14ac:dyDescent="0.3">
      <c r="A294" s="5">
        <v>289</v>
      </c>
      <c r="B294" s="6">
        <v>45306</v>
      </c>
      <c r="C294" s="5">
        <v>9.5</v>
      </c>
      <c r="D294" s="5">
        <v>1</v>
      </c>
      <c r="E294" s="5">
        <v>3</v>
      </c>
      <c r="G294" s="5">
        <v>149</v>
      </c>
      <c r="H294" s="5">
        <v>1</v>
      </c>
      <c r="I294" s="5">
        <v>16</v>
      </c>
      <c r="J294" s="7">
        <v>45518</v>
      </c>
      <c r="K294" s="7">
        <v>45518</v>
      </c>
      <c r="L294" s="5">
        <v>0</v>
      </c>
      <c r="M294" s="5">
        <f>YEAR(ohrm_leave[[#This Row],[date]])</f>
        <v>2024</v>
      </c>
      <c r="N29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94" t="str">
        <f>_xlfn.XLOOKUP(ohrm_leave[[#This Row],[leave_type_id]],ohrm_leave_type[id],ohrm_leave_type[name],"",0,1)</f>
        <v>EL [Earned Leave]</v>
      </c>
      <c r="P294" t="str">
        <f>_xlfn.XLOOKUP(ohrm_leave[[#This Row],[status]],ohrm_leave_status[status],ohrm_leave_status[name],"",0,1)</f>
        <v>TAKEN</v>
      </c>
      <c r="Q294" t="str">
        <f>_xlfn.XLOOKUP(ohrm_leave[[#This Row],[leave_request_id]],ohrm_leave_request_comment[leave_request_id],ohrm_leave_request_comment[comments],"",0,1)</f>
        <v>Family Function</v>
      </c>
    </row>
    <row r="295" spans="1:17" hidden="1" x14ac:dyDescent="0.3">
      <c r="A295" s="5">
        <v>290</v>
      </c>
      <c r="B295" s="6">
        <v>45307</v>
      </c>
      <c r="C295" s="5">
        <v>9.5</v>
      </c>
      <c r="D295" s="5">
        <v>1</v>
      </c>
      <c r="E295" s="5">
        <v>3</v>
      </c>
      <c r="G295" s="5">
        <v>149</v>
      </c>
      <c r="H295" s="5">
        <v>1</v>
      </c>
      <c r="I295" s="5">
        <v>16</v>
      </c>
      <c r="J295" s="7">
        <v>45518</v>
      </c>
      <c r="K295" s="7">
        <v>45518</v>
      </c>
      <c r="L295" s="5">
        <v>0</v>
      </c>
      <c r="M295" s="5">
        <f>YEAR(ohrm_leave[[#This Row],[date]])</f>
        <v>2024</v>
      </c>
      <c r="N29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95" t="str">
        <f>_xlfn.XLOOKUP(ohrm_leave[[#This Row],[leave_type_id]],ohrm_leave_type[id],ohrm_leave_type[name],"",0,1)</f>
        <v>EL [Earned Leave]</v>
      </c>
      <c r="P295" t="str">
        <f>_xlfn.XLOOKUP(ohrm_leave[[#This Row],[status]],ohrm_leave_status[status],ohrm_leave_status[name],"",0,1)</f>
        <v>TAKEN</v>
      </c>
      <c r="Q295" t="str">
        <f>_xlfn.XLOOKUP(ohrm_leave[[#This Row],[leave_request_id]],ohrm_leave_request_comment[leave_request_id],ohrm_leave_request_comment[comments],"",0,1)</f>
        <v>Family Function</v>
      </c>
    </row>
    <row r="296" spans="1:17" hidden="1" x14ac:dyDescent="0.3">
      <c r="A296" s="5">
        <v>291</v>
      </c>
      <c r="B296" s="6">
        <v>45308</v>
      </c>
      <c r="C296" s="5">
        <v>9.5</v>
      </c>
      <c r="D296" s="5">
        <v>1</v>
      </c>
      <c r="E296" s="5">
        <v>3</v>
      </c>
      <c r="G296" s="5">
        <v>149</v>
      </c>
      <c r="H296" s="5">
        <v>1</v>
      </c>
      <c r="I296" s="5">
        <v>16</v>
      </c>
      <c r="J296" s="7">
        <v>45518</v>
      </c>
      <c r="K296" s="7">
        <v>45518</v>
      </c>
      <c r="L296" s="5">
        <v>0</v>
      </c>
      <c r="M296" s="5">
        <f>YEAR(ohrm_leave[[#This Row],[date]])</f>
        <v>2024</v>
      </c>
      <c r="N29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96" t="str">
        <f>_xlfn.XLOOKUP(ohrm_leave[[#This Row],[leave_type_id]],ohrm_leave_type[id],ohrm_leave_type[name],"",0,1)</f>
        <v>EL [Earned Leave]</v>
      </c>
      <c r="P296" t="str">
        <f>_xlfn.XLOOKUP(ohrm_leave[[#This Row],[status]],ohrm_leave_status[status],ohrm_leave_status[name],"",0,1)</f>
        <v>TAKEN</v>
      </c>
      <c r="Q296" t="str">
        <f>_xlfn.XLOOKUP(ohrm_leave[[#This Row],[leave_request_id]],ohrm_leave_request_comment[leave_request_id],ohrm_leave_request_comment[comments],"",0,1)</f>
        <v>Family Function</v>
      </c>
    </row>
    <row r="297" spans="1:17" hidden="1" x14ac:dyDescent="0.3">
      <c r="A297" s="5">
        <v>292</v>
      </c>
      <c r="B297" s="6">
        <v>45309</v>
      </c>
      <c r="C297" s="5">
        <v>4.75</v>
      </c>
      <c r="D297" s="5">
        <v>0.5</v>
      </c>
      <c r="E297" s="5">
        <v>3</v>
      </c>
      <c r="G297" s="5">
        <v>150</v>
      </c>
      <c r="H297" s="5">
        <v>10</v>
      </c>
      <c r="I297" s="5">
        <v>16</v>
      </c>
      <c r="J297" s="7">
        <v>45518.375</v>
      </c>
      <c r="K297" s="7">
        <v>45518.572916666664</v>
      </c>
      <c r="L297" s="5">
        <v>1</v>
      </c>
      <c r="M297" s="5">
        <f>YEAR(ohrm_leave[[#This Row],[date]])</f>
        <v>2024</v>
      </c>
      <c r="N29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297" t="str">
        <f>_xlfn.XLOOKUP(ohrm_leave[[#This Row],[leave_type_id]],ohrm_leave_type[id],ohrm_leave_type[name],"",0,1)</f>
        <v>CL [Casual Leave]</v>
      </c>
      <c r="P297" t="str">
        <f>_xlfn.XLOOKUP(ohrm_leave[[#This Row],[status]],ohrm_leave_status[status],ohrm_leave_status[name],"",0,1)</f>
        <v>TAKEN</v>
      </c>
      <c r="Q297" t="str">
        <f>_xlfn.XLOOKUP(ohrm_leave[[#This Row],[leave_request_id]],ohrm_leave_request_comment[leave_request_id],ohrm_leave_request_comment[comments],"",0,1)</f>
        <v>Family Function</v>
      </c>
    </row>
    <row r="298" spans="1:17" hidden="1" x14ac:dyDescent="0.3">
      <c r="A298" s="5">
        <v>293</v>
      </c>
      <c r="B298" s="6">
        <v>45303</v>
      </c>
      <c r="C298" s="5">
        <v>9</v>
      </c>
      <c r="D298" s="5">
        <v>1</v>
      </c>
      <c r="E298" s="5">
        <v>3</v>
      </c>
      <c r="G298" s="5">
        <v>151</v>
      </c>
      <c r="H298" s="5">
        <v>1</v>
      </c>
      <c r="I298" s="5">
        <v>7</v>
      </c>
      <c r="J298" s="7">
        <v>45518</v>
      </c>
      <c r="K298" s="7">
        <v>45518</v>
      </c>
      <c r="L298" s="5">
        <v>0</v>
      </c>
      <c r="M298" s="5">
        <f>YEAR(ohrm_leave[[#This Row],[date]])</f>
        <v>2024</v>
      </c>
      <c r="N29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298" t="str">
        <f>_xlfn.XLOOKUP(ohrm_leave[[#This Row],[leave_type_id]],ohrm_leave_type[id],ohrm_leave_type[name],"",0,1)</f>
        <v>EL [Earned Leave]</v>
      </c>
      <c r="P298" t="str">
        <f>_xlfn.XLOOKUP(ohrm_leave[[#This Row],[status]],ohrm_leave_status[status],ohrm_leave_status[name],"",0,1)</f>
        <v>TAKEN</v>
      </c>
      <c r="Q298" t="str">
        <f>_xlfn.XLOOKUP(ohrm_leave[[#This Row],[leave_request_id]],ohrm_leave_request_comment[leave_request_id],ohrm_leave_request_comment[comments],"",0,1)</f>
        <v>Personal</v>
      </c>
    </row>
    <row r="299" spans="1:17" hidden="1" x14ac:dyDescent="0.3">
      <c r="A299" s="5">
        <v>294</v>
      </c>
      <c r="B299" s="6">
        <v>45307</v>
      </c>
      <c r="C299" s="5">
        <v>4.5</v>
      </c>
      <c r="D299" s="5">
        <v>0.5</v>
      </c>
      <c r="E299" s="5">
        <v>3</v>
      </c>
      <c r="G299" s="5">
        <v>152</v>
      </c>
      <c r="H299" s="5">
        <v>1</v>
      </c>
      <c r="I299" s="5">
        <v>7</v>
      </c>
      <c r="J299" s="7">
        <v>45518.5625</v>
      </c>
      <c r="K299" s="7">
        <v>45518.75</v>
      </c>
      <c r="L299" s="5">
        <v>2</v>
      </c>
      <c r="M299" s="5">
        <f>YEAR(ohrm_leave[[#This Row],[date]])</f>
        <v>2024</v>
      </c>
      <c r="N29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299" t="str">
        <f>_xlfn.XLOOKUP(ohrm_leave[[#This Row],[leave_type_id]],ohrm_leave_type[id],ohrm_leave_type[name],"",0,1)</f>
        <v>EL [Earned Leave]</v>
      </c>
      <c r="P299" t="str">
        <f>_xlfn.XLOOKUP(ohrm_leave[[#This Row],[status]],ohrm_leave_status[status],ohrm_leave_status[name],"",0,1)</f>
        <v>TAKEN</v>
      </c>
      <c r="Q299" t="str">
        <f>_xlfn.XLOOKUP(ohrm_leave[[#This Row],[leave_request_id]],ohrm_leave_request_comment[leave_request_id],ohrm_leave_request_comment[comments],"",0,1)</f>
        <v>Personal</v>
      </c>
    </row>
    <row r="300" spans="1:17" hidden="1" x14ac:dyDescent="0.3">
      <c r="A300" s="5">
        <v>295</v>
      </c>
      <c r="B300" s="6">
        <v>45313</v>
      </c>
      <c r="C300" s="5">
        <v>9</v>
      </c>
      <c r="D300" s="5">
        <v>1</v>
      </c>
      <c r="E300" s="5">
        <v>3</v>
      </c>
      <c r="G300" s="5">
        <v>153</v>
      </c>
      <c r="H300" s="5">
        <v>1</v>
      </c>
      <c r="I300" s="5">
        <v>7</v>
      </c>
      <c r="J300" s="7">
        <v>45518</v>
      </c>
      <c r="K300" s="7">
        <v>45518</v>
      </c>
      <c r="L300" s="5">
        <v>0</v>
      </c>
      <c r="M300" s="5">
        <f>YEAR(ohrm_leave[[#This Row],[date]])</f>
        <v>2024</v>
      </c>
      <c r="N30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300" t="str">
        <f>_xlfn.XLOOKUP(ohrm_leave[[#This Row],[leave_type_id]],ohrm_leave_type[id],ohrm_leave_type[name],"",0,1)</f>
        <v>EL [Earned Leave]</v>
      </c>
      <c r="P300" t="str">
        <f>_xlfn.XLOOKUP(ohrm_leave[[#This Row],[status]],ohrm_leave_status[status],ohrm_leave_status[name],"",0,1)</f>
        <v>TAKEN</v>
      </c>
      <c r="Q300" t="str">
        <f>_xlfn.XLOOKUP(ohrm_leave[[#This Row],[leave_request_id]],ohrm_leave_request_comment[leave_request_id],ohrm_leave_request_comment[comments],"",0,1)</f>
        <v>Personal</v>
      </c>
    </row>
    <row r="301" spans="1:17" hidden="1" x14ac:dyDescent="0.3">
      <c r="A301" s="5">
        <v>296</v>
      </c>
      <c r="B301" s="6">
        <v>45337</v>
      </c>
      <c r="C301" s="5">
        <v>9</v>
      </c>
      <c r="D301" s="5">
        <v>1</v>
      </c>
      <c r="E301" s="5">
        <v>3</v>
      </c>
      <c r="G301" s="5">
        <v>154</v>
      </c>
      <c r="H301" s="5">
        <v>10</v>
      </c>
      <c r="I301" s="5">
        <v>14</v>
      </c>
      <c r="J301" s="7">
        <v>45518.333333333336</v>
      </c>
      <c r="K301" s="7">
        <v>45518.708333333336</v>
      </c>
      <c r="L301" s="5">
        <v>3</v>
      </c>
      <c r="M301" s="5">
        <f>YEAR(ohrm_leave[[#This Row],[date]])</f>
        <v>2024</v>
      </c>
      <c r="N30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301" t="str">
        <f>_xlfn.XLOOKUP(ohrm_leave[[#This Row],[leave_type_id]],ohrm_leave_type[id],ohrm_leave_type[name],"",0,1)</f>
        <v>CL [Casual Leave]</v>
      </c>
      <c r="P301" t="str">
        <f>_xlfn.XLOOKUP(ohrm_leave[[#This Row],[status]],ohrm_leave_status[status],ohrm_leave_status[name],"",0,1)</f>
        <v>TAKEN</v>
      </c>
      <c r="Q301" t="str">
        <f>_xlfn.XLOOKUP(ohrm_leave[[#This Row],[leave_request_id]],ohrm_leave_request_comment[leave_request_id],ohrm_leave_request_comment[comments],"",0,1)</f>
        <v>Personal leave</v>
      </c>
    </row>
    <row r="302" spans="1:17" hidden="1" x14ac:dyDescent="0.3">
      <c r="A302" s="5">
        <v>297</v>
      </c>
      <c r="B302" s="6">
        <v>45338</v>
      </c>
      <c r="C302" s="5">
        <v>9</v>
      </c>
      <c r="D302" s="5">
        <v>1</v>
      </c>
      <c r="E302" s="5">
        <v>3</v>
      </c>
      <c r="G302" s="5">
        <v>154</v>
      </c>
      <c r="H302" s="5">
        <v>10</v>
      </c>
      <c r="I302" s="5">
        <v>14</v>
      </c>
      <c r="J302" s="7">
        <v>45518.333333333336</v>
      </c>
      <c r="K302" s="7">
        <v>45518.708333333336</v>
      </c>
      <c r="L302" s="5">
        <v>3</v>
      </c>
      <c r="M302" s="5">
        <f>YEAR(ohrm_leave[[#This Row],[date]])</f>
        <v>2024</v>
      </c>
      <c r="N30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Amol Jalda</v>
      </c>
      <c r="O302" t="str">
        <f>_xlfn.XLOOKUP(ohrm_leave[[#This Row],[leave_type_id]],ohrm_leave_type[id],ohrm_leave_type[name],"",0,1)</f>
        <v>CL [Casual Leave]</v>
      </c>
      <c r="P302" t="str">
        <f>_xlfn.XLOOKUP(ohrm_leave[[#This Row],[status]],ohrm_leave_status[status],ohrm_leave_status[name],"",0,1)</f>
        <v>TAKEN</v>
      </c>
      <c r="Q302" t="str">
        <f>_xlfn.XLOOKUP(ohrm_leave[[#This Row],[leave_request_id]],ohrm_leave_request_comment[leave_request_id],ohrm_leave_request_comment[comments],"",0,1)</f>
        <v>Personal leave</v>
      </c>
    </row>
    <row r="303" spans="1:17" hidden="1" x14ac:dyDescent="0.3">
      <c r="A303" s="5">
        <v>298</v>
      </c>
      <c r="B303" s="6">
        <v>45336</v>
      </c>
      <c r="C303" s="5">
        <v>9</v>
      </c>
      <c r="D303" s="5">
        <v>1</v>
      </c>
      <c r="E303" s="5">
        <v>3</v>
      </c>
      <c r="G303" s="5">
        <v>155</v>
      </c>
      <c r="H303" s="5">
        <v>3</v>
      </c>
      <c r="I303" s="5">
        <v>15</v>
      </c>
      <c r="J303" s="7">
        <v>45518</v>
      </c>
      <c r="K303" s="7">
        <v>45518</v>
      </c>
      <c r="L303" s="5">
        <v>0</v>
      </c>
      <c r="M303" s="5">
        <f>YEAR(ohrm_leave[[#This Row],[date]])</f>
        <v>2024</v>
      </c>
      <c r="N30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03" t="str">
        <f>_xlfn.XLOOKUP(ohrm_leave[[#This Row],[leave_type_id]],ohrm_leave_type[id],ohrm_leave_type[name],"",0,1)</f>
        <v>SL [Sick Leave]</v>
      </c>
      <c r="P303" t="str">
        <f>_xlfn.XLOOKUP(ohrm_leave[[#This Row],[status]],ohrm_leave_status[status],ohrm_leave_status[name],"",0,1)</f>
        <v>TAKEN</v>
      </c>
      <c r="Q303" t="str">
        <f>_xlfn.XLOOKUP(ohrm_leave[[#This Row],[leave_request_id]],ohrm_leave_request_comment[leave_request_id],ohrm_leave_request_comment[comments],"",0,1)</f>
        <v>Health issue</v>
      </c>
    </row>
    <row r="304" spans="1:17" hidden="1" x14ac:dyDescent="0.3">
      <c r="A304" s="5">
        <v>299</v>
      </c>
      <c r="B304" s="6">
        <v>45349</v>
      </c>
      <c r="C304" s="5">
        <v>9</v>
      </c>
      <c r="D304" s="5">
        <v>1</v>
      </c>
      <c r="E304" s="5">
        <v>3</v>
      </c>
      <c r="G304" s="5">
        <v>156</v>
      </c>
      <c r="H304" s="5">
        <v>3</v>
      </c>
      <c r="I304" s="5">
        <v>7</v>
      </c>
      <c r="J304" s="7">
        <v>45518</v>
      </c>
      <c r="K304" s="7">
        <v>45518</v>
      </c>
      <c r="L304" s="5">
        <v>0</v>
      </c>
      <c r="M304" s="5">
        <f>YEAR(ohrm_leave[[#This Row],[date]])</f>
        <v>2024</v>
      </c>
      <c r="N30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304" t="str">
        <f>_xlfn.XLOOKUP(ohrm_leave[[#This Row],[leave_type_id]],ohrm_leave_type[id],ohrm_leave_type[name],"",0,1)</f>
        <v>SL [Sick Leave]</v>
      </c>
      <c r="P304" t="str">
        <f>_xlfn.XLOOKUP(ohrm_leave[[#This Row],[status]],ohrm_leave_status[status],ohrm_leave_status[name],"",0,1)</f>
        <v>TAKEN</v>
      </c>
      <c r="Q304" t="str">
        <f>_xlfn.XLOOKUP(ohrm_leave[[#This Row],[leave_request_id]],ohrm_leave_request_comment[leave_request_id],ohrm_leave_request_comment[comments],"",0,1)</f>
        <v>fever</v>
      </c>
    </row>
    <row r="305" spans="1:17" hidden="1" x14ac:dyDescent="0.3">
      <c r="A305" s="5">
        <v>300</v>
      </c>
      <c r="B305" s="6">
        <v>45359</v>
      </c>
      <c r="C305" s="5">
        <v>9</v>
      </c>
      <c r="D305" s="5">
        <v>1</v>
      </c>
      <c r="E305" s="5">
        <v>3</v>
      </c>
      <c r="G305" s="5">
        <v>157</v>
      </c>
      <c r="H305" s="5">
        <v>3</v>
      </c>
      <c r="I305" s="5">
        <v>15</v>
      </c>
      <c r="J305" s="7">
        <v>45518</v>
      </c>
      <c r="K305" s="7">
        <v>45518</v>
      </c>
      <c r="L305" s="5">
        <v>0</v>
      </c>
      <c r="M305" s="5">
        <f>YEAR(ohrm_leave[[#This Row],[date]])</f>
        <v>2024</v>
      </c>
      <c r="N30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05" t="str">
        <f>_xlfn.XLOOKUP(ohrm_leave[[#This Row],[leave_type_id]],ohrm_leave_type[id],ohrm_leave_type[name],"",0,1)</f>
        <v>SL [Sick Leave]</v>
      </c>
      <c r="P305" t="str">
        <f>_xlfn.XLOOKUP(ohrm_leave[[#This Row],[status]],ohrm_leave_status[status],ohrm_leave_status[name],"",0,1)</f>
        <v>TAKEN</v>
      </c>
      <c r="Q305" t="str">
        <f>_xlfn.XLOOKUP(ohrm_leave[[#This Row],[leave_request_id]],ohrm_leave_request_comment[leave_request_id],ohrm_leave_request_comment[comments],"",0,1)</f>
        <v>Cold &amp; Cough</v>
      </c>
    </row>
    <row r="306" spans="1:17" hidden="1" x14ac:dyDescent="0.3">
      <c r="A306" s="5">
        <v>301</v>
      </c>
      <c r="B306" s="6">
        <v>45377</v>
      </c>
      <c r="C306" s="5">
        <v>9.5</v>
      </c>
      <c r="D306" s="5">
        <v>1</v>
      </c>
      <c r="E306" s="5">
        <v>3</v>
      </c>
      <c r="G306" s="5">
        <v>158</v>
      </c>
      <c r="H306" s="5">
        <v>3</v>
      </c>
      <c r="I306" s="5">
        <v>100001</v>
      </c>
      <c r="J306" s="7">
        <v>45518</v>
      </c>
      <c r="K306" s="7">
        <v>45518</v>
      </c>
      <c r="L306" s="5">
        <v>0</v>
      </c>
      <c r="M306" s="5">
        <f>YEAR(ohrm_leave[[#This Row],[date]])</f>
        <v>2024</v>
      </c>
      <c r="N30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06" t="str">
        <f>_xlfn.XLOOKUP(ohrm_leave[[#This Row],[leave_type_id]],ohrm_leave_type[id],ohrm_leave_type[name],"",0,1)</f>
        <v>SL [Sick Leave]</v>
      </c>
      <c r="P306" t="str">
        <f>_xlfn.XLOOKUP(ohrm_leave[[#This Row],[status]],ohrm_leave_status[status],ohrm_leave_status[name],"",0,1)</f>
        <v>TAKEN</v>
      </c>
      <c r="Q306" t="str">
        <f>_xlfn.XLOOKUP(ohrm_leave[[#This Row],[leave_request_id]],ohrm_leave_request_comment[leave_request_id],ohrm_leave_request_comment[comments],"",0,1)</f>
        <v>Due to Fever</v>
      </c>
    </row>
    <row r="307" spans="1:17" hidden="1" x14ac:dyDescent="0.3">
      <c r="A307" s="5">
        <v>302</v>
      </c>
      <c r="B307" s="6">
        <v>45377</v>
      </c>
      <c r="C307" s="5">
        <v>9</v>
      </c>
      <c r="D307" s="5">
        <v>1</v>
      </c>
      <c r="E307" s="5">
        <v>3</v>
      </c>
      <c r="G307" s="5">
        <v>159</v>
      </c>
      <c r="H307" s="5">
        <v>1</v>
      </c>
      <c r="I307" s="5">
        <v>15</v>
      </c>
      <c r="J307" s="7">
        <v>45518</v>
      </c>
      <c r="K307" s="7">
        <v>45518</v>
      </c>
      <c r="L307" s="5">
        <v>0</v>
      </c>
      <c r="M307" s="5">
        <f>YEAR(ohrm_leave[[#This Row],[date]])</f>
        <v>2024</v>
      </c>
      <c r="N30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07" t="str">
        <f>_xlfn.XLOOKUP(ohrm_leave[[#This Row],[leave_type_id]],ohrm_leave_type[id],ohrm_leave_type[name],"",0,1)</f>
        <v>EL [Earned Leave]</v>
      </c>
      <c r="P307" t="str">
        <f>_xlfn.XLOOKUP(ohrm_leave[[#This Row],[status]],ohrm_leave_status[status],ohrm_leave_status[name],"",0,1)</f>
        <v>TAKEN</v>
      </c>
      <c r="Q307" t="str">
        <f>_xlfn.XLOOKUP(ohrm_leave[[#This Row],[leave_request_id]],ohrm_leave_request_comment[leave_request_id],ohrm_leave_request_comment[comments],"",0,1)</f>
        <v/>
      </c>
    </row>
    <row r="308" spans="1:17" hidden="1" x14ac:dyDescent="0.3">
      <c r="A308" s="5">
        <v>303</v>
      </c>
      <c r="B308" s="6">
        <v>45378</v>
      </c>
      <c r="C308" s="5">
        <v>9</v>
      </c>
      <c r="D308" s="5">
        <v>1</v>
      </c>
      <c r="E308" s="5">
        <v>3</v>
      </c>
      <c r="G308" s="5">
        <v>160</v>
      </c>
      <c r="H308" s="5">
        <v>1</v>
      </c>
      <c r="I308" s="5">
        <v>15</v>
      </c>
      <c r="J308" s="7">
        <v>45518</v>
      </c>
      <c r="K308" s="7">
        <v>45518</v>
      </c>
      <c r="L308" s="5">
        <v>0</v>
      </c>
      <c r="M308" s="5">
        <f>YEAR(ohrm_leave[[#This Row],[date]])</f>
        <v>2024</v>
      </c>
      <c r="N30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08" t="str">
        <f>_xlfn.XLOOKUP(ohrm_leave[[#This Row],[leave_type_id]],ohrm_leave_type[id],ohrm_leave_type[name],"",0,1)</f>
        <v>EL [Earned Leave]</v>
      </c>
      <c r="P308" t="str">
        <f>_xlfn.XLOOKUP(ohrm_leave[[#This Row],[status]],ohrm_leave_status[status],ohrm_leave_status[name],"",0,1)</f>
        <v>TAKEN</v>
      </c>
      <c r="Q308" t="str">
        <f>_xlfn.XLOOKUP(ohrm_leave[[#This Row],[leave_request_id]],ohrm_leave_request_comment[leave_request_id],ohrm_leave_request_comment[comments],"",0,1)</f>
        <v/>
      </c>
    </row>
    <row r="309" spans="1:17" hidden="1" x14ac:dyDescent="0.3">
      <c r="A309" s="5">
        <v>304</v>
      </c>
      <c r="B309" s="6">
        <v>45379</v>
      </c>
      <c r="C309" s="5">
        <v>9</v>
      </c>
      <c r="D309" s="5">
        <v>1</v>
      </c>
      <c r="E309" s="5">
        <v>3</v>
      </c>
      <c r="G309" s="5">
        <v>161</v>
      </c>
      <c r="H309" s="5">
        <v>1</v>
      </c>
      <c r="I309" s="5">
        <v>15</v>
      </c>
      <c r="J309" s="7">
        <v>45518</v>
      </c>
      <c r="K309" s="7">
        <v>45518</v>
      </c>
      <c r="L309" s="5">
        <v>0</v>
      </c>
      <c r="M309" s="5">
        <f>YEAR(ohrm_leave[[#This Row],[date]])</f>
        <v>2024</v>
      </c>
      <c r="N30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09" t="str">
        <f>_xlfn.XLOOKUP(ohrm_leave[[#This Row],[leave_type_id]],ohrm_leave_type[id],ohrm_leave_type[name],"",0,1)</f>
        <v>EL [Earned Leave]</v>
      </c>
      <c r="P309" t="str">
        <f>_xlfn.XLOOKUP(ohrm_leave[[#This Row],[status]],ohrm_leave_status[status],ohrm_leave_status[name],"",0,1)</f>
        <v>TAKEN</v>
      </c>
      <c r="Q309" t="str">
        <f>_xlfn.XLOOKUP(ohrm_leave[[#This Row],[leave_request_id]],ohrm_leave_request_comment[leave_request_id],ohrm_leave_request_comment[comments],"",0,1)</f>
        <v/>
      </c>
    </row>
    <row r="310" spans="1:17" hidden="1" x14ac:dyDescent="0.3">
      <c r="A310" s="5">
        <v>305</v>
      </c>
      <c r="B310" s="6">
        <v>45411</v>
      </c>
      <c r="C310" s="5">
        <v>9.5</v>
      </c>
      <c r="D310" s="5">
        <v>1</v>
      </c>
      <c r="E310" s="5">
        <v>3</v>
      </c>
      <c r="G310" s="5">
        <v>162</v>
      </c>
      <c r="H310" s="5">
        <v>3</v>
      </c>
      <c r="I310" s="5">
        <v>100001</v>
      </c>
      <c r="J310" s="7">
        <v>45518</v>
      </c>
      <c r="K310" s="7">
        <v>45518</v>
      </c>
      <c r="L310" s="5">
        <v>0</v>
      </c>
      <c r="M310" s="5">
        <f>YEAR(ohrm_leave[[#This Row],[date]])</f>
        <v>2024</v>
      </c>
      <c r="N31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10" t="str">
        <f>_xlfn.XLOOKUP(ohrm_leave[[#This Row],[leave_type_id]],ohrm_leave_type[id],ohrm_leave_type[name],"",0,1)</f>
        <v>SL [Sick Leave]</v>
      </c>
      <c r="P310" t="str">
        <f>_xlfn.XLOOKUP(ohrm_leave[[#This Row],[status]],ohrm_leave_status[status],ohrm_leave_status[name],"",0,1)</f>
        <v>TAKEN</v>
      </c>
      <c r="Q310" t="str">
        <f>_xlfn.XLOOKUP(ohrm_leave[[#This Row],[leave_request_id]],ohrm_leave_request_comment[leave_request_id],ohrm_leave_request_comment[comments],"",0,1)</f>
        <v xml:space="preserve">Health issue </v>
      </c>
    </row>
    <row r="311" spans="1:17" hidden="1" x14ac:dyDescent="0.3">
      <c r="A311" s="5">
        <v>306</v>
      </c>
      <c r="B311" s="6">
        <v>45383</v>
      </c>
      <c r="C311" s="5">
        <v>9</v>
      </c>
      <c r="D311" s="5">
        <v>1</v>
      </c>
      <c r="E311" s="5">
        <v>3</v>
      </c>
      <c r="G311" s="5">
        <v>163</v>
      </c>
      <c r="H311" s="5">
        <v>10</v>
      </c>
      <c r="I311" s="5">
        <v>15</v>
      </c>
      <c r="J311" s="7">
        <v>45518</v>
      </c>
      <c r="K311" s="7">
        <v>45518</v>
      </c>
      <c r="L311" s="5">
        <v>0</v>
      </c>
      <c r="M311" s="5">
        <f>YEAR(ohrm_leave[[#This Row],[date]])</f>
        <v>2024</v>
      </c>
      <c r="N31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11" t="str">
        <f>_xlfn.XLOOKUP(ohrm_leave[[#This Row],[leave_type_id]],ohrm_leave_type[id],ohrm_leave_type[name],"",0,1)</f>
        <v>CL [Casual Leave]</v>
      </c>
      <c r="P311" t="str">
        <f>_xlfn.XLOOKUP(ohrm_leave[[#This Row],[status]],ohrm_leave_status[status],ohrm_leave_status[name],"",0,1)</f>
        <v>TAKEN</v>
      </c>
      <c r="Q311" t="str">
        <f>_xlfn.XLOOKUP(ohrm_leave[[#This Row],[leave_request_id]],ohrm_leave_request_comment[leave_request_id],ohrm_leave_request_comment[comments],"",0,1)</f>
        <v>I was in my Hometown</v>
      </c>
    </row>
    <row r="312" spans="1:17" hidden="1" x14ac:dyDescent="0.3">
      <c r="A312" s="5">
        <v>307</v>
      </c>
      <c r="B312" s="6">
        <v>45384</v>
      </c>
      <c r="C312" s="5">
        <v>9</v>
      </c>
      <c r="D312" s="5">
        <v>1</v>
      </c>
      <c r="E312" s="5">
        <v>3</v>
      </c>
      <c r="G312" s="5">
        <v>164</v>
      </c>
      <c r="H312" s="5">
        <v>10</v>
      </c>
      <c r="I312" s="5">
        <v>15</v>
      </c>
      <c r="J312" s="7">
        <v>45518</v>
      </c>
      <c r="K312" s="7">
        <v>45518</v>
      </c>
      <c r="L312" s="5">
        <v>0</v>
      </c>
      <c r="M312" s="5">
        <f>YEAR(ohrm_leave[[#This Row],[date]])</f>
        <v>2024</v>
      </c>
      <c r="N31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12" t="str">
        <f>_xlfn.XLOOKUP(ohrm_leave[[#This Row],[leave_type_id]],ohrm_leave_type[id],ohrm_leave_type[name],"",0,1)</f>
        <v>CL [Casual Leave]</v>
      </c>
      <c r="P312" t="str">
        <f>_xlfn.XLOOKUP(ohrm_leave[[#This Row],[status]],ohrm_leave_status[status],ohrm_leave_status[name],"",0,1)</f>
        <v>TAKEN</v>
      </c>
      <c r="Q312" t="str">
        <f>_xlfn.XLOOKUP(ohrm_leave[[#This Row],[leave_request_id]],ohrm_leave_request_comment[leave_request_id],ohrm_leave_request_comment[comments],"",0,1)</f>
        <v>I was on travelling from my Hometown to Noida</v>
      </c>
    </row>
    <row r="313" spans="1:17" hidden="1" x14ac:dyDescent="0.3">
      <c r="A313" s="5">
        <v>308</v>
      </c>
      <c r="B313" s="6">
        <v>45383</v>
      </c>
      <c r="C313" s="5">
        <v>9.5</v>
      </c>
      <c r="D313" s="5">
        <v>1</v>
      </c>
      <c r="E313" s="5">
        <v>3</v>
      </c>
      <c r="G313" s="5">
        <v>165</v>
      </c>
      <c r="H313" s="5">
        <v>1</v>
      </c>
      <c r="I313" s="5">
        <v>100006</v>
      </c>
      <c r="J313" s="7">
        <v>45518</v>
      </c>
      <c r="K313" s="7">
        <v>45518</v>
      </c>
      <c r="L313" s="5">
        <v>0</v>
      </c>
      <c r="M313" s="5">
        <f>YEAR(ohrm_leave[[#This Row],[date]])</f>
        <v>2024</v>
      </c>
      <c r="N31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313" t="str">
        <f>_xlfn.XLOOKUP(ohrm_leave[[#This Row],[leave_type_id]],ohrm_leave_type[id],ohrm_leave_type[name],"",0,1)</f>
        <v>EL [Earned Leave]</v>
      </c>
      <c r="P313" t="str">
        <f>_xlfn.XLOOKUP(ohrm_leave[[#This Row],[status]],ohrm_leave_status[status],ohrm_leave_status[name],"",0,1)</f>
        <v>TAKEN</v>
      </c>
      <c r="Q313" t="str">
        <f>_xlfn.XLOOKUP(ohrm_leave[[#This Row],[leave_request_id]],ohrm_leave_request_comment[leave_request_id],ohrm_leave_request_comment[comments],"",0,1)</f>
        <v>Personal</v>
      </c>
    </row>
    <row r="314" spans="1:17" hidden="1" x14ac:dyDescent="0.3">
      <c r="A314" s="5">
        <v>309</v>
      </c>
      <c r="B314" s="6">
        <v>45384</v>
      </c>
      <c r="C314" s="5">
        <v>9.5</v>
      </c>
      <c r="D314" s="5">
        <v>1</v>
      </c>
      <c r="E314" s="5">
        <v>3</v>
      </c>
      <c r="G314" s="5">
        <v>166</v>
      </c>
      <c r="H314" s="5">
        <v>1</v>
      </c>
      <c r="I314" s="5">
        <v>100001</v>
      </c>
      <c r="J314" s="7">
        <v>45518</v>
      </c>
      <c r="K314" s="7">
        <v>45518</v>
      </c>
      <c r="L314" s="5">
        <v>0</v>
      </c>
      <c r="M314" s="5">
        <f>YEAR(ohrm_leave[[#This Row],[date]])</f>
        <v>2024</v>
      </c>
      <c r="N31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14" t="str">
        <f>_xlfn.XLOOKUP(ohrm_leave[[#This Row],[leave_type_id]],ohrm_leave_type[id],ohrm_leave_type[name],"",0,1)</f>
        <v>EL [Earned Leave]</v>
      </c>
      <c r="P314" t="str">
        <f>_xlfn.XLOOKUP(ohrm_leave[[#This Row],[status]],ohrm_leave_status[status],ohrm_leave_status[name],"",0,1)</f>
        <v>TAKEN</v>
      </c>
      <c r="Q314" t="str">
        <f>_xlfn.XLOOKUP(ohrm_leave[[#This Row],[leave_request_id]],ohrm_leave_request_comment[leave_request_id],ohrm_leave_request_comment[comments],"",0,1)</f>
        <v>Personal</v>
      </c>
    </row>
    <row r="315" spans="1:17" hidden="1" x14ac:dyDescent="0.3">
      <c r="A315" s="5">
        <v>310</v>
      </c>
      <c r="B315" s="6">
        <v>45401</v>
      </c>
      <c r="C315" s="5">
        <v>9.5</v>
      </c>
      <c r="D315" s="5">
        <v>1</v>
      </c>
      <c r="E315" s="5">
        <v>3</v>
      </c>
      <c r="G315" s="5">
        <v>167</v>
      </c>
      <c r="H315" s="5">
        <v>10</v>
      </c>
      <c r="I315" s="5">
        <v>16</v>
      </c>
      <c r="J315" s="7">
        <v>45518</v>
      </c>
      <c r="K315" s="7">
        <v>45518</v>
      </c>
      <c r="L315" s="5">
        <v>0</v>
      </c>
      <c r="M315" s="5">
        <f>YEAR(ohrm_leave[[#This Row],[date]])</f>
        <v>2024</v>
      </c>
      <c r="N31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315" t="str">
        <f>_xlfn.XLOOKUP(ohrm_leave[[#This Row],[leave_type_id]],ohrm_leave_type[id],ohrm_leave_type[name],"",0,1)</f>
        <v>CL [Casual Leave]</v>
      </c>
      <c r="P315" t="str">
        <f>_xlfn.XLOOKUP(ohrm_leave[[#This Row],[status]],ohrm_leave_status[status],ohrm_leave_status[name],"",0,1)</f>
        <v>TAKEN</v>
      </c>
      <c r="Q315" t="str">
        <f>_xlfn.XLOOKUP(ohrm_leave[[#This Row],[leave_request_id]],ohrm_leave_request_comment[leave_request_id],ohrm_leave_request_comment[comments],"",0,1)</f>
        <v>Family function</v>
      </c>
    </row>
    <row r="316" spans="1:17" hidden="1" x14ac:dyDescent="0.3">
      <c r="A316" s="5">
        <v>311</v>
      </c>
      <c r="B316" s="6">
        <v>45407</v>
      </c>
      <c r="C316" s="5">
        <v>9</v>
      </c>
      <c r="D316" s="5">
        <v>1</v>
      </c>
      <c r="E316" s="5">
        <v>3</v>
      </c>
      <c r="G316" s="5">
        <v>168</v>
      </c>
      <c r="H316" s="5">
        <v>10</v>
      </c>
      <c r="I316" s="5">
        <v>7</v>
      </c>
      <c r="J316" s="7">
        <v>45518</v>
      </c>
      <c r="K316" s="7">
        <v>45518</v>
      </c>
      <c r="L316" s="5">
        <v>0</v>
      </c>
      <c r="M316" s="5">
        <f>YEAR(ohrm_leave[[#This Row],[date]])</f>
        <v>2024</v>
      </c>
      <c r="N31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316" t="str">
        <f>_xlfn.XLOOKUP(ohrm_leave[[#This Row],[leave_type_id]],ohrm_leave_type[id],ohrm_leave_type[name],"",0,1)</f>
        <v>CL [Casual Leave]</v>
      </c>
      <c r="P316" t="str">
        <f>_xlfn.XLOOKUP(ohrm_leave[[#This Row],[status]],ohrm_leave_status[status],ohrm_leave_status[name],"",0,1)</f>
        <v>TAKEN</v>
      </c>
      <c r="Q316" t="str">
        <f>_xlfn.XLOOKUP(ohrm_leave[[#This Row],[leave_request_id]],ohrm_leave_request_comment[leave_request_id],ohrm_leave_request_comment[comments],"",0,1)</f>
        <v>Personal</v>
      </c>
    </row>
    <row r="317" spans="1:17" hidden="1" x14ac:dyDescent="0.3">
      <c r="A317" s="5">
        <v>312</v>
      </c>
      <c r="B317" s="6">
        <v>45313</v>
      </c>
      <c r="C317" s="5">
        <v>9.5</v>
      </c>
      <c r="D317" s="5">
        <v>1</v>
      </c>
      <c r="E317" s="5">
        <v>3</v>
      </c>
      <c r="G317" s="5">
        <v>169</v>
      </c>
      <c r="H317" s="5">
        <v>1</v>
      </c>
      <c r="I317" s="5">
        <v>100001</v>
      </c>
      <c r="J317" s="7">
        <v>45518</v>
      </c>
      <c r="K317" s="7">
        <v>45518</v>
      </c>
      <c r="L317" s="5">
        <v>0</v>
      </c>
      <c r="M317" s="5">
        <f>YEAR(ohrm_leave[[#This Row],[date]])</f>
        <v>2024</v>
      </c>
      <c r="N31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17" t="str">
        <f>_xlfn.XLOOKUP(ohrm_leave[[#This Row],[leave_type_id]],ohrm_leave_type[id],ohrm_leave_type[name],"",0,1)</f>
        <v>EL [Earned Leave]</v>
      </c>
      <c r="P317" t="str">
        <f>_xlfn.XLOOKUP(ohrm_leave[[#This Row],[status]],ohrm_leave_status[status],ohrm_leave_status[name],"",0,1)</f>
        <v>TAKEN</v>
      </c>
      <c r="Q317" t="str">
        <f>_xlfn.XLOOKUP(ohrm_leave[[#This Row],[leave_request_id]],ohrm_leave_request_comment[leave_request_id],ohrm_leave_request_comment[comments],"",0,1)</f>
        <v>Visit outstation.</v>
      </c>
    </row>
    <row r="318" spans="1:17" hidden="1" x14ac:dyDescent="0.3">
      <c r="A318" s="5">
        <v>313</v>
      </c>
      <c r="B318" s="6">
        <v>45314</v>
      </c>
      <c r="C318" s="5">
        <v>9.5</v>
      </c>
      <c r="D318" s="5">
        <v>1</v>
      </c>
      <c r="E318" s="5">
        <v>3</v>
      </c>
      <c r="G318" s="5">
        <v>169</v>
      </c>
      <c r="H318" s="5">
        <v>1</v>
      </c>
      <c r="I318" s="5">
        <v>100001</v>
      </c>
      <c r="J318" s="7">
        <v>45518</v>
      </c>
      <c r="K318" s="7">
        <v>45518</v>
      </c>
      <c r="L318" s="5">
        <v>0</v>
      </c>
      <c r="M318" s="5">
        <f>YEAR(ohrm_leave[[#This Row],[date]])</f>
        <v>2024</v>
      </c>
      <c r="N31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18" t="str">
        <f>_xlfn.XLOOKUP(ohrm_leave[[#This Row],[leave_type_id]],ohrm_leave_type[id],ohrm_leave_type[name],"",0,1)</f>
        <v>EL [Earned Leave]</v>
      </c>
      <c r="P318" t="str">
        <f>_xlfn.XLOOKUP(ohrm_leave[[#This Row],[status]],ohrm_leave_status[status],ohrm_leave_status[name],"",0,1)</f>
        <v>TAKEN</v>
      </c>
      <c r="Q318" t="str">
        <f>_xlfn.XLOOKUP(ohrm_leave[[#This Row],[leave_request_id]],ohrm_leave_request_comment[leave_request_id],ohrm_leave_request_comment[comments],"",0,1)</f>
        <v>Visit outstation.</v>
      </c>
    </row>
    <row r="319" spans="1:17" hidden="1" x14ac:dyDescent="0.3">
      <c r="A319" s="5">
        <v>314</v>
      </c>
      <c r="B319" s="6">
        <v>45315</v>
      </c>
      <c r="C319" s="5">
        <v>9.5</v>
      </c>
      <c r="D319" s="5">
        <v>1</v>
      </c>
      <c r="E319" s="5">
        <v>3</v>
      </c>
      <c r="G319" s="5">
        <v>169</v>
      </c>
      <c r="H319" s="5">
        <v>1</v>
      </c>
      <c r="I319" s="5">
        <v>100001</v>
      </c>
      <c r="J319" s="7">
        <v>45518</v>
      </c>
      <c r="K319" s="7">
        <v>45518</v>
      </c>
      <c r="L319" s="5">
        <v>0</v>
      </c>
      <c r="M319" s="5">
        <f>YEAR(ohrm_leave[[#This Row],[date]])</f>
        <v>2024</v>
      </c>
      <c r="N31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19" t="str">
        <f>_xlfn.XLOOKUP(ohrm_leave[[#This Row],[leave_type_id]],ohrm_leave_type[id],ohrm_leave_type[name],"",0,1)</f>
        <v>EL [Earned Leave]</v>
      </c>
      <c r="P319" t="str">
        <f>_xlfn.XLOOKUP(ohrm_leave[[#This Row],[status]],ohrm_leave_status[status],ohrm_leave_status[name],"",0,1)</f>
        <v>TAKEN</v>
      </c>
      <c r="Q319" t="str">
        <f>_xlfn.XLOOKUP(ohrm_leave[[#This Row],[leave_request_id]],ohrm_leave_request_comment[leave_request_id],ohrm_leave_request_comment[comments],"",0,1)</f>
        <v>Visit outstation.</v>
      </c>
    </row>
    <row r="320" spans="1:17" hidden="1" x14ac:dyDescent="0.3">
      <c r="A320" s="5">
        <v>315</v>
      </c>
      <c r="B320" s="6">
        <v>45316</v>
      </c>
      <c r="C320" s="5">
        <v>9.5</v>
      </c>
      <c r="D320" s="5">
        <v>1</v>
      </c>
      <c r="E320" s="5">
        <v>3</v>
      </c>
      <c r="G320" s="5">
        <v>169</v>
      </c>
      <c r="H320" s="5">
        <v>1</v>
      </c>
      <c r="I320" s="5">
        <v>100001</v>
      </c>
      <c r="J320" s="7">
        <v>45518</v>
      </c>
      <c r="K320" s="7">
        <v>45518</v>
      </c>
      <c r="L320" s="5">
        <v>0</v>
      </c>
      <c r="M320" s="5">
        <f>YEAR(ohrm_leave[[#This Row],[date]])</f>
        <v>2024</v>
      </c>
      <c r="N32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20" t="str">
        <f>_xlfn.XLOOKUP(ohrm_leave[[#This Row],[leave_type_id]],ohrm_leave_type[id],ohrm_leave_type[name],"",0,1)</f>
        <v>EL [Earned Leave]</v>
      </c>
      <c r="P320" t="str">
        <f>_xlfn.XLOOKUP(ohrm_leave[[#This Row],[status]],ohrm_leave_status[status],ohrm_leave_status[name],"",0,1)</f>
        <v>TAKEN</v>
      </c>
      <c r="Q320" t="str">
        <f>_xlfn.XLOOKUP(ohrm_leave[[#This Row],[leave_request_id]],ohrm_leave_request_comment[leave_request_id],ohrm_leave_request_comment[comments],"",0,1)</f>
        <v>Visit outstation.</v>
      </c>
    </row>
    <row r="321" spans="1:17" hidden="1" x14ac:dyDescent="0.3">
      <c r="A321" s="5">
        <v>316</v>
      </c>
      <c r="B321" s="6">
        <v>45356</v>
      </c>
      <c r="C321" s="5">
        <v>9.5</v>
      </c>
      <c r="D321" s="5">
        <v>1</v>
      </c>
      <c r="E321" s="5">
        <v>3</v>
      </c>
      <c r="G321" s="5">
        <v>170</v>
      </c>
      <c r="H321" s="5">
        <v>1</v>
      </c>
      <c r="I321" s="5">
        <v>100001</v>
      </c>
      <c r="J321" s="7">
        <v>45518</v>
      </c>
      <c r="K321" s="7">
        <v>45518</v>
      </c>
      <c r="L321" s="5">
        <v>0</v>
      </c>
      <c r="M321" s="5">
        <f>YEAR(ohrm_leave[[#This Row],[date]])</f>
        <v>2024</v>
      </c>
      <c r="N32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21" t="str">
        <f>_xlfn.XLOOKUP(ohrm_leave[[#This Row],[leave_type_id]],ohrm_leave_type[id],ohrm_leave_type[name],"",0,1)</f>
        <v>EL [Earned Leave]</v>
      </c>
      <c r="P321" t="str">
        <f>_xlfn.XLOOKUP(ohrm_leave[[#This Row],[status]],ohrm_leave_status[status],ohrm_leave_status[name],"",0,1)</f>
        <v>TAKEN</v>
      </c>
      <c r="Q321" t="str">
        <f>_xlfn.XLOOKUP(ohrm_leave[[#This Row],[leave_request_id]],ohrm_leave_request_comment[leave_request_id],ohrm_leave_request_comment[comments],"",0,1)</f>
        <v>family emergency</v>
      </c>
    </row>
    <row r="322" spans="1:17" hidden="1" x14ac:dyDescent="0.3">
      <c r="A322" s="5">
        <v>317</v>
      </c>
      <c r="B322" s="6">
        <v>45420</v>
      </c>
      <c r="C322" s="5">
        <v>9</v>
      </c>
      <c r="D322" s="5">
        <v>1</v>
      </c>
      <c r="E322" s="5">
        <v>3</v>
      </c>
      <c r="G322" s="5">
        <v>171</v>
      </c>
      <c r="H322" s="5">
        <v>10</v>
      </c>
      <c r="I322" s="5">
        <v>15</v>
      </c>
      <c r="J322" s="7">
        <v>45518</v>
      </c>
      <c r="K322" s="7">
        <v>45518</v>
      </c>
      <c r="L322" s="5">
        <v>0</v>
      </c>
      <c r="M322" s="5">
        <f>YEAR(ohrm_leave[[#This Row],[date]])</f>
        <v>2024</v>
      </c>
      <c r="N32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22" t="str">
        <f>_xlfn.XLOOKUP(ohrm_leave[[#This Row],[leave_type_id]],ohrm_leave_type[id],ohrm_leave_type[name],"",0,1)</f>
        <v>CL [Casual Leave]</v>
      </c>
      <c r="P322" t="str">
        <f>_xlfn.XLOOKUP(ohrm_leave[[#This Row],[status]],ohrm_leave_status[status],ohrm_leave_status[name],"",0,1)</f>
        <v>TAKEN</v>
      </c>
      <c r="Q322" t="str">
        <f>_xlfn.XLOOKUP(ohrm_leave[[#This Row],[leave_request_id]],ohrm_leave_request_comment[leave_request_id],ohrm_leave_request_comment[comments],"",0,1)</f>
        <v/>
      </c>
    </row>
    <row r="323" spans="1:17" hidden="1" x14ac:dyDescent="0.3">
      <c r="A323" s="5">
        <v>318</v>
      </c>
      <c r="B323" s="6">
        <v>45433</v>
      </c>
      <c r="C323" s="5">
        <v>4.5</v>
      </c>
      <c r="D323" s="5">
        <v>0.5</v>
      </c>
      <c r="E323" s="5">
        <v>3</v>
      </c>
      <c r="G323" s="5">
        <v>172</v>
      </c>
      <c r="H323" s="5">
        <v>10</v>
      </c>
      <c r="I323" s="5">
        <v>15</v>
      </c>
      <c r="J323" s="7">
        <v>45518.5625</v>
      </c>
      <c r="K323" s="7">
        <v>45518.75</v>
      </c>
      <c r="L323" s="5">
        <v>2</v>
      </c>
      <c r="M323" s="5">
        <f>YEAR(ohrm_leave[[#This Row],[date]])</f>
        <v>2024</v>
      </c>
      <c r="N32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23" t="str">
        <f>_xlfn.XLOOKUP(ohrm_leave[[#This Row],[leave_type_id]],ohrm_leave_type[id],ohrm_leave_type[name],"",0,1)</f>
        <v>CL [Casual Leave]</v>
      </c>
      <c r="P323" t="str">
        <f>_xlfn.XLOOKUP(ohrm_leave[[#This Row],[status]],ohrm_leave_status[status],ohrm_leave_status[name],"",0,1)</f>
        <v>TAKEN</v>
      </c>
      <c r="Q323" t="str">
        <f>_xlfn.XLOOKUP(ohrm_leave[[#This Row],[leave_request_id]],ohrm_leave_request_comment[leave_request_id],ohrm_leave_request_comment[comments],"",0,1)</f>
        <v/>
      </c>
    </row>
    <row r="324" spans="1:17" hidden="1" x14ac:dyDescent="0.3">
      <c r="A324" s="5">
        <v>319</v>
      </c>
      <c r="B324" s="6">
        <v>45441</v>
      </c>
      <c r="C324" s="5">
        <v>9</v>
      </c>
      <c r="D324" s="5">
        <v>1</v>
      </c>
      <c r="E324" s="5">
        <v>3</v>
      </c>
      <c r="G324" s="5">
        <v>173</v>
      </c>
      <c r="H324" s="5">
        <v>3</v>
      </c>
      <c r="I324" s="5">
        <v>15</v>
      </c>
      <c r="J324" s="7">
        <v>45518</v>
      </c>
      <c r="K324" s="7">
        <v>45518</v>
      </c>
      <c r="L324" s="5">
        <v>0</v>
      </c>
      <c r="M324" s="5">
        <f>YEAR(ohrm_leave[[#This Row],[date]])</f>
        <v>2024</v>
      </c>
      <c r="N32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24" t="str">
        <f>_xlfn.XLOOKUP(ohrm_leave[[#This Row],[leave_type_id]],ohrm_leave_type[id],ohrm_leave_type[name],"",0,1)</f>
        <v>SL [Sick Leave]</v>
      </c>
      <c r="P324" t="str">
        <f>_xlfn.XLOOKUP(ohrm_leave[[#This Row],[status]],ohrm_leave_status[status],ohrm_leave_status[name],"",0,1)</f>
        <v>TAKEN</v>
      </c>
      <c r="Q324" t="str">
        <f>_xlfn.XLOOKUP(ohrm_leave[[#This Row],[leave_request_id]],ohrm_leave_request_comment[leave_request_id],ohrm_leave_request_comment[comments],"",0,1)</f>
        <v>Fever &amp; Vomiting</v>
      </c>
    </row>
    <row r="325" spans="1:17" hidden="1" x14ac:dyDescent="0.3">
      <c r="A325" s="5">
        <v>320</v>
      </c>
      <c r="B325" s="6">
        <v>45433</v>
      </c>
      <c r="C325" s="5">
        <v>9.5</v>
      </c>
      <c r="D325" s="5">
        <v>1</v>
      </c>
      <c r="E325" s="5">
        <v>3</v>
      </c>
      <c r="G325" s="5">
        <v>174</v>
      </c>
      <c r="H325" s="5">
        <v>3</v>
      </c>
      <c r="I325" s="5">
        <v>16</v>
      </c>
      <c r="J325" s="7">
        <v>45518</v>
      </c>
      <c r="K325" s="7">
        <v>45518</v>
      </c>
      <c r="L325" s="5">
        <v>0</v>
      </c>
      <c r="M325" s="5">
        <f>YEAR(ohrm_leave[[#This Row],[date]])</f>
        <v>2024</v>
      </c>
      <c r="N32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325" t="str">
        <f>_xlfn.XLOOKUP(ohrm_leave[[#This Row],[leave_type_id]],ohrm_leave_type[id],ohrm_leave_type[name],"",0,1)</f>
        <v>SL [Sick Leave]</v>
      </c>
      <c r="P325" t="str">
        <f>_xlfn.XLOOKUP(ohrm_leave[[#This Row],[status]],ohrm_leave_status[status],ohrm_leave_status[name],"",0,1)</f>
        <v>TAKEN</v>
      </c>
      <c r="Q325" t="str">
        <f>_xlfn.XLOOKUP(ohrm_leave[[#This Row],[leave_request_id]],ohrm_leave_request_comment[leave_request_id],ohrm_leave_request_comment[comments],"",0,1)</f>
        <v/>
      </c>
    </row>
    <row r="326" spans="1:17" hidden="1" x14ac:dyDescent="0.3">
      <c r="A326" s="5">
        <v>321</v>
      </c>
      <c r="B326" s="6">
        <v>45418</v>
      </c>
      <c r="C326" s="5">
        <v>9.5</v>
      </c>
      <c r="D326" s="5">
        <v>1</v>
      </c>
      <c r="E326" s="5">
        <v>3</v>
      </c>
      <c r="G326" s="5">
        <v>175</v>
      </c>
      <c r="H326" s="5">
        <v>10</v>
      </c>
      <c r="I326" s="5">
        <v>100001</v>
      </c>
      <c r="J326" s="7">
        <v>45518</v>
      </c>
      <c r="K326" s="7">
        <v>45518</v>
      </c>
      <c r="L326" s="5">
        <v>0</v>
      </c>
      <c r="M326" s="5">
        <f>YEAR(ohrm_leave[[#This Row],[date]])</f>
        <v>2024</v>
      </c>
      <c r="N32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26" t="str">
        <f>_xlfn.XLOOKUP(ohrm_leave[[#This Row],[leave_type_id]],ohrm_leave_type[id],ohrm_leave_type[name],"",0,1)</f>
        <v>CL [Casual Leave]</v>
      </c>
      <c r="P326" t="str">
        <f>_xlfn.XLOOKUP(ohrm_leave[[#This Row],[status]],ohrm_leave_status[status],ohrm_leave_status[name],"",0,1)</f>
        <v>TAKEN</v>
      </c>
      <c r="Q326" t="str">
        <f>_xlfn.XLOOKUP(ohrm_leave[[#This Row],[leave_request_id]],ohrm_leave_request_comment[leave_request_id],ohrm_leave_request_comment[comments],"",0,1)</f>
        <v>Personal Reason</v>
      </c>
    </row>
    <row r="327" spans="1:17" hidden="1" x14ac:dyDescent="0.3">
      <c r="A327" s="5">
        <v>322</v>
      </c>
      <c r="B327" s="6">
        <v>45439</v>
      </c>
      <c r="C327" s="5">
        <v>9.5</v>
      </c>
      <c r="D327" s="5">
        <v>1</v>
      </c>
      <c r="E327" s="5">
        <v>3</v>
      </c>
      <c r="G327" s="5">
        <v>176</v>
      </c>
      <c r="H327" s="5">
        <v>10</v>
      </c>
      <c r="I327" s="5">
        <v>100001</v>
      </c>
      <c r="J327" s="7">
        <v>45518</v>
      </c>
      <c r="K327" s="7">
        <v>45518</v>
      </c>
      <c r="L327" s="5">
        <v>0</v>
      </c>
      <c r="M327" s="5">
        <f>YEAR(ohrm_leave[[#This Row],[date]])</f>
        <v>2024</v>
      </c>
      <c r="N32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27" t="str">
        <f>_xlfn.XLOOKUP(ohrm_leave[[#This Row],[leave_type_id]],ohrm_leave_type[id],ohrm_leave_type[name],"",0,1)</f>
        <v>CL [Casual Leave]</v>
      </c>
      <c r="P327" t="str">
        <f>_xlfn.XLOOKUP(ohrm_leave[[#This Row],[status]],ohrm_leave_status[status],ohrm_leave_status[name],"",0,1)</f>
        <v>TAKEN</v>
      </c>
      <c r="Q327" t="str">
        <f>_xlfn.XLOOKUP(ohrm_leave[[#This Row],[leave_request_id]],ohrm_leave_request_comment[leave_request_id],ohrm_leave_request_comment[comments],"",0,1)</f>
        <v>Due to severe back pain</v>
      </c>
    </row>
    <row r="328" spans="1:17" hidden="1" x14ac:dyDescent="0.3">
      <c r="A328" s="5">
        <v>323</v>
      </c>
      <c r="B328" s="6">
        <v>45426</v>
      </c>
      <c r="C328" s="5">
        <v>9.5</v>
      </c>
      <c r="D328" s="5">
        <v>1</v>
      </c>
      <c r="E328" s="5">
        <v>3</v>
      </c>
      <c r="G328" s="5">
        <v>177</v>
      </c>
      <c r="H328" s="5">
        <v>3</v>
      </c>
      <c r="I328" s="5">
        <v>100007</v>
      </c>
      <c r="J328" s="7">
        <v>45518</v>
      </c>
      <c r="K328" s="7">
        <v>45518</v>
      </c>
      <c r="L328" s="5">
        <v>0</v>
      </c>
      <c r="M328" s="5">
        <f>YEAR(ohrm_leave[[#This Row],[date]])</f>
        <v>2024</v>
      </c>
      <c r="N32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28" t="str">
        <f>_xlfn.XLOOKUP(ohrm_leave[[#This Row],[leave_type_id]],ohrm_leave_type[id],ohrm_leave_type[name],"",0,1)</f>
        <v>SL [Sick Leave]</v>
      </c>
      <c r="P328" t="str">
        <f>_xlfn.XLOOKUP(ohrm_leave[[#This Row],[status]],ohrm_leave_status[status],ohrm_leave_status[name],"",0,1)</f>
        <v>TAKEN</v>
      </c>
      <c r="Q328" t="str">
        <f>_xlfn.XLOOKUP(ohrm_leave[[#This Row],[leave_request_id]],ohrm_leave_request_comment[leave_request_id],ohrm_leave_request_comment[comments],"",0,1)</f>
        <v>Not well</v>
      </c>
    </row>
    <row r="329" spans="1:17" hidden="1" x14ac:dyDescent="0.3">
      <c r="A329" s="5">
        <v>324</v>
      </c>
      <c r="B329" s="6">
        <v>45435</v>
      </c>
      <c r="C329" s="5">
        <v>9.5</v>
      </c>
      <c r="D329" s="5">
        <v>1</v>
      </c>
      <c r="E329" s="5">
        <v>3</v>
      </c>
      <c r="G329" s="5">
        <v>178</v>
      </c>
      <c r="H329" s="5">
        <v>10</v>
      </c>
      <c r="I329" s="5">
        <v>100007</v>
      </c>
      <c r="J329" s="7">
        <v>45518</v>
      </c>
      <c r="K329" s="7">
        <v>45518</v>
      </c>
      <c r="L329" s="5">
        <v>0</v>
      </c>
      <c r="M329" s="5">
        <f>YEAR(ohrm_leave[[#This Row],[date]])</f>
        <v>2024</v>
      </c>
      <c r="N32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29" t="str">
        <f>_xlfn.XLOOKUP(ohrm_leave[[#This Row],[leave_type_id]],ohrm_leave_type[id],ohrm_leave_type[name],"",0,1)</f>
        <v>CL [Casual Leave]</v>
      </c>
      <c r="P329" t="str">
        <f>_xlfn.XLOOKUP(ohrm_leave[[#This Row],[status]],ohrm_leave_status[status],ohrm_leave_status[name],"",0,1)</f>
        <v>TAKEN</v>
      </c>
      <c r="Q329" t="str">
        <f>_xlfn.XLOOKUP(ohrm_leave[[#This Row],[leave_request_id]],ohrm_leave_request_comment[leave_request_id],ohrm_leave_request_comment[comments],"",0,1)</f>
        <v>Personal</v>
      </c>
    </row>
    <row r="330" spans="1:17" hidden="1" x14ac:dyDescent="0.3">
      <c r="A330" s="5">
        <v>325</v>
      </c>
      <c r="B330" s="6">
        <v>45420</v>
      </c>
      <c r="C330" s="5">
        <v>4.5</v>
      </c>
      <c r="D330" s="5">
        <v>0.5</v>
      </c>
      <c r="E330" s="5">
        <v>3</v>
      </c>
      <c r="G330" s="5">
        <v>179</v>
      </c>
      <c r="H330" s="5">
        <v>10</v>
      </c>
      <c r="I330" s="5">
        <v>7</v>
      </c>
      <c r="J330" s="7">
        <v>45518.375</v>
      </c>
      <c r="K330" s="7">
        <v>45518.5625</v>
      </c>
      <c r="L330" s="5">
        <v>1</v>
      </c>
      <c r="M330" s="5">
        <f>YEAR(ohrm_leave[[#This Row],[date]])</f>
        <v>2024</v>
      </c>
      <c r="N33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330" t="str">
        <f>_xlfn.XLOOKUP(ohrm_leave[[#This Row],[leave_type_id]],ohrm_leave_type[id],ohrm_leave_type[name],"",0,1)</f>
        <v>CL [Casual Leave]</v>
      </c>
      <c r="P330" t="str">
        <f>_xlfn.XLOOKUP(ohrm_leave[[#This Row],[status]],ohrm_leave_status[status],ohrm_leave_status[name],"",0,1)</f>
        <v>TAKEN</v>
      </c>
      <c r="Q330" t="str">
        <f>_xlfn.XLOOKUP(ohrm_leave[[#This Row],[leave_request_id]],ohrm_leave_request_comment[leave_request_id],ohrm_leave_request_comment[comments],"",0,1)</f>
        <v>Family Emergency</v>
      </c>
    </row>
    <row r="331" spans="1:17" hidden="1" x14ac:dyDescent="0.3">
      <c r="A331" s="5">
        <v>326</v>
      </c>
      <c r="B331" s="6">
        <v>45436</v>
      </c>
      <c r="C331" s="5">
        <v>9.5</v>
      </c>
      <c r="D331" s="5">
        <v>1</v>
      </c>
      <c r="E331" s="5">
        <v>3</v>
      </c>
      <c r="G331" s="5">
        <v>180</v>
      </c>
      <c r="H331" s="5">
        <v>3</v>
      </c>
      <c r="I331" s="5">
        <v>16</v>
      </c>
      <c r="J331" s="7">
        <v>45518</v>
      </c>
      <c r="K331" s="7">
        <v>45518</v>
      </c>
      <c r="L331" s="5">
        <v>0</v>
      </c>
      <c r="M331" s="5">
        <f>YEAR(ohrm_leave[[#This Row],[date]])</f>
        <v>2024</v>
      </c>
      <c r="N33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331" t="str">
        <f>_xlfn.XLOOKUP(ohrm_leave[[#This Row],[leave_type_id]],ohrm_leave_type[id],ohrm_leave_type[name],"",0,1)</f>
        <v>SL [Sick Leave]</v>
      </c>
      <c r="P331" t="str">
        <f>_xlfn.XLOOKUP(ohrm_leave[[#This Row],[status]],ohrm_leave_status[status],ohrm_leave_status[name],"",0,1)</f>
        <v>TAKEN</v>
      </c>
      <c r="Q331" t="str">
        <f>_xlfn.XLOOKUP(ohrm_leave[[#This Row],[leave_request_id]],ohrm_leave_request_comment[leave_request_id],ohrm_leave_request_comment[comments],"",0,1)</f>
        <v>Health issues</v>
      </c>
    </row>
    <row r="332" spans="1:17" hidden="1" x14ac:dyDescent="0.3">
      <c r="A332" s="5">
        <v>327</v>
      </c>
      <c r="B332" s="6">
        <v>45449</v>
      </c>
      <c r="C332" s="5">
        <v>9</v>
      </c>
      <c r="D332" s="5">
        <v>1</v>
      </c>
      <c r="E332" s="5">
        <v>3</v>
      </c>
      <c r="G332" s="5">
        <v>181</v>
      </c>
      <c r="H332" s="5">
        <v>1</v>
      </c>
      <c r="I332" s="5">
        <v>15</v>
      </c>
      <c r="J332" s="7">
        <v>45518</v>
      </c>
      <c r="K332" s="7">
        <v>45518</v>
      </c>
      <c r="L332" s="5">
        <v>0</v>
      </c>
      <c r="M332" s="5">
        <f>YEAR(ohrm_leave[[#This Row],[date]])</f>
        <v>2024</v>
      </c>
      <c r="N33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32" t="str">
        <f>_xlfn.XLOOKUP(ohrm_leave[[#This Row],[leave_type_id]],ohrm_leave_type[id],ohrm_leave_type[name],"",0,1)</f>
        <v>EL [Earned Leave]</v>
      </c>
      <c r="P332" t="str">
        <f>_xlfn.XLOOKUP(ohrm_leave[[#This Row],[status]],ohrm_leave_status[status],ohrm_leave_status[name],"",0,1)</f>
        <v>TAKEN</v>
      </c>
      <c r="Q332" t="str">
        <f>_xlfn.XLOOKUP(ohrm_leave[[#This Row],[leave_request_id]],ohrm_leave_request_comment[leave_request_id],ohrm_leave_request_comment[comments],"",0,1)</f>
        <v>Stomach Upset</v>
      </c>
    </row>
    <row r="333" spans="1:17" hidden="1" x14ac:dyDescent="0.3">
      <c r="A333" s="5">
        <v>328</v>
      </c>
      <c r="B333" s="6">
        <v>45450</v>
      </c>
      <c r="C333" s="5">
        <v>9</v>
      </c>
      <c r="D333" s="5">
        <v>1</v>
      </c>
      <c r="E333" s="5">
        <v>3</v>
      </c>
      <c r="G333" s="5">
        <v>182</v>
      </c>
      <c r="H333" s="5">
        <v>1</v>
      </c>
      <c r="I333" s="5">
        <v>15</v>
      </c>
      <c r="J333" s="7">
        <v>45518</v>
      </c>
      <c r="K333" s="7">
        <v>45518</v>
      </c>
      <c r="L333" s="5">
        <v>0</v>
      </c>
      <c r="M333" s="5">
        <f>YEAR(ohrm_leave[[#This Row],[date]])</f>
        <v>2024</v>
      </c>
      <c r="N33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33" t="str">
        <f>_xlfn.XLOOKUP(ohrm_leave[[#This Row],[leave_type_id]],ohrm_leave_type[id],ohrm_leave_type[name],"",0,1)</f>
        <v>EL [Earned Leave]</v>
      </c>
      <c r="P333" t="str">
        <f>_xlfn.XLOOKUP(ohrm_leave[[#This Row],[status]],ohrm_leave_status[status],ohrm_leave_status[name],"",0,1)</f>
        <v>TAKEN</v>
      </c>
      <c r="Q333" t="str">
        <f>_xlfn.XLOOKUP(ohrm_leave[[#This Row],[leave_request_id]],ohrm_leave_request_comment[leave_request_id],ohrm_leave_request_comment[comments],"",0,1)</f>
        <v/>
      </c>
    </row>
    <row r="334" spans="1:17" hidden="1" x14ac:dyDescent="0.3">
      <c r="A334" s="5">
        <v>329</v>
      </c>
      <c r="B334" s="6">
        <v>45454</v>
      </c>
      <c r="C334" s="5">
        <v>9.5</v>
      </c>
      <c r="D334" s="5">
        <v>1</v>
      </c>
      <c r="E334" s="5">
        <v>3</v>
      </c>
      <c r="G334" s="5">
        <v>183</v>
      </c>
      <c r="H334" s="5">
        <v>10</v>
      </c>
      <c r="I334" s="5">
        <v>100001</v>
      </c>
      <c r="J334" s="7">
        <v>45518</v>
      </c>
      <c r="K334" s="7">
        <v>45518</v>
      </c>
      <c r="L334" s="5">
        <v>0</v>
      </c>
      <c r="M334" s="5">
        <f>YEAR(ohrm_leave[[#This Row],[date]])</f>
        <v>2024</v>
      </c>
      <c r="N33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34" t="str">
        <f>_xlfn.XLOOKUP(ohrm_leave[[#This Row],[leave_type_id]],ohrm_leave_type[id],ohrm_leave_type[name],"",0,1)</f>
        <v>CL [Casual Leave]</v>
      </c>
      <c r="P334" t="str">
        <f>_xlfn.XLOOKUP(ohrm_leave[[#This Row],[status]],ohrm_leave_status[status],ohrm_leave_status[name],"",0,1)</f>
        <v>TAKEN</v>
      </c>
      <c r="Q334" t="str">
        <f>_xlfn.XLOOKUP(ohrm_leave[[#This Row],[leave_request_id]],ohrm_leave_request_comment[leave_request_id],ohrm_leave_request_comment[comments],"",0,1)</f>
        <v xml:space="preserve">Due to some personal reason </v>
      </c>
    </row>
    <row r="335" spans="1:17" x14ac:dyDescent="0.3">
      <c r="A335" s="5">
        <v>330</v>
      </c>
      <c r="B335" s="6">
        <v>45453</v>
      </c>
      <c r="C335" s="5">
        <v>9.5</v>
      </c>
      <c r="D335" s="5">
        <v>1</v>
      </c>
      <c r="E335" s="5">
        <v>3</v>
      </c>
      <c r="G335" s="5">
        <v>184</v>
      </c>
      <c r="H335" s="5">
        <v>11</v>
      </c>
      <c r="I335" s="5">
        <v>100001</v>
      </c>
      <c r="J335" s="7">
        <v>45518</v>
      </c>
      <c r="K335" s="7">
        <v>45518</v>
      </c>
      <c r="L335" s="5">
        <v>0</v>
      </c>
      <c r="M335" s="5">
        <f>YEAR(ohrm_leave[[#This Row],[date]])</f>
        <v>2024</v>
      </c>
      <c r="N33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35" t="str">
        <f>_xlfn.XLOOKUP(ohrm_leave[[#This Row],[leave_type_id]],ohrm_leave_type[id],ohrm_leave_type[name],"",0,1)</f>
        <v>WFH [Work from Home]</v>
      </c>
      <c r="P335" t="str">
        <f>_xlfn.XLOOKUP(ohrm_leave[[#This Row],[status]],ohrm_leave_status[status],ohrm_leave_status[name],"",0,1)</f>
        <v>TAKEN</v>
      </c>
      <c r="Q335" t="str">
        <f>_xlfn.XLOOKUP(ohrm_leave[[#This Row],[leave_request_id]],ohrm_leave_request_comment[leave_request_id],ohrm_leave_request_comment[comments],"",0,1)</f>
        <v xml:space="preserve">Back Pain Issue </v>
      </c>
    </row>
    <row r="336" spans="1:17" x14ac:dyDescent="0.3">
      <c r="A336" s="5">
        <v>331</v>
      </c>
      <c r="B336" s="6">
        <v>45460</v>
      </c>
      <c r="C336" s="5">
        <v>9.5</v>
      </c>
      <c r="D336" s="5">
        <v>1</v>
      </c>
      <c r="E336" s="5">
        <v>3</v>
      </c>
      <c r="G336" s="5">
        <v>185</v>
      </c>
      <c r="H336" s="5">
        <v>11</v>
      </c>
      <c r="I336" s="5">
        <v>100001</v>
      </c>
      <c r="J336" s="7">
        <v>45518</v>
      </c>
      <c r="K336" s="7">
        <v>45518</v>
      </c>
      <c r="L336" s="5">
        <v>0</v>
      </c>
      <c r="M336" s="5">
        <f>YEAR(ohrm_leave[[#This Row],[date]])</f>
        <v>2024</v>
      </c>
      <c r="N33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36" t="str">
        <f>_xlfn.XLOOKUP(ohrm_leave[[#This Row],[leave_type_id]],ohrm_leave_type[id],ohrm_leave_type[name],"",0,1)</f>
        <v>WFH [Work from Home]</v>
      </c>
      <c r="P336" t="str">
        <f>_xlfn.XLOOKUP(ohrm_leave[[#This Row],[status]],ohrm_leave_status[status],ohrm_leave_status[name],"",0,1)</f>
        <v>TAKEN</v>
      </c>
      <c r="Q336" t="str">
        <f>_xlfn.XLOOKUP(ohrm_leave[[#This Row],[leave_request_id]],ohrm_leave_request_comment[leave_request_id],ohrm_leave_request_comment[comments],"",0,1)</f>
        <v>Due to health issue of my son</v>
      </c>
    </row>
    <row r="337" spans="1:17" hidden="1" x14ac:dyDescent="0.3">
      <c r="A337" s="5">
        <v>332</v>
      </c>
      <c r="B337" s="6">
        <v>45469</v>
      </c>
      <c r="C337" s="5">
        <v>9</v>
      </c>
      <c r="D337" s="5">
        <v>1</v>
      </c>
      <c r="E337" s="5">
        <v>-1</v>
      </c>
      <c r="G337" s="5">
        <v>186</v>
      </c>
      <c r="H337" s="5">
        <v>1</v>
      </c>
      <c r="I337" s="5">
        <v>7</v>
      </c>
      <c r="J337" s="7">
        <v>45518.375</v>
      </c>
      <c r="K337" s="7">
        <v>45518.75</v>
      </c>
      <c r="L337" s="5">
        <v>3</v>
      </c>
      <c r="M337" s="5">
        <f>YEAR(ohrm_leave[[#This Row],[date]])</f>
        <v>2024</v>
      </c>
      <c r="N33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337" t="str">
        <f>_xlfn.XLOOKUP(ohrm_leave[[#This Row],[leave_type_id]],ohrm_leave_type[id],ohrm_leave_type[name],"",0,1)</f>
        <v>EL [Earned Leave]</v>
      </c>
      <c r="P337" t="str">
        <f>_xlfn.XLOOKUP(ohrm_leave[[#This Row],[status]],ohrm_leave_status[status],ohrm_leave_status[name],"",0,1)</f>
        <v>REJECTED</v>
      </c>
      <c r="Q337" t="str">
        <f>_xlfn.XLOOKUP(ohrm_leave[[#This Row],[leave_request_id]],ohrm_leave_request_comment[leave_request_id],ohrm_leave_request_comment[comments],"",0,1)</f>
        <v/>
      </c>
    </row>
    <row r="338" spans="1:17" hidden="1" x14ac:dyDescent="0.3">
      <c r="A338" s="5">
        <v>333</v>
      </c>
      <c r="B338" s="6">
        <v>45470</v>
      </c>
      <c r="C338" s="5">
        <v>9</v>
      </c>
      <c r="D338" s="5">
        <v>1</v>
      </c>
      <c r="E338" s="5">
        <v>-1</v>
      </c>
      <c r="G338" s="5">
        <v>186</v>
      </c>
      <c r="H338" s="5">
        <v>1</v>
      </c>
      <c r="I338" s="5">
        <v>7</v>
      </c>
      <c r="J338" s="7">
        <v>45518.375</v>
      </c>
      <c r="K338" s="7">
        <v>45518.75</v>
      </c>
      <c r="L338" s="5">
        <v>3</v>
      </c>
      <c r="M338" s="5">
        <f>YEAR(ohrm_leave[[#This Row],[date]])</f>
        <v>2024</v>
      </c>
      <c r="N33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338" t="str">
        <f>_xlfn.XLOOKUP(ohrm_leave[[#This Row],[leave_type_id]],ohrm_leave_type[id],ohrm_leave_type[name],"",0,1)</f>
        <v>EL [Earned Leave]</v>
      </c>
      <c r="P338" t="str">
        <f>_xlfn.XLOOKUP(ohrm_leave[[#This Row],[status]],ohrm_leave_status[status],ohrm_leave_status[name],"",0,1)</f>
        <v>REJECTED</v>
      </c>
      <c r="Q338" t="str">
        <f>_xlfn.XLOOKUP(ohrm_leave[[#This Row],[leave_request_id]],ohrm_leave_request_comment[leave_request_id],ohrm_leave_request_comment[comments],"",0,1)</f>
        <v/>
      </c>
    </row>
    <row r="339" spans="1:17" hidden="1" x14ac:dyDescent="0.3">
      <c r="A339" s="5">
        <v>334</v>
      </c>
      <c r="B339" s="6">
        <v>45471</v>
      </c>
      <c r="C339" s="5">
        <v>9</v>
      </c>
      <c r="D339" s="5">
        <v>1</v>
      </c>
      <c r="E339" s="5">
        <v>-1</v>
      </c>
      <c r="G339" s="5">
        <v>186</v>
      </c>
      <c r="H339" s="5">
        <v>1</v>
      </c>
      <c r="I339" s="5">
        <v>7</v>
      </c>
      <c r="J339" s="7">
        <v>45518.375</v>
      </c>
      <c r="K339" s="7">
        <v>45518.75</v>
      </c>
      <c r="L339" s="5">
        <v>3</v>
      </c>
      <c r="M339" s="5">
        <f>YEAR(ohrm_leave[[#This Row],[date]])</f>
        <v>2024</v>
      </c>
      <c r="N33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339" t="str">
        <f>_xlfn.XLOOKUP(ohrm_leave[[#This Row],[leave_type_id]],ohrm_leave_type[id],ohrm_leave_type[name],"",0,1)</f>
        <v>EL [Earned Leave]</v>
      </c>
      <c r="P339" t="str">
        <f>_xlfn.XLOOKUP(ohrm_leave[[#This Row],[status]],ohrm_leave_status[status],ohrm_leave_status[name],"",0,1)</f>
        <v>REJECTED</v>
      </c>
      <c r="Q339" t="str">
        <f>_xlfn.XLOOKUP(ohrm_leave[[#This Row],[leave_request_id]],ohrm_leave_request_comment[leave_request_id],ohrm_leave_request_comment[comments],"",0,1)</f>
        <v/>
      </c>
    </row>
    <row r="340" spans="1:17" hidden="1" x14ac:dyDescent="0.3">
      <c r="A340" s="5">
        <v>335</v>
      </c>
      <c r="B340" s="6">
        <v>45467</v>
      </c>
      <c r="C340" s="5">
        <v>9.5</v>
      </c>
      <c r="D340" s="5">
        <v>1</v>
      </c>
      <c r="E340" s="5">
        <v>3</v>
      </c>
      <c r="G340" s="5">
        <v>187</v>
      </c>
      <c r="H340" s="5">
        <v>10</v>
      </c>
      <c r="I340" s="5">
        <v>100006</v>
      </c>
      <c r="J340" s="7">
        <v>45518</v>
      </c>
      <c r="K340" s="7">
        <v>45518</v>
      </c>
      <c r="L340" s="5">
        <v>0</v>
      </c>
      <c r="M340" s="5">
        <f>YEAR(ohrm_leave[[#This Row],[date]])</f>
        <v>2024</v>
      </c>
      <c r="N34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340" t="str">
        <f>_xlfn.XLOOKUP(ohrm_leave[[#This Row],[leave_type_id]],ohrm_leave_type[id],ohrm_leave_type[name],"",0,1)</f>
        <v>CL [Casual Leave]</v>
      </c>
      <c r="P340" t="str">
        <f>_xlfn.XLOOKUP(ohrm_leave[[#This Row],[status]],ohrm_leave_status[status],ohrm_leave_status[name],"",0,1)</f>
        <v>TAKEN</v>
      </c>
      <c r="Q340" t="str">
        <f>_xlfn.XLOOKUP(ohrm_leave[[#This Row],[leave_request_id]],ohrm_leave_request_comment[leave_request_id],ohrm_leave_request_comment[comments],"",0,1)</f>
        <v>My mother is not well.</v>
      </c>
    </row>
    <row r="341" spans="1:17" x14ac:dyDescent="0.3">
      <c r="A341" s="5">
        <v>336</v>
      </c>
      <c r="B341" s="6">
        <v>45469</v>
      </c>
      <c r="C341" s="5">
        <v>9.5</v>
      </c>
      <c r="D341" s="5">
        <v>1</v>
      </c>
      <c r="E341" s="5">
        <v>3</v>
      </c>
      <c r="G341" s="5">
        <v>188</v>
      </c>
      <c r="H341" s="5">
        <v>11</v>
      </c>
      <c r="I341" s="5">
        <v>16</v>
      </c>
      <c r="J341" s="7">
        <v>45518</v>
      </c>
      <c r="K341" s="7">
        <v>45518</v>
      </c>
      <c r="L341" s="5">
        <v>0</v>
      </c>
      <c r="M341" s="5">
        <f>YEAR(ohrm_leave[[#This Row],[date]])</f>
        <v>2024</v>
      </c>
      <c r="N34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341" t="str">
        <f>_xlfn.XLOOKUP(ohrm_leave[[#This Row],[leave_type_id]],ohrm_leave_type[id],ohrm_leave_type[name],"",0,1)</f>
        <v>WFH [Work from Home]</v>
      </c>
      <c r="P341" t="str">
        <f>_xlfn.XLOOKUP(ohrm_leave[[#This Row],[status]],ohrm_leave_status[status],ohrm_leave_status[name],"",0,1)</f>
        <v>TAKEN</v>
      </c>
      <c r="Q341" t="str">
        <f>_xlfn.XLOOKUP(ohrm_leave[[#This Row],[leave_request_id]],ohrm_leave_request_comment[leave_request_id],ohrm_leave_request_comment[comments],"",0,1)</f>
        <v>Due to health issues can't travel daily.</v>
      </c>
    </row>
    <row r="342" spans="1:17" x14ac:dyDescent="0.3">
      <c r="A342" s="5">
        <v>337</v>
      </c>
      <c r="B342" s="6">
        <v>45469</v>
      </c>
      <c r="C342" s="5">
        <v>9.5</v>
      </c>
      <c r="D342" s="5">
        <v>1</v>
      </c>
      <c r="E342" s="5">
        <v>3</v>
      </c>
      <c r="G342" s="5">
        <v>189</v>
      </c>
      <c r="H342" s="5">
        <v>11</v>
      </c>
      <c r="I342" s="5">
        <v>100001</v>
      </c>
      <c r="J342" s="7">
        <v>45518</v>
      </c>
      <c r="K342" s="7">
        <v>45518</v>
      </c>
      <c r="L342" s="5">
        <v>0</v>
      </c>
      <c r="M342" s="5">
        <f>YEAR(ohrm_leave[[#This Row],[date]])</f>
        <v>2024</v>
      </c>
      <c r="N34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42" t="str">
        <f>_xlfn.XLOOKUP(ohrm_leave[[#This Row],[leave_type_id]],ohrm_leave_type[id],ohrm_leave_type[name],"",0,1)</f>
        <v>WFH [Work from Home]</v>
      </c>
      <c r="P342" t="str">
        <f>_xlfn.XLOOKUP(ohrm_leave[[#This Row],[status]],ohrm_leave_status[status],ohrm_leave_status[name],"",0,1)</f>
        <v>TAKEN</v>
      </c>
      <c r="Q342" t="str">
        <f>_xlfn.XLOOKUP(ohrm_leave[[#This Row],[leave_request_id]],ohrm_leave_request_comment[leave_request_id],ohrm_leave_request_comment[comments],"",0,1)</f>
        <v xml:space="preserve">Due to pain in back </v>
      </c>
    </row>
    <row r="343" spans="1:17" hidden="1" x14ac:dyDescent="0.3">
      <c r="A343" s="5">
        <v>338</v>
      </c>
      <c r="B343" s="6">
        <v>45461</v>
      </c>
      <c r="C343" s="5">
        <v>9</v>
      </c>
      <c r="D343" s="5">
        <v>1</v>
      </c>
      <c r="E343" s="5">
        <v>3</v>
      </c>
      <c r="G343" s="5">
        <v>190</v>
      </c>
      <c r="H343" s="5">
        <v>10</v>
      </c>
      <c r="I343" s="5">
        <v>15</v>
      </c>
      <c r="J343" s="7">
        <v>45518</v>
      </c>
      <c r="K343" s="7">
        <v>45518</v>
      </c>
      <c r="L343" s="5">
        <v>0</v>
      </c>
      <c r="M343" s="5">
        <f>YEAR(ohrm_leave[[#This Row],[date]])</f>
        <v>2024</v>
      </c>
      <c r="N34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43" t="str">
        <f>_xlfn.XLOOKUP(ohrm_leave[[#This Row],[leave_type_id]],ohrm_leave_type[id],ohrm_leave_type[name],"",0,1)</f>
        <v>CL [Casual Leave]</v>
      </c>
      <c r="P343" t="str">
        <f>_xlfn.XLOOKUP(ohrm_leave[[#This Row],[status]],ohrm_leave_status[status],ohrm_leave_status[name],"",0,1)</f>
        <v>TAKEN</v>
      </c>
      <c r="Q343" t="str">
        <f>_xlfn.XLOOKUP(ohrm_leave[[#This Row],[leave_request_id]],ohrm_leave_request_comment[leave_request_id],ohrm_leave_request_comment[comments],"",0,1)</f>
        <v>I was in my hometown.</v>
      </c>
    </row>
    <row r="344" spans="1:17" hidden="1" x14ac:dyDescent="0.3">
      <c r="A344" s="5">
        <v>339</v>
      </c>
      <c r="B344" s="6">
        <v>45462</v>
      </c>
      <c r="C344" s="5">
        <v>9</v>
      </c>
      <c r="D344" s="5">
        <v>1</v>
      </c>
      <c r="E344" s="5">
        <v>3</v>
      </c>
      <c r="G344" s="5">
        <v>191</v>
      </c>
      <c r="H344" s="5">
        <v>10</v>
      </c>
      <c r="I344" s="5">
        <v>15</v>
      </c>
      <c r="J344" s="7">
        <v>45518</v>
      </c>
      <c r="K344" s="7">
        <v>45518</v>
      </c>
      <c r="L344" s="5">
        <v>0</v>
      </c>
      <c r="M344" s="5">
        <f>YEAR(ohrm_leave[[#This Row],[date]])</f>
        <v>2024</v>
      </c>
      <c r="N34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44" t="str">
        <f>_xlfn.XLOOKUP(ohrm_leave[[#This Row],[leave_type_id]],ohrm_leave_type[id],ohrm_leave_type[name],"",0,1)</f>
        <v>CL [Casual Leave]</v>
      </c>
      <c r="P344" t="str">
        <f>_xlfn.XLOOKUP(ohrm_leave[[#This Row],[status]],ohrm_leave_status[status],ohrm_leave_status[name],"",0,1)</f>
        <v>TAKEN</v>
      </c>
      <c r="Q344" t="str">
        <f>_xlfn.XLOOKUP(ohrm_leave[[#This Row],[leave_request_id]],ohrm_leave_request_comment[leave_request_id],ohrm_leave_request_comment[comments],"",0,1)</f>
        <v>I was on travelling from Hometown to Noida</v>
      </c>
    </row>
    <row r="345" spans="1:17" x14ac:dyDescent="0.3">
      <c r="A345" s="5">
        <v>340</v>
      </c>
      <c r="B345" s="6">
        <v>45471</v>
      </c>
      <c r="C345" s="5">
        <v>9.5</v>
      </c>
      <c r="D345" s="5">
        <v>1</v>
      </c>
      <c r="E345" s="5">
        <v>0</v>
      </c>
      <c r="G345" s="5">
        <v>192</v>
      </c>
      <c r="H345" s="5">
        <v>11</v>
      </c>
      <c r="I345" s="5">
        <v>16</v>
      </c>
      <c r="J345" s="7">
        <v>45518</v>
      </c>
      <c r="K345" s="7">
        <v>45518</v>
      </c>
      <c r="L345" s="5">
        <v>0</v>
      </c>
      <c r="M345" s="5">
        <f>YEAR(ohrm_leave[[#This Row],[date]])</f>
        <v>2024</v>
      </c>
      <c r="N34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345" t="str">
        <f>_xlfn.XLOOKUP(ohrm_leave[[#This Row],[leave_type_id]],ohrm_leave_type[id],ohrm_leave_type[name],"",0,1)</f>
        <v>WFH [Work from Home]</v>
      </c>
      <c r="P345" t="str">
        <f>_xlfn.XLOOKUP(ohrm_leave[[#This Row],[status]],ohrm_leave_status[status],ohrm_leave_status[name],"",0,1)</f>
        <v>CANCELLED</v>
      </c>
      <c r="Q345" t="str">
        <f>_xlfn.XLOOKUP(ohrm_leave[[#This Row],[leave_request_id]],ohrm_leave_request_comment[leave_request_id],ohrm_leave_request_comment[comments],"",0,1)</f>
        <v/>
      </c>
    </row>
    <row r="346" spans="1:17" hidden="1" x14ac:dyDescent="0.3">
      <c r="A346" s="5">
        <v>341</v>
      </c>
      <c r="B346" s="6">
        <v>45478</v>
      </c>
      <c r="C346" s="5">
        <v>9</v>
      </c>
      <c r="D346" s="5">
        <v>1</v>
      </c>
      <c r="E346" s="5">
        <v>3</v>
      </c>
      <c r="G346" s="5">
        <v>193</v>
      </c>
      <c r="H346" s="5">
        <v>1</v>
      </c>
      <c r="I346" s="5">
        <v>15</v>
      </c>
      <c r="J346" s="7">
        <v>45518</v>
      </c>
      <c r="K346" s="7">
        <v>45518</v>
      </c>
      <c r="L346" s="5">
        <v>0</v>
      </c>
      <c r="M346" s="5">
        <f>YEAR(ohrm_leave[[#This Row],[date]])</f>
        <v>2024</v>
      </c>
      <c r="N34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46" t="str">
        <f>_xlfn.XLOOKUP(ohrm_leave[[#This Row],[leave_type_id]],ohrm_leave_type[id],ohrm_leave_type[name],"",0,1)</f>
        <v>EL [Earned Leave]</v>
      </c>
      <c r="P346" t="str">
        <f>_xlfn.XLOOKUP(ohrm_leave[[#This Row],[status]],ohrm_leave_status[status],ohrm_leave_status[name],"",0,1)</f>
        <v>TAKEN</v>
      </c>
      <c r="Q346" t="str">
        <f>_xlfn.XLOOKUP(ohrm_leave[[#This Row],[leave_request_id]],ohrm_leave_request_comment[leave_request_id],ohrm_leave_request_comment[comments],"",0,1)</f>
        <v>Need to change my room.</v>
      </c>
    </row>
    <row r="347" spans="1:17" hidden="1" x14ac:dyDescent="0.3">
      <c r="A347" s="5">
        <v>342</v>
      </c>
      <c r="B347" s="6">
        <v>45457</v>
      </c>
      <c r="C347" s="5">
        <v>9.5</v>
      </c>
      <c r="D347" s="5">
        <v>1</v>
      </c>
      <c r="E347" s="5">
        <v>3</v>
      </c>
      <c r="G347" s="5">
        <v>194</v>
      </c>
      <c r="H347" s="5">
        <v>10</v>
      </c>
      <c r="I347" s="5">
        <v>16</v>
      </c>
      <c r="J347" s="7">
        <v>45518</v>
      </c>
      <c r="K347" s="7">
        <v>45518</v>
      </c>
      <c r="L347" s="5">
        <v>0</v>
      </c>
      <c r="M347" s="5">
        <f>YEAR(ohrm_leave[[#This Row],[date]])</f>
        <v>2024</v>
      </c>
      <c r="N34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347" t="str">
        <f>_xlfn.XLOOKUP(ohrm_leave[[#This Row],[leave_type_id]],ohrm_leave_type[id],ohrm_leave_type[name],"",0,1)</f>
        <v>CL [Casual Leave]</v>
      </c>
      <c r="P347" t="str">
        <f>_xlfn.XLOOKUP(ohrm_leave[[#This Row],[status]],ohrm_leave_status[status],ohrm_leave_status[name],"",0,1)</f>
        <v>TAKEN</v>
      </c>
      <c r="Q347" t="str">
        <f>_xlfn.XLOOKUP(ohrm_leave[[#This Row],[leave_request_id]],ohrm_leave_request_comment[leave_request_id],ohrm_leave_request_comment[comments],"",0,1)</f>
        <v>Ceremony of my Grandfather</v>
      </c>
    </row>
    <row r="348" spans="1:17" hidden="1" x14ac:dyDescent="0.3">
      <c r="A348" s="5">
        <v>343</v>
      </c>
      <c r="B348" s="6">
        <v>45449</v>
      </c>
      <c r="C348" s="5">
        <v>4.5</v>
      </c>
      <c r="D348" s="5">
        <v>0.5</v>
      </c>
      <c r="E348" s="5">
        <v>3</v>
      </c>
      <c r="G348" s="5">
        <v>195</v>
      </c>
      <c r="H348" s="5">
        <v>10</v>
      </c>
      <c r="I348" s="5">
        <v>7</v>
      </c>
      <c r="J348" s="7">
        <v>45518.375</v>
      </c>
      <c r="K348" s="7">
        <v>45518.5625</v>
      </c>
      <c r="L348" s="5">
        <v>1</v>
      </c>
      <c r="M348" s="5">
        <f>YEAR(ohrm_leave[[#This Row],[date]])</f>
        <v>2024</v>
      </c>
      <c r="N34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348" t="str">
        <f>_xlfn.XLOOKUP(ohrm_leave[[#This Row],[leave_type_id]],ohrm_leave_type[id],ohrm_leave_type[name],"",0,1)</f>
        <v>CL [Casual Leave]</v>
      </c>
      <c r="P348" t="str">
        <f>_xlfn.XLOOKUP(ohrm_leave[[#This Row],[status]],ohrm_leave_status[status],ohrm_leave_status[name],"",0,1)</f>
        <v>TAKEN</v>
      </c>
      <c r="Q348" t="str">
        <f>_xlfn.XLOOKUP(ohrm_leave[[#This Row],[leave_request_id]],ohrm_leave_request_comment[leave_request_id],ohrm_leave_request_comment[comments],"",0,1)</f>
        <v>Personal</v>
      </c>
    </row>
    <row r="349" spans="1:17" hidden="1" x14ac:dyDescent="0.3">
      <c r="A349" s="5">
        <v>344</v>
      </c>
      <c r="B349" s="6">
        <v>45456</v>
      </c>
      <c r="C349" s="5">
        <v>9.5</v>
      </c>
      <c r="D349" s="5">
        <v>1</v>
      </c>
      <c r="E349" s="5">
        <v>3</v>
      </c>
      <c r="G349" s="5">
        <v>196</v>
      </c>
      <c r="H349" s="5">
        <v>1</v>
      </c>
      <c r="I349" s="5">
        <v>100007</v>
      </c>
      <c r="J349" s="7">
        <v>45518</v>
      </c>
      <c r="K349" s="7">
        <v>45518</v>
      </c>
      <c r="L349" s="5">
        <v>0</v>
      </c>
      <c r="M349" s="5">
        <f>YEAR(ohrm_leave[[#This Row],[date]])</f>
        <v>2024</v>
      </c>
      <c r="N34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49" t="str">
        <f>_xlfn.XLOOKUP(ohrm_leave[[#This Row],[leave_type_id]],ohrm_leave_type[id],ohrm_leave_type[name],"",0,1)</f>
        <v>EL [Earned Leave]</v>
      </c>
      <c r="P349" t="str">
        <f>_xlfn.XLOOKUP(ohrm_leave[[#This Row],[status]],ohrm_leave_status[status],ohrm_leave_status[name],"",0,1)</f>
        <v>TAKEN</v>
      </c>
      <c r="Q349" t="str">
        <f>_xlfn.XLOOKUP(ohrm_leave[[#This Row],[leave_request_id]],ohrm_leave_request_comment[leave_request_id],ohrm_leave_request_comment[comments],"",0,1)</f>
        <v>Personal</v>
      </c>
    </row>
    <row r="350" spans="1:17" x14ac:dyDescent="0.3">
      <c r="A350" s="5">
        <v>345</v>
      </c>
      <c r="B350" s="6">
        <v>45447</v>
      </c>
      <c r="C350" s="5">
        <v>9.5</v>
      </c>
      <c r="D350" s="5">
        <v>1</v>
      </c>
      <c r="E350" s="5">
        <v>3</v>
      </c>
      <c r="G350" s="5">
        <v>197</v>
      </c>
      <c r="H350" s="5">
        <v>11</v>
      </c>
      <c r="I350" s="5">
        <v>100007</v>
      </c>
      <c r="J350" s="7">
        <v>45518</v>
      </c>
      <c r="K350" s="7">
        <v>45518</v>
      </c>
      <c r="L350" s="5">
        <v>0</v>
      </c>
      <c r="M350" s="5">
        <f>YEAR(ohrm_leave[[#This Row],[date]])</f>
        <v>2024</v>
      </c>
      <c r="N35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50" t="str">
        <f>_xlfn.XLOOKUP(ohrm_leave[[#This Row],[leave_type_id]],ohrm_leave_type[id],ohrm_leave_type[name],"",0,1)</f>
        <v>WFH [Work from Home]</v>
      </c>
      <c r="P350" t="str">
        <f>_xlfn.XLOOKUP(ohrm_leave[[#This Row],[status]],ohrm_leave_status[status],ohrm_leave_status[name],"",0,1)</f>
        <v>TAKEN</v>
      </c>
      <c r="Q350" t="str">
        <f>_xlfn.XLOOKUP(ohrm_leave[[#This Row],[leave_request_id]],ohrm_leave_request_comment[leave_request_id],ohrm_leave_request_comment[comments],"",0,1)</f>
        <v/>
      </c>
    </row>
    <row r="351" spans="1:17" x14ac:dyDescent="0.3">
      <c r="A351" s="5">
        <v>346</v>
      </c>
      <c r="B351" s="6">
        <v>45460</v>
      </c>
      <c r="C351" s="5">
        <v>9</v>
      </c>
      <c r="D351" s="5">
        <v>1</v>
      </c>
      <c r="E351" s="5">
        <v>3</v>
      </c>
      <c r="G351" s="5">
        <v>198</v>
      </c>
      <c r="H351" s="5">
        <v>11</v>
      </c>
      <c r="I351" s="5">
        <v>15</v>
      </c>
      <c r="J351" s="7">
        <v>45518</v>
      </c>
      <c r="K351" s="7">
        <v>45518</v>
      </c>
      <c r="L351" s="5">
        <v>0</v>
      </c>
      <c r="M351" s="5">
        <f>YEAR(ohrm_leave[[#This Row],[date]])</f>
        <v>2024</v>
      </c>
      <c r="N35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51" t="str">
        <f>_xlfn.XLOOKUP(ohrm_leave[[#This Row],[leave_type_id]],ohrm_leave_type[id],ohrm_leave_type[name],"",0,1)</f>
        <v>WFH [Work from Home]</v>
      </c>
      <c r="P351" t="str">
        <f>_xlfn.XLOOKUP(ohrm_leave[[#This Row],[status]],ohrm_leave_status[status],ohrm_leave_status[name],"",0,1)</f>
        <v>TAKEN</v>
      </c>
      <c r="Q351" t="str">
        <f>_xlfn.XLOOKUP(ohrm_leave[[#This Row],[leave_request_id]],ohrm_leave_request_comment[leave_request_id],ohrm_leave_request_comment[comments],"",0,1)</f>
        <v/>
      </c>
    </row>
    <row r="352" spans="1:17" x14ac:dyDescent="0.3">
      <c r="A352" s="5">
        <v>347</v>
      </c>
      <c r="B352" s="6">
        <v>45453</v>
      </c>
      <c r="C352" s="5">
        <v>9.5</v>
      </c>
      <c r="D352" s="5">
        <v>1</v>
      </c>
      <c r="E352" s="5">
        <v>3</v>
      </c>
      <c r="G352" s="5">
        <v>199</v>
      </c>
      <c r="H352" s="5">
        <v>11</v>
      </c>
      <c r="I352" s="5">
        <v>100007</v>
      </c>
      <c r="J352" s="7">
        <v>45518</v>
      </c>
      <c r="K352" s="7">
        <v>45518</v>
      </c>
      <c r="L352" s="5">
        <v>0</v>
      </c>
      <c r="M352" s="5">
        <f>YEAR(ohrm_leave[[#This Row],[date]])</f>
        <v>2024</v>
      </c>
      <c r="N35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52" t="str">
        <f>_xlfn.XLOOKUP(ohrm_leave[[#This Row],[leave_type_id]],ohrm_leave_type[id],ohrm_leave_type[name],"",0,1)</f>
        <v>WFH [Work from Home]</v>
      </c>
      <c r="P352" t="str">
        <f>_xlfn.XLOOKUP(ohrm_leave[[#This Row],[status]],ohrm_leave_status[status],ohrm_leave_status[name],"",0,1)</f>
        <v>TAKEN</v>
      </c>
      <c r="Q352" t="str">
        <f>_xlfn.XLOOKUP(ohrm_leave[[#This Row],[leave_request_id]],ohrm_leave_request_comment[leave_request_id],ohrm_leave_request_comment[comments],"",0,1)</f>
        <v/>
      </c>
    </row>
    <row r="353" spans="1:17" x14ac:dyDescent="0.3">
      <c r="A353" s="5">
        <v>348</v>
      </c>
      <c r="B353" s="6">
        <v>45455</v>
      </c>
      <c r="C353" s="5">
        <v>9.5</v>
      </c>
      <c r="D353" s="5">
        <v>1</v>
      </c>
      <c r="E353" s="5">
        <v>3</v>
      </c>
      <c r="G353" s="5">
        <v>200</v>
      </c>
      <c r="H353" s="5">
        <v>11</v>
      </c>
      <c r="I353" s="5">
        <v>100007</v>
      </c>
      <c r="J353" s="7">
        <v>45518</v>
      </c>
      <c r="K353" s="7">
        <v>45518</v>
      </c>
      <c r="L353" s="5">
        <v>0</v>
      </c>
      <c r="M353" s="5">
        <f>YEAR(ohrm_leave[[#This Row],[date]])</f>
        <v>2024</v>
      </c>
      <c r="N35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53" t="str">
        <f>_xlfn.XLOOKUP(ohrm_leave[[#This Row],[leave_type_id]],ohrm_leave_type[id],ohrm_leave_type[name],"",0,1)</f>
        <v>WFH [Work from Home]</v>
      </c>
      <c r="P353" t="str">
        <f>_xlfn.XLOOKUP(ohrm_leave[[#This Row],[status]],ohrm_leave_status[status],ohrm_leave_status[name],"",0,1)</f>
        <v>TAKEN</v>
      </c>
      <c r="Q353" t="str">
        <f>_xlfn.XLOOKUP(ohrm_leave[[#This Row],[leave_request_id]],ohrm_leave_request_comment[leave_request_id],ohrm_leave_request_comment[comments],"",0,1)</f>
        <v/>
      </c>
    </row>
    <row r="354" spans="1:17" x14ac:dyDescent="0.3">
      <c r="A354" s="5">
        <v>349</v>
      </c>
      <c r="B354" s="6">
        <v>45457</v>
      </c>
      <c r="C354" s="5">
        <v>9.5</v>
      </c>
      <c r="D354" s="5">
        <v>1</v>
      </c>
      <c r="E354" s="5">
        <v>3</v>
      </c>
      <c r="G354" s="5">
        <v>201</v>
      </c>
      <c r="H354" s="5">
        <v>11</v>
      </c>
      <c r="I354" s="5">
        <v>100007</v>
      </c>
      <c r="J354" s="7">
        <v>45518</v>
      </c>
      <c r="K354" s="7">
        <v>45518</v>
      </c>
      <c r="L354" s="5">
        <v>0</v>
      </c>
      <c r="M354" s="5">
        <f>YEAR(ohrm_leave[[#This Row],[date]])</f>
        <v>2024</v>
      </c>
      <c r="N35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54" t="str">
        <f>_xlfn.XLOOKUP(ohrm_leave[[#This Row],[leave_type_id]],ohrm_leave_type[id],ohrm_leave_type[name],"",0,1)</f>
        <v>WFH [Work from Home]</v>
      </c>
      <c r="P354" t="str">
        <f>_xlfn.XLOOKUP(ohrm_leave[[#This Row],[status]],ohrm_leave_status[status],ohrm_leave_status[name],"",0,1)</f>
        <v>TAKEN</v>
      </c>
      <c r="Q354" t="str">
        <f>_xlfn.XLOOKUP(ohrm_leave[[#This Row],[leave_request_id]],ohrm_leave_request_comment[leave_request_id],ohrm_leave_request_comment[comments],"",0,1)</f>
        <v/>
      </c>
    </row>
    <row r="355" spans="1:17" x14ac:dyDescent="0.3">
      <c r="A355" s="5">
        <v>350</v>
      </c>
      <c r="B355" s="6">
        <v>45461</v>
      </c>
      <c r="C355" s="5">
        <v>9.5</v>
      </c>
      <c r="D355" s="5">
        <v>1</v>
      </c>
      <c r="E355" s="5">
        <v>3</v>
      </c>
      <c r="G355" s="5">
        <v>202</v>
      </c>
      <c r="H355" s="5">
        <v>11</v>
      </c>
      <c r="I355" s="5">
        <v>100007</v>
      </c>
      <c r="J355" s="7">
        <v>45518</v>
      </c>
      <c r="K355" s="7">
        <v>45518</v>
      </c>
      <c r="L355" s="5">
        <v>0</v>
      </c>
      <c r="M355" s="5">
        <f>YEAR(ohrm_leave[[#This Row],[date]])</f>
        <v>2024</v>
      </c>
      <c r="N35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55" t="str">
        <f>_xlfn.XLOOKUP(ohrm_leave[[#This Row],[leave_type_id]],ohrm_leave_type[id],ohrm_leave_type[name],"",0,1)</f>
        <v>WFH [Work from Home]</v>
      </c>
      <c r="P355" t="str">
        <f>_xlfn.XLOOKUP(ohrm_leave[[#This Row],[status]],ohrm_leave_status[status],ohrm_leave_status[name],"",0,1)</f>
        <v>TAKEN</v>
      </c>
      <c r="Q355" t="str">
        <f>_xlfn.XLOOKUP(ohrm_leave[[#This Row],[leave_request_id]],ohrm_leave_request_comment[leave_request_id],ohrm_leave_request_comment[comments],"",0,1)</f>
        <v/>
      </c>
    </row>
    <row r="356" spans="1:17" x14ac:dyDescent="0.3">
      <c r="A356" s="5">
        <v>351</v>
      </c>
      <c r="B356" s="6">
        <v>45464</v>
      </c>
      <c r="C356" s="5">
        <v>9.5</v>
      </c>
      <c r="D356" s="5">
        <v>1</v>
      </c>
      <c r="E356" s="5">
        <v>3</v>
      </c>
      <c r="G356" s="5">
        <v>203</v>
      </c>
      <c r="H356" s="5">
        <v>11</v>
      </c>
      <c r="I356" s="5">
        <v>100007</v>
      </c>
      <c r="J356" s="7">
        <v>45518</v>
      </c>
      <c r="K356" s="7">
        <v>45518</v>
      </c>
      <c r="L356" s="5">
        <v>0</v>
      </c>
      <c r="M356" s="5">
        <f>YEAR(ohrm_leave[[#This Row],[date]])</f>
        <v>2024</v>
      </c>
      <c r="N35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56" t="str">
        <f>_xlfn.XLOOKUP(ohrm_leave[[#This Row],[leave_type_id]],ohrm_leave_type[id],ohrm_leave_type[name],"",0,1)</f>
        <v>WFH [Work from Home]</v>
      </c>
      <c r="P356" t="str">
        <f>_xlfn.XLOOKUP(ohrm_leave[[#This Row],[status]],ohrm_leave_status[status],ohrm_leave_status[name],"",0,1)</f>
        <v>TAKEN</v>
      </c>
      <c r="Q356" t="str">
        <f>_xlfn.XLOOKUP(ohrm_leave[[#This Row],[leave_request_id]],ohrm_leave_request_comment[leave_request_id],ohrm_leave_request_comment[comments],"",0,1)</f>
        <v/>
      </c>
    </row>
    <row r="357" spans="1:17" x14ac:dyDescent="0.3">
      <c r="A357" s="5">
        <v>352</v>
      </c>
      <c r="B357" s="6">
        <v>45467</v>
      </c>
      <c r="C357" s="5">
        <v>9.5</v>
      </c>
      <c r="D357" s="5">
        <v>1</v>
      </c>
      <c r="E357" s="5">
        <v>3</v>
      </c>
      <c r="G357" s="5">
        <v>204</v>
      </c>
      <c r="H357" s="5">
        <v>11</v>
      </c>
      <c r="I357" s="5">
        <v>100007</v>
      </c>
      <c r="J357" s="7">
        <v>45518</v>
      </c>
      <c r="K357" s="7">
        <v>45518</v>
      </c>
      <c r="L357" s="5">
        <v>0</v>
      </c>
      <c r="M357" s="5">
        <f>YEAR(ohrm_leave[[#This Row],[date]])</f>
        <v>2024</v>
      </c>
      <c r="N35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57" t="str">
        <f>_xlfn.XLOOKUP(ohrm_leave[[#This Row],[leave_type_id]],ohrm_leave_type[id],ohrm_leave_type[name],"",0,1)</f>
        <v>WFH [Work from Home]</v>
      </c>
      <c r="P357" t="str">
        <f>_xlfn.XLOOKUP(ohrm_leave[[#This Row],[status]],ohrm_leave_status[status],ohrm_leave_status[name],"",0,1)</f>
        <v>TAKEN</v>
      </c>
      <c r="Q357" t="str">
        <f>_xlfn.XLOOKUP(ohrm_leave[[#This Row],[leave_request_id]],ohrm_leave_request_comment[leave_request_id],ohrm_leave_request_comment[comments],"",0,1)</f>
        <v/>
      </c>
    </row>
    <row r="358" spans="1:17" x14ac:dyDescent="0.3">
      <c r="A358" s="5">
        <v>353</v>
      </c>
      <c r="B358" s="6">
        <v>45453</v>
      </c>
      <c r="C358" s="5">
        <v>9.5</v>
      </c>
      <c r="D358" s="5">
        <v>1</v>
      </c>
      <c r="E358" s="5">
        <v>3</v>
      </c>
      <c r="G358" s="5">
        <v>205</v>
      </c>
      <c r="H358" s="5">
        <v>11</v>
      </c>
      <c r="I358" s="5">
        <v>100008</v>
      </c>
      <c r="J358" s="7">
        <v>45518</v>
      </c>
      <c r="K358" s="7">
        <v>45518</v>
      </c>
      <c r="L358" s="5">
        <v>0</v>
      </c>
      <c r="M358" s="5">
        <f>YEAR(ohrm_leave[[#This Row],[date]])</f>
        <v>2024</v>
      </c>
      <c r="N35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Harshal Gharde</v>
      </c>
      <c r="O358" t="str">
        <f>_xlfn.XLOOKUP(ohrm_leave[[#This Row],[leave_type_id]],ohrm_leave_type[id],ohrm_leave_type[name],"",0,1)</f>
        <v>WFH [Work from Home]</v>
      </c>
      <c r="P358" t="str">
        <f>_xlfn.XLOOKUP(ohrm_leave[[#This Row],[status]],ohrm_leave_status[status],ohrm_leave_status[name],"",0,1)</f>
        <v>TAKEN</v>
      </c>
      <c r="Q358" t="str">
        <f>_xlfn.XLOOKUP(ohrm_leave[[#This Row],[leave_request_id]],ohrm_leave_request_comment[leave_request_id],ohrm_leave_request_comment[comments],"",0,1)</f>
        <v/>
      </c>
    </row>
    <row r="359" spans="1:17" x14ac:dyDescent="0.3">
      <c r="A359" s="5">
        <v>354</v>
      </c>
      <c r="B359" s="6">
        <v>45481</v>
      </c>
      <c r="C359" s="5">
        <v>9.5</v>
      </c>
      <c r="D359" s="5">
        <v>1</v>
      </c>
      <c r="E359" s="5">
        <v>3</v>
      </c>
      <c r="G359" s="5">
        <v>206</v>
      </c>
      <c r="H359" s="5">
        <v>11</v>
      </c>
      <c r="I359" s="5">
        <v>100008</v>
      </c>
      <c r="J359" s="7">
        <v>45518</v>
      </c>
      <c r="K359" s="7">
        <v>45518</v>
      </c>
      <c r="L359" s="5">
        <v>0</v>
      </c>
      <c r="M359" s="5">
        <f>YEAR(ohrm_leave[[#This Row],[date]])</f>
        <v>2024</v>
      </c>
      <c r="N35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Harshal Gharde</v>
      </c>
      <c r="O359" t="str">
        <f>_xlfn.XLOOKUP(ohrm_leave[[#This Row],[leave_type_id]],ohrm_leave_type[id],ohrm_leave_type[name],"",0,1)</f>
        <v>WFH [Work from Home]</v>
      </c>
      <c r="P359" t="str">
        <f>_xlfn.XLOOKUP(ohrm_leave[[#This Row],[status]],ohrm_leave_status[status],ohrm_leave_status[name],"",0,1)</f>
        <v>TAKEN</v>
      </c>
      <c r="Q359" t="str">
        <f>_xlfn.XLOOKUP(ohrm_leave[[#This Row],[leave_request_id]],ohrm_leave_request_comment[leave_request_id],ohrm_leave_request_comment[comments],"",0,1)</f>
        <v/>
      </c>
    </row>
    <row r="360" spans="1:17" x14ac:dyDescent="0.3">
      <c r="A360" s="5">
        <v>355</v>
      </c>
      <c r="B360" s="6">
        <v>45482</v>
      </c>
      <c r="C360" s="5">
        <v>9.5</v>
      </c>
      <c r="D360" s="5">
        <v>1</v>
      </c>
      <c r="E360" s="5">
        <v>3</v>
      </c>
      <c r="G360" s="5">
        <v>207</v>
      </c>
      <c r="H360" s="5">
        <v>11</v>
      </c>
      <c r="I360" s="5">
        <v>100006</v>
      </c>
      <c r="J360" s="7">
        <v>45518</v>
      </c>
      <c r="K360" s="7">
        <v>45518</v>
      </c>
      <c r="L360" s="5">
        <v>0</v>
      </c>
      <c r="M360" s="5">
        <f>YEAR(ohrm_leave[[#This Row],[date]])</f>
        <v>2024</v>
      </c>
      <c r="N36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360" t="str">
        <f>_xlfn.XLOOKUP(ohrm_leave[[#This Row],[leave_type_id]],ohrm_leave_type[id],ohrm_leave_type[name],"",0,1)</f>
        <v>WFH [Work from Home]</v>
      </c>
      <c r="P360" t="str">
        <f>_xlfn.XLOOKUP(ohrm_leave[[#This Row],[status]],ohrm_leave_status[status],ohrm_leave_status[name],"",0,1)</f>
        <v>TAKEN</v>
      </c>
      <c r="Q360" t="str">
        <f>_xlfn.XLOOKUP(ohrm_leave[[#This Row],[leave_request_id]],ohrm_leave_request_comment[leave_request_id],ohrm_leave_request_comment[comments],"",0,1)</f>
        <v>Not well</v>
      </c>
    </row>
    <row r="361" spans="1:17" hidden="1" x14ac:dyDescent="0.3">
      <c r="A361" s="5">
        <v>356</v>
      </c>
      <c r="B361" s="6">
        <v>45484</v>
      </c>
      <c r="C361" s="5">
        <v>9</v>
      </c>
      <c r="D361" s="5">
        <v>1</v>
      </c>
      <c r="E361" s="5">
        <v>3</v>
      </c>
      <c r="G361" s="5">
        <v>208</v>
      </c>
      <c r="H361" s="5">
        <v>1</v>
      </c>
      <c r="I361" s="5">
        <v>7</v>
      </c>
      <c r="J361" s="7">
        <v>45518</v>
      </c>
      <c r="K361" s="7">
        <v>45518</v>
      </c>
      <c r="L361" s="5">
        <v>0</v>
      </c>
      <c r="M361" s="5">
        <f>YEAR(ohrm_leave[[#This Row],[date]])</f>
        <v>2024</v>
      </c>
      <c r="N36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361" t="str">
        <f>_xlfn.XLOOKUP(ohrm_leave[[#This Row],[leave_type_id]],ohrm_leave_type[id],ohrm_leave_type[name],"",0,1)</f>
        <v>EL [Earned Leave]</v>
      </c>
      <c r="P361" t="str">
        <f>_xlfn.XLOOKUP(ohrm_leave[[#This Row],[status]],ohrm_leave_status[status],ohrm_leave_status[name],"",0,1)</f>
        <v>TAKEN</v>
      </c>
      <c r="Q361" t="str">
        <f>_xlfn.XLOOKUP(ohrm_leave[[#This Row],[leave_request_id]],ohrm_leave_request_comment[leave_request_id],ohrm_leave_request_comment[comments],"",0,1)</f>
        <v>Family Emergency.</v>
      </c>
    </row>
    <row r="362" spans="1:17" hidden="1" x14ac:dyDescent="0.3">
      <c r="A362" s="5">
        <v>357</v>
      </c>
      <c r="B362" s="6">
        <v>45488</v>
      </c>
      <c r="C362" s="5">
        <v>9</v>
      </c>
      <c r="D362" s="5">
        <v>1</v>
      </c>
      <c r="E362" s="5">
        <v>3</v>
      </c>
      <c r="G362" s="5">
        <v>209</v>
      </c>
      <c r="H362" s="5">
        <v>1</v>
      </c>
      <c r="I362" s="5">
        <v>7</v>
      </c>
      <c r="J362" s="7">
        <v>45518</v>
      </c>
      <c r="K362" s="7">
        <v>45518</v>
      </c>
      <c r="L362" s="5">
        <v>0</v>
      </c>
      <c r="M362" s="5">
        <f>YEAR(ohrm_leave[[#This Row],[date]])</f>
        <v>2024</v>
      </c>
      <c r="N36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362" t="str">
        <f>_xlfn.XLOOKUP(ohrm_leave[[#This Row],[leave_type_id]],ohrm_leave_type[id],ohrm_leave_type[name],"",0,1)</f>
        <v>EL [Earned Leave]</v>
      </c>
      <c r="P362" t="str">
        <f>_xlfn.XLOOKUP(ohrm_leave[[#This Row],[status]],ohrm_leave_status[status],ohrm_leave_status[name],"",0,1)</f>
        <v>TAKEN</v>
      </c>
      <c r="Q362" t="str">
        <f>_xlfn.XLOOKUP(ohrm_leave[[#This Row],[leave_request_id]],ohrm_leave_request_comment[leave_request_id],ohrm_leave_request_comment[comments],"",0,1)</f>
        <v>Family Emergency.</v>
      </c>
    </row>
    <row r="363" spans="1:17" x14ac:dyDescent="0.3">
      <c r="A363" s="5">
        <v>358</v>
      </c>
      <c r="B363" s="6">
        <v>45491</v>
      </c>
      <c r="C363" s="5">
        <v>9.5</v>
      </c>
      <c r="D363" s="5">
        <v>1</v>
      </c>
      <c r="E363" s="5">
        <v>3</v>
      </c>
      <c r="G363" s="5">
        <v>210</v>
      </c>
      <c r="H363" s="5">
        <v>11</v>
      </c>
      <c r="I363" s="5">
        <v>100001</v>
      </c>
      <c r="J363" s="7">
        <v>45518</v>
      </c>
      <c r="K363" s="7">
        <v>45518</v>
      </c>
      <c r="L363" s="5">
        <v>0</v>
      </c>
      <c r="M363" s="5">
        <f>YEAR(ohrm_leave[[#This Row],[date]])</f>
        <v>2024</v>
      </c>
      <c r="N36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63" t="str">
        <f>_xlfn.XLOOKUP(ohrm_leave[[#This Row],[leave_type_id]],ohrm_leave_type[id],ohrm_leave_type[name],"",0,1)</f>
        <v>WFH [Work from Home]</v>
      </c>
      <c r="P363" t="str">
        <f>_xlfn.XLOOKUP(ohrm_leave[[#This Row],[status]],ohrm_leave_status[status],ohrm_leave_status[name],"",0,1)</f>
        <v>TAKEN</v>
      </c>
      <c r="Q363" t="str">
        <f>_xlfn.XLOOKUP(ohrm_leave[[#This Row],[leave_request_id]],ohrm_leave_request_comment[leave_request_id],ohrm_leave_request_comment[comments],"",0,1)</f>
        <v>Due to some personal reason</v>
      </c>
    </row>
    <row r="364" spans="1:17" x14ac:dyDescent="0.3">
      <c r="A364" s="5">
        <v>359</v>
      </c>
      <c r="B364" s="6">
        <v>45492</v>
      </c>
      <c r="C364" s="5">
        <v>9.5</v>
      </c>
      <c r="D364" s="5">
        <v>1</v>
      </c>
      <c r="E364" s="5">
        <v>3</v>
      </c>
      <c r="G364" s="5">
        <v>211</v>
      </c>
      <c r="H364" s="5">
        <v>11</v>
      </c>
      <c r="I364" s="5">
        <v>100001</v>
      </c>
      <c r="J364" s="7">
        <v>45518</v>
      </c>
      <c r="K364" s="7">
        <v>45518</v>
      </c>
      <c r="L364" s="5">
        <v>0</v>
      </c>
      <c r="M364" s="5">
        <f>YEAR(ohrm_leave[[#This Row],[date]])</f>
        <v>2024</v>
      </c>
      <c r="N36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64" t="str">
        <f>_xlfn.XLOOKUP(ohrm_leave[[#This Row],[leave_type_id]],ohrm_leave_type[id],ohrm_leave_type[name],"",0,1)</f>
        <v>WFH [Work from Home]</v>
      </c>
      <c r="P364" t="str">
        <f>_xlfn.XLOOKUP(ohrm_leave[[#This Row],[status]],ohrm_leave_status[status],ohrm_leave_status[name],"",0,1)</f>
        <v>TAKEN</v>
      </c>
      <c r="Q364" t="str">
        <f>_xlfn.XLOOKUP(ohrm_leave[[#This Row],[leave_request_id]],ohrm_leave_request_comment[leave_request_id],ohrm_leave_request_comment[comments],"",0,1)</f>
        <v xml:space="preserve">Due to some medical emergency </v>
      </c>
    </row>
    <row r="365" spans="1:17" x14ac:dyDescent="0.3">
      <c r="A365" s="5">
        <v>360</v>
      </c>
      <c r="B365" s="6">
        <v>45496</v>
      </c>
      <c r="C365" s="5">
        <v>9</v>
      </c>
      <c r="D365" s="5">
        <v>1</v>
      </c>
      <c r="E365" s="5">
        <v>3</v>
      </c>
      <c r="G365" s="5">
        <v>212</v>
      </c>
      <c r="H365" s="5">
        <v>11</v>
      </c>
      <c r="I365" s="5">
        <v>15</v>
      </c>
      <c r="J365" s="7">
        <v>45518</v>
      </c>
      <c r="K365" s="7">
        <v>45518</v>
      </c>
      <c r="L365" s="5">
        <v>0</v>
      </c>
      <c r="M365" s="5">
        <f>YEAR(ohrm_leave[[#This Row],[date]])</f>
        <v>2024</v>
      </c>
      <c r="N36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65" t="str">
        <f>_xlfn.XLOOKUP(ohrm_leave[[#This Row],[leave_type_id]],ohrm_leave_type[id],ohrm_leave_type[name],"",0,1)</f>
        <v>WFH [Work from Home]</v>
      </c>
      <c r="P365" t="str">
        <f>_xlfn.XLOOKUP(ohrm_leave[[#This Row],[status]],ohrm_leave_status[status],ohrm_leave_status[name],"",0,1)</f>
        <v>TAKEN</v>
      </c>
      <c r="Q365" t="str">
        <f>_xlfn.XLOOKUP(ohrm_leave[[#This Row],[leave_request_id]],ohrm_leave_request_comment[leave_request_id],ohrm_leave_request_comment[comments],"",0,1)</f>
        <v>Good Afternoon Sir,
I have to catch My Bus in Evening, so please allow me WFH on 23-07-2024.</v>
      </c>
    </row>
    <row r="366" spans="1:17" hidden="1" x14ac:dyDescent="0.3">
      <c r="A366" s="5">
        <v>361</v>
      </c>
      <c r="B366" s="6">
        <v>45497</v>
      </c>
      <c r="C366" s="5">
        <v>9</v>
      </c>
      <c r="D366" s="5">
        <v>1</v>
      </c>
      <c r="E366" s="5">
        <v>3</v>
      </c>
      <c r="G366" s="5">
        <v>213</v>
      </c>
      <c r="H366" s="5">
        <v>1</v>
      </c>
      <c r="I366" s="5">
        <v>15</v>
      </c>
      <c r="J366" s="7">
        <v>45518</v>
      </c>
      <c r="K366" s="7">
        <v>45518</v>
      </c>
      <c r="L366" s="5">
        <v>0</v>
      </c>
      <c r="M366" s="5">
        <f>YEAR(ohrm_leave[[#This Row],[date]])</f>
        <v>2024</v>
      </c>
      <c r="N36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66" t="str">
        <f>_xlfn.XLOOKUP(ohrm_leave[[#This Row],[leave_type_id]],ohrm_leave_type[id],ohrm_leave_type[name],"",0,1)</f>
        <v>EL [Earned Leave]</v>
      </c>
      <c r="P366" t="str">
        <f>_xlfn.XLOOKUP(ohrm_leave[[#This Row],[status]],ohrm_leave_status[status],ohrm_leave_status[name],"",0,1)</f>
        <v>TAKEN</v>
      </c>
      <c r="Q366" t="str">
        <f>_xlfn.XLOOKUP(ohrm_leave[[#This Row],[leave_request_id]],ohrm_leave_request_comment[leave_request_id],ohrm_leave_request_comment[comments],"",0,1)</f>
        <v>Need to go Panchkula for my PMT.</v>
      </c>
    </row>
    <row r="367" spans="1:17" x14ac:dyDescent="0.3">
      <c r="A367" s="5">
        <v>362</v>
      </c>
      <c r="B367" s="6">
        <v>45497</v>
      </c>
      <c r="C367" s="5">
        <v>9.5</v>
      </c>
      <c r="D367" s="5">
        <v>1</v>
      </c>
      <c r="E367" s="5">
        <v>0</v>
      </c>
      <c r="G367" s="5">
        <v>214</v>
      </c>
      <c r="H367" s="5">
        <v>11</v>
      </c>
      <c r="I367" s="5">
        <v>100006</v>
      </c>
      <c r="J367" s="7">
        <v>45518</v>
      </c>
      <c r="K367" s="7">
        <v>45518</v>
      </c>
      <c r="L367" s="5">
        <v>0</v>
      </c>
      <c r="M367" s="5">
        <f>YEAR(ohrm_leave[[#This Row],[date]])</f>
        <v>2024</v>
      </c>
      <c r="N36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367" t="str">
        <f>_xlfn.XLOOKUP(ohrm_leave[[#This Row],[leave_type_id]],ohrm_leave_type[id],ohrm_leave_type[name],"",0,1)</f>
        <v>WFH [Work from Home]</v>
      </c>
      <c r="P367" t="str">
        <f>_xlfn.XLOOKUP(ohrm_leave[[#This Row],[status]],ohrm_leave_status[status],ohrm_leave_status[name],"",0,1)</f>
        <v>CANCELLED</v>
      </c>
      <c r="Q367" t="str">
        <f>_xlfn.XLOOKUP(ohrm_leave[[#This Row],[leave_request_id]],ohrm_leave_request_comment[leave_request_id],ohrm_leave_request_comment[comments],"",0,1)</f>
        <v/>
      </c>
    </row>
    <row r="368" spans="1:17" x14ac:dyDescent="0.3">
      <c r="A368" s="5">
        <v>363</v>
      </c>
      <c r="B368" s="6">
        <v>45483</v>
      </c>
      <c r="C368" s="5">
        <v>9.5</v>
      </c>
      <c r="D368" s="5">
        <v>1</v>
      </c>
      <c r="E368" s="5">
        <v>3</v>
      </c>
      <c r="G368" s="5">
        <v>215</v>
      </c>
      <c r="H368" s="5">
        <v>11</v>
      </c>
      <c r="I368" s="5">
        <v>16</v>
      </c>
      <c r="J368" s="7">
        <v>45518</v>
      </c>
      <c r="K368" s="7">
        <v>45518</v>
      </c>
      <c r="L368" s="5">
        <v>0</v>
      </c>
      <c r="M368" s="5">
        <f>YEAR(ohrm_leave[[#This Row],[date]])</f>
        <v>2024</v>
      </c>
      <c r="N36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368" t="str">
        <f>_xlfn.XLOOKUP(ohrm_leave[[#This Row],[leave_type_id]],ohrm_leave_type[id],ohrm_leave_type[name],"",0,1)</f>
        <v>WFH [Work from Home]</v>
      </c>
      <c r="P368" t="str">
        <f>_xlfn.XLOOKUP(ohrm_leave[[#This Row],[status]],ohrm_leave_status[status],ohrm_leave_status[name],"",0,1)</f>
        <v>TAKEN</v>
      </c>
      <c r="Q368" t="str">
        <f>_xlfn.XLOOKUP(ohrm_leave[[#This Row],[leave_request_id]],ohrm_leave_request_comment[leave_request_id],ohrm_leave_request_comment[comments],"",0,1)</f>
        <v/>
      </c>
    </row>
    <row r="369" spans="1:17" x14ac:dyDescent="0.3">
      <c r="A369" s="5">
        <v>364</v>
      </c>
      <c r="B369" s="6">
        <v>45490</v>
      </c>
      <c r="C369" s="5">
        <v>9.5</v>
      </c>
      <c r="D369" s="5">
        <v>1</v>
      </c>
      <c r="E369" s="5">
        <v>3</v>
      </c>
      <c r="G369" s="5">
        <v>216</v>
      </c>
      <c r="H369" s="5">
        <v>11</v>
      </c>
      <c r="I369" s="5">
        <v>16</v>
      </c>
      <c r="J369" s="7">
        <v>45518</v>
      </c>
      <c r="K369" s="7">
        <v>45518</v>
      </c>
      <c r="L369" s="5">
        <v>0</v>
      </c>
      <c r="M369" s="5">
        <f>YEAR(ohrm_leave[[#This Row],[date]])</f>
        <v>2024</v>
      </c>
      <c r="N36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Neha Chaudhary</v>
      </c>
      <c r="O369" t="str">
        <f>_xlfn.XLOOKUP(ohrm_leave[[#This Row],[leave_type_id]],ohrm_leave_type[id],ohrm_leave_type[name],"",0,1)</f>
        <v>WFH [Work from Home]</v>
      </c>
      <c r="P369" t="str">
        <f>_xlfn.XLOOKUP(ohrm_leave[[#This Row],[status]],ohrm_leave_status[status],ohrm_leave_status[name],"",0,1)</f>
        <v>TAKEN</v>
      </c>
      <c r="Q369" t="str">
        <f>_xlfn.XLOOKUP(ohrm_leave[[#This Row],[leave_request_id]],ohrm_leave_request_comment[leave_request_id],ohrm_leave_request_comment[comments],"",0,1)</f>
        <v/>
      </c>
    </row>
    <row r="370" spans="1:17" hidden="1" x14ac:dyDescent="0.3">
      <c r="A370" s="5">
        <v>365</v>
      </c>
      <c r="B370" s="6">
        <v>45394</v>
      </c>
      <c r="C370" s="5">
        <v>9.5</v>
      </c>
      <c r="D370" s="5">
        <v>1</v>
      </c>
      <c r="E370" s="5">
        <v>3</v>
      </c>
      <c r="G370" s="5">
        <v>217</v>
      </c>
      <c r="H370" s="5">
        <v>3</v>
      </c>
      <c r="I370" s="5">
        <v>100004</v>
      </c>
      <c r="J370" s="7">
        <v>45518</v>
      </c>
      <c r="K370" s="7">
        <v>45518</v>
      </c>
      <c r="L370" s="5">
        <v>0</v>
      </c>
      <c r="M370" s="5">
        <f>YEAR(ohrm_leave[[#This Row],[date]])</f>
        <v>2024</v>
      </c>
      <c r="N37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Sourav Rathor</v>
      </c>
      <c r="O370" t="str">
        <f>_xlfn.XLOOKUP(ohrm_leave[[#This Row],[leave_type_id]],ohrm_leave_type[id],ohrm_leave_type[name],"",0,1)</f>
        <v>SL [Sick Leave]</v>
      </c>
      <c r="P370" t="str">
        <f>_xlfn.XLOOKUP(ohrm_leave[[#This Row],[status]],ohrm_leave_status[status],ohrm_leave_status[name],"",0,1)</f>
        <v>TAKEN</v>
      </c>
      <c r="Q370" t="str">
        <f>_xlfn.XLOOKUP(ohrm_leave[[#This Row],[leave_request_id]],ohrm_leave_request_comment[leave_request_id],ohrm_leave_request_comment[comments],"",0,1)</f>
        <v>Sick Leave</v>
      </c>
    </row>
    <row r="371" spans="1:17" hidden="1" x14ac:dyDescent="0.3">
      <c r="A371" s="5">
        <v>366</v>
      </c>
      <c r="B371" s="6">
        <v>45397</v>
      </c>
      <c r="C371" s="5">
        <v>9.5</v>
      </c>
      <c r="D371" s="5">
        <v>1</v>
      </c>
      <c r="E371" s="5">
        <v>3</v>
      </c>
      <c r="G371" s="5">
        <v>218</v>
      </c>
      <c r="H371" s="5">
        <v>10</v>
      </c>
      <c r="I371" s="5">
        <v>100004</v>
      </c>
      <c r="J371" s="7">
        <v>45518</v>
      </c>
      <c r="K371" s="7">
        <v>45518</v>
      </c>
      <c r="L371" s="5">
        <v>0</v>
      </c>
      <c r="M371" s="5">
        <f>YEAR(ohrm_leave[[#This Row],[date]])</f>
        <v>2024</v>
      </c>
      <c r="N37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Sourav Rathor</v>
      </c>
      <c r="O371" t="str">
        <f>_xlfn.XLOOKUP(ohrm_leave[[#This Row],[leave_type_id]],ohrm_leave_type[id],ohrm_leave_type[name],"",0,1)</f>
        <v>CL [Casual Leave]</v>
      </c>
      <c r="P371" t="str">
        <f>_xlfn.XLOOKUP(ohrm_leave[[#This Row],[status]],ohrm_leave_status[status],ohrm_leave_status[name],"",0,1)</f>
        <v>TAKEN</v>
      </c>
      <c r="Q371" t="str">
        <f>_xlfn.XLOOKUP(ohrm_leave[[#This Row],[leave_request_id]],ohrm_leave_request_comment[leave_request_id],ohrm_leave_request_comment[comments],"",0,1)</f>
        <v>Salary hold issue.</v>
      </c>
    </row>
    <row r="372" spans="1:17" hidden="1" x14ac:dyDescent="0.3">
      <c r="A372" s="5">
        <v>367</v>
      </c>
      <c r="B372" s="6">
        <v>45489</v>
      </c>
      <c r="C372" s="5">
        <v>9</v>
      </c>
      <c r="D372" s="5">
        <v>1</v>
      </c>
      <c r="E372" s="5">
        <v>3</v>
      </c>
      <c r="G372" s="5">
        <v>219</v>
      </c>
      <c r="H372" s="5">
        <v>1</v>
      </c>
      <c r="I372" s="5">
        <v>15</v>
      </c>
      <c r="J372" s="7">
        <v>45518</v>
      </c>
      <c r="K372" s="7">
        <v>45518</v>
      </c>
      <c r="L372" s="5">
        <v>0</v>
      </c>
      <c r="M372" s="5">
        <f>YEAR(ohrm_leave[[#This Row],[date]])</f>
        <v>2024</v>
      </c>
      <c r="N37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72" t="str">
        <f>_xlfn.XLOOKUP(ohrm_leave[[#This Row],[leave_type_id]],ohrm_leave_type[id],ohrm_leave_type[name],"",0,1)</f>
        <v>EL [Earned Leave]</v>
      </c>
      <c r="P372" t="str">
        <f>_xlfn.XLOOKUP(ohrm_leave[[#This Row],[status]],ohrm_leave_status[status],ohrm_leave_status[name],"",0,1)</f>
        <v>TAKEN</v>
      </c>
      <c r="Q372" t="str">
        <f>_xlfn.XLOOKUP(ohrm_leave[[#This Row],[leave_request_id]],ohrm_leave_request_comment[leave_request_id],ohrm_leave_request_comment[comments],"",0,1)</f>
        <v/>
      </c>
    </row>
    <row r="373" spans="1:17" x14ac:dyDescent="0.3">
      <c r="A373" s="5">
        <v>368</v>
      </c>
      <c r="B373" s="6">
        <v>45504</v>
      </c>
      <c r="C373" s="5">
        <v>9.5</v>
      </c>
      <c r="D373" s="5">
        <v>1</v>
      </c>
      <c r="E373" s="5">
        <v>3</v>
      </c>
      <c r="G373" s="5">
        <v>220</v>
      </c>
      <c r="H373" s="5">
        <v>11</v>
      </c>
      <c r="I373" s="5">
        <v>100001</v>
      </c>
      <c r="J373" s="7">
        <v>45518</v>
      </c>
      <c r="K373" s="7">
        <v>45518</v>
      </c>
      <c r="L373" s="5">
        <v>0</v>
      </c>
      <c r="M373" s="5">
        <f>YEAR(ohrm_leave[[#This Row],[date]])</f>
        <v>2024</v>
      </c>
      <c r="N37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Dinesh Agrawal</v>
      </c>
      <c r="O373" t="str">
        <f>_xlfn.XLOOKUP(ohrm_leave[[#This Row],[leave_type_id]],ohrm_leave_type[id],ohrm_leave_type[name],"",0,1)</f>
        <v>WFH [Work from Home]</v>
      </c>
      <c r="P373" t="str">
        <f>_xlfn.XLOOKUP(ohrm_leave[[#This Row],[status]],ohrm_leave_status[status],ohrm_leave_status[name],"",0,1)</f>
        <v>TAKEN</v>
      </c>
      <c r="Q373" t="str">
        <f>_xlfn.XLOOKUP(ohrm_leave[[#This Row],[leave_request_id]],ohrm_leave_request_comment[leave_request_id],ohrm_leave_request_comment[comments],"",0,1)</f>
        <v xml:space="preserve">Due to some personal reason - guests visiting </v>
      </c>
    </row>
    <row r="374" spans="1:17" hidden="1" x14ac:dyDescent="0.3">
      <c r="A374" s="5">
        <v>369</v>
      </c>
      <c r="B374" s="6">
        <v>45474</v>
      </c>
      <c r="C374" s="5">
        <v>9.5</v>
      </c>
      <c r="D374" s="5">
        <v>1</v>
      </c>
      <c r="E374" s="5">
        <v>0</v>
      </c>
      <c r="G374" s="5">
        <v>221</v>
      </c>
      <c r="H374" s="5">
        <v>1</v>
      </c>
      <c r="I374" s="5">
        <v>100006</v>
      </c>
      <c r="J374" s="7">
        <v>45518</v>
      </c>
      <c r="K374" s="7">
        <v>45518</v>
      </c>
      <c r="L374" s="5">
        <v>0</v>
      </c>
      <c r="M374" s="5">
        <f>YEAR(ohrm_leave[[#This Row],[date]])</f>
        <v>2024</v>
      </c>
      <c r="N37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374" t="str">
        <f>_xlfn.XLOOKUP(ohrm_leave[[#This Row],[leave_type_id]],ohrm_leave_type[id],ohrm_leave_type[name],"",0,1)</f>
        <v>EL [Earned Leave]</v>
      </c>
      <c r="P374" t="str">
        <f>_xlfn.XLOOKUP(ohrm_leave[[#This Row],[status]],ohrm_leave_status[status],ohrm_leave_status[name],"",0,1)</f>
        <v>CANCELLED</v>
      </c>
      <c r="Q374" t="str">
        <f>_xlfn.XLOOKUP(ohrm_leave[[#This Row],[leave_request_id]],ohrm_leave_request_comment[leave_request_id],ohrm_leave_request_comment[comments],"",0,1)</f>
        <v>System Assigned</v>
      </c>
    </row>
    <row r="375" spans="1:17" x14ac:dyDescent="0.3">
      <c r="A375" s="5">
        <v>370</v>
      </c>
      <c r="B375" s="6">
        <v>45497</v>
      </c>
      <c r="C375" s="5">
        <v>9.5</v>
      </c>
      <c r="D375" s="5">
        <v>1</v>
      </c>
      <c r="E375" s="5">
        <v>3</v>
      </c>
      <c r="G375" s="5">
        <v>222</v>
      </c>
      <c r="H375" s="5">
        <v>11</v>
      </c>
      <c r="I375" s="5">
        <v>100006</v>
      </c>
      <c r="J375" s="7">
        <v>45518</v>
      </c>
      <c r="K375" s="7">
        <v>45518</v>
      </c>
      <c r="L375" s="5">
        <v>0</v>
      </c>
      <c r="M375" s="5">
        <f>YEAR(ohrm_leave[[#This Row],[date]])</f>
        <v>2024</v>
      </c>
      <c r="N37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375" t="str">
        <f>_xlfn.XLOOKUP(ohrm_leave[[#This Row],[leave_type_id]],ohrm_leave_type[id],ohrm_leave_type[name],"",0,1)</f>
        <v>WFH [Work from Home]</v>
      </c>
      <c r="P375" t="str">
        <f>_xlfn.XLOOKUP(ohrm_leave[[#This Row],[status]],ohrm_leave_status[status],ohrm_leave_status[name],"",0,1)</f>
        <v>TAKEN</v>
      </c>
      <c r="Q375" t="str">
        <f>_xlfn.XLOOKUP(ohrm_leave[[#This Row],[leave_request_id]],ohrm_leave_request_comment[leave_request_id],ohrm_leave_request_comment[comments],"",0,1)</f>
        <v/>
      </c>
    </row>
    <row r="376" spans="1:17" hidden="1" x14ac:dyDescent="0.3">
      <c r="A376" s="5">
        <v>371</v>
      </c>
      <c r="B376" s="6">
        <v>45474</v>
      </c>
      <c r="C376" s="5">
        <v>4.75</v>
      </c>
      <c r="D376" s="5">
        <v>0.5</v>
      </c>
      <c r="E376" s="5">
        <v>3</v>
      </c>
      <c r="G376" s="5">
        <v>223</v>
      </c>
      <c r="H376" s="5">
        <v>1</v>
      </c>
      <c r="I376" s="5">
        <v>100006</v>
      </c>
      <c r="J376" s="7">
        <v>45518.572916666664</v>
      </c>
      <c r="K376" s="7">
        <v>45518.770833333336</v>
      </c>
      <c r="L376" s="5">
        <v>2</v>
      </c>
      <c r="M376" s="5">
        <f>YEAR(ohrm_leave[[#This Row],[date]])</f>
        <v>2024</v>
      </c>
      <c r="N37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Preeti Tyagi</v>
      </c>
      <c r="O376" t="str">
        <f>_xlfn.XLOOKUP(ohrm_leave[[#This Row],[leave_type_id]],ohrm_leave_type[id],ohrm_leave_type[name],"",0,1)</f>
        <v>EL [Earned Leave]</v>
      </c>
      <c r="P376" t="str">
        <f>_xlfn.XLOOKUP(ohrm_leave[[#This Row],[status]],ohrm_leave_status[status],ohrm_leave_status[name],"",0,1)</f>
        <v>TAKEN</v>
      </c>
      <c r="Q376" t="str">
        <f>_xlfn.XLOOKUP(ohrm_leave[[#This Row],[leave_request_id]],ohrm_leave_request_comment[leave_request_id],ohrm_leave_request_comment[comments],"",0,1)</f>
        <v>System Assigned</v>
      </c>
    </row>
    <row r="377" spans="1:17" hidden="1" x14ac:dyDescent="0.3">
      <c r="A377" s="5">
        <v>372</v>
      </c>
      <c r="B377" s="6">
        <v>45498</v>
      </c>
      <c r="C377" s="5">
        <v>9.5</v>
      </c>
      <c r="D377" s="5">
        <v>1</v>
      </c>
      <c r="E377" s="5">
        <v>3</v>
      </c>
      <c r="G377" s="5">
        <v>224</v>
      </c>
      <c r="H377" s="5">
        <v>1</v>
      </c>
      <c r="I377" s="5">
        <v>100007</v>
      </c>
      <c r="J377" s="7">
        <v>45518</v>
      </c>
      <c r="K377" s="7">
        <v>45518</v>
      </c>
      <c r="L377" s="5">
        <v>0</v>
      </c>
      <c r="M377" s="5">
        <f>YEAR(ohrm_leave[[#This Row],[date]])</f>
        <v>2024</v>
      </c>
      <c r="N37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77" t="str">
        <f>_xlfn.XLOOKUP(ohrm_leave[[#This Row],[leave_type_id]],ohrm_leave_type[id],ohrm_leave_type[name],"",0,1)</f>
        <v>EL [Earned Leave]</v>
      </c>
      <c r="P377" t="str">
        <f>_xlfn.XLOOKUP(ohrm_leave[[#This Row],[status]],ohrm_leave_status[status],ohrm_leave_status[name],"",0,1)</f>
        <v>TAKEN</v>
      </c>
      <c r="Q377" t="str">
        <f>_xlfn.XLOOKUP(ohrm_leave[[#This Row],[leave_request_id]],ohrm_leave_request_comment[leave_request_id],ohrm_leave_request_comment[comments],"",0,1)</f>
        <v>System Assigned</v>
      </c>
    </row>
    <row r="378" spans="1:17" hidden="1" x14ac:dyDescent="0.3">
      <c r="A378" s="5">
        <v>373</v>
      </c>
      <c r="B378" s="6">
        <v>45499</v>
      </c>
      <c r="C378" s="5">
        <v>9.5</v>
      </c>
      <c r="D378" s="5">
        <v>1</v>
      </c>
      <c r="E378" s="5">
        <v>3</v>
      </c>
      <c r="G378" s="5">
        <v>224</v>
      </c>
      <c r="H378" s="5">
        <v>1</v>
      </c>
      <c r="I378" s="5">
        <v>100007</v>
      </c>
      <c r="J378" s="7">
        <v>45518</v>
      </c>
      <c r="K378" s="7">
        <v>45518</v>
      </c>
      <c r="L378" s="5">
        <v>0</v>
      </c>
      <c r="M378" s="5">
        <f>YEAR(ohrm_leave[[#This Row],[date]])</f>
        <v>2024</v>
      </c>
      <c r="N37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78" t="str">
        <f>_xlfn.XLOOKUP(ohrm_leave[[#This Row],[leave_type_id]],ohrm_leave_type[id],ohrm_leave_type[name],"",0,1)</f>
        <v>EL [Earned Leave]</v>
      </c>
      <c r="P378" t="str">
        <f>_xlfn.XLOOKUP(ohrm_leave[[#This Row],[status]],ohrm_leave_status[status],ohrm_leave_status[name],"",0,1)</f>
        <v>TAKEN</v>
      </c>
      <c r="Q378" t="str">
        <f>_xlfn.XLOOKUP(ohrm_leave[[#This Row],[leave_request_id]],ohrm_leave_request_comment[leave_request_id],ohrm_leave_request_comment[comments],"",0,1)</f>
        <v>System Assigned</v>
      </c>
    </row>
    <row r="379" spans="1:17" hidden="1" x14ac:dyDescent="0.3">
      <c r="A379" s="5">
        <v>374</v>
      </c>
      <c r="B379" s="6">
        <v>45500</v>
      </c>
      <c r="C379" s="5">
        <v>0</v>
      </c>
      <c r="D379" s="5">
        <v>0</v>
      </c>
      <c r="E379" s="5">
        <v>4</v>
      </c>
      <c r="G379" s="5">
        <v>224</v>
      </c>
      <c r="H379" s="5">
        <v>1</v>
      </c>
      <c r="I379" s="5">
        <v>100007</v>
      </c>
      <c r="J379" s="7">
        <v>45518</v>
      </c>
      <c r="K379" s="7">
        <v>45518</v>
      </c>
      <c r="L379" s="5">
        <v>0</v>
      </c>
      <c r="M379" s="5">
        <f>YEAR(ohrm_leave[[#This Row],[date]])</f>
        <v>2024</v>
      </c>
      <c r="N37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79" t="str">
        <f>_xlfn.XLOOKUP(ohrm_leave[[#This Row],[leave_type_id]],ohrm_leave_type[id],ohrm_leave_type[name],"",0,1)</f>
        <v>EL [Earned Leave]</v>
      </c>
      <c r="P379" t="str">
        <f>_xlfn.XLOOKUP(ohrm_leave[[#This Row],[status]],ohrm_leave_status[status],ohrm_leave_status[name],"",0,1)</f>
        <v>WEEKEND</v>
      </c>
      <c r="Q379" t="str">
        <f>_xlfn.XLOOKUP(ohrm_leave[[#This Row],[leave_request_id]],ohrm_leave_request_comment[leave_request_id],ohrm_leave_request_comment[comments],"",0,1)</f>
        <v>System Assigned</v>
      </c>
    </row>
    <row r="380" spans="1:17" hidden="1" x14ac:dyDescent="0.3">
      <c r="A380" s="5">
        <v>375</v>
      </c>
      <c r="B380" s="6">
        <v>45501</v>
      </c>
      <c r="C380" s="5">
        <v>0</v>
      </c>
      <c r="D380" s="5">
        <v>0</v>
      </c>
      <c r="E380" s="5">
        <v>4</v>
      </c>
      <c r="G380" s="5">
        <v>224</v>
      </c>
      <c r="H380" s="5">
        <v>1</v>
      </c>
      <c r="I380" s="5">
        <v>100007</v>
      </c>
      <c r="J380" s="7">
        <v>45518</v>
      </c>
      <c r="K380" s="7">
        <v>45518</v>
      </c>
      <c r="L380" s="5">
        <v>0</v>
      </c>
      <c r="M380" s="5">
        <f>YEAR(ohrm_leave[[#This Row],[date]])</f>
        <v>2024</v>
      </c>
      <c r="N380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80" t="str">
        <f>_xlfn.XLOOKUP(ohrm_leave[[#This Row],[leave_type_id]],ohrm_leave_type[id],ohrm_leave_type[name],"",0,1)</f>
        <v>EL [Earned Leave]</v>
      </c>
      <c r="P380" t="str">
        <f>_xlfn.XLOOKUP(ohrm_leave[[#This Row],[status]],ohrm_leave_status[status],ohrm_leave_status[name],"",0,1)</f>
        <v>WEEKEND</v>
      </c>
      <c r="Q380" t="str">
        <f>_xlfn.XLOOKUP(ohrm_leave[[#This Row],[leave_request_id]],ohrm_leave_request_comment[leave_request_id],ohrm_leave_request_comment[comments],"",0,1)</f>
        <v>System Assigned</v>
      </c>
    </row>
    <row r="381" spans="1:17" hidden="1" x14ac:dyDescent="0.3">
      <c r="A381" s="5">
        <v>376</v>
      </c>
      <c r="B381" s="6">
        <v>45502</v>
      </c>
      <c r="C381" s="5">
        <v>9.5</v>
      </c>
      <c r="D381" s="5">
        <v>1</v>
      </c>
      <c r="E381" s="5">
        <v>3</v>
      </c>
      <c r="G381" s="5">
        <v>224</v>
      </c>
      <c r="H381" s="5">
        <v>1</v>
      </c>
      <c r="I381" s="5">
        <v>100007</v>
      </c>
      <c r="J381" s="7">
        <v>45518</v>
      </c>
      <c r="K381" s="7">
        <v>45518</v>
      </c>
      <c r="L381" s="5">
        <v>0</v>
      </c>
      <c r="M381" s="5">
        <f>YEAR(ohrm_leave[[#This Row],[date]])</f>
        <v>2024</v>
      </c>
      <c r="N381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Akshita Singh</v>
      </c>
      <c r="O381" t="str">
        <f>_xlfn.XLOOKUP(ohrm_leave[[#This Row],[leave_type_id]],ohrm_leave_type[id],ohrm_leave_type[name],"",0,1)</f>
        <v>EL [Earned Leave]</v>
      </c>
      <c r="P381" t="str">
        <f>_xlfn.XLOOKUP(ohrm_leave[[#This Row],[status]],ohrm_leave_status[status],ohrm_leave_status[name],"",0,1)</f>
        <v>TAKEN</v>
      </c>
      <c r="Q381" t="str">
        <f>_xlfn.XLOOKUP(ohrm_leave[[#This Row],[leave_request_id]],ohrm_leave_request_comment[leave_request_id],ohrm_leave_request_comment[comments],"",0,1)</f>
        <v>System Assigned</v>
      </c>
    </row>
    <row r="382" spans="1:17" hidden="1" x14ac:dyDescent="0.3">
      <c r="A382" s="5">
        <v>377</v>
      </c>
      <c r="B382" s="6">
        <v>45364</v>
      </c>
      <c r="C382" s="5">
        <v>4.5</v>
      </c>
      <c r="D382" s="5">
        <v>0.5</v>
      </c>
      <c r="E382" s="5">
        <v>3</v>
      </c>
      <c r="G382" s="5">
        <v>225</v>
      </c>
      <c r="H382" s="5">
        <v>10</v>
      </c>
      <c r="I382" s="5">
        <v>7</v>
      </c>
      <c r="J382" s="7">
        <v>45518.375</v>
      </c>
      <c r="K382" s="7">
        <v>45518.5625</v>
      </c>
      <c r="L382" s="5">
        <v>1</v>
      </c>
      <c r="M382" s="5">
        <f>YEAR(ohrm_leave[[#This Row],[date]])</f>
        <v>2024</v>
      </c>
      <c r="N382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382" t="str">
        <f>_xlfn.XLOOKUP(ohrm_leave[[#This Row],[leave_type_id]],ohrm_leave_type[id],ohrm_leave_type[name],"",0,1)</f>
        <v>CL [Casual Leave]</v>
      </c>
      <c r="P382" t="str">
        <f>_xlfn.XLOOKUP(ohrm_leave[[#This Row],[status]],ohrm_leave_status[status],ohrm_leave_status[name],"",0,1)</f>
        <v>TAKEN</v>
      </c>
      <c r="Q382" t="str">
        <f>_xlfn.XLOOKUP(ohrm_leave[[#This Row],[leave_request_id]],ohrm_leave_request_comment[leave_request_id],ohrm_leave_request_comment[comments],"",0,1)</f>
        <v>Personal</v>
      </c>
    </row>
    <row r="383" spans="1:17" hidden="1" x14ac:dyDescent="0.3">
      <c r="A383" s="5">
        <v>378</v>
      </c>
      <c r="B383" s="6">
        <v>45371</v>
      </c>
      <c r="C383" s="5">
        <v>4.5</v>
      </c>
      <c r="D383" s="5">
        <v>0.5</v>
      </c>
      <c r="E383" s="5">
        <v>3</v>
      </c>
      <c r="G383" s="5">
        <v>226</v>
      </c>
      <c r="H383" s="5">
        <v>10</v>
      </c>
      <c r="I383" s="5">
        <v>7</v>
      </c>
      <c r="J383" s="7">
        <v>45518.375</v>
      </c>
      <c r="K383" s="7">
        <v>45518.5625</v>
      </c>
      <c r="L383" s="5">
        <v>1</v>
      </c>
      <c r="M383" s="5">
        <f>YEAR(ohrm_leave[[#This Row],[date]])</f>
        <v>2024</v>
      </c>
      <c r="N383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383" t="str">
        <f>_xlfn.XLOOKUP(ohrm_leave[[#This Row],[leave_type_id]],ohrm_leave_type[id],ohrm_leave_type[name],"",0,1)</f>
        <v>CL [Casual Leave]</v>
      </c>
      <c r="P383" t="str">
        <f>_xlfn.XLOOKUP(ohrm_leave[[#This Row],[status]],ohrm_leave_status[status],ohrm_leave_status[name],"",0,1)</f>
        <v>TAKEN</v>
      </c>
      <c r="Q383" t="str">
        <f>_xlfn.XLOOKUP(ohrm_leave[[#This Row],[leave_request_id]],ohrm_leave_request_comment[leave_request_id],ohrm_leave_request_comment[comments],"",0,1)</f>
        <v>Personal</v>
      </c>
    </row>
    <row r="384" spans="1:17" hidden="1" x14ac:dyDescent="0.3">
      <c r="A384" s="5">
        <v>379</v>
      </c>
      <c r="B384" s="6">
        <v>45372</v>
      </c>
      <c r="C384" s="5">
        <v>9</v>
      </c>
      <c r="D384" s="5">
        <v>1</v>
      </c>
      <c r="E384" s="5">
        <v>3</v>
      </c>
      <c r="G384" s="5">
        <v>227</v>
      </c>
      <c r="H384" s="5">
        <v>10</v>
      </c>
      <c r="I384" s="5">
        <v>7</v>
      </c>
      <c r="J384" s="7">
        <v>45518</v>
      </c>
      <c r="K384" s="7">
        <v>45518</v>
      </c>
      <c r="L384" s="5">
        <v>0</v>
      </c>
      <c r="M384" s="5">
        <f>YEAR(ohrm_leave[[#This Row],[date]])</f>
        <v>2024</v>
      </c>
      <c r="N384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384" t="str">
        <f>_xlfn.XLOOKUP(ohrm_leave[[#This Row],[leave_type_id]],ohrm_leave_type[id],ohrm_leave_type[name],"",0,1)</f>
        <v>CL [Casual Leave]</v>
      </c>
      <c r="P384" t="str">
        <f>_xlfn.XLOOKUP(ohrm_leave[[#This Row],[status]],ohrm_leave_status[status],ohrm_leave_status[name],"",0,1)</f>
        <v>TAKEN</v>
      </c>
      <c r="Q384" t="str">
        <f>_xlfn.XLOOKUP(ohrm_leave[[#This Row],[leave_request_id]],ohrm_leave_request_comment[leave_request_id],ohrm_leave_request_comment[comments],"",0,1)</f>
        <v>Personal</v>
      </c>
    </row>
    <row r="385" spans="1:17" hidden="1" x14ac:dyDescent="0.3">
      <c r="A385" s="5">
        <v>380</v>
      </c>
      <c r="B385" s="6">
        <v>45378</v>
      </c>
      <c r="C385" s="5">
        <v>4.5</v>
      </c>
      <c r="D385" s="5">
        <v>0.5</v>
      </c>
      <c r="E385" s="5">
        <v>3</v>
      </c>
      <c r="G385" s="5">
        <v>228</v>
      </c>
      <c r="H385" s="5">
        <v>10</v>
      </c>
      <c r="I385" s="5">
        <v>7</v>
      </c>
      <c r="J385" s="7">
        <v>45518.375</v>
      </c>
      <c r="K385" s="7">
        <v>45518.5625</v>
      </c>
      <c r="L385" s="5">
        <v>1</v>
      </c>
      <c r="M385" s="5">
        <f>YEAR(ohrm_leave[[#This Row],[date]])</f>
        <v>2024</v>
      </c>
      <c r="N385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Shekhar Sharma</v>
      </c>
      <c r="O385" t="str">
        <f>_xlfn.XLOOKUP(ohrm_leave[[#This Row],[leave_type_id]],ohrm_leave_type[id],ohrm_leave_type[name],"",0,1)</f>
        <v>CL [Casual Leave]</v>
      </c>
      <c r="P385" t="str">
        <f>_xlfn.XLOOKUP(ohrm_leave[[#This Row],[status]],ohrm_leave_status[status],ohrm_leave_status[name],"",0,1)</f>
        <v>TAKEN</v>
      </c>
      <c r="Q385" t="str">
        <f>_xlfn.XLOOKUP(ohrm_leave[[#This Row],[leave_request_id]],ohrm_leave_request_comment[leave_request_id],ohrm_leave_request_comment[comments],"",0,1)</f>
        <v>Personal</v>
      </c>
    </row>
    <row r="386" spans="1:17" hidden="1" x14ac:dyDescent="0.3">
      <c r="A386" s="5">
        <v>381</v>
      </c>
      <c r="B386" s="6">
        <v>45506</v>
      </c>
      <c r="C386" s="5">
        <v>9</v>
      </c>
      <c r="D386" s="5">
        <v>1</v>
      </c>
      <c r="E386" s="5">
        <v>1</v>
      </c>
      <c r="G386" s="5">
        <v>229</v>
      </c>
      <c r="H386" s="5">
        <v>3</v>
      </c>
      <c r="I386" s="5">
        <v>15</v>
      </c>
      <c r="J386" s="7">
        <v>45518</v>
      </c>
      <c r="K386" s="7">
        <v>45518</v>
      </c>
      <c r="L386" s="5">
        <v>0</v>
      </c>
      <c r="M386" s="5">
        <f>YEAR(ohrm_leave[[#This Row],[date]])</f>
        <v>2024</v>
      </c>
      <c r="N386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86" t="str">
        <f>_xlfn.XLOOKUP(ohrm_leave[[#This Row],[leave_type_id]],ohrm_leave_type[id],ohrm_leave_type[name],"",0,1)</f>
        <v>SL [Sick Leave]</v>
      </c>
      <c r="P386" t="str">
        <f>_xlfn.XLOOKUP(ohrm_leave[[#This Row],[status]],ohrm_leave_status[status],ohrm_leave_status[name],"",0,1)</f>
        <v>PENDING APPROVAL</v>
      </c>
      <c r="Q386" t="str">
        <f>_xlfn.XLOOKUP(ohrm_leave[[#This Row],[leave_request_id]],ohrm_leave_request_comment[leave_request_id],ohrm_leave_request_comment[comments],"",0,1)</f>
        <v>Stomach Upset &amp; Loose Motion.</v>
      </c>
    </row>
    <row r="387" spans="1:17" hidden="1" x14ac:dyDescent="0.3">
      <c r="A387" s="5">
        <v>382</v>
      </c>
      <c r="B387" s="6">
        <v>45509</v>
      </c>
      <c r="C387" s="5">
        <v>4.5</v>
      </c>
      <c r="D387" s="5">
        <v>0.5</v>
      </c>
      <c r="E387" s="5">
        <v>1</v>
      </c>
      <c r="G387" s="5">
        <v>230</v>
      </c>
      <c r="H387" s="5">
        <v>10</v>
      </c>
      <c r="I387" s="5">
        <v>15</v>
      </c>
      <c r="J387" s="7">
        <v>45518.375</v>
      </c>
      <c r="K387" s="7">
        <v>45518.5625</v>
      </c>
      <c r="L387" s="5">
        <v>1</v>
      </c>
      <c r="M387" s="5">
        <f>YEAR(ohrm_leave[[#This Row],[date]])</f>
        <v>2024</v>
      </c>
      <c r="N387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87" t="str">
        <f>_xlfn.XLOOKUP(ohrm_leave[[#This Row],[leave_type_id]],ohrm_leave_type[id],ohrm_leave_type[name],"",0,1)</f>
        <v>CL [Casual Leave]</v>
      </c>
      <c r="P387" t="str">
        <f>_xlfn.XLOOKUP(ohrm_leave[[#This Row],[status]],ohrm_leave_status[status],ohrm_leave_status[name],"",0,1)</f>
        <v>PENDING APPROVAL</v>
      </c>
      <c r="Q387" t="str">
        <f>_xlfn.XLOOKUP(ohrm_leave[[#This Row],[leave_request_id]],ohrm_leave_request_comment[leave_request_id],ohrm_leave_request_comment[comments],"",0,1)</f>
        <v>PST in Panchkula</v>
      </c>
    </row>
    <row r="388" spans="1:17" hidden="1" x14ac:dyDescent="0.3">
      <c r="A388" s="5">
        <v>383</v>
      </c>
      <c r="B388" s="6">
        <v>45509</v>
      </c>
      <c r="C388" s="5">
        <v>4.5</v>
      </c>
      <c r="D388" s="5">
        <v>0.5</v>
      </c>
      <c r="E388" s="5">
        <v>1</v>
      </c>
      <c r="G388" s="5">
        <v>231</v>
      </c>
      <c r="H388" s="5">
        <v>7</v>
      </c>
      <c r="I388" s="5">
        <v>15</v>
      </c>
      <c r="J388" s="7">
        <v>45518.5625</v>
      </c>
      <c r="K388" s="7">
        <v>45518.75</v>
      </c>
      <c r="L388" s="5">
        <v>2</v>
      </c>
      <c r="M388" s="5">
        <f>YEAR(ohrm_leave[[#This Row],[date]])</f>
        <v>2024</v>
      </c>
      <c r="N388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88" t="str">
        <f>_xlfn.XLOOKUP(ohrm_leave[[#This Row],[leave_type_id]],ohrm_leave_type[id],ohrm_leave_type[name],"",0,1)</f>
        <v>LWP [Leave without Pay]</v>
      </c>
      <c r="P388" t="str">
        <f>_xlfn.XLOOKUP(ohrm_leave[[#This Row],[status]],ohrm_leave_status[status],ohrm_leave_status[name],"",0,1)</f>
        <v>PENDING APPROVAL</v>
      </c>
      <c r="Q388" t="str">
        <f>_xlfn.XLOOKUP(ohrm_leave[[#This Row],[leave_request_id]],ohrm_leave_request_comment[leave_request_id],ohrm_leave_request_comment[comments],"",0,1)</f>
        <v>PST in Panchkula</v>
      </c>
    </row>
    <row r="389" spans="1:17" hidden="1" x14ac:dyDescent="0.3">
      <c r="A389" s="5">
        <v>384</v>
      </c>
      <c r="B389" s="6">
        <v>45510</v>
      </c>
      <c r="C389" s="5">
        <v>9</v>
      </c>
      <c r="D389" s="5">
        <v>1</v>
      </c>
      <c r="E389" s="5">
        <v>1</v>
      </c>
      <c r="G389" s="5">
        <v>232</v>
      </c>
      <c r="H389" s="5">
        <v>7</v>
      </c>
      <c r="I389" s="5">
        <v>15</v>
      </c>
      <c r="J389" s="7">
        <v>45518</v>
      </c>
      <c r="K389" s="7">
        <v>45518</v>
      </c>
      <c r="L389" s="5">
        <v>0</v>
      </c>
      <c r="M389" s="5">
        <f>YEAR(ohrm_leave[[#This Row],[date]])</f>
        <v>2024</v>
      </c>
      <c r="N389" t="str">
        <f>_xlfn.CONCAT(_xlfn.XLOOKUP(ohrm_leave[[#This Row],[emp_number]],hs_hr_employee[emp_number],hs_hr_employee[emp_firstname],"",0,1)," ",_xlfn.XLOOKUP(ohrm_leave[[#This Row],[emp_number]],hs_hr_employee[emp_number],hs_hr_employee[emp_lastname],"",0,1))</f>
        <v>Gaurav Kokcha</v>
      </c>
      <c r="O389" t="str">
        <f>_xlfn.XLOOKUP(ohrm_leave[[#This Row],[leave_type_id]],ohrm_leave_type[id],ohrm_leave_type[name],"",0,1)</f>
        <v>LWP [Leave without Pay]</v>
      </c>
      <c r="P389" t="str">
        <f>_xlfn.XLOOKUP(ohrm_leave[[#This Row],[status]],ohrm_leave_status[status],ohrm_leave_status[name],"",0,1)</f>
        <v>PENDING APPROVAL</v>
      </c>
      <c r="Q389" t="str">
        <f>_xlfn.XLOOKUP(ohrm_leave[[#This Row],[leave_request_id]],ohrm_leave_request_comment[leave_request_id],ohrm_leave_request_comment[comments],"",0,1)</f>
        <v>Feet Swelled</v>
      </c>
    </row>
  </sheetData>
  <mergeCells count="1">
    <mergeCell ref="A1:E2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158E5-A690-445D-90AA-D4FBDB9AF757}">
  <sheetPr codeName="Sheet5"/>
  <dimension ref="A1:R146"/>
  <sheetViews>
    <sheetView workbookViewId="0">
      <pane xSplit="17" ySplit="5" topLeftCell="R6" activePane="bottomRight" state="frozen"/>
      <selection activeCell="E6" sqref="E6"/>
      <selection pane="topRight" activeCell="E6" sqref="E6"/>
      <selection pane="bottomLeft" activeCell="E6" sqref="E6"/>
      <selection pane="bottomRight" activeCell="A6" sqref="A6:A146"/>
    </sheetView>
  </sheetViews>
  <sheetFormatPr defaultRowHeight="14.4" x14ac:dyDescent="0.3"/>
  <cols>
    <col min="1" max="1" width="6.77734375" style="5" bestFit="1" customWidth="1"/>
    <col min="2" max="2" width="16.33203125" style="5" bestFit="1" customWidth="1"/>
    <col min="3" max="3" width="14.77734375" style="5" bestFit="1" customWidth="1"/>
    <col min="4" max="4" width="13.88671875" style="5" bestFit="1" customWidth="1"/>
    <col min="5" max="5" width="16.5546875" style="5" bestFit="1" customWidth="1"/>
    <col min="6" max="8" width="15" bestFit="1" customWidth="1"/>
    <col min="9" max="9" width="12.33203125" customWidth="1"/>
    <col min="10" max="10" width="19.5546875" style="5" bestFit="1" customWidth="1"/>
    <col min="11" max="11" width="11.44140625" style="5" bestFit="1" customWidth="1"/>
    <col min="12" max="12" width="16.88671875" style="5" bestFit="1" customWidth="1"/>
    <col min="13" max="13" width="17.88671875" bestFit="1" customWidth="1"/>
    <col min="14" max="14" width="8.88671875" style="5" bestFit="1" customWidth="1"/>
    <col min="15" max="15" width="13.21875" bestFit="1" customWidth="1"/>
    <col min="16" max="16" width="19.88671875" bestFit="1" customWidth="1"/>
    <col min="17" max="17" width="35.21875" bestFit="1" customWidth="1"/>
    <col min="18" max="18" width="17.88671875" bestFit="1" customWidth="1"/>
    <col min="19" max="19" width="9.21875" bestFit="1" customWidth="1"/>
    <col min="20" max="20" width="34.5546875" bestFit="1" customWidth="1"/>
    <col min="21" max="21" width="22.109375" bestFit="1" customWidth="1"/>
    <col min="22" max="22" width="14" bestFit="1" customWidth="1"/>
    <col min="23" max="23" width="13.5546875" bestFit="1" customWidth="1"/>
    <col min="24" max="24" width="15.109375" bestFit="1" customWidth="1"/>
    <col min="25" max="25" width="15.44140625" bestFit="1" customWidth="1"/>
    <col min="26" max="26" width="18.77734375" bestFit="1" customWidth="1"/>
    <col min="27" max="27" width="16.44140625" bestFit="1" customWidth="1"/>
    <col min="28" max="28" width="13.5546875" bestFit="1" customWidth="1"/>
    <col min="29" max="29" width="17.21875" bestFit="1" customWidth="1"/>
    <col min="30" max="30" width="14.44140625" bestFit="1" customWidth="1"/>
    <col min="31" max="31" width="13.109375" bestFit="1" customWidth="1"/>
    <col min="32" max="32" width="13.21875" bestFit="1" customWidth="1"/>
    <col min="33" max="33" width="19.21875" bestFit="1" customWidth="1"/>
    <col min="34" max="34" width="14.88671875" bestFit="1" customWidth="1"/>
    <col min="35" max="35" width="14.5546875" bestFit="1" customWidth="1"/>
    <col min="36" max="36" width="14.44140625" bestFit="1" customWidth="1"/>
    <col min="37" max="37" width="18.109375" bestFit="1" customWidth="1"/>
    <col min="38" max="38" width="22" bestFit="1" customWidth="1"/>
    <col min="39" max="39" width="20.44140625" bestFit="1" customWidth="1"/>
    <col min="40" max="40" width="12.44140625" bestFit="1" customWidth="1"/>
    <col min="41" max="41" width="14.5546875" bestFit="1" customWidth="1"/>
    <col min="42" max="42" width="14.21875" bestFit="1" customWidth="1"/>
    <col min="43" max="43" width="13.6640625" bestFit="1" customWidth="1"/>
    <col min="44" max="44" width="59.77734375" bestFit="1" customWidth="1"/>
    <col min="45" max="45" width="29.77734375" bestFit="1" customWidth="1"/>
    <col min="46" max="46" width="13.5546875" bestFit="1" customWidth="1"/>
    <col min="47" max="47" width="11.77734375" bestFit="1" customWidth="1"/>
    <col min="48" max="48" width="13.88671875" bestFit="1" customWidth="1"/>
    <col min="49" max="49" width="13.77734375" bestFit="1" customWidth="1"/>
    <col min="50" max="50" width="19.6640625" bestFit="1" customWidth="1"/>
    <col min="51" max="51" width="13.21875" bestFit="1" customWidth="1"/>
    <col min="52" max="52" width="21.109375" bestFit="1" customWidth="1"/>
    <col min="53" max="53" width="21.44140625" bestFit="1" customWidth="1"/>
    <col min="54" max="54" width="13.5546875" bestFit="1" customWidth="1"/>
    <col min="55" max="55" width="12.6640625" bestFit="1" customWidth="1"/>
    <col min="56" max="56" width="27.5546875" bestFit="1" customWidth="1"/>
    <col min="57" max="57" width="15.109375" bestFit="1" customWidth="1"/>
    <col min="58" max="58" width="11.44140625" bestFit="1" customWidth="1"/>
    <col min="59" max="59" width="9.88671875" bestFit="1" customWidth="1"/>
    <col min="60" max="60" width="44.44140625" bestFit="1" customWidth="1"/>
    <col min="61" max="61" width="9.88671875" bestFit="1" customWidth="1"/>
    <col min="62" max="62" width="14" bestFit="1" customWidth="1"/>
    <col min="63" max="63" width="12.33203125" bestFit="1" customWidth="1"/>
    <col min="64" max="64" width="80.5546875" bestFit="1" customWidth="1"/>
    <col min="65" max="65" width="15.77734375" bestFit="1" customWidth="1"/>
    <col min="66" max="66" width="29.6640625" bestFit="1" customWidth="1"/>
    <col min="67" max="67" width="10.88671875" bestFit="1" customWidth="1"/>
    <col min="68" max="68" width="11.21875" bestFit="1" customWidth="1"/>
    <col min="69" max="69" width="15.21875" customWidth="1"/>
    <col min="70" max="70" width="13.77734375" bestFit="1" customWidth="1"/>
    <col min="71" max="71" width="12.77734375" bestFit="1" customWidth="1"/>
    <col min="72" max="72" width="7.88671875" bestFit="1" customWidth="1"/>
    <col min="73" max="73" width="68.33203125" bestFit="1" customWidth="1"/>
    <col min="74" max="74" width="17" bestFit="1" customWidth="1"/>
    <col min="75" max="75" width="14.33203125" bestFit="1" customWidth="1"/>
    <col min="76" max="76" width="14" bestFit="1" customWidth="1"/>
    <col min="77" max="77" width="11.33203125" bestFit="1" customWidth="1"/>
    <col min="78" max="78" width="10.77734375" bestFit="1" customWidth="1"/>
    <col min="79" max="79" width="14.5546875" bestFit="1" customWidth="1"/>
    <col min="80" max="80" width="9.109375" bestFit="1" customWidth="1"/>
    <col min="81" max="81" width="10.77734375" bestFit="1" customWidth="1"/>
    <col min="82" max="82" width="10.44140625" bestFit="1" customWidth="1"/>
    <col min="83" max="83" width="18.109375" bestFit="1" customWidth="1"/>
    <col min="84" max="84" width="8.88671875" bestFit="1" customWidth="1"/>
    <col min="85" max="85" width="14.21875" bestFit="1" customWidth="1"/>
  </cols>
  <sheetData>
    <row r="1" spans="1:18" x14ac:dyDescent="0.3">
      <c r="A1" s="26" t="s">
        <v>424</v>
      </c>
      <c r="B1" s="26"/>
      <c r="C1" s="26"/>
      <c r="D1" s="26"/>
      <c r="E1" s="26"/>
      <c r="F1" s="5"/>
    </row>
    <row r="2" spans="1:18" x14ac:dyDescent="0.3">
      <c r="A2" s="26"/>
      <c r="B2" s="26"/>
      <c r="C2" s="26"/>
      <c r="D2" s="26"/>
      <c r="E2" s="26"/>
    </row>
    <row r="5" spans="1:18" x14ac:dyDescent="0.3">
      <c r="A5" s="10" t="s">
        <v>43</v>
      </c>
      <c r="B5" s="10" t="s">
        <v>51</v>
      </c>
      <c r="C5" s="10" t="s">
        <v>371</v>
      </c>
      <c r="D5" s="10" t="s">
        <v>372</v>
      </c>
      <c r="E5" s="10" t="s">
        <v>50</v>
      </c>
      <c r="F5" s="11" t="s">
        <v>373</v>
      </c>
      <c r="G5" s="11" t="s">
        <v>374</v>
      </c>
      <c r="H5" s="11" t="s">
        <v>375</v>
      </c>
      <c r="I5" s="11" t="s">
        <v>376</v>
      </c>
      <c r="J5" s="10" t="s">
        <v>377</v>
      </c>
      <c r="K5" s="10" t="s">
        <v>356</v>
      </c>
      <c r="L5" s="10" t="s">
        <v>378</v>
      </c>
      <c r="M5" s="11" t="s">
        <v>379</v>
      </c>
      <c r="N5" s="12" t="s">
        <v>382</v>
      </c>
      <c r="O5" s="13" t="s">
        <v>380</v>
      </c>
      <c r="P5" s="13" t="s">
        <v>2</v>
      </c>
      <c r="Q5" s="13" t="s">
        <v>3</v>
      </c>
      <c r="R5" s="13" t="s">
        <v>381</v>
      </c>
    </row>
    <row r="6" spans="1:18" x14ac:dyDescent="0.3">
      <c r="A6" s="5">
        <v>1</v>
      </c>
      <c r="B6" s="5">
        <v>99999</v>
      </c>
      <c r="C6" s="5">
        <v>20</v>
      </c>
      <c r="D6" s="5">
        <v>0</v>
      </c>
      <c r="E6" s="5">
        <v>1</v>
      </c>
      <c r="F6" s="2">
        <v>44197</v>
      </c>
      <c r="G6" s="2">
        <v>44561</v>
      </c>
      <c r="H6" s="2">
        <v>44466</v>
      </c>
      <c r="J6" s="5">
        <v>1</v>
      </c>
      <c r="K6" s="5">
        <v>1</v>
      </c>
      <c r="L6" s="5">
        <v>3</v>
      </c>
      <c r="M6" t="s">
        <v>149</v>
      </c>
      <c r="N6" s="5">
        <f>YEAR(ohrm_leave_entitlement[[#This Row],[from_date]])</f>
        <v>2021</v>
      </c>
      <c r="O6" t="str">
        <f>_xlfn.XLOOKUP(ohrm_leave_entitlement[[#This Row],[emp_number]],hs_hr_employee[emp_number],hs_hr_employee[employee_id],"",0,1)</f>
        <v>99999</v>
      </c>
      <c r="P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Teqmantra ORG</v>
      </c>
      <c r="Q6" t="str">
        <f>_xlfn.XLOOKUP(ohrm_leave_entitlement[[#This Row],[leave_type_id]],ohrm_leave_type[id],ohrm_leave_type[name],"",0,1)</f>
        <v>EL [Earned Leave]</v>
      </c>
    </row>
    <row r="7" spans="1:18" x14ac:dyDescent="0.3">
      <c r="A7" s="5">
        <v>2</v>
      </c>
      <c r="B7" s="5">
        <v>3</v>
      </c>
      <c r="C7" s="5">
        <v>20</v>
      </c>
      <c r="D7" s="5">
        <v>0</v>
      </c>
      <c r="E7" s="5">
        <v>1</v>
      </c>
      <c r="F7" s="2">
        <v>44197</v>
      </c>
      <c r="G7" s="2">
        <v>44561</v>
      </c>
      <c r="H7" s="2">
        <v>44466</v>
      </c>
      <c r="J7" s="5">
        <v>1</v>
      </c>
      <c r="K7" s="5">
        <v>0</v>
      </c>
      <c r="L7" s="5">
        <v>3</v>
      </c>
      <c r="M7" t="s">
        <v>149</v>
      </c>
      <c r="N7" s="5">
        <f>YEAR(ohrm_leave_entitlement[[#This Row],[from_date]])</f>
        <v>2021</v>
      </c>
      <c r="O7" t="str">
        <f>_xlfn.XLOOKUP(ohrm_leave_entitlement[[#This Row],[emp_number]],hs_hr_employee[emp_number],hs_hr_employee[employee_id],"",0,1)</f>
        <v>D20003</v>
      </c>
      <c r="P7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Ratan Pushp</v>
      </c>
      <c r="Q7" t="str">
        <f>_xlfn.XLOOKUP(ohrm_leave_entitlement[[#This Row],[leave_type_id]],ohrm_leave_type[id],ohrm_leave_type[name],"",0,1)</f>
        <v>EL [Earned Leave]</v>
      </c>
    </row>
    <row r="8" spans="1:18" x14ac:dyDescent="0.3">
      <c r="A8" s="5">
        <v>3</v>
      </c>
      <c r="B8" s="5">
        <v>2</v>
      </c>
      <c r="C8" s="5">
        <v>20</v>
      </c>
      <c r="D8" s="5">
        <v>0</v>
      </c>
      <c r="E8" s="5">
        <v>1</v>
      </c>
      <c r="F8" s="2">
        <v>44197</v>
      </c>
      <c r="G8" s="2">
        <v>44561</v>
      </c>
      <c r="H8" s="2">
        <v>44466</v>
      </c>
      <c r="J8" s="5">
        <v>1</v>
      </c>
      <c r="K8" s="5">
        <v>0</v>
      </c>
      <c r="L8" s="5">
        <v>3</v>
      </c>
      <c r="M8" t="s">
        <v>149</v>
      </c>
      <c r="N8" s="5">
        <f>YEAR(ohrm_leave_entitlement[[#This Row],[from_date]])</f>
        <v>2021</v>
      </c>
      <c r="O8" t="str">
        <f>_xlfn.XLOOKUP(ohrm_leave_entitlement[[#This Row],[emp_number]],hs_hr_employee[emp_number],hs_hr_employee[employee_id],"",0,1)</f>
        <v>D20002</v>
      </c>
      <c r="P8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Sheel Sharma</v>
      </c>
      <c r="Q8" t="str">
        <f>_xlfn.XLOOKUP(ohrm_leave_entitlement[[#This Row],[leave_type_id]],ohrm_leave_type[id],ohrm_leave_type[name],"",0,1)</f>
        <v>EL [Earned Leave]</v>
      </c>
    </row>
    <row r="9" spans="1:18" x14ac:dyDescent="0.3">
      <c r="A9" s="5">
        <v>4</v>
      </c>
      <c r="B9" s="5">
        <v>4</v>
      </c>
      <c r="C9" s="5">
        <v>20</v>
      </c>
      <c r="D9" s="5">
        <v>0</v>
      </c>
      <c r="E9" s="5">
        <v>1</v>
      </c>
      <c r="F9" s="2">
        <v>44197</v>
      </c>
      <c r="G9" s="2">
        <v>44561</v>
      </c>
      <c r="H9" s="2">
        <v>44466</v>
      </c>
      <c r="J9" s="5">
        <v>1</v>
      </c>
      <c r="K9" s="5">
        <v>0</v>
      </c>
      <c r="L9" s="5">
        <v>3</v>
      </c>
      <c r="M9" t="s">
        <v>149</v>
      </c>
      <c r="N9" s="5">
        <f>YEAR(ohrm_leave_entitlement[[#This Row],[from_date]])</f>
        <v>2021</v>
      </c>
      <c r="O9" t="str">
        <f>_xlfn.XLOOKUP(ohrm_leave_entitlement[[#This Row],[emp_number]],hs_hr_employee[emp_number],hs_hr_employee[employee_id],"",0,1)</f>
        <v>D20001</v>
      </c>
      <c r="P9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Jeet Sharma</v>
      </c>
      <c r="Q9" t="str">
        <f>_xlfn.XLOOKUP(ohrm_leave_entitlement[[#This Row],[leave_type_id]],ohrm_leave_type[id],ohrm_leave_type[name],"",0,1)</f>
        <v>EL [Earned Leave]</v>
      </c>
    </row>
    <row r="10" spans="1:18" x14ac:dyDescent="0.3">
      <c r="A10" s="5">
        <v>5</v>
      </c>
      <c r="B10" s="5">
        <v>99999</v>
      </c>
      <c r="C10" s="5">
        <v>4</v>
      </c>
      <c r="D10" s="5">
        <v>0</v>
      </c>
      <c r="E10" s="5">
        <v>5</v>
      </c>
      <c r="F10" s="2">
        <v>44197</v>
      </c>
      <c r="G10" s="2">
        <v>44561</v>
      </c>
      <c r="H10" s="2"/>
      <c r="J10" s="5">
        <v>1</v>
      </c>
      <c r="K10" s="5">
        <v>1</v>
      </c>
      <c r="M10" t="s">
        <v>55</v>
      </c>
      <c r="N10" s="5">
        <f>YEAR(ohrm_leave_entitlement[[#This Row],[from_date]])</f>
        <v>2021</v>
      </c>
      <c r="O10" t="str">
        <f>_xlfn.XLOOKUP(ohrm_leave_entitlement[[#This Row],[emp_number]],hs_hr_employee[emp_number],hs_hr_employee[employee_id],"",0,1)</f>
        <v>99999</v>
      </c>
      <c r="P10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Teqmantra ORG</v>
      </c>
      <c r="Q10" t="str">
        <f>_xlfn.XLOOKUP(ohrm_leave_entitlement[[#This Row],[leave_type_id]],ohrm_leave_type[id],ohrm_leave_type[name],"",0,1)</f>
        <v>RH [Restricted Holiday]</v>
      </c>
    </row>
    <row r="11" spans="1:18" x14ac:dyDescent="0.3">
      <c r="A11" s="5">
        <v>6</v>
      </c>
      <c r="B11" s="5">
        <v>3</v>
      </c>
      <c r="C11" s="5">
        <v>4</v>
      </c>
      <c r="D11" s="5">
        <v>0</v>
      </c>
      <c r="E11" s="5">
        <v>5</v>
      </c>
      <c r="F11" s="2">
        <v>44197</v>
      </c>
      <c r="G11" s="2">
        <v>44561</v>
      </c>
      <c r="H11" s="2"/>
      <c r="J11" s="5">
        <v>1</v>
      </c>
      <c r="K11" s="5">
        <v>0</v>
      </c>
      <c r="M11" t="s">
        <v>55</v>
      </c>
      <c r="N11" s="5">
        <f>YEAR(ohrm_leave_entitlement[[#This Row],[from_date]])</f>
        <v>2021</v>
      </c>
      <c r="O11" t="str">
        <f>_xlfn.XLOOKUP(ohrm_leave_entitlement[[#This Row],[emp_number]],hs_hr_employee[emp_number],hs_hr_employee[employee_id],"",0,1)</f>
        <v>D20003</v>
      </c>
      <c r="P11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Ratan Pushp</v>
      </c>
      <c r="Q11" t="str">
        <f>_xlfn.XLOOKUP(ohrm_leave_entitlement[[#This Row],[leave_type_id]],ohrm_leave_type[id],ohrm_leave_type[name],"",0,1)</f>
        <v>RH [Restricted Holiday]</v>
      </c>
    </row>
    <row r="12" spans="1:18" x14ac:dyDescent="0.3">
      <c r="A12" s="5">
        <v>7</v>
      </c>
      <c r="B12" s="5">
        <v>2</v>
      </c>
      <c r="C12" s="5">
        <v>4</v>
      </c>
      <c r="D12" s="5">
        <v>0</v>
      </c>
      <c r="E12" s="5">
        <v>5</v>
      </c>
      <c r="F12" s="2">
        <v>44197</v>
      </c>
      <c r="G12" s="2">
        <v>44561</v>
      </c>
      <c r="H12" s="2"/>
      <c r="J12" s="5">
        <v>1</v>
      </c>
      <c r="K12" s="5">
        <v>0</v>
      </c>
      <c r="M12" t="s">
        <v>55</v>
      </c>
      <c r="N12" s="5">
        <f>YEAR(ohrm_leave_entitlement[[#This Row],[from_date]])</f>
        <v>2021</v>
      </c>
      <c r="O12" t="str">
        <f>_xlfn.XLOOKUP(ohrm_leave_entitlement[[#This Row],[emp_number]],hs_hr_employee[emp_number],hs_hr_employee[employee_id],"",0,1)</f>
        <v>D20002</v>
      </c>
      <c r="P12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Sheel Sharma</v>
      </c>
      <c r="Q12" t="str">
        <f>_xlfn.XLOOKUP(ohrm_leave_entitlement[[#This Row],[leave_type_id]],ohrm_leave_type[id],ohrm_leave_type[name],"",0,1)</f>
        <v>RH [Restricted Holiday]</v>
      </c>
    </row>
    <row r="13" spans="1:18" x14ac:dyDescent="0.3">
      <c r="A13" s="5">
        <v>8</v>
      </c>
      <c r="B13" s="5">
        <v>4</v>
      </c>
      <c r="C13" s="5">
        <v>4</v>
      </c>
      <c r="D13" s="5">
        <v>0</v>
      </c>
      <c r="E13" s="5">
        <v>5</v>
      </c>
      <c r="F13" s="2">
        <v>44197</v>
      </c>
      <c r="G13" s="2">
        <v>44561</v>
      </c>
      <c r="H13" s="2"/>
      <c r="J13" s="5">
        <v>1</v>
      </c>
      <c r="K13" s="5">
        <v>0</v>
      </c>
      <c r="M13" t="s">
        <v>55</v>
      </c>
      <c r="N13" s="5">
        <f>YEAR(ohrm_leave_entitlement[[#This Row],[from_date]])</f>
        <v>2021</v>
      </c>
      <c r="O13" t="str">
        <f>_xlfn.XLOOKUP(ohrm_leave_entitlement[[#This Row],[emp_number]],hs_hr_employee[emp_number],hs_hr_employee[employee_id],"",0,1)</f>
        <v>D20001</v>
      </c>
      <c r="P13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Jeet Sharma</v>
      </c>
      <c r="Q13" t="str">
        <f>_xlfn.XLOOKUP(ohrm_leave_entitlement[[#This Row],[leave_type_id]],ohrm_leave_type[id],ohrm_leave_type[name],"",0,1)</f>
        <v>RH [Restricted Holiday]</v>
      </c>
    </row>
    <row r="14" spans="1:18" x14ac:dyDescent="0.3">
      <c r="A14" s="5">
        <v>9</v>
      </c>
      <c r="B14" s="5">
        <v>99999</v>
      </c>
      <c r="C14" s="5">
        <v>6</v>
      </c>
      <c r="D14" s="5">
        <v>0</v>
      </c>
      <c r="E14" s="5">
        <v>4</v>
      </c>
      <c r="F14" s="2">
        <v>44197</v>
      </c>
      <c r="G14" s="2">
        <v>44561</v>
      </c>
      <c r="H14" s="2"/>
      <c r="J14" s="5">
        <v>1</v>
      </c>
      <c r="K14" s="5">
        <v>1</v>
      </c>
      <c r="M14" t="s">
        <v>55</v>
      </c>
      <c r="N14" s="5">
        <f>YEAR(ohrm_leave_entitlement[[#This Row],[from_date]])</f>
        <v>2021</v>
      </c>
      <c r="O14" t="str">
        <f>_xlfn.XLOOKUP(ohrm_leave_entitlement[[#This Row],[emp_number]],hs_hr_employee[emp_number],hs_hr_employee[employee_id],"",0,1)</f>
        <v>99999</v>
      </c>
      <c r="P14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Teqmantra ORG</v>
      </c>
      <c r="Q14" t="str">
        <f>_xlfn.XLOOKUP(ohrm_leave_entitlement[[#This Row],[leave_type_id]],ohrm_leave_type[id],ohrm_leave_type[name],"",0,1)</f>
        <v>Company Holiday</v>
      </c>
    </row>
    <row r="15" spans="1:18" x14ac:dyDescent="0.3">
      <c r="A15" s="5">
        <v>10</v>
      </c>
      <c r="B15" s="5">
        <v>3</v>
      </c>
      <c r="C15" s="5">
        <v>6</v>
      </c>
      <c r="D15" s="5">
        <v>0</v>
      </c>
      <c r="E15" s="5">
        <v>4</v>
      </c>
      <c r="F15" s="2">
        <v>44197</v>
      </c>
      <c r="G15" s="2">
        <v>44561</v>
      </c>
      <c r="H15" s="2"/>
      <c r="J15" s="5">
        <v>1</v>
      </c>
      <c r="K15" s="5">
        <v>1</v>
      </c>
      <c r="M15" t="s">
        <v>55</v>
      </c>
      <c r="N15" s="5">
        <f>YEAR(ohrm_leave_entitlement[[#This Row],[from_date]])</f>
        <v>2021</v>
      </c>
      <c r="O15" t="str">
        <f>_xlfn.XLOOKUP(ohrm_leave_entitlement[[#This Row],[emp_number]],hs_hr_employee[emp_number],hs_hr_employee[employee_id],"",0,1)</f>
        <v>D20003</v>
      </c>
      <c r="P15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Ratan Pushp</v>
      </c>
      <c r="Q15" t="str">
        <f>_xlfn.XLOOKUP(ohrm_leave_entitlement[[#This Row],[leave_type_id]],ohrm_leave_type[id],ohrm_leave_type[name],"",0,1)</f>
        <v>Company Holiday</v>
      </c>
    </row>
    <row r="16" spans="1:18" x14ac:dyDescent="0.3">
      <c r="A16" s="5">
        <v>11</v>
      </c>
      <c r="B16" s="5">
        <v>2</v>
      </c>
      <c r="C16" s="5">
        <v>6</v>
      </c>
      <c r="D16" s="5">
        <v>0</v>
      </c>
      <c r="E16" s="5">
        <v>4</v>
      </c>
      <c r="F16" s="2">
        <v>44197</v>
      </c>
      <c r="G16" s="2">
        <v>44561</v>
      </c>
      <c r="H16" s="2"/>
      <c r="J16" s="5">
        <v>1</v>
      </c>
      <c r="K16" s="5">
        <v>1</v>
      </c>
      <c r="M16" t="s">
        <v>55</v>
      </c>
      <c r="N16" s="5">
        <f>YEAR(ohrm_leave_entitlement[[#This Row],[from_date]])</f>
        <v>2021</v>
      </c>
      <c r="O16" t="str">
        <f>_xlfn.XLOOKUP(ohrm_leave_entitlement[[#This Row],[emp_number]],hs_hr_employee[emp_number],hs_hr_employee[employee_id],"",0,1)</f>
        <v>D20002</v>
      </c>
      <c r="P1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Sheel Sharma</v>
      </c>
      <c r="Q16" t="str">
        <f>_xlfn.XLOOKUP(ohrm_leave_entitlement[[#This Row],[leave_type_id]],ohrm_leave_type[id],ohrm_leave_type[name],"",0,1)</f>
        <v>Company Holiday</v>
      </c>
    </row>
    <row r="17" spans="1:17" x14ac:dyDescent="0.3">
      <c r="A17" s="5">
        <v>12</v>
      </c>
      <c r="B17" s="5">
        <v>4</v>
      </c>
      <c r="C17" s="5">
        <v>6</v>
      </c>
      <c r="D17" s="5">
        <v>0</v>
      </c>
      <c r="E17" s="5">
        <v>4</v>
      </c>
      <c r="F17" s="2">
        <v>44197</v>
      </c>
      <c r="G17" s="2">
        <v>44561</v>
      </c>
      <c r="H17" s="2"/>
      <c r="J17" s="5">
        <v>1</v>
      </c>
      <c r="K17" s="5">
        <v>1</v>
      </c>
      <c r="M17" t="s">
        <v>55</v>
      </c>
      <c r="N17" s="5">
        <f>YEAR(ohrm_leave_entitlement[[#This Row],[from_date]])</f>
        <v>2021</v>
      </c>
      <c r="O17" t="str">
        <f>_xlfn.XLOOKUP(ohrm_leave_entitlement[[#This Row],[emp_number]],hs_hr_employee[emp_number],hs_hr_employee[employee_id],"",0,1)</f>
        <v>D20001</v>
      </c>
      <c r="P17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Jeet Sharma</v>
      </c>
      <c r="Q17" t="str">
        <f>_xlfn.XLOOKUP(ohrm_leave_entitlement[[#This Row],[leave_type_id]],ohrm_leave_type[id],ohrm_leave_type[name],"",0,1)</f>
        <v>Company Holiday</v>
      </c>
    </row>
    <row r="18" spans="1:17" x14ac:dyDescent="0.3">
      <c r="A18" s="5">
        <v>13</v>
      </c>
      <c r="B18" s="5">
        <v>4</v>
      </c>
      <c r="C18" s="5">
        <v>1</v>
      </c>
      <c r="D18" s="5">
        <v>0</v>
      </c>
      <c r="E18" s="5">
        <v>6</v>
      </c>
      <c r="F18" s="2">
        <v>44197</v>
      </c>
      <c r="G18" s="2">
        <v>44561</v>
      </c>
      <c r="H18" s="2">
        <v>44491</v>
      </c>
      <c r="J18" s="5">
        <v>1</v>
      </c>
      <c r="K18" s="5">
        <v>1</v>
      </c>
      <c r="L18" s="5">
        <v>99999</v>
      </c>
      <c r="M18" t="s">
        <v>268</v>
      </c>
      <c r="N18" s="5">
        <f>YEAR(ohrm_leave_entitlement[[#This Row],[from_date]])</f>
        <v>2021</v>
      </c>
      <c r="O18" t="str">
        <f>_xlfn.XLOOKUP(ohrm_leave_entitlement[[#This Row],[emp_number]],hs_hr_employee[emp_number],hs_hr_employee[employee_id],"",0,1)</f>
        <v>D20001</v>
      </c>
      <c r="P18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Jeet Sharma</v>
      </c>
      <c r="Q18" t="str">
        <f>_xlfn.XLOOKUP(ohrm_leave_entitlement[[#This Row],[leave_type_id]],ohrm_leave_type[id],ohrm_leave_type[name],"",0,1)</f>
        <v>Election Day</v>
      </c>
    </row>
    <row r="19" spans="1:17" x14ac:dyDescent="0.3">
      <c r="A19" s="5">
        <v>14</v>
      </c>
      <c r="B19" s="5">
        <v>9</v>
      </c>
      <c r="C19" s="5">
        <v>220</v>
      </c>
      <c r="D19" s="5">
        <v>1</v>
      </c>
      <c r="E19" s="5">
        <v>7</v>
      </c>
      <c r="F19" s="2">
        <v>44197</v>
      </c>
      <c r="G19" s="2">
        <v>44561</v>
      </c>
      <c r="H19" s="2"/>
      <c r="J19" s="5">
        <v>1</v>
      </c>
      <c r="K19" s="5">
        <v>0</v>
      </c>
      <c r="M19" t="s">
        <v>55</v>
      </c>
      <c r="N19" s="5">
        <f>YEAR(ohrm_leave_entitlement[[#This Row],[from_date]])</f>
        <v>2021</v>
      </c>
      <c r="O19" t="str">
        <f>_xlfn.XLOOKUP(ohrm_leave_entitlement[[#This Row],[emp_number]],hs_hr_employee[emp_number],hs_hr_employee[employee_id],"",0,1)</f>
        <v>E21014</v>
      </c>
      <c r="P19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x_Uma Kumar</v>
      </c>
      <c r="Q19" t="str">
        <f>_xlfn.XLOOKUP(ohrm_leave_entitlement[[#This Row],[leave_type_id]],ohrm_leave_type[id],ohrm_leave_type[name],"",0,1)</f>
        <v>LWP [Leave without Pay]</v>
      </c>
    </row>
    <row r="20" spans="1:17" x14ac:dyDescent="0.3">
      <c r="A20" s="5">
        <v>15</v>
      </c>
      <c r="B20" s="5">
        <v>6</v>
      </c>
      <c r="C20" s="5">
        <v>220</v>
      </c>
      <c r="D20" s="5">
        <v>4</v>
      </c>
      <c r="E20" s="5">
        <v>7</v>
      </c>
      <c r="F20" s="2">
        <v>44197</v>
      </c>
      <c r="G20" s="2">
        <v>44561</v>
      </c>
      <c r="H20" s="2"/>
      <c r="J20" s="5">
        <v>1</v>
      </c>
      <c r="K20" s="5">
        <v>0</v>
      </c>
      <c r="M20" t="s">
        <v>55</v>
      </c>
      <c r="N20" s="5">
        <f>YEAR(ohrm_leave_entitlement[[#This Row],[from_date]])</f>
        <v>2021</v>
      </c>
      <c r="O20" t="str">
        <f>_xlfn.XLOOKUP(ohrm_leave_entitlement[[#This Row],[emp_number]],hs_hr_employee[emp_number],hs_hr_employee[employee_id],"",0,1)</f>
        <v>E21013</v>
      </c>
      <c r="P20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x_Anjali Kumari</v>
      </c>
      <c r="Q20" t="str">
        <f>_xlfn.XLOOKUP(ohrm_leave_entitlement[[#This Row],[leave_type_id]],ohrm_leave_type[id],ohrm_leave_type[name],"",0,1)</f>
        <v>LWP [Leave without Pay]</v>
      </c>
    </row>
    <row r="21" spans="1:17" x14ac:dyDescent="0.3">
      <c r="A21" s="5">
        <v>16</v>
      </c>
      <c r="B21" s="5">
        <v>99999</v>
      </c>
      <c r="C21" s="5">
        <v>220</v>
      </c>
      <c r="D21" s="5">
        <v>0</v>
      </c>
      <c r="E21" s="5">
        <v>7</v>
      </c>
      <c r="F21" s="2">
        <v>44197</v>
      </c>
      <c r="G21" s="2">
        <v>44561</v>
      </c>
      <c r="H21" s="2"/>
      <c r="J21" s="5">
        <v>1</v>
      </c>
      <c r="K21" s="5">
        <v>1</v>
      </c>
      <c r="M21" t="s">
        <v>55</v>
      </c>
      <c r="N21" s="5">
        <f>YEAR(ohrm_leave_entitlement[[#This Row],[from_date]])</f>
        <v>2021</v>
      </c>
      <c r="O21" t="str">
        <f>_xlfn.XLOOKUP(ohrm_leave_entitlement[[#This Row],[emp_number]],hs_hr_employee[emp_number],hs_hr_employee[employee_id],"",0,1)</f>
        <v>99999</v>
      </c>
      <c r="P21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Teqmantra ORG</v>
      </c>
      <c r="Q21" t="str">
        <f>_xlfn.XLOOKUP(ohrm_leave_entitlement[[#This Row],[leave_type_id]],ohrm_leave_type[id],ohrm_leave_type[name],"",0,1)</f>
        <v>LWP [Leave without Pay]</v>
      </c>
    </row>
    <row r="22" spans="1:17" x14ac:dyDescent="0.3">
      <c r="A22" s="5">
        <v>17</v>
      </c>
      <c r="B22" s="5">
        <v>3</v>
      </c>
      <c r="C22" s="5">
        <v>220</v>
      </c>
      <c r="D22" s="5">
        <v>0</v>
      </c>
      <c r="E22" s="5">
        <v>7</v>
      </c>
      <c r="F22" s="2">
        <v>44197</v>
      </c>
      <c r="G22" s="2">
        <v>44561</v>
      </c>
      <c r="H22" s="2"/>
      <c r="J22" s="5">
        <v>1</v>
      </c>
      <c r="K22" s="5">
        <v>0</v>
      </c>
      <c r="M22" t="s">
        <v>55</v>
      </c>
      <c r="N22" s="5">
        <f>YEAR(ohrm_leave_entitlement[[#This Row],[from_date]])</f>
        <v>2021</v>
      </c>
      <c r="O22" t="str">
        <f>_xlfn.XLOOKUP(ohrm_leave_entitlement[[#This Row],[emp_number]],hs_hr_employee[emp_number],hs_hr_employee[employee_id],"",0,1)</f>
        <v>D20003</v>
      </c>
      <c r="P22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Ratan Pushp</v>
      </c>
      <c r="Q22" t="str">
        <f>_xlfn.XLOOKUP(ohrm_leave_entitlement[[#This Row],[leave_type_id]],ohrm_leave_type[id],ohrm_leave_type[name],"",0,1)</f>
        <v>LWP [Leave without Pay]</v>
      </c>
    </row>
    <row r="23" spans="1:17" x14ac:dyDescent="0.3">
      <c r="A23" s="5">
        <v>18</v>
      </c>
      <c r="B23" s="5">
        <v>7</v>
      </c>
      <c r="C23" s="5">
        <v>220</v>
      </c>
      <c r="D23" s="5">
        <v>0</v>
      </c>
      <c r="E23" s="5">
        <v>7</v>
      </c>
      <c r="F23" s="2">
        <v>44197</v>
      </c>
      <c r="G23" s="2">
        <v>44561</v>
      </c>
      <c r="H23" s="2"/>
      <c r="J23" s="5">
        <v>1</v>
      </c>
      <c r="K23" s="5">
        <v>0</v>
      </c>
      <c r="M23" t="s">
        <v>55</v>
      </c>
      <c r="N23" s="5">
        <f>YEAR(ohrm_leave_entitlement[[#This Row],[from_date]])</f>
        <v>2021</v>
      </c>
      <c r="O23" t="str">
        <f>_xlfn.XLOOKUP(ohrm_leave_entitlement[[#This Row],[emp_number]],hs_hr_employee[emp_number],hs_hr_employee[employee_id],"",0,1)</f>
        <v>E21017</v>
      </c>
      <c r="P23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23" t="str">
        <f>_xlfn.XLOOKUP(ohrm_leave_entitlement[[#This Row],[leave_type_id]],ohrm_leave_type[id],ohrm_leave_type[name],"",0,1)</f>
        <v>LWP [Leave without Pay]</v>
      </c>
    </row>
    <row r="24" spans="1:17" x14ac:dyDescent="0.3">
      <c r="A24" s="5">
        <v>19</v>
      </c>
      <c r="B24" s="5">
        <v>8</v>
      </c>
      <c r="C24" s="5">
        <v>220</v>
      </c>
      <c r="D24" s="5">
        <v>0</v>
      </c>
      <c r="E24" s="5">
        <v>7</v>
      </c>
      <c r="F24" s="2">
        <v>44197</v>
      </c>
      <c r="G24" s="2">
        <v>44561</v>
      </c>
      <c r="H24" s="2"/>
      <c r="J24" s="5">
        <v>1</v>
      </c>
      <c r="K24" s="5">
        <v>1</v>
      </c>
      <c r="M24" t="s">
        <v>55</v>
      </c>
      <c r="N24" s="5">
        <f>YEAR(ohrm_leave_entitlement[[#This Row],[from_date]])</f>
        <v>2021</v>
      </c>
      <c r="O24" t="str">
        <f>_xlfn.XLOOKUP(ohrm_leave_entitlement[[#This Row],[emp_number]],hs_hr_employee[emp_number],hs_hr_employee[employee_id],"",0,1)</f>
        <v>sss0037</v>
      </c>
      <c r="P24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Subodh Sharma</v>
      </c>
      <c r="Q24" t="str">
        <f>_xlfn.XLOOKUP(ohrm_leave_entitlement[[#This Row],[leave_type_id]],ohrm_leave_type[id],ohrm_leave_type[name],"",0,1)</f>
        <v>LWP [Leave without Pay]</v>
      </c>
    </row>
    <row r="25" spans="1:17" x14ac:dyDescent="0.3">
      <c r="A25" s="5">
        <v>20</v>
      </c>
      <c r="B25" s="5">
        <v>5</v>
      </c>
      <c r="C25" s="5">
        <v>220</v>
      </c>
      <c r="D25" s="5">
        <v>0</v>
      </c>
      <c r="E25" s="5">
        <v>7</v>
      </c>
      <c r="F25" s="2">
        <v>44197</v>
      </c>
      <c r="G25" s="2">
        <v>44561</v>
      </c>
      <c r="H25" s="2"/>
      <c r="J25" s="5">
        <v>1</v>
      </c>
      <c r="K25" s="5">
        <v>0</v>
      </c>
      <c r="M25" t="s">
        <v>55</v>
      </c>
      <c r="N25" s="5">
        <f>YEAR(ohrm_leave_entitlement[[#This Row],[from_date]])</f>
        <v>2021</v>
      </c>
      <c r="O25" t="str">
        <f>_xlfn.XLOOKUP(ohrm_leave_entitlement[[#This Row],[emp_number]],hs_hr_employee[emp_number],hs_hr_employee[employee_id],"",0,1)</f>
        <v>F21012</v>
      </c>
      <c r="P25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x_Renu Sharma</v>
      </c>
      <c r="Q25" t="str">
        <f>_xlfn.XLOOKUP(ohrm_leave_entitlement[[#This Row],[leave_type_id]],ohrm_leave_type[id],ohrm_leave_type[name],"",0,1)</f>
        <v>LWP [Leave without Pay]</v>
      </c>
    </row>
    <row r="26" spans="1:17" x14ac:dyDescent="0.3">
      <c r="A26" s="5">
        <v>21</v>
      </c>
      <c r="B26" s="5">
        <v>2</v>
      </c>
      <c r="C26" s="5">
        <v>220</v>
      </c>
      <c r="D26" s="5">
        <v>0</v>
      </c>
      <c r="E26" s="5">
        <v>7</v>
      </c>
      <c r="F26" s="2">
        <v>44197</v>
      </c>
      <c r="G26" s="2">
        <v>44561</v>
      </c>
      <c r="H26" s="2"/>
      <c r="J26" s="5">
        <v>1</v>
      </c>
      <c r="K26" s="5">
        <v>0</v>
      </c>
      <c r="M26" t="s">
        <v>55</v>
      </c>
      <c r="N26" s="5">
        <f>YEAR(ohrm_leave_entitlement[[#This Row],[from_date]])</f>
        <v>2021</v>
      </c>
      <c r="O26" t="str">
        <f>_xlfn.XLOOKUP(ohrm_leave_entitlement[[#This Row],[emp_number]],hs_hr_employee[emp_number],hs_hr_employee[employee_id],"",0,1)</f>
        <v>D20002</v>
      </c>
      <c r="P2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Sheel Sharma</v>
      </c>
      <c r="Q26" t="str">
        <f>_xlfn.XLOOKUP(ohrm_leave_entitlement[[#This Row],[leave_type_id]],ohrm_leave_type[id],ohrm_leave_type[name],"",0,1)</f>
        <v>LWP [Leave without Pay]</v>
      </c>
    </row>
    <row r="27" spans="1:17" x14ac:dyDescent="0.3">
      <c r="A27" s="5">
        <v>22</v>
      </c>
      <c r="B27" s="5">
        <v>4</v>
      </c>
      <c r="C27" s="5">
        <v>220</v>
      </c>
      <c r="D27" s="5">
        <v>0</v>
      </c>
      <c r="E27" s="5">
        <v>7</v>
      </c>
      <c r="F27" s="2">
        <v>44197</v>
      </c>
      <c r="G27" s="2">
        <v>44561</v>
      </c>
      <c r="H27" s="2"/>
      <c r="J27" s="5">
        <v>1</v>
      </c>
      <c r="K27" s="5">
        <v>0</v>
      </c>
      <c r="M27" t="s">
        <v>55</v>
      </c>
      <c r="N27" s="5">
        <f>YEAR(ohrm_leave_entitlement[[#This Row],[from_date]])</f>
        <v>2021</v>
      </c>
      <c r="O27" t="str">
        <f>_xlfn.XLOOKUP(ohrm_leave_entitlement[[#This Row],[emp_number]],hs_hr_employee[emp_number],hs_hr_employee[employee_id],"",0,1)</f>
        <v>D20001</v>
      </c>
      <c r="P27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Jeet Sharma</v>
      </c>
      <c r="Q27" t="str">
        <f>_xlfn.XLOOKUP(ohrm_leave_entitlement[[#This Row],[leave_type_id]],ohrm_leave_type[id],ohrm_leave_type[name],"",0,1)</f>
        <v>LWP [Leave without Pay]</v>
      </c>
    </row>
    <row r="28" spans="1:17" x14ac:dyDescent="0.3">
      <c r="A28" s="5">
        <v>23</v>
      </c>
      <c r="B28" s="5">
        <v>10</v>
      </c>
      <c r="C28" s="5">
        <v>220</v>
      </c>
      <c r="D28" s="5">
        <v>0</v>
      </c>
      <c r="E28" s="5">
        <v>7</v>
      </c>
      <c r="F28" s="2">
        <v>44197</v>
      </c>
      <c r="G28" s="2">
        <v>44561</v>
      </c>
      <c r="H28" s="2"/>
      <c r="J28" s="5">
        <v>1</v>
      </c>
      <c r="K28" s="5">
        <v>1</v>
      </c>
      <c r="M28" t="s">
        <v>55</v>
      </c>
      <c r="N28" s="5">
        <f>YEAR(ohrm_leave_entitlement[[#This Row],[from_date]])</f>
        <v>2021</v>
      </c>
      <c r="O28" t="str">
        <f>_xlfn.XLOOKUP(ohrm_leave_entitlement[[#This Row],[emp_number]],hs_hr_employee[emp_number],hs_hr_employee[employee_id],"",0,1)</f>
        <v>HR001</v>
      </c>
      <c r="P28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HR Executive</v>
      </c>
      <c r="Q28" t="str">
        <f>_xlfn.XLOOKUP(ohrm_leave_entitlement[[#This Row],[leave_type_id]],ohrm_leave_type[id],ohrm_leave_type[name],"",0,1)</f>
        <v>LWP [Leave without Pay]</v>
      </c>
    </row>
    <row r="29" spans="1:17" x14ac:dyDescent="0.3">
      <c r="A29" s="5">
        <v>24</v>
      </c>
      <c r="B29" s="5">
        <v>2</v>
      </c>
      <c r="C29" s="5">
        <v>10</v>
      </c>
      <c r="D29" s="5">
        <v>0</v>
      </c>
      <c r="E29" s="5">
        <v>2</v>
      </c>
      <c r="F29" s="2">
        <v>44197</v>
      </c>
      <c r="G29" s="2">
        <v>44561</v>
      </c>
      <c r="H29" s="2">
        <v>44512</v>
      </c>
      <c r="J29" s="5">
        <v>1</v>
      </c>
      <c r="K29" s="5">
        <v>1</v>
      </c>
      <c r="L29" s="5">
        <v>99999</v>
      </c>
      <c r="M29" t="s">
        <v>268</v>
      </c>
      <c r="N29" s="5">
        <f>YEAR(ohrm_leave_entitlement[[#This Row],[from_date]])</f>
        <v>2021</v>
      </c>
      <c r="O29" t="str">
        <f>_xlfn.XLOOKUP(ohrm_leave_entitlement[[#This Row],[emp_number]],hs_hr_employee[emp_number],hs_hr_employee[employee_id],"",0,1)</f>
        <v>D20002</v>
      </c>
      <c r="P29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Sheel Sharma</v>
      </c>
      <c r="Q29" t="str">
        <f>_xlfn.XLOOKUP(ohrm_leave_entitlement[[#This Row],[leave_type_id]],ohrm_leave_type[id],ohrm_leave_type[name],"",0,1)</f>
        <v>PL [Parenting Leave - Maternity/Paternity]</v>
      </c>
    </row>
    <row r="30" spans="1:17" x14ac:dyDescent="0.3">
      <c r="A30" s="5">
        <v>25</v>
      </c>
      <c r="B30" s="5">
        <v>9</v>
      </c>
      <c r="C30" s="5">
        <v>90</v>
      </c>
      <c r="D30" s="5">
        <v>0</v>
      </c>
      <c r="E30" s="5">
        <v>3</v>
      </c>
      <c r="F30" s="2">
        <v>44197</v>
      </c>
      <c r="G30" s="2">
        <v>44561</v>
      </c>
      <c r="H30" s="2"/>
      <c r="J30" s="5">
        <v>1</v>
      </c>
      <c r="K30" s="5">
        <v>1</v>
      </c>
      <c r="M30" t="s">
        <v>55</v>
      </c>
      <c r="N30" s="5">
        <f>YEAR(ohrm_leave_entitlement[[#This Row],[from_date]])</f>
        <v>2021</v>
      </c>
      <c r="O30" t="str">
        <f>_xlfn.XLOOKUP(ohrm_leave_entitlement[[#This Row],[emp_number]],hs_hr_employee[emp_number],hs_hr_employee[employee_id],"",0,1)</f>
        <v>E21014</v>
      </c>
      <c r="P30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x_Uma Kumar</v>
      </c>
      <c r="Q30" t="str">
        <f>_xlfn.XLOOKUP(ohrm_leave_entitlement[[#This Row],[leave_type_id]],ohrm_leave_type[id],ohrm_leave_type[name],"",0,1)</f>
        <v>SL [Sick Leave]</v>
      </c>
    </row>
    <row r="31" spans="1:17" x14ac:dyDescent="0.3">
      <c r="A31" s="5">
        <v>26</v>
      </c>
      <c r="B31" s="5">
        <v>6</v>
      </c>
      <c r="C31" s="5">
        <v>90</v>
      </c>
      <c r="D31" s="5">
        <v>0</v>
      </c>
      <c r="E31" s="5">
        <v>3</v>
      </c>
      <c r="F31" s="2">
        <v>44197</v>
      </c>
      <c r="G31" s="2">
        <v>44561</v>
      </c>
      <c r="H31" s="2"/>
      <c r="J31" s="5">
        <v>1</v>
      </c>
      <c r="K31" s="5">
        <v>1</v>
      </c>
      <c r="M31" t="s">
        <v>55</v>
      </c>
      <c r="N31" s="5">
        <f>YEAR(ohrm_leave_entitlement[[#This Row],[from_date]])</f>
        <v>2021</v>
      </c>
      <c r="O31" t="str">
        <f>_xlfn.XLOOKUP(ohrm_leave_entitlement[[#This Row],[emp_number]],hs_hr_employee[emp_number],hs_hr_employee[employee_id],"",0,1)</f>
        <v>E21013</v>
      </c>
      <c r="P31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x_Anjali Kumari</v>
      </c>
      <c r="Q31" t="str">
        <f>_xlfn.XLOOKUP(ohrm_leave_entitlement[[#This Row],[leave_type_id]],ohrm_leave_type[id],ohrm_leave_type[name],"",0,1)</f>
        <v>SL [Sick Leave]</v>
      </c>
    </row>
    <row r="32" spans="1:17" x14ac:dyDescent="0.3">
      <c r="A32" s="5">
        <v>27</v>
      </c>
      <c r="B32" s="5">
        <v>99999</v>
      </c>
      <c r="C32" s="5">
        <v>90</v>
      </c>
      <c r="D32" s="5">
        <v>0</v>
      </c>
      <c r="E32" s="5">
        <v>3</v>
      </c>
      <c r="F32" s="2">
        <v>44197</v>
      </c>
      <c r="G32" s="2">
        <v>44561</v>
      </c>
      <c r="H32" s="2"/>
      <c r="J32" s="5">
        <v>1</v>
      </c>
      <c r="K32" s="5">
        <v>1</v>
      </c>
      <c r="M32" t="s">
        <v>55</v>
      </c>
      <c r="N32" s="5">
        <f>YEAR(ohrm_leave_entitlement[[#This Row],[from_date]])</f>
        <v>2021</v>
      </c>
      <c r="O32" t="str">
        <f>_xlfn.XLOOKUP(ohrm_leave_entitlement[[#This Row],[emp_number]],hs_hr_employee[emp_number],hs_hr_employee[employee_id],"",0,1)</f>
        <v>99999</v>
      </c>
      <c r="P32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Teqmantra ORG</v>
      </c>
      <c r="Q32" t="str">
        <f>_xlfn.XLOOKUP(ohrm_leave_entitlement[[#This Row],[leave_type_id]],ohrm_leave_type[id],ohrm_leave_type[name],"",0,1)</f>
        <v>SL [Sick Leave]</v>
      </c>
    </row>
    <row r="33" spans="1:17" x14ac:dyDescent="0.3">
      <c r="A33" s="5">
        <v>28</v>
      </c>
      <c r="B33" s="5">
        <v>3</v>
      </c>
      <c r="C33" s="5">
        <v>90</v>
      </c>
      <c r="D33" s="5">
        <v>0</v>
      </c>
      <c r="E33" s="5">
        <v>3</v>
      </c>
      <c r="F33" s="2">
        <v>44197</v>
      </c>
      <c r="G33" s="2">
        <v>44561</v>
      </c>
      <c r="H33" s="2"/>
      <c r="J33" s="5">
        <v>1</v>
      </c>
      <c r="K33" s="5">
        <v>0</v>
      </c>
      <c r="M33" t="s">
        <v>55</v>
      </c>
      <c r="N33" s="5">
        <f>YEAR(ohrm_leave_entitlement[[#This Row],[from_date]])</f>
        <v>2021</v>
      </c>
      <c r="O33" t="str">
        <f>_xlfn.XLOOKUP(ohrm_leave_entitlement[[#This Row],[emp_number]],hs_hr_employee[emp_number],hs_hr_employee[employee_id],"",0,1)</f>
        <v>D20003</v>
      </c>
      <c r="P33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Ratan Pushp</v>
      </c>
      <c r="Q33" t="str">
        <f>_xlfn.XLOOKUP(ohrm_leave_entitlement[[#This Row],[leave_type_id]],ohrm_leave_type[id],ohrm_leave_type[name],"",0,1)</f>
        <v>SL [Sick Leave]</v>
      </c>
    </row>
    <row r="34" spans="1:17" x14ac:dyDescent="0.3">
      <c r="A34" s="5">
        <v>29</v>
      </c>
      <c r="B34" s="5">
        <v>7</v>
      </c>
      <c r="C34" s="5">
        <v>90</v>
      </c>
      <c r="D34" s="5">
        <v>0</v>
      </c>
      <c r="E34" s="5">
        <v>3</v>
      </c>
      <c r="F34" s="2">
        <v>44197</v>
      </c>
      <c r="G34" s="2">
        <v>44561</v>
      </c>
      <c r="H34" s="2"/>
      <c r="J34" s="5">
        <v>1</v>
      </c>
      <c r="K34" s="5">
        <v>1</v>
      </c>
      <c r="M34" t="s">
        <v>55</v>
      </c>
      <c r="N34" s="5">
        <f>YEAR(ohrm_leave_entitlement[[#This Row],[from_date]])</f>
        <v>2021</v>
      </c>
      <c r="O34" t="str">
        <f>_xlfn.XLOOKUP(ohrm_leave_entitlement[[#This Row],[emp_number]],hs_hr_employee[emp_number],hs_hr_employee[employee_id],"",0,1)</f>
        <v>E21017</v>
      </c>
      <c r="P34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34" t="str">
        <f>_xlfn.XLOOKUP(ohrm_leave_entitlement[[#This Row],[leave_type_id]],ohrm_leave_type[id],ohrm_leave_type[name],"",0,1)</f>
        <v>SL [Sick Leave]</v>
      </c>
    </row>
    <row r="35" spans="1:17" x14ac:dyDescent="0.3">
      <c r="A35" s="5">
        <v>30</v>
      </c>
      <c r="B35" s="5">
        <v>8</v>
      </c>
      <c r="C35" s="5">
        <v>90</v>
      </c>
      <c r="D35" s="5">
        <v>0</v>
      </c>
      <c r="E35" s="5">
        <v>3</v>
      </c>
      <c r="F35" s="2">
        <v>44197</v>
      </c>
      <c r="G35" s="2">
        <v>44561</v>
      </c>
      <c r="H35" s="2"/>
      <c r="J35" s="5">
        <v>1</v>
      </c>
      <c r="K35" s="5">
        <v>1</v>
      </c>
      <c r="M35" t="s">
        <v>55</v>
      </c>
      <c r="N35" s="5">
        <f>YEAR(ohrm_leave_entitlement[[#This Row],[from_date]])</f>
        <v>2021</v>
      </c>
      <c r="O35" t="str">
        <f>_xlfn.XLOOKUP(ohrm_leave_entitlement[[#This Row],[emp_number]],hs_hr_employee[emp_number],hs_hr_employee[employee_id],"",0,1)</f>
        <v>sss0037</v>
      </c>
      <c r="P35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Subodh Sharma</v>
      </c>
      <c r="Q35" t="str">
        <f>_xlfn.XLOOKUP(ohrm_leave_entitlement[[#This Row],[leave_type_id]],ohrm_leave_type[id],ohrm_leave_type[name],"",0,1)</f>
        <v>SL [Sick Leave]</v>
      </c>
    </row>
    <row r="36" spans="1:17" x14ac:dyDescent="0.3">
      <c r="A36" s="5">
        <v>31</v>
      </c>
      <c r="B36" s="5">
        <v>5</v>
      </c>
      <c r="C36" s="5">
        <v>90</v>
      </c>
      <c r="D36" s="5">
        <v>0</v>
      </c>
      <c r="E36" s="5">
        <v>3</v>
      </c>
      <c r="F36" s="2">
        <v>44197</v>
      </c>
      <c r="G36" s="2">
        <v>44561</v>
      </c>
      <c r="H36" s="2"/>
      <c r="J36" s="5">
        <v>1</v>
      </c>
      <c r="K36" s="5">
        <v>1</v>
      </c>
      <c r="M36" t="s">
        <v>55</v>
      </c>
      <c r="N36" s="5">
        <f>YEAR(ohrm_leave_entitlement[[#This Row],[from_date]])</f>
        <v>2021</v>
      </c>
      <c r="O36" t="str">
        <f>_xlfn.XLOOKUP(ohrm_leave_entitlement[[#This Row],[emp_number]],hs_hr_employee[emp_number],hs_hr_employee[employee_id],"",0,1)</f>
        <v>F21012</v>
      </c>
      <c r="P3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x_Renu Sharma</v>
      </c>
      <c r="Q36" t="str">
        <f>_xlfn.XLOOKUP(ohrm_leave_entitlement[[#This Row],[leave_type_id]],ohrm_leave_type[id],ohrm_leave_type[name],"",0,1)</f>
        <v>SL [Sick Leave]</v>
      </c>
    </row>
    <row r="37" spans="1:17" x14ac:dyDescent="0.3">
      <c r="A37" s="5">
        <v>32</v>
      </c>
      <c r="B37" s="5">
        <v>2</v>
      </c>
      <c r="C37" s="5">
        <v>90</v>
      </c>
      <c r="D37" s="5">
        <v>0</v>
      </c>
      <c r="E37" s="5">
        <v>3</v>
      </c>
      <c r="F37" s="2">
        <v>44197</v>
      </c>
      <c r="G37" s="2">
        <v>44561</v>
      </c>
      <c r="H37" s="2"/>
      <c r="J37" s="5">
        <v>1</v>
      </c>
      <c r="K37" s="5">
        <v>0</v>
      </c>
      <c r="M37" t="s">
        <v>55</v>
      </c>
      <c r="N37" s="5">
        <f>YEAR(ohrm_leave_entitlement[[#This Row],[from_date]])</f>
        <v>2021</v>
      </c>
      <c r="O37" t="str">
        <f>_xlfn.XLOOKUP(ohrm_leave_entitlement[[#This Row],[emp_number]],hs_hr_employee[emp_number],hs_hr_employee[employee_id],"",0,1)</f>
        <v>D20002</v>
      </c>
      <c r="P37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Sheel Sharma</v>
      </c>
      <c r="Q37" t="str">
        <f>_xlfn.XLOOKUP(ohrm_leave_entitlement[[#This Row],[leave_type_id]],ohrm_leave_type[id],ohrm_leave_type[name],"",0,1)</f>
        <v>SL [Sick Leave]</v>
      </c>
    </row>
    <row r="38" spans="1:17" x14ac:dyDescent="0.3">
      <c r="A38" s="5">
        <v>33</v>
      </c>
      <c r="B38" s="5">
        <v>4</v>
      </c>
      <c r="C38" s="5">
        <v>90</v>
      </c>
      <c r="D38" s="5">
        <v>0</v>
      </c>
      <c r="E38" s="5">
        <v>3</v>
      </c>
      <c r="F38" s="2">
        <v>44197</v>
      </c>
      <c r="G38" s="2">
        <v>44561</v>
      </c>
      <c r="H38" s="2"/>
      <c r="J38" s="5">
        <v>1</v>
      </c>
      <c r="K38" s="5">
        <v>0</v>
      </c>
      <c r="M38" t="s">
        <v>55</v>
      </c>
      <c r="N38" s="5">
        <f>YEAR(ohrm_leave_entitlement[[#This Row],[from_date]])</f>
        <v>2021</v>
      </c>
      <c r="O38" t="str">
        <f>_xlfn.XLOOKUP(ohrm_leave_entitlement[[#This Row],[emp_number]],hs_hr_employee[emp_number],hs_hr_employee[employee_id],"",0,1)</f>
        <v>D20001</v>
      </c>
      <c r="P38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Jeet Sharma</v>
      </c>
      <c r="Q38" t="str">
        <f>_xlfn.XLOOKUP(ohrm_leave_entitlement[[#This Row],[leave_type_id]],ohrm_leave_type[id],ohrm_leave_type[name],"",0,1)</f>
        <v>SL [Sick Leave]</v>
      </c>
    </row>
    <row r="39" spans="1:17" x14ac:dyDescent="0.3">
      <c r="A39" s="5">
        <v>34</v>
      </c>
      <c r="B39" s="5">
        <v>10</v>
      </c>
      <c r="C39" s="5">
        <v>90</v>
      </c>
      <c r="D39" s="5">
        <v>0</v>
      </c>
      <c r="E39" s="5">
        <v>3</v>
      </c>
      <c r="F39" s="2">
        <v>44197</v>
      </c>
      <c r="G39" s="2">
        <v>44561</v>
      </c>
      <c r="H39" s="2"/>
      <c r="J39" s="5">
        <v>1</v>
      </c>
      <c r="K39" s="5">
        <v>1</v>
      </c>
      <c r="M39" t="s">
        <v>55</v>
      </c>
      <c r="N39" s="5">
        <f>YEAR(ohrm_leave_entitlement[[#This Row],[from_date]])</f>
        <v>2021</v>
      </c>
      <c r="O39" t="str">
        <f>_xlfn.XLOOKUP(ohrm_leave_entitlement[[#This Row],[emp_number]],hs_hr_employee[emp_number],hs_hr_employee[employee_id],"",0,1)</f>
        <v>HR001</v>
      </c>
      <c r="P39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HR Executive</v>
      </c>
      <c r="Q39" t="str">
        <f>_xlfn.XLOOKUP(ohrm_leave_entitlement[[#This Row],[leave_type_id]],ohrm_leave_type[id],ohrm_leave_type[name],"",0,1)</f>
        <v>SL [Sick Leave]</v>
      </c>
    </row>
    <row r="40" spans="1:17" x14ac:dyDescent="0.3">
      <c r="A40" s="5">
        <v>35</v>
      </c>
      <c r="B40" s="5">
        <v>11</v>
      </c>
      <c r="C40" s="5">
        <v>20</v>
      </c>
      <c r="D40" s="5">
        <v>0</v>
      </c>
      <c r="E40" s="5">
        <v>7</v>
      </c>
      <c r="F40" s="2">
        <v>44197</v>
      </c>
      <c r="G40" s="2">
        <v>44561</v>
      </c>
      <c r="H40" s="2">
        <v>44536</v>
      </c>
      <c r="J40" s="5">
        <v>1</v>
      </c>
      <c r="K40" s="5">
        <v>0</v>
      </c>
      <c r="L40" s="5">
        <v>99999</v>
      </c>
      <c r="M40" t="s">
        <v>268</v>
      </c>
      <c r="N40" s="5">
        <f>YEAR(ohrm_leave_entitlement[[#This Row],[from_date]])</f>
        <v>2021</v>
      </c>
      <c r="O40" t="str">
        <f>_xlfn.XLOOKUP(ohrm_leave_entitlement[[#This Row],[emp_number]],hs_hr_employee[emp_number],hs_hr_employee[employee_id],"",0,1)</f>
        <v>E21024</v>
      </c>
      <c r="P40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x_Ajit Singh</v>
      </c>
      <c r="Q40" t="str">
        <f>_xlfn.XLOOKUP(ohrm_leave_entitlement[[#This Row],[leave_type_id]],ohrm_leave_type[id],ohrm_leave_type[name],"",0,1)</f>
        <v>LWP [Leave without Pay]</v>
      </c>
    </row>
    <row r="41" spans="1:17" x14ac:dyDescent="0.3">
      <c r="A41" s="5">
        <v>36</v>
      </c>
      <c r="B41" s="5">
        <v>11</v>
      </c>
      <c r="C41" s="5">
        <v>100</v>
      </c>
      <c r="D41" s="5">
        <v>0</v>
      </c>
      <c r="E41" s="5">
        <v>1</v>
      </c>
      <c r="F41" s="2">
        <v>44562</v>
      </c>
      <c r="G41" s="2">
        <v>44926</v>
      </c>
      <c r="H41" s="2">
        <v>44613</v>
      </c>
      <c r="J41" s="5">
        <v>1</v>
      </c>
      <c r="K41" s="5">
        <v>1</v>
      </c>
      <c r="L41" s="5">
        <v>3</v>
      </c>
      <c r="M41" t="s">
        <v>149</v>
      </c>
      <c r="N41" s="5">
        <f>YEAR(ohrm_leave_entitlement[[#This Row],[from_date]])</f>
        <v>2022</v>
      </c>
      <c r="O41" t="str">
        <f>_xlfn.XLOOKUP(ohrm_leave_entitlement[[#This Row],[emp_number]],hs_hr_employee[emp_number],hs_hr_employee[employee_id],"",0,1)</f>
        <v>E21024</v>
      </c>
      <c r="P41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x_Ajit Singh</v>
      </c>
      <c r="Q41" t="str">
        <f>_xlfn.XLOOKUP(ohrm_leave_entitlement[[#This Row],[leave_type_id]],ohrm_leave_type[id],ohrm_leave_type[name],"",0,1)</f>
        <v>EL [Earned Leave]</v>
      </c>
    </row>
    <row r="42" spans="1:17" x14ac:dyDescent="0.3">
      <c r="A42" s="5">
        <v>37</v>
      </c>
      <c r="B42" s="5">
        <v>12</v>
      </c>
      <c r="C42" s="5">
        <v>120</v>
      </c>
      <c r="D42" s="5">
        <v>2</v>
      </c>
      <c r="E42" s="5">
        <v>7</v>
      </c>
      <c r="F42" s="2">
        <v>44562</v>
      </c>
      <c r="G42" s="2">
        <v>44926</v>
      </c>
      <c r="H42" s="2">
        <v>44613</v>
      </c>
      <c r="J42" s="5">
        <v>1</v>
      </c>
      <c r="K42" s="5">
        <v>0</v>
      </c>
      <c r="L42" s="5">
        <v>3</v>
      </c>
      <c r="M42" t="s">
        <v>149</v>
      </c>
      <c r="N42" s="5">
        <f>YEAR(ohrm_leave_entitlement[[#This Row],[from_date]])</f>
        <v>2022</v>
      </c>
      <c r="O42" t="str">
        <f>_xlfn.XLOOKUP(ohrm_leave_entitlement[[#This Row],[emp_number]],hs_hr_employee[emp_number],hs_hr_employee[employee_id],"",0,1)</f>
        <v>E22030</v>
      </c>
      <c r="P42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x_Akshita Singh</v>
      </c>
      <c r="Q42" t="str">
        <f>_xlfn.XLOOKUP(ohrm_leave_entitlement[[#This Row],[leave_type_id]],ohrm_leave_type[id],ohrm_leave_type[name],"",0,1)</f>
        <v>LWP [Leave without Pay]</v>
      </c>
    </row>
    <row r="43" spans="1:17" x14ac:dyDescent="0.3">
      <c r="A43" s="5">
        <v>38</v>
      </c>
      <c r="B43" s="5">
        <v>11</v>
      </c>
      <c r="C43" s="5">
        <v>100</v>
      </c>
      <c r="D43" s="5">
        <v>1.5</v>
      </c>
      <c r="E43" s="5">
        <v>7</v>
      </c>
      <c r="F43" s="2">
        <v>44562</v>
      </c>
      <c r="G43" s="2">
        <v>44926</v>
      </c>
      <c r="H43" s="2">
        <v>44613</v>
      </c>
      <c r="J43" s="5">
        <v>1</v>
      </c>
      <c r="K43" s="5">
        <v>0</v>
      </c>
      <c r="L43" s="5">
        <v>3</v>
      </c>
      <c r="M43" t="s">
        <v>149</v>
      </c>
      <c r="N43" s="5">
        <f>YEAR(ohrm_leave_entitlement[[#This Row],[from_date]])</f>
        <v>2022</v>
      </c>
      <c r="O43" t="str">
        <f>_xlfn.XLOOKUP(ohrm_leave_entitlement[[#This Row],[emp_number]],hs_hr_employee[emp_number],hs_hr_employee[employee_id],"",0,1)</f>
        <v>E21024</v>
      </c>
      <c r="P43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x_Ajit Singh</v>
      </c>
      <c r="Q43" t="str">
        <f>_xlfn.XLOOKUP(ohrm_leave_entitlement[[#This Row],[leave_type_id]],ohrm_leave_type[id],ohrm_leave_type[name],"",0,1)</f>
        <v>LWP [Leave without Pay]</v>
      </c>
    </row>
    <row r="44" spans="1:17" x14ac:dyDescent="0.3">
      <c r="A44" s="5">
        <v>39</v>
      </c>
      <c r="B44" s="5">
        <v>7</v>
      </c>
      <c r="C44" s="5">
        <v>100</v>
      </c>
      <c r="D44" s="5">
        <v>0</v>
      </c>
      <c r="E44" s="5">
        <v>7</v>
      </c>
      <c r="F44" s="2">
        <v>44562</v>
      </c>
      <c r="G44" s="2">
        <v>44926</v>
      </c>
      <c r="H44" s="2">
        <v>44613</v>
      </c>
      <c r="J44" s="5">
        <v>1</v>
      </c>
      <c r="K44" s="5">
        <v>0</v>
      </c>
      <c r="L44" s="5">
        <v>3</v>
      </c>
      <c r="M44" t="s">
        <v>149</v>
      </c>
      <c r="N44" s="5">
        <f>YEAR(ohrm_leave_entitlement[[#This Row],[from_date]])</f>
        <v>2022</v>
      </c>
      <c r="O44" t="str">
        <f>_xlfn.XLOOKUP(ohrm_leave_entitlement[[#This Row],[emp_number]],hs_hr_employee[emp_number],hs_hr_employee[employee_id],"",0,1)</f>
        <v>E21017</v>
      </c>
      <c r="P44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44" t="str">
        <f>_xlfn.XLOOKUP(ohrm_leave_entitlement[[#This Row],[leave_type_id]],ohrm_leave_type[id],ohrm_leave_type[name],"",0,1)</f>
        <v>LWP [Leave without Pay]</v>
      </c>
    </row>
    <row r="45" spans="1:17" x14ac:dyDescent="0.3">
      <c r="A45" s="5">
        <v>40</v>
      </c>
      <c r="B45" s="5">
        <v>3</v>
      </c>
      <c r="C45" s="5">
        <v>20</v>
      </c>
      <c r="D45" s="5">
        <v>0</v>
      </c>
      <c r="E45" s="5">
        <v>1</v>
      </c>
      <c r="F45" s="2">
        <v>44562</v>
      </c>
      <c r="G45" s="2">
        <v>44926</v>
      </c>
      <c r="H45" s="2">
        <v>44613</v>
      </c>
      <c r="J45" s="5">
        <v>1</v>
      </c>
      <c r="K45" s="5">
        <v>0</v>
      </c>
      <c r="L45" s="5">
        <v>3</v>
      </c>
      <c r="M45" t="s">
        <v>149</v>
      </c>
      <c r="N45" s="5">
        <f>YEAR(ohrm_leave_entitlement[[#This Row],[from_date]])</f>
        <v>2022</v>
      </c>
      <c r="O45" t="str">
        <f>_xlfn.XLOOKUP(ohrm_leave_entitlement[[#This Row],[emp_number]],hs_hr_employee[emp_number],hs_hr_employee[employee_id],"",0,1)</f>
        <v>D20003</v>
      </c>
      <c r="P45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Ratan Pushp</v>
      </c>
      <c r="Q45" t="str">
        <f>_xlfn.XLOOKUP(ohrm_leave_entitlement[[#This Row],[leave_type_id]],ohrm_leave_type[id],ohrm_leave_type[name],"",0,1)</f>
        <v>EL [Earned Leave]</v>
      </c>
    </row>
    <row r="46" spans="1:17" x14ac:dyDescent="0.3">
      <c r="A46" s="5">
        <v>41</v>
      </c>
      <c r="B46" s="5">
        <v>2</v>
      </c>
      <c r="C46" s="5">
        <v>20</v>
      </c>
      <c r="D46" s="5">
        <v>0</v>
      </c>
      <c r="E46" s="5">
        <v>1</v>
      </c>
      <c r="F46" s="2">
        <v>44562</v>
      </c>
      <c r="G46" s="2">
        <v>44926</v>
      </c>
      <c r="H46" s="2">
        <v>44613</v>
      </c>
      <c r="J46" s="5">
        <v>1</v>
      </c>
      <c r="K46" s="5">
        <v>0</v>
      </c>
      <c r="L46" s="5">
        <v>3</v>
      </c>
      <c r="M46" t="s">
        <v>149</v>
      </c>
      <c r="N46" s="5">
        <f>YEAR(ohrm_leave_entitlement[[#This Row],[from_date]])</f>
        <v>2022</v>
      </c>
      <c r="O46" t="str">
        <f>_xlfn.XLOOKUP(ohrm_leave_entitlement[[#This Row],[emp_number]],hs_hr_employee[emp_number],hs_hr_employee[employee_id],"",0,1)</f>
        <v>D20002</v>
      </c>
      <c r="P4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Sheel Sharma</v>
      </c>
      <c r="Q46" t="str">
        <f>_xlfn.XLOOKUP(ohrm_leave_entitlement[[#This Row],[leave_type_id]],ohrm_leave_type[id],ohrm_leave_type[name],"",0,1)</f>
        <v>EL [Earned Leave]</v>
      </c>
    </row>
    <row r="47" spans="1:17" x14ac:dyDescent="0.3">
      <c r="A47" s="5">
        <v>42</v>
      </c>
      <c r="B47" s="5">
        <v>4</v>
      </c>
      <c r="C47" s="5">
        <v>20</v>
      </c>
      <c r="D47" s="5">
        <v>0</v>
      </c>
      <c r="E47" s="5">
        <v>1</v>
      </c>
      <c r="F47" s="2">
        <v>44562</v>
      </c>
      <c r="G47" s="2">
        <v>44926</v>
      </c>
      <c r="H47" s="2">
        <v>44613</v>
      </c>
      <c r="J47" s="5">
        <v>1</v>
      </c>
      <c r="K47" s="5">
        <v>0</v>
      </c>
      <c r="L47" s="5">
        <v>3</v>
      </c>
      <c r="M47" t="s">
        <v>149</v>
      </c>
      <c r="N47" s="5">
        <f>YEAR(ohrm_leave_entitlement[[#This Row],[from_date]])</f>
        <v>2022</v>
      </c>
      <c r="O47" t="str">
        <f>_xlfn.XLOOKUP(ohrm_leave_entitlement[[#This Row],[emp_number]],hs_hr_employee[emp_number],hs_hr_employee[employee_id],"",0,1)</f>
        <v>D20001</v>
      </c>
      <c r="P47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Jeet Sharma</v>
      </c>
      <c r="Q47" t="str">
        <f>_xlfn.XLOOKUP(ohrm_leave_entitlement[[#This Row],[leave_type_id]],ohrm_leave_type[id],ohrm_leave_type[name],"",0,1)</f>
        <v>EL [Earned Leave]</v>
      </c>
    </row>
    <row r="48" spans="1:17" x14ac:dyDescent="0.3">
      <c r="A48" s="5">
        <v>43</v>
      </c>
      <c r="B48" s="5">
        <v>4</v>
      </c>
      <c r="C48" s="5">
        <v>90</v>
      </c>
      <c r="D48" s="5">
        <v>0</v>
      </c>
      <c r="E48" s="5">
        <v>3</v>
      </c>
      <c r="F48" s="2">
        <v>44562</v>
      </c>
      <c r="G48" s="2">
        <v>44926</v>
      </c>
      <c r="H48" s="2">
        <v>44613</v>
      </c>
      <c r="J48" s="5">
        <v>1</v>
      </c>
      <c r="K48" s="5">
        <v>0</v>
      </c>
      <c r="L48" s="5">
        <v>3</v>
      </c>
      <c r="M48" t="s">
        <v>149</v>
      </c>
      <c r="N48" s="5">
        <f>YEAR(ohrm_leave_entitlement[[#This Row],[from_date]])</f>
        <v>2022</v>
      </c>
      <c r="O48" t="str">
        <f>_xlfn.XLOOKUP(ohrm_leave_entitlement[[#This Row],[emp_number]],hs_hr_employee[emp_number],hs_hr_employee[employee_id],"",0,1)</f>
        <v>D20001</v>
      </c>
      <c r="P48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Jeet Sharma</v>
      </c>
      <c r="Q48" t="str">
        <f>_xlfn.XLOOKUP(ohrm_leave_entitlement[[#This Row],[leave_type_id]],ohrm_leave_type[id],ohrm_leave_type[name],"",0,1)</f>
        <v>SL [Sick Leave]</v>
      </c>
    </row>
    <row r="49" spans="1:17" x14ac:dyDescent="0.3">
      <c r="A49" s="5">
        <v>44</v>
      </c>
      <c r="B49" s="5">
        <v>3</v>
      </c>
      <c r="C49" s="5">
        <v>90</v>
      </c>
      <c r="D49" s="5">
        <v>0</v>
      </c>
      <c r="E49" s="5">
        <v>3</v>
      </c>
      <c r="F49" s="2">
        <v>44562</v>
      </c>
      <c r="G49" s="2">
        <v>44926</v>
      </c>
      <c r="H49" s="2">
        <v>44613</v>
      </c>
      <c r="J49" s="5">
        <v>1</v>
      </c>
      <c r="K49" s="5">
        <v>0</v>
      </c>
      <c r="L49" s="5">
        <v>3</v>
      </c>
      <c r="M49" t="s">
        <v>149</v>
      </c>
      <c r="N49" s="5">
        <f>YEAR(ohrm_leave_entitlement[[#This Row],[from_date]])</f>
        <v>2022</v>
      </c>
      <c r="O49" t="str">
        <f>_xlfn.XLOOKUP(ohrm_leave_entitlement[[#This Row],[emp_number]],hs_hr_employee[emp_number],hs_hr_employee[employee_id],"",0,1)</f>
        <v>D20003</v>
      </c>
      <c r="P49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Ratan Pushp</v>
      </c>
      <c r="Q49" t="str">
        <f>_xlfn.XLOOKUP(ohrm_leave_entitlement[[#This Row],[leave_type_id]],ohrm_leave_type[id],ohrm_leave_type[name],"",0,1)</f>
        <v>SL [Sick Leave]</v>
      </c>
    </row>
    <row r="50" spans="1:17" x14ac:dyDescent="0.3">
      <c r="A50" s="5">
        <v>45</v>
      </c>
      <c r="B50" s="5">
        <v>2</v>
      </c>
      <c r="C50" s="5">
        <v>90</v>
      </c>
      <c r="D50" s="5">
        <v>0</v>
      </c>
      <c r="E50" s="5">
        <v>3</v>
      </c>
      <c r="F50" s="2">
        <v>44562</v>
      </c>
      <c r="G50" s="2">
        <v>44926</v>
      </c>
      <c r="H50" s="2">
        <v>44613</v>
      </c>
      <c r="J50" s="5">
        <v>1</v>
      </c>
      <c r="K50" s="5">
        <v>0</v>
      </c>
      <c r="L50" s="5">
        <v>3</v>
      </c>
      <c r="M50" t="s">
        <v>149</v>
      </c>
      <c r="N50" s="5">
        <f>YEAR(ohrm_leave_entitlement[[#This Row],[from_date]])</f>
        <v>2022</v>
      </c>
      <c r="O50" t="str">
        <f>_xlfn.XLOOKUP(ohrm_leave_entitlement[[#This Row],[emp_number]],hs_hr_employee[emp_number],hs_hr_employee[employee_id],"",0,1)</f>
        <v>D20002</v>
      </c>
      <c r="P50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Sheel Sharma</v>
      </c>
      <c r="Q50" t="str">
        <f>_xlfn.XLOOKUP(ohrm_leave_entitlement[[#This Row],[leave_type_id]],ohrm_leave_type[id],ohrm_leave_type[name],"",0,1)</f>
        <v>SL [Sick Leave]</v>
      </c>
    </row>
    <row r="51" spans="1:17" x14ac:dyDescent="0.3">
      <c r="A51" s="5">
        <v>46</v>
      </c>
      <c r="B51" s="5">
        <v>3</v>
      </c>
      <c r="C51" s="5">
        <v>4</v>
      </c>
      <c r="D51" s="5">
        <v>0</v>
      </c>
      <c r="E51" s="5">
        <v>5</v>
      </c>
      <c r="F51" s="2">
        <v>44562</v>
      </c>
      <c r="G51" s="2">
        <v>44926</v>
      </c>
      <c r="H51" s="2">
        <v>44613</v>
      </c>
      <c r="J51" s="5">
        <v>1</v>
      </c>
      <c r="K51" s="5">
        <v>0</v>
      </c>
      <c r="L51" s="5">
        <v>3</v>
      </c>
      <c r="M51" t="s">
        <v>149</v>
      </c>
      <c r="N51" s="5">
        <f>YEAR(ohrm_leave_entitlement[[#This Row],[from_date]])</f>
        <v>2022</v>
      </c>
      <c r="O51" t="str">
        <f>_xlfn.XLOOKUP(ohrm_leave_entitlement[[#This Row],[emp_number]],hs_hr_employee[emp_number],hs_hr_employee[employee_id],"",0,1)</f>
        <v>D20003</v>
      </c>
      <c r="P51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Ratan Pushp</v>
      </c>
      <c r="Q51" t="str">
        <f>_xlfn.XLOOKUP(ohrm_leave_entitlement[[#This Row],[leave_type_id]],ohrm_leave_type[id],ohrm_leave_type[name],"",0,1)</f>
        <v>RH [Restricted Holiday]</v>
      </c>
    </row>
    <row r="52" spans="1:17" x14ac:dyDescent="0.3">
      <c r="A52" s="5">
        <v>47</v>
      </c>
      <c r="B52" s="5">
        <v>4</v>
      </c>
      <c r="C52" s="5">
        <v>4</v>
      </c>
      <c r="D52" s="5">
        <v>0</v>
      </c>
      <c r="E52" s="5">
        <v>5</v>
      </c>
      <c r="F52" s="2">
        <v>44562</v>
      </c>
      <c r="G52" s="2">
        <v>44926</v>
      </c>
      <c r="H52" s="2">
        <v>44613</v>
      </c>
      <c r="J52" s="5">
        <v>1</v>
      </c>
      <c r="K52" s="5">
        <v>0</v>
      </c>
      <c r="L52" s="5">
        <v>3</v>
      </c>
      <c r="M52" t="s">
        <v>149</v>
      </c>
      <c r="N52" s="5">
        <f>YEAR(ohrm_leave_entitlement[[#This Row],[from_date]])</f>
        <v>2022</v>
      </c>
      <c r="O52" t="str">
        <f>_xlfn.XLOOKUP(ohrm_leave_entitlement[[#This Row],[emp_number]],hs_hr_employee[emp_number],hs_hr_employee[employee_id],"",0,1)</f>
        <v>D20001</v>
      </c>
      <c r="P52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Jeet Sharma</v>
      </c>
      <c r="Q52" t="str">
        <f>_xlfn.XLOOKUP(ohrm_leave_entitlement[[#This Row],[leave_type_id]],ohrm_leave_type[id],ohrm_leave_type[name],"",0,1)</f>
        <v>RH [Restricted Holiday]</v>
      </c>
    </row>
    <row r="53" spans="1:17" x14ac:dyDescent="0.3">
      <c r="A53" s="5">
        <v>48</v>
      </c>
      <c r="B53" s="5">
        <v>2</v>
      </c>
      <c r="C53" s="5">
        <v>4</v>
      </c>
      <c r="D53" s="5">
        <v>0</v>
      </c>
      <c r="E53" s="5">
        <v>5</v>
      </c>
      <c r="F53" s="2">
        <v>44562</v>
      </c>
      <c r="G53" s="2">
        <v>44926</v>
      </c>
      <c r="H53" s="2">
        <v>44613</v>
      </c>
      <c r="J53" s="5">
        <v>1</v>
      </c>
      <c r="K53" s="5">
        <v>0</v>
      </c>
      <c r="L53" s="5">
        <v>3</v>
      </c>
      <c r="M53" t="s">
        <v>149</v>
      </c>
      <c r="N53" s="5">
        <f>YEAR(ohrm_leave_entitlement[[#This Row],[from_date]])</f>
        <v>2022</v>
      </c>
      <c r="O53" t="str">
        <f>_xlfn.XLOOKUP(ohrm_leave_entitlement[[#This Row],[emp_number]],hs_hr_employee[emp_number],hs_hr_employee[employee_id],"",0,1)</f>
        <v>D20002</v>
      </c>
      <c r="P53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Sheel Sharma</v>
      </c>
      <c r="Q53" t="str">
        <f>_xlfn.XLOOKUP(ohrm_leave_entitlement[[#This Row],[leave_type_id]],ohrm_leave_type[id],ohrm_leave_type[name],"",0,1)</f>
        <v>RH [Restricted Holiday]</v>
      </c>
    </row>
    <row r="54" spans="1:17" x14ac:dyDescent="0.3">
      <c r="A54" s="5">
        <v>49</v>
      </c>
      <c r="B54" s="5">
        <v>13</v>
      </c>
      <c r="C54" s="5">
        <v>220</v>
      </c>
      <c r="D54" s="5">
        <v>1</v>
      </c>
      <c r="E54" s="5">
        <v>7</v>
      </c>
      <c r="F54" s="2">
        <v>44562</v>
      </c>
      <c r="G54" s="2">
        <v>44926</v>
      </c>
      <c r="H54" s="2">
        <v>44642</v>
      </c>
      <c r="J54" s="5">
        <v>1</v>
      </c>
      <c r="K54" s="5">
        <v>0</v>
      </c>
      <c r="L54" s="5">
        <v>3</v>
      </c>
      <c r="M54" t="s">
        <v>149</v>
      </c>
      <c r="N54" s="5">
        <f>YEAR(ohrm_leave_entitlement[[#This Row],[from_date]])</f>
        <v>2022</v>
      </c>
      <c r="O54" t="str">
        <f>_xlfn.XLOOKUP(ohrm_leave_entitlement[[#This Row],[emp_number]],hs_hr_employee[emp_number],hs_hr_employee[employee_id],"",0,1)</f>
        <v>E22032</v>
      </c>
      <c r="P54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x_Preeti Kaushik</v>
      </c>
      <c r="Q54" t="str">
        <f>_xlfn.XLOOKUP(ohrm_leave_entitlement[[#This Row],[leave_type_id]],ohrm_leave_type[id],ohrm_leave_type[name],"",0,1)</f>
        <v>LWP [Leave without Pay]</v>
      </c>
    </row>
    <row r="55" spans="1:17" x14ac:dyDescent="0.3">
      <c r="A55" s="5">
        <v>50</v>
      </c>
      <c r="B55" s="5">
        <v>14</v>
      </c>
      <c r="C55" s="5">
        <v>220</v>
      </c>
      <c r="D55" s="5">
        <v>1.5</v>
      </c>
      <c r="E55" s="5">
        <v>7</v>
      </c>
      <c r="F55" s="2">
        <v>44562</v>
      </c>
      <c r="G55" s="2">
        <v>44926</v>
      </c>
      <c r="H55" s="2">
        <v>44707</v>
      </c>
      <c r="J55" s="5">
        <v>1</v>
      </c>
      <c r="K55" s="5">
        <v>0</v>
      </c>
      <c r="L55" s="5">
        <v>3</v>
      </c>
      <c r="M55" t="s">
        <v>149</v>
      </c>
      <c r="N55" s="5">
        <f>YEAR(ohrm_leave_entitlement[[#This Row],[from_date]])</f>
        <v>2022</v>
      </c>
      <c r="O55" t="str">
        <f>_xlfn.XLOOKUP(ohrm_leave_entitlement[[#This Row],[emp_number]],hs_hr_employee[emp_number],hs_hr_employee[employee_id],"",0,1)</f>
        <v>E22035</v>
      </c>
      <c r="P55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Amol Jalda</v>
      </c>
      <c r="Q55" t="str">
        <f>_xlfn.XLOOKUP(ohrm_leave_entitlement[[#This Row],[leave_type_id]],ohrm_leave_type[id],ohrm_leave_type[name],"",0,1)</f>
        <v>LWP [Leave without Pay]</v>
      </c>
    </row>
    <row r="56" spans="1:17" x14ac:dyDescent="0.3">
      <c r="A56" s="5">
        <v>51</v>
      </c>
      <c r="B56" s="5">
        <v>7</v>
      </c>
      <c r="C56" s="5">
        <v>2</v>
      </c>
      <c r="D56" s="5">
        <v>1</v>
      </c>
      <c r="E56" s="5">
        <v>1</v>
      </c>
      <c r="F56" s="2">
        <v>44562</v>
      </c>
      <c r="G56" s="2">
        <v>44926</v>
      </c>
      <c r="H56" s="2">
        <v>44913</v>
      </c>
      <c r="J56" s="5">
        <v>1</v>
      </c>
      <c r="K56" s="5">
        <v>0</v>
      </c>
      <c r="L56" s="5">
        <v>3</v>
      </c>
      <c r="M56" t="s">
        <v>149</v>
      </c>
      <c r="N56" s="5">
        <f>YEAR(ohrm_leave_entitlement[[#This Row],[from_date]])</f>
        <v>2022</v>
      </c>
      <c r="O56" t="str">
        <f>_xlfn.XLOOKUP(ohrm_leave_entitlement[[#This Row],[emp_number]],hs_hr_employee[emp_number],hs_hr_employee[employee_id],"",0,1)</f>
        <v>E21017</v>
      </c>
      <c r="P5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56" t="str">
        <f>_xlfn.XLOOKUP(ohrm_leave_entitlement[[#This Row],[leave_type_id]],ohrm_leave_type[id],ohrm_leave_type[name],"",0,1)</f>
        <v>EL [Earned Leave]</v>
      </c>
    </row>
    <row r="57" spans="1:17" x14ac:dyDescent="0.3">
      <c r="A57" s="5">
        <v>52</v>
      </c>
      <c r="B57" s="5">
        <v>7</v>
      </c>
      <c r="C57" s="5">
        <v>1</v>
      </c>
      <c r="D57" s="5">
        <v>0</v>
      </c>
      <c r="E57" s="5">
        <v>5</v>
      </c>
      <c r="F57" s="2">
        <v>44562</v>
      </c>
      <c r="G57" s="2">
        <v>44926</v>
      </c>
      <c r="H57" s="2">
        <v>44913</v>
      </c>
      <c r="J57" s="5">
        <v>1</v>
      </c>
      <c r="K57" s="5">
        <v>0</v>
      </c>
      <c r="L57" s="5">
        <v>3</v>
      </c>
      <c r="M57" t="s">
        <v>149</v>
      </c>
      <c r="N57" s="5">
        <f>YEAR(ohrm_leave_entitlement[[#This Row],[from_date]])</f>
        <v>2022</v>
      </c>
      <c r="O57" t="str">
        <f>_xlfn.XLOOKUP(ohrm_leave_entitlement[[#This Row],[emp_number]],hs_hr_employee[emp_number],hs_hr_employee[employee_id],"",0,1)</f>
        <v>E21017</v>
      </c>
      <c r="P57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57" t="str">
        <f>_xlfn.XLOOKUP(ohrm_leave_entitlement[[#This Row],[leave_type_id]],ohrm_leave_type[id],ohrm_leave_type[name],"",0,1)</f>
        <v>RH [Restricted Holiday]</v>
      </c>
    </row>
    <row r="58" spans="1:17" x14ac:dyDescent="0.3">
      <c r="A58" s="5">
        <v>53</v>
      </c>
      <c r="B58" s="5">
        <v>11</v>
      </c>
      <c r="C58" s="5">
        <v>10</v>
      </c>
      <c r="D58" s="5">
        <v>0</v>
      </c>
      <c r="E58" s="5">
        <v>1</v>
      </c>
      <c r="F58" s="2">
        <v>44562</v>
      </c>
      <c r="G58" s="2">
        <v>44926</v>
      </c>
      <c r="H58" s="2">
        <v>44723</v>
      </c>
      <c r="J58" s="5">
        <v>1</v>
      </c>
      <c r="K58" s="5">
        <v>0</v>
      </c>
      <c r="L58" s="5">
        <v>3</v>
      </c>
      <c r="M58" t="s">
        <v>149</v>
      </c>
      <c r="N58" s="5">
        <f>YEAR(ohrm_leave_entitlement[[#This Row],[from_date]])</f>
        <v>2022</v>
      </c>
      <c r="O58" t="str">
        <f>_xlfn.XLOOKUP(ohrm_leave_entitlement[[#This Row],[emp_number]],hs_hr_employee[emp_number],hs_hr_employee[employee_id],"",0,1)</f>
        <v>E21024</v>
      </c>
      <c r="P58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x_Ajit Singh</v>
      </c>
      <c r="Q58" t="str">
        <f>_xlfn.XLOOKUP(ohrm_leave_entitlement[[#This Row],[leave_type_id]],ohrm_leave_type[id],ohrm_leave_type[name],"",0,1)</f>
        <v>EL [Earned Leave]</v>
      </c>
    </row>
    <row r="59" spans="1:17" x14ac:dyDescent="0.3">
      <c r="A59" s="5">
        <v>54</v>
      </c>
      <c r="B59" s="5">
        <v>11</v>
      </c>
      <c r="C59" s="5">
        <v>4</v>
      </c>
      <c r="D59" s="5">
        <v>0</v>
      </c>
      <c r="E59" s="5">
        <v>5</v>
      </c>
      <c r="F59" s="2">
        <v>44562</v>
      </c>
      <c r="G59" s="2">
        <v>44926</v>
      </c>
      <c r="H59" s="2">
        <v>44723</v>
      </c>
      <c r="J59" s="5">
        <v>1</v>
      </c>
      <c r="K59" s="5">
        <v>0</v>
      </c>
      <c r="L59" s="5">
        <v>3</v>
      </c>
      <c r="M59" t="s">
        <v>149</v>
      </c>
      <c r="N59" s="5">
        <f>YEAR(ohrm_leave_entitlement[[#This Row],[from_date]])</f>
        <v>2022</v>
      </c>
      <c r="O59" t="str">
        <f>_xlfn.XLOOKUP(ohrm_leave_entitlement[[#This Row],[emp_number]],hs_hr_employee[emp_number],hs_hr_employee[employee_id],"",0,1)</f>
        <v>E21024</v>
      </c>
      <c r="P59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x_Ajit Singh</v>
      </c>
      <c r="Q59" t="str">
        <f>_xlfn.XLOOKUP(ohrm_leave_entitlement[[#This Row],[leave_type_id]],ohrm_leave_type[id],ohrm_leave_type[name],"",0,1)</f>
        <v>RH [Restricted Holiday]</v>
      </c>
    </row>
    <row r="60" spans="1:17" x14ac:dyDescent="0.3">
      <c r="A60" s="5">
        <v>55</v>
      </c>
      <c r="B60" s="5">
        <v>15</v>
      </c>
      <c r="C60" s="5">
        <v>90</v>
      </c>
      <c r="D60" s="5">
        <v>3</v>
      </c>
      <c r="E60" s="5">
        <v>7</v>
      </c>
      <c r="F60" s="2">
        <v>44562</v>
      </c>
      <c r="G60" s="2">
        <v>44926</v>
      </c>
      <c r="H60" s="2">
        <v>44782</v>
      </c>
      <c r="J60" s="5">
        <v>1</v>
      </c>
      <c r="K60" s="5">
        <v>0</v>
      </c>
      <c r="L60" s="5">
        <v>3</v>
      </c>
      <c r="M60" t="s">
        <v>149</v>
      </c>
      <c r="N60" s="5">
        <f>YEAR(ohrm_leave_entitlement[[#This Row],[from_date]])</f>
        <v>2022</v>
      </c>
      <c r="O60" t="str">
        <f>_xlfn.XLOOKUP(ohrm_leave_entitlement[[#This Row],[emp_number]],hs_hr_employee[emp_number],hs_hr_employee[employee_id],"",0,1)</f>
        <v>E22037</v>
      </c>
      <c r="P60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Gaurav Kokcha</v>
      </c>
      <c r="Q60" t="str">
        <f>_xlfn.XLOOKUP(ohrm_leave_entitlement[[#This Row],[leave_type_id]],ohrm_leave_type[id],ohrm_leave_type[name],"",0,1)</f>
        <v>LWP [Leave without Pay]</v>
      </c>
    </row>
    <row r="61" spans="1:17" x14ac:dyDescent="0.3">
      <c r="A61" s="5">
        <v>56</v>
      </c>
      <c r="B61" s="5">
        <v>13</v>
      </c>
      <c r="C61" s="5">
        <v>20</v>
      </c>
      <c r="D61" s="5">
        <v>0</v>
      </c>
      <c r="E61" s="5">
        <v>8</v>
      </c>
      <c r="F61" s="2">
        <v>44562</v>
      </c>
      <c r="G61" s="2">
        <v>44926</v>
      </c>
      <c r="H61" s="2">
        <v>44782</v>
      </c>
      <c r="J61" s="5">
        <v>1</v>
      </c>
      <c r="K61" s="5">
        <v>0</v>
      </c>
      <c r="L61" s="5">
        <v>3</v>
      </c>
      <c r="M61" t="s">
        <v>149</v>
      </c>
      <c r="N61" s="5">
        <f>YEAR(ohrm_leave_entitlement[[#This Row],[from_date]])</f>
        <v>2022</v>
      </c>
      <c r="O61" t="str">
        <f>_xlfn.XLOOKUP(ohrm_leave_entitlement[[#This Row],[emp_number]],hs_hr_employee[emp_number],hs_hr_employee[employee_id],"",0,1)</f>
        <v>E22032</v>
      </c>
      <c r="P61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x_Preeti Kaushik</v>
      </c>
      <c r="Q61" t="str">
        <f>_xlfn.XLOOKUP(ohrm_leave_entitlement[[#This Row],[leave_type_id]],ohrm_leave_type[id],ohrm_leave_type[name],"",0,1)</f>
        <v>CMP [Compensatory Off]</v>
      </c>
    </row>
    <row r="62" spans="1:17" x14ac:dyDescent="0.3">
      <c r="A62" s="5">
        <v>57</v>
      </c>
      <c r="B62" s="5">
        <v>7</v>
      </c>
      <c r="C62" s="5">
        <v>0</v>
      </c>
      <c r="D62" s="5">
        <v>0</v>
      </c>
      <c r="E62" s="5">
        <v>8</v>
      </c>
      <c r="F62" s="2">
        <v>44562</v>
      </c>
      <c r="G62" s="2">
        <v>44926</v>
      </c>
      <c r="H62" s="2">
        <v>44865</v>
      </c>
      <c r="J62" s="5">
        <v>1</v>
      </c>
      <c r="K62" s="5">
        <v>0</v>
      </c>
      <c r="L62" s="5">
        <v>99999</v>
      </c>
      <c r="M62" t="s">
        <v>268</v>
      </c>
      <c r="N62" s="5">
        <f>YEAR(ohrm_leave_entitlement[[#This Row],[from_date]])</f>
        <v>2022</v>
      </c>
      <c r="O62" t="str">
        <f>_xlfn.XLOOKUP(ohrm_leave_entitlement[[#This Row],[emp_number]],hs_hr_employee[emp_number],hs_hr_employee[employee_id],"",0,1)</f>
        <v>E21017</v>
      </c>
      <c r="P62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62" t="str">
        <f>_xlfn.XLOOKUP(ohrm_leave_entitlement[[#This Row],[leave_type_id]],ohrm_leave_type[id],ohrm_leave_type[name],"",0,1)</f>
        <v>CMP [Compensatory Off]</v>
      </c>
    </row>
    <row r="63" spans="1:17" x14ac:dyDescent="0.3">
      <c r="A63" s="5">
        <v>58</v>
      </c>
      <c r="B63" s="5">
        <v>11</v>
      </c>
      <c r="C63" s="5">
        <v>0</v>
      </c>
      <c r="D63" s="5">
        <v>0</v>
      </c>
      <c r="E63" s="5">
        <v>8</v>
      </c>
      <c r="F63" s="2">
        <v>44562</v>
      </c>
      <c r="G63" s="2">
        <v>44926</v>
      </c>
      <c r="H63" s="2">
        <v>44865</v>
      </c>
      <c r="J63" s="5">
        <v>1</v>
      </c>
      <c r="K63" s="5">
        <v>0</v>
      </c>
      <c r="L63" s="5">
        <v>99999</v>
      </c>
      <c r="M63" t="s">
        <v>268</v>
      </c>
      <c r="N63" s="5">
        <f>YEAR(ohrm_leave_entitlement[[#This Row],[from_date]])</f>
        <v>2022</v>
      </c>
      <c r="O63" t="str">
        <f>_xlfn.XLOOKUP(ohrm_leave_entitlement[[#This Row],[emp_number]],hs_hr_employee[emp_number],hs_hr_employee[employee_id],"",0,1)</f>
        <v>E21024</v>
      </c>
      <c r="P63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x_Ajit Singh</v>
      </c>
      <c r="Q63" t="str">
        <f>_xlfn.XLOOKUP(ohrm_leave_entitlement[[#This Row],[leave_type_id]],ohrm_leave_type[id],ohrm_leave_type[name],"",0,1)</f>
        <v>CMP [Compensatory Off]</v>
      </c>
    </row>
    <row r="64" spans="1:17" x14ac:dyDescent="0.3">
      <c r="A64" s="5">
        <v>59</v>
      </c>
      <c r="B64" s="5">
        <v>14</v>
      </c>
      <c r="C64" s="5">
        <v>0</v>
      </c>
      <c r="D64" s="5">
        <v>0</v>
      </c>
      <c r="E64" s="5">
        <v>8</v>
      </c>
      <c r="F64" s="2">
        <v>44562</v>
      </c>
      <c r="G64" s="2">
        <v>44926</v>
      </c>
      <c r="H64" s="2">
        <v>44865</v>
      </c>
      <c r="J64" s="5">
        <v>1</v>
      </c>
      <c r="K64" s="5">
        <v>0</v>
      </c>
      <c r="L64" s="5">
        <v>99999</v>
      </c>
      <c r="M64" t="s">
        <v>268</v>
      </c>
      <c r="N64" s="5">
        <f>YEAR(ohrm_leave_entitlement[[#This Row],[from_date]])</f>
        <v>2022</v>
      </c>
      <c r="O64" t="str">
        <f>_xlfn.XLOOKUP(ohrm_leave_entitlement[[#This Row],[emp_number]],hs_hr_employee[emp_number],hs_hr_employee[employee_id],"",0,1)</f>
        <v>E22035</v>
      </c>
      <c r="P64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Amol Jalda</v>
      </c>
      <c r="Q64" t="str">
        <f>_xlfn.XLOOKUP(ohrm_leave_entitlement[[#This Row],[leave_type_id]],ohrm_leave_type[id],ohrm_leave_type[name],"",0,1)</f>
        <v>CMP [Compensatory Off]</v>
      </c>
    </row>
    <row r="65" spans="1:17" x14ac:dyDescent="0.3">
      <c r="A65" s="5">
        <v>60</v>
      </c>
      <c r="B65" s="5">
        <v>15</v>
      </c>
      <c r="C65" s="5">
        <v>4</v>
      </c>
      <c r="D65" s="5">
        <v>4</v>
      </c>
      <c r="E65" s="5">
        <v>8</v>
      </c>
      <c r="F65" s="2">
        <v>44562</v>
      </c>
      <c r="G65" s="2">
        <v>44926</v>
      </c>
      <c r="H65" s="2">
        <v>44865</v>
      </c>
      <c r="J65" s="5">
        <v>1</v>
      </c>
      <c r="K65" s="5">
        <v>0</v>
      </c>
      <c r="L65" s="5">
        <v>99999</v>
      </c>
      <c r="M65" t="s">
        <v>268</v>
      </c>
      <c r="N65" s="5">
        <f>YEAR(ohrm_leave_entitlement[[#This Row],[from_date]])</f>
        <v>2022</v>
      </c>
      <c r="O65" t="str">
        <f>_xlfn.XLOOKUP(ohrm_leave_entitlement[[#This Row],[emp_number]],hs_hr_employee[emp_number],hs_hr_employee[employee_id],"",0,1)</f>
        <v>E22037</v>
      </c>
      <c r="P65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Gaurav Kokcha</v>
      </c>
      <c r="Q65" t="str">
        <f>_xlfn.XLOOKUP(ohrm_leave_entitlement[[#This Row],[leave_type_id]],ohrm_leave_type[id],ohrm_leave_type[name],"",0,1)</f>
        <v>CMP [Compensatory Off]</v>
      </c>
    </row>
    <row r="66" spans="1:17" x14ac:dyDescent="0.3">
      <c r="A66" s="5">
        <v>61</v>
      </c>
      <c r="B66" s="5">
        <v>16</v>
      </c>
      <c r="C66" s="5">
        <v>20</v>
      </c>
      <c r="D66" s="5">
        <v>1</v>
      </c>
      <c r="E66" s="5">
        <v>7</v>
      </c>
      <c r="F66" s="2">
        <v>44562</v>
      </c>
      <c r="G66" s="2">
        <v>44926</v>
      </c>
      <c r="H66" s="2">
        <v>44865</v>
      </c>
      <c r="J66" s="5">
        <v>1</v>
      </c>
      <c r="K66" s="5">
        <v>0</v>
      </c>
      <c r="L66" s="5">
        <v>99999</v>
      </c>
      <c r="M66" t="s">
        <v>268</v>
      </c>
      <c r="N66" s="5">
        <f>YEAR(ohrm_leave_entitlement[[#This Row],[from_date]])</f>
        <v>2022</v>
      </c>
      <c r="O66" t="str">
        <f>_xlfn.XLOOKUP(ohrm_leave_entitlement[[#This Row],[emp_number]],hs_hr_employee[emp_number],hs_hr_employee[employee_id],"",0,1)</f>
        <v>E22038</v>
      </c>
      <c r="P6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Neha Chaudhary</v>
      </c>
      <c r="Q66" t="str">
        <f>_xlfn.XLOOKUP(ohrm_leave_entitlement[[#This Row],[leave_type_id]],ohrm_leave_type[id],ohrm_leave_type[name],"",0,1)</f>
        <v>LWP [Leave without Pay]</v>
      </c>
    </row>
    <row r="67" spans="1:17" x14ac:dyDescent="0.3">
      <c r="A67" s="5">
        <v>62</v>
      </c>
      <c r="B67" s="5">
        <v>100000</v>
      </c>
      <c r="C67" s="5">
        <v>15</v>
      </c>
      <c r="D67" s="5">
        <v>0</v>
      </c>
      <c r="E67" s="5">
        <v>7</v>
      </c>
      <c r="F67" s="2">
        <v>44562</v>
      </c>
      <c r="G67" s="2">
        <v>44926</v>
      </c>
      <c r="H67" s="2">
        <v>44913</v>
      </c>
      <c r="J67" s="5">
        <v>1</v>
      </c>
      <c r="K67" s="5">
        <v>0</v>
      </c>
      <c r="L67" s="5">
        <v>3</v>
      </c>
      <c r="M67" t="s">
        <v>149</v>
      </c>
      <c r="N67" s="5">
        <f>YEAR(ohrm_leave_entitlement[[#This Row],[from_date]])</f>
        <v>2022</v>
      </c>
      <c r="O67" t="str">
        <f>_xlfn.XLOOKUP(ohrm_leave_entitlement[[#This Row],[emp_number]],hs_hr_employee[emp_number],hs_hr_employee[employee_id],"",0,1)</f>
        <v>E22039</v>
      </c>
      <c r="P67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x_Saurabh Shrivastava</v>
      </c>
      <c r="Q67" t="str">
        <f>_xlfn.XLOOKUP(ohrm_leave_entitlement[[#This Row],[leave_type_id]],ohrm_leave_type[id],ohrm_leave_type[name],"",0,1)</f>
        <v>LWP [Leave without Pay]</v>
      </c>
    </row>
    <row r="68" spans="1:17" x14ac:dyDescent="0.3">
      <c r="A68" s="5">
        <v>63</v>
      </c>
      <c r="B68" s="5">
        <v>15</v>
      </c>
      <c r="C68" s="5">
        <v>90</v>
      </c>
      <c r="D68" s="5">
        <v>2</v>
      </c>
      <c r="E68" s="5">
        <v>7</v>
      </c>
      <c r="F68" s="2">
        <v>44927</v>
      </c>
      <c r="G68" s="2">
        <v>45291</v>
      </c>
      <c r="H68" s="2">
        <v>44939</v>
      </c>
      <c r="J68" s="5">
        <v>1</v>
      </c>
      <c r="K68" s="5">
        <v>0</v>
      </c>
      <c r="L68" s="5">
        <v>3</v>
      </c>
      <c r="M68" t="s">
        <v>149</v>
      </c>
      <c r="N68" s="5">
        <f>YEAR(ohrm_leave_entitlement[[#This Row],[from_date]])</f>
        <v>2023</v>
      </c>
      <c r="O68" t="str">
        <f>_xlfn.XLOOKUP(ohrm_leave_entitlement[[#This Row],[emp_number]],hs_hr_employee[emp_number],hs_hr_employee[employee_id],"",0,1)</f>
        <v>E22037</v>
      </c>
      <c r="P68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Gaurav Kokcha</v>
      </c>
      <c r="Q68" t="str">
        <f>_xlfn.XLOOKUP(ohrm_leave_entitlement[[#This Row],[leave_type_id]],ohrm_leave_type[id],ohrm_leave_type[name],"",0,1)</f>
        <v>LWP [Leave without Pay]</v>
      </c>
    </row>
    <row r="69" spans="1:17" x14ac:dyDescent="0.3">
      <c r="A69" s="5">
        <v>64</v>
      </c>
      <c r="B69" s="5">
        <v>14</v>
      </c>
      <c r="C69" s="5">
        <v>90</v>
      </c>
      <c r="D69" s="5">
        <v>1</v>
      </c>
      <c r="E69" s="5">
        <v>7</v>
      </c>
      <c r="F69" s="2">
        <v>44927</v>
      </c>
      <c r="G69" s="2">
        <v>45291</v>
      </c>
      <c r="H69" s="2">
        <v>44939</v>
      </c>
      <c r="J69" s="5">
        <v>1</v>
      </c>
      <c r="K69" s="5">
        <v>0</v>
      </c>
      <c r="L69" s="5">
        <v>3</v>
      </c>
      <c r="M69" t="s">
        <v>149</v>
      </c>
      <c r="N69" s="5">
        <f>YEAR(ohrm_leave_entitlement[[#This Row],[from_date]])</f>
        <v>2023</v>
      </c>
      <c r="O69" t="str">
        <f>_xlfn.XLOOKUP(ohrm_leave_entitlement[[#This Row],[emp_number]],hs_hr_employee[emp_number],hs_hr_employee[employee_id],"",0,1)</f>
        <v>E22035</v>
      </c>
      <c r="P69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Amol Jalda</v>
      </c>
      <c r="Q69" t="str">
        <f>_xlfn.XLOOKUP(ohrm_leave_entitlement[[#This Row],[leave_type_id]],ohrm_leave_type[id],ohrm_leave_type[name],"",0,1)</f>
        <v>LWP [Leave without Pay]</v>
      </c>
    </row>
    <row r="70" spans="1:17" x14ac:dyDescent="0.3">
      <c r="A70" s="5">
        <v>65</v>
      </c>
      <c r="B70" s="5">
        <v>100001</v>
      </c>
      <c r="C70" s="5">
        <v>90</v>
      </c>
      <c r="D70" s="5">
        <v>14</v>
      </c>
      <c r="E70" s="5">
        <v>7</v>
      </c>
      <c r="F70" s="2">
        <v>44927</v>
      </c>
      <c r="G70" s="2">
        <v>45291</v>
      </c>
      <c r="H70" s="2">
        <v>44939</v>
      </c>
      <c r="J70" s="5">
        <v>1</v>
      </c>
      <c r="K70" s="5">
        <v>0</v>
      </c>
      <c r="L70" s="5">
        <v>3</v>
      </c>
      <c r="M70" t="s">
        <v>149</v>
      </c>
      <c r="N70" s="5">
        <f>YEAR(ohrm_leave_entitlement[[#This Row],[from_date]])</f>
        <v>2023</v>
      </c>
      <c r="O70" t="str">
        <f>_xlfn.XLOOKUP(ohrm_leave_entitlement[[#This Row],[emp_number]],hs_hr_employee[emp_number],hs_hr_employee[employee_id],"",0,1)</f>
        <v>E23043</v>
      </c>
      <c r="P70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Dinesh Agrawal</v>
      </c>
      <c r="Q70" t="str">
        <f>_xlfn.XLOOKUP(ohrm_leave_entitlement[[#This Row],[leave_type_id]],ohrm_leave_type[id],ohrm_leave_type[name],"",0,1)</f>
        <v>LWP [Leave without Pay]</v>
      </c>
    </row>
    <row r="71" spans="1:17" x14ac:dyDescent="0.3">
      <c r="A71" s="5">
        <v>66</v>
      </c>
      <c r="B71" s="5">
        <v>16</v>
      </c>
      <c r="C71" s="5">
        <v>90</v>
      </c>
      <c r="D71" s="5">
        <v>1</v>
      </c>
      <c r="E71" s="5">
        <v>7</v>
      </c>
      <c r="F71" s="2">
        <v>44927</v>
      </c>
      <c r="G71" s="2">
        <v>45291</v>
      </c>
      <c r="H71" s="2">
        <v>44939</v>
      </c>
      <c r="J71" s="5">
        <v>1</v>
      </c>
      <c r="K71" s="5">
        <v>0</v>
      </c>
      <c r="L71" s="5">
        <v>3</v>
      </c>
      <c r="M71" t="s">
        <v>149</v>
      </c>
      <c r="N71" s="5">
        <f>YEAR(ohrm_leave_entitlement[[#This Row],[from_date]])</f>
        <v>2023</v>
      </c>
      <c r="O71" t="str">
        <f>_xlfn.XLOOKUP(ohrm_leave_entitlement[[#This Row],[emp_number]],hs_hr_employee[emp_number],hs_hr_employee[employee_id],"",0,1)</f>
        <v>E22038</v>
      </c>
      <c r="P71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Neha Chaudhary</v>
      </c>
      <c r="Q71" t="str">
        <f>_xlfn.XLOOKUP(ohrm_leave_entitlement[[#This Row],[leave_type_id]],ohrm_leave_type[id],ohrm_leave_type[name],"",0,1)</f>
        <v>LWP [Leave without Pay]</v>
      </c>
    </row>
    <row r="72" spans="1:17" x14ac:dyDescent="0.3">
      <c r="A72" s="5">
        <v>67</v>
      </c>
      <c r="B72" s="5">
        <v>7</v>
      </c>
      <c r="C72" s="5">
        <v>90</v>
      </c>
      <c r="D72" s="5">
        <v>0</v>
      </c>
      <c r="E72" s="5">
        <v>7</v>
      </c>
      <c r="F72" s="2">
        <v>44927</v>
      </c>
      <c r="G72" s="2">
        <v>45291</v>
      </c>
      <c r="H72" s="2">
        <v>44939</v>
      </c>
      <c r="J72" s="5">
        <v>1</v>
      </c>
      <c r="K72" s="5">
        <v>0</v>
      </c>
      <c r="L72" s="5">
        <v>3</v>
      </c>
      <c r="M72" t="s">
        <v>149</v>
      </c>
      <c r="N72" s="5">
        <f>YEAR(ohrm_leave_entitlement[[#This Row],[from_date]])</f>
        <v>2023</v>
      </c>
      <c r="O72" t="str">
        <f>_xlfn.XLOOKUP(ohrm_leave_entitlement[[#This Row],[emp_number]],hs_hr_employee[emp_number],hs_hr_employee[employee_id],"",0,1)</f>
        <v>E21017</v>
      </c>
      <c r="P72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72" t="str">
        <f>_xlfn.XLOOKUP(ohrm_leave_entitlement[[#This Row],[leave_type_id]],ohrm_leave_type[id],ohrm_leave_type[name],"",0,1)</f>
        <v>LWP [Leave without Pay]</v>
      </c>
    </row>
    <row r="73" spans="1:17" x14ac:dyDescent="0.3">
      <c r="A73" s="5">
        <v>68</v>
      </c>
      <c r="B73" s="5">
        <v>100000</v>
      </c>
      <c r="C73" s="5">
        <v>90</v>
      </c>
      <c r="D73" s="5">
        <v>2</v>
      </c>
      <c r="E73" s="5">
        <v>7</v>
      </c>
      <c r="F73" s="2">
        <v>44927</v>
      </c>
      <c r="G73" s="2">
        <v>45291</v>
      </c>
      <c r="H73" s="2">
        <v>44939</v>
      </c>
      <c r="J73" s="5">
        <v>1</v>
      </c>
      <c r="K73" s="5">
        <v>0</v>
      </c>
      <c r="L73" s="5">
        <v>3</v>
      </c>
      <c r="M73" t="s">
        <v>149</v>
      </c>
      <c r="N73" s="5">
        <f>YEAR(ohrm_leave_entitlement[[#This Row],[from_date]])</f>
        <v>2023</v>
      </c>
      <c r="O73" t="str">
        <f>_xlfn.XLOOKUP(ohrm_leave_entitlement[[#This Row],[emp_number]],hs_hr_employee[emp_number],hs_hr_employee[employee_id],"",0,1)</f>
        <v>E22039</v>
      </c>
      <c r="P73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x_Saurabh Shrivastava</v>
      </c>
      <c r="Q73" t="str">
        <f>_xlfn.XLOOKUP(ohrm_leave_entitlement[[#This Row],[leave_type_id]],ohrm_leave_type[id],ohrm_leave_type[name],"",0,1)</f>
        <v>LWP [Leave without Pay]</v>
      </c>
    </row>
    <row r="74" spans="1:17" x14ac:dyDescent="0.3">
      <c r="A74" s="5">
        <v>69</v>
      </c>
      <c r="B74" s="5">
        <v>11</v>
      </c>
      <c r="C74" s="5">
        <v>10</v>
      </c>
      <c r="D74" s="5">
        <v>0</v>
      </c>
      <c r="E74" s="5">
        <v>7</v>
      </c>
      <c r="F74" s="2">
        <v>44927</v>
      </c>
      <c r="G74" s="2">
        <v>45291</v>
      </c>
      <c r="H74" s="2">
        <v>44939</v>
      </c>
      <c r="J74" s="5">
        <v>1</v>
      </c>
      <c r="K74" s="5">
        <v>1</v>
      </c>
      <c r="L74" s="5">
        <v>3</v>
      </c>
      <c r="M74" t="s">
        <v>149</v>
      </c>
      <c r="N74" s="5">
        <f>YEAR(ohrm_leave_entitlement[[#This Row],[from_date]])</f>
        <v>2023</v>
      </c>
      <c r="O74" t="str">
        <f>_xlfn.XLOOKUP(ohrm_leave_entitlement[[#This Row],[emp_number]],hs_hr_employee[emp_number],hs_hr_employee[employee_id],"",0,1)</f>
        <v>E21024</v>
      </c>
      <c r="P74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x_Ajit Singh</v>
      </c>
      <c r="Q74" t="str">
        <f>_xlfn.XLOOKUP(ohrm_leave_entitlement[[#This Row],[leave_type_id]],ohrm_leave_type[id],ohrm_leave_type[name],"",0,1)</f>
        <v>LWP [Leave without Pay]</v>
      </c>
    </row>
    <row r="75" spans="1:17" x14ac:dyDescent="0.3">
      <c r="A75" s="5">
        <v>70</v>
      </c>
      <c r="B75" s="5">
        <v>7</v>
      </c>
      <c r="C75" s="5">
        <v>8</v>
      </c>
      <c r="D75" s="5">
        <v>8</v>
      </c>
      <c r="E75" s="5">
        <v>1</v>
      </c>
      <c r="F75" s="2">
        <v>44927</v>
      </c>
      <c r="G75" s="2">
        <v>45291</v>
      </c>
      <c r="H75" s="2">
        <v>44962</v>
      </c>
      <c r="J75" s="5">
        <v>1</v>
      </c>
      <c r="K75" s="5">
        <v>0</v>
      </c>
      <c r="L75" s="5">
        <v>3</v>
      </c>
      <c r="M75" t="s">
        <v>149</v>
      </c>
      <c r="N75" s="5">
        <f>YEAR(ohrm_leave_entitlement[[#This Row],[from_date]])</f>
        <v>2023</v>
      </c>
      <c r="O75" t="str">
        <f>_xlfn.XLOOKUP(ohrm_leave_entitlement[[#This Row],[emp_number]],hs_hr_employee[emp_number],hs_hr_employee[employee_id],"",0,1)</f>
        <v>E21017</v>
      </c>
      <c r="P75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75" t="str">
        <f>_xlfn.XLOOKUP(ohrm_leave_entitlement[[#This Row],[leave_type_id]],ohrm_leave_type[id],ohrm_leave_type[name],"",0,1)</f>
        <v>EL [Earned Leave]</v>
      </c>
    </row>
    <row r="76" spans="1:17" x14ac:dyDescent="0.3">
      <c r="A76" s="5">
        <v>71</v>
      </c>
      <c r="B76" s="5">
        <v>7</v>
      </c>
      <c r="C76" s="5">
        <v>4</v>
      </c>
      <c r="D76" s="5">
        <v>0</v>
      </c>
      <c r="E76" s="5">
        <v>5</v>
      </c>
      <c r="F76" s="2">
        <v>44927</v>
      </c>
      <c r="G76" s="2">
        <v>45291</v>
      </c>
      <c r="H76" s="2">
        <v>44962</v>
      </c>
      <c r="J76" s="5">
        <v>1</v>
      </c>
      <c r="K76" s="5">
        <v>1</v>
      </c>
      <c r="L76" s="5">
        <v>3</v>
      </c>
      <c r="M76" t="s">
        <v>149</v>
      </c>
      <c r="N76" s="5">
        <f>YEAR(ohrm_leave_entitlement[[#This Row],[from_date]])</f>
        <v>2023</v>
      </c>
      <c r="O76" t="str">
        <f>_xlfn.XLOOKUP(ohrm_leave_entitlement[[#This Row],[emp_number]],hs_hr_employee[emp_number],hs_hr_employee[employee_id],"",0,1)</f>
        <v>E21017</v>
      </c>
      <c r="P7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76" t="str">
        <f>_xlfn.XLOOKUP(ohrm_leave_entitlement[[#This Row],[leave_type_id]],ohrm_leave_type[id],ohrm_leave_type[name],"",0,1)</f>
        <v>RH [Restricted Holiday]</v>
      </c>
    </row>
    <row r="77" spans="1:17" x14ac:dyDescent="0.3">
      <c r="A77" s="5">
        <v>72</v>
      </c>
      <c r="B77" s="5">
        <v>14</v>
      </c>
      <c r="C77" s="5">
        <v>8</v>
      </c>
      <c r="D77" s="5">
        <v>3.5</v>
      </c>
      <c r="E77" s="5">
        <v>1</v>
      </c>
      <c r="F77" s="2">
        <v>44927</v>
      </c>
      <c r="G77" s="2">
        <v>45291</v>
      </c>
      <c r="H77" s="2">
        <v>44988.871018518519</v>
      </c>
      <c r="J77" s="5">
        <v>1</v>
      </c>
      <c r="K77" s="5">
        <v>0</v>
      </c>
      <c r="L77" s="5">
        <v>3</v>
      </c>
      <c r="M77" t="s">
        <v>55</v>
      </c>
      <c r="N77" s="5">
        <f>YEAR(ohrm_leave_entitlement[[#This Row],[from_date]])</f>
        <v>2023</v>
      </c>
      <c r="O77" t="str">
        <f>_xlfn.XLOOKUP(ohrm_leave_entitlement[[#This Row],[emp_number]],hs_hr_employee[emp_number],hs_hr_employee[employee_id],"",0,1)</f>
        <v>E22035</v>
      </c>
      <c r="P77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Amol Jalda</v>
      </c>
      <c r="Q77" t="str">
        <f>_xlfn.XLOOKUP(ohrm_leave_entitlement[[#This Row],[leave_type_id]],ohrm_leave_type[id],ohrm_leave_type[name],"",0,1)</f>
        <v>EL [Earned Leave]</v>
      </c>
    </row>
    <row r="78" spans="1:17" x14ac:dyDescent="0.3">
      <c r="A78" s="5">
        <v>73</v>
      </c>
      <c r="B78" s="5">
        <v>15</v>
      </c>
      <c r="C78" s="5">
        <v>8</v>
      </c>
      <c r="D78" s="5">
        <v>7</v>
      </c>
      <c r="E78" s="5">
        <v>1</v>
      </c>
      <c r="F78" s="2">
        <v>44927</v>
      </c>
      <c r="G78" s="2">
        <v>45291</v>
      </c>
      <c r="H78" s="2">
        <v>44988.871828703705</v>
      </c>
      <c r="J78" s="5">
        <v>1</v>
      </c>
      <c r="K78" s="5">
        <v>0</v>
      </c>
      <c r="L78" s="5">
        <v>3</v>
      </c>
      <c r="M78" t="s">
        <v>55</v>
      </c>
      <c r="N78" s="5">
        <f>YEAR(ohrm_leave_entitlement[[#This Row],[from_date]])</f>
        <v>2023</v>
      </c>
      <c r="O78" t="str">
        <f>_xlfn.XLOOKUP(ohrm_leave_entitlement[[#This Row],[emp_number]],hs_hr_employee[emp_number],hs_hr_employee[employee_id],"",0,1)</f>
        <v>E22037</v>
      </c>
      <c r="P78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Gaurav Kokcha</v>
      </c>
      <c r="Q78" t="str">
        <f>_xlfn.XLOOKUP(ohrm_leave_entitlement[[#This Row],[leave_type_id]],ohrm_leave_type[id],ohrm_leave_type[name],"",0,1)</f>
        <v>EL [Earned Leave]</v>
      </c>
    </row>
    <row r="79" spans="1:17" x14ac:dyDescent="0.3">
      <c r="A79" s="5">
        <v>74</v>
      </c>
      <c r="B79" s="5">
        <v>16</v>
      </c>
      <c r="C79" s="5">
        <v>8</v>
      </c>
      <c r="D79" s="5">
        <v>3</v>
      </c>
      <c r="E79" s="5">
        <v>1</v>
      </c>
      <c r="F79" s="2">
        <v>44927</v>
      </c>
      <c r="G79" s="2">
        <v>45291</v>
      </c>
      <c r="H79" s="2">
        <v>44988.872141203705</v>
      </c>
      <c r="J79" s="5">
        <v>1</v>
      </c>
      <c r="K79" s="5">
        <v>0</v>
      </c>
      <c r="L79" s="5">
        <v>3</v>
      </c>
      <c r="M79" t="s">
        <v>55</v>
      </c>
      <c r="N79" s="5">
        <f>YEAR(ohrm_leave_entitlement[[#This Row],[from_date]])</f>
        <v>2023</v>
      </c>
      <c r="O79" t="str">
        <f>_xlfn.XLOOKUP(ohrm_leave_entitlement[[#This Row],[emp_number]],hs_hr_employee[emp_number],hs_hr_employee[employee_id],"",0,1)</f>
        <v>E22038</v>
      </c>
      <c r="P79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Neha Chaudhary</v>
      </c>
      <c r="Q79" t="str">
        <f>_xlfn.XLOOKUP(ohrm_leave_entitlement[[#This Row],[leave_type_id]],ohrm_leave_type[id],ohrm_leave_type[name],"",0,1)</f>
        <v>EL [Earned Leave]</v>
      </c>
    </row>
    <row r="80" spans="1:17" x14ac:dyDescent="0.3">
      <c r="A80" s="5">
        <v>75</v>
      </c>
      <c r="B80" s="5">
        <v>4</v>
      </c>
      <c r="C80" s="5">
        <v>20</v>
      </c>
      <c r="D80" s="5">
        <v>0</v>
      </c>
      <c r="E80" s="5">
        <v>1</v>
      </c>
      <c r="F80" s="2">
        <v>44927</v>
      </c>
      <c r="G80" s="2">
        <v>45291</v>
      </c>
      <c r="H80" s="2">
        <v>44988.87877314815</v>
      </c>
      <c r="J80" s="5">
        <v>1</v>
      </c>
      <c r="K80" s="5">
        <v>0</v>
      </c>
      <c r="L80" s="5">
        <v>3</v>
      </c>
      <c r="M80" t="s">
        <v>55</v>
      </c>
      <c r="N80" s="5">
        <f>YEAR(ohrm_leave_entitlement[[#This Row],[from_date]])</f>
        <v>2023</v>
      </c>
      <c r="O80" t="str">
        <f>_xlfn.XLOOKUP(ohrm_leave_entitlement[[#This Row],[emp_number]],hs_hr_employee[emp_number],hs_hr_employee[employee_id],"",0,1)</f>
        <v>D20001</v>
      </c>
      <c r="P80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Jeet Sharma</v>
      </c>
      <c r="Q80" t="str">
        <f>_xlfn.XLOOKUP(ohrm_leave_entitlement[[#This Row],[leave_type_id]],ohrm_leave_type[id],ohrm_leave_type[name],"",0,1)</f>
        <v>EL [Earned Leave]</v>
      </c>
    </row>
    <row r="81" spans="1:17" x14ac:dyDescent="0.3">
      <c r="A81" s="5">
        <v>76</v>
      </c>
      <c r="B81" s="5">
        <v>3</v>
      </c>
      <c r="C81" s="5">
        <v>20</v>
      </c>
      <c r="D81" s="5">
        <v>0</v>
      </c>
      <c r="E81" s="5">
        <v>1</v>
      </c>
      <c r="F81" s="2">
        <v>44927</v>
      </c>
      <c r="G81" s="2">
        <v>45291</v>
      </c>
      <c r="H81" s="2">
        <v>44988.879108796296</v>
      </c>
      <c r="J81" s="5">
        <v>1</v>
      </c>
      <c r="K81" s="5">
        <v>0</v>
      </c>
      <c r="L81" s="5">
        <v>3</v>
      </c>
      <c r="M81" t="s">
        <v>55</v>
      </c>
      <c r="N81" s="5">
        <f>YEAR(ohrm_leave_entitlement[[#This Row],[from_date]])</f>
        <v>2023</v>
      </c>
      <c r="O81" t="str">
        <f>_xlfn.XLOOKUP(ohrm_leave_entitlement[[#This Row],[emp_number]],hs_hr_employee[emp_number],hs_hr_employee[employee_id],"",0,1)</f>
        <v>D20003</v>
      </c>
      <c r="P81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Ratan Pushp</v>
      </c>
      <c r="Q81" t="str">
        <f>_xlfn.XLOOKUP(ohrm_leave_entitlement[[#This Row],[leave_type_id]],ohrm_leave_type[id],ohrm_leave_type[name],"",0,1)</f>
        <v>EL [Earned Leave]</v>
      </c>
    </row>
    <row r="82" spans="1:17" x14ac:dyDescent="0.3">
      <c r="A82" s="5">
        <v>77</v>
      </c>
      <c r="B82" s="5">
        <v>2</v>
      </c>
      <c r="C82" s="5">
        <v>20</v>
      </c>
      <c r="D82" s="5">
        <v>0</v>
      </c>
      <c r="E82" s="5">
        <v>1</v>
      </c>
      <c r="F82" s="2">
        <v>44927</v>
      </c>
      <c r="G82" s="2">
        <v>45291</v>
      </c>
      <c r="H82" s="2">
        <v>44988.879328703704</v>
      </c>
      <c r="J82" s="5">
        <v>1</v>
      </c>
      <c r="K82" s="5">
        <v>0</v>
      </c>
      <c r="L82" s="5">
        <v>3</v>
      </c>
      <c r="M82" t="s">
        <v>55</v>
      </c>
      <c r="N82" s="5">
        <f>YEAR(ohrm_leave_entitlement[[#This Row],[from_date]])</f>
        <v>2023</v>
      </c>
      <c r="O82" t="str">
        <f>_xlfn.XLOOKUP(ohrm_leave_entitlement[[#This Row],[emp_number]],hs_hr_employee[emp_number],hs_hr_employee[employee_id],"",0,1)</f>
        <v>D20002</v>
      </c>
      <c r="P82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Sheel Sharma</v>
      </c>
      <c r="Q82" t="str">
        <f>_xlfn.XLOOKUP(ohrm_leave_entitlement[[#This Row],[leave_type_id]],ohrm_leave_type[id],ohrm_leave_type[name],"",0,1)</f>
        <v>EL [Earned Leave]</v>
      </c>
    </row>
    <row r="83" spans="1:17" x14ac:dyDescent="0.3">
      <c r="A83" s="5">
        <v>79</v>
      </c>
      <c r="B83" s="5">
        <v>100001</v>
      </c>
      <c r="C83" s="5">
        <v>7</v>
      </c>
      <c r="D83" s="5">
        <v>7</v>
      </c>
      <c r="E83" s="5">
        <v>9</v>
      </c>
      <c r="F83" s="2">
        <v>44927</v>
      </c>
      <c r="G83" s="2">
        <v>45291</v>
      </c>
      <c r="H83" s="2">
        <v>45040.524895833332</v>
      </c>
      <c r="J83" s="5">
        <v>1</v>
      </c>
      <c r="K83" s="5">
        <v>0</v>
      </c>
      <c r="L83" s="5">
        <v>3</v>
      </c>
      <c r="M83" t="s">
        <v>55</v>
      </c>
      <c r="N83" s="5">
        <f>YEAR(ohrm_leave_entitlement[[#This Row],[from_date]])</f>
        <v>2023</v>
      </c>
      <c r="O83" t="str">
        <f>_xlfn.XLOOKUP(ohrm_leave_entitlement[[#This Row],[emp_number]],hs_hr_employee[emp_number],hs_hr_employee[employee_id],"",0,1)</f>
        <v>E23043</v>
      </c>
      <c r="P83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Dinesh Agrawal</v>
      </c>
      <c r="Q83" t="str">
        <f>_xlfn.XLOOKUP(ohrm_leave_entitlement[[#This Row],[leave_type_id]],ohrm_leave_type[id],ohrm_leave_type[name],"",0,1)</f>
        <v>BL [Bereavement Leave]</v>
      </c>
    </row>
    <row r="84" spans="1:17" x14ac:dyDescent="0.3">
      <c r="A84" s="5">
        <v>80</v>
      </c>
      <c r="B84" s="5">
        <v>100003</v>
      </c>
      <c r="C84" s="5">
        <v>90</v>
      </c>
      <c r="D84" s="5">
        <v>3</v>
      </c>
      <c r="E84" s="5">
        <v>7</v>
      </c>
      <c r="F84" s="2">
        <v>44927</v>
      </c>
      <c r="G84" s="2">
        <v>45291</v>
      </c>
      <c r="H84" s="2">
        <v>45131.395787037036</v>
      </c>
      <c r="J84" s="5">
        <v>1</v>
      </c>
      <c r="K84" s="5">
        <v>0</v>
      </c>
      <c r="L84" s="5">
        <v>3</v>
      </c>
      <c r="M84" t="s">
        <v>55</v>
      </c>
      <c r="N84" s="5">
        <f>YEAR(ohrm_leave_entitlement[[#This Row],[from_date]])</f>
        <v>2023</v>
      </c>
      <c r="O84" t="str">
        <f>_xlfn.XLOOKUP(ohrm_leave_entitlement[[#This Row],[emp_number]],hs_hr_employee[emp_number],hs_hr_employee[employee_id],"",0,1)</f>
        <v>T23044</v>
      </c>
      <c r="P84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x_Adnaan Ahmed</v>
      </c>
      <c r="Q84" t="str">
        <f>_xlfn.XLOOKUP(ohrm_leave_entitlement[[#This Row],[leave_type_id]],ohrm_leave_type[id],ohrm_leave_type[name],"",0,1)</f>
        <v>LWP [Leave without Pay]</v>
      </c>
    </row>
    <row r="85" spans="1:17" x14ac:dyDescent="0.3">
      <c r="A85" s="5">
        <v>81</v>
      </c>
      <c r="B85" s="5">
        <v>100004</v>
      </c>
      <c r="C85" s="5">
        <v>90</v>
      </c>
      <c r="D85" s="5">
        <v>7.5</v>
      </c>
      <c r="E85" s="5">
        <v>7</v>
      </c>
      <c r="F85" s="2">
        <v>44927</v>
      </c>
      <c r="G85" s="2">
        <v>45291</v>
      </c>
      <c r="H85" s="2">
        <v>45131.396226851852</v>
      </c>
      <c r="J85" s="5">
        <v>1</v>
      </c>
      <c r="K85" s="5">
        <v>0</v>
      </c>
      <c r="L85" s="5">
        <v>3</v>
      </c>
      <c r="M85" t="s">
        <v>55</v>
      </c>
      <c r="N85" s="5">
        <f>YEAR(ohrm_leave_entitlement[[#This Row],[from_date]])</f>
        <v>2023</v>
      </c>
      <c r="O85" t="str">
        <f>_xlfn.XLOOKUP(ohrm_leave_entitlement[[#This Row],[emp_number]],hs_hr_employee[emp_number],hs_hr_employee[employee_id],"",0,1)</f>
        <v>E23045</v>
      </c>
      <c r="P85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Sourav Rathor</v>
      </c>
      <c r="Q85" t="str">
        <f>_xlfn.XLOOKUP(ohrm_leave_entitlement[[#This Row],[leave_type_id]],ohrm_leave_type[id],ohrm_leave_type[name],"",0,1)</f>
        <v>LWP [Leave without Pay]</v>
      </c>
    </row>
    <row r="86" spans="1:17" x14ac:dyDescent="0.3">
      <c r="A86" s="5">
        <v>82</v>
      </c>
      <c r="B86" s="5">
        <v>14</v>
      </c>
      <c r="C86" s="5">
        <v>6</v>
      </c>
      <c r="D86" s="5">
        <v>4</v>
      </c>
      <c r="E86" s="5">
        <v>3</v>
      </c>
      <c r="F86" s="2">
        <v>44927</v>
      </c>
      <c r="G86" s="2">
        <v>45291</v>
      </c>
      <c r="H86" s="2">
        <v>45145.414293981485</v>
      </c>
      <c r="J86" s="5">
        <v>1</v>
      </c>
      <c r="K86" s="5">
        <v>0</v>
      </c>
      <c r="L86" s="5">
        <v>3</v>
      </c>
      <c r="M86" t="s">
        <v>55</v>
      </c>
      <c r="N86" s="5">
        <f>YEAR(ohrm_leave_entitlement[[#This Row],[from_date]])</f>
        <v>2023</v>
      </c>
      <c r="O86" t="str">
        <f>_xlfn.XLOOKUP(ohrm_leave_entitlement[[#This Row],[emp_number]],hs_hr_employee[emp_number],hs_hr_employee[employee_id],"",0,1)</f>
        <v>E22035</v>
      </c>
      <c r="P8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Amol Jalda</v>
      </c>
      <c r="Q86" t="str">
        <f>_xlfn.XLOOKUP(ohrm_leave_entitlement[[#This Row],[leave_type_id]],ohrm_leave_type[id],ohrm_leave_type[name],"",0,1)</f>
        <v>SL [Sick Leave]</v>
      </c>
    </row>
    <row r="87" spans="1:17" x14ac:dyDescent="0.3">
      <c r="A87" s="5">
        <v>83</v>
      </c>
      <c r="B87" s="5">
        <v>14</v>
      </c>
      <c r="C87" s="5">
        <v>6</v>
      </c>
      <c r="D87" s="5">
        <v>3</v>
      </c>
      <c r="E87" s="5">
        <v>10</v>
      </c>
      <c r="F87" s="2">
        <v>44927</v>
      </c>
      <c r="G87" s="2">
        <v>45291</v>
      </c>
      <c r="H87" s="2">
        <v>45145.810648148145</v>
      </c>
      <c r="J87" s="5">
        <v>1</v>
      </c>
      <c r="K87" s="5">
        <v>0</v>
      </c>
      <c r="L87" s="5">
        <v>3</v>
      </c>
      <c r="M87" t="s">
        <v>55</v>
      </c>
      <c r="N87" s="5">
        <f>YEAR(ohrm_leave_entitlement[[#This Row],[from_date]])</f>
        <v>2023</v>
      </c>
      <c r="O87" t="str">
        <f>_xlfn.XLOOKUP(ohrm_leave_entitlement[[#This Row],[emp_number]],hs_hr_employee[emp_number],hs_hr_employee[employee_id],"",0,1)</f>
        <v>E22035</v>
      </c>
      <c r="P87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Amol Jalda</v>
      </c>
      <c r="Q87" t="str">
        <f>_xlfn.XLOOKUP(ohrm_leave_entitlement[[#This Row],[leave_type_id]],ohrm_leave_type[id],ohrm_leave_type[name],"",0,1)</f>
        <v>CL [Casual Leave]</v>
      </c>
    </row>
    <row r="88" spans="1:17" x14ac:dyDescent="0.3">
      <c r="A88" s="5">
        <v>84</v>
      </c>
      <c r="B88" s="5">
        <v>100001</v>
      </c>
      <c r="C88" s="5">
        <v>3</v>
      </c>
      <c r="D88" s="5">
        <v>3</v>
      </c>
      <c r="E88" s="5">
        <v>10</v>
      </c>
      <c r="F88" s="2">
        <v>44927</v>
      </c>
      <c r="G88" s="2">
        <v>45291</v>
      </c>
      <c r="H88" s="2">
        <v>45146.679837962962</v>
      </c>
      <c r="J88" s="5">
        <v>1</v>
      </c>
      <c r="K88" s="5">
        <v>0</v>
      </c>
      <c r="L88" s="5">
        <v>1</v>
      </c>
      <c r="M88" t="s">
        <v>55</v>
      </c>
      <c r="N88" s="5">
        <f>YEAR(ohrm_leave_entitlement[[#This Row],[from_date]])</f>
        <v>2023</v>
      </c>
      <c r="O88" t="str">
        <f>_xlfn.XLOOKUP(ohrm_leave_entitlement[[#This Row],[emp_number]],hs_hr_employee[emp_number],hs_hr_employee[employee_id],"",0,1)</f>
        <v>E23043</v>
      </c>
      <c r="P88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Dinesh Agrawal</v>
      </c>
      <c r="Q88" t="str">
        <f>_xlfn.XLOOKUP(ohrm_leave_entitlement[[#This Row],[leave_type_id]],ohrm_leave_type[id],ohrm_leave_type[name],"",0,1)</f>
        <v>CL [Casual Leave]</v>
      </c>
    </row>
    <row r="89" spans="1:17" x14ac:dyDescent="0.3">
      <c r="A89" s="5">
        <v>85</v>
      </c>
      <c r="B89" s="5">
        <v>100001</v>
      </c>
      <c r="C89" s="5">
        <v>4</v>
      </c>
      <c r="D89" s="5">
        <v>4</v>
      </c>
      <c r="E89" s="5">
        <v>1</v>
      </c>
      <c r="F89" s="2">
        <v>44927</v>
      </c>
      <c r="G89" s="2">
        <v>45291</v>
      </c>
      <c r="H89" s="2">
        <v>45146.680208333331</v>
      </c>
      <c r="J89" s="5">
        <v>1</v>
      </c>
      <c r="K89" s="5">
        <v>0</v>
      </c>
      <c r="L89" s="5">
        <v>1</v>
      </c>
      <c r="M89" t="s">
        <v>55</v>
      </c>
      <c r="N89" s="5">
        <f>YEAR(ohrm_leave_entitlement[[#This Row],[from_date]])</f>
        <v>2023</v>
      </c>
      <c r="O89" t="str">
        <f>_xlfn.XLOOKUP(ohrm_leave_entitlement[[#This Row],[emp_number]],hs_hr_employee[emp_number],hs_hr_employee[employee_id],"",0,1)</f>
        <v>E23043</v>
      </c>
      <c r="P89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Dinesh Agrawal</v>
      </c>
      <c r="Q89" t="str">
        <f>_xlfn.XLOOKUP(ohrm_leave_entitlement[[#This Row],[leave_type_id]],ohrm_leave_type[id],ohrm_leave_type[name],"",0,1)</f>
        <v>EL [Earned Leave]</v>
      </c>
    </row>
    <row r="90" spans="1:17" x14ac:dyDescent="0.3">
      <c r="A90" s="5">
        <v>86</v>
      </c>
      <c r="B90" s="5">
        <v>100001</v>
      </c>
      <c r="C90" s="5">
        <v>3</v>
      </c>
      <c r="D90" s="5">
        <v>3</v>
      </c>
      <c r="E90" s="5">
        <v>3</v>
      </c>
      <c r="F90" s="2">
        <v>44927</v>
      </c>
      <c r="G90" s="2">
        <v>45291</v>
      </c>
      <c r="H90" s="2">
        <v>45146.7108912037</v>
      </c>
      <c r="J90" s="5">
        <v>1</v>
      </c>
      <c r="K90" s="5">
        <v>0</v>
      </c>
      <c r="L90" s="5">
        <v>1</v>
      </c>
      <c r="M90" t="s">
        <v>55</v>
      </c>
      <c r="N90" s="5">
        <f>YEAR(ohrm_leave_entitlement[[#This Row],[from_date]])</f>
        <v>2023</v>
      </c>
      <c r="O90" t="str">
        <f>_xlfn.XLOOKUP(ohrm_leave_entitlement[[#This Row],[emp_number]],hs_hr_employee[emp_number],hs_hr_employee[employee_id],"",0,1)</f>
        <v>E23043</v>
      </c>
      <c r="P90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Dinesh Agrawal</v>
      </c>
      <c r="Q90" t="str">
        <f>_xlfn.XLOOKUP(ohrm_leave_entitlement[[#This Row],[leave_type_id]],ohrm_leave_type[id],ohrm_leave_type[name],"",0,1)</f>
        <v>SL [Sick Leave]</v>
      </c>
    </row>
    <row r="91" spans="1:17" x14ac:dyDescent="0.3">
      <c r="A91" s="5">
        <v>87</v>
      </c>
      <c r="B91" s="5">
        <v>15</v>
      </c>
      <c r="C91" s="5">
        <v>6</v>
      </c>
      <c r="D91" s="5">
        <v>5</v>
      </c>
      <c r="E91" s="5">
        <v>10</v>
      </c>
      <c r="F91" s="2">
        <v>44927</v>
      </c>
      <c r="G91" s="2">
        <v>45291</v>
      </c>
      <c r="H91" s="2">
        <v>45146.714907407404</v>
      </c>
      <c r="J91" s="5">
        <v>1</v>
      </c>
      <c r="K91" s="5">
        <v>0</v>
      </c>
      <c r="L91" s="5">
        <v>1</v>
      </c>
      <c r="M91" t="s">
        <v>55</v>
      </c>
      <c r="N91" s="5">
        <f>YEAR(ohrm_leave_entitlement[[#This Row],[from_date]])</f>
        <v>2023</v>
      </c>
      <c r="O91" t="str">
        <f>_xlfn.XLOOKUP(ohrm_leave_entitlement[[#This Row],[emp_number]],hs_hr_employee[emp_number],hs_hr_employee[employee_id],"",0,1)</f>
        <v>E22037</v>
      </c>
      <c r="P91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Gaurav Kokcha</v>
      </c>
      <c r="Q91" t="str">
        <f>_xlfn.XLOOKUP(ohrm_leave_entitlement[[#This Row],[leave_type_id]],ohrm_leave_type[id],ohrm_leave_type[name],"",0,1)</f>
        <v>CL [Casual Leave]</v>
      </c>
    </row>
    <row r="92" spans="1:17" x14ac:dyDescent="0.3">
      <c r="A92" s="5">
        <v>88</v>
      </c>
      <c r="B92" s="5">
        <v>15</v>
      </c>
      <c r="C92" s="5">
        <v>6</v>
      </c>
      <c r="D92" s="5">
        <v>6</v>
      </c>
      <c r="E92" s="5">
        <v>3</v>
      </c>
      <c r="F92" s="2">
        <v>44927</v>
      </c>
      <c r="G92" s="2">
        <v>45291</v>
      </c>
      <c r="H92" s="2">
        <v>45146.715150462966</v>
      </c>
      <c r="J92" s="5">
        <v>1</v>
      </c>
      <c r="K92" s="5">
        <v>0</v>
      </c>
      <c r="L92" s="5">
        <v>1</v>
      </c>
      <c r="M92" t="s">
        <v>55</v>
      </c>
      <c r="N92" s="5">
        <f>YEAR(ohrm_leave_entitlement[[#This Row],[from_date]])</f>
        <v>2023</v>
      </c>
      <c r="O92" t="str">
        <f>_xlfn.XLOOKUP(ohrm_leave_entitlement[[#This Row],[emp_number]],hs_hr_employee[emp_number],hs_hr_employee[employee_id],"",0,1)</f>
        <v>E22037</v>
      </c>
      <c r="P92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Gaurav Kokcha</v>
      </c>
      <c r="Q92" t="str">
        <f>_xlfn.XLOOKUP(ohrm_leave_entitlement[[#This Row],[leave_type_id]],ohrm_leave_type[id],ohrm_leave_type[name],"",0,1)</f>
        <v>SL [Sick Leave]</v>
      </c>
    </row>
    <row r="93" spans="1:17" x14ac:dyDescent="0.3">
      <c r="A93" s="5">
        <v>89</v>
      </c>
      <c r="B93" s="5">
        <v>7</v>
      </c>
      <c r="C93" s="5">
        <v>6</v>
      </c>
      <c r="D93" s="5">
        <v>6</v>
      </c>
      <c r="E93" s="5">
        <v>10</v>
      </c>
      <c r="F93" s="2">
        <v>44927</v>
      </c>
      <c r="G93" s="2">
        <v>45291</v>
      </c>
      <c r="H93" s="2">
        <v>45146.77175925926</v>
      </c>
      <c r="J93" s="5">
        <v>1</v>
      </c>
      <c r="K93" s="5">
        <v>0</v>
      </c>
      <c r="L93" s="5">
        <v>1</v>
      </c>
      <c r="M93" t="s">
        <v>55</v>
      </c>
      <c r="N93" s="5">
        <f>YEAR(ohrm_leave_entitlement[[#This Row],[from_date]])</f>
        <v>2023</v>
      </c>
      <c r="O93" t="str">
        <f>_xlfn.XLOOKUP(ohrm_leave_entitlement[[#This Row],[emp_number]],hs_hr_employee[emp_number],hs_hr_employee[employee_id],"",0,1)</f>
        <v>E21017</v>
      </c>
      <c r="P93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93" t="str">
        <f>_xlfn.XLOOKUP(ohrm_leave_entitlement[[#This Row],[leave_type_id]],ohrm_leave_type[id],ohrm_leave_type[name],"",0,1)</f>
        <v>CL [Casual Leave]</v>
      </c>
    </row>
    <row r="94" spans="1:17" x14ac:dyDescent="0.3">
      <c r="A94" s="5">
        <v>90</v>
      </c>
      <c r="B94" s="5">
        <v>7</v>
      </c>
      <c r="C94" s="5">
        <v>6</v>
      </c>
      <c r="D94" s="5">
        <v>3.5</v>
      </c>
      <c r="E94" s="5">
        <v>3</v>
      </c>
      <c r="F94" s="2">
        <v>44927</v>
      </c>
      <c r="G94" s="2">
        <v>45291</v>
      </c>
      <c r="H94" s="2">
        <v>45146.772002314814</v>
      </c>
      <c r="J94" s="5">
        <v>1</v>
      </c>
      <c r="K94" s="5">
        <v>0</v>
      </c>
      <c r="L94" s="5">
        <v>1</v>
      </c>
      <c r="M94" t="s">
        <v>55</v>
      </c>
      <c r="N94" s="5">
        <f>YEAR(ohrm_leave_entitlement[[#This Row],[from_date]])</f>
        <v>2023</v>
      </c>
      <c r="O94" t="str">
        <f>_xlfn.XLOOKUP(ohrm_leave_entitlement[[#This Row],[emp_number]],hs_hr_employee[emp_number],hs_hr_employee[employee_id],"",0,1)</f>
        <v>E21017</v>
      </c>
      <c r="P94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94" t="str">
        <f>_xlfn.XLOOKUP(ohrm_leave_entitlement[[#This Row],[leave_type_id]],ohrm_leave_type[id],ohrm_leave_type[name],"",0,1)</f>
        <v>SL [Sick Leave]</v>
      </c>
    </row>
    <row r="95" spans="1:17" x14ac:dyDescent="0.3">
      <c r="A95" s="5">
        <v>91</v>
      </c>
      <c r="B95" s="5">
        <v>16</v>
      </c>
      <c r="C95" s="5">
        <v>6</v>
      </c>
      <c r="D95" s="5">
        <v>1.5</v>
      </c>
      <c r="E95" s="5">
        <v>10</v>
      </c>
      <c r="F95" s="2">
        <v>44927</v>
      </c>
      <c r="G95" s="2">
        <v>45291</v>
      </c>
      <c r="H95" s="2">
        <v>45146.778240740743</v>
      </c>
      <c r="J95" s="5">
        <v>1</v>
      </c>
      <c r="K95" s="5">
        <v>0</v>
      </c>
      <c r="L95" s="5">
        <v>1</v>
      </c>
      <c r="M95" t="s">
        <v>55</v>
      </c>
      <c r="N95" s="5">
        <f>YEAR(ohrm_leave_entitlement[[#This Row],[from_date]])</f>
        <v>2023</v>
      </c>
      <c r="O95" t="str">
        <f>_xlfn.XLOOKUP(ohrm_leave_entitlement[[#This Row],[emp_number]],hs_hr_employee[emp_number],hs_hr_employee[employee_id],"",0,1)</f>
        <v>E22038</v>
      </c>
      <c r="P95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Neha Chaudhary</v>
      </c>
      <c r="Q95" t="str">
        <f>_xlfn.XLOOKUP(ohrm_leave_entitlement[[#This Row],[leave_type_id]],ohrm_leave_type[id],ohrm_leave_type[name],"",0,1)</f>
        <v>CL [Casual Leave]</v>
      </c>
    </row>
    <row r="96" spans="1:17" x14ac:dyDescent="0.3">
      <c r="A96" s="5">
        <v>92</v>
      </c>
      <c r="B96" s="5">
        <v>16</v>
      </c>
      <c r="C96" s="5">
        <v>6</v>
      </c>
      <c r="D96" s="5">
        <v>1.5</v>
      </c>
      <c r="E96" s="5">
        <v>3</v>
      </c>
      <c r="F96" s="2">
        <v>44927</v>
      </c>
      <c r="G96" s="2">
        <v>45291</v>
      </c>
      <c r="H96" s="2">
        <v>45146.778495370374</v>
      </c>
      <c r="J96" s="5">
        <v>1</v>
      </c>
      <c r="K96" s="5">
        <v>0</v>
      </c>
      <c r="L96" s="5">
        <v>1</v>
      </c>
      <c r="M96" t="s">
        <v>55</v>
      </c>
      <c r="N96" s="5">
        <f>YEAR(ohrm_leave_entitlement[[#This Row],[from_date]])</f>
        <v>2023</v>
      </c>
      <c r="O96" t="str">
        <f>_xlfn.XLOOKUP(ohrm_leave_entitlement[[#This Row],[emp_number]],hs_hr_employee[emp_number],hs_hr_employee[employee_id],"",0,1)</f>
        <v>E22038</v>
      </c>
      <c r="P9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Neha Chaudhary</v>
      </c>
      <c r="Q96" t="str">
        <f>_xlfn.XLOOKUP(ohrm_leave_entitlement[[#This Row],[leave_type_id]],ohrm_leave_type[id],ohrm_leave_type[name],"",0,1)</f>
        <v>SL [Sick Leave]</v>
      </c>
    </row>
    <row r="97" spans="1:17" x14ac:dyDescent="0.3">
      <c r="A97" s="5">
        <v>93</v>
      </c>
      <c r="B97" s="5">
        <v>100005</v>
      </c>
      <c r="C97" s="5">
        <v>45</v>
      </c>
      <c r="D97" s="5">
        <v>7</v>
      </c>
      <c r="E97" s="5">
        <v>7</v>
      </c>
      <c r="F97" s="2">
        <v>44927</v>
      </c>
      <c r="G97" s="2">
        <v>45291</v>
      </c>
      <c r="H97" s="2">
        <v>45161.553981481484</v>
      </c>
      <c r="J97" s="5">
        <v>1</v>
      </c>
      <c r="K97" s="5">
        <v>0</v>
      </c>
      <c r="L97" s="5">
        <v>1</v>
      </c>
      <c r="M97" t="s">
        <v>55</v>
      </c>
      <c r="N97" s="5">
        <f>YEAR(ohrm_leave_entitlement[[#This Row],[from_date]])</f>
        <v>2023</v>
      </c>
      <c r="O97" t="str">
        <f>_xlfn.XLOOKUP(ohrm_leave_entitlement[[#This Row],[emp_number]],hs_hr_employee[emp_number],hs_hr_employee[employee_id],"",0,1)</f>
        <v>E23046</v>
      </c>
      <c r="P97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x_Ritesh Narayan Singh</v>
      </c>
      <c r="Q97" t="str">
        <f>_xlfn.XLOOKUP(ohrm_leave_entitlement[[#This Row],[leave_type_id]],ohrm_leave_type[id],ohrm_leave_type[name],"",0,1)</f>
        <v>LWP [Leave without Pay]</v>
      </c>
    </row>
    <row r="98" spans="1:17" x14ac:dyDescent="0.3">
      <c r="A98" s="5">
        <v>94</v>
      </c>
      <c r="B98" s="5">
        <v>100006</v>
      </c>
      <c r="C98" s="5">
        <v>45</v>
      </c>
      <c r="D98" s="5">
        <v>0.5</v>
      </c>
      <c r="E98" s="5">
        <v>7</v>
      </c>
      <c r="F98" s="2">
        <v>44927</v>
      </c>
      <c r="G98" s="2">
        <v>45291</v>
      </c>
      <c r="H98" s="2">
        <v>45161.5549537037</v>
      </c>
      <c r="J98" s="5">
        <v>1</v>
      </c>
      <c r="K98" s="5">
        <v>0</v>
      </c>
      <c r="L98" s="5">
        <v>1</v>
      </c>
      <c r="M98" t="s">
        <v>55</v>
      </c>
      <c r="N98" s="5">
        <f>YEAR(ohrm_leave_entitlement[[#This Row],[from_date]])</f>
        <v>2023</v>
      </c>
      <c r="O98" t="str">
        <f>_xlfn.XLOOKUP(ohrm_leave_entitlement[[#This Row],[emp_number]],hs_hr_employee[emp_number],hs_hr_employee[employee_id],"",0,1)</f>
        <v>E23047</v>
      </c>
      <c r="P98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Preeti Tyagi</v>
      </c>
      <c r="Q98" t="str">
        <f>_xlfn.XLOOKUP(ohrm_leave_entitlement[[#This Row],[leave_type_id]],ohrm_leave_type[id],ohrm_leave_type[name],"",0,1)</f>
        <v>LWP [Leave without Pay]</v>
      </c>
    </row>
    <row r="99" spans="1:17" x14ac:dyDescent="0.3">
      <c r="A99" s="5">
        <v>95</v>
      </c>
      <c r="B99" s="5">
        <v>100007</v>
      </c>
      <c r="C99" s="5">
        <v>120</v>
      </c>
      <c r="D99" s="5">
        <v>5.5</v>
      </c>
      <c r="E99" s="5">
        <v>7</v>
      </c>
      <c r="F99" s="2">
        <v>44927</v>
      </c>
      <c r="G99" s="2">
        <v>45291</v>
      </c>
      <c r="H99" s="2">
        <v>45219.91710648148</v>
      </c>
      <c r="J99" s="5">
        <v>1</v>
      </c>
      <c r="K99" s="5">
        <v>0</v>
      </c>
      <c r="L99" s="5">
        <v>3</v>
      </c>
      <c r="M99" t="s">
        <v>55</v>
      </c>
      <c r="N99" s="5">
        <f>YEAR(ohrm_leave_entitlement[[#This Row],[from_date]])</f>
        <v>2023</v>
      </c>
      <c r="O99" t="str">
        <f>_xlfn.XLOOKUP(ohrm_leave_entitlement[[#This Row],[emp_number]],hs_hr_employee[emp_number],hs_hr_employee[employee_id],"",0,1)</f>
        <v>E23048</v>
      </c>
      <c r="P99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Akshita Singh</v>
      </c>
      <c r="Q99" t="str">
        <f>_xlfn.XLOOKUP(ohrm_leave_entitlement[[#This Row],[leave_type_id]],ohrm_leave_type[id],ohrm_leave_type[name],"",0,1)</f>
        <v>LWP [Leave without Pay]</v>
      </c>
    </row>
    <row r="100" spans="1:17" x14ac:dyDescent="0.3">
      <c r="A100" s="5">
        <v>96</v>
      </c>
      <c r="B100" s="5">
        <v>100001</v>
      </c>
      <c r="C100" s="5">
        <v>2</v>
      </c>
      <c r="D100" s="5">
        <v>2</v>
      </c>
      <c r="E100" s="5">
        <v>8</v>
      </c>
      <c r="F100" s="2">
        <v>44927</v>
      </c>
      <c r="G100" s="2">
        <v>45291</v>
      </c>
      <c r="H100" s="2">
        <v>45264.355520833335</v>
      </c>
      <c r="J100" s="5">
        <v>1</v>
      </c>
      <c r="K100" s="5">
        <v>0</v>
      </c>
      <c r="L100" s="5">
        <v>10</v>
      </c>
      <c r="M100" t="s">
        <v>55</v>
      </c>
      <c r="N100" s="5">
        <f>YEAR(ohrm_leave_entitlement[[#This Row],[from_date]])</f>
        <v>2023</v>
      </c>
      <c r="O100" t="str">
        <f>_xlfn.XLOOKUP(ohrm_leave_entitlement[[#This Row],[emp_number]],hs_hr_employee[emp_number],hs_hr_employee[employee_id],"",0,1)</f>
        <v>E23043</v>
      </c>
      <c r="P100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Dinesh Agrawal</v>
      </c>
      <c r="Q100" t="str">
        <f>_xlfn.XLOOKUP(ohrm_leave_entitlement[[#This Row],[leave_type_id]],ohrm_leave_type[id],ohrm_leave_type[name],"",0,1)</f>
        <v>CMP [Compensatory Off]</v>
      </c>
    </row>
    <row r="101" spans="1:17" x14ac:dyDescent="0.3">
      <c r="A101" s="5">
        <v>97</v>
      </c>
      <c r="B101" s="5">
        <v>100006</v>
      </c>
      <c r="C101" s="5">
        <v>5</v>
      </c>
      <c r="D101" s="5">
        <v>5</v>
      </c>
      <c r="E101" s="5">
        <v>9</v>
      </c>
      <c r="F101" s="2">
        <v>44927</v>
      </c>
      <c r="G101" s="2">
        <v>45291</v>
      </c>
      <c r="H101" s="2">
        <v>45288.816238425927</v>
      </c>
      <c r="J101" s="5">
        <v>1</v>
      </c>
      <c r="K101" s="5">
        <v>0</v>
      </c>
      <c r="L101" s="5">
        <v>10</v>
      </c>
      <c r="M101" t="s">
        <v>55</v>
      </c>
      <c r="N101" s="5">
        <f>YEAR(ohrm_leave_entitlement[[#This Row],[from_date]])</f>
        <v>2023</v>
      </c>
      <c r="O101" t="str">
        <f>_xlfn.XLOOKUP(ohrm_leave_entitlement[[#This Row],[emp_number]],hs_hr_employee[emp_number],hs_hr_employee[employee_id],"",0,1)</f>
        <v>E23047</v>
      </c>
      <c r="P101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Preeti Tyagi</v>
      </c>
      <c r="Q101" t="str">
        <f>_xlfn.XLOOKUP(ohrm_leave_entitlement[[#This Row],[leave_type_id]],ohrm_leave_type[id],ohrm_leave_type[name],"",0,1)</f>
        <v>BL [Bereavement Leave]</v>
      </c>
    </row>
    <row r="102" spans="1:17" x14ac:dyDescent="0.3">
      <c r="A102" s="5">
        <v>98</v>
      </c>
      <c r="B102" s="5">
        <v>7</v>
      </c>
      <c r="C102" s="5">
        <v>6</v>
      </c>
      <c r="D102" s="5">
        <v>4.5</v>
      </c>
      <c r="E102" s="5">
        <v>10</v>
      </c>
      <c r="F102" s="2">
        <v>45292</v>
      </c>
      <c r="G102" s="2">
        <v>45657</v>
      </c>
      <c r="H102" s="2">
        <v>45316.733113425929</v>
      </c>
      <c r="J102" s="5">
        <v>1</v>
      </c>
      <c r="K102" s="5">
        <v>0</v>
      </c>
      <c r="L102" s="5">
        <v>10</v>
      </c>
      <c r="M102" t="s">
        <v>55</v>
      </c>
      <c r="N102" s="5">
        <f>YEAR(ohrm_leave_entitlement[[#This Row],[from_date]])</f>
        <v>2024</v>
      </c>
      <c r="O102" t="str">
        <f>_xlfn.XLOOKUP(ohrm_leave_entitlement[[#This Row],[emp_number]],hs_hr_employee[emp_number],hs_hr_employee[employee_id],"",0,1)</f>
        <v>E21017</v>
      </c>
      <c r="P102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102" t="str">
        <f>_xlfn.XLOOKUP(ohrm_leave_entitlement[[#This Row],[leave_type_id]],ohrm_leave_type[id],ohrm_leave_type[name],"",0,1)</f>
        <v>CL [Casual Leave]</v>
      </c>
    </row>
    <row r="103" spans="1:17" x14ac:dyDescent="0.3">
      <c r="A103" s="5">
        <v>99</v>
      </c>
      <c r="B103" s="5">
        <v>14</v>
      </c>
      <c r="C103" s="5">
        <v>6</v>
      </c>
      <c r="D103" s="5">
        <v>2</v>
      </c>
      <c r="E103" s="5">
        <v>10</v>
      </c>
      <c r="F103" s="2">
        <v>45292</v>
      </c>
      <c r="G103" s="2">
        <v>45657</v>
      </c>
      <c r="H103" s="2">
        <v>45316.733460648145</v>
      </c>
      <c r="J103" s="5">
        <v>1</v>
      </c>
      <c r="K103" s="5">
        <v>0</v>
      </c>
      <c r="L103" s="5">
        <v>10</v>
      </c>
      <c r="M103" t="s">
        <v>55</v>
      </c>
      <c r="N103" s="5">
        <f>YEAR(ohrm_leave_entitlement[[#This Row],[from_date]])</f>
        <v>2024</v>
      </c>
      <c r="O103" t="str">
        <f>_xlfn.XLOOKUP(ohrm_leave_entitlement[[#This Row],[emp_number]],hs_hr_employee[emp_number],hs_hr_employee[employee_id],"",0,1)</f>
        <v>E22035</v>
      </c>
      <c r="P103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Amol Jalda</v>
      </c>
      <c r="Q103" t="str">
        <f>_xlfn.XLOOKUP(ohrm_leave_entitlement[[#This Row],[leave_type_id]],ohrm_leave_type[id],ohrm_leave_type[name],"",0,1)</f>
        <v>CL [Casual Leave]</v>
      </c>
    </row>
    <row r="104" spans="1:17" x14ac:dyDescent="0.3">
      <c r="A104" s="5">
        <v>100</v>
      </c>
      <c r="B104" s="5">
        <v>15</v>
      </c>
      <c r="C104" s="5">
        <v>6</v>
      </c>
      <c r="D104" s="5">
        <v>6</v>
      </c>
      <c r="E104" s="5">
        <v>10</v>
      </c>
      <c r="F104" s="2">
        <v>45292</v>
      </c>
      <c r="G104" s="2">
        <v>45657</v>
      </c>
      <c r="H104" s="2">
        <v>45316.73369212963</v>
      </c>
      <c r="J104" s="5">
        <v>1</v>
      </c>
      <c r="K104" s="5">
        <v>0</v>
      </c>
      <c r="L104" s="5">
        <v>10</v>
      </c>
      <c r="M104" t="s">
        <v>55</v>
      </c>
      <c r="N104" s="5">
        <f>YEAR(ohrm_leave_entitlement[[#This Row],[from_date]])</f>
        <v>2024</v>
      </c>
      <c r="O104" t="str">
        <f>_xlfn.XLOOKUP(ohrm_leave_entitlement[[#This Row],[emp_number]],hs_hr_employee[emp_number],hs_hr_employee[employee_id],"",0,1)</f>
        <v>E22037</v>
      </c>
      <c r="P104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Gaurav Kokcha</v>
      </c>
      <c r="Q104" t="str">
        <f>_xlfn.XLOOKUP(ohrm_leave_entitlement[[#This Row],[leave_type_id]],ohrm_leave_type[id],ohrm_leave_type[name],"",0,1)</f>
        <v>CL [Casual Leave]</v>
      </c>
    </row>
    <row r="105" spans="1:17" x14ac:dyDescent="0.3">
      <c r="A105" s="5">
        <v>101</v>
      </c>
      <c r="B105" s="5">
        <v>16</v>
      </c>
      <c r="C105" s="5">
        <v>6</v>
      </c>
      <c r="D105" s="5">
        <v>2.5</v>
      </c>
      <c r="E105" s="5">
        <v>10</v>
      </c>
      <c r="F105" s="2">
        <v>45292</v>
      </c>
      <c r="G105" s="2">
        <v>45657</v>
      </c>
      <c r="H105" s="2">
        <v>45316.733900462961</v>
      </c>
      <c r="J105" s="5">
        <v>1</v>
      </c>
      <c r="K105" s="5">
        <v>0</v>
      </c>
      <c r="L105" s="5">
        <v>10</v>
      </c>
      <c r="M105" t="s">
        <v>55</v>
      </c>
      <c r="N105" s="5">
        <f>YEAR(ohrm_leave_entitlement[[#This Row],[from_date]])</f>
        <v>2024</v>
      </c>
      <c r="O105" t="str">
        <f>_xlfn.XLOOKUP(ohrm_leave_entitlement[[#This Row],[emp_number]],hs_hr_employee[emp_number],hs_hr_employee[employee_id],"",0,1)</f>
        <v>E22038</v>
      </c>
      <c r="P105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Neha Chaudhary</v>
      </c>
      <c r="Q105" t="str">
        <f>_xlfn.XLOOKUP(ohrm_leave_entitlement[[#This Row],[leave_type_id]],ohrm_leave_type[id],ohrm_leave_type[name],"",0,1)</f>
        <v>CL [Casual Leave]</v>
      </c>
    </row>
    <row r="106" spans="1:17" x14ac:dyDescent="0.3">
      <c r="A106" s="5">
        <v>102</v>
      </c>
      <c r="B106" s="5">
        <v>100001</v>
      </c>
      <c r="C106" s="5">
        <v>6</v>
      </c>
      <c r="D106" s="5">
        <v>3</v>
      </c>
      <c r="E106" s="5">
        <v>10</v>
      </c>
      <c r="F106" s="2">
        <v>45292</v>
      </c>
      <c r="G106" s="2">
        <v>45657</v>
      </c>
      <c r="H106" s="2">
        <v>45316.734120370369</v>
      </c>
      <c r="J106" s="5">
        <v>1</v>
      </c>
      <c r="K106" s="5">
        <v>0</v>
      </c>
      <c r="L106" s="5">
        <v>10</v>
      </c>
      <c r="M106" t="s">
        <v>55</v>
      </c>
      <c r="N106" s="5">
        <f>YEAR(ohrm_leave_entitlement[[#This Row],[from_date]])</f>
        <v>2024</v>
      </c>
      <c r="O106" t="str">
        <f>_xlfn.XLOOKUP(ohrm_leave_entitlement[[#This Row],[emp_number]],hs_hr_employee[emp_number],hs_hr_employee[employee_id],"",0,1)</f>
        <v>E23043</v>
      </c>
      <c r="P10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Dinesh Agrawal</v>
      </c>
      <c r="Q106" t="str">
        <f>_xlfn.XLOOKUP(ohrm_leave_entitlement[[#This Row],[leave_type_id]],ohrm_leave_type[id],ohrm_leave_type[name],"",0,1)</f>
        <v>CL [Casual Leave]</v>
      </c>
    </row>
    <row r="107" spans="1:17" x14ac:dyDescent="0.3">
      <c r="A107" s="5">
        <v>103</v>
      </c>
      <c r="B107" s="5">
        <v>7</v>
      </c>
      <c r="C107" s="5">
        <v>8</v>
      </c>
      <c r="D107" s="5">
        <v>4.5</v>
      </c>
      <c r="E107" s="5">
        <v>1</v>
      </c>
      <c r="F107" s="2">
        <v>45292</v>
      </c>
      <c r="G107" s="2">
        <v>45657</v>
      </c>
      <c r="H107" s="2">
        <v>45316.734560185185</v>
      </c>
      <c r="J107" s="5">
        <v>1</v>
      </c>
      <c r="K107" s="5">
        <v>0</v>
      </c>
      <c r="L107" s="5">
        <v>10</v>
      </c>
      <c r="M107" t="s">
        <v>55</v>
      </c>
      <c r="N107" s="5">
        <f>YEAR(ohrm_leave_entitlement[[#This Row],[from_date]])</f>
        <v>2024</v>
      </c>
      <c r="O107" t="str">
        <f>_xlfn.XLOOKUP(ohrm_leave_entitlement[[#This Row],[emp_number]],hs_hr_employee[emp_number],hs_hr_employee[employee_id],"",0,1)</f>
        <v>E21017</v>
      </c>
      <c r="P107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107" t="str">
        <f>_xlfn.XLOOKUP(ohrm_leave_entitlement[[#This Row],[leave_type_id]],ohrm_leave_type[id],ohrm_leave_type[name],"",0,1)</f>
        <v>EL [Earned Leave]</v>
      </c>
    </row>
    <row r="108" spans="1:17" x14ac:dyDescent="0.3">
      <c r="A108" s="5">
        <v>104</v>
      </c>
      <c r="B108" s="5">
        <v>7</v>
      </c>
      <c r="C108" s="5">
        <v>6</v>
      </c>
      <c r="D108" s="5">
        <v>1</v>
      </c>
      <c r="E108" s="5">
        <v>3</v>
      </c>
      <c r="F108" s="2">
        <v>45292</v>
      </c>
      <c r="G108" s="2">
        <v>45657</v>
      </c>
      <c r="H108" s="2">
        <v>45316.734768518516</v>
      </c>
      <c r="J108" s="5">
        <v>1</v>
      </c>
      <c r="K108" s="5">
        <v>0</v>
      </c>
      <c r="L108" s="5">
        <v>10</v>
      </c>
      <c r="M108" t="s">
        <v>55</v>
      </c>
      <c r="N108" s="5">
        <f>YEAR(ohrm_leave_entitlement[[#This Row],[from_date]])</f>
        <v>2024</v>
      </c>
      <c r="O108" t="str">
        <f>_xlfn.XLOOKUP(ohrm_leave_entitlement[[#This Row],[emp_number]],hs_hr_employee[emp_number],hs_hr_employee[employee_id],"",0,1)</f>
        <v>E21017</v>
      </c>
      <c r="P108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108" t="str">
        <f>_xlfn.XLOOKUP(ohrm_leave_entitlement[[#This Row],[leave_type_id]],ohrm_leave_type[id],ohrm_leave_type[name],"",0,1)</f>
        <v>SL [Sick Leave]</v>
      </c>
    </row>
    <row r="109" spans="1:17" x14ac:dyDescent="0.3">
      <c r="A109" s="5">
        <v>105</v>
      </c>
      <c r="B109" s="5">
        <v>7</v>
      </c>
      <c r="C109" s="5">
        <v>60</v>
      </c>
      <c r="D109" s="5">
        <v>0</v>
      </c>
      <c r="E109" s="5">
        <v>7</v>
      </c>
      <c r="F109" s="2">
        <v>45292</v>
      </c>
      <c r="G109" s="2">
        <v>45657</v>
      </c>
      <c r="H109" s="2">
        <v>45316.735162037039</v>
      </c>
      <c r="J109" s="5">
        <v>1</v>
      </c>
      <c r="K109" s="5">
        <v>0</v>
      </c>
      <c r="L109" s="5">
        <v>10</v>
      </c>
      <c r="M109" t="s">
        <v>55</v>
      </c>
      <c r="N109" s="5">
        <f>YEAR(ohrm_leave_entitlement[[#This Row],[from_date]])</f>
        <v>2024</v>
      </c>
      <c r="O109" t="str">
        <f>_xlfn.XLOOKUP(ohrm_leave_entitlement[[#This Row],[emp_number]],hs_hr_employee[emp_number],hs_hr_employee[employee_id],"",0,1)</f>
        <v>E21017</v>
      </c>
      <c r="P109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109" t="str">
        <f>_xlfn.XLOOKUP(ohrm_leave_entitlement[[#This Row],[leave_type_id]],ohrm_leave_type[id],ohrm_leave_type[name],"",0,1)</f>
        <v>LWP [Leave without Pay]</v>
      </c>
    </row>
    <row r="110" spans="1:17" x14ac:dyDescent="0.3">
      <c r="A110" s="5">
        <v>106</v>
      </c>
      <c r="B110" s="5">
        <v>14</v>
      </c>
      <c r="C110" s="5">
        <v>8</v>
      </c>
      <c r="D110" s="5">
        <v>0</v>
      </c>
      <c r="E110" s="5">
        <v>1</v>
      </c>
      <c r="F110" s="2">
        <v>45292</v>
      </c>
      <c r="G110" s="2">
        <v>45657</v>
      </c>
      <c r="H110" s="2">
        <v>45316.736122685186</v>
      </c>
      <c r="J110" s="5">
        <v>1</v>
      </c>
      <c r="K110" s="5">
        <v>0</v>
      </c>
      <c r="L110" s="5">
        <v>10</v>
      </c>
      <c r="M110" t="s">
        <v>55</v>
      </c>
      <c r="N110" s="5">
        <f>YEAR(ohrm_leave_entitlement[[#This Row],[from_date]])</f>
        <v>2024</v>
      </c>
      <c r="O110" t="str">
        <f>_xlfn.XLOOKUP(ohrm_leave_entitlement[[#This Row],[emp_number]],hs_hr_employee[emp_number],hs_hr_employee[employee_id],"",0,1)</f>
        <v>E22035</v>
      </c>
      <c r="P110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Amol Jalda</v>
      </c>
      <c r="Q110" t="str">
        <f>_xlfn.XLOOKUP(ohrm_leave_entitlement[[#This Row],[leave_type_id]],ohrm_leave_type[id],ohrm_leave_type[name],"",0,1)</f>
        <v>EL [Earned Leave]</v>
      </c>
    </row>
    <row r="111" spans="1:17" x14ac:dyDescent="0.3">
      <c r="A111" s="5">
        <v>107</v>
      </c>
      <c r="B111" s="5">
        <v>14</v>
      </c>
      <c r="C111" s="5">
        <v>6</v>
      </c>
      <c r="D111" s="5">
        <v>0</v>
      </c>
      <c r="E111" s="5">
        <v>3</v>
      </c>
      <c r="F111" s="2">
        <v>45292</v>
      </c>
      <c r="G111" s="2">
        <v>45657</v>
      </c>
      <c r="H111" s="2">
        <v>45316.73636574074</v>
      </c>
      <c r="J111" s="5">
        <v>1</v>
      </c>
      <c r="K111" s="5">
        <v>0</v>
      </c>
      <c r="L111" s="5">
        <v>10</v>
      </c>
      <c r="M111" t="s">
        <v>55</v>
      </c>
      <c r="N111" s="5">
        <f>YEAR(ohrm_leave_entitlement[[#This Row],[from_date]])</f>
        <v>2024</v>
      </c>
      <c r="O111" t="str">
        <f>_xlfn.XLOOKUP(ohrm_leave_entitlement[[#This Row],[emp_number]],hs_hr_employee[emp_number],hs_hr_employee[employee_id],"",0,1)</f>
        <v>E22035</v>
      </c>
      <c r="P111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Amol Jalda</v>
      </c>
      <c r="Q111" t="str">
        <f>_xlfn.XLOOKUP(ohrm_leave_entitlement[[#This Row],[leave_type_id]],ohrm_leave_type[id],ohrm_leave_type[name],"",0,1)</f>
        <v>SL [Sick Leave]</v>
      </c>
    </row>
    <row r="112" spans="1:17" x14ac:dyDescent="0.3">
      <c r="A112" s="5">
        <v>108</v>
      </c>
      <c r="B112" s="5">
        <v>14</v>
      </c>
      <c r="C112" s="5">
        <v>60</v>
      </c>
      <c r="D112" s="5">
        <v>0</v>
      </c>
      <c r="E112" s="5">
        <v>7</v>
      </c>
      <c r="F112" s="2">
        <v>45292</v>
      </c>
      <c r="G112" s="2">
        <v>45657</v>
      </c>
      <c r="H112" s="2">
        <v>45316.736585648148</v>
      </c>
      <c r="J112" s="5">
        <v>1</v>
      </c>
      <c r="K112" s="5">
        <v>0</v>
      </c>
      <c r="L112" s="5">
        <v>10</v>
      </c>
      <c r="M112" t="s">
        <v>55</v>
      </c>
      <c r="N112" s="5">
        <f>YEAR(ohrm_leave_entitlement[[#This Row],[from_date]])</f>
        <v>2024</v>
      </c>
      <c r="O112" t="str">
        <f>_xlfn.XLOOKUP(ohrm_leave_entitlement[[#This Row],[emp_number]],hs_hr_employee[emp_number],hs_hr_employee[employee_id],"",0,1)</f>
        <v>E22035</v>
      </c>
      <c r="P112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Amol Jalda</v>
      </c>
      <c r="Q112" t="str">
        <f>_xlfn.XLOOKUP(ohrm_leave_entitlement[[#This Row],[leave_type_id]],ohrm_leave_type[id],ohrm_leave_type[name],"",0,1)</f>
        <v>LWP [Leave without Pay]</v>
      </c>
    </row>
    <row r="113" spans="1:17" x14ac:dyDescent="0.3">
      <c r="A113" s="5">
        <v>109</v>
      </c>
      <c r="B113" s="5">
        <v>15</v>
      </c>
      <c r="C113" s="5">
        <v>8</v>
      </c>
      <c r="D113" s="5">
        <v>8</v>
      </c>
      <c r="E113" s="5">
        <v>1</v>
      </c>
      <c r="F113" s="2">
        <v>45292</v>
      </c>
      <c r="G113" s="2">
        <v>45657</v>
      </c>
      <c r="H113" s="2">
        <v>45316.737002314818</v>
      </c>
      <c r="J113" s="5">
        <v>1</v>
      </c>
      <c r="K113" s="5">
        <v>0</v>
      </c>
      <c r="L113" s="5">
        <v>10</v>
      </c>
      <c r="M113" t="s">
        <v>55</v>
      </c>
      <c r="N113" s="5">
        <f>YEAR(ohrm_leave_entitlement[[#This Row],[from_date]])</f>
        <v>2024</v>
      </c>
      <c r="O113" t="str">
        <f>_xlfn.XLOOKUP(ohrm_leave_entitlement[[#This Row],[emp_number]],hs_hr_employee[emp_number],hs_hr_employee[employee_id],"",0,1)</f>
        <v>E22037</v>
      </c>
      <c r="P113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Gaurav Kokcha</v>
      </c>
      <c r="Q113" t="str">
        <f>_xlfn.XLOOKUP(ohrm_leave_entitlement[[#This Row],[leave_type_id]],ohrm_leave_type[id],ohrm_leave_type[name],"",0,1)</f>
        <v>EL [Earned Leave]</v>
      </c>
    </row>
    <row r="114" spans="1:17" x14ac:dyDescent="0.3">
      <c r="A114" s="5">
        <v>110</v>
      </c>
      <c r="B114" s="5">
        <v>15</v>
      </c>
      <c r="C114" s="5">
        <v>6</v>
      </c>
      <c r="D114" s="5">
        <v>6</v>
      </c>
      <c r="E114" s="5">
        <v>3</v>
      </c>
      <c r="F114" s="2">
        <v>45292</v>
      </c>
      <c r="G114" s="2">
        <v>45657</v>
      </c>
      <c r="H114" s="2">
        <v>45316.737291666665</v>
      </c>
      <c r="J114" s="5">
        <v>1</v>
      </c>
      <c r="K114" s="5">
        <v>0</v>
      </c>
      <c r="L114" s="5">
        <v>10</v>
      </c>
      <c r="M114" t="s">
        <v>55</v>
      </c>
      <c r="N114" s="5">
        <f>YEAR(ohrm_leave_entitlement[[#This Row],[from_date]])</f>
        <v>2024</v>
      </c>
      <c r="O114" t="str">
        <f>_xlfn.XLOOKUP(ohrm_leave_entitlement[[#This Row],[emp_number]],hs_hr_employee[emp_number],hs_hr_employee[employee_id],"",0,1)</f>
        <v>E22037</v>
      </c>
      <c r="P114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Gaurav Kokcha</v>
      </c>
      <c r="Q114" t="str">
        <f>_xlfn.XLOOKUP(ohrm_leave_entitlement[[#This Row],[leave_type_id]],ohrm_leave_type[id],ohrm_leave_type[name],"",0,1)</f>
        <v>SL [Sick Leave]</v>
      </c>
    </row>
    <row r="115" spans="1:17" x14ac:dyDescent="0.3">
      <c r="A115" s="5">
        <v>111</v>
      </c>
      <c r="B115" s="5">
        <v>15</v>
      </c>
      <c r="C115" s="5">
        <v>60</v>
      </c>
      <c r="D115" s="5">
        <v>1.5</v>
      </c>
      <c r="E115" s="5">
        <v>7</v>
      </c>
      <c r="F115" s="2">
        <v>45292</v>
      </c>
      <c r="G115" s="2">
        <v>45657</v>
      </c>
      <c r="H115" s="2">
        <v>45316.737511574072</v>
      </c>
      <c r="J115" s="5">
        <v>1</v>
      </c>
      <c r="K115" s="5">
        <v>0</v>
      </c>
      <c r="L115" s="5">
        <v>10</v>
      </c>
      <c r="M115" t="s">
        <v>55</v>
      </c>
      <c r="N115" s="5">
        <f>YEAR(ohrm_leave_entitlement[[#This Row],[from_date]])</f>
        <v>2024</v>
      </c>
      <c r="O115" t="str">
        <f>_xlfn.XLOOKUP(ohrm_leave_entitlement[[#This Row],[emp_number]],hs_hr_employee[emp_number],hs_hr_employee[employee_id],"",0,1)</f>
        <v>E22037</v>
      </c>
      <c r="P115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Gaurav Kokcha</v>
      </c>
      <c r="Q115" t="str">
        <f>_xlfn.XLOOKUP(ohrm_leave_entitlement[[#This Row],[leave_type_id]],ohrm_leave_type[id],ohrm_leave_type[name],"",0,1)</f>
        <v>LWP [Leave without Pay]</v>
      </c>
    </row>
    <row r="116" spans="1:17" x14ac:dyDescent="0.3">
      <c r="A116" s="5">
        <v>112</v>
      </c>
      <c r="B116" s="5">
        <v>16</v>
      </c>
      <c r="C116" s="5">
        <v>8</v>
      </c>
      <c r="D116" s="5">
        <v>8</v>
      </c>
      <c r="E116" s="5">
        <v>1</v>
      </c>
      <c r="F116" s="2">
        <v>45292</v>
      </c>
      <c r="G116" s="2">
        <v>45657</v>
      </c>
      <c r="H116" s="2">
        <v>45316.738726851851</v>
      </c>
      <c r="J116" s="5">
        <v>1</v>
      </c>
      <c r="K116" s="5">
        <v>0</v>
      </c>
      <c r="L116" s="5">
        <v>10</v>
      </c>
      <c r="M116" t="s">
        <v>55</v>
      </c>
      <c r="N116" s="5">
        <f>YEAR(ohrm_leave_entitlement[[#This Row],[from_date]])</f>
        <v>2024</v>
      </c>
      <c r="O116" t="str">
        <f>_xlfn.XLOOKUP(ohrm_leave_entitlement[[#This Row],[emp_number]],hs_hr_employee[emp_number],hs_hr_employee[employee_id],"",0,1)</f>
        <v>E22038</v>
      </c>
      <c r="P11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Neha Chaudhary</v>
      </c>
      <c r="Q116" t="str">
        <f>_xlfn.XLOOKUP(ohrm_leave_entitlement[[#This Row],[leave_type_id]],ohrm_leave_type[id],ohrm_leave_type[name],"",0,1)</f>
        <v>EL [Earned Leave]</v>
      </c>
    </row>
    <row r="117" spans="1:17" x14ac:dyDescent="0.3">
      <c r="A117" s="5">
        <v>113</v>
      </c>
      <c r="B117" s="5">
        <v>16</v>
      </c>
      <c r="C117" s="5">
        <v>6</v>
      </c>
      <c r="D117" s="5">
        <v>2</v>
      </c>
      <c r="E117" s="5">
        <v>3</v>
      </c>
      <c r="F117" s="2">
        <v>45292</v>
      </c>
      <c r="G117" s="2">
        <v>45657</v>
      </c>
      <c r="H117" s="2">
        <v>45316.738923611112</v>
      </c>
      <c r="J117" s="5">
        <v>1</v>
      </c>
      <c r="K117" s="5">
        <v>0</v>
      </c>
      <c r="L117" s="5">
        <v>10</v>
      </c>
      <c r="M117" t="s">
        <v>55</v>
      </c>
      <c r="N117" s="5">
        <f>YEAR(ohrm_leave_entitlement[[#This Row],[from_date]])</f>
        <v>2024</v>
      </c>
      <c r="O117" t="str">
        <f>_xlfn.XLOOKUP(ohrm_leave_entitlement[[#This Row],[emp_number]],hs_hr_employee[emp_number],hs_hr_employee[employee_id],"",0,1)</f>
        <v>E22038</v>
      </c>
      <c r="P117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Neha Chaudhary</v>
      </c>
      <c r="Q117" t="str">
        <f>_xlfn.XLOOKUP(ohrm_leave_entitlement[[#This Row],[leave_type_id]],ohrm_leave_type[id],ohrm_leave_type[name],"",0,1)</f>
        <v>SL [Sick Leave]</v>
      </c>
    </row>
    <row r="118" spans="1:17" x14ac:dyDescent="0.3">
      <c r="A118" s="5">
        <v>114</v>
      </c>
      <c r="B118" s="5">
        <v>16</v>
      </c>
      <c r="C118" s="5">
        <v>60</v>
      </c>
      <c r="D118" s="5">
        <v>0</v>
      </c>
      <c r="E118" s="5">
        <v>7</v>
      </c>
      <c r="F118" s="2">
        <v>45292</v>
      </c>
      <c r="G118" s="2">
        <v>45657</v>
      </c>
      <c r="H118" s="2">
        <v>45316.739155092589</v>
      </c>
      <c r="J118" s="5">
        <v>1</v>
      </c>
      <c r="K118" s="5">
        <v>0</v>
      </c>
      <c r="L118" s="5">
        <v>10</v>
      </c>
      <c r="M118" t="s">
        <v>55</v>
      </c>
      <c r="N118" s="5">
        <f>YEAR(ohrm_leave_entitlement[[#This Row],[from_date]])</f>
        <v>2024</v>
      </c>
      <c r="O118" t="str">
        <f>_xlfn.XLOOKUP(ohrm_leave_entitlement[[#This Row],[emp_number]],hs_hr_employee[emp_number],hs_hr_employee[employee_id],"",0,1)</f>
        <v>E22038</v>
      </c>
      <c r="P118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Neha Chaudhary</v>
      </c>
      <c r="Q118" t="str">
        <f>_xlfn.XLOOKUP(ohrm_leave_entitlement[[#This Row],[leave_type_id]],ohrm_leave_type[id],ohrm_leave_type[name],"",0,1)</f>
        <v>LWP [Leave without Pay]</v>
      </c>
    </row>
    <row r="119" spans="1:17" x14ac:dyDescent="0.3">
      <c r="A119" s="5">
        <v>115</v>
      </c>
      <c r="B119" s="5">
        <v>100001</v>
      </c>
      <c r="C119" s="5">
        <v>8</v>
      </c>
      <c r="D119" s="5">
        <v>6</v>
      </c>
      <c r="E119" s="5">
        <v>1</v>
      </c>
      <c r="F119" s="2">
        <v>45292</v>
      </c>
      <c r="G119" s="2">
        <v>45657</v>
      </c>
      <c r="H119" s="2">
        <v>45316.73940972222</v>
      </c>
      <c r="J119" s="5">
        <v>1</v>
      </c>
      <c r="K119" s="5">
        <v>0</v>
      </c>
      <c r="L119" s="5">
        <v>10</v>
      </c>
      <c r="M119" t="s">
        <v>55</v>
      </c>
      <c r="N119" s="5">
        <f>YEAR(ohrm_leave_entitlement[[#This Row],[from_date]])</f>
        <v>2024</v>
      </c>
      <c r="O119" t="str">
        <f>_xlfn.XLOOKUP(ohrm_leave_entitlement[[#This Row],[emp_number]],hs_hr_employee[emp_number],hs_hr_employee[employee_id],"",0,1)</f>
        <v>E23043</v>
      </c>
      <c r="P119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Dinesh Agrawal</v>
      </c>
      <c r="Q119" t="str">
        <f>_xlfn.XLOOKUP(ohrm_leave_entitlement[[#This Row],[leave_type_id]],ohrm_leave_type[id],ohrm_leave_type[name],"",0,1)</f>
        <v>EL [Earned Leave]</v>
      </c>
    </row>
    <row r="120" spans="1:17" x14ac:dyDescent="0.3">
      <c r="A120" s="5">
        <v>116</v>
      </c>
      <c r="B120" s="5">
        <v>100001</v>
      </c>
      <c r="C120" s="5">
        <v>6</v>
      </c>
      <c r="D120" s="5">
        <v>2</v>
      </c>
      <c r="E120" s="5">
        <v>3</v>
      </c>
      <c r="F120" s="2">
        <v>45292</v>
      </c>
      <c r="G120" s="2">
        <v>45657</v>
      </c>
      <c r="H120" s="2">
        <v>45316.739606481482</v>
      </c>
      <c r="J120" s="5">
        <v>1</v>
      </c>
      <c r="K120" s="5">
        <v>0</v>
      </c>
      <c r="L120" s="5">
        <v>10</v>
      </c>
      <c r="M120" t="s">
        <v>55</v>
      </c>
      <c r="N120" s="5">
        <f>YEAR(ohrm_leave_entitlement[[#This Row],[from_date]])</f>
        <v>2024</v>
      </c>
      <c r="O120" t="str">
        <f>_xlfn.XLOOKUP(ohrm_leave_entitlement[[#This Row],[emp_number]],hs_hr_employee[emp_number],hs_hr_employee[employee_id],"",0,1)</f>
        <v>E23043</v>
      </c>
      <c r="P120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Dinesh Agrawal</v>
      </c>
      <c r="Q120" t="str">
        <f>_xlfn.XLOOKUP(ohrm_leave_entitlement[[#This Row],[leave_type_id]],ohrm_leave_type[id],ohrm_leave_type[name],"",0,1)</f>
        <v>SL [Sick Leave]</v>
      </c>
    </row>
    <row r="121" spans="1:17" x14ac:dyDescent="0.3">
      <c r="A121" s="5">
        <v>117</v>
      </c>
      <c r="B121" s="5">
        <v>100001</v>
      </c>
      <c r="C121" s="5">
        <v>60</v>
      </c>
      <c r="D121" s="5">
        <v>0</v>
      </c>
      <c r="E121" s="5">
        <v>7</v>
      </c>
      <c r="F121" s="2">
        <v>45292</v>
      </c>
      <c r="G121" s="2">
        <v>45657</v>
      </c>
      <c r="H121" s="2">
        <v>45316.739953703705</v>
      </c>
      <c r="J121" s="5">
        <v>1</v>
      </c>
      <c r="K121" s="5">
        <v>0</v>
      </c>
      <c r="L121" s="5">
        <v>10</v>
      </c>
      <c r="M121" t="s">
        <v>55</v>
      </c>
      <c r="N121" s="5">
        <f>YEAR(ohrm_leave_entitlement[[#This Row],[from_date]])</f>
        <v>2024</v>
      </c>
      <c r="O121" t="str">
        <f>_xlfn.XLOOKUP(ohrm_leave_entitlement[[#This Row],[emp_number]],hs_hr_employee[emp_number],hs_hr_employee[employee_id],"",0,1)</f>
        <v>E23043</v>
      </c>
      <c r="P121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Dinesh Agrawal</v>
      </c>
      <c r="Q121" t="str">
        <f>_xlfn.XLOOKUP(ohrm_leave_entitlement[[#This Row],[leave_type_id]],ohrm_leave_type[id],ohrm_leave_type[name],"",0,1)</f>
        <v>LWP [Leave without Pay]</v>
      </c>
    </row>
    <row r="122" spans="1:17" x14ac:dyDescent="0.3">
      <c r="A122" s="5">
        <v>118</v>
      </c>
      <c r="B122" s="5">
        <v>100005</v>
      </c>
      <c r="C122" s="5">
        <v>30</v>
      </c>
      <c r="D122" s="5">
        <v>0</v>
      </c>
      <c r="E122" s="5">
        <v>7</v>
      </c>
      <c r="F122" s="2">
        <v>45292</v>
      </c>
      <c r="G122" s="2">
        <v>45657</v>
      </c>
      <c r="H122" s="2">
        <v>45316.740277777775</v>
      </c>
      <c r="J122" s="5">
        <v>1</v>
      </c>
      <c r="K122" s="5">
        <v>0</v>
      </c>
      <c r="L122" s="5">
        <v>10</v>
      </c>
      <c r="M122" t="s">
        <v>55</v>
      </c>
      <c r="N122" s="5">
        <f>YEAR(ohrm_leave_entitlement[[#This Row],[from_date]])</f>
        <v>2024</v>
      </c>
      <c r="O122" t="str">
        <f>_xlfn.XLOOKUP(ohrm_leave_entitlement[[#This Row],[emp_number]],hs_hr_employee[emp_number],hs_hr_employee[employee_id],"",0,1)</f>
        <v>E23046</v>
      </c>
      <c r="P122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x_Ritesh Narayan Singh</v>
      </c>
      <c r="Q122" t="str">
        <f>_xlfn.XLOOKUP(ohrm_leave_entitlement[[#This Row],[leave_type_id]],ohrm_leave_type[id],ohrm_leave_type[name],"",0,1)</f>
        <v>LWP [Leave without Pay]</v>
      </c>
    </row>
    <row r="123" spans="1:17" x14ac:dyDescent="0.3">
      <c r="A123" s="5">
        <v>119</v>
      </c>
      <c r="B123" s="5">
        <v>100006</v>
      </c>
      <c r="C123" s="5">
        <v>60</v>
      </c>
      <c r="D123" s="5">
        <v>0</v>
      </c>
      <c r="E123" s="5">
        <v>7</v>
      </c>
      <c r="F123" s="2">
        <v>45292</v>
      </c>
      <c r="G123" s="2">
        <v>45657</v>
      </c>
      <c r="H123" s="2">
        <v>45316.740717592591</v>
      </c>
      <c r="J123" s="5">
        <v>1</v>
      </c>
      <c r="K123" s="5">
        <v>0</v>
      </c>
      <c r="L123" s="5">
        <v>10</v>
      </c>
      <c r="M123" t="s">
        <v>55</v>
      </c>
      <c r="N123" s="5">
        <f>YEAR(ohrm_leave_entitlement[[#This Row],[from_date]])</f>
        <v>2024</v>
      </c>
      <c r="O123" t="str">
        <f>_xlfn.XLOOKUP(ohrm_leave_entitlement[[#This Row],[emp_number]],hs_hr_employee[emp_number],hs_hr_employee[employee_id],"",0,1)</f>
        <v>E23047</v>
      </c>
      <c r="P123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Preeti Tyagi</v>
      </c>
      <c r="Q123" t="str">
        <f>_xlfn.XLOOKUP(ohrm_leave_entitlement[[#This Row],[leave_type_id]],ohrm_leave_type[id],ohrm_leave_type[name],"",0,1)</f>
        <v>LWP [Leave without Pay]</v>
      </c>
    </row>
    <row r="124" spans="1:17" x14ac:dyDescent="0.3">
      <c r="A124" s="5">
        <v>120</v>
      </c>
      <c r="B124" s="5">
        <v>100007</v>
      </c>
      <c r="C124" s="5">
        <v>60</v>
      </c>
      <c r="D124" s="5">
        <v>1</v>
      </c>
      <c r="E124" s="5">
        <v>7</v>
      </c>
      <c r="F124" s="2">
        <v>45292</v>
      </c>
      <c r="G124" s="2">
        <v>45657</v>
      </c>
      <c r="H124" s="2">
        <v>45316.741099537037</v>
      </c>
      <c r="J124" s="5">
        <v>1</v>
      </c>
      <c r="K124" s="5">
        <v>0</v>
      </c>
      <c r="L124" s="5">
        <v>10</v>
      </c>
      <c r="M124" t="s">
        <v>55</v>
      </c>
      <c r="N124" s="5">
        <f>YEAR(ohrm_leave_entitlement[[#This Row],[from_date]])</f>
        <v>2024</v>
      </c>
      <c r="O124" t="str">
        <f>_xlfn.XLOOKUP(ohrm_leave_entitlement[[#This Row],[emp_number]],hs_hr_employee[emp_number],hs_hr_employee[employee_id],"",0,1)</f>
        <v>E23048</v>
      </c>
      <c r="P124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Akshita Singh</v>
      </c>
      <c r="Q124" t="str">
        <f>_xlfn.XLOOKUP(ohrm_leave_entitlement[[#This Row],[leave_type_id]],ohrm_leave_type[id],ohrm_leave_type[name],"",0,1)</f>
        <v>LWP [Leave without Pay]</v>
      </c>
    </row>
    <row r="125" spans="1:17" x14ac:dyDescent="0.3">
      <c r="A125" s="5">
        <v>121</v>
      </c>
      <c r="B125" s="5">
        <v>100006</v>
      </c>
      <c r="C125" s="5">
        <v>8</v>
      </c>
      <c r="D125" s="5">
        <v>1.5</v>
      </c>
      <c r="E125" s="5">
        <v>1</v>
      </c>
      <c r="F125" s="2">
        <v>45292</v>
      </c>
      <c r="G125" s="2">
        <v>45657</v>
      </c>
      <c r="H125" s="2">
        <v>45391.380162037036</v>
      </c>
      <c r="J125" s="5">
        <v>1</v>
      </c>
      <c r="K125" s="5">
        <v>0</v>
      </c>
      <c r="L125" s="5">
        <v>3</v>
      </c>
      <c r="M125" t="s">
        <v>55</v>
      </c>
      <c r="N125" s="5">
        <f>YEAR(ohrm_leave_entitlement[[#This Row],[from_date]])</f>
        <v>2024</v>
      </c>
      <c r="O125" t="str">
        <f>_xlfn.XLOOKUP(ohrm_leave_entitlement[[#This Row],[emp_number]],hs_hr_employee[emp_number],hs_hr_employee[employee_id],"",0,1)</f>
        <v>E23047</v>
      </c>
      <c r="P125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Preeti Tyagi</v>
      </c>
      <c r="Q125" t="str">
        <f>_xlfn.XLOOKUP(ohrm_leave_entitlement[[#This Row],[leave_type_id]],ohrm_leave_type[id],ohrm_leave_type[name],"",0,1)</f>
        <v>EL [Earned Leave]</v>
      </c>
    </row>
    <row r="126" spans="1:17" x14ac:dyDescent="0.3">
      <c r="A126" s="5">
        <v>122</v>
      </c>
      <c r="B126" s="5">
        <v>100006</v>
      </c>
      <c r="C126" s="5">
        <v>6</v>
      </c>
      <c r="D126" s="5">
        <v>1</v>
      </c>
      <c r="E126" s="5">
        <v>10</v>
      </c>
      <c r="F126" s="2">
        <v>45292</v>
      </c>
      <c r="G126" s="2">
        <v>45657</v>
      </c>
      <c r="H126" s="2">
        <v>45391.380567129629</v>
      </c>
      <c r="J126" s="5">
        <v>1</v>
      </c>
      <c r="K126" s="5">
        <v>0</v>
      </c>
      <c r="L126" s="5">
        <v>3</v>
      </c>
      <c r="M126" t="s">
        <v>55</v>
      </c>
      <c r="N126" s="5">
        <f>YEAR(ohrm_leave_entitlement[[#This Row],[from_date]])</f>
        <v>2024</v>
      </c>
      <c r="O126" t="str">
        <f>_xlfn.XLOOKUP(ohrm_leave_entitlement[[#This Row],[emp_number]],hs_hr_employee[emp_number],hs_hr_employee[employee_id],"",0,1)</f>
        <v>E23047</v>
      </c>
      <c r="P12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Preeti Tyagi</v>
      </c>
      <c r="Q126" t="str">
        <f>_xlfn.XLOOKUP(ohrm_leave_entitlement[[#This Row],[leave_type_id]],ohrm_leave_type[id],ohrm_leave_type[name],"",0,1)</f>
        <v>CL [Casual Leave]</v>
      </c>
    </row>
    <row r="127" spans="1:17" x14ac:dyDescent="0.3">
      <c r="A127" s="5">
        <v>123</v>
      </c>
      <c r="B127" s="5">
        <v>100006</v>
      </c>
      <c r="C127" s="5">
        <v>6</v>
      </c>
      <c r="D127" s="5">
        <v>0</v>
      </c>
      <c r="E127" s="5">
        <v>3</v>
      </c>
      <c r="F127" s="2">
        <v>45292</v>
      </c>
      <c r="G127" s="2">
        <v>45657</v>
      </c>
      <c r="H127" s="2">
        <v>45391.380787037036</v>
      </c>
      <c r="J127" s="5">
        <v>1</v>
      </c>
      <c r="K127" s="5">
        <v>0</v>
      </c>
      <c r="L127" s="5">
        <v>3</v>
      </c>
      <c r="M127" t="s">
        <v>55</v>
      </c>
      <c r="N127" s="5">
        <f>YEAR(ohrm_leave_entitlement[[#This Row],[from_date]])</f>
        <v>2024</v>
      </c>
      <c r="O127" t="str">
        <f>_xlfn.XLOOKUP(ohrm_leave_entitlement[[#This Row],[emp_number]],hs_hr_employee[emp_number],hs_hr_employee[employee_id],"",0,1)</f>
        <v>E23047</v>
      </c>
      <c r="P127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Preeti Tyagi</v>
      </c>
      <c r="Q127" t="str">
        <f>_xlfn.XLOOKUP(ohrm_leave_entitlement[[#This Row],[leave_type_id]],ohrm_leave_type[id],ohrm_leave_type[name],"",0,1)</f>
        <v>SL [Sick Leave]</v>
      </c>
    </row>
    <row r="128" spans="1:17" x14ac:dyDescent="0.3">
      <c r="A128" s="5">
        <v>124</v>
      </c>
      <c r="B128" s="5">
        <v>100007</v>
      </c>
      <c r="C128" s="5">
        <v>6</v>
      </c>
      <c r="D128" s="5">
        <v>1</v>
      </c>
      <c r="E128" s="5">
        <v>10</v>
      </c>
      <c r="F128" s="2">
        <v>45292</v>
      </c>
      <c r="G128" s="2">
        <v>45657</v>
      </c>
      <c r="H128" s="2">
        <v>45446.698113425926</v>
      </c>
      <c r="J128" s="5">
        <v>1</v>
      </c>
      <c r="K128" s="5">
        <v>0</v>
      </c>
      <c r="L128" s="5">
        <v>10</v>
      </c>
      <c r="M128" t="s">
        <v>55</v>
      </c>
      <c r="N128" s="5">
        <f>YEAR(ohrm_leave_entitlement[[#This Row],[from_date]])</f>
        <v>2024</v>
      </c>
      <c r="O128" t="str">
        <f>_xlfn.XLOOKUP(ohrm_leave_entitlement[[#This Row],[emp_number]],hs_hr_employee[emp_number],hs_hr_employee[employee_id],"",0,1)</f>
        <v>E23048</v>
      </c>
      <c r="P128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Akshita Singh</v>
      </c>
      <c r="Q128" t="str">
        <f>_xlfn.XLOOKUP(ohrm_leave_entitlement[[#This Row],[leave_type_id]],ohrm_leave_type[id],ohrm_leave_type[name],"",0,1)</f>
        <v>CL [Casual Leave]</v>
      </c>
    </row>
    <row r="129" spans="1:17" x14ac:dyDescent="0.3">
      <c r="A129" s="5">
        <v>125</v>
      </c>
      <c r="B129" s="5">
        <v>100007</v>
      </c>
      <c r="C129" s="5">
        <v>8</v>
      </c>
      <c r="D129" s="5">
        <v>4</v>
      </c>
      <c r="E129" s="5">
        <v>1</v>
      </c>
      <c r="F129" s="2">
        <v>45292</v>
      </c>
      <c r="G129" s="2">
        <v>45657</v>
      </c>
      <c r="H129" s="2">
        <v>45446.698391203703</v>
      </c>
      <c r="J129" s="5">
        <v>1</v>
      </c>
      <c r="K129" s="5">
        <v>0</v>
      </c>
      <c r="L129" s="5">
        <v>10</v>
      </c>
      <c r="M129" t="s">
        <v>55</v>
      </c>
      <c r="N129" s="5">
        <f>YEAR(ohrm_leave_entitlement[[#This Row],[from_date]])</f>
        <v>2024</v>
      </c>
      <c r="O129" t="str">
        <f>_xlfn.XLOOKUP(ohrm_leave_entitlement[[#This Row],[emp_number]],hs_hr_employee[emp_number],hs_hr_employee[employee_id],"",0,1)</f>
        <v>E23048</v>
      </c>
      <c r="P129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Akshita Singh</v>
      </c>
      <c r="Q129" t="str">
        <f>_xlfn.XLOOKUP(ohrm_leave_entitlement[[#This Row],[leave_type_id]],ohrm_leave_type[id],ohrm_leave_type[name],"",0,1)</f>
        <v>EL [Earned Leave]</v>
      </c>
    </row>
    <row r="130" spans="1:17" x14ac:dyDescent="0.3">
      <c r="A130" s="5">
        <v>126</v>
      </c>
      <c r="B130" s="5">
        <v>100007</v>
      </c>
      <c r="C130" s="5">
        <v>6</v>
      </c>
      <c r="D130" s="5">
        <v>1</v>
      </c>
      <c r="E130" s="5">
        <v>3</v>
      </c>
      <c r="F130" s="2">
        <v>45292</v>
      </c>
      <c r="G130" s="2">
        <v>45657</v>
      </c>
      <c r="H130" s="2">
        <v>45446.698645833334</v>
      </c>
      <c r="J130" s="5">
        <v>1</v>
      </c>
      <c r="K130" s="5">
        <v>0</v>
      </c>
      <c r="L130" s="5">
        <v>10</v>
      </c>
      <c r="M130" t="s">
        <v>55</v>
      </c>
      <c r="N130" s="5">
        <f>YEAR(ohrm_leave_entitlement[[#This Row],[from_date]])</f>
        <v>2024</v>
      </c>
      <c r="O130" t="str">
        <f>_xlfn.XLOOKUP(ohrm_leave_entitlement[[#This Row],[emp_number]],hs_hr_employee[emp_number],hs_hr_employee[employee_id],"",0,1)</f>
        <v>E23048</v>
      </c>
      <c r="P130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Akshita Singh</v>
      </c>
      <c r="Q130" t="str">
        <f>_xlfn.XLOOKUP(ohrm_leave_entitlement[[#This Row],[leave_type_id]],ohrm_leave_type[id],ohrm_leave_type[name],"",0,1)</f>
        <v>SL [Sick Leave]</v>
      </c>
    </row>
    <row r="131" spans="1:17" x14ac:dyDescent="0.3">
      <c r="A131" s="5">
        <v>127</v>
      </c>
      <c r="B131" s="5">
        <v>2</v>
      </c>
      <c r="C131" s="5">
        <v>42</v>
      </c>
      <c r="D131" s="5">
        <v>0</v>
      </c>
      <c r="E131" s="5">
        <v>11</v>
      </c>
      <c r="F131" s="2">
        <v>45292</v>
      </c>
      <c r="G131" s="2">
        <v>45657</v>
      </c>
      <c r="H131" s="2">
        <v>45454.319224537037</v>
      </c>
      <c r="J131" s="5">
        <v>1</v>
      </c>
      <c r="K131" s="5">
        <v>0</v>
      </c>
      <c r="L131" s="5">
        <v>10</v>
      </c>
      <c r="M131" t="s">
        <v>55</v>
      </c>
      <c r="N131" s="5">
        <f>YEAR(ohrm_leave_entitlement[[#This Row],[from_date]])</f>
        <v>2024</v>
      </c>
      <c r="O131" t="str">
        <f>_xlfn.XLOOKUP(ohrm_leave_entitlement[[#This Row],[emp_number]],hs_hr_employee[emp_number],hs_hr_employee[employee_id],"",0,1)</f>
        <v>D20002</v>
      </c>
      <c r="P131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Sheel Sharma</v>
      </c>
      <c r="Q131" t="str">
        <f>_xlfn.XLOOKUP(ohrm_leave_entitlement[[#This Row],[leave_type_id]],ohrm_leave_type[id],ohrm_leave_type[name],"",0,1)</f>
        <v>WFH [Work from Home]</v>
      </c>
    </row>
    <row r="132" spans="1:17" x14ac:dyDescent="0.3">
      <c r="A132" s="5">
        <v>128</v>
      </c>
      <c r="B132" s="5">
        <v>4</v>
      </c>
      <c r="C132" s="5">
        <v>42</v>
      </c>
      <c r="D132" s="5">
        <v>0</v>
      </c>
      <c r="E132" s="5">
        <v>11</v>
      </c>
      <c r="F132" s="2">
        <v>45292</v>
      </c>
      <c r="G132" s="2">
        <v>45657</v>
      </c>
      <c r="H132" s="2">
        <v>45454.319224537037</v>
      </c>
      <c r="J132" s="5">
        <v>1</v>
      </c>
      <c r="K132" s="5">
        <v>0</v>
      </c>
      <c r="L132" s="5">
        <v>10</v>
      </c>
      <c r="M132" t="s">
        <v>55</v>
      </c>
      <c r="N132" s="5">
        <f>YEAR(ohrm_leave_entitlement[[#This Row],[from_date]])</f>
        <v>2024</v>
      </c>
      <c r="O132" t="str">
        <f>_xlfn.XLOOKUP(ohrm_leave_entitlement[[#This Row],[emp_number]],hs_hr_employee[emp_number],hs_hr_employee[employee_id],"",0,1)</f>
        <v>D20001</v>
      </c>
      <c r="P132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Jeet Sharma</v>
      </c>
      <c r="Q132" t="str">
        <f>_xlfn.XLOOKUP(ohrm_leave_entitlement[[#This Row],[leave_type_id]],ohrm_leave_type[id],ohrm_leave_type[name],"",0,1)</f>
        <v>WFH [Work from Home]</v>
      </c>
    </row>
    <row r="133" spans="1:17" x14ac:dyDescent="0.3">
      <c r="A133" s="5">
        <v>129</v>
      </c>
      <c r="B133" s="5">
        <v>7</v>
      </c>
      <c r="C133" s="5">
        <v>42</v>
      </c>
      <c r="D133" s="5">
        <v>0</v>
      </c>
      <c r="E133" s="5">
        <v>11</v>
      </c>
      <c r="F133" s="2">
        <v>45292</v>
      </c>
      <c r="G133" s="2">
        <v>45657</v>
      </c>
      <c r="H133" s="2">
        <v>45454.319224537037</v>
      </c>
      <c r="J133" s="5">
        <v>1</v>
      </c>
      <c r="K133" s="5">
        <v>0</v>
      </c>
      <c r="L133" s="5">
        <v>10</v>
      </c>
      <c r="M133" t="s">
        <v>55</v>
      </c>
      <c r="N133" s="5">
        <f>YEAR(ohrm_leave_entitlement[[#This Row],[from_date]])</f>
        <v>2024</v>
      </c>
      <c r="O133" t="str">
        <f>_xlfn.XLOOKUP(ohrm_leave_entitlement[[#This Row],[emp_number]],hs_hr_employee[emp_number],hs_hr_employee[employee_id],"",0,1)</f>
        <v>E21017</v>
      </c>
      <c r="P133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Shekhar Sharma</v>
      </c>
      <c r="Q133" t="str">
        <f>_xlfn.XLOOKUP(ohrm_leave_entitlement[[#This Row],[leave_type_id]],ohrm_leave_type[id],ohrm_leave_type[name],"",0,1)</f>
        <v>WFH [Work from Home]</v>
      </c>
    </row>
    <row r="134" spans="1:17" x14ac:dyDescent="0.3">
      <c r="A134" s="5">
        <v>130</v>
      </c>
      <c r="B134" s="5">
        <v>15</v>
      </c>
      <c r="C134" s="5">
        <v>42</v>
      </c>
      <c r="D134" s="5">
        <v>2</v>
      </c>
      <c r="E134" s="5">
        <v>11</v>
      </c>
      <c r="F134" s="2">
        <v>45292</v>
      </c>
      <c r="G134" s="2">
        <v>45657</v>
      </c>
      <c r="H134" s="2">
        <v>45454.319224537037</v>
      </c>
      <c r="J134" s="5">
        <v>1</v>
      </c>
      <c r="K134" s="5">
        <v>0</v>
      </c>
      <c r="L134" s="5">
        <v>10</v>
      </c>
      <c r="M134" t="s">
        <v>55</v>
      </c>
      <c r="N134" s="5">
        <f>YEAR(ohrm_leave_entitlement[[#This Row],[from_date]])</f>
        <v>2024</v>
      </c>
      <c r="O134" t="str">
        <f>_xlfn.XLOOKUP(ohrm_leave_entitlement[[#This Row],[emp_number]],hs_hr_employee[emp_number],hs_hr_employee[employee_id],"",0,1)</f>
        <v>E22037</v>
      </c>
      <c r="P134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Gaurav Kokcha</v>
      </c>
      <c r="Q134" t="str">
        <f>_xlfn.XLOOKUP(ohrm_leave_entitlement[[#This Row],[leave_type_id]],ohrm_leave_type[id],ohrm_leave_type[name],"",0,1)</f>
        <v>WFH [Work from Home]</v>
      </c>
    </row>
    <row r="135" spans="1:17" x14ac:dyDescent="0.3">
      <c r="A135" s="5">
        <v>131</v>
      </c>
      <c r="B135" s="5">
        <v>16</v>
      </c>
      <c r="C135" s="5">
        <v>42</v>
      </c>
      <c r="D135" s="5">
        <v>3</v>
      </c>
      <c r="E135" s="5">
        <v>11</v>
      </c>
      <c r="F135" s="2">
        <v>45292</v>
      </c>
      <c r="G135" s="2">
        <v>45657</v>
      </c>
      <c r="H135" s="2">
        <v>45454.319224537037</v>
      </c>
      <c r="J135" s="5">
        <v>1</v>
      </c>
      <c r="K135" s="5">
        <v>0</v>
      </c>
      <c r="L135" s="5">
        <v>10</v>
      </c>
      <c r="M135" t="s">
        <v>55</v>
      </c>
      <c r="N135" s="5">
        <f>YEAR(ohrm_leave_entitlement[[#This Row],[from_date]])</f>
        <v>2024</v>
      </c>
      <c r="O135" t="str">
        <f>_xlfn.XLOOKUP(ohrm_leave_entitlement[[#This Row],[emp_number]],hs_hr_employee[emp_number],hs_hr_employee[employee_id],"",0,1)</f>
        <v>E22038</v>
      </c>
      <c r="P135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Neha Chaudhary</v>
      </c>
      <c r="Q135" t="str">
        <f>_xlfn.XLOOKUP(ohrm_leave_entitlement[[#This Row],[leave_type_id]],ohrm_leave_type[id],ohrm_leave_type[name],"",0,1)</f>
        <v>WFH [Work from Home]</v>
      </c>
    </row>
    <row r="136" spans="1:17" x14ac:dyDescent="0.3">
      <c r="A136" s="5">
        <v>132</v>
      </c>
      <c r="B136" s="5">
        <v>100001</v>
      </c>
      <c r="C136" s="5">
        <v>42</v>
      </c>
      <c r="D136" s="5">
        <v>6</v>
      </c>
      <c r="E136" s="5">
        <v>11</v>
      </c>
      <c r="F136" s="2">
        <v>45292</v>
      </c>
      <c r="G136" s="2">
        <v>45657</v>
      </c>
      <c r="H136" s="2">
        <v>45454.319224537037</v>
      </c>
      <c r="J136" s="5">
        <v>1</v>
      </c>
      <c r="K136" s="5">
        <v>0</v>
      </c>
      <c r="L136" s="5">
        <v>10</v>
      </c>
      <c r="M136" t="s">
        <v>55</v>
      </c>
      <c r="N136" s="5">
        <f>YEAR(ohrm_leave_entitlement[[#This Row],[from_date]])</f>
        <v>2024</v>
      </c>
      <c r="O136" t="str">
        <f>_xlfn.XLOOKUP(ohrm_leave_entitlement[[#This Row],[emp_number]],hs_hr_employee[emp_number],hs_hr_employee[employee_id],"",0,1)</f>
        <v>E23043</v>
      </c>
      <c r="P13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Dinesh Agrawal</v>
      </c>
      <c r="Q136" t="str">
        <f>_xlfn.XLOOKUP(ohrm_leave_entitlement[[#This Row],[leave_type_id]],ohrm_leave_type[id],ohrm_leave_type[name],"",0,1)</f>
        <v>WFH [Work from Home]</v>
      </c>
    </row>
    <row r="137" spans="1:17" x14ac:dyDescent="0.3">
      <c r="A137" s="5">
        <v>133</v>
      </c>
      <c r="B137" s="5">
        <v>100006</v>
      </c>
      <c r="C137" s="5">
        <v>42</v>
      </c>
      <c r="D137" s="5">
        <v>2</v>
      </c>
      <c r="E137" s="5">
        <v>11</v>
      </c>
      <c r="F137" s="2">
        <v>45292</v>
      </c>
      <c r="G137" s="2">
        <v>45657</v>
      </c>
      <c r="H137" s="2">
        <v>45454.319224537037</v>
      </c>
      <c r="J137" s="5">
        <v>1</v>
      </c>
      <c r="K137" s="5">
        <v>0</v>
      </c>
      <c r="L137" s="5">
        <v>10</v>
      </c>
      <c r="M137" t="s">
        <v>55</v>
      </c>
      <c r="N137" s="5">
        <f>YEAR(ohrm_leave_entitlement[[#This Row],[from_date]])</f>
        <v>2024</v>
      </c>
      <c r="O137" t="str">
        <f>_xlfn.XLOOKUP(ohrm_leave_entitlement[[#This Row],[emp_number]],hs_hr_employee[emp_number],hs_hr_employee[employee_id],"",0,1)</f>
        <v>E23047</v>
      </c>
      <c r="P137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Preeti Tyagi</v>
      </c>
      <c r="Q137" t="str">
        <f>_xlfn.XLOOKUP(ohrm_leave_entitlement[[#This Row],[leave_type_id]],ohrm_leave_type[id],ohrm_leave_type[name],"",0,1)</f>
        <v>WFH [Work from Home]</v>
      </c>
    </row>
    <row r="138" spans="1:17" x14ac:dyDescent="0.3">
      <c r="A138" s="5">
        <v>134</v>
      </c>
      <c r="B138" s="5">
        <v>100007</v>
      </c>
      <c r="C138" s="5">
        <v>42</v>
      </c>
      <c r="D138" s="5">
        <v>7</v>
      </c>
      <c r="E138" s="5">
        <v>11</v>
      </c>
      <c r="F138" s="2">
        <v>45292</v>
      </c>
      <c r="G138" s="2">
        <v>45657</v>
      </c>
      <c r="H138" s="2">
        <v>45454.319224537037</v>
      </c>
      <c r="J138" s="5">
        <v>1</v>
      </c>
      <c r="K138" s="5">
        <v>0</v>
      </c>
      <c r="L138" s="5">
        <v>10</v>
      </c>
      <c r="M138" t="s">
        <v>55</v>
      </c>
      <c r="N138" s="5">
        <f>YEAR(ohrm_leave_entitlement[[#This Row],[from_date]])</f>
        <v>2024</v>
      </c>
      <c r="O138" t="str">
        <f>_xlfn.XLOOKUP(ohrm_leave_entitlement[[#This Row],[emp_number]],hs_hr_employee[emp_number],hs_hr_employee[employee_id],"",0,1)</f>
        <v>E23048</v>
      </c>
      <c r="P138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Akshita Singh</v>
      </c>
      <c r="Q138" t="str">
        <f>_xlfn.XLOOKUP(ohrm_leave_entitlement[[#This Row],[leave_type_id]],ohrm_leave_type[id],ohrm_leave_type[name],"",0,1)</f>
        <v>WFH [Work from Home]</v>
      </c>
    </row>
    <row r="139" spans="1:17" x14ac:dyDescent="0.3">
      <c r="A139" s="5">
        <v>135</v>
      </c>
      <c r="B139" s="5">
        <v>100008</v>
      </c>
      <c r="C139" s="5">
        <v>42</v>
      </c>
      <c r="D139" s="5">
        <v>2</v>
      </c>
      <c r="E139" s="5">
        <v>11</v>
      </c>
      <c r="F139" s="2">
        <v>45292</v>
      </c>
      <c r="G139" s="2">
        <v>45657</v>
      </c>
      <c r="H139" s="2">
        <v>45454.319224537037</v>
      </c>
      <c r="J139" s="5">
        <v>1</v>
      </c>
      <c r="K139" s="5">
        <v>0</v>
      </c>
      <c r="L139" s="5">
        <v>10</v>
      </c>
      <c r="M139" t="s">
        <v>55</v>
      </c>
      <c r="N139" s="5">
        <f>YEAR(ohrm_leave_entitlement[[#This Row],[from_date]])</f>
        <v>2024</v>
      </c>
      <c r="O139" t="str">
        <f>_xlfn.XLOOKUP(ohrm_leave_entitlement[[#This Row],[emp_number]],hs_hr_employee[emp_number],hs_hr_employee[employee_id],"",0,1)</f>
        <v>T24049</v>
      </c>
      <c r="P139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Harshal Gharde</v>
      </c>
      <c r="Q139" t="str">
        <f>_xlfn.XLOOKUP(ohrm_leave_entitlement[[#This Row],[leave_type_id]],ohrm_leave_type[id],ohrm_leave_type[name],"",0,1)</f>
        <v>WFH [Work from Home]</v>
      </c>
    </row>
    <row r="140" spans="1:17" x14ac:dyDescent="0.3">
      <c r="A140" s="5">
        <v>136</v>
      </c>
      <c r="B140" s="5">
        <v>3</v>
      </c>
      <c r="C140" s="5">
        <v>42</v>
      </c>
      <c r="D140" s="5">
        <v>0</v>
      </c>
      <c r="E140" s="5">
        <v>11</v>
      </c>
      <c r="F140" s="2">
        <v>45292</v>
      </c>
      <c r="G140" s="2">
        <v>45657</v>
      </c>
      <c r="H140" s="2">
        <v>45454.319652777776</v>
      </c>
      <c r="J140" s="5">
        <v>1</v>
      </c>
      <c r="K140" s="5">
        <v>0</v>
      </c>
      <c r="L140" s="5">
        <v>10</v>
      </c>
      <c r="M140" t="s">
        <v>55</v>
      </c>
      <c r="N140" s="5">
        <f>YEAR(ohrm_leave_entitlement[[#This Row],[from_date]])</f>
        <v>2024</v>
      </c>
      <c r="O140" t="str">
        <f>_xlfn.XLOOKUP(ohrm_leave_entitlement[[#This Row],[emp_number]],hs_hr_employee[emp_number],hs_hr_employee[employee_id],"",0,1)</f>
        <v>D20003</v>
      </c>
      <c r="P140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Ratan Pushp</v>
      </c>
      <c r="Q140" t="str">
        <f>_xlfn.XLOOKUP(ohrm_leave_entitlement[[#This Row],[leave_type_id]],ohrm_leave_type[id],ohrm_leave_type[name],"",0,1)</f>
        <v>WFH [Work from Home]</v>
      </c>
    </row>
    <row r="141" spans="1:17" x14ac:dyDescent="0.3">
      <c r="A141" s="5">
        <v>137</v>
      </c>
      <c r="B141" s="5">
        <v>100008</v>
      </c>
      <c r="C141" s="5">
        <v>45</v>
      </c>
      <c r="D141" s="5">
        <v>0</v>
      </c>
      <c r="E141" s="5">
        <v>7</v>
      </c>
      <c r="F141" s="2">
        <v>45292</v>
      </c>
      <c r="G141" s="2">
        <v>45657</v>
      </c>
      <c r="H141" s="2">
        <v>45477.794687499998</v>
      </c>
      <c r="J141" s="5">
        <v>1</v>
      </c>
      <c r="K141" s="5">
        <v>0</v>
      </c>
      <c r="L141" s="5">
        <v>10</v>
      </c>
      <c r="M141" t="s">
        <v>55</v>
      </c>
      <c r="N141" s="5">
        <f>YEAR(ohrm_leave_entitlement[[#This Row],[from_date]])</f>
        <v>2024</v>
      </c>
      <c r="O141" t="str">
        <f>_xlfn.XLOOKUP(ohrm_leave_entitlement[[#This Row],[emp_number]],hs_hr_employee[emp_number],hs_hr_employee[employee_id],"",0,1)</f>
        <v>T24049</v>
      </c>
      <c r="P141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Harshal Gharde</v>
      </c>
      <c r="Q141" t="str">
        <f>_xlfn.XLOOKUP(ohrm_leave_entitlement[[#This Row],[leave_type_id]],ohrm_leave_type[id],ohrm_leave_type[name],"",0,1)</f>
        <v>LWP [Leave without Pay]</v>
      </c>
    </row>
    <row r="142" spans="1:17" x14ac:dyDescent="0.3">
      <c r="A142" s="5">
        <v>138</v>
      </c>
      <c r="B142" s="5">
        <v>100004</v>
      </c>
      <c r="C142" s="5">
        <v>1.5</v>
      </c>
      <c r="D142" s="5">
        <v>1</v>
      </c>
      <c r="E142" s="5">
        <v>3</v>
      </c>
      <c r="F142" s="2">
        <v>45292</v>
      </c>
      <c r="G142" s="2">
        <v>45657</v>
      </c>
      <c r="H142" s="2">
        <v>45492.432291666664</v>
      </c>
      <c r="J142" s="5">
        <v>1</v>
      </c>
      <c r="K142" s="5">
        <v>0</v>
      </c>
      <c r="L142" s="5">
        <v>10</v>
      </c>
      <c r="M142" t="s">
        <v>55</v>
      </c>
      <c r="N142" s="5">
        <f>YEAR(ohrm_leave_entitlement[[#This Row],[from_date]])</f>
        <v>2024</v>
      </c>
      <c r="O142" t="str">
        <f>_xlfn.XLOOKUP(ohrm_leave_entitlement[[#This Row],[emp_number]],hs_hr_employee[emp_number],hs_hr_employee[employee_id],"",0,1)</f>
        <v>E23045</v>
      </c>
      <c r="P142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Sourav Rathor</v>
      </c>
      <c r="Q142" t="str">
        <f>_xlfn.XLOOKUP(ohrm_leave_entitlement[[#This Row],[leave_type_id]],ohrm_leave_type[id],ohrm_leave_type[name],"",0,1)</f>
        <v>SL [Sick Leave]</v>
      </c>
    </row>
    <row r="143" spans="1:17" x14ac:dyDescent="0.3">
      <c r="A143" s="5">
        <v>139</v>
      </c>
      <c r="B143" s="5">
        <v>100004</v>
      </c>
      <c r="C143" s="5">
        <v>2</v>
      </c>
      <c r="D143" s="5">
        <v>0</v>
      </c>
      <c r="E143" s="5">
        <v>1</v>
      </c>
      <c r="F143" s="2">
        <v>45292</v>
      </c>
      <c r="G143" s="2">
        <v>45657</v>
      </c>
      <c r="H143" s="2">
        <v>45492.433287037034</v>
      </c>
      <c r="J143" s="5">
        <v>1</v>
      </c>
      <c r="K143" s="5">
        <v>1</v>
      </c>
      <c r="L143" s="5">
        <v>10</v>
      </c>
      <c r="M143" t="s">
        <v>55</v>
      </c>
      <c r="N143" s="5">
        <f>YEAR(ohrm_leave_entitlement[[#This Row],[from_date]])</f>
        <v>2024</v>
      </c>
      <c r="O143" t="str">
        <f>_xlfn.XLOOKUP(ohrm_leave_entitlement[[#This Row],[emp_number]],hs_hr_employee[emp_number],hs_hr_employee[employee_id],"",0,1)</f>
        <v>E23045</v>
      </c>
      <c r="P143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Sourav Rathor</v>
      </c>
      <c r="Q143" t="str">
        <f>_xlfn.XLOOKUP(ohrm_leave_entitlement[[#This Row],[leave_type_id]],ohrm_leave_type[id],ohrm_leave_type[name],"",0,1)</f>
        <v>EL [Earned Leave]</v>
      </c>
    </row>
    <row r="144" spans="1:17" x14ac:dyDescent="0.3">
      <c r="A144" s="5">
        <v>140</v>
      </c>
      <c r="B144" s="5">
        <v>100004</v>
      </c>
      <c r="C144" s="5">
        <v>1.5</v>
      </c>
      <c r="D144" s="5">
        <v>1</v>
      </c>
      <c r="E144" s="5">
        <v>10</v>
      </c>
      <c r="F144" s="2">
        <v>45292</v>
      </c>
      <c r="G144" s="2">
        <v>45657</v>
      </c>
      <c r="H144" s="2">
        <v>45492.433692129627</v>
      </c>
      <c r="J144" s="5">
        <v>1</v>
      </c>
      <c r="K144" s="5">
        <v>0</v>
      </c>
      <c r="L144" s="5">
        <v>10</v>
      </c>
      <c r="M144" t="s">
        <v>55</v>
      </c>
      <c r="N144" s="5">
        <f>YEAR(ohrm_leave_entitlement[[#This Row],[from_date]])</f>
        <v>2024</v>
      </c>
      <c r="O144" t="str">
        <f>_xlfn.XLOOKUP(ohrm_leave_entitlement[[#This Row],[emp_number]],hs_hr_employee[emp_number],hs_hr_employee[employee_id],"",0,1)</f>
        <v>E23045</v>
      </c>
      <c r="P144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Sourav Rathor</v>
      </c>
      <c r="Q144" t="str">
        <f>_xlfn.XLOOKUP(ohrm_leave_entitlement[[#This Row],[leave_type_id]],ohrm_leave_type[id],ohrm_leave_type[name],"",0,1)</f>
        <v>CL [Casual Leave]</v>
      </c>
    </row>
    <row r="145" spans="1:17" x14ac:dyDescent="0.3">
      <c r="A145" s="5">
        <v>141</v>
      </c>
      <c r="B145" s="5">
        <v>100004</v>
      </c>
      <c r="C145" s="5">
        <v>2</v>
      </c>
      <c r="D145" s="5">
        <v>0</v>
      </c>
      <c r="E145" s="5">
        <v>1</v>
      </c>
      <c r="F145" s="2">
        <v>45292</v>
      </c>
      <c r="G145" s="2">
        <v>45657</v>
      </c>
      <c r="H145" s="2">
        <v>45502.533518518518</v>
      </c>
      <c r="J145" s="5">
        <v>1</v>
      </c>
      <c r="K145" s="5">
        <v>0</v>
      </c>
      <c r="L145" s="5">
        <v>10</v>
      </c>
      <c r="M145" t="s">
        <v>55</v>
      </c>
      <c r="N145" s="5">
        <f>YEAR(ohrm_leave_entitlement[[#This Row],[from_date]])</f>
        <v>2024</v>
      </c>
      <c r="O145" t="str">
        <f>_xlfn.XLOOKUP(ohrm_leave_entitlement[[#This Row],[emp_number]],hs_hr_employee[emp_number],hs_hr_employee[employee_id],"",0,1)</f>
        <v>E23045</v>
      </c>
      <c r="P145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Sourav Rathor</v>
      </c>
      <c r="Q145" t="str">
        <f>_xlfn.XLOOKUP(ohrm_leave_entitlement[[#This Row],[leave_type_id]],ohrm_leave_type[id],ohrm_leave_type[name],"",0,1)</f>
        <v>EL [Earned Leave]</v>
      </c>
    </row>
    <row r="146" spans="1:17" x14ac:dyDescent="0.3">
      <c r="A146" s="5">
        <v>142</v>
      </c>
      <c r="B146" s="5">
        <v>100004</v>
      </c>
      <c r="C146" s="5">
        <v>15</v>
      </c>
      <c r="D146" s="5">
        <v>0</v>
      </c>
      <c r="E146" s="5">
        <v>7</v>
      </c>
      <c r="F146" s="2">
        <v>45292</v>
      </c>
      <c r="G146" s="2">
        <v>45657</v>
      </c>
      <c r="H146" s="2">
        <v>45502.540856481479</v>
      </c>
      <c r="J146" s="5">
        <v>1</v>
      </c>
      <c r="K146" s="5">
        <v>0</v>
      </c>
      <c r="L146" s="5">
        <v>10</v>
      </c>
      <c r="M146" t="s">
        <v>55</v>
      </c>
      <c r="N146" s="5">
        <f>YEAR(ohrm_leave_entitlement[[#This Row],[from_date]])</f>
        <v>2024</v>
      </c>
      <c r="O146" t="str">
        <f>_xlfn.XLOOKUP(ohrm_leave_entitlement[[#This Row],[emp_number]],hs_hr_employee[emp_number],hs_hr_employee[employee_id],"",0,1)</f>
        <v>E23045</v>
      </c>
      <c r="P146" t="str">
        <f>_xlfn.CONCAT(_xlfn.XLOOKUP(ohrm_leave_entitlement[[#This Row],[emp_number]],hs_hr_employee[emp_number],hs_hr_employee[emp_firstname],"",0,1)," ",_xlfn.XLOOKUP(ohrm_leave_entitlement[[#This Row],[emp_number]],hs_hr_employee[emp_number],hs_hr_employee[emp_lastname],"",0,1))</f>
        <v>Sourav Rathor</v>
      </c>
      <c r="Q146" t="str">
        <f>_xlfn.XLOOKUP(ohrm_leave_entitlement[[#This Row],[leave_type_id]],ohrm_leave_type[id],ohrm_leave_type[name],"",0,1)</f>
        <v>LWP [Leave without Pay]</v>
      </c>
    </row>
  </sheetData>
  <mergeCells count="1">
    <mergeCell ref="A1:E2"/>
  </mergeCells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089F7-9E95-427F-A8BC-03F838695C16}">
  <sheetPr codeName="Sheet6"/>
  <dimension ref="A1:R237"/>
  <sheetViews>
    <sheetView workbookViewId="0">
      <pane xSplit="5" ySplit="5" topLeftCell="F6" activePane="bottomRight" state="frozen"/>
      <selection activeCell="E6" sqref="E6"/>
      <selection pane="topRight" activeCell="E6" sqref="E6"/>
      <selection pane="bottomLeft" activeCell="E6" sqref="E6"/>
      <selection pane="bottomRight" activeCell="E6" sqref="E6"/>
    </sheetView>
  </sheetViews>
  <sheetFormatPr defaultRowHeight="14.4" x14ac:dyDescent="0.3"/>
  <cols>
    <col min="1" max="1" width="4.5546875" bestFit="1" customWidth="1"/>
    <col min="2" max="2" width="38.21875" style="9" bestFit="1" customWidth="1"/>
    <col min="3" max="3" width="16.5546875" style="5" bestFit="1" customWidth="1"/>
    <col min="4" max="4" width="16" style="5" bestFit="1" customWidth="1"/>
    <col min="5" max="5" width="16.33203125" style="5" bestFit="1" customWidth="1"/>
    <col min="6" max="6" width="8.88671875" style="5" bestFit="1" customWidth="1"/>
    <col min="7" max="7" width="19.88671875" style="5" bestFit="1" customWidth="1"/>
    <col min="8" max="8" width="21.44140625" style="5" bestFit="1" customWidth="1"/>
    <col min="9" max="9" width="16.6640625" style="5" bestFit="1" customWidth="1"/>
    <col min="10" max="10" width="26.44140625" style="5" bestFit="1" customWidth="1"/>
    <col min="11" max="11" width="8.77734375" style="5" bestFit="1" customWidth="1"/>
    <col min="12" max="12" width="16.33203125" style="5" bestFit="1" customWidth="1"/>
    <col min="13" max="13" width="68.33203125" style="5" hidden="1" customWidth="1"/>
    <col min="14" max="14" width="16.21875" style="5" bestFit="1" customWidth="1"/>
    <col min="15" max="15" width="13.5546875" style="5" bestFit="1" customWidth="1"/>
    <col min="16" max="16" width="12.88671875" style="5" bestFit="1" customWidth="1"/>
    <col min="17" max="17" width="16.77734375" style="5" bestFit="1" customWidth="1"/>
    <col min="18" max="18" width="8.77734375" style="5" bestFit="1" customWidth="1"/>
    <col min="19" max="19" width="16.5546875" bestFit="1" customWidth="1"/>
    <col min="20" max="20" width="20.44140625" bestFit="1" customWidth="1"/>
    <col min="21" max="21" width="13.109375" bestFit="1" customWidth="1"/>
    <col min="22" max="22" width="18.109375" bestFit="1" customWidth="1"/>
    <col min="23" max="23" width="8.88671875" bestFit="1" customWidth="1"/>
    <col min="24" max="24" width="14.21875" bestFit="1" customWidth="1"/>
  </cols>
  <sheetData>
    <row r="1" spans="1:18" x14ac:dyDescent="0.3">
      <c r="A1" s="26" t="s">
        <v>1172</v>
      </c>
      <c r="B1" s="26"/>
      <c r="C1" s="26"/>
      <c r="D1" s="26"/>
      <c r="E1" s="26"/>
      <c r="F1"/>
      <c r="G1"/>
      <c r="H1"/>
      <c r="I1"/>
      <c r="J1"/>
      <c r="K1"/>
      <c r="L1"/>
      <c r="M1"/>
      <c r="N1"/>
      <c r="O1"/>
      <c r="P1"/>
      <c r="Q1"/>
      <c r="R1"/>
    </row>
    <row r="2" spans="1:18" x14ac:dyDescent="0.3">
      <c r="A2" s="26"/>
      <c r="B2" s="26"/>
      <c r="C2" s="26"/>
      <c r="D2" s="26"/>
      <c r="E2" s="26"/>
      <c r="F2"/>
      <c r="G2"/>
      <c r="H2"/>
      <c r="I2"/>
      <c r="J2"/>
      <c r="K2"/>
      <c r="L2"/>
      <c r="M2"/>
      <c r="N2"/>
      <c r="O2"/>
      <c r="P2"/>
      <c r="Q2"/>
      <c r="R2"/>
    </row>
    <row r="3" spans="1:18" x14ac:dyDescent="0.3"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</row>
    <row r="4" spans="1:18" x14ac:dyDescent="0.3"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</row>
    <row r="5" spans="1:18" x14ac:dyDescent="0.3">
      <c r="A5" t="s">
        <v>43</v>
      </c>
      <c r="B5" s="9" t="s">
        <v>48</v>
      </c>
      <c r="C5" s="5" t="s">
        <v>50</v>
      </c>
      <c r="D5" s="5" t="s">
        <v>414</v>
      </c>
      <c r="E5" s="5" t="s">
        <v>51</v>
      </c>
      <c r="F5" s="4" t="s">
        <v>382</v>
      </c>
      <c r="G5" s="3" t="s">
        <v>2</v>
      </c>
      <c r="H5" s="3" t="s">
        <v>3</v>
      </c>
      <c r="I5"/>
      <c r="J5"/>
      <c r="K5"/>
      <c r="L5"/>
      <c r="M5"/>
      <c r="N5"/>
      <c r="O5"/>
      <c r="P5"/>
      <c r="Q5"/>
      <c r="R5"/>
    </row>
    <row r="6" spans="1:18" x14ac:dyDescent="0.3">
      <c r="A6">
        <v>1</v>
      </c>
      <c r="B6" s="9" t="s">
        <v>55</v>
      </c>
      <c r="C6" s="5">
        <v>6</v>
      </c>
      <c r="D6" s="6">
        <v>44491</v>
      </c>
      <c r="E6" s="5">
        <v>4</v>
      </c>
      <c r="F6" s="5">
        <f>YEAR(ohrm_leave_request[[#This Row],[date_applied]])</f>
        <v>2021</v>
      </c>
      <c r="G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Jeet Sharma</v>
      </c>
      <c r="H6" t="str">
        <f>_xlfn.XLOOKUP(ohrm_leave_request[[#This Row],[leave_type_id]],ohrm_leave_type[id],ohrm_leave_type[name],"",0,1)</f>
        <v>Election Day</v>
      </c>
      <c r="I6"/>
      <c r="J6"/>
      <c r="K6"/>
      <c r="L6"/>
      <c r="M6"/>
      <c r="N6"/>
      <c r="O6"/>
      <c r="P6"/>
      <c r="Q6"/>
      <c r="R6"/>
    </row>
    <row r="7" spans="1:18" x14ac:dyDescent="0.3">
      <c r="A7">
        <v>2</v>
      </c>
      <c r="B7" s="9" t="s">
        <v>55</v>
      </c>
      <c r="C7" s="5">
        <v>6</v>
      </c>
      <c r="D7" s="6">
        <v>44482</v>
      </c>
      <c r="E7" s="5">
        <v>4</v>
      </c>
      <c r="F7" s="5">
        <f>YEAR(ohrm_leave_request[[#This Row],[date_applied]])</f>
        <v>2021</v>
      </c>
      <c r="G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Jeet Sharma</v>
      </c>
      <c r="H7" t="str">
        <f>_xlfn.XLOOKUP(ohrm_leave_request[[#This Row],[leave_type_id]],ohrm_leave_type[id],ohrm_leave_type[name],"",0,1)</f>
        <v>Election Day</v>
      </c>
      <c r="I7"/>
      <c r="J7"/>
      <c r="K7"/>
      <c r="L7"/>
      <c r="M7"/>
      <c r="N7"/>
      <c r="O7"/>
      <c r="P7"/>
      <c r="Q7"/>
      <c r="R7"/>
    </row>
    <row r="8" spans="1:18" x14ac:dyDescent="0.3">
      <c r="A8">
        <v>3</v>
      </c>
      <c r="B8" s="9" t="s">
        <v>55</v>
      </c>
      <c r="C8" s="5">
        <v>7</v>
      </c>
      <c r="D8" s="6">
        <v>44515</v>
      </c>
      <c r="E8" s="5">
        <v>2</v>
      </c>
      <c r="F8" s="5">
        <f>YEAR(ohrm_leave_request[[#This Row],[date_applied]])</f>
        <v>2021</v>
      </c>
      <c r="G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Sheel Sharma</v>
      </c>
      <c r="H8" t="str">
        <f>_xlfn.XLOOKUP(ohrm_leave_request[[#This Row],[leave_type_id]],ohrm_leave_type[id],ohrm_leave_type[name],"",0,1)</f>
        <v>LWP [Leave without Pay]</v>
      </c>
      <c r="I8"/>
      <c r="J8"/>
      <c r="K8"/>
      <c r="L8"/>
      <c r="M8"/>
      <c r="N8"/>
      <c r="O8"/>
      <c r="P8"/>
      <c r="Q8"/>
      <c r="R8"/>
    </row>
    <row r="9" spans="1:18" x14ac:dyDescent="0.3">
      <c r="A9">
        <v>4</v>
      </c>
      <c r="B9" s="9" t="s">
        <v>55</v>
      </c>
      <c r="C9" s="5">
        <v>7</v>
      </c>
      <c r="D9" s="6">
        <v>44487</v>
      </c>
      <c r="E9" s="5">
        <v>2</v>
      </c>
      <c r="F9" s="5">
        <f>YEAR(ohrm_leave_request[[#This Row],[date_applied]])</f>
        <v>2021</v>
      </c>
      <c r="G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Sheel Sharma</v>
      </c>
      <c r="H9" t="str">
        <f>_xlfn.XLOOKUP(ohrm_leave_request[[#This Row],[leave_type_id]],ohrm_leave_type[id],ohrm_leave_type[name],"",0,1)</f>
        <v>LWP [Leave without Pay]</v>
      </c>
      <c r="I9"/>
      <c r="J9"/>
      <c r="K9"/>
      <c r="L9"/>
      <c r="M9"/>
      <c r="N9"/>
      <c r="O9"/>
      <c r="P9"/>
      <c r="Q9"/>
      <c r="R9"/>
    </row>
    <row r="10" spans="1:18" x14ac:dyDescent="0.3">
      <c r="A10">
        <v>5</v>
      </c>
      <c r="B10" s="9" t="s">
        <v>55</v>
      </c>
      <c r="C10" s="5">
        <v>7</v>
      </c>
      <c r="D10" s="6">
        <v>44522</v>
      </c>
      <c r="E10" s="5">
        <v>2</v>
      </c>
      <c r="F10" s="5">
        <f>YEAR(ohrm_leave_request[[#This Row],[date_applied]])</f>
        <v>2021</v>
      </c>
      <c r="G1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Sheel Sharma</v>
      </c>
      <c r="H10" t="str">
        <f>_xlfn.XLOOKUP(ohrm_leave_request[[#This Row],[leave_type_id]],ohrm_leave_type[id],ohrm_leave_type[name],"",0,1)</f>
        <v>LWP [Leave without Pay]</v>
      </c>
      <c r="I10"/>
      <c r="J10"/>
      <c r="K10"/>
      <c r="L10"/>
      <c r="M10"/>
      <c r="N10"/>
      <c r="O10"/>
      <c r="P10"/>
      <c r="Q10"/>
      <c r="R10"/>
    </row>
    <row r="11" spans="1:18" x14ac:dyDescent="0.3">
      <c r="A11">
        <v>6</v>
      </c>
      <c r="B11" s="9" t="s">
        <v>55</v>
      </c>
      <c r="C11" s="5">
        <v>7</v>
      </c>
      <c r="D11" s="6">
        <v>44480</v>
      </c>
      <c r="E11" s="5">
        <v>2</v>
      </c>
      <c r="F11" s="5">
        <f>YEAR(ohrm_leave_request[[#This Row],[date_applied]])</f>
        <v>2021</v>
      </c>
      <c r="G1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Sheel Sharma</v>
      </c>
      <c r="H11" t="str">
        <f>_xlfn.XLOOKUP(ohrm_leave_request[[#This Row],[leave_type_id]],ohrm_leave_type[id],ohrm_leave_type[name],"",0,1)</f>
        <v>LWP [Leave without Pay]</v>
      </c>
      <c r="I11"/>
      <c r="J11"/>
      <c r="K11"/>
      <c r="L11"/>
      <c r="M11"/>
      <c r="N11"/>
      <c r="O11"/>
      <c r="P11"/>
      <c r="Q11"/>
      <c r="R11"/>
    </row>
    <row r="12" spans="1:18" x14ac:dyDescent="0.3">
      <c r="A12">
        <v>7</v>
      </c>
      <c r="B12" s="9" t="s">
        <v>55</v>
      </c>
      <c r="C12" s="5">
        <v>7</v>
      </c>
      <c r="D12" s="6">
        <v>44512</v>
      </c>
      <c r="E12" s="5">
        <v>4</v>
      </c>
      <c r="F12" s="5">
        <f>YEAR(ohrm_leave_request[[#This Row],[date_applied]])</f>
        <v>2021</v>
      </c>
      <c r="G1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Jeet Sharma</v>
      </c>
      <c r="H12" t="str">
        <f>_xlfn.XLOOKUP(ohrm_leave_request[[#This Row],[leave_type_id]],ohrm_leave_type[id],ohrm_leave_type[name],"",0,1)</f>
        <v>LWP [Leave without Pay]</v>
      </c>
      <c r="I12"/>
      <c r="J12"/>
      <c r="K12"/>
      <c r="L12"/>
      <c r="M12"/>
      <c r="N12"/>
      <c r="O12"/>
      <c r="P12"/>
      <c r="Q12"/>
      <c r="R12"/>
    </row>
    <row r="13" spans="1:18" x14ac:dyDescent="0.3">
      <c r="A13">
        <v>8</v>
      </c>
      <c r="B13" s="9" t="s">
        <v>55</v>
      </c>
      <c r="C13" s="5">
        <v>7</v>
      </c>
      <c r="D13" s="6">
        <v>44512</v>
      </c>
      <c r="E13" s="5">
        <v>4</v>
      </c>
      <c r="F13" s="5">
        <f>YEAR(ohrm_leave_request[[#This Row],[date_applied]])</f>
        <v>2021</v>
      </c>
      <c r="G1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Jeet Sharma</v>
      </c>
      <c r="H13" t="str">
        <f>_xlfn.XLOOKUP(ohrm_leave_request[[#This Row],[leave_type_id]],ohrm_leave_type[id],ohrm_leave_type[name],"",0,1)</f>
        <v>LWP [Leave without Pay]</v>
      </c>
      <c r="I13"/>
      <c r="J13"/>
      <c r="K13"/>
      <c r="L13"/>
      <c r="M13"/>
      <c r="N13"/>
      <c r="O13"/>
      <c r="P13"/>
      <c r="Q13"/>
      <c r="R13"/>
    </row>
    <row r="14" spans="1:18" x14ac:dyDescent="0.3">
      <c r="A14">
        <v>9</v>
      </c>
      <c r="B14" s="9" t="s">
        <v>388</v>
      </c>
      <c r="C14" s="5">
        <v>7</v>
      </c>
      <c r="D14" s="6">
        <v>44517</v>
      </c>
      <c r="E14" s="5">
        <v>6</v>
      </c>
      <c r="F14" s="5">
        <f>YEAR(ohrm_leave_request[[#This Row],[date_applied]])</f>
        <v>2021</v>
      </c>
      <c r="G1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x_Anjali Kumari</v>
      </c>
      <c r="H14" t="str">
        <f>_xlfn.XLOOKUP(ohrm_leave_request[[#This Row],[leave_type_id]],ohrm_leave_type[id],ohrm_leave_type[name],"",0,1)</f>
        <v>LWP [Leave without Pay]</v>
      </c>
      <c r="I14"/>
      <c r="J14"/>
      <c r="K14"/>
      <c r="L14"/>
      <c r="M14"/>
      <c r="N14"/>
      <c r="O14"/>
      <c r="P14"/>
      <c r="Q14"/>
      <c r="R14"/>
    </row>
    <row r="15" spans="1:18" x14ac:dyDescent="0.3">
      <c r="A15">
        <v>10</v>
      </c>
      <c r="B15" s="9" t="s">
        <v>390</v>
      </c>
      <c r="C15" s="5">
        <v>7</v>
      </c>
      <c r="D15" s="6">
        <v>44543</v>
      </c>
      <c r="E15" s="5">
        <v>9</v>
      </c>
      <c r="F15" s="5">
        <f>YEAR(ohrm_leave_request[[#This Row],[date_applied]])</f>
        <v>2021</v>
      </c>
      <c r="G1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x_Uma Kumar</v>
      </c>
      <c r="H15" t="str">
        <f>_xlfn.XLOOKUP(ohrm_leave_request[[#This Row],[leave_type_id]],ohrm_leave_type[id],ohrm_leave_type[name],"",0,1)</f>
        <v>LWP [Leave without Pay]</v>
      </c>
      <c r="I15"/>
      <c r="J15"/>
      <c r="K15"/>
      <c r="L15"/>
      <c r="M15"/>
      <c r="N15"/>
      <c r="O15"/>
      <c r="P15"/>
      <c r="Q15"/>
      <c r="R15"/>
    </row>
    <row r="16" spans="1:18" x14ac:dyDescent="0.3">
      <c r="A16">
        <v>11</v>
      </c>
      <c r="B16" s="9" t="s">
        <v>392</v>
      </c>
      <c r="C16" s="5">
        <v>7</v>
      </c>
      <c r="D16" s="6">
        <v>44544</v>
      </c>
      <c r="E16" s="5">
        <v>9</v>
      </c>
      <c r="F16" s="5">
        <f>YEAR(ohrm_leave_request[[#This Row],[date_applied]])</f>
        <v>2021</v>
      </c>
      <c r="G1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x_Uma Kumar</v>
      </c>
      <c r="H16" t="str">
        <f>_xlfn.XLOOKUP(ohrm_leave_request[[#This Row],[leave_type_id]],ohrm_leave_type[id],ohrm_leave_type[name],"",0,1)</f>
        <v>LWP [Leave without Pay]</v>
      </c>
      <c r="I16"/>
      <c r="J16"/>
      <c r="K16"/>
      <c r="L16"/>
      <c r="M16"/>
      <c r="N16"/>
      <c r="O16"/>
      <c r="P16"/>
      <c r="Q16"/>
      <c r="R16"/>
    </row>
    <row r="17" spans="1:18" x14ac:dyDescent="0.3">
      <c r="A17">
        <v>12</v>
      </c>
      <c r="B17" s="9" t="s">
        <v>23</v>
      </c>
      <c r="C17" s="5">
        <v>7</v>
      </c>
      <c r="D17" s="6">
        <v>44617</v>
      </c>
      <c r="E17" s="5">
        <v>12</v>
      </c>
      <c r="F17" s="5">
        <f>YEAR(ohrm_leave_request[[#This Row],[date_applied]])</f>
        <v>2022</v>
      </c>
      <c r="G1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x_Akshita Singh</v>
      </c>
      <c r="H17" t="str">
        <f>_xlfn.XLOOKUP(ohrm_leave_request[[#This Row],[leave_type_id]],ohrm_leave_type[id],ohrm_leave_type[name],"",0,1)</f>
        <v>LWP [Leave without Pay]</v>
      </c>
      <c r="I17"/>
      <c r="J17"/>
      <c r="K17"/>
      <c r="L17"/>
      <c r="M17"/>
      <c r="N17"/>
      <c r="O17"/>
      <c r="P17"/>
      <c r="Q17"/>
      <c r="R17"/>
    </row>
    <row r="18" spans="1:18" x14ac:dyDescent="0.3">
      <c r="A18">
        <v>13</v>
      </c>
      <c r="B18" s="9" t="s">
        <v>23</v>
      </c>
      <c r="C18" s="5">
        <v>7</v>
      </c>
      <c r="D18" s="6">
        <v>44620</v>
      </c>
      <c r="E18" s="5">
        <v>12</v>
      </c>
      <c r="F18" s="5">
        <f>YEAR(ohrm_leave_request[[#This Row],[date_applied]])</f>
        <v>2022</v>
      </c>
      <c r="G1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x_Akshita Singh</v>
      </c>
      <c r="H18" t="str">
        <f>_xlfn.XLOOKUP(ohrm_leave_request[[#This Row],[leave_type_id]],ohrm_leave_type[id],ohrm_leave_type[name],"",0,1)</f>
        <v>LWP [Leave without Pay]</v>
      </c>
      <c r="I18"/>
      <c r="J18"/>
      <c r="K18"/>
      <c r="L18"/>
      <c r="M18"/>
      <c r="N18"/>
      <c r="O18"/>
      <c r="P18"/>
      <c r="Q18"/>
      <c r="R18"/>
    </row>
    <row r="19" spans="1:18" x14ac:dyDescent="0.3">
      <c r="A19">
        <v>14</v>
      </c>
      <c r="B19" s="9" t="s">
        <v>396</v>
      </c>
      <c r="C19" s="5">
        <v>7</v>
      </c>
      <c r="D19" s="6">
        <v>44630</v>
      </c>
      <c r="E19" s="5">
        <v>11</v>
      </c>
      <c r="F19" s="5">
        <f>YEAR(ohrm_leave_request[[#This Row],[date_applied]])</f>
        <v>2022</v>
      </c>
      <c r="G1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x_Ajit Singh</v>
      </c>
      <c r="H19" t="str">
        <f>_xlfn.XLOOKUP(ohrm_leave_request[[#This Row],[leave_type_id]],ohrm_leave_type[id],ohrm_leave_type[name],"",0,1)</f>
        <v>LWP [Leave without Pay]</v>
      </c>
      <c r="I19"/>
      <c r="J19"/>
      <c r="K19"/>
      <c r="L19"/>
      <c r="M19"/>
      <c r="N19"/>
      <c r="O19"/>
      <c r="P19"/>
      <c r="Q19"/>
      <c r="R19"/>
    </row>
    <row r="20" spans="1:18" x14ac:dyDescent="0.3">
      <c r="A20">
        <v>15</v>
      </c>
      <c r="B20" s="9" t="s">
        <v>397</v>
      </c>
      <c r="C20" s="5">
        <v>7</v>
      </c>
      <c r="D20" s="6">
        <v>44665</v>
      </c>
      <c r="E20" s="5">
        <v>11</v>
      </c>
      <c r="F20" s="5">
        <f>YEAR(ohrm_leave_request[[#This Row],[date_applied]])</f>
        <v>2022</v>
      </c>
      <c r="G2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x_Ajit Singh</v>
      </c>
      <c r="H20" t="str">
        <f>_xlfn.XLOOKUP(ohrm_leave_request[[#This Row],[leave_type_id]],ohrm_leave_type[id],ohrm_leave_type[name],"",0,1)</f>
        <v>LWP [Leave without Pay]</v>
      </c>
      <c r="I20"/>
      <c r="J20"/>
      <c r="K20"/>
      <c r="L20"/>
      <c r="M20"/>
      <c r="N20"/>
      <c r="O20"/>
      <c r="P20"/>
      <c r="Q20"/>
      <c r="R20"/>
    </row>
    <row r="21" spans="1:18" x14ac:dyDescent="0.3">
      <c r="A21">
        <v>16</v>
      </c>
      <c r="B21" s="9" t="s">
        <v>55</v>
      </c>
      <c r="C21" s="5">
        <v>7</v>
      </c>
      <c r="D21" s="6">
        <v>44720</v>
      </c>
      <c r="E21" s="5">
        <v>13</v>
      </c>
      <c r="F21" s="5">
        <f>YEAR(ohrm_leave_request[[#This Row],[date_applied]])</f>
        <v>2022</v>
      </c>
      <c r="G2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x_Preeti Kaushik</v>
      </c>
      <c r="H21" t="str">
        <f>_xlfn.XLOOKUP(ohrm_leave_request[[#This Row],[leave_type_id]],ohrm_leave_type[id],ohrm_leave_type[name],"",0,1)</f>
        <v>LWP [Leave without Pay]</v>
      </c>
      <c r="I21"/>
      <c r="J21"/>
      <c r="K21"/>
      <c r="L21"/>
      <c r="M21"/>
      <c r="N21"/>
      <c r="O21"/>
      <c r="P21"/>
      <c r="Q21"/>
      <c r="R21"/>
    </row>
    <row r="22" spans="1:18" x14ac:dyDescent="0.3">
      <c r="A22">
        <v>17</v>
      </c>
      <c r="B22" s="9" t="s">
        <v>398</v>
      </c>
      <c r="C22" s="5">
        <v>7</v>
      </c>
      <c r="D22" s="6">
        <v>44725</v>
      </c>
      <c r="E22" s="5">
        <v>11</v>
      </c>
      <c r="F22" s="5">
        <f>YEAR(ohrm_leave_request[[#This Row],[date_applied]])</f>
        <v>2022</v>
      </c>
      <c r="G2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x_Ajit Singh</v>
      </c>
      <c r="H22" t="str">
        <f>_xlfn.XLOOKUP(ohrm_leave_request[[#This Row],[leave_type_id]],ohrm_leave_type[id],ohrm_leave_type[name],"",0,1)</f>
        <v>LWP [Leave without Pay]</v>
      </c>
      <c r="I22"/>
      <c r="J22"/>
      <c r="K22"/>
      <c r="L22"/>
      <c r="M22"/>
      <c r="N22"/>
      <c r="O22"/>
      <c r="P22"/>
      <c r="Q22"/>
      <c r="R22"/>
    </row>
    <row r="23" spans="1:18" x14ac:dyDescent="0.3">
      <c r="A23">
        <v>18</v>
      </c>
      <c r="B23" s="9" t="s">
        <v>399</v>
      </c>
      <c r="C23" s="5">
        <v>3</v>
      </c>
      <c r="D23" s="6">
        <v>44816</v>
      </c>
      <c r="E23" s="5">
        <v>4</v>
      </c>
      <c r="F23" s="5">
        <f>YEAR(ohrm_leave_request[[#This Row],[date_applied]])</f>
        <v>2022</v>
      </c>
      <c r="G2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Jeet Sharma</v>
      </c>
      <c r="H23" t="str">
        <f>_xlfn.XLOOKUP(ohrm_leave_request[[#This Row],[leave_type_id]],ohrm_leave_type[id],ohrm_leave_type[name],"",0,1)</f>
        <v>SL [Sick Leave]</v>
      </c>
      <c r="I23"/>
      <c r="J23"/>
      <c r="K23"/>
      <c r="L23"/>
      <c r="M23"/>
      <c r="N23"/>
      <c r="O23"/>
      <c r="P23"/>
      <c r="Q23"/>
      <c r="R23"/>
    </row>
    <row r="24" spans="1:18" x14ac:dyDescent="0.3">
      <c r="A24">
        <v>19</v>
      </c>
      <c r="B24" s="9" t="s">
        <v>55</v>
      </c>
      <c r="C24" s="5">
        <v>8</v>
      </c>
      <c r="D24" s="6">
        <v>44816</v>
      </c>
      <c r="E24" s="5">
        <v>15</v>
      </c>
      <c r="F24" s="5">
        <f>YEAR(ohrm_leave_request[[#This Row],[date_applied]])</f>
        <v>2022</v>
      </c>
      <c r="G2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24" t="str">
        <f>_xlfn.XLOOKUP(ohrm_leave_request[[#This Row],[leave_type_id]],ohrm_leave_type[id],ohrm_leave_type[name],"",0,1)</f>
        <v>CMP [Compensatory Off]</v>
      </c>
      <c r="I24"/>
      <c r="J24"/>
      <c r="K24"/>
      <c r="L24"/>
      <c r="M24"/>
      <c r="N24"/>
      <c r="O24"/>
      <c r="P24"/>
      <c r="Q24"/>
      <c r="R24"/>
    </row>
    <row r="25" spans="1:18" x14ac:dyDescent="0.3">
      <c r="A25">
        <v>20</v>
      </c>
      <c r="B25" s="9" t="s">
        <v>400</v>
      </c>
      <c r="C25" s="5">
        <v>8</v>
      </c>
      <c r="D25" s="6">
        <v>44819</v>
      </c>
      <c r="E25" s="5">
        <v>15</v>
      </c>
      <c r="F25" s="5">
        <f>YEAR(ohrm_leave_request[[#This Row],[date_applied]])</f>
        <v>2022</v>
      </c>
      <c r="G2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25" t="str">
        <f>_xlfn.XLOOKUP(ohrm_leave_request[[#This Row],[leave_type_id]],ohrm_leave_type[id],ohrm_leave_type[name],"",0,1)</f>
        <v>CMP [Compensatory Off]</v>
      </c>
      <c r="I25"/>
      <c r="J25"/>
      <c r="K25"/>
      <c r="L25"/>
      <c r="M25"/>
      <c r="N25"/>
      <c r="O25"/>
      <c r="P25"/>
      <c r="Q25"/>
      <c r="R25"/>
    </row>
    <row r="26" spans="1:18" x14ac:dyDescent="0.3">
      <c r="A26">
        <v>21</v>
      </c>
      <c r="B26" s="9" t="s">
        <v>55</v>
      </c>
      <c r="C26" s="5">
        <v>7</v>
      </c>
      <c r="D26" s="6">
        <v>44869</v>
      </c>
      <c r="E26" s="5">
        <v>14</v>
      </c>
      <c r="F26" s="5">
        <f>YEAR(ohrm_leave_request[[#This Row],[date_applied]])</f>
        <v>2022</v>
      </c>
      <c r="G2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26" t="str">
        <f>_xlfn.XLOOKUP(ohrm_leave_request[[#This Row],[leave_type_id]],ohrm_leave_type[id],ohrm_leave_type[name],"",0,1)</f>
        <v>LWP [Leave without Pay]</v>
      </c>
      <c r="I26"/>
      <c r="J26"/>
      <c r="K26"/>
      <c r="L26"/>
      <c r="M26"/>
      <c r="N26"/>
      <c r="O26"/>
      <c r="P26"/>
      <c r="Q26"/>
      <c r="R26"/>
    </row>
    <row r="27" spans="1:18" x14ac:dyDescent="0.3">
      <c r="A27">
        <v>22</v>
      </c>
      <c r="B27" s="9" t="s">
        <v>401</v>
      </c>
      <c r="C27" s="5">
        <v>7</v>
      </c>
      <c r="D27" s="6">
        <v>44872</v>
      </c>
      <c r="E27" s="5">
        <v>15</v>
      </c>
      <c r="F27" s="5">
        <f>YEAR(ohrm_leave_request[[#This Row],[date_applied]])</f>
        <v>2022</v>
      </c>
      <c r="G2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27" t="str">
        <f>_xlfn.XLOOKUP(ohrm_leave_request[[#This Row],[leave_type_id]],ohrm_leave_type[id],ohrm_leave_type[name],"",0,1)</f>
        <v>LWP [Leave without Pay]</v>
      </c>
      <c r="I27"/>
      <c r="J27"/>
      <c r="K27"/>
      <c r="L27"/>
      <c r="M27"/>
      <c r="N27"/>
      <c r="O27"/>
      <c r="P27"/>
      <c r="Q27"/>
      <c r="R27"/>
    </row>
    <row r="28" spans="1:18" x14ac:dyDescent="0.3">
      <c r="A28">
        <v>23</v>
      </c>
      <c r="B28" s="9" t="s">
        <v>55</v>
      </c>
      <c r="C28" s="5">
        <v>7</v>
      </c>
      <c r="D28" s="6">
        <v>44893</v>
      </c>
      <c r="E28" s="5">
        <v>14</v>
      </c>
      <c r="F28" s="5">
        <f>YEAR(ohrm_leave_request[[#This Row],[date_applied]])</f>
        <v>2022</v>
      </c>
      <c r="G2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28" t="str">
        <f>_xlfn.XLOOKUP(ohrm_leave_request[[#This Row],[leave_type_id]],ohrm_leave_type[id],ohrm_leave_type[name],"",0,1)</f>
        <v>LWP [Leave without Pay]</v>
      </c>
      <c r="I28"/>
      <c r="J28"/>
      <c r="K28"/>
      <c r="L28"/>
      <c r="M28"/>
      <c r="N28"/>
      <c r="O28"/>
      <c r="P28"/>
      <c r="Q28"/>
      <c r="R28"/>
    </row>
    <row r="29" spans="1:18" x14ac:dyDescent="0.3">
      <c r="A29">
        <v>24</v>
      </c>
      <c r="B29" s="9" t="s">
        <v>402</v>
      </c>
      <c r="C29" s="5">
        <v>1</v>
      </c>
      <c r="D29" s="6">
        <v>44914</v>
      </c>
      <c r="E29" s="5">
        <v>7</v>
      </c>
      <c r="F29" s="5">
        <f>YEAR(ohrm_leave_request[[#This Row],[date_applied]])</f>
        <v>2022</v>
      </c>
      <c r="G2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29" t="str">
        <f>_xlfn.XLOOKUP(ohrm_leave_request[[#This Row],[leave_type_id]],ohrm_leave_type[id],ohrm_leave_type[name],"",0,1)</f>
        <v>EL [Earned Leave]</v>
      </c>
      <c r="I29"/>
      <c r="J29"/>
      <c r="K29"/>
      <c r="L29"/>
      <c r="M29"/>
      <c r="N29"/>
      <c r="O29"/>
      <c r="P29"/>
      <c r="Q29"/>
      <c r="R29"/>
    </row>
    <row r="30" spans="1:18" x14ac:dyDescent="0.3">
      <c r="A30">
        <v>25</v>
      </c>
      <c r="B30" s="9" t="s">
        <v>403</v>
      </c>
      <c r="C30" s="5">
        <v>7</v>
      </c>
      <c r="D30" s="6">
        <v>44902</v>
      </c>
      <c r="E30" s="5">
        <v>15</v>
      </c>
      <c r="F30" s="5">
        <f>YEAR(ohrm_leave_request[[#This Row],[date_applied]])</f>
        <v>2022</v>
      </c>
      <c r="G3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30" t="str">
        <f>_xlfn.XLOOKUP(ohrm_leave_request[[#This Row],[leave_type_id]],ohrm_leave_type[id],ohrm_leave_type[name],"",0,1)</f>
        <v>LWP [Leave without Pay]</v>
      </c>
      <c r="I30"/>
      <c r="J30"/>
      <c r="K30"/>
      <c r="L30"/>
      <c r="M30"/>
      <c r="N30"/>
      <c r="O30"/>
      <c r="P30"/>
      <c r="Q30"/>
      <c r="R30"/>
    </row>
    <row r="31" spans="1:18" x14ac:dyDescent="0.3">
      <c r="A31">
        <v>26</v>
      </c>
      <c r="B31" s="9" t="s">
        <v>403</v>
      </c>
      <c r="C31" s="5">
        <v>7</v>
      </c>
      <c r="D31" s="6">
        <v>44907</v>
      </c>
      <c r="E31" s="5">
        <v>15</v>
      </c>
      <c r="F31" s="5">
        <f>YEAR(ohrm_leave_request[[#This Row],[date_applied]])</f>
        <v>2022</v>
      </c>
      <c r="G3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31" t="str">
        <f>_xlfn.XLOOKUP(ohrm_leave_request[[#This Row],[leave_type_id]],ohrm_leave_type[id],ohrm_leave_type[name],"",0,1)</f>
        <v>LWP [Leave without Pay]</v>
      </c>
      <c r="I31"/>
      <c r="J31"/>
      <c r="K31"/>
      <c r="L31"/>
      <c r="M31"/>
      <c r="N31"/>
      <c r="O31"/>
      <c r="P31"/>
      <c r="Q31"/>
      <c r="R31"/>
    </row>
    <row r="32" spans="1:18" x14ac:dyDescent="0.3">
      <c r="A32">
        <v>27</v>
      </c>
      <c r="B32" s="9" t="s">
        <v>55</v>
      </c>
      <c r="C32" s="5">
        <v>7</v>
      </c>
      <c r="D32" s="6">
        <v>44901</v>
      </c>
      <c r="E32" s="5">
        <v>16</v>
      </c>
      <c r="F32" s="5">
        <f>YEAR(ohrm_leave_request[[#This Row],[date_applied]])</f>
        <v>2022</v>
      </c>
      <c r="G3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32" t="str">
        <f>_xlfn.XLOOKUP(ohrm_leave_request[[#This Row],[leave_type_id]],ohrm_leave_type[id],ohrm_leave_type[name],"",0,1)</f>
        <v>LWP [Leave without Pay]</v>
      </c>
      <c r="I32"/>
      <c r="J32"/>
      <c r="K32"/>
      <c r="L32"/>
      <c r="M32"/>
      <c r="N32"/>
      <c r="O32"/>
      <c r="P32"/>
      <c r="Q32"/>
      <c r="R32"/>
    </row>
    <row r="33" spans="1:18" x14ac:dyDescent="0.3">
      <c r="A33">
        <v>28</v>
      </c>
      <c r="B33" s="9" t="s">
        <v>55</v>
      </c>
      <c r="C33" s="5">
        <v>7</v>
      </c>
      <c r="D33" s="6">
        <v>44907</v>
      </c>
      <c r="E33" s="5">
        <v>16</v>
      </c>
      <c r="F33" s="5">
        <f>YEAR(ohrm_leave_request[[#This Row],[date_applied]])</f>
        <v>2022</v>
      </c>
      <c r="G3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33" t="str">
        <f>_xlfn.XLOOKUP(ohrm_leave_request[[#This Row],[leave_type_id]],ohrm_leave_type[id],ohrm_leave_type[name],"",0,1)</f>
        <v>LWP [Leave without Pay]</v>
      </c>
      <c r="I33"/>
      <c r="J33"/>
      <c r="K33"/>
      <c r="L33"/>
      <c r="M33"/>
      <c r="N33"/>
      <c r="O33"/>
      <c r="P33"/>
      <c r="Q33"/>
      <c r="R33"/>
    </row>
    <row r="34" spans="1:18" x14ac:dyDescent="0.3">
      <c r="A34">
        <v>29</v>
      </c>
      <c r="B34" s="9" t="s">
        <v>6</v>
      </c>
      <c r="C34" s="5">
        <v>7</v>
      </c>
      <c r="D34" s="6">
        <v>44942</v>
      </c>
      <c r="E34" s="5">
        <v>15</v>
      </c>
      <c r="F34" s="5">
        <f>YEAR(ohrm_leave_request[[#This Row],[date_applied]])</f>
        <v>2023</v>
      </c>
      <c r="G3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34" t="str">
        <f>_xlfn.XLOOKUP(ohrm_leave_request[[#This Row],[leave_type_id]],ohrm_leave_type[id],ohrm_leave_type[name],"",0,1)</f>
        <v>LWP [Leave without Pay]</v>
      </c>
      <c r="I34"/>
      <c r="J34"/>
      <c r="K34"/>
      <c r="L34"/>
      <c r="M34"/>
      <c r="N34"/>
      <c r="O34"/>
      <c r="P34"/>
      <c r="Q34"/>
      <c r="R34"/>
    </row>
    <row r="35" spans="1:18" x14ac:dyDescent="0.3">
      <c r="A35">
        <v>30</v>
      </c>
      <c r="B35" s="9" t="s">
        <v>9</v>
      </c>
      <c r="C35" s="5">
        <v>7</v>
      </c>
      <c r="D35" s="6">
        <v>44949</v>
      </c>
      <c r="E35" s="5">
        <v>100001</v>
      </c>
      <c r="F35" s="5">
        <f>YEAR(ohrm_leave_request[[#This Row],[date_applied]])</f>
        <v>2023</v>
      </c>
      <c r="G3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35" t="str">
        <f>_xlfn.XLOOKUP(ohrm_leave_request[[#This Row],[leave_type_id]],ohrm_leave_type[id],ohrm_leave_type[name],"",0,1)</f>
        <v>LWP [Leave without Pay]</v>
      </c>
      <c r="I35"/>
      <c r="J35"/>
      <c r="K35"/>
      <c r="L35"/>
      <c r="M35"/>
      <c r="N35"/>
      <c r="O35"/>
      <c r="P35"/>
      <c r="Q35"/>
      <c r="R35"/>
    </row>
    <row r="36" spans="1:18" x14ac:dyDescent="0.3">
      <c r="A36">
        <v>31</v>
      </c>
      <c r="B36" s="9" t="s">
        <v>55</v>
      </c>
      <c r="C36" s="5">
        <v>7</v>
      </c>
      <c r="D36" s="6">
        <v>44950</v>
      </c>
      <c r="E36" s="5">
        <v>7</v>
      </c>
      <c r="F36" s="5">
        <f>YEAR(ohrm_leave_request[[#This Row],[date_applied]])</f>
        <v>2023</v>
      </c>
      <c r="G3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36" t="str">
        <f>_xlfn.XLOOKUP(ohrm_leave_request[[#This Row],[leave_type_id]],ohrm_leave_type[id],ohrm_leave_type[name],"",0,1)</f>
        <v>LWP [Leave without Pay]</v>
      </c>
      <c r="I36"/>
      <c r="J36"/>
      <c r="K36"/>
      <c r="L36"/>
      <c r="M36"/>
      <c r="N36"/>
      <c r="O36"/>
      <c r="P36"/>
      <c r="Q36"/>
      <c r="R36"/>
    </row>
    <row r="37" spans="1:18" x14ac:dyDescent="0.3">
      <c r="A37">
        <v>32</v>
      </c>
      <c r="B37" s="9" t="s">
        <v>55</v>
      </c>
      <c r="C37" s="5">
        <v>7</v>
      </c>
      <c r="D37" s="6">
        <v>44959</v>
      </c>
      <c r="E37" s="5">
        <v>15</v>
      </c>
      <c r="F37" s="5">
        <f>YEAR(ohrm_leave_request[[#This Row],[date_applied]])</f>
        <v>2023</v>
      </c>
      <c r="G3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37" t="str">
        <f>_xlfn.XLOOKUP(ohrm_leave_request[[#This Row],[leave_type_id]],ohrm_leave_type[id],ohrm_leave_type[name],"",0,1)</f>
        <v>LWP [Leave without Pay]</v>
      </c>
      <c r="I37"/>
      <c r="J37"/>
      <c r="K37"/>
      <c r="L37"/>
      <c r="M37"/>
      <c r="N37"/>
      <c r="O37"/>
      <c r="P37"/>
      <c r="Q37"/>
      <c r="R37"/>
    </row>
    <row r="38" spans="1:18" x14ac:dyDescent="0.3">
      <c r="A38">
        <v>33</v>
      </c>
      <c r="B38" s="9" t="s">
        <v>7</v>
      </c>
      <c r="C38" s="5">
        <v>7</v>
      </c>
      <c r="D38" s="6">
        <v>44945</v>
      </c>
      <c r="E38" s="5">
        <v>16</v>
      </c>
      <c r="F38" s="5">
        <f>YEAR(ohrm_leave_request[[#This Row],[date_applied]])</f>
        <v>2023</v>
      </c>
      <c r="G3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38" t="str">
        <f>_xlfn.XLOOKUP(ohrm_leave_request[[#This Row],[leave_type_id]],ohrm_leave_type[id],ohrm_leave_type[name],"",0,1)</f>
        <v>LWP [Leave without Pay]</v>
      </c>
      <c r="I38"/>
      <c r="J38"/>
      <c r="K38"/>
      <c r="L38"/>
      <c r="M38"/>
      <c r="N38"/>
      <c r="O38"/>
      <c r="P38"/>
      <c r="Q38"/>
      <c r="R38"/>
    </row>
    <row r="39" spans="1:18" x14ac:dyDescent="0.3">
      <c r="A39">
        <v>34</v>
      </c>
      <c r="B39" s="9" t="s">
        <v>12</v>
      </c>
      <c r="C39" s="5">
        <v>1</v>
      </c>
      <c r="D39" s="6">
        <v>44950</v>
      </c>
      <c r="E39" s="5">
        <v>7</v>
      </c>
      <c r="F39" s="5">
        <f>YEAR(ohrm_leave_request[[#This Row],[date_applied]])</f>
        <v>2023</v>
      </c>
      <c r="G3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39" t="str">
        <f>_xlfn.XLOOKUP(ohrm_leave_request[[#This Row],[leave_type_id]],ohrm_leave_type[id],ohrm_leave_type[name],"",0,1)</f>
        <v>EL [Earned Leave]</v>
      </c>
      <c r="I39"/>
      <c r="J39"/>
      <c r="K39"/>
      <c r="L39"/>
      <c r="M39"/>
      <c r="N39"/>
      <c r="O39"/>
      <c r="P39"/>
      <c r="Q39"/>
      <c r="R39"/>
    </row>
    <row r="40" spans="1:18" x14ac:dyDescent="0.3">
      <c r="A40">
        <v>35</v>
      </c>
      <c r="B40" s="9" t="s">
        <v>55</v>
      </c>
      <c r="C40" s="5">
        <v>7</v>
      </c>
      <c r="D40" s="6">
        <v>44956</v>
      </c>
      <c r="E40" s="5">
        <v>100000</v>
      </c>
      <c r="F40" s="5">
        <f>YEAR(ohrm_leave_request[[#This Row],[date_applied]])</f>
        <v>2023</v>
      </c>
      <c r="G4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x_Saurabh Shrivastava</v>
      </c>
      <c r="H40" t="str">
        <f>_xlfn.XLOOKUP(ohrm_leave_request[[#This Row],[leave_type_id]],ohrm_leave_type[id],ohrm_leave_type[name],"",0,1)</f>
        <v>LWP [Leave without Pay]</v>
      </c>
      <c r="I40"/>
      <c r="J40"/>
      <c r="K40"/>
      <c r="L40"/>
      <c r="M40"/>
      <c r="N40"/>
      <c r="O40"/>
      <c r="P40"/>
      <c r="Q40"/>
      <c r="R40"/>
    </row>
    <row r="41" spans="1:18" x14ac:dyDescent="0.3">
      <c r="A41">
        <v>36</v>
      </c>
      <c r="C41" s="5">
        <v>7</v>
      </c>
      <c r="D41" s="6">
        <v>44979</v>
      </c>
      <c r="E41" s="5">
        <v>100001</v>
      </c>
      <c r="F41" s="5">
        <f>YEAR(ohrm_leave_request[[#This Row],[date_applied]])</f>
        <v>2023</v>
      </c>
      <c r="G4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41" t="str">
        <f>_xlfn.XLOOKUP(ohrm_leave_request[[#This Row],[leave_type_id]],ohrm_leave_type[id],ohrm_leave_type[name],"",0,1)</f>
        <v>LWP [Leave without Pay]</v>
      </c>
      <c r="I41"/>
      <c r="J41"/>
      <c r="K41"/>
      <c r="L41"/>
      <c r="M41"/>
      <c r="N41"/>
      <c r="O41"/>
      <c r="P41"/>
      <c r="Q41"/>
      <c r="R41"/>
    </row>
    <row r="42" spans="1:18" x14ac:dyDescent="0.3">
      <c r="A42">
        <v>37</v>
      </c>
      <c r="C42" s="5">
        <v>1</v>
      </c>
      <c r="D42" s="6">
        <v>44977</v>
      </c>
      <c r="E42" s="5">
        <v>7</v>
      </c>
      <c r="F42" s="5">
        <f>YEAR(ohrm_leave_request[[#This Row],[date_applied]])</f>
        <v>2023</v>
      </c>
      <c r="G4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42" t="str">
        <f>_xlfn.XLOOKUP(ohrm_leave_request[[#This Row],[leave_type_id]],ohrm_leave_type[id],ohrm_leave_type[name],"",0,1)</f>
        <v>EL [Earned Leave]</v>
      </c>
      <c r="I42"/>
      <c r="J42"/>
      <c r="K42"/>
      <c r="L42"/>
      <c r="M42"/>
      <c r="N42"/>
      <c r="O42"/>
      <c r="P42"/>
      <c r="Q42"/>
      <c r="R42"/>
    </row>
    <row r="43" spans="1:18" x14ac:dyDescent="0.3">
      <c r="A43">
        <v>38</v>
      </c>
      <c r="C43" s="5">
        <v>7</v>
      </c>
      <c r="D43" s="6">
        <v>44970</v>
      </c>
      <c r="E43" s="5">
        <v>100000</v>
      </c>
      <c r="F43" s="5">
        <f>YEAR(ohrm_leave_request[[#This Row],[date_applied]])</f>
        <v>2023</v>
      </c>
      <c r="G4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x_Saurabh Shrivastava</v>
      </c>
      <c r="H43" t="str">
        <f>_xlfn.XLOOKUP(ohrm_leave_request[[#This Row],[leave_type_id]],ohrm_leave_type[id],ohrm_leave_type[name],"",0,1)</f>
        <v>LWP [Leave without Pay]</v>
      </c>
      <c r="I43"/>
      <c r="J43"/>
      <c r="K43"/>
      <c r="L43"/>
      <c r="M43"/>
      <c r="N43"/>
      <c r="O43"/>
      <c r="P43"/>
      <c r="Q43"/>
      <c r="R43"/>
    </row>
    <row r="44" spans="1:18" x14ac:dyDescent="0.3">
      <c r="A44">
        <v>39</v>
      </c>
      <c r="C44" s="5">
        <v>1</v>
      </c>
      <c r="D44" s="6">
        <v>44992</v>
      </c>
      <c r="E44" s="5">
        <v>4</v>
      </c>
      <c r="F44" s="5">
        <f>YEAR(ohrm_leave_request[[#This Row],[date_applied]])</f>
        <v>2023</v>
      </c>
      <c r="G4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Jeet Sharma</v>
      </c>
      <c r="H44" t="str">
        <f>_xlfn.XLOOKUP(ohrm_leave_request[[#This Row],[leave_type_id]],ohrm_leave_type[id],ohrm_leave_type[name],"",0,1)</f>
        <v>EL [Earned Leave]</v>
      </c>
      <c r="I44"/>
      <c r="J44"/>
      <c r="K44"/>
      <c r="L44"/>
      <c r="M44"/>
      <c r="N44"/>
      <c r="O44"/>
      <c r="P44"/>
      <c r="Q44"/>
      <c r="R44"/>
    </row>
    <row r="45" spans="1:18" x14ac:dyDescent="0.3">
      <c r="A45">
        <v>40</v>
      </c>
      <c r="C45" s="5">
        <v>7</v>
      </c>
      <c r="D45" s="6">
        <v>44999</v>
      </c>
      <c r="E45" s="5">
        <v>100001</v>
      </c>
      <c r="F45" s="5">
        <f>YEAR(ohrm_leave_request[[#This Row],[date_applied]])</f>
        <v>2023</v>
      </c>
      <c r="G4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45" t="str">
        <f>_xlfn.XLOOKUP(ohrm_leave_request[[#This Row],[leave_type_id]],ohrm_leave_type[id],ohrm_leave_type[name],"",0,1)</f>
        <v>LWP [Leave without Pay]</v>
      </c>
      <c r="I45"/>
      <c r="J45"/>
      <c r="K45"/>
      <c r="L45"/>
      <c r="M45"/>
      <c r="N45"/>
      <c r="O45"/>
      <c r="P45"/>
      <c r="Q45"/>
      <c r="R45"/>
    </row>
    <row r="46" spans="1:18" x14ac:dyDescent="0.3">
      <c r="A46">
        <v>41</v>
      </c>
      <c r="C46" s="5">
        <v>1</v>
      </c>
      <c r="D46" s="6">
        <v>44999</v>
      </c>
      <c r="E46" s="5">
        <v>16</v>
      </c>
      <c r="F46" s="5">
        <f>YEAR(ohrm_leave_request[[#This Row],[date_applied]])</f>
        <v>2023</v>
      </c>
      <c r="G4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46" t="str">
        <f>_xlfn.XLOOKUP(ohrm_leave_request[[#This Row],[leave_type_id]],ohrm_leave_type[id],ohrm_leave_type[name],"",0,1)</f>
        <v>EL [Earned Leave]</v>
      </c>
      <c r="I46"/>
      <c r="J46"/>
      <c r="K46"/>
      <c r="L46"/>
      <c r="M46"/>
      <c r="N46"/>
      <c r="O46"/>
      <c r="P46"/>
      <c r="Q46"/>
      <c r="R46"/>
    </row>
    <row r="47" spans="1:18" x14ac:dyDescent="0.3">
      <c r="A47">
        <v>42</v>
      </c>
      <c r="C47" s="5">
        <v>1</v>
      </c>
      <c r="D47" s="6">
        <v>45002</v>
      </c>
      <c r="E47" s="5">
        <v>16</v>
      </c>
      <c r="F47" s="5">
        <f>YEAR(ohrm_leave_request[[#This Row],[date_applied]])</f>
        <v>2023</v>
      </c>
      <c r="G4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47" t="str">
        <f>_xlfn.XLOOKUP(ohrm_leave_request[[#This Row],[leave_type_id]],ohrm_leave_type[id],ohrm_leave_type[name],"",0,1)</f>
        <v>EL [Earned Leave]</v>
      </c>
      <c r="I47"/>
      <c r="J47"/>
      <c r="K47"/>
      <c r="L47"/>
      <c r="M47"/>
      <c r="N47"/>
      <c r="O47"/>
      <c r="P47"/>
      <c r="Q47"/>
      <c r="R47"/>
    </row>
    <row r="48" spans="1:18" x14ac:dyDescent="0.3">
      <c r="A48">
        <v>43</v>
      </c>
      <c r="C48" s="5">
        <v>7</v>
      </c>
      <c r="D48" s="6">
        <v>45000</v>
      </c>
      <c r="E48" s="5">
        <v>100001</v>
      </c>
      <c r="F48" s="5">
        <f>YEAR(ohrm_leave_request[[#This Row],[date_applied]])</f>
        <v>2023</v>
      </c>
      <c r="G4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48" t="str">
        <f>_xlfn.XLOOKUP(ohrm_leave_request[[#This Row],[leave_type_id]],ohrm_leave_type[id],ohrm_leave_type[name],"",0,1)</f>
        <v>LWP [Leave without Pay]</v>
      </c>
      <c r="I48"/>
      <c r="J48"/>
      <c r="K48"/>
      <c r="L48"/>
      <c r="M48"/>
      <c r="N48"/>
      <c r="O48"/>
      <c r="P48"/>
      <c r="Q48"/>
      <c r="R48"/>
    </row>
    <row r="49" spans="1:18" x14ac:dyDescent="0.3">
      <c r="A49">
        <v>44</v>
      </c>
      <c r="C49" s="5">
        <v>1</v>
      </c>
      <c r="D49" s="6">
        <v>45001</v>
      </c>
      <c r="E49" s="5">
        <v>15</v>
      </c>
      <c r="F49" s="5">
        <f>YEAR(ohrm_leave_request[[#This Row],[date_applied]])</f>
        <v>2023</v>
      </c>
      <c r="G4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49" t="str">
        <f>_xlfn.XLOOKUP(ohrm_leave_request[[#This Row],[leave_type_id]],ohrm_leave_type[id],ohrm_leave_type[name],"",0,1)</f>
        <v>EL [Earned Leave]</v>
      </c>
      <c r="I49"/>
      <c r="J49"/>
      <c r="K49"/>
      <c r="L49"/>
      <c r="M49"/>
      <c r="N49"/>
      <c r="O49"/>
      <c r="P49"/>
      <c r="Q49"/>
      <c r="R49"/>
    </row>
    <row r="50" spans="1:18" x14ac:dyDescent="0.3">
      <c r="A50">
        <v>45</v>
      </c>
      <c r="C50" s="5">
        <v>1</v>
      </c>
      <c r="D50" s="6">
        <v>45013</v>
      </c>
      <c r="E50" s="5">
        <v>15</v>
      </c>
      <c r="F50" s="5">
        <f>YEAR(ohrm_leave_request[[#This Row],[date_applied]])</f>
        <v>2023</v>
      </c>
      <c r="G5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50" t="str">
        <f>_xlfn.XLOOKUP(ohrm_leave_request[[#This Row],[leave_type_id]],ohrm_leave_type[id],ohrm_leave_type[name],"",0,1)</f>
        <v>EL [Earned Leave]</v>
      </c>
      <c r="I50"/>
      <c r="J50"/>
      <c r="K50"/>
      <c r="L50"/>
      <c r="M50"/>
      <c r="N50"/>
      <c r="O50"/>
      <c r="P50"/>
      <c r="Q50"/>
      <c r="R50"/>
    </row>
    <row r="51" spans="1:18" x14ac:dyDescent="0.3">
      <c r="A51">
        <v>46</v>
      </c>
      <c r="C51" s="5">
        <v>1</v>
      </c>
      <c r="D51" s="6">
        <v>44999</v>
      </c>
      <c r="E51" s="5">
        <v>7</v>
      </c>
      <c r="F51" s="5">
        <f>YEAR(ohrm_leave_request[[#This Row],[date_applied]])</f>
        <v>2023</v>
      </c>
      <c r="G5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51" t="str">
        <f>_xlfn.XLOOKUP(ohrm_leave_request[[#This Row],[leave_type_id]],ohrm_leave_type[id],ohrm_leave_type[name],"",0,1)</f>
        <v>EL [Earned Leave]</v>
      </c>
      <c r="I51"/>
      <c r="J51"/>
      <c r="K51"/>
      <c r="L51"/>
      <c r="M51"/>
      <c r="N51"/>
      <c r="O51"/>
      <c r="P51"/>
      <c r="Q51"/>
      <c r="R51"/>
    </row>
    <row r="52" spans="1:18" x14ac:dyDescent="0.3">
      <c r="A52">
        <v>47</v>
      </c>
      <c r="C52" s="5">
        <v>9</v>
      </c>
      <c r="D52" s="6">
        <v>45000</v>
      </c>
      <c r="E52" s="5">
        <v>100001</v>
      </c>
      <c r="F52" s="5">
        <f>YEAR(ohrm_leave_request[[#This Row],[date_applied]])</f>
        <v>2023</v>
      </c>
      <c r="G5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52" t="str">
        <f>_xlfn.XLOOKUP(ohrm_leave_request[[#This Row],[leave_type_id]],ohrm_leave_type[id],ohrm_leave_type[name],"",0,1)</f>
        <v>BL [Bereavement Leave]</v>
      </c>
      <c r="I52"/>
      <c r="J52"/>
      <c r="K52"/>
      <c r="L52"/>
      <c r="M52"/>
      <c r="N52"/>
      <c r="O52"/>
      <c r="P52"/>
      <c r="Q52"/>
      <c r="R52"/>
    </row>
    <row r="53" spans="1:18" x14ac:dyDescent="0.3">
      <c r="A53">
        <v>48</v>
      </c>
      <c r="C53" s="5">
        <v>7</v>
      </c>
      <c r="D53" s="6">
        <v>45009</v>
      </c>
      <c r="E53" s="5">
        <v>100001</v>
      </c>
      <c r="F53" s="5">
        <f>YEAR(ohrm_leave_request[[#This Row],[date_applied]])</f>
        <v>2023</v>
      </c>
      <c r="G5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53" t="str">
        <f>_xlfn.XLOOKUP(ohrm_leave_request[[#This Row],[leave_type_id]],ohrm_leave_type[id],ohrm_leave_type[name],"",0,1)</f>
        <v>LWP [Leave without Pay]</v>
      </c>
      <c r="I53"/>
      <c r="J53"/>
      <c r="K53"/>
      <c r="L53"/>
      <c r="M53"/>
      <c r="N53"/>
      <c r="O53"/>
      <c r="P53"/>
      <c r="Q53"/>
      <c r="R53"/>
    </row>
    <row r="54" spans="1:18" x14ac:dyDescent="0.3">
      <c r="A54">
        <v>49</v>
      </c>
      <c r="C54" s="5">
        <v>7</v>
      </c>
      <c r="D54" s="6">
        <v>45044</v>
      </c>
      <c r="E54" s="5">
        <v>100001</v>
      </c>
      <c r="F54" s="5">
        <f>YEAR(ohrm_leave_request[[#This Row],[date_applied]])</f>
        <v>2023</v>
      </c>
      <c r="G5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54" t="str">
        <f>_xlfn.XLOOKUP(ohrm_leave_request[[#This Row],[leave_type_id]],ohrm_leave_type[id],ohrm_leave_type[name],"",0,1)</f>
        <v>LWP [Leave without Pay]</v>
      </c>
      <c r="I54"/>
      <c r="J54"/>
      <c r="K54"/>
      <c r="L54"/>
      <c r="M54"/>
      <c r="N54"/>
      <c r="O54"/>
      <c r="P54"/>
      <c r="Q54"/>
      <c r="R54"/>
    </row>
    <row r="55" spans="1:18" x14ac:dyDescent="0.3">
      <c r="A55">
        <v>50</v>
      </c>
      <c r="C55" s="5">
        <v>7</v>
      </c>
      <c r="D55" s="6">
        <v>45049</v>
      </c>
      <c r="E55" s="5">
        <v>100001</v>
      </c>
      <c r="F55" s="5">
        <f>YEAR(ohrm_leave_request[[#This Row],[date_applied]])</f>
        <v>2023</v>
      </c>
      <c r="G5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55" t="str">
        <f>_xlfn.XLOOKUP(ohrm_leave_request[[#This Row],[leave_type_id]],ohrm_leave_type[id],ohrm_leave_type[name],"",0,1)</f>
        <v>LWP [Leave without Pay]</v>
      </c>
      <c r="I55"/>
      <c r="J55"/>
      <c r="K55"/>
      <c r="L55"/>
      <c r="M55"/>
      <c r="N55"/>
      <c r="O55"/>
      <c r="P55"/>
      <c r="Q55"/>
      <c r="R55"/>
    </row>
    <row r="56" spans="1:18" x14ac:dyDescent="0.3">
      <c r="A56">
        <v>51</v>
      </c>
      <c r="C56" s="5">
        <v>1</v>
      </c>
      <c r="D56" s="6">
        <v>45048</v>
      </c>
      <c r="E56" s="5">
        <v>15</v>
      </c>
      <c r="F56" s="5">
        <f>YEAR(ohrm_leave_request[[#This Row],[date_applied]])</f>
        <v>2023</v>
      </c>
      <c r="G5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56" t="str">
        <f>_xlfn.XLOOKUP(ohrm_leave_request[[#This Row],[leave_type_id]],ohrm_leave_type[id],ohrm_leave_type[name],"",0,1)</f>
        <v>EL [Earned Leave]</v>
      </c>
      <c r="I56"/>
      <c r="J56"/>
      <c r="K56"/>
      <c r="L56"/>
      <c r="M56"/>
      <c r="N56"/>
      <c r="O56"/>
      <c r="P56"/>
      <c r="Q56"/>
      <c r="R56"/>
    </row>
    <row r="57" spans="1:18" x14ac:dyDescent="0.3">
      <c r="A57">
        <v>52</v>
      </c>
      <c r="C57" s="5">
        <v>1</v>
      </c>
      <c r="D57" s="6">
        <v>45065</v>
      </c>
      <c r="E57" s="5">
        <v>7</v>
      </c>
      <c r="F57" s="5">
        <f>YEAR(ohrm_leave_request[[#This Row],[date_applied]])</f>
        <v>2023</v>
      </c>
      <c r="G5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57" t="str">
        <f>_xlfn.XLOOKUP(ohrm_leave_request[[#This Row],[leave_type_id]],ohrm_leave_type[id],ohrm_leave_type[name],"",0,1)</f>
        <v>EL [Earned Leave]</v>
      </c>
      <c r="I57"/>
      <c r="J57"/>
      <c r="K57"/>
      <c r="L57"/>
      <c r="M57"/>
      <c r="N57"/>
      <c r="O57"/>
      <c r="P57"/>
      <c r="Q57"/>
      <c r="R57"/>
    </row>
    <row r="58" spans="1:18" x14ac:dyDescent="0.3">
      <c r="A58">
        <v>53</v>
      </c>
      <c r="C58" s="5">
        <v>1</v>
      </c>
      <c r="D58" s="6">
        <v>45068</v>
      </c>
      <c r="E58" s="5">
        <v>16</v>
      </c>
      <c r="F58" s="5">
        <f>YEAR(ohrm_leave_request[[#This Row],[date_applied]])</f>
        <v>2023</v>
      </c>
      <c r="G5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58" t="str">
        <f>_xlfn.XLOOKUP(ohrm_leave_request[[#This Row],[leave_type_id]],ohrm_leave_type[id],ohrm_leave_type[name],"",0,1)</f>
        <v>EL [Earned Leave]</v>
      </c>
      <c r="I58"/>
      <c r="J58"/>
      <c r="K58"/>
      <c r="L58"/>
      <c r="M58"/>
      <c r="N58"/>
      <c r="O58"/>
      <c r="P58"/>
      <c r="Q58"/>
      <c r="R58"/>
    </row>
    <row r="59" spans="1:18" x14ac:dyDescent="0.3">
      <c r="A59">
        <v>54</v>
      </c>
      <c r="C59" s="5">
        <v>1</v>
      </c>
      <c r="D59" s="6">
        <v>45096</v>
      </c>
      <c r="E59" s="5">
        <v>14</v>
      </c>
      <c r="F59" s="5">
        <f>YEAR(ohrm_leave_request[[#This Row],[date_applied]])</f>
        <v>2023</v>
      </c>
      <c r="G5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59" t="str">
        <f>_xlfn.XLOOKUP(ohrm_leave_request[[#This Row],[leave_type_id]],ohrm_leave_type[id],ohrm_leave_type[name],"",0,1)</f>
        <v>EL [Earned Leave]</v>
      </c>
      <c r="I59"/>
      <c r="J59"/>
      <c r="K59"/>
      <c r="L59"/>
      <c r="M59"/>
      <c r="N59"/>
      <c r="O59"/>
      <c r="P59"/>
      <c r="Q59"/>
      <c r="R59"/>
    </row>
    <row r="60" spans="1:18" x14ac:dyDescent="0.3">
      <c r="A60">
        <v>55</v>
      </c>
      <c r="C60" s="5">
        <v>1</v>
      </c>
      <c r="D60" s="6">
        <v>45099</v>
      </c>
      <c r="E60" s="5">
        <v>14</v>
      </c>
      <c r="F60" s="5">
        <f>YEAR(ohrm_leave_request[[#This Row],[date_applied]])</f>
        <v>2023</v>
      </c>
      <c r="G6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60" t="str">
        <f>_xlfn.XLOOKUP(ohrm_leave_request[[#This Row],[leave_type_id]],ohrm_leave_type[id],ohrm_leave_type[name],"",0,1)</f>
        <v>EL [Earned Leave]</v>
      </c>
      <c r="I60"/>
      <c r="J60"/>
      <c r="K60"/>
      <c r="L60"/>
      <c r="M60"/>
      <c r="N60"/>
      <c r="O60"/>
      <c r="P60"/>
      <c r="Q60"/>
      <c r="R60"/>
    </row>
    <row r="61" spans="1:18" x14ac:dyDescent="0.3">
      <c r="A61">
        <v>56</v>
      </c>
      <c r="C61" s="5">
        <v>1</v>
      </c>
      <c r="D61" s="6">
        <v>45085</v>
      </c>
      <c r="E61" s="5">
        <v>15</v>
      </c>
      <c r="F61" s="5">
        <f>YEAR(ohrm_leave_request[[#This Row],[date_applied]])</f>
        <v>2023</v>
      </c>
      <c r="G6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61" t="str">
        <f>_xlfn.XLOOKUP(ohrm_leave_request[[#This Row],[leave_type_id]],ohrm_leave_type[id],ohrm_leave_type[name],"",0,1)</f>
        <v>EL [Earned Leave]</v>
      </c>
      <c r="I61"/>
      <c r="J61"/>
      <c r="K61"/>
      <c r="L61"/>
      <c r="M61"/>
      <c r="N61"/>
      <c r="O61"/>
      <c r="P61"/>
      <c r="Q61"/>
      <c r="R61"/>
    </row>
    <row r="62" spans="1:18" x14ac:dyDescent="0.3">
      <c r="A62">
        <v>57</v>
      </c>
      <c r="C62" s="5">
        <v>1</v>
      </c>
      <c r="D62" s="6">
        <v>45097</v>
      </c>
      <c r="E62" s="5">
        <v>15</v>
      </c>
      <c r="F62" s="5">
        <f>YEAR(ohrm_leave_request[[#This Row],[date_applied]])</f>
        <v>2023</v>
      </c>
      <c r="G6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62" t="str">
        <f>_xlfn.XLOOKUP(ohrm_leave_request[[#This Row],[leave_type_id]],ohrm_leave_type[id],ohrm_leave_type[name],"",0,1)</f>
        <v>EL [Earned Leave]</v>
      </c>
      <c r="I62"/>
      <c r="J62"/>
      <c r="K62"/>
      <c r="L62"/>
      <c r="M62"/>
      <c r="N62"/>
      <c r="O62"/>
      <c r="P62"/>
      <c r="Q62"/>
      <c r="R62"/>
    </row>
    <row r="63" spans="1:18" x14ac:dyDescent="0.3">
      <c r="A63">
        <v>58</v>
      </c>
      <c r="C63" s="5">
        <v>1</v>
      </c>
      <c r="D63" s="6">
        <v>45104</v>
      </c>
      <c r="E63" s="5">
        <v>7</v>
      </c>
      <c r="F63" s="5">
        <f>YEAR(ohrm_leave_request[[#This Row],[date_applied]])</f>
        <v>2023</v>
      </c>
      <c r="G6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63" t="str">
        <f>_xlfn.XLOOKUP(ohrm_leave_request[[#This Row],[leave_type_id]],ohrm_leave_type[id],ohrm_leave_type[name],"",0,1)</f>
        <v>EL [Earned Leave]</v>
      </c>
      <c r="I63"/>
      <c r="J63"/>
      <c r="K63"/>
      <c r="L63"/>
      <c r="M63"/>
      <c r="N63"/>
      <c r="O63"/>
      <c r="P63"/>
      <c r="Q63"/>
      <c r="R63"/>
    </row>
    <row r="64" spans="1:18" x14ac:dyDescent="0.3">
      <c r="A64">
        <v>59</v>
      </c>
      <c r="C64" s="5">
        <v>1</v>
      </c>
      <c r="D64" s="6">
        <v>45100</v>
      </c>
      <c r="E64" s="5">
        <v>14</v>
      </c>
      <c r="F64" s="5">
        <f>YEAR(ohrm_leave_request[[#This Row],[date_applied]])</f>
        <v>2023</v>
      </c>
      <c r="G6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64" t="str">
        <f>_xlfn.XLOOKUP(ohrm_leave_request[[#This Row],[leave_type_id]],ohrm_leave_type[id],ohrm_leave_type[name],"",0,1)</f>
        <v>EL [Earned Leave]</v>
      </c>
      <c r="I64"/>
      <c r="J64"/>
      <c r="K64"/>
      <c r="L64"/>
      <c r="M64"/>
      <c r="N64"/>
      <c r="O64"/>
      <c r="P64"/>
      <c r="Q64"/>
      <c r="R64"/>
    </row>
    <row r="65" spans="1:18" x14ac:dyDescent="0.3">
      <c r="A65">
        <v>60</v>
      </c>
      <c r="C65" s="5">
        <v>1</v>
      </c>
      <c r="D65" s="6">
        <v>45107</v>
      </c>
      <c r="E65" s="5">
        <v>14</v>
      </c>
      <c r="F65" s="5">
        <f>YEAR(ohrm_leave_request[[#This Row],[date_applied]])</f>
        <v>2023</v>
      </c>
      <c r="G6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65" t="str">
        <f>_xlfn.XLOOKUP(ohrm_leave_request[[#This Row],[leave_type_id]],ohrm_leave_type[id],ohrm_leave_type[name],"",0,1)</f>
        <v>EL [Earned Leave]</v>
      </c>
      <c r="I65"/>
      <c r="J65"/>
      <c r="K65"/>
      <c r="L65"/>
      <c r="M65"/>
      <c r="N65"/>
      <c r="O65"/>
      <c r="P65"/>
      <c r="Q65"/>
      <c r="R65"/>
    </row>
    <row r="66" spans="1:18" x14ac:dyDescent="0.3">
      <c r="A66">
        <v>61</v>
      </c>
      <c r="C66" s="5">
        <v>1</v>
      </c>
      <c r="D66" s="6">
        <v>45119</v>
      </c>
      <c r="E66" s="5">
        <v>14</v>
      </c>
      <c r="F66" s="5">
        <f>YEAR(ohrm_leave_request[[#This Row],[date_applied]])</f>
        <v>2023</v>
      </c>
      <c r="G6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66" t="str">
        <f>_xlfn.XLOOKUP(ohrm_leave_request[[#This Row],[leave_type_id]],ohrm_leave_type[id],ohrm_leave_type[name],"",0,1)</f>
        <v>EL [Earned Leave]</v>
      </c>
      <c r="I66"/>
      <c r="J66"/>
      <c r="K66"/>
      <c r="L66"/>
      <c r="M66"/>
      <c r="N66"/>
      <c r="O66"/>
      <c r="P66"/>
      <c r="Q66"/>
      <c r="R66"/>
    </row>
    <row r="67" spans="1:18" x14ac:dyDescent="0.3">
      <c r="A67">
        <v>62</v>
      </c>
      <c r="C67" s="5">
        <v>1</v>
      </c>
      <c r="D67" s="6">
        <v>45121</v>
      </c>
      <c r="E67" s="5">
        <v>14</v>
      </c>
      <c r="F67" s="5">
        <f>YEAR(ohrm_leave_request[[#This Row],[date_applied]])</f>
        <v>2023</v>
      </c>
      <c r="G6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67" t="str">
        <f>_xlfn.XLOOKUP(ohrm_leave_request[[#This Row],[leave_type_id]],ohrm_leave_type[id],ohrm_leave_type[name],"",0,1)</f>
        <v>EL [Earned Leave]</v>
      </c>
      <c r="I67"/>
      <c r="J67"/>
      <c r="K67"/>
      <c r="L67"/>
      <c r="M67"/>
      <c r="N67"/>
      <c r="O67"/>
      <c r="P67"/>
      <c r="Q67"/>
      <c r="R67"/>
    </row>
    <row r="68" spans="1:18" x14ac:dyDescent="0.3">
      <c r="A68">
        <v>63</v>
      </c>
      <c r="C68" s="5">
        <v>1</v>
      </c>
      <c r="D68" s="6">
        <v>45127</v>
      </c>
      <c r="E68" s="5">
        <v>14</v>
      </c>
      <c r="F68" s="5">
        <f>YEAR(ohrm_leave_request[[#This Row],[date_applied]])</f>
        <v>2023</v>
      </c>
      <c r="G6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68" t="str">
        <f>_xlfn.XLOOKUP(ohrm_leave_request[[#This Row],[leave_type_id]],ohrm_leave_type[id],ohrm_leave_type[name],"",0,1)</f>
        <v>EL [Earned Leave]</v>
      </c>
      <c r="I68"/>
      <c r="J68"/>
      <c r="K68"/>
      <c r="L68"/>
      <c r="M68"/>
      <c r="N68"/>
      <c r="O68"/>
      <c r="P68"/>
      <c r="Q68"/>
      <c r="R68"/>
    </row>
    <row r="69" spans="1:18" x14ac:dyDescent="0.3">
      <c r="A69">
        <v>64</v>
      </c>
      <c r="C69" s="5">
        <v>1</v>
      </c>
      <c r="D69" s="6">
        <v>45128</v>
      </c>
      <c r="E69" s="5">
        <v>14</v>
      </c>
      <c r="F69" s="5">
        <f>YEAR(ohrm_leave_request[[#This Row],[date_applied]])</f>
        <v>2023</v>
      </c>
      <c r="G6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69" t="str">
        <f>_xlfn.XLOOKUP(ohrm_leave_request[[#This Row],[leave_type_id]],ohrm_leave_type[id],ohrm_leave_type[name],"",0,1)</f>
        <v>EL [Earned Leave]</v>
      </c>
      <c r="I69"/>
      <c r="J69"/>
      <c r="K69"/>
      <c r="L69"/>
      <c r="M69"/>
      <c r="N69"/>
      <c r="O69"/>
      <c r="P69"/>
      <c r="Q69"/>
      <c r="R69"/>
    </row>
    <row r="70" spans="1:18" x14ac:dyDescent="0.3">
      <c r="A70">
        <v>65</v>
      </c>
      <c r="C70" s="5">
        <v>1</v>
      </c>
      <c r="D70" s="6">
        <v>45131</v>
      </c>
      <c r="E70" s="5">
        <v>15</v>
      </c>
      <c r="F70" s="5">
        <f>YEAR(ohrm_leave_request[[#This Row],[date_applied]])</f>
        <v>2023</v>
      </c>
      <c r="G7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70" t="str">
        <f>_xlfn.XLOOKUP(ohrm_leave_request[[#This Row],[leave_type_id]],ohrm_leave_type[id],ohrm_leave_type[name],"",0,1)</f>
        <v>EL [Earned Leave]</v>
      </c>
      <c r="I70"/>
      <c r="J70"/>
      <c r="K70"/>
      <c r="L70"/>
      <c r="M70"/>
      <c r="N70"/>
      <c r="O70"/>
      <c r="P70"/>
      <c r="Q70"/>
      <c r="R70"/>
    </row>
    <row r="71" spans="1:18" x14ac:dyDescent="0.3">
      <c r="A71">
        <v>66</v>
      </c>
      <c r="C71" s="5">
        <v>3</v>
      </c>
      <c r="D71" s="6">
        <v>45119</v>
      </c>
      <c r="E71" s="5">
        <v>14</v>
      </c>
      <c r="F71" s="5">
        <f>YEAR(ohrm_leave_request[[#This Row],[date_applied]])</f>
        <v>2023</v>
      </c>
      <c r="G7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71" t="str">
        <f>_xlfn.XLOOKUP(ohrm_leave_request[[#This Row],[leave_type_id]],ohrm_leave_type[id],ohrm_leave_type[name],"",0,1)</f>
        <v>SL [Sick Leave]</v>
      </c>
      <c r="I71"/>
      <c r="J71"/>
      <c r="K71"/>
      <c r="L71"/>
      <c r="M71"/>
      <c r="N71"/>
      <c r="O71"/>
      <c r="P71"/>
      <c r="Q71"/>
      <c r="R71"/>
    </row>
    <row r="72" spans="1:18" x14ac:dyDescent="0.3">
      <c r="A72">
        <v>67</v>
      </c>
      <c r="C72" s="5">
        <v>3</v>
      </c>
      <c r="D72" s="6">
        <v>45121</v>
      </c>
      <c r="E72" s="5">
        <v>14</v>
      </c>
      <c r="F72" s="5">
        <f>YEAR(ohrm_leave_request[[#This Row],[date_applied]])</f>
        <v>2023</v>
      </c>
      <c r="G7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72" t="str">
        <f>_xlfn.XLOOKUP(ohrm_leave_request[[#This Row],[leave_type_id]],ohrm_leave_type[id],ohrm_leave_type[name],"",0,1)</f>
        <v>SL [Sick Leave]</v>
      </c>
      <c r="I72"/>
      <c r="J72"/>
      <c r="K72"/>
      <c r="L72"/>
      <c r="M72"/>
      <c r="N72"/>
      <c r="O72"/>
      <c r="P72"/>
      <c r="Q72"/>
      <c r="R72"/>
    </row>
    <row r="73" spans="1:18" x14ac:dyDescent="0.3">
      <c r="A73">
        <v>68</v>
      </c>
      <c r="C73" s="5">
        <v>3</v>
      </c>
      <c r="D73" s="6">
        <v>45127</v>
      </c>
      <c r="E73" s="5">
        <v>14</v>
      </c>
      <c r="F73" s="5">
        <f>YEAR(ohrm_leave_request[[#This Row],[date_applied]])</f>
        <v>2023</v>
      </c>
      <c r="G7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73" t="str">
        <f>_xlfn.XLOOKUP(ohrm_leave_request[[#This Row],[leave_type_id]],ohrm_leave_type[id],ohrm_leave_type[name],"",0,1)</f>
        <v>SL [Sick Leave]</v>
      </c>
      <c r="I73"/>
      <c r="J73"/>
      <c r="K73"/>
      <c r="L73"/>
      <c r="M73"/>
      <c r="N73"/>
      <c r="O73"/>
      <c r="P73"/>
      <c r="Q73"/>
      <c r="R73"/>
    </row>
    <row r="74" spans="1:18" x14ac:dyDescent="0.3">
      <c r="A74">
        <v>69</v>
      </c>
      <c r="C74" s="5">
        <v>7</v>
      </c>
      <c r="D74" s="6">
        <v>45128</v>
      </c>
      <c r="E74" s="5">
        <v>14</v>
      </c>
      <c r="F74" s="5">
        <f>YEAR(ohrm_leave_request[[#This Row],[date_applied]])</f>
        <v>2023</v>
      </c>
      <c r="G7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74" t="str">
        <f>_xlfn.XLOOKUP(ohrm_leave_request[[#This Row],[leave_type_id]],ohrm_leave_type[id],ohrm_leave_type[name],"",0,1)</f>
        <v>LWP [Leave without Pay]</v>
      </c>
      <c r="I74"/>
      <c r="J74"/>
      <c r="K74"/>
      <c r="L74"/>
      <c r="M74"/>
      <c r="N74"/>
      <c r="O74"/>
      <c r="P74"/>
      <c r="Q74"/>
      <c r="R74"/>
    </row>
    <row r="75" spans="1:18" x14ac:dyDescent="0.3">
      <c r="A75">
        <v>70</v>
      </c>
      <c r="C75" s="5">
        <v>3</v>
      </c>
      <c r="D75" s="6">
        <v>45145</v>
      </c>
      <c r="E75" s="5">
        <v>100001</v>
      </c>
      <c r="F75" s="5">
        <f>YEAR(ohrm_leave_request[[#This Row],[date_applied]])</f>
        <v>2023</v>
      </c>
      <c r="G7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75" t="str">
        <f>_xlfn.XLOOKUP(ohrm_leave_request[[#This Row],[leave_type_id]],ohrm_leave_type[id],ohrm_leave_type[name],"",0,1)</f>
        <v>SL [Sick Leave]</v>
      </c>
      <c r="I75"/>
      <c r="J75"/>
      <c r="K75"/>
      <c r="L75"/>
      <c r="M75"/>
      <c r="N75"/>
      <c r="O75"/>
      <c r="P75"/>
      <c r="Q75"/>
      <c r="R75"/>
    </row>
    <row r="76" spans="1:18" x14ac:dyDescent="0.3">
      <c r="A76">
        <v>71</v>
      </c>
      <c r="C76" s="5">
        <v>1</v>
      </c>
      <c r="D76" s="6">
        <v>45131</v>
      </c>
      <c r="E76" s="5">
        <v>15</v>
      </c>
      <c r="F76" s="5">
        <f>YEAR(ohrm_leave_request[[#This Row],[date_applied]])</f>
        <v>2023</v>
      </c>
      <c r="G7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76" t="str">
        <f>_xlfn.XLOOKUP(ohrm_leave_request[[#This Row],[leave_type_id]],ohrm_leave_type[id],ohrm_leave_type[name],"",0,1)</f>
        <v>EL [Earned Leave]</v>
      </c>
      <c r="I76"/>
      <c r="J76"/>
      <c r="K76"/>
      <c r="L76"/>
      <c r="M76"/>
      <c r="N76"/>
      <c r="O76"/>
      <c r="P76"/>
      <c r="Q76"/>
      <c r="R76"/>
    </row>
    <row r="77" spans="1:18" x14ac:dyDescent="0.3">
      <c r="A77">
        <v>72</v>
      </c>
      <c r="C77" s="5">
        <v>7</v>
      </c>
      <c r="D77" s="6">
        <v>45132</v>
      </c>
      <c r="E77" s="5">
        <v>15</v>
      </c>
      <c r="F77" s="5">
        <f>YEAR(ohrm_leave_request[[#This Row],[date_applied]])</f>
        <v>2023</v>
      </c>
      <c r="G7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77" t="str">
        <f>_xlfn.XLOOKUP(ohrm_leave_request[[#This Row],[leave_type_id]],ohrm_leave_type[id],ohrm_leave_type[name],"",0,1)</f>
        <v>LWP [Leave without Pay]</v>
      </c>
      <c r="I77"/>
      <c r="J77"/>
      <c r="K77"/>
      <c r="L77"/>
      <c r="M77"/>
      <c r="N77"/>
      <c r="O77"/>
      <c r="P77"/>
      <c r="Q77"/>
      <c r="R77"/>
    </row>
    <row r="78" spans="1:18" x14ac:dyDescent="0.3">
      <c r="A78">
        <v>73</v>
      </c>
      <c r="C78" s="5">
        <v>7</v>
      </c>
      <c r="D78" s="6">
        <v>45133</v>
      </c>
      <c r="E78" s="5">
        <v>15</v>
      </c>
      <c r="F78" s="5">
        <f>YEAR(ohrm_leave_request[[#This Row],[date_applied]])</f>
        <v>2023</v>
      </c>
      <c r="G7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78" t="str">
        <f>_xlfn.XLOOKUP(ohrm_leave_request[[#This Row],[leave_type_id]],ohrm_leave_type[id],ohrm_leave_type[name],"",0,1)</f>
        <v>LWP [Leave without Pay]</v>
      </c>
      <c r="I78"/>
      <c r="J78"/>
      <c r="K78"/>
      <c r="L78"/>
      <c r="M78"/>
      <c r="N78"/>
      <c r="O78"/>
      <c r="P78"/>
      <c r="Q78"/>
      <c r="R78"/>
    </row>
    <row r="79" spans="1:18" x14ac:dyDescent="0.3">
      <c r="A79">
        <v>74</v>
      </c>
      <c r="C79" s="5">
        <v>3</v>
      </c>
      <c r="D79" s="6">
        <v>45001</v>
      </c>
      <c r="E79" s="5">
        <v>15</v>
      </c>
      <c r="F79" s="5">
        <f>YEAR(ohrm_leave_request[[#This Row],[date_applied]])</f>
        <v>2023</v>
      </c>
      <c r="G7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79" t="str">
        <f>_xlfn.XLOOKUP(ohrm_leave_request[[#This Row],[leave_type_id]],ohrm_leave_type[id],ohrm_leave_type[name],"",0,1)</f>
        <v>SL [Sick Leave]</v>
      </c>
      <c r="N79"/>
      <c r="O79"/>
      <c r="P79"/>
      <c r="Q79"/>
      <c r="R79"/>
    </row>
    <row r="80" spans="1:18" x14ac:dyDescent="0.3">
      <c r="A80">
        <v>75</v>
      </c>
      <c r="C80" s="5">
        <v>3</v>
      </c>
      <c r="D80" s="6">
        <v>45085</v>
      </c>
      <c r="E80" s="5">
        <v>15</v>
      </c>
      <c r="F80" s="5">
        <f>YEAR(ohrm_leave_request[[#This Row],[date_applied]])</f>
        <v>2023</v>
      </c>
      <c r="G8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80" t="str">
        <f>_xlfn.XLOOKUP(ohrm_leave_request[[#This Row],[leave_type_id]],ohrm_leave_type[id],ohrm_leave_type[name],"",0,1)</f>
        <v>SL [Sick Leave]</v>
      </c>
      <c r="N80"/>
      <c r="O80"/>
      <c r="P80"/>
      <c r="Q80"/>
      <c r="R80"/>
    </row>
    <row r="81" spans="1:18" x14ac:dyDescent="0.3">
      <c r="A81">
        <v>76</v>
      </c>
      <c r="C81" s="5">
        <v>3</v>
      </c>
      <c r="D81" s="6">
        <v>45142</v>
      </c>
      <c r="E81" s="5">
        <v>15</v>
      </c>
      <c r="F81" s="5">
        <f>YEAR(ohrm_leave_request[[#This Row],[date_applied]])</f>
        <v>2023</v>
      </c>
      <c r="G8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81" t="str">
        <f>_xlfn.XLOOKUP(ohrm_leave_request[[#This Row],[leave_type_id]],ohrm_leave_type[id],ohrm_leave_type[name],"",0,1)</f>
        <v>SL [Sick Leave]</v>
      </c>
      <c r="N81"/>
      <c r="O81"/>
      <c r="P81"/>
      <c r="Q81"/>
      <c r="R81"/>
    </row>
    <row r="82" spans="1:18" x14ac:dyDescent="0.3">
      <c r="A82">
        <v>77</v>
      </c>
      <c r="C82" s="5">
        <v>10</v>
      </c>
      <c r="D82" s="6">
        <v>45048</v>
      </c>
      <c r="E82" s="5">
        <v>15</v>
      </c>
      <c r="F82" s="5">
        <f>YEAR(ohrm_leave_request[[#This Row],[date_applied]])</f>
        <v>2023</v>
      </c>
      <c r="G8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82" t="str">
        <f>_xlfn.XLOOKUP(ohrm_leave_request[[#This Row],[leave_type_id]],ohrm_leave_type[id],ohrm_leave_type[name],"",0,1)</f>
        <v>CL [Casual Leave]</v>
      </c>
      <c r="N82"/>
      <c r="O82"/>
      <c r="P82"/>
      <c r="Q82"/>
      <c r="R82"/>
    </row>
    <row r="83" spans="1:18" x14ac:dyDescent="0.3">
      <c r="A83">
        <v>78</v>
      </c>
      <c r="C83" s="5">
        <v>10</v>
      </c>
      <c r="D83" s="6">
        <v>45097</v>
      </c>
      <c r="E83" s="5">
        <v>15</v>
      </c>
      <c r="F83" s="5">
        <f>YEAR(ohrm_leave_request[[#This Row],[date_applied]])</f>
        <v>2023</v>
      </c>
      <c r="G8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83" t="str">
        <f>_xlfn.XLOOKUP(ohrm_leave_request[[#This Row],[leave_type_id]],ohrm_leave_type[id],ohrm_leave_type[name],"",0,1)</f>
        <v>CL [Casual Leave]</v>
      </c>
      <c r="N83"/>
      <c r="O83"/>
      <c r="P83"/>
      <c r="Q83"/>
      <c r="R83"/>
    </row>
    <row r="84" spans="1:18" x14ac:dyDescent="0.3">
      <c r="A84">
        <v>79</v>
      </c>
      <c r="C84" s="5">
        <v>10</v>
      </c>
      <c r="D84" s="6">
        <v>44999</v>
      </c>
      <c r="E84" s="5">
        <v>7</v>
      </c>
      <c r="F84" s="5">
        <f>YEAR(ohrm_leave_request[[#This Row],[date_applied]])</f>
        <v>2023</v>
      </c>
      <c r="G8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84" t="str">
        <f>_xlfn.XLOOKUP(ohrm_leave_request[[#This Row],[leave_type_id]],ohrm_leave_type[id],ohrm_leave_type[name],"",0,1)</f>
        <v>CL [Casual Leave]</v>
      </c>
      <c r="N84"/>
      <c r="O84"/>
      <c r="P84"/>
      <c r="Q84"/>
      <c r="R84"/>
    </row>
    <row r="85" spans="1:18" x14ac:dyDescent="0.3">
      <c r="A85">
        <v>80</v>
      </c>
      <c r="C85" s="5">
        <v>10</v>
      </c>
      <c r="D85" s="6">
        <v>45104</v>
      </c>
      <c r="E85" s="5">
        <v>7</v>
      </c>
      <c r="F85" s="5">
        <f>YEAR(ohrm_leave_request[[#This Row],[date_applied]])</f>
        <v>2023</v>
      </c>
      <c r="G8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85" t="str">
        <f>_xlfn.XLOOKUP(ohrm_leave_request[[#This Row],[leave_type_id]],ohrm_leave_type[id],ohrm_leave_type[name],"",0,1)</f>
        <v>CL [Casual Leave]</v>
      </c>
      <c r="N85"/>
      <c r="O85"/>
      <c r="P85"/>
      <c r="Q85"/>
      <c r="R85"/>
    </row>
    <row r="86" spans="1:18" x14ac:dyDescent="0.3">
      <c r="A86">
        <v>81</v>
      </c>
      <c r="C86" s="5">
        <v>10</v>
      </c>
      <c r="D86" s="6">
        <v>45065</v>
      </c>
      <c r="E86" s="5">
        <v>7</v>
      </c>
      <c r="F86" s="5">
        <f>YEAR(ohrm_leave_request[[#This Row],[date_applied]])</f>
        <v>2023</v>
      </c>
      <c r="G8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86" t="str">
        <f>_xlfn.XLOOKUP(ohrm_leave_request[[#This Row],[leave_type_id]],ohrm_leave_type[id],ohrm_leave_type[name],"",0,1)</f>
        <v>CL [Casual Leave]</v>
      </c>
      <c r="N86"/>
      <c r="O86"/>
      <c r="P86"/>
      <c r="Q86"/>
      <c r="R86"/>
    </row>
    <row r="87" spans="1:18" x14ac:dyDescent="0.3">
      <c r="A87">
        <v>82</v>
      </c>
      <c r="C87" s="5">
        <v>10</v>
      </c>
      <c r="D87" s="6">
        <v>45096</v>
      </c>
      <c r="E87" s="5">
        <v>16</v>
      </c>
      <c r="F87" s="5">
        <f>YEAR(ohrm_leave_request[[#This Row],[date_applied]])</f>
        <v>2023</v>
      </c>
      <c r="G8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87" t="str">
        <f>_xlfn.XLOOKUP(ohrm_leave_request[[#This Row],[leave_type_id]],ohrm_leave_type[id],ohrm_leave_type[name],"",0,1)</f>
        <v>CL [Casual Leave]</v>
      </c>
      <c r="N87"/>
      <c r="O87"/>
      <c r="P87"/>
      <c r="Q87"/>
      <c r="R87"/>
    </row>
    <row r="88" spans="1:18" x14ac:dyDescent="0.3">
      <c r="A88">
        <v>83</v>
      </c>
      <c r="C88" s="5">
        <v>10</v>
      </c>
      <c r="D88" s="6">
        <v>45096</v>
      </c>
      <c r="E88" s="5">
        <v>100001</v>
      </c>
      <c r="F88" s="5">
        <f>YEAR(ohrm_leave_request[[#This Row],[date_applied]])</f>
        <v>2023</v>
      </c>
      <c r="G8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88" t="str">
        <f>_xlfn.XLOOKUP(ohrm_leave_request[[#This Row],[leave_type_id]],ohrm_leave_type[id],ohrm_leave_type[name],"",0,1)</f>
        <v>CL [Casual Leave]</v>
      </c>
      <c r="N88"/>
      <c r="O88"/>
      <c r="P88"/>
      <c r="Q88"/>
      <c r="R88"/>
    </row>
    <row r="89" spans="1:18" x14ac:dyDescent="0.3">
      <c r="A89">
        <v>84</v>
      </c>
      <c r="C89" s="5">
        <v>1</v>
      </c>
      <c r="D89" s="6">
        <v>45148</v>
      </c>
      <c r="E89" s="5">
        <v>7</v>
      </c>
      <c r="F89" s="5">
        <f>YEAR(ohrm_leave_request[[#This Row],[date_applied]])</f>
        <v>2023</v>
      </c>
      <c r="G8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89" t="str">
        <f>_xlfn.XLOOKUP(ohrm_leave_request[[#This Row],[leave_type_id]],ohrm_leave_type[id],ohrm_leave_type[name],"",0,1)</f>
        <v>EL [Earned Leave]</v>
      </c>
      <c r="N89"/>
      <c r="O89"/>
      <c r="P89"/>
      <c r="Q89"/>
      <c r="R89"/>
    </row>
    <row r="90" spans="1:18" x14ac:dyDescent="0.3">
      <c r="A90">
        <v>85</v>
      </c>
      <c r="C90" s="5">
        <v>1</v>
      </c>
      <c r="D90" s="6">
        <v>45149</v>
      </c>
      <c r="E90" s="5">
        <v>16</v>
      </c>
      <c r="F90" s="5">
        <f>YEAR(ohrm_leave_request[[#This Row],[date_applied]])</f>
        <v>2023</v>
      </c>
      <c r="G9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90" t="str">
        <f>_xlfn.XLOOKUP(ohrm_leave_request[[#This Row],[leave_type_id]],ohrm_leave_type[id],ohrm_leave_type[name],"",0,1)</f>
        <v>EL [Earned Leave]</v>
      </c>
      <c r="N90"/>
      <c r="O90"/>
      <c r="P90"/>
      <c r="Q90"/>
      <c r="R90"/>
    </row>
    <row r="91" spans="1:18" x14ac:dyDescent="0.3">
      <c r="A91">
        <v>86</v>
      </c>
      <c r="C91" s="5">
        <v>10</v>
      </c>
      <c r="D91" s="6">
        <v>45156</v>
      </c>
      <c r="E91" s="5">
        <v>7</v>
      </c>
      <c r="F91" s="5">
        <f>YEAR(ohrm_leave_request[[#This Row],[date_applied]])</f>
        <v>2023</v>
      </c>
      <c r="G9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91" t="str">
        <f>_xlfn.XLOOKUP(ohrm_leave_request[[#This Row],[leave_type_id]],ohrm_leave_type[id],ohrm_leave_type[name],"",0,1)</f>
        <v>CL [Casual Leave]</v>
      </c>
      <c r="N91"/>
      <c r="O91"/>
      <c r="P91"/>
      <c r="Q91"/>
      <c r="R91"/>
    </row>
    <row r="92" spans="1:18" x14ac:dyDescent="0.3">
      <c r="A92">
        <v>87</v>
      </c>
      <c r="C92" s="5">
        <v>10</v>
      </c>
      <c r="D92" s="6">
        <v>45156</v>
      </c>
      <c r="E92" s="5">
        <v>100001</v>
      </c>
      <c r="F92" s="5">
        <f>YEAR(ohrm_leave_request[[#This Row],[date_applied]])</f>
        <v>2023</v>
      </c>
      <c r="G9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92" t="str">
        <f>_xlfn.XLOOKUP(ohrm_leave_request[[#This Row],[leave_type_id]],ohrm_leave_type[id],ohrm_leave_type[name],"",0,1)</f>
        <v>CL [Casual Leave]</v>
      </c>
      <c r="N92"/>
      <c r="O92"/>
      <c r="P92"/>
      <c r="Q92"/>
      <c r="R92"/>
    </row>
    <row r="93" spans="1:18" x14ac:dyDescent="0.3">
      <c r="A93">
        <v>88</v>
      </c>
      <c r="C93" s="5">
        <v>10</v>
      </c>
      <c r="D93" s="6">
        <v>45160</v>
      </c>
      <c r="E93" s="5">
        <v>7</v>
      </c>
      <c r="F93" s="5">
        <f>YEAR(ohrm_leave_request[[#This Row],[date_applied]])</f>
        <v>2023</v>
      </c>
      <c r="G9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93" t="str">
        <f>_xlfn.XLOOKUP(ohrm_leave_request[[#This Row],[leave_type_id]],ohrm_leave_type[id],ohrm_leave_type[name],"",0,1)</f>
        <v>CL [Casual Leave]</v>
      </c>
      <c r="N93"/>
      <c r="O93"/>
      <c r="P93"/>
      <c r="Q93"/>
      <c r="R93"/>
    </row>
    <row r="94" spans="1:18" x14ac:dyDescent="0.3">
      <c r="A94">
        <v>89</v>
      </c>
      <c r="C94" s="5">
        <v>10</v>
      </c>
      <c r="D94" s="6">
        <v>45160</v>
      </c>
      <c r="E94" s="5">
        <v>7</v>
      </c>
      <c r="F94" s="5">
        <f>YEAR(ohrm_leave_request[[#This Row],[date_applied]])</f>
        <v>2023</v>
      </c>
      <c r="G9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94" t="str">
        <f>_xlfn.XLOOKUP(ohrm_leave_request[[#This Row],[leave_type_id]],ohrm_leave_type[id],ohrm_leave_type[name],"",0,1)</f>
        <v>CL [Casual Leave]</v>
      </c>
      <c r="N94"/>
      <c r="O94"/>
      <c r="P94"/>
      <c r="Q94"/>
      <c r="R94"/>
    </row>
    <row r="95" spans="1:18" x14ac:dyDescent="0.3">
      <c r="A95">
        <v>90</v>
      </c>
      <c r="C95" s="5">
        <v>10</v>
      </c>
      <c r="D95" s="6">
        <v>45160</v>
      </c>
      <c r="E95" s="5">
        <v>100001</v>
      </c>
      <c r="F95" s="5">
        <f>YEAR(ohrm_leave_request[[#This Row],[date_applied]])</f>
        <v>2023</v>
      </c>
      <c r="G9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95" t="str">
        <f>_xlfn.XLOOKUP(ohrm_leave_request[[#This Row],[leave_type_id]],ohrm_leave_type[id],ohrm_leave_type[name],"",0,1)</f>
        <v>CL [Casual Leave]</v>
      </c>
      <c r="N95"/>
      <c r="O95"/>
      <c r="P95"/>
      <c r="Q95"/>
      <c r="R95"/>
    </row>
    <row r="96" spans="1:18" x14ac:dyDescent="0.3">
      <c r="A96">
        <v>91</v>
      </c>
      <c r="C96" s="5">
        <v>10</v>
      </c>
      <c r="D96" s="6">
        <v>45162</v>
      </c>
      <c r="E96" s="5">
        <v>7</v>
      </c>
      <c r="F96" s="5">
        <f>YEAR(ohrm_leave_request[[#This Row],[date_applied]])</f>
        <v>2023</v>
      </c>
      <c r="G9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96" t="str">
        <f>_xlfn.XLOOKUP(ohrm_leave_request[[#This Row],[leave_type_id]],ohrm_leave_type[id],ohrm_leave_type[name],"",0,1)</f>
        <v>CL [Casual Leave]</v>
      </c>
      <c r="N96"/>
      <c r="O96"/>
      <c r="P96"/>
      <c r="Q96"/>
      <c r="R96"/>
    </row>
    <row r="97" spans="1:18" x14ac:dyDescent="0.3">
      <c r="A97">
        <v>92</v>
      </c>
      <c r="C97" s="5">
        <v>10</v>
      </c>
      <c r="D97" s="6">
        <v>45175</v>
      </c>
      <c r="E97" s="5">
        <v>14</v>
      </c>
      <c r="F97" s="5">
        <f>YEAR(ohrm_leave_request[[#This Row],[date_applied]])</f>
        <v>2023</v>
      </c>
      <c r="G9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97" t="str">
        <f>_xlfn.XLOOKUP(ohrm_leave_request[[#This Row],[leave_type_id]],ohrm_leave_type[id],ohrm_leave_type[name],"",0,1)</f>
        <v>CL [Casual Leave]</v>
      </c>
      <c r="N97"/>
      <c r="O97"/>
      <c r="P97"/>
      <c r="Q97"/>
      <c r="R97"/>
    </row>
    <row r="98" spans="1:18" x14ac:dyDescent="0.3">
      <c r="A98">
        <v>93</v>
      </c>
      <c r="C98" s="5">
        <v>1</v>
      </c>
      <c r="D98" s="6">
        <v>45148</v>
      </c>
      <c r="E98" s="5">
        <v>100001</v>
      </c>
      <c r="F98" s="5">
        <f>YEAR(ohrm_leave_request[[#This Row],[date_applied]])</f>
        <v>2023</v>
      </c>
      <c r="G9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98" t="str">
        <f>_xlfn.XLOOKUP(ohrm_leave_request[[#This Row],[leave_type_id]],ohrm_leave_type[id],ohrm_leave_type[name],"",0,1)</f>
        <v>EL [Earned Leave]</v>
      </c>
      <c r="N98"/>
      <c r="O98"/>
      <c r="P98"/>
      <c r="Q98"/>
      <c r="R98"/>
    </row>
    <row r="99" spans="1:18" x14ac:dyDescent="0.3">
      <c r="A99">
        <v>94</v>
      </c>
      <c r="C99" s="5">
        <v>7</v>
      </c>
      <c r="D99" s="6">
        <v>45161</v>
      </c>
      <c r="E99" s="5">
        <v>100001</v>
      </c>
      <c r="F99" s="5">
        <f>YEAR(ohrm_leave_request[[#This Row],[date_applied]])</f>
        <v>2023</v>
      </c>
      <c r="G9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99" t="str">
        <f>_xlfn.XLOOKUP(ohrm_leave_request[[#This Row],[leave_type_id]],ohrm_leave_type[id],ohrm_leave_type[name],"",0,1)</f>
        <v>LWP [Leave without Pay]</v>
      </c>
      <c r="N99"/>
      <c r="O99"/>
      <c r="P99"/>
      <c r="Q99"/>
      <c r="R99"/>
    </row>
    <row r="100" spans="1:18" x14ac:dyDescent="0.3">
      <c r="A100">
        <v>95</v>
      </c>
      <c r="C100" s="5">
        <v>1</v>
      </c>
      <c r="D100" s="6">
        <v>45132</v>
      </c>
      <c r="E100" s="5">
        <v>15</v>
      </c>
      <c r="F100" s="5">
        <f>YEAR(ohrm_leave_request[[#This Row],[date_applied]])</f>
        <v>2023</v>
      </c>
      <c r="G10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00" t="str">
        <f>_xlfn.XLOOKUP(ohrm_leave_request[[#This Row],[leave_type_id]],ohrm_leave_type[id],ohrm_leave_type[name],"",0,1)</f>
        <v>EL [Earned Leave]</v>
      </c>
      <c r="N100"/>
      <c r="O100"/>
      <c r="P100"/>
      <c r="Q100"/>
      <c r="R100"/>
    </row>
    <row r="101" spans="1:18" x14ac:dyDescent="0.3">
      <c r="A101">
        <v>96</v>
      </c>
      <c r="C101" s="5">
        <v>1</v>
      </c>
      <c r="D101" s="6">
        <v>45180</v>
      </c>
      <c r="E101" s="5">
        <v>100001</v>
      </c>
      <c r="F101" s="5">
        <f>YEAR(ohrm_leave_request[[#This Row],[date_applied]])</f>
        <v>2023</v>
      </c>
      <c r="G10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01" t="str">
        <f>_xlfn.XLOOKUP(ohrm_leave_request[[#This Row],[leave_type_id]],ohrm_leave_type[id],ohrm_leave_type[name],"",0,1)</f>
        <v>EL [Earned Leave]</v>
      </c>
      <c r="N101"/>
      <c r="O101"/>
      <c r="P101"/>
      <c r="Q101"/>
      <c r="R101"/>
    </row>
    <row r="102" spans="1:18" x14ac:dyDescent="0.3">
      <c r="A102">
        <v>97</v>
      </c>
      <c r="C102" s="5">
        <v>7</v>
      </c>
      <c r="D102" s="6">
        <v>45187</v>
      </c>
      <c r="E102" s="5">
        <v>100003</v>
      </c>
      <c r="F102" s="5">
        <f>YEAR(ohrm_leave_request[[#This Row],[date_applied]])</f>
        <v>2023</v>
      </c>
      <c r="G10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x_Adnaan Ahmed</v>
      </c>
      <c r="H102" t="str">
        <f>_xlfn.XLOOKUP(ohrm_leave_request[[#This Row],[leave_type_id]],ohrm_leave_type[id],ohrm_leave_type[name],"",0,1)</f>
        <v>LWP [Leave without Pay]</v>
      </c>
      <c r="N102"/>
      <c r="O102"/>
      <c r="P102"/>
      <c r="Q102"/>
      <c r="R102"/>
    </row>
    <row r="103" spans="1:18" x14ac:dyDescent="0.3">
      <c r="A103">
        <v>98</v>
      </c>
      <c r="C103" s="5">
        <v>10</v>
      </c>
      <c r="D103" s="6">
        <v>45182</v>
      </c>
      <c r="E103" s="5">
        <v>14</v>
      </c>
      <c r="F103" s="5">
        <f>YEAR(ohrm_leave_request[[#This Row],[date_applied]])</f>
        <v>2023</v>
      </c>
      <c r="G10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103" t="str">
        <f>_xlfn.XLOOKUP(ohrm_leave_request[[#This Row],[leave_type_id]],ohrm_leave_type[id],ohrm_leave_type[name],"",0,1)</f>
        <v>CL [Casual Leave]</v>
      </c>
      <c r="N103"/>
      <c r="O103"/>
      <c r="P103"/>
      <c r="Q103"/>
      <c r="R103"/>
    </row>
    <row r="104" spans="1:18" x14ac:dyDescent="0.3">
      <c r="A104">
        <v>99</v>
      </c>
      <c r="C104" s="5">
        <v>10</v>
      </c>
      <c r="D104" s="6">
        <v>45187</v>
      </c>
      <c r="E104" s="5">
        <v>14</v>
      </c>
      <c r="F104" s="5">
        <f>YEAR(ohrm_leave_request[[#This Row],[date_applied]])</f>
        <v>2023</v>
      </c>
      <c r="G10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104" t="str">
        <f>_xlfn.XLOOKUP(ohrm_leave_request[[#This Row],[leave_type_id]],ohrm_leave_type[id],ohrm_leave_type[name],"",0,1)</f>
        <v>CL [Casual Leave]</v>
      </c>
      <c r="N104"/>
      <c r="O104"/>
      <c r="P104"/>
      <c r="Q104"/>
      <c r="R104"/>
    </row>
    <row r="105" spans="1:18" x14ac:dyDescent="0.3">
      <c r="A105">
        <v>100</v>
      </c>
      <c r="C105" s="5">
        <v>1</v>
      </c>
      <c r="D105" s="6">
        <v>45184</v>
      </c>
      <c r="E105" s="5">
        <v>15</v>
      </c>
      <c r="F105" s="5">
        <f>YEAR(ohrm_leave_request[[#This Row],[date_applied]])</f>
        <v>2023</v>
      </c>
      <c r="G10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05" t="str">
        <f>_xlfn.XLOOKUP(ohrm_leave_request[[#This Row],[leave_type_id]],ohrm_leave_type[id],ohrm_leave_type[name],"",0,1)</f>
        <v>EL [Earned Leave]</v>
      </c>
      <c r="N105"/>
      <c r="O105"/>
      <c r="P105"/>
      <c r="Q105"/>
      <c r="R105"/>
    </row>
    <row r="106" spans="1:18" x14ac:dyDescent="0.3">
      <c r="A106">
        <v>101</v>
      </c>
      <c r="C106" s="5">
        <v>1</v>
      </c>
      <c r="D106" s="6">
        <v>45187</v>
      </c>
      <c r="E106" s="5">
        <v>15</v>
      </c>
      <c r="F106" s="5">
        <f>YEAR(ohrm_leave_request[[#This Row],[date_applied]])</f>
        <v>2023</v>
      </c>
      <c r="G10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06" t="str">
        <f>_xlfn.XLOOKUP(ohrm_leave_request[[#This Row],[leave_type_id]],ohrm_leave_type[id],ohrm_leave_type[name],"",0,1)</f>
        <v>EL [Earned Leave]</v>
      </c>
      <c r="N106"/>
      <c r="O106"/>
      <c r="P106"/>
      <c r="Q106"/>
      <c r="R106"/>
    </row>
    <row r="107" spans="1:18" x14ac:dyDescent="0.3">
      <c r="A107">
        <v>102</v>
      </c>
      <c r="C107" s="5">
        <v>10</v>
      </c>
      <c r="D107" s="6">
        <v>45184</v>
      </c>
      <c r="E107" s="5">
        <v>7</v>
      </c>
      <c r="F107" s="5">
        <f>YEAR(ohrm_leave_request[[#This Row],[date_applied]])</f>
        <v>2023</v>
      </c>
      <c r="G10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07" t="str">
        <f>_xlfn.XLOOKUP(ohrm_leave_request[[#This Row],[leave_type_id]],ohrm_leave_type[id],ohrm_leave_type[name],"",0,1)</f>
        <v>CL [Casual Leave]</v>
      </c>
      <c r="N107"/>
      <c r="O107"/>
      <c r="P107"/>
      <c r="Q107"/>
      <c r="R107"/>
    </row>
    <row r="108" spans="1:18" x14ac:dyDescent="0.3">
      <c r="A108">
        <v>103</v>
      </c>
      <c r="C108" s="5">
        <v>7</v>
      </c>
      <c r="D108" s="6">
        <v>45188</v>
      </c>
      <c r="E108" s="5">
        <v>100004</v>
      </c>
      <c r="F108" s="5">
        <f>YEAR(ohrm_leave_request[[#This Row],[date_applied]])</f>
        <v>2023</v>
      </c>
      <c r="G10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Sourav Rathor</v>
      </c>
      <c r="H108" t="str">
        <f>_xlfn.XLOOKUP(ohrm_leave_request[[#This Row],[leave_type_id]],ohrm_leave_type[id],ohrm_leave_type[name],"",0,1)</f>
        <v>LWP [Leave without Pay]</v>
      </c>
      <c r="N108"/>
      <c r="O108"/>
      <c r="P108"/>
      <c r="Q108"/>
      <c r="R108"/>
    </row>
    <row r="109" spans="1:18" x14ac:dyDescent="0.3">
      <c r="A109">
        <v>104</v>
      </c>
      <c r="C109" s="5">
        <v>3</v>
      </c>
      <c r="D109" s="6">
        <v>45194</v>
      </c>
      <c r="E109" s="5">
        <v>100001</v>
      </c>
      <c r="F109" s="5">
        <f>YEAR(ohrm_leave_request[[#This Row],[date_applied]])</f>
        <v>2023</v>
      </c>
      <c r="G10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09" t="str">
        <f>_xlfn.XLOOKUP(ohrm_leave_request[[#This Row],[leave_type_id]],ohrm_leave_type[id],ohrm_leave_type[name],"",0,1)</f>
        <v>SL [Sick Leave]</v>
      </c>
      <c r="N109"/>
      <c r="O109"/>
      <c r="P109"/>
      <c r="Q109"/>
      <c r="R109"/>
    </row>
    <row r="110" spans="1:18" x14ac:dyDescent="0.3">
      <c r="A110">
        <v>105</v>
      </c>
      <c r="C110" s="5">
        <v>3</v>
      </c>
      <c r="D110" s="6">
        <v>45197</v>
      </c>
      <c r="E110" s="5">
        <v>15</v>
      </c>
      <c r="F110" s="5">
        <f>YEAR(ohrm_leave_request[[#This Row],[date_applied]])</f>
        <v>2023</v>
      </c>
      <c r="G11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10" t="str">
        <f>_xlfn.XLOOKUP(ohrm_leave_request[[#This Row],[leave_type_id]],ohrm_leave_type[id],ohrm_leave_type[name],"",0,1)</f>
        <v>SL [Sick Leave]</v>
      </c>
      <c r="N110"/>
      <c r="O110"/>
      <c r="P110"/>
      <c r="Q110"/>
      <c r="R110"/>
    </row>
    <row r="111" spans="1:18" x14ac:dyDescent="0.3">
      <c r="A111">
        <v>106</v>
      </c>
      <c r="C111" s="5">
        <v>3</v>
      </c>
      <c r="D111" s="6">
        <v>45175</v>
      </c>
      <c r="E111" s="5">
        <v>7</v>
      </c>
      <c r="F111" s="5">
        <f>YEAR(ohrm_leave_request[[#This Row],[date_applied]])</f>
        <v>2023</v>
      </c>
      <c r="G11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11" t="str">
        <f>_xlfn.XLOOKUP(ohrm_leave_request[[#This Row],[leave_type_id]],ohrm_leave_type[id],ohrm_leave_type[name],"",0,1)</f>
        <v>SL [Sick Leave]</v>
      </c>
      <c r="N111"/>
      <c r="O111"/>
      <c r="P111"/>
      <c r="Q111"/>
      <c r="R111"/>
    </row>
    <row r="112" spans="1:18" x14ac:dyDescent="0.3">
      <c r="A112">
        <v>107</v>
      </c>
      <c r="C112" s="5">
        <v>10</v>
      </c>
      <c r="D112" s="6">
        <v>45195</v>
      </c>
      <c r="E112" s="5">
        <v>7</v>
      </c>
      <c r="F112" s="5">
        <f>YEAR(ohrm_leave_request[[#This Row],[date_applied]])</f>
        <v>2023</v>
      </c>
      <c r="G11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12" t="str">
        <f>_xlfn.XLOOKUP(ohrm_leave_request[[#This Row],[leave_type_id]],ohrm_leave_type[id],ohrm_leave_type[name],"",0,1)</f>
        <v>CL [Casual Leave]</v>
      </c>
      <c r="N112"/>
      <c r="O112"/>
      <c r="P112"/>
      <c r="Q112"/>
      <c r="R112"/>
    </row>
    <row r="113" spans="1:18" x14ac:dyDescent="0.3">
      <c r="A113">
        <v>108</v>
      </c>
      <c r="C113" s="5">
        <v>3</v>
      </c>
      <c r="D113" s="6">
        <v>45198</v>
      </c>
      <c r="E113" s="5">
        <v>7</v>
      </c>
      <c r="F113" s="5">
        <f>YEAR(ohrm_leave_request[[#This Row],[date_applied]])</f>
        <v>2023</v>
      </c>
      <c r="G11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13" t="str">
        <f>_xlfn.XLOOKUP(ohrm_leave_request[[#This Row],[leave_type_id]],ohrm_leave_type[id],ohrm_leave_type[name],"",0,1)</f>
        <v>SL [Sick Leave]</v>
      </c>
      <c r="N113"/>
      <c r="O113"/>
      <c r="P113"/>
      <c r="Q113"/>
      <c r="R113"/>
    </row>
    <row r="114" spans="1:18" x14ac:dyDescent="0.3">
      <c r="A114">
        <v>109</v>
      </c>
      <c r="C114" s="5">
        <v>10</v>
      </c>
      <c r="D114" s="6">
        <v>45196</v>
      </c>
      <c r="E114" s="5">
        <v>16</v>
      </c>
      <c r="F114" s="5">
        <f>YEAR(ohrm_leave_request[[#This Row],[date_applied]])</f>
        <v>2023</v>
      </c>
      <c r="G11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114" t="str">
        <f>_xlfn.XLOOKUP(ohrm_leave_request[[#This Row],[leave_type_id]],ohrm_leave_type[id],ohrm_leave_type[name],"",0,1)</f>
        <v>CL [Casual Leave]</v>
      </c>
      <c r="N114"/>
      <c r="O114"/>
      <c r="P114"/>
      <c r="Q114"/>
      <c r="R114"/>
    </row>
    <row r="115" spans="1:18" x14ac:dyDescent="0.3">
      <c r="A115">
        <v>110</v>
      </c>
      <c r="C115" s="5">
        <v>7</v>
      </c>
      <c r="D115" s="6">
        <v>45198</v>
      </c>
      <c r="E115" s="5">
        <v>100006</v>
      </c>
      <c r="F115" s="5">
        <f>YEAR(ohrm_leave_request[[#This Row],[date_applied]])</f>
        <v>2023</v>
      </c>
      <c r="G11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Preeti Tyagi</v>
      </c>
      <c r="H115" t="str">
        <f>_xlfn.XLOOKUP(ohrm_leave_request[[#This Row],[leave_type_id]],ohrm_leave_type[id],ohrm_leave_type[name],"",0,1)</f>
        <v>LWP [Leave without Pay]</v>
      </c>
      <c r="N115"/>
      <c r="O115"/>
      <c r="P115"/>
      <c r="Q115"/>
      <c r="R115"/>
    </row>
    <row r="116" spans="1:18" x14ac:dyDescent="0.3">
      <c r="A116">
        <v>111</v>
      </c>
      <c r="C116" s="5">
        <v>7</v>
      </c>
      <c r="D116" s="6">
        <v>45226</v>
      </c>
      <c r="E116" s="5">
        <v>100005</v>
      </c>
      <c r="F116" s="5">
        <f>YEAR(ohrm_leave_request[[#This Row],[date_applied]])</f>
        <v>2023</v>
      </c>
      <c r="G11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x_Ritesh Narayan Singh</v>
      </c>
      <c r="H116" t="str">
        <f>_xlfn.XLOOKUP(ohrm_leave_request[[#This Row],[leave_type_id]],ohrm_leave_type[id],ohrm_leave_type[name],"",0,1)</f>
        <v>LWP [Leave without Pay]</v>
      </c>
      <c r="N116"/>
      <c r="O116"/>
      <c r="P116"/>
      <c r="Q116"/>
      <c r="R116"/>
    </row>
    <row r="117" spans="1:18" x14ac:dyDescent="0.3">
      <c r="A117">
        <v>112</v>
      </c>
      <c r="C117" s="5">
        <v>7</v>
      </c>
      <c r="D117" s="6">
        <v>45198</v>
      </c>
      <c r="E117" s="5">
        <v>100005</v>
      </c>
      <c r="F117" s="5">
        <f>YEAR(ohrm_leave_request[[#This Row],[date_applied]])</f>
        <v>2023</v>
      </c>
      <c r="G11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x_Ritesh Narayan Singh</v>
      </c>
      <c r="H117" t="str">
        <f>_xlfn.XLOOKUP(ohrm_leave_request[[#This Row],[leave_type_id]],ohrm_leave_type[id],ohrm_leave_type[name],"",0,1)</f>
        <v>LWP [Leave without Pay]</v>
      </c>
      <c r="N117"/>
      <c r="O117"/>
      <c r="P117"/>
      <c r="Q117"/>
      <c r="R117"/>
    </row>
    <row r="118" spans="1:18" x14ac:dyDescent="0.3">
      <c r="A118">
        <v>113</v>
      </c>
      <c r="C118" s="5">
        <v>3</v>
      </c>
      <c r="D118" s="6">
        <v>45205</v>
      </c>
      <c r="E118" s="5">
        <v>7</v>
      </c>
      <c r="F118" s="5">
        <f>YEAR(ohrm_leave_request[[#This Row],[date_applied]])</f>
        <v>2023</v>
      </c>
      <c r="G11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18" t="str">
        <f>_xlfn.XLOOKUP(ohrm_leave_request[[#This Row],[leave_type_id]],ohrm_leave_type[id],ohrm_leave_type[name],"",0,1)</f>
        <v>SL [Sick Leave]</v>
      </c>
      <c r="N118"/>
      <c r="O118"/>
      <c r="P118"/>
      <c r="Q118"/>
      <c r="R118"/>
    </row>
    <row r="119" spans="1:18" x14ac:dyDescent="0.3">
      <c r="A119">
        <v>114</v>
      </c>
      <c r="C119" s="5">
        <v>3</v>
      </c>
      <c r="D119" s="6">
        <v>45209</v>
      </c>
      <c r="E119" s="5">
        <v>7</v>
      </c>
      <c r="F119" s="5">
        <f>YEAR(ohrm_leave_request[[#This Row],[date_applied]])</f>
        <v>2023</v>
      </c>
      <c r="G11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19" t="str">
        <f>_xlfn.XLOOKUP(ohrm_leave_request[[#This Row],[leave_type_id]],ohrm_leave_type[id],ohrm_leave_type[name],"",0,1)</f>
        <v>SL [Sick Leave]</v>
      </c>
      <c r="N119"/>
      <c r="O119"/>
      <c r="P119"/>
      <c r="Q119"/>
      <c r="R119"/>
    </row>
    <row r="120" spans="1:18" x14ac:dyDescent="0.3">
      <c r="A120">
        <v>115</v>
      </c>
      <c r="C120" s="5">
        <v>3</v>
      </c>
      <c r="D120" s="6">
        <v>45212</v>
      </c>
      <c r="E120" s="5">
        <v>14</v>
      </c>
      <c r="F120" s="5">
        <f>YEAR(ohrm_leave_request[[#This Row],[date_applied]])</f>
        <v>2023</v>
      </c>
      <c r="G12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120" t="str">
        <f>_xlfn.XLOOKUP(ohrm_leave_request[[#This Row],[leave_type_id]],ohrm_leave_type[id],ohrm_leave_type[name],"",0,1)</f>
        <v>SL [Sick Leave]</v>
      </c>
      <c r="N120"/>
      <c r="O120"/>
      <c r="P120"/>
      <c r="Q120"/>
      <c r="R120"/>
    </row>
    <row r="121" spans="1:18" x14ac:dyDescent="0.3">
      <c r="A121">
        <v>116</v>
      </c>
      <c r="C121" s="5">
        <v>3</v>
      </c>
      <c r="D121" s="6">
        <v>45217</v>
      </c>
      <c r="E121" s="5">
        <v>15</v>
      </c>
      <c r="F121" s="5">
        <f>YEAR(ohrm_leave_request[[#This Row],[date_applied]])</f>
        <v>2023</v>
      </c>
      <c r="G12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21" t="str">
        <f>_xlfn.XLOOKUP(ohrm_leave_request[[#This Row],[leave_type_id]],ohrm_leave_type[id],ohrm_leave_type[name],"",0,1)</f>
        <v>SL [Sick Leave]</v>
      </c>
      <c r="N121"/>
      <c r="O121"/>
      <c r="P121"/>
      <c r="Q121"/>
      <c r="R121"/>
    </row>
    <row r="122" spans="1:18" x14ac:dyDescent="0.3">
      <c r="A122">
        <v>117</v>
      </c>
      <c r="C122" s="5">
        <v>7</v>
      </c>
      <c r="D122" s="6">
        <v>45233</v>
      </c>
      <c r="E122" s="5">
        <v>100007</v>
      </c>
      <c r="F122" s="5">
        <f>YEAR(ohrm_leave_request[[#This Row],[date_applied]])</f>
        <v>2023</v>
      </c>
      <c r="G12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122" t="str">
        <f>_xlfn.XLOOKUP(ohrm_leave_request[[#This Row],[leave_type_id]],ohrm_leave_type[id],ohrm_leave_type[name],"",0,1)</f>
        <v>LWP [Leave without Pay]</v>
      </c>
      <c r="N122"/>
      <c r="O122"/>
      <c r="P122"/>
      <c r="Q122"/>
      <c r="R122"/>
    </row>
    <row r="123" spans="1:18" x14ac:dyDescent="0.3">
      <c r="A123">
        <v>118</v>
      </c>
      <c r="C123" s="5">
        <v>3</v>
      </c>
      <c r="D123" s="6">
        <v>45231</v>
      </c>
      <c r="E123" s="5">
        <v>15</v>
      </c>
      <c r="F123" s="5">
        <f>YEAR(ohrm_leave_request[[#This Row],[date_applied]])</f>
        <v>2023</v>
      </c>
      <c r="G12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23" t="str">
        <f>_xlfn.XLOOKUP(ohrm_leave_request[[#This Row],[leave_type_id]],ohrm_leave_type[id],ohrm_leave_type[name],"",0,1)</f>
        <v>SL [Sick Leave]</v>
      </c>
      <c r="N123"/>
      <c r="O123"/>
      <c r="P123"/>
      <c r="Q123"/>
      <c r="R123"/>
    </row>
    <row r="124" spans="1:18" x14ac:dyDescent="0.3">
      <c r="A124">
        <v>119</v>
      </c>
      <c r="C124" s="5">
        <v>3</v>
      </c>
      <c r="D124" s="6">
        <v>45218</v>
      </c>
      <c r="E124" s="5">
        <v>100001</v>
      </c>
      <c r="F124" s="5">
        <f>YEAR(ohrm_leave_request[[#This Row],[date_applied]])</f>
        <v>2023</v>
      </c>
      <c r="G12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24" t="str">
        <f>_xlfn.XLOOKUP(ohrm_leave_request[[#This Row],[leave_type_id]],ohrm_leave_type[id],ohrm_leave_type[name],"",0,1)</f>
        <v>SL [Sick Leave]</v>
      </c>
      <c r="N124"/>
      <c r="O124"/>
      <c r="P124"/>
      <c r="Q124"/>
      <c r="R124"/>
    </row>
    <row r="125" spans="1:18" x14ac:dyDescent="0.3">
      <c r="A125">
        <v>120</v>
      </c>
      <c r="C125" s="5">
        <v>7</v>
      </c>
      <c r="D125" s="6">
        <v>45219</v>
      </c>
      <c r="E125" s="5">
        <v>100001</v>
      </c>
      <c r="F125" s="5">
        <f>YEAR(ohrm_leave_request[[#This Row],[date_applied]])</f>
        <v>2023</v>
      </c>
      <c r="G12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25" t="str">
        <f>_xlfn.XLOOKUP(ohrm_leave_request[[#This Row],[leave_type_id]],ohrm_leave_type[id],ohrm_leave_type[name],"",0,1)</f>
        <v>LWP [Leave without Pay]</v>
      </c>
      <c r="N125"/>
      <c r="O125"/>
      <c r="P125"/>
      <c r="Q125"/>
      <c r="R125"/>
    </row>
    <row r="126" spans="1:18" x14ac:dyDescent="0.3">
      <c r="A126">
        <v>121</v>
      </c>
      <c r="C126" s="5">
        <v>7</v>
      </c>
      <c r="D126" s="6">
        <v>45229</v>
      </c>
      <c r="E126" s="5">
        <v>100004</v>
      </c>
      <c r="F126" s="5">
        <f>YEAR(ohrm_leave_request[[#This Row],[date_applied]])</f>
        <v>2023</v>
      </c>
      <c r="G12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Sourav Rathor</v>
      </c>
      <c r="H126" t="str">
        <f>_xlfn.XLOOKUP(ohrm_leave_request[[#This Row],[leave_type_id]],ohrm_leave_type[id],ohrm_leave_type[name],"",0,1)</f>
        <v>LWP [Leave without Pay]</v>
      </c>
      <c r="N126"/>
      <c r="O126"/>
      <c r="P126"/>
      <c r="Q126"/>
      <c r="R126"/>
    </row>
    <row r="127" spans="1:18" x14ac:dyDescent="0.3">
      <c r="A127">
        <v>122</v>
      </c>
      <c r="C127" s="5">
        <v>10</v>
      </c>
      <c r="D127" s="6">
        <v>45215</v>
      </c>
      <c r="E127" s="5">
        <v>16</v>
      </c>
      <c r="F127" s="5">
        <f>YEAR(ohrm_leave_request[[#This Row],[date_applied]])</f>
        <v>2023</v>
      </c>
      <c r="G12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127" t="str">
        <f>_xlfn.XLOOKUP(ohrm_leave_request[[#This Row],[leave_type_id]],ohrm_leave_type[id],ohrm_leave_type[name],"",0,1)</f>
        <v>CL [Casual Leave]</v>
      </c>
      <c r="N127"/>
      <c r="O127"/>
      <c r="P127"/>
      <c r="Q127"/>
      <c r="R127"/>
    </row>
    <row r="128" spans="1:18" x14ac:dyDescent="0.3">
      <c r="A128">
        <v>123</v>
      </c>
      <c r="C128" s="5">
        <v>7</v>
      </c>
      <c r="D128" s="6">
        <v>45253</v>
      </c>
      <c r="E128" s="5">
        <v>100007</v>
      </c>
      <c r="F128" s="5">
        <f>YEAR(ohrm_leave_request[[#This Row],[date_applied]])</f>
        <v>2023</v>
      </c>
      <c r="G12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128" t="str">
        <f>_xlfn.XLOOKUP(ohrm_leave_request[[#This Row],[leave_type_id]],ohrm_leave_type[id],ohrm_leave_type[name],"",0,1)</f>
        <v>LWP [Leave without Pay]</v>
      </c>
      <c r="N128"/>
      <c r="O128"/>
      <c r="P128"/>
      <c r="Q128"/>
      <c r="R128"/>
    </row>
    <row r="129" spans="1:18" x14ac:dyDescent="0.3">
      <c r="A129">
        <v>124</v>
      </c>
      <c r="C129" s="5">
        <v>7</v>
      </c>
      <c r="D129" s="6">
        <v>45253</v>
      </c>
      <c r="E129" s="5">
        <v>100007</v>
      </c>
      <c r="F129" s="5">
        <f>YEAR(ohrm_leave_request[[#This Row],[date_applied]])</f>
        <v>2023</v>
      </c>
      <c r="G12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129" t="str">
        <f>_xlfn.XLOOKUP(ohrm_leave_request[[#This Row],[leave_type_id]],ohrm_leave_type[id],ohrm_leave_type[name],"",0,1)</f>
        <v>LWP [Leave without Pay]</v>
      </c>
      <c r="N129"/>
      <c r="O129"/>
      <c r="P129"/>
      <c r="Q129"/>
      <c r="R129"/>
    </row>
    <row r="130" spans="1:18" x14ac:dyDescent="0.3">
      <c r="A130">
        <v>125</v>
      </c>
      <c r="C130" s="5">
        <v>7</v>
      </c>
      <c r="D130" s="6">
        <v>45253</v>
      </c>
      <c r="E130" s="5">
        <v>100007</v>
      </c>
      <c r="F130" s="5">
        <f>YEAR(ohrm_leave_request[[#This Row],[date_applied]])</f>
        <v>2023</v>
      </c>
      <c r="G13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130" t="str">
        <f>_xlfn.XLOOKUP(ohrm_leave_request[[#This Row],[leave_type_id]],ohrm_leave_type[id],ohrm_leave_type[name],"",0,1)</f>
        <v>LWP [Leave without Pay]</v>
      </c>
      <c r="N130"/>
      <c r="O130"/>
      <c r="P130"/>
      <c r="Q130"/>
      <c r="R130"/>
    </row>
    <row r="131" spans="1:18" x14ac:dyDescent="0.3">
      <c r="A131">
        <v>126</v>
      </c>
      <c r="C131" s="5">
        <v>3</v>
      </c>
      <c r="D131" s="6">
        <v>45237</v>
      </c>
      <c r="E131" s="5">
        <v>16</v>
      </c>
      <c r="F131" s="5">
        <f>YEAR(ohrm_leave_request[[#This Row],[date_applied]])</f>
        <v>2023</v>
      </c>
      <c r="G13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131" t="str">
        <f>_xlfn.XLOOKUP(ohrm_leave_request[[#This Row],[leave_type_id]],ohrm_leave_type[id],ohrm_leave_type[name],"",0,1)</f>
        <v>SL [Sick Leave]</v>
      </c>
      <c r="N131"/>
      <c r="O131"/>
      <c r="P131"/>
      <c r="Q131"/>
      <c r="R131"/>
    </row>
    <row r="132" spans="1:18" x14ac:dyDescent="0.3">
      <c r="A132">
        <v>127</v>
      </c>
      <c r="C132" s="5">
        <v>3</v>
      </c>
      <c r="D132" s="6">
        <v>45238</v>
      </c>
      <c r="E132" s="5">
        <v>7</v>
      </c>
      <c r="F132" s="5">
        <f>YEAR(ohrm_leave_request[[#This Row],[date_applied]])</f>
        <v>2023</v>
      </c>
      <c r="G13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32" t="str">
        <f>_xlfn.XLOOKUP(ohrm_leave_request[[#This Row],[leave_type_id]],ohrm_leave_type[id],ohrm_leave_type[name],"",0,1)</f>
        <v>SL [Sick Leave]</v>
      </c>
      <c r="N132"/>
      <c r="O132"/>
      <c r="P132"/>
      <c r="Q132"/>
      <c r="R132"/>
    </row>
    <row r="133" spans="1:18" x14ac:dyDescent="0.3">
      <c r="A133">
        <v>128</v>
      </c>
      <c r="C133" s="5">
        <v>7</v>
      </c>
      <c r="D133" s="6">
        <v>45238</v>
      </c>
      <c r="E133" s="5">
        <v>100007</v>
      </c>
      <c r="F133" s="5">
        <f>YEAR(ohrm_leave_request[[#This Row],[date_applied]])</f>
        <v>2023</v>
      </c>
      <c r="G13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133" t="str">
        <f>_xlfn.XLOOKUP(ohrm_leave_request[[#This Row],[leave_type_id]],ohrm_leave_type[id],ohrm_leave_type[name],"",0,1)</f>
        <v>LWP [Leave without Pay]</v>
      </c>
      <c r="N133"/>
      <c r="O133"/>
      <c r="P133"/>
      <c r="Q133"/>
      <c r="R133"/>
    </row>
    <row r="134" spans="1:18" x14ac:dyDescent="0.3">
      <c r="A134">
        <v>129</v>
      </c>
      <c r="C134" s="5">
        <v>7</v>
      </c>
      <c r="D134" s="6">
        <v>45246</v>
      </c>
      <c r="E134" s="5">
        <v>100001</v>
      </c>
      <c r="F134" s="5">
        <f>YEAR(ohrm_leave_request[[#This Row],[date_applied]])</f>
        <v>2023</v>
      </c>
      <c r="G13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34" t="str">
        <f>_xlfn.XLOOKUP(ohrm_leave_request[[#This Row],[leave_type_id]],ohrm_leave_type[id],ohrm_leave_type[name],"",0,1)</f>
        <v>LWP [Leave without Pay]</v>
      </c>
      <c r="N134"/>
      <c r="O134"/>
      <c r="P134"/>
      <c r="Q134"/>
      <c r="R134"/>
    </row>
    <row r="135" spans="1:18" x14ac:dyDescent="0.3">
      <c r="A135">
        <v>130</v>
      </c>
      <c r="C135" s="5">
        <v>3</v>
      </c>
      <c r="D135" s="6">
        <v>45250</v>
      </c>
      <c r="E135" s="5">
        <v>16</v>
      </c>
      <c r="F135" s="5">
        <f>YEAR(ohrm_leave_request[[#This Row],[date_applied]])</f>
        <v>2023</v>
      </c>
      <c r="G13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135" t="str">
        <f>_xlfn.XLOOKUP(ohrm_leave_request[[#This Row],[leave_type_id]],ohrm_leave_type[id],ohrm_leave_type[name],"",0,1)</f>
        <v>SL [Sick Leave]</v>
      </c>
      <c r="N135"/>
      <c r="O135"/>
      <c r="P135"/>
      <c r="Q135"/>
      <c r="R135"/>
    </row>
    <row r="136" spans="1:18" x14ac:dyDescent="0.3">
      <c r="A136">
        <v>131</v>
      </c>
      <c r="C136" s="5">
        <v>7</v>
      </c>
      <c r="D136" s="6">
        <v>45253</v>
      </c>
      <c r="E136" s="5">
        <v>100004</v>
      </c>
      <c r="F136" s="5">
        <f>YEAR(ohrm_leave_request[[#This Row],[date_applied]])</f>
        <v>2023</v>
      </c>
      <c r="G13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Sourav Rathor</v>
      </c>
      <c r="H136" t="str">
        <f>_xlfn.XLOOKUP(ohrm_leave_request[[#This Row],[leave_type_id]],ohrm_leave_type[id],ohrm_leave_type[name],"",0,1)</f>
        <v>LWP [Leave without Pay]</v>
      </c>
      <c r="N136"/>
      <c r="O136"/>
      <c r="P136"/>
      <c r="Q136"/>
      <c r="R136"/>
    </row>
    <row r="137" spans="1:18" x14ac:dyDescent="0.3">
      <c r="A137">
        <v>132</v>
      </c>
      <c r="C137" s="5">
        <v>8</v>
      </c>
      <c r="D137" s="6">
        <v>45246</v>
      </c>
      <c r="E137" s="5">
        <v>100001</v>
      </c>
      <c r="F137" s="5">
        <f>YEAR(ohrm_leave_request[[#This Row],[date_applied]])</f>
        <v>2023</v>
      </c>
      <c r="G13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37" t="str">
        <f>_xlfn.XLOOKUP(ohrm_leave_request[[#This Row],[leave_type_id]],ohrm_leave_type[id],ohrm_leave_type[name],"",0,1)</f>
        <v>CMP [Compensatory Off]</v>
      </c>
      <c r="N137"/>
      <c r="O137"/>
      <c r="P137"/>
      <c r="Q137"/>
      <c r="R137"/>
    </row>
    <row r="138" spans="1:18" x14ac:dyDescent="0.3">
      <c r="A138">
        <v>133</v>
      </c>
      <c r="C138" s="5">
        <v>1</v>
      </c>
      <c r="D138" s="6">
        <v>45286</v>
      </c>
      <c r="E138" s="5">
        <v>4</v>
      </c>
      <c r="F138" s="5">
        <f>YEAR(ohrm_leave_request[[#This Row],[date_applied]])</f>
        <v>2023</v>
      </c>
      <c r="G13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Jeet Sharma</v>
      </c>
      <c r="H138" t="str">
        <f>_xlfn.XLOOKUP(ohrm_leave_request[[#This Row],[leave_type_id]],ohrm_leave_type[id],ohrm_leave_type[name],"",0,1)</f>
        <v>EL [Earned Leave]</v>
      </c>
      <c r="N138"/>
      <c r="O138"/>
      <c r="P138"/>
      <c r="Q138"/>
      <c r="R138"/>
    </row>
    <row r="139" spans="1:18" x14ac:dyDescent="0.3">
      <c r="A139">
        <v>134</v>
      </c>
      <c r="C139" s="5">
        <v>3</v>
      </c>
      <c r="D139" s="6">
        <v>45271</v>
      </c>
      <c r="E139" s="5">
        <v>7</v>
      </c>
      <c r="F139" s="5">
        <f>YEAR(ohrm_leave_request[[#This Row],[date_applied]])</f>
        <v>2023</v>
      </c>
      <c r="G13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39" t="str">
        <f>_xlfn.XLOOKUP(ohrm_leave_request[[#This Row],[leave_type_id]],ohrm_leave_type[id],ohrm_leave_type[name],"",0,1)</f>
        <v>SL [Sick Leave]</v>
      </c>
      <c r="N139"/>
      <c r="O139"/>
      <c r="P139"/>
      <c r="Q139"/>
      <c r="R139"/>
    </row>
    <row r="140" spans="1:18" x14ac:dyDescent="0.3">
      <c r="A140">
        <v>135</v>
      </c>
      <c r="C140" s="5">
        <v>1</v>
      </c>
      <c r="D140" s="6">
        <v>45267</v>
      </c>
      <c r="E140" s="5">
        <v>15</v>
      </c>
      <c r="F140" s="5">
        <f>YEAR(ohrm_leave_request[[#This Row],[date_applied]])</f>
        <v>2023</v>
      </c>
      <c r="G14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40" t="str">
        <f>_xlfn.XLOOKUP(ohrm_leave_request[[#This Row],[leave_type_id]],ohrm_leave_type[id],ohrm_leave_type[name],"",0,1)</f>
        <v>EL [Earned Leave]</v>
      </c>
      <c r="N140"/>
      <c r="O140"/>
      <c r="P140"/>
      <c r="Q140"/>
      <c r="R140"/>
    </row>
    <row r="141" spans="1:18" x14ac:dyDescent="0.3">
      <c r="A141">
        <v>136</v>
      </c>
      <c r="C141" s="5">
        <v>7</v>
      </c>
      <c r="D141" s="6">
        <v>45274</v>
      </c>
      <c r="E141" s="5">
        <v>100007</v>
      </c>
      <c r="F141" s="5">
        <f>YEAR(ohrm_leave_request[[#This Row],[date_applied]])</f>
        <v>2023</v>
      </c>
      <c r="G14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141" t="str">
        <f>_xlfn.XLOOKUP(ohrm_leave_request[[#This Row],[leave_type_id]],ohrm_leave_type[id],ohrm_leave_type[name],"",0,1)</f>
        <v>LWP [Leave without Pay]</v>
      </c>
      <c r="N141"/>
      <c r="O141"/>
      <c r="P141"/>
      <c r="Q141"/>
      <c r="R141"/>
    </row>
    <row r="142" spans="1:18" x14ac:dyDescent="0.3">
      <c r="A142">
        <v>137</v>
      </c>
      <c r="C142" s="5">
        <v>7</v>
      </c>
      <c r="D142" s="6">
        <v>45278</v>
      </c>
      <c r="E142" s="5">
        <v>100007</v>
      </c>
      <c r="F142" s="5">
        <f>YEAR(ohrm_leave_request[[#This Row],[date_applied]])</f>
        <v>2023</v>
      </c>
      <c r="G14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142" t="str">
        <f>_xlfn.XLOOKUP(ohrm_leave_request[[#This Row],[leave_type_id]],ohrm_leave_type[id],ohrm_leave_type[name],"",0,1)</f>
        <v>LWP [Leave without Pay]</v>
      </c>
      <c r="N142"/>
      <c r="O142"/>
      <c r="P142"/>
      <c r="Q142"/>
      <c r="R142"/>
    </row>
    <row r="143" spans="1:18" x14ac:dyDescent="0.3">
      <c r="A143">
        <v>138</v>
      </c>
      <c r="C143" s="5">
        <v>7</v>
      </c>
      <c r="D143" s="6">
        <v>45271</v>
      </c>
      <c r="E143" s="5">
        <v>100005</v>
      </c>
      <c r="F143" s="5">
        <f>YEAR(ohrm_leave_request[[#This Row],[date_applied]])</f>
        <v>2023</v>
      </c>
      <c r="G14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x_Ritesh Narayan Singh</v>
      </c>
      <c r="H143" t="str">
        <f>_xlfn.XLOOKUP(ohrm_leave_request[[#This Row],[leave_type_id]],ohrm_leave_type[id],ohrm_leave_type[name],"",0,1)</f>
        <v>LWP [Leave without Pay]</v>
      </c>
      <c r="N143"/>
      <c r="O143"/>
      <c r="P143"/>
      <c r="Q143"/>
      <c r="R143"/>
    </row>
    <row r="144" spans="1:18" x14ac:dyDescent="0.3">
      <c r="A144">
        <v>139</v>
      </c>
      <c r="C144" s="5">
        <v>7</v>
      </c>
      <c r="D144" s="6">
        <v>45271</v>
      </c>
      <c r="E144" s="5">
        <v>100004</v>
      </c>
      <c r="F144" s="5">
        <f>YEAR(ohrm_leave_request[[#This Row],[date_applied]])</f>
        <v>2023</v>
      </c>
      <c r="G14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Sourav Rathor</v>
      </c>
      <c r="H144" t="str">
        <f>_xlfn.XLOOKUP(ohrm_leave_request[[#This Row],[leave_type_id]],ohrm_leave_type[id],ohrm_leave_type[name],"",0,1)</f>
        <v>LWP [Leave without Pay]</v>
      </c>
      <c r="N144"/>
      <c r="O144"/>
      <c r="P144"/>
      <c r="Q144"/>
      <c r="R144"/>
    </row>
    <row r="145" spans="1:18" x14ac:dyDescent="0.3">
      <c r="A145">
        <v>140</v>
      </c>
      <c r="C145" s="5">
        <v>10</v>
      </c>
      <c r="D145" s="6">
        <v>45271</v>
      </c>
      <c r="E145" s="5">
        <v>100001</v>
      </c>
      <c r="F145" s="5">
        <f>YEAR(ohrm_leave_request[[#This Row],[date_applied]])</f>
        <v>2023</v>
      </c>
      <c r="G14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45" t="str">
        <f>_xlfn.XLOOKUP(ohrm_leave_request[[#This Row],[leave_type_id]],ohrm_leave_type[id],ohrm_leave_type[name],"",0,1)</f>
        <v>CL [Casual Leave]</v>
      </c>
      <c r="N145"/>
      <c r="O145"/>
      <c r="P145"/>
      <c r="Q145"/>
      <c r="R145"/>
    </row>
    <row r="146" spans="1:18" x14ac:dyDescent="0.3">
      <c r="A146">
        <v>141</v>
      </c>
      <c r="C146" s="5">
        <v>7</v>
      </c>
      <c r="D146" s="6">
        <v>45272</v>
      </c>
      <c r="E146" s="5">
        <v>100001</v>
      </c>
      <c r="F146" s="5">
        <f>YEAR(ohrm_leave_request[[#This Row],[date_applied]])</f>
        <v>2023</v>
      </c>
      <c r="G14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46" t="str">
        <f>_xlfn.XLOOKUP(ohrm_leave_request[[#This Row],[leave_type_id]],ohrm_leave_type[id],ohrm_leave_type[name],"",0,1)</f>
        <v>LWP [Leave without Pay]</v>
      </c>
      <c r="N146"/>
      <c r="O146"/>
      <c r="P146"/>
      <c r="Q146"/>
      <c r="R146"/>
    </row>
    <row r="147" spans="1:18" x14ac:dyDescent="0.3">
      <c r="A147">
        <v>142</v>
      </c>
      <c r="C147" s="5">
        <v>10</v>
      </c>
      <c r="D147" s="6">
        <v>45286</v>
      </c>
      <c r="E147" s="5">
        <v>15</v>
      </c>
      <c r="F147" s="5">
        <f>YEAR(ohrm_leave_request[[#This Row],[date_applied]])</f>
        <v>2023</v>
      </c>
      <c r="G14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47" t="str">
        <f>_xlfn.XLOOKUP(ohrm_leave_request[[#This Row],[leave_type_id]],ohrm_leave_type[id],ohrm_leave_type[name],"",0,1)</f>
        <v>CL [Casual Leave]</v>
      </c>
      <c r="N147"/>
      <c r="O147"/>
      <c r="P147"/>
      <c r="Q147"/>
      <c r="R147"/>
    </row>
    <row r="148" spans="1:18" x14ac:dyDescent="0.3">
      <c r="A148">
        <v>143</v>
      </c>
      <c r="C148" s="5">
        <v>9</v>
      </c>
      <c r="D148" s="6">
        <v>45264</v>
      </c>
      <c r="E148" s="5">
        <v>100006</v>
      </c>
      <c r="F148" s="5">
        <f>YEAR(ohrm_leave_request[[#This Row],[date_applied]])</f>
        <v>2023</v>
      </c>
      <c r="G14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Preeti Tyagi</v>
      </c>
      <c r="H148" t="str">
        <f>_xlfn.XLOOKUP(ohrm_leave_request[[#This Row],[leave_type_id]],ohrm_leave_type[id],ohrm_leave_type[name],"",0,1)</f>
        <v>BL [Bereavement Leave]</v>
      </c>
      <c r="N148"/>
      <c r="O148"/>
      <c r="P148"/>
      <c r="Q148"/>
      <c r="R148"/>
    </row>
    <row r="149" spans="1:18" x14ac:dyDescent="0.3">
      <c r="A149">
        <v>144</v>
      </c>
      <c r="C149" s="5">
        <v>9</v>
      </c>
      <c r="D149" s="6">
        <v>45264</v>
      </c>
      <c r="E149" s="5">
        <v>100006</v>
      </c>
      <c r="F149" s="5">
        <f>YEAR(ohrm_leave_request[[#This Row],[date_applied]])</f>
        <v>2023</v>
      </c>
      <c r="G14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Preeti Tyagi</v>
      </c>
      <c r="H149" t="str">
        <f>_xlfn.XLOOKUP(ohrm_leave_request[[#This Row],[leave_type_id]],ohrm_leave_type[id],ohrm_leave_type[name],"",0,1)</f>
        <v>BL [Bereavement Leave]</v>
      </c>
      <c r="N149"/>
      <c r="O149"/>
      <c r="P149"/>
      <c r="Q149"/>
      <c r="R149"/>
    </row>
    <row r="150" spans="1:18" x14ac:dyDescent="0.3">
      <c r="A150">
        <v>145</v>
      </c>
      <c r="C150" s="5">
        <v>3</v>
      </c>
      <c r="D150" s="6">
        <v>45308</v>
      </c>
      <c r="E150" s="5">
        <v>15</v>
      </c>
      <c r="F150" s="5">
        <f>YEAR(ohrm_leave_request[[#This Row],[date_applied]])</f>
        <v>2024</v>
      </c>
      <c r="G15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50" t="str">
        <f>_xlfn.XLOOKUP(ohrm_leave_request[[#This Row],[leave_type_id]],ohrm_leave_type[id],ohrm_leave_type[name],"",0,1)</f>
        <v>SL [Sick Leave]</v>
      </c>
      <c r="N150"/>
      <c r="O150"/>
      <c r="P150"/>
      <c r="Q150"/>
      <c r="R150"/>
    </row>
    <row r="151" spans="1:18" x14ac:dyDescent="0.3">
      <c r="A151">
        <v>146</v>
      </c>
      <c r="C151" s="5">
        <v>1</v>
      </c>
      <c r="D151" s="6">
        <v>45313</v>
      </c>
      <c r="E151" s="5">
        <v>100001</v>
      </c>
      <c r="F151" s="5">
        <f>YEAR(ohrm_leave_request[[#This Row],[date_applied]])</f>
        <v>2024</v>
      </c>
      <c r="G15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51" t="str">
        <f>_xlfn.XLOOKUP(ohrm_leave_request[[#This Row],[leave_type_id]],ohrm_leave_type[id],ohrm_leave_type[name],"",0,1)</f>
        <v>EL [Earned Leave]</v>
      </c>
      <c r="N151"/>
      <c r="O151"/>
      <c r="P151"/>
      <c r="Q151"/>
      <c r="R151"/>
    </row>
    <row r="152" spans="1:18" x14ac:dyDescent="0.3">
      <c r="A152">
        <v>147</v>
      </c>
      <c r="C152" s="5">
        <v>3</v>
      </c>
      <c r="D152" s="6">
        <v>45322</v>
      </c>
      <c r="E152" s="5">
        <v>15</v>
      </c>
      <c r="F152" s="5">
        <f>YEAR(ohrm_leave_request[[#This Row],[date_applied]])</f>
        <v>2024</v>
      </c>
      <c r="G15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52" t="str">
        <f>_xlfn.XLOOKUP(ohrm_leave_request[[#This Row],[leave_type_id]],ohrm_leave_type[id],ohrm_leave_type[name],"",0,1)</f>
        <v>SL [Sick Leave]</v>
      </c>
      <c r="N152"/>
      <c r="O152"/>
      <c r="P152"/>
      <c r="Q152"/>
      <c r="R152"/>
    </row>
    <row r="153" spans="1:18" x14ac:dyDescent="0.3">
      <c r="A153">
        <v>148</v>
      </c>
      <c r="C153" s="5">
        <v>7</v>
      </c>
      <c r="D153" s="6">
        <v>45324</v>
      </c>
      <c r="E153" s="5">
        <v>100007</v>
      </c>
      <c r="F153" s="5">
        <f>YEAR(ohrm_leave_request[[#This Row],[date_applied]])</f>
        <v>2024</v>
      </c>
      <c r="G15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153" t="str">
        <f>_xlfn.XLOOKUP(ohrm_leave_request[[#This Row],[leave_type_id]],ohrm_leave_type[id],ohrm_leave_type[name],"",0,1)</f>
        <v>LWP [Leave without Pay]</v>
      </c>
      <c r="N153"/>
      <c r="O153"/>
      <c r="P153"/>
      <c r="Q153"/>
      <c r="R153"/>
    </row>
    <row r="154" spans="1:18" x14ac:dyDescent="0.3">
      <c r="A154">
        <v>149</v>
      </c>
      <c r="C154" s="5">
        <v>1</v>
      </c>
      <c r="D154" s="6">
        <v>45299</v>
      </c>
      <c r="E154" s="5">
        <v>16</v>
      </c>
      <c r="F154" s="5">
        <f>YEAR(ohrm_leave_request[[#This Row],[date_applied]])</f>
        <v>2024</v>
      </c>
      <c r="G15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154" t="str">
        <f>_xlfn.XLOOKUP(ohrm_leave_request[[#This Row],[leave_type_id]],ohrm_leave_type[id],ohrm_leave_type[name],"",0,1)</f>
        <v>EL [Earned Leave]</v>
      </c>
      <c r="N154"/>
      <c r="O154"/>
      <c r="P154"/>
      <c r="Q154"/>
      <c r="R154"/>
    </row>
    <row r="155" spans="1:18" x14ac:dyDescent="0.3">
      <c r="A155">
        <v>150</v>
      </c>
      <c r="C155" s="5">
        <v>10</v>
      </c>
      <c r="D155" s="6">
        <v>45309</v>
      </c>
      <c r="E155" s="5">
        <v>16</v>
      </c>
      <c r="F155" s="5">
        <f>YEAR(ohrm_leave_request[[#This Row],[date_applied]])</f>
        <v>2024</v>
      </c>
      <c r="G15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155" t="str">
        <f>_xlfn.XLOOKUP(ohrm_leave_request[[#This Row],[leave_type_id]],ohrm_leave_type[id],ohrm_leave_type[name],"",0,1)</f>
        <v>CL [Casual Leave]</v>
      </c>
      <c r="N155"/>
      <c r="O155"/>
      <c r="P155"/>
      <c r="Q155"/>
      <c r="R155"/>
    </row>
    <row r="156" spans="1:18" x14ac:dyDescent="0.3">
      <c r="A156">
        <v>151</v>
      </c>
      <c r="C156" s="5">
        <v>1</v>
      </c>
      <c r="D156" s="6">
        <v>45303</v>
      </c>
      <c r="E156" s="5">
        <v>7</v>
      </c>
      <c r="F156" s="5">
        <f>YEAR(ohrm_leave_request[[#This Row],[date_applied]])</f>
        <v>2024</v>
      </c>
      <c r="G15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56" t="str">
        <f>_xlfn.XLOOKUP(ohrm_leave_request[[#This Row],[leave_type_id]],ohrm_leave_type[id],ohrm_leave_type[name],"",0,1)</f>
        <v>EL [Earned Leave]</v>
      </c>
      <c r="N156"/>
      <c r="O156"/>
      <c r="P156"/>
      <c r="Q156"/>
      <c r="R156"/>
    </row>
    <row r="157" spans="1:18" x14ac:dyDescent="0.3">
      <c r="A157">
        <v>152</v>
      </c>
      <c r="C157" s="5">
        <v>1</v>
      </c>
      <c r="D157" s="6">
        <v>45307</v>
      </c>
      <c r="E157" s="5">
        <v>7</v>
      </c>
      <c r="F157" s="5">
        <f>YEAR(ohrm_leave_request[[#This Row],[date_applied]])</f>
        <v>2024</v>
      </c>
      <c r="G15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57" t="str">
        <f>_xlfn.XLOOKUP(ohrm_leave_request[[#This Row],[leave_type_id]],ohrm_leave_type[id],ohrm_leave_type[name],"",0,1)</f>
        <v>EL [Earned Leave]</v>
      </c>
      <c r="N157"/>
      <c r="O157"/>
      <c r="P157"/>
      <c r="Q157"/>
      <c r="R157"/>
    </row>
    <row r="158" spans="1:18" x14ac:dyDescent="0.3">
      <c r="A158">
        <v>153</v>
      </c>
      <c r="C158" s="5">
        <v>1</v>
      </c>
      <c r="D158" s="6">
        <v>45313</v>
      </c>
      <c r="E158" s="5">
        <v>7</v>
      </c>
      <c r="F158" s="5">
        <f>YEAR(ohrm_leave_request[[#This Row],[date_applied]])</f>
        <v>2024</v>
      </c>
      <c r="G15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58" t="str">
        <f>_xlfn.XLOOKUP(ohrm_leave_request[[#This Row],[leave_type_id]],ohrm_leave_type[id],ohrm_leave_type[name],"",0,1)</f>
        <v>EL [Earned Leave]</v>
      </c>
      <c r="N158"/>
      <c r="O158"/>
      <c r="P158"/>
      <c r="Q158"/>
      <c r="R158"/>
    </row>
    <row r="159" spans="1:18" x14ac:dyDescent="0.3">
      <c r="A159">
        <v>154</v>
      </c>
      <c r="C159" s="5">
        <v>10</v>
      </c>
      <c r="D159" s="6">
        <v>45337</v>
      </c>
      <c r="E159" s="5">
        <v>14</v>
      </c>
      <c r="F159" s="5">
        <f>YEAR(ohrm_leave_request[[#This Row],[date_applied]])</f>
        <v>2024</v>
      </c>
      <c r="G15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Amol Jalda</v>
      </c>
      <c r="H159" t="str">
        <f>_xlfn.XLOOKUP(ohrm_leave_request[[#This Row],[leave_type_id]],ohrm_leave_type[id],ohrm_leave_type[name],"",0,1)</f>
        <v>CL [Casual Leave]</v>
      </c>
      <c r="N159"/>
      <c r="O159"/>
      <c r="P159"/>
      <c r="Q159"/>
      <c r="R159"/>
    </row>
    <row r="160" spans="1:18" x14ac:dyDescent="0.3">
      <c r="A160">
        <v>155</v>
      </c>
      <c r="C160" s="5">
        <v>3</v>
      </c>
      <c r="D160" s="6">
        <v>45336</v>
      </c>
      <c r="E160" s="5">
        <v>15</v>
      </c>
      <c r="F160" s="5">
        <f>YEAR(ohrm_leave_request[[#This Row],[date_applied]])</f>
        <v>2024</v>
      </c>
      <c r="G16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60" t="str">
        <f>_xlfn.XLOOKUP(ohrm_leave_request[[#This Row],[leave_type_id]],ohrm_leave_type[id],ohrm_leave_type[name],"",0,1)</f>
        <v>SL [Sick Leave]</v>
      </c>
      <c r="N160"/>
      <c r="O160"/>
      <c r="P160"/>
      <c r="Q160"/>
      <c r="R160"/>
    </row>
    <row r="161" spans="1:18" x14ac:dyDescent="0.3">
      <c r="A161">
        <v>156</v>
      </c>
      <c r="C161" s="5">
        <v>3</v>
      </c>
      <c r="D161" s="6">
        <v>45349</v>
      </c>
      <c r="E161" s="5">
        <v>7</v>
      </c>
      <c r="F161" s="5">
        <f>YEAR(ohrm_leave_request[[#This Row],[date_applied]])</f>
        <v>2024</v>
      </c>
      <c r="G16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61" t="str">
        <f>_xlfn.XLOOKUP(ohrm_leave_request[[#This Row],[leave_type_id]],ohrm_leave_type[id],ohrm_leave_type[name],"",0,1)</f>
        <v>SL [Sick Leave]</v>
      </c>
      <c r="N161"/>
      <c r="O161"/>
      <c r="P161"/>
      <c r="Q161"/>
      <c r="R161"/>
    </row>
    <row r="162" spans="1:18" x14ac:dyDescent="0.3">
      <c r="A162">
        <v>157</v>
      </c>
      <c r="C162" s="5">
        <v>3</v>
      </c>
      <c r="D162" s="6">
        <v>45359</v>
      </c>
      <c r="E162" s="5">
        <v>15</v>
      </c>
      <c r="F162" s="5">
        <f>YEAR(ohrm_leave_request[[#This Row],[date_applied]])</f>
        <v>2024</v>
      </c>
      <c r="G16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62" t="str">
        <f>_xlfn.XLOOKUP(ohrm_leave_request[[#This Row],[leave_type_id]],ohrm_leave_type[id],ohrm_leave_type[name],"",0,1)</f>
        <v>SL [Sick Leave]</v>
      </c>
      <c r="N162"/>
      <c r="O162"/>
      <c r="P162"/>
      <c r="Q162"/>
      <c r="R162"/>
    </row>
    <row r="163" spans="1:18" x14ac:dyDescent="0.3">
      <c r="A163">
        <v>158</v>
      </c>
      <c r="C163" s="5">
        <v>3</v>
      </c>
      <c r="D163" s="6">
        <v>45377</v>
      </c>
      <c r="E163" s="5">
        <v>100001</v>
      </c>
      <c r="F163" s="5">
        <f>YEAR(ohrm_leave_request[[#This Row],[date_applied]])</f>
        <v>2024</v>
      </c>
      <c r="G16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63" t="str">
        <f>_xlfn.XLOOKUP(ohrm_leave_request[[#This Row],[leave_type_id]],ohrm_leave_type[id],ohrm_leave_type[name],"",0,1)</f>
        <v>SL [Sick Leave]</v>
      </c>
      <c r="N163"/>
      <c r="O163"/>
      <c r="P163"/>
      <c r="Q163"/>
      <c r="R163"/>
    </row>
    <row r="164" spans="1:18" x14ac:dyDescent="0.3">
      <c r="A164">
        <v>159</v>
      </c>
      <c r="C164" s="5">
        <v>1</v>
      </c>
      <c r="D164" s="6">
        <v>45377</v>
      </c>
      <c r="E164" s="5">
        <v>15</v>
      </c>
      <c r="F164" s="5">
        <f>YEAR(ohrm_leave_request[[#This Row],[date_applied]])</f>
        <v>2024</v>
      </c>
      <c r="G16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64" t="str">
        <f>_xlfn.XLOOKUP(ohrm_leave_request[[#This Row],[leave_type_id]],ohrm_leave_type[id],ohrm_leave_type[name],"",0,1)</f>
        <v>EL [Earned Leave]</v>
      </c>
      <c r="N164"/>
      <c r="O164"/>
      <c r="P164"/>
      <c r="Q164"/>
      <c r="R164"/>
    </row>
    <row r="165" spans="1:18" x14ac:dyDescent="0.3">
      <c r="A165">
        <v>160</v>
      </c>
      <c r="C165" s="5">
        <v>1</v>
      </c>
      <c r="D165" s="6">
        <v>45378</v>
      </c>
      <c r="E165" s="5">
        <v>15</v>
      </c>
      <c r="F165" s="5">
        <f>YEAR(ohrm_leave_request[[#This Row],[date_applied]])</f>
        <v>2024</v>
      </c>
      <c r="G16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65" t="str">
        <f>_xlfn.XLOOKUP(ohrm_leave_request[[#This Row],[leave_type_id]],ohrm_leave_type[id],ohrm_leave_type[name],"",0,1)</f>
        <v>EL [Earned Leave]</v>
      </c>
      <c r="N165"/>
      <c r="O165"/>
      <c r="P165"/>
      <c r="Q165"/>
      <c r="R165"/>
    </row>
    <row r="166" spans="1:18" x14ac:dyDescent="0.3">
      <c r="A166">
        <v>161</v>
      </c>
      <c r="C166" s="5">
        <v>1</v>
      </c>
      <c r="D166" s="6">
        <v>45379</v>
      </c>
      <c r="E166" s="5">
        <v>15</v>
      </c>
      <c r="F166" s="5">
        <f>YEAR(ohrm_leave_request[[#This Row],[date_applied]])</f>
        <v>2024</v>
      </c>
      <c r="G16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66" t="str">
        <f>_xlfn.XLOOKUP(ohrm_leave_request[[#This Row],[leave_type_id]],ohrm_leave_type[id],ohrm_leave_type[name],"",0,1)</f>
        <v>EL [Earned Leave]</v>
      </c>
      <c r="N166"/>
      <c r="O166"/>
      <c r="P166"/>
      <c r="Q166"/>
      <c r="R166"/>
    </row>
    <row r="167" spans="1:18" x14ac:dyDescent="0.3">
      <c r="A167">
        <v>162</v>
      </c>
      <c r="C167" s="5">
        <v>3</v>
      </c>
      <c r="D167" s="6">
        <v>45411</v>
      </c>
      <c r="E167" s="5">
        <v>100001</v>
      </c>
      <c r="F167" s="5">
        <f>YEAR(ohrm_leave_request[[#This Row],[date_applied]])</f>
        <v>2024</v>
      </c>
      <c r="G16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67" t="str">
        <f>_xlfn.XLOOKUP(ohrm_leave_request[[#This Row],[leave_type_id]],ohrm_leave_type[id],ohrm_leave_type[name],"",0,1)</f>
        <v>SL [Sick Leave]</v>
      </c>
      <c r="N167"/>
      <c r="O167"/>
      <c r="P167"/>
      <c r="Q167"/>
      <c r="R167"/>
    </row>
    <row r="168" spans="1:18" x14ac:dyDescent="0.3">
      <c r="A168">
        <v>163</v>
      </c>
      <c r="C168" s="5">
        <v>10</v>
      </c>
      <c r="D168" s="6">
        <v>45383</v>
      </c>
      <c r="E168" s="5">
        <v>15</v>
      </c>
      <c r="F168" s="5">
        <f>YEAR(ohrm_leave_request[[#This Row],[date_applied]])</f>
        <v>2024</v>
      </c>
      <c r="G16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68" t="str">
        <f>_xlfn.XLOOKUP(ohrm_leave_request[[#This Row],[leave_type_id]],ohrm_leave_type[id],ohrm_leave_type[name],"",0,1)</f>
        <v>CL [Casual Leave]</v>
      </c>
      <c r="N168"/>
      <c r="O168"/>
      <c r="P168"/>
      <c r="Q168"/>
      <c r="R168"/>
    </row>
    <row r="169" spans="1:18" x14ac:dyDescent="0.3">
      <c r="A169">
        <v>164</v>
      </c>
      <c r="C169" s="5">
        <v>10</v>
      </c>
      <c r="D169" s="6">
        <v>45384</v>
      </c>
      <c r="E169" s="5">
        <v>15</v>
      </c>
      <c r="F169" s="5">
        <f>YEAR(ohrm_leave_request[[#This Row],[date_applied]])</f>
        <v>2024</v>
      </c>
      <c r="G16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69" t="str">
        <f>_xlfn.XLOOKUP(ohrm_leave_request[[#This Row],[leave_type_id]],ohrm_leave_type[id],ohrm_leave_type[name],"",0,1)</f>
        <v>CL [Casual Leave]</v>
      </c>
      <c r="N169"/>
      <c r="O169"/>
      <c r="P169"/>
      <c r="Q169"/>
      <c r="R169"/>
    </row>
    <row r="170" spans="1:18" x14ac:dyDescent="0.3">
      <c r="A170">
        <v>165</v>
      </c>
      <c r="C170" s="5">
        <v>1</v>
      </c>
      <c r="D170" s="6">
        <v>45383</v>
      </c>
      <c r="E170" s="5">
        <v>100006</v>
      </c>
      <c r="F170" s="5">
        <f>YEAR(ohrm_leave_request[[#This Row],[date_applied]])</f>
        <v>2024</v>
      </c>
      <c r="G17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Preeti Tyagi</v>
      </c>
      <c r="H170" t="str">
        <f>_xlfn.XLOOKUP(ohrm_leave_request[[#This Row],[leave_type_id]],ohrm_leave_type[id],ohrm_leave_type[name],"",0,1)</f>
        <v>EL [Earned Leave]</v>
      </c>
      <c r="N170"/>
      <c r="O170"/>
      <c r="P170"/>
      <c r="Q170"/>
      <c r="R170"/>
    </row>
    <row r="171" spans="1:18" x14ac:dyDescent="0.3">
      <c r="A171">
        <v>166</v>
      </c>
      <c r="C171" s="5">
        <v>1</v>
      </c>
      <c r="D171" s="6">
        <v>45384</v>
      </c>
      <c r="E171" s="5">
        <v>100001</v>
      </c>
      <c r="F171" s="5">
        <f>YEAR(ohrm_leave_request[[#This Row],[date_applied]])</f>
        <v>2024</v>
      </c>
      <c r="G17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71" t="str">
        <f>_xlfn.XLOOKUP(ohrm_leave_request[[#This Row],[leave_type_id]],ohrm_leave_type[id],ohrm_leave_type[name],"",0,1)</f>
        <v>EL [Earned Leave]</v>
      </c>
      <c r="N171"/>
      <c r="O171"/>
      <c r="P171"/>
      <c r="Q171"/>
      <c r="R171"/>
    </row>
    <row r="172" spans="1:18" x14ac:dyDescent="0.3">
      <c r="A172">
        <v>167</v>
      </c>
      <c r="C172" s="5">
        <v>10</v>
      </c>
      <c r="D172" s="6">
        <v>45401</v>
      </c>
      <c r="E172" s="5">
        <v>16</v>
      </c>
      <c r="F172" s="5">
        <f>YEAR(ohrm_leave_request[[#This Row],[date_applied]])</f>
        <v>2024</v>
      </c>
      <c r="G17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172" t="str">
        <f>_xlfn.XLOOKUP(ohrm_leave_request[[#This Row],[leave_type_id]],ohrm_leave_type[id],ohrm_leave_type[name],"",0,1)</f>
        <v>CL [Casual Leave]</v>
      </c>
      <c r="N172"/>
      <c r="O172"/>
      <c r="P172"/>
      <c r="Q172"/>
      <c r="R172"/>
    </row>
    <row r="173" spans="1:18" x14ac:dyDescent="0.3">
      <c r="A173">
        <v>168</v>
      </c>
      <c r="C173" s="5">
        <v>10</v>
      </c>
      <c r="D173" s="6">
        <v>45407</v>
      </c>
      <c r="E173" s="5">
        <v>7</v>
      </c>
      <c r="F173" s="5">
        <f>YEAR(ohrm_leave_request[[#This Row],[date_applied]])</f>
        <v>2024</v>
      </c>
      <c r="G17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73" t="str">
        <f>_xlfn.XLOOKUP(ohrm_leave_request[[#This Row],[leave_type_id]],ohrm_leave_type[id],ohrm_leave_type[name],"",0,1)</f>
        <v>CL [Casual Leave]</v>
      </c>
      <c r="N173"/>
      <c r="O173"/>
      <c r="P173"/>
      <c r="Q173"/>
      <c r="R173"/>
    </row>
    <row r="174" spans="1:18" x14ac:dyDescent="0.3">
      <c r="A174">
        <v>169</v>
      </c>
      <c r="C174" s="5">
        <v>1</v>
      </c>
      <c r="D174" s="6">
        <v>45313</v>
      </c>
      <c r="E174" s="5">
        <v>100001</v>
      </c>
      <c r="F174" s="5">
        <f>YEAR(ohrm_leave_request[[#This Row],[date_applied]])</f>
        <v>2024</v>
      </c>
      <c r="G17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74" t="str">
        <f>_xlfn.XLOOKUP(ohrm_leave_request[[#This Row],[leave_type_id]],ohrm_leave_type[id],ohrm_leave_type[name],"",0,1)</f>
        <v>EL [Earned Leave]</v>
      </c>
      <c r="N174"/>
      <c r="O174"/>
      <c r="P174"/>
      <c r="Q174"/>
      <c r="R174"/>
    </row>
    <row r="175" spans="1:18" x14ac:dyDescent="0.3">
      <c r="A175">
        <v>170</v>
      </c>
      <c r="C175" s="5">
        <v>1</v>
      </c>
      <c r="D175" s="6">
        <v>45356</v>
      </c>
      <c r="E175" s="5">
        <v>100001</v>
      </c>
      <c r="F175" s="5">
        <f>YEAR(ohrm_leave_request[[#This Row],[date_applied]])</f>
        <v>2024</v>
      </c>
      <c r="G17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75" t="str">
        <f>_xlfn.XLOOKUP(ohrm_leave_request[[#This Row],[leave_type_id]],ohrm_leave_type[id],ohrm_leave_type[name],"",0,1)</f>
        <v>EL [Earned Leave]</v>
      </c>
      <c r="N175"/>
      <c r="O175"/>
      <c r="P175"/>
      <c r="Q175"/>
      <c r="R175"/>
    </row>
    <row r="176" spans="1:18" x14ac:dyDescent="0.3">
      <c r="A176">
        <v>171</v>
      </c>
      <c r="C176" s="5">
        <v>10</v>
      </c>
      <c r="D176" s="6">
        <v>45420</v>
      </c>
      <c r="E176" s="5">
        <v>15</v>
      </c>
      <c r="F176" s="5">
        <f>YEAR(ohrm_leave_request[[#This Row],[date_applied]])</f>
        <v>2024</v>
      </c>
      <c r="G17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76" t="str">
        <f>_xlfn.XLOOKUP(ohrm_leave_request[[#This Row],[leave_type_id]],ohrm_leave_type[id],ohrm_leave_type[name],"",0,1)</f>
        <v>CL [Casual Leave]</v>
      </c>
      <c r="N176"/>
      <c r="O176"/>
      <c r="P176"/>
      <c r="Q176"/>
      <c r="R176"/>
    </row>
    <row r="177" spans="1:18" x14ac:dyDescent="0.3">
      <c r="A177">
        <v>172</v>
      </c>
      <c r="C177" s="5">
        <v>10</v>
      </c>
      <c r="D177" s="6">
        <v>45433</v>
      </c>
      <c r="E177" s="5">
        <v>15</v>
      </c>
      <c r="F177" s="5">
        <f>YEAR(ohrm_leave_request[[#This Row],[date_applied]])</f>
        <v>2024</v>
      </c>
      <c r="G17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77" t="str">
        <f>_xlfn.XLOOKUP(ohrm_leave_request[[#This Row],[leave_type_id]],ohrm_leave_type[id],ohrm_leave_type[name],"",0,1)</f>
        <v>CL [Casual Leave]</v>
      </c>
      <c r="N177"/>
      <c r="O177"/>
      <c r="P177"/>
      <c r="Q177"/>
      <c r="R177"/>
    </row>
    <row r="178" spans="1:18" x14ac:dyDescent="0.3">
      <c r="A178">
        <v>173</v>
      </c>
      <c r="C178" s="5">
        <v>3</v>
      </c>
      <c r="D178" s="6">
        <v>45441</v>
      </c>
      <c r="E178" s="5">
        <v>15</v>
      </c>
      <c r="F178" s="5">
        <f>YEAR(ohrm_leave_request[[#This Row],[date_applied]])</f>
        <v>2024</v>
      </c>
      <c r="G17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78" t="str">
        <f>_xlfn.XLOOKUP(ohrm_leave_request[[#This Row],[leave_type_id]],ohrm_leave_type[id],ohrm_leave_type[name],"",0,1)</f>
        <v>SL [Sick Leave]</v>
      </c>
      <c r="N178"/>
      <c r="O178"/>
      <c r="P178"/>
      <c r="Q178"/>
      <c r="R178"/>
    </row>
    <row r="179" spans="1:18" x14ac:dyDescent="0.3">
      <c r="A179">
        <v>174</v>
      </c>
      <c r="C179" s="5">
        <v>3</v>
      </c>
      <c r="D179" s="6">
        <v>45433</v>
      </c>
      <c r="E179" s="5">
        <v>16</v>
      </c>
      <c r="F179" s="5">
        <f>YEAR(ohrm_leave_request[[#This Row],[date_applied]])</f>
        <v>2024</v>
      </c>
      <c r="G17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179" t="str">
        <f>_xlfn.XLOOKUP(ohrm_leave_request[[#This Row],[leave_type_id]],ohrm_leave_type[id],ohrm_leave_type[name],"",0,1)</f>
        <v>SL [Sick Leave]</v>
      </c>
      <c r="N179"/>
      <c r="O179"/>
      <c r="P179"/>
      <c r="Q179"/>
      <c r="R179"/>
    </row>
    <row r="180" spans="1:18" x14ac:dyDescent="0.3">
      <c r="A180">
        <v>175</v>
      </c>
      <c r="C180" s="5">
        <v>10</v>
      </c>
      <c r="D180" s="6">
        <v>45418</v>
      </c>
      <c r="E180" s="5">
        <v>100001</v>
      </c>
      <c r="F180" s="5">
        <f>YEAR(ohrm_leave_request[[#This Row],[date_applied]])</f>
        <v>2024</v>
      </c>
      <c r="G18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80" t="str">
        <f>_xlfn.XLOOKUP(ohrm_leave_request[[#This Row],[leave_type_id]],ohrm_leave_type[id],ohrm_leave_type[name],"",0,1)</f>
        <v>CL [Casual Leave]</v>
      </c>
      <c r="N180"/>
      <c r="O180"/>
      <c r="P180"/>
      <c r="Q180"/>
      <c r="R180"/>
    </row>
    <row r="181" spans="1:18" x14ac:dyDescent="0.3">
      <c r="A181">
        <v>176</v>
      </c>
      <c r="C181" s="5">
        <v>10</v>
      </c>
      <c r="D181" s="6">
        <v>45439</v>
      </c>
      <c r="E181" s="5">
        <v>100001</v>
      </c>
      <c r="F181" s="5">
        <f>YEAR(ohrm_leave_request[[#This Row],[date_applied]])</f>
        <v>2024</v>
      </c>
      <c r="G18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81" t="str">
        <f>_xlfn.XLOOKUP(ohrm_leave_request[[#This Row],[leave_type_id]],ohrm_leave_type[id],ohrm_leave_type[name],"",0,1)</f>
        <v>CL [Casual Leave]</v>
      </c>
      <c r="N181"/>
      <c r="O181"/>
      <c r="P181"/>
      <c r="Q181"/>
      <c r="R181"/>
    </row>
    <row r="182" spans="1:18" x14ac:dyDescent="0.3">
      <c r="A182">
        <v>177</v>
      </c>
      <c r="C182" s="5">
        <v>3</v>
      </c>
      <c r="D182" s="6">
        <v>45426</v>
      </c>
      <c r="E182" s="5">
        <v>100007</v>
      </c>
      <c r="F182" s="5">
        <f>YEAR(ohrm_leave_request[[#This Row],[date_applied]])</f>
        <v>2024</v>
      </c>
      <c r="G18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182" t="str">
        <f>_xlfn.XLOOKUP(ohrm_leave_request[[#This Row],[leave_type_id]],ohrm_leave_type[id],ohrm_leave_type[name],"",0,1)</f>
        <v>SL [Sick Leave]</v>
      </c>
      <c r="N182"/>
      <c r="O182"/>
      <c r="P182"/>
      <c r="Q182"/>
      <c r="R182"/>
    </row>
    <row r="183" spans="1:18" x14ac:dyDescent="0.3">
      <c r="A183">
        <v>178</v>
      </c>
      <c r="C183" s="5">
        <v>10</v>
      </c>
      <c r="D183" s="6">
        <v>45435</v>
      </c>
      <c r="E183" s="5">
        <v>100007</v>
      </c>
      <c r="F183" s="5">
        <f>YEAR(ohrm_leave_request[[#This Row],[date_applied]])</f>
        <v>2024</v>
      </c>
      <c r="G18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183" t="str">
        <f>_xlfn.XLOOKUP(ohrm_leave_request[[#This Row],[leave_type_id]],ohrm_leave_type[id],ohrm_leave_type[name],"",0,1)</f>
        <v>CL [Casual Leave]</v>
      </c>
      <c r="N183"/>
      <c r="O183"/>
      <c r="P183"/>
      <c r="Q183"/>
      <c r="R183"/>
    </row>
    <row r="184" spans="1:18" x14ac:dyDescent="0.3">
      <c r="A184">
        <v>179</v>
      </c>
      <c r="C184" s="5">
        <v>10</v>
      </c>
      <c r="D184" s="6">
        <v>45420</v>
      </c>
      <c r="E184" s="5">
        <v>7</v>
      </c>
      <c r="F184" s="5">
        <f>YEAR(ohrm_leave_request[[#This Row],[date_applied]])</f>
        <v>2024</v>
      </c>
      <c r="G18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84" t="str">
        <f>_xlfn.XLOOKUP(ohrm_leave_request[[#This Row],[leave_type_id]],ohrm_leave_type[id],ohrm_leave_type[name],"",0,1)</f>
        <v>CL [Casual Leave]</v>
      </c>
      <c r="N184"/>
      <c r="O184"/>
      <c r="P184"/>
      <c r="Q184"/>
      <c r="R184"/>
    </row>
    <row r="185" spans="1:18" x14ac:dyDescent="0.3">
      <c r="A185">
        <v>180</v>
      </c>
      <c r="C185" s="5">
        <v>3</v>
      </c>
      <c r="D185" s="6">
        <v>45436</v>
      </c>
      <c r="E185" s="5">
        <v>16</v>
      </c>
      <c r="F185" s="5">
        <f>YEAR(ohrm_leave_request[[#This Row],[date_applied]])</f>
        <v>2024</v>
      </c>
      <c r="G18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185" t="str">
        <f>_xlfn.XLOOKUP(ohrm_leave_request[[#This Row],[leave_type_id]],ohrm_leave_type[id],ohrm_leave_type[name],"",0,1)</f>
        <v>SL [Sick Leave]</v>
      </c>
      <c r="N185"/>
      <c r="O185"/>
      <c r="P185"/>
      <c r="Q185"/>
      <c r="R185"/>
    </row>
    <row r="186" spans="1:18" x14ac:dyDescent="0.3">
      <c r="A186">
        <v>181</v>
      </c>
      <c r="C186" s="5">
        <v>1</v>
      </c>
      <c r="D186" s="6">
        <v>45449</v>
      </c>
      <c r="E186" s="5">
        <v>15</v>
      </c>
      <c r="F186" s="5">
        <f>YEAR(ohrm_leave_request[[#This Row],[date_applied]])</f>
        <v>2024</v>
      </c>
      <c r="G18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86" t="str">
        <f>_xlfn.XLOOKUP(ohrm_leave_request[[#This Row],[leave_type_id]],ohrm_leave_type[id],ohrm_leave_type[name],"",0,1)</f>
        <v>EL [Earned Leave]</v>
      </c>
      <c r="N186"/>
      <c r="O186"/>
      <c r="P186"/>
      <c r="Q186"/>
      <c r="R186"/>
    </row>
    <row r="187" spans="1:18" x14ac:dyDescent="0.3">
      <c r="A187">
        <v>182</v>
      </c>
      <c r="C187" s="5">
        <v>1</v>
      </c>
      <c r="D187" s="6">
        <v>45450</v>
      </c>
      <c r="E187" s="5">
        <v>15</v>
      </c>
      <c r="F187" s="5">
        <f>YEAR(ohrm_leave_request[[#This Row],[date_applied]])</f>
        <v>2024</v>
      </c>
      <c r="G18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87" t="str">
        <f>_xlfn.XLOOKUP(ohrm_leave_request[[#This Row],[leave_type_id]],ohrm_leave_type[id],ohrm_leave_type[name],"",0,1)</f>
        <v>EL [Earned Leave]</v>
      </c>
      <c r="N187"/>
      <c r="O187"/>
      <c r="P187"/>
      <c r="Q187"/>
      <c r="R187"/>
    </row>
    <row r="188" spans="1:18" x14ac:dyDescent="0.3">
      <c r="A188">
        <v>183</v>
      </c>
      <c r="C188" s="5">
        <v>10</v>
      </c>
      <c r="D188" s="6">
        <v>45454</v>
      </c>
      <c r="E188" s="5">
        <v>100001</v>
      </c>
      <c r="F188" s="5">
        <f>YEAR(ohrm_leave_request[[#This Row],[date_applied]])</f>
        <v>2024</v>
      </c>
      <c r="G18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88" t="str">
        <f>_xlfn.XLOOKUP(ohrm_leave_request[[#This Row],[leave_type_id]],ohrm_leave_type[id],ohrm_leave_type[name],"",0,1)</f>
        <v>CL [Casual Leave]</v>
      </c>
      <c r="N188"/>
      <c r="O188"/>
      <c r="P188"/>
      <c r="Q188"/>
      <c r="R188"/>
    </row>
    <row r="189" spans="1:18" x14ac:dyDescent="0.3">
      <c r="A189">
        <v>184</v>
      </c>
      <c r="C189" s="5">
        <v>11</v>
      </c>
      <c r="D189" s="6">
        <v>45453</v>
      </c>
      <c r="E189" s="5">
        <v>100001</v>
      </c>
      <c r="F189" s="5">
        <f>YEAR(ohrm_leave_request[[#This Row],[date_applied]])</f>
        <v>2024</v>
      </c>
      <c r="G18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89" t="str">
        <f>_xlfn.XLOOKUP(ohrm_leave_request[[#This Row],[leave_type_id]],ohrm_leave_type[id],ohrm_leave_type[name],"",0,1)</f>
        <v>WFH [Work from Home]</v>
      </c>
      <c r="N189"/>
      <c r="O189"/>
      <c r="P189"/>
      <c r="Q189"/>
      <c r="R189"/>
    </row>
    <row r="190" spans="1:18" x14ac:dyDescent="0.3">
      <c r="A190">
        <v>185</v>
      </c>
      <c r="C190" s="5">
        <v>11</v>
      </c>
      <c r="D190" s="6">
        <v>45460</v>
      </c>
      <c r="E190" s="5">
        <v>100001</v>
      </c>
      <c r="F190" s="5">
        <f>YEAR(ohrm_leave_request[[#This Row],[date_applied]])</f>
        <v>2024</v>
      </c>
      <c r="G19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90" t="str">
        <f>_xlfn.XLOOKUP(ohrm_leave_request[[#This Row],[leave_type_id]],ohrm_leave_type[id],ohrm_leave_type[name],"",0,1)</f>
        <v>WFH [Work from Home]</v>
      </c>
      <c r="N190"/>
      <c r="O190"/>
      <c r="P190"/>
      <c r="Q190"/>
      <c r="R190"/>
    </row>
    <row r="191" spans="1:18" x14ac:dyDescent="0.3">
      <c r="A191">
        <v>186</v>
      </c>
      <c r="C191" s="5">
        <v>1</v>
      </c>
      <c r="D191" s="6">
        <v>45469</v>
      </c>
      <c r="E191" s="5">
        <v>7</v>
      </c>
      <c r="F191" s="5">
        <f>YEAR(ohrm_leave_request[[#This Row],[date_applied]])</f>
        <v>2024</v>
      </c>
      <c r="G19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191" t="str">
        <f>_xlfn.XLOOKUP(ohrm_leave_request[[#This Row],[leave_type_id]],ohrm_leave_type[id],ohrm_leave_type[name],"",0,1)</f>
        <v>EL [Earned Leave]</v>
      </c>
      <c r="N191"/>
      <c r="O191"/>
      <c r="P191"/>
      <c r="Q191"/>
      <c r="R191"/>
    </row>
    <row r="192" spans="1:18" x14ac:dyDescent="0.3">
      <c r="A192">
        <v>187</v>
      </c>
      <c r="C192" s="5">
        <v>10</v>
      </c>
      <c r="D192" s="6">
        <v>45467</v>
      </c>
      <c r="E192" s="5">
        <v>100006</v>
      </c>
      <c r="F192" s="5">
        <f>YEAR(ohrm_leave_request[[#This Row],[date_applied]])</f>
        <v>2024</v>
      </c>
      <c r="G19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Preeti Tyagi</v>
      </c>
      <c r="H192" t="str">
        <f>_xlfn.XLOOKUP(ohrm_leave_request[[#This Row],[leave_type_id]],ohrm_leave_type[id],ohrm_leave_type[name],"",0,1)</f>
        <v>CL [Casual Leave]</v>
      </c>
      <c r="N192"/>
      <c r="O192"/>
      <c r="P192"/>
      <c r="Q192"/>
      <c r="R192"/>
    </row>
    <row r="193" spans="1:18" x14ac:dyDescent="0.3">
      <c r="A193">
        <v>188</v>
      </c>
      <c r="C193" s="5">
        <v>11</v>
      </c>
      <c r="D193" s="6">
        <v>45469</v>
      </c>
      <c r="E193" s="5">
        <v>16</v>
      </c>
      <c r="F193" s="5">
        <f>YEAR(ohrm_leave_request[[#This Row],[date_applied]])</f>
        <v>2024</v>
      </c>
      <c r="G19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193" t="str">
        <f>_xlfn.XLOOKUP(ohrm_leave_request[[#This Row],[leave_type_id]],ohrm_leave_type[id],ohrm_leave_type[name],"",0,1)</f>
        <v>WFH [Work from Home]</v>
      </c>
      <c r="N193"/>
      <c r="O193"/>
      <c r="P193"/>
      <c r="Q193"/>
      <c r="R193"/>
    </row>
    <row r="194" spans="1:18" x14ac:dyDescent="0.3">
      <c r="A194">
        <v>189</v>
      </c>
      <c r="C194" s="5">
        <v>11</v>
      </c>
      <c r="D194" s="6">
        <v>45469</v>
      </c>
      <c r="E194" s="5">
        <v>100001</v>
      </c>
      <c r="F194" s="5">
        <f>YEAR(ohrm_leave_request[[#This Row],[date_applied]])</f>
        <v>2024</v>
      </c>
      <c r="G19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194" t="str">
        <f>_xlfn.XLOOKUP(ohrm_leave_request[[#This Row],[leave_type_id]],ohrm_leave_type[id],ohrm_leave_type[name],"",0,1)</f>
        <v>WFH [Work from Home]</v>
      </c>
      <c r="N194"/>
      <c r="O194"/>
      <c r="P194"/>
      <c r="Q194"/>
      <c r="R194"/>
    </row>
    <row r="195" spans="1:18" x14ac:dyDescent="0.3">
      <c r="A195">
        <v>190</v>
      </c>
      <c r="C195" s="5">
        <v>10</v>
      </c>
      <c r="D195" s="6">
        <v>45461</v>
      </c>
      <c r="E195" s="5">
        <v>15</v>
      </c>
      <c r="F195" s="5">
        <f>YEAR(ohrm_leave_request[[#This Row],[date_applied]])</f>
        <v>2024</v>
      </c>
      <c r="G19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95" t="str">
        <f>_xlfn.XLOOKUP(ohrm_leave_request[[#This Row],[leave_type_id]],ohrm_leave_type[id],ohrm_leave_type[name],"",0,1)</f>
        <v>CL [Casual Leave]</v>
      </c>
      <c r="N195"/>
      <c r="O195"/>
      <c r="P195"/>
      <c r="Q195"/>
      <c r="R195"/>
    </row>
    <row r="196" spans="1:18" x14ac:dyDescent="0.3">
      <c r="A196">
        <v>191</v>
      </c>
      <c r="C196" s="5">
        <v>10</v>
      </c>
      <c r="D196" s="6">
        <v>45462</v>
      </c>
      <c r="E196" s="5">
        <v>15</v>
      </c>
      <c r="F196" s="5">
        <f>YEAR(ohrm_leave_request[[#This Row],[date_applied]])</f>
        <v>2024</v>
      </c>
      <c r="G19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96" t="str">
        <f>_xlfn.XLOOKUP(ohrm_leave_request[[#This Row],[leave_type_id]],ohrm_leave_type[id],ohrm_leave_type[name],"",0,1)</f>
        <v>CL [Casual Leave]</v>
      </c>
      <c r="N196"/>
      <c r="O196"/>
      <c r="P196"/>
      <c r="Q196"/>
      <c r="R196"/>
    </row>
    <row r="197" spans="1:18" x14ac:dyDescent="0.3">
      <c r="A197">
        <v>192</v>
      </c>
      <c r="C197" s="5">
        <v>11</v>
      </c>
      <c r="D197" s="6">
        <v>45471</v>
      </c>
      <c r="E197" s="5">
        <v>16</v>
      </c>
      <c r="F197" s="5">
        <f>YEAR(ohrm_leave_request[[#This Row],[date_applied]])</f>
        <v>2024</v>
      </c>
      <c r="G19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197" t="str">
        <f>_xlfn.XLOOKUP(ohrm_leave_request[[#This Row],[leave_type_id]],ohrm_leave_type[id],ohrm_leave_type[name],"",0,1)</f>
        <v>WFH [Work from Home]</v>
      </c>
      <c r="N197"/>
      <c r="O197"/>
      <c r="P197"/>
      <c r="Q197"/>
      <c r="R197"/>
    </row>
    <row r="198" spans="1:18" x14ac:dyDescent="0.3">
      <c r="A198">
        <v>193</v>
      </c>
      <c r="C198" s="5">
        <v>1</v>
      </c>
      <c r="D198" s="6">
        <v>45478</v>
      </c>
      <c r="E198" s="5">
        <v>15</v>
      </c>
      <c r="F198" s="5">
        <f>YEAR(ohrm_leave_request[[#This Row],[date_applied]])</f>
        <v>2024</v>
      </c>
      <c r="G19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198" t="str">
        <f>_xlfn.XLOOKUP(ohrm_leave_request[[#This Row],[leave_type_id]],ohrm_leave_type[id],ohrm_leave_type[name],"",0,1)</f>
        <v>EL [Earned Leave]</v>
      </c>
      <c r="N198"/>
      <c r="O198"/>
      <c r="P198"/>
      <c r="Q198"/>
      <c r="R198"/>
    </row>
    <row r="199" spans="1:18" x14ac:dyDescent="0.3">
      <c r="A199">
        <v>194</v>
      </c>
      <c r="C199" s="5">
        <v>10</v>
      </c>
      <c r="D199" s="6">
        <v>45457</v>
      </c>
      <c r="E199" s="5">
        <v>16</v>
      </c>
      <c r="F199" s="5">
        <f>YEAR(ohrm_leave_request[[#This Row],[date_applied]])</f>
        <v>2024</v>
      </c>
      <c r="G19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199" t="str">
        <f>_xlfn.XLOOKUP(ohrm_leave_request[[#This Row],[leave_type_id]],ohrm_leave_type[id],ohrm_leave_type[name],"",0,1)</f>
        <v>CL [Casual Leave]</v>
      </c>
      <c r="N199"/>
      <c r="O199"/>
      <c r="P199"/>
      <c r="Q199"/>
      <c r="R199"/>
    </row>
    <row r="200" spans="1:18" x14ac:dyDescent="0.3">
      <c r="A200">
        <v>195</v>
      </c>
      <c r="C200" s="5">
        <v>10</v>
      </c>
      <c r="D200" s="6">
        <v>45449</v>
      </c>
      <c r="E200" s="5">
        <v>7</v>
      </c>
      <c r="F200" s="5">
        <f>YEAR(ohrm_leave_request[[#This Row],[date_applied]])</f>
        <v>2024</v>
      </c>
      <c r="G20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200" t="str">
        <f>_xlfn.XLOOKUP(ohrm_leave_request[[#This Row],[leave_type_id]],ohrm_leave_type[id],ohrm_leave_type[name],"",0,1)</f>
        <v>CL [Casual Leave]</v>
      </c>
      <c r="N200"/>
      <c r="O200"/>
      <c r="P200"/>
      <c r="Q200"/>
      <c r="R200"/>
    </row>
    <row r="201" spans="1:18" x14ac:dyDescent="0.3">
      <c r="A201">
        <v>196</v>
      </c>
      <c r="C201" s="5">
        <v>1</v>
      </c>
      <c r="D201" s="6">
        <v>45456</v>
      </c>
      <c r="E201" s="5">
        <v>100007</v>
      </c>
      <c r="F201" s="5">
        <f>YEAR(ohrm_leave_request[[#This Row],[date_applied]])</f>
        <v>2024</v>
      </c>
      <c r="G20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201" t="str">
        <f>_xlfn.XLOOKUP(ohrm_leave_request[[#This Row],[leave_type_id]],ohrm_leave_type[id],ohrm_leave_type[name],"",0,1)</f>
        <v>EL [Earned Leave]</v>
      </c>
      <c r="N201"/>
      <c r="O201"/>
      <c r="P201"/>
      <c r="Q201"/>
      <c r="R201"/>
    </row>
    <row r="202" spans="1:18" x14ac:dyDescent="0.3">
      <c r="A202">
        <v>197</v>
      </c>
      <c r="C202" s="5">
        <v>11</v>
      </c>
      <c r="D202" s="6">
        <v>45447</v>
      </c>
      <c r="E202" s="5">
        <v>100007</v>
      </c>
      <c r="F202" s="5">
        <f>YEAR(ohrm_leave_request[[#This Row],[date_applied]])</f>
        <v>2024</v>
      </c>
      <c r="G20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202" t="str">
        <f>_xlfn.XLOOKUP(ohrm_leave_request[[#This Row],[leave_type_id]],ohrm_leave_type[id],ohrm_leave_type[name],"",0,1)</f>
        <v>WFH [Work from Home]</v>
      </c>
      <c r="N202"/>
      <c r="O202"/>
      <c r="P202"/>
      <c r="Q202"/>
      <c r="R202"/>
    </row>
    <row r="203" spans="1:18" x14ac:dyDescent="0.3">
      <c r="A203">
        <v>198</v>
      </c>
      <c r="C203" s="5">
        <v>11</v>
      </c>
      <c r="D203" s="6">
        <v>45460</v>
      </c>
      <c r="E203" s="5">
        <v>15</v>
      </c>
      <c r="F203" s="5">
        <f>YEAR(ohrm_leave_request[[#This Row],[date_applied]])</f>
        <v>2024</v>
      </c>
      <c r="G20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203" t="str">
        <f>_xlfn.XLOOKUP(ohrm_leave_request[[#This Row],[leave_type_id]],ohrm_leave_type[id],ohrm_leave_type[name],"",0,1)</f>
        <v>WFH [Work from Home]</v>
      </c>
      <c r="N203"/>
      <c r="O203"/>
      <c r="P203"/>
      <c r="Q203"/>
      <c r="R203"/>
    </row>
    <row r="204" spans="1:18" x14ac:dyDescent="0.3">
      <c r="A204">
        <v>199</v>
      </c>
      <c r="C204" s="5">
        <v>11</v>
      </c>
      <c r="D204" s="6">
        <v>45453</v>
      </c>
      <c r="E204" s="5">
        <v>100007</v>
      </c>
      <c r="F204" s="5">
        <f>YEAR(ohrm_leave_request[[#This Row],[date_applied]])</f>
        <v>2024</v>
      </c>
      <c r="G20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204" t="str">
        <f>_xlfn.XLOOKUP(ohrm_leave_request[[#This Row],[leave_type_id]],ohrm_leave_type[id],ohrm_leave_type[name],"",0,1)</f>
        <v>WFH [Work from Home]</v>
      </c>
      <c r="N204"/>
      <c r="O204"/>
      <c r="P204"/>
      <c r="Q204"/>
      <c r="R204"/>
    </row>
    <row r="205" spans="1:18" x14ac:dyDescent="0.3">
      <c r="A205">
        <v>200</v>
      </c>
      <c r="C205" s="5">
        <v>11</v>
      </c>
      <c r="D205" s="6">
        <v>45455</v>
      </c>
      <c r="E205" s="5">
        <v>100007</v>
      </c>
      <c r="F205" s="5">
        <f>YEAR(ohrm_leave_request[[#This Row],[date_applied]])</f>
        <v>2024</v>
      </c>
      <c r="G20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205" t="str">
        <f>_xlfn.XLOOKUP(ohrm_leave_request[[#This Row],[leave_type_id]],ohrm_leave_type[id],ohrm_leave_type[name],"",0,1)</f>
        <v>WFH [Work from Home]</v>
      </c>
    </row>
    <row r="206" spans="1:18" x14ac:dyDescent="0.3">
      <c r="A206">
        <v>201</v>
      </c>
      <c r="C206" s="5">
        <v>11</v>
      </c>
      <c r="D206" s="6">
        <v>45457</v>
      </c>
      <c r="E206" s="5">
        <v>100007</v>
      </c>
      <c r="F206" s="5">
        <f>YEAR(ohrm_leave_request[[#This Row],[date_applied]])</f>
        <v>2024</v>
      </c>
      <c r="G20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206" t="str">
        <f>_xlfn.XLOOKUP(ohrm_leave_request[[#This Row],[leave_type_id]],ohrm_leave_type[id],ohrm_leave_type[name],"",0,1)</f>
        <v>WFH [Work from Home]</v>
      </c>
    </row>
    <row r="207" spans="1:18" x14ac:dyDescent="0.3">
      <c r="A207">
        <v>202</v>
      </c>
      <c r="C207" s="5">
        <v>11</v>
      </c>
      <c r="D207" s="6">
        <v>45461</v>
      </c>
      <c r="E207" s="5">
        <v>100007</v>
      </c>
      <c r="F207" s="5">
        <f>YEAR(ohrm_leave_request[[#This Row],[date_applied]])</f>
        <v>2024</v>
      </c>
      <c r="G20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207" t="str">
        <f>_xlfn.XLOOKUP(ohrm_leave_request[[#This Row],[leave_type_id]],ohrm_leave_type[id],ohrm_leave_type[name],"",0,1)</f>
        <v>WFH [Work from Home]</v>
      </c>
    </row>
    <row r="208" spans="1:18" x14ac:dyDescent="0.3">
      <c r="A208">
        <v>203</v>
      </c>
      <c r="C208" s="5">
        <v>11</v>
      </c>
      <c r="D208" s="6">
        <v>45464</v>
      </c>
      <c r="E208" s="5">
        <v>100007</v>
      </c>
      <c r="F208" s="5">
        <f>YEAR(ohrm_leave_request[[#This Row],[date_applied]])</f>
        <v>2024</v>
      </c>
      <c r="G20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208" t="str">
        <f>_xlfn.XLOOKUP(ohrm_leave_request[[#This Row],[leave_type_id]],ohrm_leave_type[id],ohrm_leave_type[name],"",0,1)</f>
        <v>WFH [Work from Home]</v>
      </c>
    </row>
    <row r="209" spans="1:8" x14ac:dyDescent="0.3">
      <c r="A209">
        <v>204</v>
      </c>
      <c r="C209" s="5">
        <v>11</v>
      </c>
      <c r="D209" s="6">
        <v>45467</v>
      </c>
      <c r="E209" s="5">
        <v>100007</v>
      </c>
      <c r="F209" s="5">
        <f>YEAR(ohrm_leave_request[[#This Row],[date_applied]])</f>
        <v>2024</v>
      </c>
      <c r="G20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209" t="str">
        <f>_xlfn.XLOOKUP(ohrm_leave_request[[#This Row],[leave_type_id]],ohrm_leave_type[id],ohrm_leave_type[name],"",0,1)</f>
        <v>WFH [Work from Home]</v>
      </c>
    </row>
    <row r="210" spans="1:8" x14ac:dyDescent="0.3">
      <c r="A210">
        <v>205</v>
      </c>
      <c r="C210" s="5">
        <v>11</v>
      </c>
      <c r="D210" s="6">
        <v>45453</v>
      </c>
      <c r="E210" s="5">
        <v>100008</v>
      </c>
      <c r="F210" s="5">
        <f>YEAR(ohrm_leave_request[[#This Row],[date_applied]])</f>
        <v>2024</v>
      </c>
      <c r="G21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Harshal Gharde</v>
      </c>
      <c r="H210" t="str">
        <f>_xlfn.XLOOKUP(ohrm_leave_request[[#This Row],[leave_type_id]],ohrm_leave_type[id],ohrm_leave_type[name],"",0,1)</f>
        <v>WFH [Work from Home]</v>
      </c>
    </row>
    <row r="211" spans="1:8" x14ac:dyDescent="0.3">
      <c r="A211">
        <v>206</v>
      </c>
      <c r="C211" s="5">
        <v>11</v>
      </c>
      <c r="D211" s="6">
        <v>45481</v>
      </c>
      <c r="E211" s="5">
        <v>100008</v>
      </c>
      <c r="F211" s="5">
        <f>YEAR(ohrm_leave_request[[#This Row],[date_applied]])</f>
        <v>2024</v>
      </c>
      <c r="G21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Harshal Gharde</v>
      </c>
      <c r="H211" t="str">
        <f>_xlfn.XLOOKUP(ohrm_leave_request[[#This Row],[leave_type_id]],ohrm_leave_type[id],ohrm_leave_type[name],"",0,1)</f>
        <v>WFH [Work from Home]</v>
      </c>
    </row>
    <row r="212" spans="1:8" x14ac:dyDescent="0.3">
      <c r="A212">
        <v>207</v>
      </c>
      <c r="C212" s="5">
        <v>11</v>
      </c>
      <c r="D212" s="6">
        <v>45482</v>
      </c>
      <c r="E212" s="5">
        <v>100006</v>
      </c>
      <c r="F212" s="5">
        <f>YEAR(ohrm_leave_request[[#This Row],[date_applied]])</f>
        <v>2024</v>
      </c>
      <c r="G21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Preeti Tyagi</v>
      </c>
      <c r="H212" t="str">
        <f>_xlfn.XLOOKUP(ohrm_leave_request[[#This Row],[leave_type_id]],ohrm_leave_type[id],ohrm_leave_type[name],"",0,1)</f>
        <v>WFH [Work from Home]</v>
      </c>
    </row>
    <row r="213" spans="1:8" x14ac:dyDescent="0.3">
      <c r="A213">
        <v>208</v>
      </c>
      <c r="C213" s="5">
        <v>1</v>
      </c>
      <c r="D213" s="6">
        <v>45484</v>
      </c>
      <c r="E213" s="5">
        <v>7</v>
      </c>
      <c r="F213" s="5">
        <f>YEAR(ohrm_leave_request[[#This Row],[date_applied]])</f>
        <v>2024</v>
      </c>
      <c r="G21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213" t="str">
        <f>_xlfn.XLOOKUP(ohrm_leave_request[[#This Row],[leave_type_id]],ohrm_leave_type[id],ohrm_leave_type[name],"",0,1)</f>
        <v>EL [Earned Leave]</v>
      </c>
    </row>
    <row r="214" spans="1:8" x14ac:dyDescent="0.3">
      <c r="A214">
        <v>209</v>
      </c>
      <c r="C214" s="5">
        <v>1</v>
      </c>
      <c r="D214" s="6">
        <v>45488</v>
      </c>
      <c r="E214" s="5">
        <v>7</v>
      </c>
      <c r="F214" s="5">
        <f>YEAR(ohrm_leave_request[[#This Row],[date_applied]])</f>
        <v>2024</v>
      </c>
      <c r="G21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214" t="str">
        <f>_xlfn.XLOOKUP(ohrm_leave_request[[#This Row],[leave_type_id]],ohrm_leave_type[id],ohrm_leave_type[name],"",0,1)</f>
        <v>EL [Earned Leave]</v>
      </c>
    </row>
    <row r="215" spans="1:8" x14ac:dyDescent="0.3">
      <c r="A215">
        <v>210</v>
      </c>
      <c r="C215" s="5">
        <v>11</v>
      </c>
      <c r="D215" s="6">
        <v>45491</v>
      </c>
      <c r="E215" s="5">
        <v>100001</v>
      </c>
      <c r="F215" s="5">
        <f>YEAR(ohrm_leave_request[[#This Row],[date_applied]])</f>
        <v>2024</v>
      </c>
      <c r="G21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215" t="str">
        <f>_xlfn.XLOOKUP(ohrm_leave_request[[#This Row],[leave_type_id]],ohrm_leave_type[id],ohrm_leave_type[name],"",0,1)</f>
        <v>WFH [Work from Home]</v>
      </c>
    </row>
    <row r="216" spans="1:8" x14ac:dyDescent="0.3">
      <c r="A216">
        <v>211</v>
      </c>
      <c r="C216" s="5">
        <v>11</v>
      </c>
      <c r="D216" s="6">
        <v>45492</v>
      </c>
      <c r="E216" s="5">
        <v>100001</v>
      </c>
      <c r="F216" s="5">
        <f>YEAR(ohrm_leave_request[[#This Row],[date_applied]])</f>
        <v>2024</v>
      </c>
      <c r="G21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216" t="str">
        <f>_xlfn.XLOOKUP(ohrm_leave_request[[#This Row],[leave_type_id]],ohrm_leave_type[id],ohrm_leave_type[name],"",0,1)</f>
        <v>WFH [Work from Home]</v>
      </c>
    </row>
    <row r="217" spans="1:8" x14ac:dyDescent="0.3">
      <c r="A217">
        <v>212</v>
      </c>
      <c r="C217" s="5">
        <v>11</v>
      </c>
      <c r="D217" s="6">
        <v>45496</v>
      </c>
      <c r="E217" s="5">
        <v>15</v>
      </c>
      <c r="F217" s="5">
        <f>YEAR(ohrm_leave_request[[#This Row],[date_applied]])</f>
        <v>2024</v>
      </c>
      <c r="G21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217" t="str">
        <f>_xlfn.XLOOKUP(ohrm_leave_request[[#This Row],[leave_type_id]],ohrm_leave_type[id],ohrm_leave_type[name],"",0,1)</f>
        <v>WFH [Work from Home]</v>
      </c>
    </row>
    <row r="218" spans="1:8" x14ac:dyDescent="0.3">
      <c r="A218">
        <v>213</v>
      </c>
      <c r="C218" s="5">
        <v>1</v>
      </c>
      <c r="D218" s="6">
        <v>45497</v>
      </c>
      <c r="E218" s="5">
        <v>15</v>
      </c>
      <c r="F218" s="5">
        <f>YEAR(ohrm_leave_request[[#This Row],[date_applied]])</f>
        <v>2024</v>
      </c>
      <c r="G21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218" t="str">
        <f>_xlfn.XLOOKUP(ohrm_leave_request[[#This Row],[leave_type_id]],ohrm_leave_type[id],ohrm_leave_type[name],"",0,1)</f>
        <v>EL [Earned Leave]</v>
      </c>
    </row>
    <row r="219" spans="1:8" x14ac:dyDescent="0.3">
      <c r="A219">
        <v>214</v>
      </c>
      <c r="C219" s="5">
        <v>11</v>
      </c>
      <c r="D219" s="6">
        <v>45497</v>
      </c>
      <c r="E219" s="5">
        <v>100006</v>
      </c>
      <c r="F219" s="5">
        <f>YEAR(ohrm_leave_request[[#This Row],[date_applied]])</f>
        <v>2024</v>
      </c>
      <c r="G21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Preeti Tyagi</v>
      </c>
      <c r="H219" t="str">
        <f>_xlfn.XLOOKUP(ohrm_leave_request[[#This Row],[leave_type_id]],ohrm_leave_type[id],ohrm_leave_type[name],"",0,1)</f>
        <v>WFH [Work from Home]</v>
      </c>
    </row>
    <row r="220" spans="1:8" x14ac:dyDescent="0.3">
      <c r="A220">
        <v>215</v>
      </c>
      <c r="C220" s="5">
        <v>11</v>
      </c>
      <c r="D220" s="6">
        <v>45483</v>
      </c>
      <c r="E220" s="5">
        <v>16</v>
      </c>
      <c r="F220" s="5">
        <f>YEAR(ohrm_leave_request[[#This Row],[date_applied]])</f>
        <v>2024</v>
      </c>
      <c r="G22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220" t="str">
        <f>_xlfn.XLOOKUP(ohrm_leave_request[[#This Row],[leave_type_id]],ohrm_leave_type[id],ohrm_leave_type[name],"",0,1)</f>
        <v>WFH [Work from Home]</v>
      </c>
    </row>
    <row r="221" spans="1:8" x14ac:dyDescent="0.3">
      <c r="A221">
        <v>216</v>
      </c>
      <c r="C221" s="5">
        <v>11</v>
      </c>
      <c r="D221" s="6">
        <v>45490</v>
      </c>
      <c r="E221" s="5">
        <v>16</v>
      </c>
      <c r="F221" s="5">
        <f>YEAR(ohrm_leave_request[[#This Row],[date_applied]])</f>
        <v>2024</v>
      </c>
      <c r="G22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Neha Chaudhary</v>
      </c>
      <c r="H221" t="str">
        <f>_xlfn.XLOOKUP(ohrm_leave_request[[#This Row],[leave_type_id]],ohrm_leave_type[id],ohrm_leave_type[name],"",0,1)</f>
        <v>WFH [Work from Home]</v>
      </c>
    </row>
    <row r="222" spans="1:8" x14ac:dyDescent="0.3">
      <c r="A222">
        <v>217</v>
      </c>
      <c r="C222" s="5">
        <v>3</v>
      </c>
      <c r="D222" s="6">
        <v>45394</v>
      </c>
      <c r="E222" s="5">
        <v>100004</v>
      </c>
      <c r="F222" s="5">
        <f>YEAR(ohrm_leave_request[[#This Row],[date_applied]])</f>
        <v>2024</v>
      </c>
      <c r="G22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Sourav Rathor</v>
      </c>
      <c r="H222" t="str">
        <f>_xlfn.XLOOKUP(ohrm_leave_request[[#This Row],[leave_type_id]],ohrm_leave_type[id],ohrm_leave_type[name],"",0,1)</f>
        <v>SL [Sick Leave]</v>
      </c>
    </row>
    <row r="223" spans="1:8" x14ac:dyDescent="0.3">
      <c r="A223">
        <v>218</v>
      </c>
      <c r="C223" s="5">
        <v>10</v>
      </c>
      <c r="D223" s="6">
        <v>45397</v>
      </c>
      <c r="E223" s="5">
        <v>100004</v>
      </c>
      <c r="F223" s="5">
        <f>YEAR(ohrm_leave_request[[#This Row],[date_applied]])</f>
        <v>2024</v>
      </c>
      <c r="G22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Sourav Rathor</v>
      </c>
      <c r="H223" t="str">
        <f>_xlfn.XLOOKUP(ohrm_leave_request[[#This Row],[leave_type_id]],ohrm_leave_type[id],ohrm_leave_type[name],"",0,1)</f>
        <v>CL [Casual Leave]</v>
      </c>
    </row>
    <row r="224" spans="1:8" x14ac:dyDescent="0.3">
      <c r="A224">
        <v>219</v>
      </c>
      <c r="C224" s="5">
        <v>1</v>
      </c>
      <c r="D224" s="6">
        <v>45489</v>
      </c>
      <c r="E224" s="5">
        <v>15</v>
      </c>
      <c r="F224" s="5">
        <f>YEAR(ohrm_leave_request[[#This Row],[date_applied]])</f>
        <v>2024</v>
      </c>
      <c r="G22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224" t="str">
        <f>_xlfn.XLOOKUP(ohrm_leave_request[[#This Row],[leave_type_id]],ohrm_leave_type[id],ohrm_leave_type[name],"",0,1)</f>
        <v>EL [Earned Leave]</v>
      </c>
    </row>
    <row r="225" spans="1:8" x14ac:dyDescent="0.3">
      <c r="A225">
        <v>220</v>
      </c>
      <c r="C225" s="5">
        <v>11</v>
      </c>
      <c r="D225" s="6">
        <v>45504</v>
      </c>
      <c r="E225" s="5">
        <v>100001</v>
      </c>
      <c r="F225" s="5">
        <f>YEAR(ohrm_leave_request[[#This Row],[date_applied]])</f>
        <v>2024</v>
      </c>
      <c r="G22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Dinesh Agrawal</v>
      </c>
      <c r="H225" t="str">
        <f>_xlfn.XLOOKUP(ohrm_leave_request[[#This Row],[leave_type_id]],ohrm_leave_type[id],ohrm_leave_type[name],"",0,1)</f>
        <v>WFH [Work from Home]</v>
      </c>
    </row>
    <row r="226" spans="1:8" x14ac:dyDescent="0.3">
      <c r="A226">
        <v>221</v>
      </c>
      <c r="C226" s="5">
        <v>1</v>
      </c>
      <c r="D226" s="6">
        <v>45474</v>
      </c>
      <c r="E226" s="5">
        <v>100006</v>
      </c>
      <c r="F226" s="5">
        <f>YEAR(ohrm_leave_request[[#This Row],[date_applied]])</f>
        <v>2024</v>
      </c>
      <c r="G22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Preeti Tyagi</v>
      </c>
      <c r="H226" t="str">
        <f>_xlfn.XLOOKUP(ohrm_leave_request[[#This Row],[leave_type_id]],ohrm_leave_type[id],ohrm_leave_type[name],"",0,1)</f>
        <v>EL [Earned Leave]</v>
      </c>
    </row>
    <row r="227" spans="1:8" x14ac:dyDescent="0.3">
      <c r="A227">
        <v>222</v>
      </c>
      <c r="C227" s="5">
        <v>11</v>
      </c>
      <c r="D227" s="6">
        <v>45497</v>
      </c>
      <c r="E227" s="5">
        <v>100006</v>
      </c>
      <c r="F227" s="5">
        <f>YEAR(ohrm_leave_request[[#This Row],[date_applied]])</f>
        <v>2024</v>
      </c>
      <c r="G22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Preeti Tyagi</v>
      </c>
      <c r="H227" t="str">
        <f>_xlfn.XLOOKUP(ohrm_leave_request[[#This Row],[leave_type_id]],ohrm_leave_type[id],ohrm_leave_type[name],"",0,1)</f>
        <v>WFH [Work from Home]</v>
      </c>
    </row>
    <row r="228" spans="1:8" x14ac:dyDescent="0.3">
      <c r="A228">
        <v>223</v>
      </c>
      <c r="C228" s="5">
        <v>1</v>
      </c>
      <c r="D228" s="6">
        <v>45474</v>
      </c>
      <c r="E228" s="5">
        <v>100006</v>
      </c>
      <c r="F228" s="5">
        <f>YEAR(ohrm_leave_request[[#This Row],[date_applied]])</f>
        <v>2024</v>
      </c>
      <c r="G228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Preeti Tyagi</v>
      </c>
      <c r="H228" t="str">
        <f>_xlfn.XLOOKUP(ohrm_leave_request[[#This Row],[leave_type_id]],ohrm_leave_type[id],ohrm_leave_type[name],"",0,1)</f>
        <v>EL [Earned Leave]</v>
      </c>
    </row>
    <row r="229" spans="1:8" x14ac:dyDescent="0.3">
      <c r="A229">
        <v>224</v>
      </c>
      <c r="C229" s="5">
        <v>1</v>
      </c>
      <c r="D229" s="6">
        <v>45498</v>
      </c>
      <c r="E229" s="5">
        <v>100007</v>
      </c>
      <c r="F229" s="5">
        <f>YEAR(ohrm_leave_request[[#This Row],[date_applied]])</f>
        <v>2024</v>
      </c>
      <c r="G229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Akshita Singh</v>
      </c>
      <c r="H229" t="str">
        <f>_xlfn.XLOOKUP(ohrm_leave_request[[#This Row],[leave_type_id]],ohrm_leave_type[id],ohrm_leave_type[name],"",0,1)</f>
        <v>EL [Earned Leave]</v>
      </c>
    </row>
    <row r="230" spans="1:8" x14ac:dyDescent="0.3">
      <c r="A230">
        <v>225</v>
      </c>
      <c r="C230" s="5">
        <v>10</v>
      </c>
      <c r="D230" s="6">
        <v>45364</v>
      </c>
      <c r="E230" s="5">
        <v>7</v>
      </c>
      <c r="F230" s="5">
        <f>YEAR(ohrm_leave_request[[#This Row],[date_applied]])</f>
        <v>2024</v>
      </c>
      <c r="G230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230" t="str">
        <f>_xlfn.XLOOKUP(ohrm_leave_request[[#This Row],[leave_type_id]],ohrm_leave_type[id],ohrm_leave_type[name],"",0,1)</f>
        <v>CL [Casual Leave]</v>
      </c>
    </row>
    <row r="231" spans="1:8" x14ac:dyDescent="0.3">
      <c r="A231">
        <v>226</v>
      </c>
      <c r="C231" s="5">
        <v>10</v>
      </c>
      <c r="D231" s="6">
        <v>45371</v>
      </c>
      <c r="E231" s="5">
        <v>7</v>
      </c>
      <c r="F231" s="5">
        <f>YEAR(ohrm_leave_request[[#This Row],[date_applied]])</f>
        <v>2024</v>
      </c>
      <c r="G231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231" t="str">
        <f>_xlfn.XLOOKUP(ohrm_leave_request[[#This Row],[leave_type_id]],ohrm_leave_type[id],ohrm_leave_type[name],"",0,1)</f>
        <v>CL [Casual Leave]</v>
      </c>
    </row>
    <row r="232" spans="1:8" x14ac:dyDescent="0.3">
      <c r="A232">
        <v>227</v>
      </c>
      <c r="C232" s="5">
        <v>10</v>
      </c>
      <c r="D232" s="6">
        <v>45372</v>
      </c>
      <c r="E232" s="5">
        <v>7</v>
      </c>
      <c r="F232" s="5">
        <f>YEAR(ohrm_leave_request[[#This Row],[date_applied]])</f>
        <v>2024</v>
      </c>
      <c r="G232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232" t="str">
        <f>_xlfn.XLOOKUP(ohrm_leave_request[[#This Row],[leave_type_id]],ohrm_leave_type[id],ohrm_leave_type[name],"",0,1)</f>
        <v>CL [Casual Leave]</v>
      </c>
    </row>
    <row r="233" spans="1:8" x14ac:dyDescent="0.3">
      <c r="A233">
        <v>228</v>
      </c>
      <c r="C233" s="5">
        <v>10</v>
      </c>
      <c r="D233" s="6">
        <v>45378</v>
      </c>
      <c r="E233" s="5">
        <v>7</v>
      </c>
      <c r="F233" s="5">
        <f>YEAR(ohrm_leave_request[[#This Row],[date_applied]])</f>
        <v>2024</v>
      </c>
      <c r="G233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Shekhar Sharma</v>
      </c>
      <c r="H233" t="str">
        <f>_xlfn.XLOOKUP(ohrm_leave_request[[#This Row],[leave_type_id]],ohrm_leave_type[id],ohrm_leave_type[name],"",0,1)</f>
        <v>CL [Casual Leave]</v>
      </c>
    </row>
    <row r="234" spans="1:8" x14ac:dyDescent="0.3">
      <c r="A234">
        <v>229</v>
      </c>
      <c r="C234" s="5">
        <v>3</v>
      </c>
      <c r="D234" s="6">
        <v>45506</v>
      </c>
      <c r="E234" s="5">
        <v>15</v>
      </c>
      <c r="F234" s="5">
        <f>YEAR(ohrm_leave_request[[#This Row],[date_applied]])</f>
        <v>2024</v>
      </c>
      <c r="G234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234" t="str">
        <f>_xlfn.XLOOKUP(ohrm_leave_request[[#This Row],[leave_type_id]],ohrm_leave_type[id],ohrm_leave_type[name],"",0,1)</f>
        <v>SL [Sick Leave]</v>
      </c>
    </row>
    <row r="235" spans="1:8" x14ac:dyDescent="0.3">
      <c r="A235">
        <v>230</v>
      </c>
      <c r="C235" s="5">
        <v>10</v>
      </c>
      <c r="D235" s="6">
        <v>45509</v>
      </c>
      <c r="E235" s="5">
        <v>15</v>
      </c>
      <c r="F235" s="5">
        <f>YEAR(ohrm_leave_request[[#This Row],[date_applied]])</f>
        <v>2024</v>
      </c>
      <c r="G235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235" t="str">
        <f>_xlfn.XLOOKUP(ohrm_leave_request[[#This Row],[leave_type_id]],ohrm_leave_type[id],ohrm_leave_type[name],"",0,1)</f>
        <v>CL [Casual Leave]</v>
      </c>
    </row>
    <row r="236" spans="1:8" x14ac:dyDescent="0.3">
      <c r="A236">
        <v>231</v>
      </c>
      <c r="C236" s="5">
        <v>7</v>
      </c>
      <c r="D236" s="6">
        <v>45509</v>
      </c>
      <c r="E236" s="5">
        <v>15</v>
      </c>
      <c r="F236" s="5">
        <f>YEAR(ohrm_leave_request[[#This Row],[date_applied]])</f>
        <v>2024</v>
      </c>
      <c r="G236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236" t="str">
        <f>_xlfn.XLOOKUP(ohrm_leave_request[[#This Row],[leave_type_id]],ohrm_leave_type[id],ohrm_leave_type[name],"",0,1)</f>
        <v>LWP [Leave without Pay]</v>
      </c>
    </row>
    <row r="237" spans="1:8" x14ac:dyDescent="0.3">
      <c r="A237">
        <v>232</v>
      </c>
      <c r="C237" s="5">
        <v>7</v>
      </c>
      <c r="D237" s="6">
        <v>45510</v>
      </c>
      <c r="E237" s="5">
        <v>15</v>
      </c>
      <c r="F237" s="5">
        <f>YEAR(ohrm_leave_request[[#This Row],[date_applied]])</f>
        <v>2024</v>
      </c>
      <c r="G237" t="str">
        <f>_xlfn.CONCAT(_xlfn.XLOOKUP(ohrm_leave_request[[#This Row],[emp_number]],hs_hr_employee[emp_number],hs_hr_employee[emp_firstname],"",0,1)," ",_xlfn.XLOOKUP(ohrm_leave_request[[#This Row],[emp_number]],hs_hr_employee[emp_number],hs_hr_employee[emp_lastname],"",0,1))</f>
        <v>Gaurav Kokcha</v>
      </c>
      <c r="H237" t="str">
        <f>_xlfn.XLOOKUP(ohrm_leave_request[[#This Row],[leave_type_id]],ohrm_leave_type[id],ohrm_leave_type[name],"",0,1)</f>
        <v>LWP [Leave without Pay]</v>
      </c>
    </row>
  </sheetData>
  <mergeCells count="1">
    <mergeCell ref="A1:E2"/>
  </mergeCells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5AF34-7472-47DA-AF4C-776CB7BA4607}">
  <sheetPr codeName="Sheet7"/>
  <dimension ref="A1:E16"/>
  <sheetViews>
    <sheetView workbookViewId="0">
      <pane xSplit="5" ySplit="5" topLeftCell="F6" activePane="bottomRight" state="frozen"/>
      <selection activeCell="E6" sqref="E6"/>
      <selection pane="topRight" activeCell="E6" sqref="E6"/>
      <selection pane="bottomLeft" activeCell="E6" sqref="E6"/>
      <selection pane="bottomRight" activeCell="E6" sqref="E6"/>
    </sheetView>
  </sheetViews>
  <sheetFormatPr defaultRowHeight="14.4" x14ac:dyDescent="0.3"/>
  <cols>
    <col min="1" max="1" width="4.5546875" bestFit="1" customWidth="1"/>
    <col min="2" max="2" width="35.21875" bestFit="1" customWidth="1"/>
    <col min="3" max="3" width="9.21875" bestFit="1" customWidth="1"/>
    <col min="4" max="4" width="35.109375" bestFit="1" customWidth="1"/>
    <col min="5" max="5" width="22.44140625" bestFit="1" customWidth="1"/>
    <col min="6" max="6" width="14" bestFit="1" customWidth="1"/>
    <col min="7" max="7" width="13.5546875" bestFit="1" customWidth="1"/>
    <col min="8" max="8" width="15.109375" bestFit="1" customWidth="1"/>
    <col min="9" max="9" width="15.44140625" bestFit="1" customWidth="1"/>
    <col min="10" max="10" width="18.77734375" bestFit="1" customWidth="1"/>
    <col min="11" max="11" width="16.44140625" bestFit="1" customWidth="1"/>
    <col min="12" max="12" width="13.5546875" bestFit="1" customWidth="1"/>
    <col min="13" max="13" width="17.21875" bestFit="1" customWidth="1"/>
    <col min="14" max="14" width="14.44140625" bestFit="1" customWidth="1"/>
    <col min="15" max="15" width="13.109375" bestFit="1" customWidth="1"/>
    <col min="16" max="16" width="13.21875" bestFit="1" customWidth="1"/>
    <col min="17" max="17" width="19.21875" bestFit="1" customWidth="1"/>
    <col min="18" max="18" width="14.88671875" bestFit="1" customWidth="1"/>
    <col min="19" max="19" width="14.5546875" bestFit="1" customWidth="1"/>
    <col min="20" max="20" width="14.44140625" bestFit="1" customWidth="1"/>
    <col min="21" max="21" width="18.109375" bestFit="1" customWidth="1"/>
    <col min="22" max="22" width="22" bestFit="1" customWidth="1"/>
    <col min="23" max="23" width="20.44140625" bestFit="1" customWidth="1"/>
    <col min="24" max="24" width="12.44140625" bestFit="1" customWidth="1"/>
    <col min="25" max="25" width="14.5546875" bestFit="1" customWidth="1"/>
    <col min="26" max="26" width="14.21875" bestFit="1" customWidth="1"/>
    <col min="27" max="27" width="13.6640625" bestFit="1" customWidth="1"/>
    <col min="28" max="28" width="59.77734375" bestFit="1" customWidth="1"/>
    <col min="29" max="29" width="29.77734375" bestFit="1" customWidth="1"/>
    <col min="30" max="30" width="13.5546875" bestFit="1" customWidth="1"/>
    <col min="31" max="31" width="11.77734375" bestFit="1" customWidth="1"/>
    <col min="32" max="32" width="13.88671875" bestFit="1" customWidth="1"/>
    <col min="33" max="33" width="13.77734375" bestFit="1" customWidth="1"/>
    <col min="34" max="34" width="19.6640625" bestFit="1" customWidth="1"/>
    <col min="35" max="35" width="13.21875" bestFit="1" customWidth="1"/>
    <col min="36" max="36" width="21.109375" bestFit="1" customWidth="1"/>
    <col min="37" max="37" width="21.44140625" bestFit="1" customWidth="1"/>
    <col min="38" max="38" width="13.5546875" bestFit="1" customWidth="1"/>
    <col min="39" max="39" width="12.6640625" bestFit="1" customWidth="1"/>
    <col min="40" max="40" width="27.5546875" bestFit="1" customWidth="1"/>
    <col min="41" max="41" width="15.109375" bestFit="1" customWidth="1"/>
    <col min="42" max="42" width="11.44140625" bestFit="1" customWidth="1"/>
    <col min="43" max="43" width="9.88671875" bestFit="1" customWidth="1"/>
    <col min="44" max="44" width="44.44140625" bestFit="1" customWidth="1"/>
    <col min="45" max="45" width="9.88671875" bestFit="1" customWidth="1"/>
    <col min="46" max="46" width="14" bestFit="1" customWidth="1"/>
    <col min="47" max="47" width="12.33203125" bestFit="1" customWidth="1"/>
    <col min="48" max="48" width="80.5546875" bestFit="1" customWidth="1"/>
    <col min="49" max="49" width="15.77734375" bestFit="1" customWidth="1"/>
    <col min="50" max="50" width="29.6640625" bestFit="1" customWidth="1"/>
    <col min="51" max="51" width="10.88671875" bestFit="1" customWidth="1"/>
    <col min="52" max="52" width="11.21875" bestFit="1" customWidth="1"/>
    <col min="53" max="53" width="15.21875" customWidth="1"/>
    <col min="54" max="54" width="13.77734375" bestFit="1" customWidth="1"/>
    <col min="55" max="55" width="12.77734375" bestFit="1" customWidth="1"/>
    <col min="56" max="56" width="7.88671875" bestFit="1" customWidth="1"/>
    <col min="57" max="57" width="68.33203125" bestFit="1" customWidth="1"/>
    <col min="58" max="58" width="17" bestFit="1" customWidth="1"/>
    <col min="59" max="59" width="14.33203125" bestFit="1" customWidth="1"/>
    <col min="60" max="60" width="14" bestFit="1" customWidth="1"/>
    <col min="61" max="61" width="11.33203125" bestFit="1" customWidth="1"/>
    <col min="62" max="62" width="10.77734375" bestFit="1" customWidth="1"/>
    <col min="63" max="63" width="14.5546875" bestFit="1" customWidth="1"/>
    <col min="64" max="64" width="9.109375" bestFit="1" customWidth="1"/>
    <col min="65" max="65" width="10.77734375" bestFit="1" customWidth="1"/>
    <col min="66" max="66" width="10.44140625" bestFit="1" customWidth="1"/>
    <col min="67" max="67" width="18.109375" bestFit="1" customWidth="1"/>
    <col min="68" max="68" width="8.88671875" bestFit="1" customWidth="1"/>
    <col min="69" max="69" width="14.21875" bestFit="1" customWidth="1"/>
  </cols>
  <sheetData>
    <row r="1" spans="1:5" x14ac:dyDescent="0.3">
      <c r="A1" s="26" t="s">
        <v>0</v>
      </c>
      <c r="B1" s="26"/>
      <c r="C1" s="26"/>
      <c r="D1" s="26"/>
      <c r="E1" s="26"/>
    </row>
    <row r="2" spans="1:5" x14ac:dyDescent="0.3">
      <c r="A2" s="26"/>
      <c r="B2" s="26"/>
      <c r="C2" s="26"/>
      <c r="D2" s="26"/>
      <c r="E2" s="26"/>
    </row>
    <row r="5" spans="1:5" x14ac:dyDescent="0.3">
      <c r="A5" t="s">
        <v>43</v>
      </c>
      <c r="B5" t="s">
        <v>42</v>
      </c>
      <c r="C5" t="s">
        <v>356</v>
      </c>
      <c r="D5" t="s">
        <v>357</v>
      </c>
      <c r="E5" t="s">
        <v>358</v>
      </c>
    </row>
    <row r="6" spans="1:5" x14ac:dyDescent="0.3">
      <c r="A6">
        <v>1</v>
      </c>
      <c r="B6" t="s">
        <v>11</v>
      </c>
      <c r="C6">
        <v>0</v>
      </c>
      <c r="D6">
        <v>0</v>
      </c>
    </row>
    <row r="7" spans="1:5" x14ac:dyDescent="0.3">
      <c r="A7">
        <v>2</v>
      </c>
      <c r="B7" t="s">
        <v>359</v>
      </c>
      <c r="C7">
        <v>0</v>
      </c>
      <c r="D7">
        <v>1</v>
      </c>
    </row>
    <row r="8" spans="1:5" x14ac:dyDescent="0.3">
      <c r="A8">
        <v>3</v>
      </c>
      <c r="B8" t="s">
        <v>20</v>
      </c>
      <c r="C8">
        <v>0</v>
      </c>
      <c r="D8">
        <v>0</v>
      </c>
    </row>
    <row r="9" spans="1:5" x14ac:dyDescent="0.3">
      <c r="A9">
        <v>4</v>
      </c>
      <c r="B9" t="s">
        <v>360</v>
      </c>
      <c r="C9">
        <v>1</v>
      </c>
      <c r="D9">
        <v>0</v>
      </c>
    </row>
    <row r="10" spans="1:5" x14ac:dyDescent="0.3">
      <c r="A10">
        <v>5</v>
      </c>
      <c r="B10" t="s">
        <v>361</v>
      </c>
      <c r="C10">
        <v>0</v>
      </c>
      <c r="D10">
        <v>0</v>
      </c>
    </row>
    <row r="11" spans="1:5" x14ac:dyDescent="0.3">
      <c r="A11">
        <v>6</v>
      </c>
      <c r="B11" t="s">
        <v>362</v>
      </c>
      <c r="C11">
        <v>0</v>
      </c>
      <c r="D11">
        <v>0</v>
      </c>
    </row>
    <row r="12" spans="1:5" x14ac:dyDescent="0.3">
      <c r="A12">
        <v>7</v>
      </c>
      <c r="B12" t="s">
        <v>5</v>
      </c>
      <c r="C12">
        <v>0</v>
      </c>
      <c r="D12">
        <v>0</v>
      </c>
    </row>
    <row r="13" spans="1:5" x14ac:dyDescent="0.3">
      <c r="A13">
        <v>8</v>
      </c>
      <c r="B13" t="s">
        <v>363</v>
      </c>
      <c r="C13">
        <v>0</v>
      </c>
      <c r="D13">
        <v>1</v>
      </c>
    </row>
    <row r="14" spans="1:5" x14ac:dyDescent="0.3">
      <c r="A14">
        <v>9</v>
      </c>
      <c r="B14" t="s">
        <v>18</v>
      </c>
      <c r="C14">
        <v>0</v>
      </c>
      <c r="D14">
        <v>1</v>
      </c>
    </row>
    <row r="15" spans="1:5" x14ac:dyDescent="0.3">
      <c r="A15">
        <v>10</v>
      </c>
      <c r="B15" t="s">
        <v>17</v>
      </c>
      <c r="C15">
        <v>0</v>
      </c>
      <c r="D15">
        <v>0</v>
      </c>
    </row>
    <row r="16" spans="1:5" x14ac:dyDescent="0.3">
      <c r="A16">
        <v>11</v>
      </c>
      <c r="B16" t="s">
        <v>465</v>
      </c>
      <c r="C16">
        <v>0</v>
      </c>
      <c r="D16">
        <v>1</v>
      </c>
    </row>
  </sheetData>
  <mergeCells count="1">
    <mergeCell ref="A1:E2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FB03F-A53E-48F4-9D52-AD5C1634BA02}">
  <sheetPr codeName="Sheet8"/>
  <dimension ref="A1:E12"/>
  <sheetViews>
    <sheetView workbookViewId="0">
      <pane xSplit="3" ySplit="5" topLeftCell="D6" activePane="bottomRight" state="frozen"/>
      <selection activeCell="E6" sqref="E6"/>
      <selection pane="topRight" activeCell="E6" sqref="E6"/>
      <selection pane="bottomLeft" activeCell="E6" sqref="E6"/>
      <selection pane="bottomRight" activeCell="E6" sqref="E6"/>
    </sheetView>
  </sheetViews>
  <sheetFormatPr defaultRowHeight="14.4" x14ac:dyDescent="0.3"/>
  <cols>
    <col min="1" max="1" width="4.5546875" bestFit="1" customWidth="1"/>
    <col min="2" max="2" width="17.44140625" bestFit="1" customWidth="1"/>
    <col min="3" max="3" width="8.109375" bestFit="1" customWidth="1"/>
    <col min="4" max="4" width="9.21875" bestFit="1" customWidth="1"/>
    <col min="5" max="5" width="34.5546875" bestFit="1" customWidth="1"/>
    <col min="6" max="6" width="22.109375" bestFit="1" customWidth="1"/>
    <col min="7" max="7" width="14" bestFit="1" customWidth="1"/>
    <col min="8" max="8" width="13.5546875" bestFit="1" customWidth="1"/>
    <col min="9" max="9" width="15.109375" bestFit="1" customWidth="1"/>
    <col min="10" max="10" width="15.44140625" bestFit="1" customWidth="1"/>
    <col min="11" max="11" width="18.77734375" bestFit="1" customWidth="1"/>
    <col min="12" max="12" width="16.44140625" bestFit="1" customWidth="1"/>
    <col min="13" max="13" width="13.5546875" bestFit="1" customWidth="1"/>
    <col min="14" max="14" width="17.21875" bestFit="1" customWidth="1"/>
    <col min="15" max="15" width="14.44140625" bestFit="1" customWidth="1"/>
    <col min="16" max="16" width="13.109375" bestFit="1" customWidth="1"/>
    <col min="17" max="17" width="13.21875" bestFit="1" customWidth="1"/>
    <col min="18" max="18" width="19.21875" bestFit="1" customWidth="1"/>
    <col min="19" max="19" width="14.88671875" bestFit="1" customWidth="1"/>
    <col min="20" max="20" width="14.5546875" bestFit="1" customWidth="1"/>
    <col min="21" max="21" width="14.44140625" bestFit="1" customWidth="1"/>
    <col min="22" max="22" width="18.109375" bestFit="1" customWidth="1"/>
    <col min="23" max="23" width="22" bestFit="1" customWidth="1"/>
    <col min="24" max="24" width="20.44140625" bestFit="1" customWidth="1"/>
    <col min="25" max="25" width="12.44140625" bestFit="1" customWidth="1"/>
    <col min="26" max="26" width="14.5546875" bestFit="1" customWidth="1"/>
    <col min="27" max="27" width="14.21875" bestFit="1" customWidth="1"/>
    <col min="28" max="28" width="13.6640625" bestFit="1" customWidth="1"/>
    <col min="29" max="29" width="59.77734375" bestFit="1" customWidth="1"/>
    <col min="30" max="30" width="29.77734375" bestFit="1" customWidth="1"/>
    <col min="31" max="31" width="13.5546875" bestFit="1" customWidth="1"/>
    <col min="32" max="32" width="11.77734375" bestFit="1" customWidth="1"/>
    <col min="33" max="33" width="13.88671875" bestFit="1" customWidth="1"/>
    <col min="34" max="34" width="13.77734375" bestFit="1" customWidth="1"/>
    <col min="35" max="35" width="19.6640625" bestFit="1" customWidth="1"/>
    <col min="36" max="36" width="13.21875" bestFit="1" customWidth="1"/>
    <col min="37" max="37" width="21.109375" bestFit="1" customWidth="1"/>
    <col min="38" max="38" width="21.44140625" bestFit="1" customWidth="1"/>
    <col min="39" max="39" width="13.5546875" bestFit="1" customWidth="1"/>
    <col min="40" max="40" width="12.6640625" bestFit="1" customWidth="1"/>
    <col min="41" max="41" width="27.5546875" bestFit="1" customWidth="1"/>
    <col min="42" max="42" width="15.109375" bestFit="1" customWidth="1"/>
    <col min="43" max="43" width="11.44140625" bestFit="1" customWidth="1"/>
    <col min="44" max="44" width="9.88671875" bestFit="1" customWidth="1"/>
    <col min="45" max="45" width="44.44140625" bestFit="1" customWidth="1"/>
    <col min="46" max="46" width="9.88671875" bestFit="1" customWidth="1"/>
    <col min="47" max="47" width="14" bestFit="1" customWidth="1"/>
    <col min="48" max="48" width="12.33203125" bestFit="1" customWidth="1"/>
    <col min="49" max="49" width="80.5546875" bestFit="1" customWidth="1"/>
    <col min="50" max="50" width="15.77734375" bestFit="1" customWidth="1"/>
    <col min="51" max="51" width="29.6640625" bestFit="1" customWidth="1"/>
    <col min="52" max="52" width="10.88671875" bestFit="1" customWidth="1"/>
    <col min="53" max="53" width="11.21875" bestFit="1" customWidth="1"/>
    <col min="54" max="54" width="15.21875" customWidth="1"/>
    <col min="55" max="55" width="13.77734375" bestFit="1" customWidth="1"/>
    <col min="56" max="56" width="12.77734375" bestFit="1" customWidth="1"/>
    <col min="57" max="57" width="7.88671875" bestFit="1" customWidth="1"/>
    <col min="58" max="58" width="68.33203125" bestFit="1" customWidth="1"/>
    <col min="59" max="59" width="17" bestFit="1" customWidth="1"/>
    <col min="60" max="60" width="14.33203125" bestFit="1" customWidth="1"/>
    <col min="61" max="61" width="14" bestFit="1" customWidth="1"/>
    <col min="62" max="62" width="11.33203125" bestFit="1" customWidth="1"/>
    <col min="63" max="63" width="10.77734375" bestFit="1" customWidth="1"/>
    <col min="64" max="64" width="14.5546875" bestFit="1" customWidth="1"/>
    <col min="65" max="65" width="9.109375" bestFit="1" customWidth="1"/>
    <col min="66" max="66" width="10.77734375" bestFit="1" customWidth="1"/>
    <col min="67" max="67" width="10.44140625" bestFit="1" customWidth="1"/>
    <col min="68" max="68" width="18.109375" bestFit="1" customWidth="1"/>
    <col min="69" max="69" width="8.88671875" bestFit="1" customWidth="1"/>
    <col min="70" max="70" width="14.21875" bestFit="1" customWidth="1"/>
  </cols>
  <sheetData>
    <row r="1" spans="1:5" x14ac:dyDescent="0.3">
      <c r="A1" s="26" t="s">
        <v>1170</v>
      </c>
      <c r="B1" s="26"/>
      <c r="C1" s="26"/>
      <c r="D1" s="26"/>
      <c r="E1" s="26"/>
    </row>
    <row r="2" spans="1:5" x14ac:dyDescent="0.3">
      <c r="A2" s="26"/>
      <c r="B2" s="26"/>
      <c r="C2" s="26"/>
      <c r="D2" s="26"/>
      <c r="E2" s="26"/>
    </row>
    <row r="5" spans="1:5" x14ac:dyDescent="0.3">
      <c r="A5" t="s">
        <v>43</v>
      </c>
      <c r="B5" t="s">
        <v>42</v>
      </c>
      <c r="C5" t="s">
        <v>47</v>
      </c>
    </row>
    <row r="6" spans="1:5" x14ac:dyDescent="0.3">
      <c r="A6">
        <v>1</v>
      </c>
      <c r="B6" t="s">
        <v>364</v>
      </c>
      <c r="C6">
        <v>-1</v>
      </c>
    </row>
    <row r="7" spans="1:5" x14ac:dyDescent="0.3">
      <c r="A7">
        <v>2</v>
      </c>
      <c r="B7" t="s">
        <v>365</v>
      </c>
      <c r="C7">
        <v>0</v>
      </c>
    </row>
    <row r="8" spans="1:5" x14ac:dyDescent="0.3">
      <c r="A8">
        <v>3</v>
      </c>
      <c r="B8" t="s">
        <v>366</v>
      </c>
      <c r="C8">
        <v>1</v>
      </c>
    </row>
    <row r="9" spans="1:5" x14ac:dyDescent="0.3">
      <c r="A9">
        <v>4</v>
      </c>
      <c r="B9" t="s">
        <v>367</v>
      </c>
      <c r="C9">
        <v>2</v>
      </c>
    </row>
    <row r="10" spans="1:5" x14ac:dyDescent="0.3">
      <c r="A10">
        <v>5</v>
      </c>
      <c r="B10" t="s">
        <v>368</v>
      </c>
      <c r="C10">
        <v>3</v>
      </c>
    </row>
    <row r="11" spans="1:5" x14ac:dyDescent="0.3">
      <c r="A11">
        <v>6</v>
      </c>
      <c r="B11" t="s">
        <v>369</v>
      </c>
      <c r="C11">
        <v>4</v>
      </c>
    </row>
    <row r="12" spans="1:5" x14ac:dyDescent="0.3">
      <c r="A12">
        <v>7</v>
      </c>
      <c r="B12" t="s">
        <v>370</v>
      </c>
      <c r="C12">
        <v>5</v>
      </c>
    </row>
  </sheetData>
  <mergeCells count="1">
    <mergeCell ref="A1:E2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139C-EE99-4452-98F7-9FFCA1F37B40}">
  <sheetPr codeName="Sheet9"/>
  <dimension ref="A1:O204"/>
  <sheetViews>
    <sheetView workbookViewId="0">
      <pane xSplit="7" ySplit="5" topLeftCell="H6" activePane="bottomRight" state="frozen"/>
      <selection activeCell="E6" sqref="E6"/>
      <selection pane="topRight" activeCell="E6" sqref="E6"/>
      <selection pane="bottomLeft" activeCell="E6" sqref="E6"/>
      <selection pane="bottomRight" activeCell="E6" sqref="E6"/>
    </sheetView>
  </sheetViews>
  <sheetFormatPr defaultRowHeight="14.4" x14ac:dyDescent="0.3"/>
  <cols>
    <col min="1" max="1" width="4.5546875" bestFit="1" customWidth="1"/>
    <col min="2" max="2" width="80.5546875" style="5" bestFit="1" customWidth="1"/>
    <col min="3" max="3" width="19.33203125" style="5" bestFit="1" customWidth="1"/>
    <col min="4" max="4" width="15" style="5" bestFit="1" customWidth="1"/>
    <col min="5" max="5" width="20.109375" style="5" bestFit="1" customWidth="1"/>
    <col min="6" max="6" width="16.88671875" style="5" bestFit="1" customWidth="1"/>
    <col min="7" max="7" width="26.77734375" style="5" bestFit="1" customWidth="1"/>
    <col min="8" max="8" width="8.88671875" style="5" bestFit="1" customWidth="1"/>
    <col min="9" max="9" width="19.88671875" style="5" bestFit="1" customWidth="1"/>
    <col min="10" max="10" width="21.44140625" style="5" bestFit="1" customWidth="1"/>
    <col min="11" max="11" width="16.21875" style="5" bestFit="1" customWidth="1"/>
    <col min="12" max="12" width="13.5546875" style="5" bestFit="1" customWidth="1"/>
    <col min="13" max="13" width="12.88671875" style="5" bestFit="1" customWidth="1"/>
    <col min="14" max="14" width="16.77734375" style="5" bestFit="1" customWidth="1"/>
    <col min="15" max="15" width="8.77734375" style="5" bestFit="1" customWidth="1"/>
    <col min="16" max="16" width="16.5546875" bestFit="1" customWidth="1"/>
    <col min="17" max="17" width="20.44140625" bestFit="1" customWidth="1"/>
    <col min="18" max="18" width="13.109375" bestFit="1" customWidth="1"/>
    <col min="19" max="19" width="18.109375" bestFit="1" customWidth="1"/>
    <col min="20" max="20" width="8.88671875" bestFit="1" customWidth="1"/>
    <col min="21" max="21" width="14.21875" bestFit="1" customWidth="1"/>
  </cols>
  <sheetData>
    <row r="1" spans="1:15" x14ac:dyDescent="0.3">
      <c r="A1" s="26" t="s">
        <v>1171</v>
      </c>
      <c r="B1" s="26"/>
      <c r="C1" s="26"/>
      <c r="D1" s="26"/>
      <c r="E1" s="26"/>
      <c r="F1"/>
      <c r="G1"/>
      <c r="H1"/>
      <c r="I1"/>
      <c r="J1"/>
      <c r="K1"/>
      <c r="L1"/>
      <c r="M1"/>
      <c r="N1"/>
      <c r="O1"/>
    </row>
    <row r="2" spans="1:15" x14ac:dyDescent="0.3">
      <c r="A2" s="26"/>
      <c r="B2" s="26"/>
      <c r="C2" s="26"/>
      <c r="D2" s="26"/>
      <c r="E2" s="26"/>
      <c r="F2"/>
      <c r="G2"/>
      <c r="H2"/>
      <c r="I2"/>
      <c r="J2"/>
      <c r="K2"/>
      <c r="L2"/>
      <c r="M2"/>
      <c r="N2"/>
      <c r="O2"/>
    </row>
    <row r="3" spans="1:15" x14ac:dyDescent="0.3">
      <c r="B3"/>
      <c r="C3"/>
      <c r="D3"/>
      <c r="E3"/>
      <c r="F3"/>
      <c r="G3"/>
      <c r="H3"/>
      <c r="I3"/>
      <c r="J3"/>
      <c r="K3"/>
      <c r="L3"/>
      <c r="M3"/>
      <c r="N3"/>
      <c r="O3"/>
    </row>
    <row r="4" spans="1:15" x14ac:dyDescent="0.3">
      <c r="B4"/>
      <c r="C4"/>
      <c r="D4"/>
      <c r="E4"/>
      <c r="F4"/>
      <c r="G4"/>
      <c r="H4"/>
      <c r="I4"/>
      <c r="J4"/>
      <c r="K4"/>
      <c r="L4"/>
      <c r="M4"/>
      <c r="N4"/>
      <c r="O4"/>
    </row>
    <row r="5" spans="1:15" x14ac:dyDescent="0.3">
      <c r="A5" t="s">
        <v>43</v>
      </c>
      <c r="B5" s="5" t="s">
        <v>48</v>
      </c>
      <c r="C5" s="5" t="s">
        <v>49</v>
      </c>
      <c r="D5" s="5" t="s">
        <v>385</v>
      </c>
      <c r="E5" s="5" t="s">
        <v>379</v>
      </c>
      <c r="F5" s="5" t="s">
        <v>378</v>
      </c>
      <c r="G5" s="5" t="s">
        <v>386</v>
      </c>
      <c r="H5" s="4" t="s">
        <v>382</v>
      </c>
      <c r="I5" s="3" t="s">
        <v>2</v>
      </c>
      <c r="J5" s="3" t="s">
        <v>3</v>
      </c>
      <c r="K5"/>
      <c r="L5"/>
      <c r="M5"/>
      <c r="N5"/>
      <c r="O5"/>
    </row>
    <row r="6" spans="1:15" x14ac:dyDescent="0.3">
      <c r="A6">
        <v>1</v>
      </c>
      <c r="B6" s="9" t="s">
        <v>388</v>
      </c>
      <c r="C6" s="5">
        <v>9</v>
      </c>
      <c r="D6" s="8">
        <v>44537.358136574076</v>
      </c>
      <c r="E6" s="5" t="s">
        <v>387</v>
      </c>
      <c r="F6" s="5">
        <v>5</v>
      </c>
      <c r="G6" s="5">
        <v>6</v>
      </c>
      <c r="H6" s="5">
        <f>YEAR(ohrm_leave_request_comment[[#This Row],[created]])</f>
        <v>2021</v>
      </c>
      <c r="I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x_Anjali Kumari</v>
      </c>
      <c r="J6" t="str">
        <f>_xlfn.XLOOKUP(ohrm_leave_request_comment[[#This Row],[leave_request_id]],ohrm_leave_request[id],ohrm_leave_request[Leave Type],"",0,1)</f>
        <v>LWP [Leave without Pay]</v>
      </c>
      <c r="K6"/>
      <c r="L6"/>
      <c r="M6"/>
      <c r="N6"/>
      <c r="O6"/>
    </row>
    <row r="7" spans="1:15" x14ac:dyDescent="0.3">
      <c r="A7">
        <v>2</v>
      </c>
      <c r="B7" s="9" t="s">
        <v>390</v>
      </c>
      <c r="C7" s="5">
        <v>10</v>
      </c>
      <c r="D7" s="8">
        <v>44545.335717592592</v>
      </c>
      <c r="E7" s="5" t="s">
        <v>389</v>
      </c>
      <c r="F7" s="5">
        <v>9</v>
      </c>
      <c r="G7" s="5">
        <v>9</v>
      </c>
      <c r="H7" s="5">
        <f>YEAR(ohrm_leave_request_comment[[#This Row],[created]])</f>
        <v>2021</v>
      </c>
      <c r="I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x_Uma Kumar</v>
      </c>
      <c r="J7" t="str">
        <f>_xlfn.XLOOKUP(ohrm_leave_request_comment[[#This Row],[leave_request_id]],ohrm_leave_request[id],ohrm_leave_request[Leave Type],"",0,1)</f>
        <v>LWP [Leave without Pay]</v>
      </c>
      <c r="K7"/>
      <c r="L7"/>
      <c r="M7"/>
      <c r="N7"/>
      <c r="O7"/>
    </row>
    <row r="8" spans="1:15" x14ac:dyDescent="0.3">
      <c r="A8">
        <v>3</v>
      </c>
      <c r="B8" s="9" t="s">
        <v>391</v>
      </c>
      <c r="C8" s="5">
        <v>10</v>
      </c>
      <c r="D8" s="8">
        <v>44554.542060185187</v>
      </c>
      <c r="E8" s="5" t="s">
        <v>164</v>
      </c>
      <c r="F8" s="5">
        <v>3</v>
      </c>
      <c r="G8" s="5">
        <v>4</v>
      </c>
      <c r="H8" s="5">
        <f>YEAR(ohrm_leave_request_comment[[#This Row],[created]])</f>
        <v>2021</v>
      </c>
      <c r="I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8" t="str">
        <f>_xlfn.XLOOKUP(ohrm_leave_request_comment[[#This Row],[leave_request_id]],ohrm_leave_request[id],ohrm_leave_request[Leave Type],"",0,1)</f>
        <v>LWP [Leave without Pay]</v>
      </c>
      <c r="K8"/>
      <c r="L8"/>
      <c r="M8"/>
      <c r="N8"/>
      <c r="O8"/>
    </row>
    <row r="9" spans="1:15" x14ac:dyDescent="0.3">
      <c r="A9">
        <v>4</v>
      </c>
      <c r="B9" s="9" t="s">
        <v>392</v>
      </c>
      <c r="C9" s="5">
        <v>11</v>
      </c>
      <c r="D9" s="8">
        <v>44554.544756944444</v>
      </c>
      <c r="E9" s="5" t="s">
        <v>389</v>
      </c>
      <c r="F9" s="5">
        <v>9</v>
      </c>
      <c r="G9" s="5">
        <v>9</v>
      </c>
      <c r="H9" s="5">
        <f>YEAR(ohrm_leave_request_comment[[#This Row],[created]])</f>
        <v>2021</v>
      </c>
      <c r="I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x_Uma Kumar</v>
      </c>
      <c r="J9" t="str">
        <f>_xlfn.XLOOKUP(ohrm_leave_request_comment[[#This Row],[leave_request_id]],ohrm_leave_request[id],ohrm_leave_request[Leave Type],"",0,1)</f>
        <v>LWP [Leave without Pay]</v>
      </c>
      <c r="K9"/>
      <c r="L9"/>
      <c r="M9"/>
      <c r="N9"/>
      <c r="O9"/>
    </row>
    <row r="10" spans="1:15" x14ac:dyDescent="0.3">
      <c r="A10">
        <v>5</v>
      </c>
      <c r="B10" s="9" t="s">
        <v>393</v>
      </c>
      <c r="C10" s="5">
        <v>11</v>
      </c>
      <c r="D10" s="8">
        <v>44554.557812500003</v>
      </c>
      <c r="E10" s="5" t="s">
        <v>164</v>
      </c>
      <c r="F10" s="5">
        <v>3</v>
      </c>
      <c r="G10" s="5">
        <v>4</v>
      </c>
      <c r="H10" s="5">
        <f>YEAR(ohrm_leave_request_comment[[#This Row],[created]])</f>
        <v>2021</v>
      </c>
      <c r="I1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10" t="str">
        <f>_xlfn.XLOOKUP(ohrm_leave_request_comment[[#This Row],[leave_request_id]],ohrm_leave_request[id],ohrm_leave_request[Leave Type],"",0,1)</f>
        <v>LWP [Leave without Pay]</v>
      </c>
      <c r="K10"/>
      <c r="L10"/>
      <c r="M10"/>
      <c r="N10"/>
      <c r="O10"/>
    </row>
    <row r="11" spans="1:15" x14ac:dyDescent="0.3">
      <c r="A11">
        <v>6</v>
      </c>
      <c r="B11" s="9" t="s">
        <v>23</v>
      </c>
      <c r="C11" s="5">
        <v>12</v>
      </c>
      <c r="D11" s="8">
        <v>44616.553993055553</v>
      </c>
      <c r="E11" s="5" t="s">
        <v>394</v>
      </c>
      <c r="F11" s="5">
        <v>12</v>
      </c>
      <c r="G11" s="5">
        <v>12</v>
      </c>
      <c r="H11" s="5">
        <f>YEAR(ohrm_leave_request_comment[[#This Row],[created]])</f>
        <v>2022</v>
      </c>
      <c r="I1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x_Akshita Singh</v>
      </c>
      <c r="J11" t="str">
        <f>_xlfn.XLOOKUP(ohrm_leave_request_comment[[#This Row],[leave_request_id]],ohrm_leave_request[id],ohrm_leave_request[Leave Type],"",0,1)</f>
        <v>LWP [Leave without Pay]</v>
      </c>
      <c r="K11"/>
      <c r="L11"/>
      <c r="M11"/>
      <c r="N11"/>
      <c r="O11"/>
    </row>
    <row r="12" spans="1:15" x14ac:dyDescent="0.3">
      <c r="A12">
        <v>7</v>
      </c>
      <c r="B12" s="9" t="s">
        <v>23</v>
      </c>
      <c r="C12" s="5">
        <v>13</v>
      </c>
      <c r="D12" s="8">
        <v>44616.554305555554</v>
      </c>
      <c r="E12" s="5" t="s">
        <v>394</v>
      </c>
      <c r="F12" s="5">
        <v>12</v>
      </c>
      <c r="G12" s="5">
        <v>12</v>
      </c>
      <c r="H12" s="5">
        <f>YEAR(ohrm_leave_request_comment[[#This Row],[created]])</f>
        <v>2022</v>
      </c>
      <c r="I1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x_Akshita Singh</v>
      </c>
      <c r="J12" t="str">
        <f>_xlfn.XLOOKUP(ohrm_leave_request_comment[[#This Row],[leave_request_id]],ohrm_leave_request[id],ohrm_leave_request[Leave Type],"",0,1)</f>
        <v>LWP [Leave without Pay]</v>
      </c>
      <c r="K12"/>
      <c r="L12"/>
      <c r="M12"/>
      <c r="N12"/>
      <c r="O12"/>
    </row>
    <row r="13" spans="1:15" x14ac:dyDescent="0.3">
      <c r="A13">
        <v>8</v>
      </c>
      <c r="B13" s="9" t="s">
        <v>396</v>
      </c>
      <c r="C13" s="5">
        <v>14</v>
      </c>
      <c r="D13" s="8">
        <v>44643.538946759261</v>
      </c>
      <c r="E13" s="5" t="s">
        <v>395</v>
      </c>
      <c r="F13" s="5">
        <v>11</v>
      </c>
      <c r="G13" s="5">
        <v>11</v>
      </c>
      <c r="H13" s="5">
        <f>YEAR(ohrm_leave_request_comment[[#This Row],[created]])</f>
        <v>2022</v>
      </c>
      <c r="I1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x_Ajit Singh</v>
      </c>
      <c r="J13" t="str">
        <f>_xlfn.XLOOKUP(ohrm_leave_request_comment[[#This Row],[leave_request_id]],ohrm_leave_request[id],ohrm_leave_request[Leave Type],"",0,1)</f>
        <v>LWP [Leave without Pay]</v>
      </c>
      <c r="K13"/>
      <c r="L13"/>
      <c r="M13"/>
      <c r="N13"/>
      <c r="O13"/>
    </row>
    <row r="14" spans="1:15" x14ac:dyDescent="0.3">
      <c r="A14">
        <v>9</v>
      </c>
      <c r="B14" s="9" t="s">
        <v>397</v>
      </c>
      <c r="C14" s="5">
        <v>15</v>
      </c>
      <c r="D14" s="8">
        <v>44664.580590277779</v>
      </c>
      <c r="E14" s="5" t="s">
        <v>395</v>
      </c>
      <c r="F14" s="5">
        <v>11</v>
      </c>
      <c r="G14" s="5">
        <v>11</v>
      </c>
      <c r="H14" s="5">
        <f>YEAR(ohrm_leave_request_comment[[#This Row],[created]])</f>
        <v>2022</v>
      </c>
      <c r="I1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x_Ajit Singh</v>
      </c>
      <c r="J14" t="str">
        <f>_xlfn.XLOOKUP(ohrm_leave_request_comment[[#This Row],[leave_request_id]],ohrm_leave_request[id],ohrm_leave_request[Leave Type],"",0,1)</f>
        <v>LWP [Leave without Pay]</v>
      </c>
      <c r="K14"/>
      <c r="L14"/>
      <c r="M14"/>
      <c r="N14"/>
      <c r="O14"/>
    </row>
    <row r="15" spans="1:15" x14ac:dyDescent="0.3">
      <c r="A15">
        <v>10</v>
      </c>
      <c r="B15" s="9" t="s">
        <v>398</v>
      </c>
      <c r="C15" s="5">
        <v>17</v>
      </c>
      <c r="D15" s="8">
        <v>44734.301620370374</v>
      </c>
      <c r="E15" s="5" t="s">
        <v>395</v>
      </c>
      <c r="F15" s="5">
        <v>11</v>
      </c>
      <c r="G15" s="5">
        <v>11</v>
      </c>
      <c r="H15" s="5">
        <f>YEAR(ohrm_leave_request_comment[[#This Row],[created]])</f>
        <v>2022</v>
      </c>
      <c r="I1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x_Ajit Singh</v>
      </c>
      <c r="J15" t="str">
        <f>_xlfn.XLOOKUP(ohrm_leave_request_comment[[#This Row],[leave_request_id]],ohrm_leave_request[id],ohrm_leave_request[Leave Type],"",0,1)</f>
        <v>LWP [Leave without Pay]</v>
      </c>
      <c r="K15"/>
      <c r="L15"/>
      <c r="M15"/>
      <c r="N15"/>
      <c r="O15"/>
    </row>
    <row r="16" spans="1:15" x14ac:dyDescent="0.3">
      <c r="A16">
        <v>11</v>
      </c>
      <c r="B16" s="9" t="s">
        <v>399</v>
      </c>
      <c r="C16" s="5">
        <v>18</v>
      </c>
      <c r="D16" s="8">
        <v>44819.710787037038</v>
      </c>
      <c r="E16" s="5" t="s">
        <v>164</v>
      </c>
      <c r="F16" s="5">
        <v>3</v>
      </c>
      <c r="G16" s="5">
        <v>4</v>
      </c>
      <c r="H16" s="5">
        <f>YEAR(ohrm_leave_request_comment[[#This Row],[created]])</f>
        <v>2022</v>
      </c>
      <c r="I1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16" t="str">
        <f>_xlfn.XLOOKUP(ohrm_leave_request_comment[[#This Row],[leave_request_id]],ohrm_leave_request[id],ohrm_leave_request[Leave Type],"",0,1)</f>
        <v>SL [Sick Leave]</v>
      </c>
      <c r="K16"/>
      <c r="L16"/>
      <c r="M16"/>
      <c r="N16"/>
      <c r="O16"/>
    </row>
    <row r="17" spans="1:15" x14ac:dyDescent="0.3">
      <c r="A17">
        <v>12</v>
      </c>
      <c r="B17" s="9" t="s">
        <v>400</v>
      </c>
      <c r="C17" s="5">
        <v>20</v>
      </c>
      <c r="D17" s="8">
        <v>44844.203483796293</v>
      </c>
      <c r="E17" s="5" t="s">
        <v>4</v>
      </c>
      <c r="F17" s="5">
        <v>15</v>
      </c>
      <c r="G17" s="5">
        <v>15</v>
      </c>
      <c r="H17" s="5">
        <f>YEAR(ohrm_leave_request_comment[[#This Row],[created]])</f>
        <v>2022</v>
      </c>
      <c r="I1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7" t="str">
        <f>_xlfn.XLOOKUP(ohrm_leave_request_comment[[#This Row],[leave_request_id]],ohrm_leave_request[id],ohrm_leave_request[Leave Type],"",0,1)</f>
        <v>CMP [Compensatory Off]</v>
      </c>
      <c r="K17"/>
      <c r="L17"/>
      <c r="M17"/>
      <c r="N17"/>
      <c r="O17"/>
    </row>
    <row r="18" spans="1:15" x14ac:dyDescent="0.3">
      <c r="A18">
        <v>13</v>
      </c>
      <c r="B18" s="9" t="s">
        <v>400</v>
      </c>
      <c r="C18" s="5">
        <v>19</v>
      </c>
      <c r="D18" s="8">
        <v>44844.203715277778</v>
      </c>
      <c r="E18" s="5" t="s">
        <v>4</v>
      </c>
      <c r="F18" s="5">
        <v>15</v>
      </c>
      <c r="G18" s="5">
        <v>15</v>
      </c>
      <c r="H18" s="5">
        <f>YEAR(ohrm_leave_request_comment[[#This Row],[created]])</f>
        <v>2022</v>
      </c>
      <c r="I1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8" t="str">
        <f>_xlfn.XLOOKUP(ohrm_leave_request_comment[[#This Row],[leave_request_id]],ohrm_leave_request[id],ohrm_leave_request[Leave Type],"",0,1)</f>
        <v>CMP [Compensatory Off]</v>
      </c>
      <c r="K18"/>
      <c r="L18"/>
      <c r="M18"/>
      <c r="N18"/>
      <c r="O18"/>
    </row>
    <row r="19" spans="1:15" x14ac:dyDescent="0.3">
      <c r="A19">
        <v>14</v>
      </c>
      <c r="B19" s="9" t="s">
        <v>401</v>
      </c>
      <c r="C19" s="5">
        <v>22</v>
      </c>
      <c r="D19" s="8">
        <v>44873.212152777778</v>
      </c>
      <c r="E19" s="5" t="s">
        <v>4</v>
      </c>
      <c r="F19" s="5">
        <v>15</v>
      </c>
      <c r="G19" s="5">
        <v>15</v>
      </c>
      <c r="H19" s="5">
        <f>YEAR(ohrm_leave_request_comment[[#This Row],[created]])</f>
        <v>2022</v>
      </c>
      <c r="I1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9" t="str">
        <f>_xlfn.XLOOKUP(ohrm_leave_request_comment[[#This Row],[leave_request_id]],ohrm_leave_request[id],ohrm_leave_request[Leave Type],"",0,1)</f>
        <v>LWP [Leave without Pay]</v>
      </c>
      <c r="K19"/>
      <c r="L19"/>
      <c r="M19"/>
      <c r="N19"/>
      <c r="O19"/>
    </row>
    <row r="20" spans="1:15" x14ac:dyDescent="0.3">
      <c r="A20">
        <v>15</v>
      </c>
      <c r="B20" s="9" t="s">
        <v>402</v>
      </c>
      <c r="C20" s="5">
        <v>24</v>
      </c>
      <c r="D20" s="8">
        <v>44913.603182870371</v>
      </c>
      <c r="E20" s="5" t="s">
        <v>10</v>
      </c>
      <c r="F20" s="5">
        <v>6</v>
      </c>
      <c r="G20" s="5">
        <v>7</v>
      </c>
      <c r="H20" s="5">
        <f>YEAR(ohrm_leave_request_comment[[#This Row],[created]])</f>
        <v>2022</v>
      </c>
      <c r="I2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Shekhar Sharma</v>
      </c>
      <c r="J20" t="str">
        <f>_xlfn.XLOOKUP(ohrm_leave_request_comment[[#This Row],[leave_request_id]],ohrm_leave_request[id],ohrm_leave_request[Leave Type],"",0,1)</f>
        <v>EL [Earned Leave]</v>
      </c>
      <c r="K20"/>
      <c r="L20"/>
      <c r="M20"/>
      <c r="N20"/>
      <c r="O20"/>
    </row>
    <row r="21" spans="1:15" x14ac:dyDescent="0.3">
      <c r="A21">
        <v>16</v>
      </c>
      <c r="B21" s="9" t="s">
        <v>403</v>
      </c>
      <c r="C21" s="5">
        <v>25</v>
      </c>
      <c r="D21" s="8">
        <v>44922.230555555558</v>
      </c>
      <c r="E21" s="5" t="s">
        <v>4</v>
      </c>
      <c r="F21" s="5">
        <v>15</v>
      </c>
      <c r="G21" s="5">
        <v>15</v>
      </c>
      <c r="H21" s="5">
        <f>YEAR(ohrm_leave_request_comment[[#This Row],[created]])</f>
        <v>2022</v>
      </c>
      <c r="I2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21" t="str">
        <f>_xlfn.XLOOKUP(ohrm_leave_request_comment[[#This Row],[leave_request_id]],ohrm_leave_request[id],ohrm_leave_request[Leave Type],"",0,1)</f>
        <v>LWP [Leave without Pay]</v>
      </c>
      <c r="K21"/>
      <c r="L21"/>
      <c r="M21"/>
      <c r="N21"/>
      <c r="O21"/>
    </row>
    <row r="22" spans="1:15" x14ac:dyDescent="0.3">
      <c r="A22">
        <v>17</v>
      </c>
      <c r="B22" s="9" t="s">
        <v>403</v>
      </c>
      <c r="C22" s="5">
        <v>26</v>
      </c>
      <c r="D22" s="8">
        <v>44922.261087962965</v>
      </c>
      <c r="E22" s="5" t="s">
        <v>4</v>
      </c>
      <c r="F22" s="5">
        <v>15</v>
      </c>
      <c r="G22" s="5">
        <v>15</v>
      </c>
      <c r="H22" s="5">
        <f>YEAR(ohrm_leave_request_comment[[#This Row],[created]])</f>
        <v>2022</v>
      </c>
      <c r="I2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22" t="str">
        <f>_xlfn.XLOOKUP(ohrm_leave_request_comment[[#This Row],[leave_request_id]],ohrm_leave_request[id],ohrm_leave_request[Leave Type],"",0,1)</f>
        <v>LWP [Leave without Pay]</v>
      </c>
      <c r="K22"/>
      <c r="L22"/>
      <c r="M22"/>
      <c r="N22"/>
      <c r="O22"/>
    </row>
    <row r="23" spans="1:15" x14ac:dyDescent="0.3">
      <c r="A23">
        <v>18</v>
      </c>
      <c r="B23" s="9" t="s">
        <v>6</v>
      </c>
      <c r="C23" s="5">
        <v>29</v>
      </c>
      <c r="D23" s="8">
        <v>44939.317893518521</v>
      </c>
      <c r="E23" s="5" t="s">
        <v>4</v>
      </c>
      <c r="F23" s="5">
        <v>15</v>
      </c>
      <c r="G23" s="5">
        <v>15</v>
      </c>
      <c r="H23" s="5">
        <f>YEAR(ohrm_leave_request_comment[[#This Row],[created]])</f>
        <v>2023</v>
      </c>
      <c r="I2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23" t="str">
        <f>_xlfn.XLOOKUP(ohrm_leave_request_comment[[#This Row],[leave_request_id]],ohrm_leave_request[id],ohrm_leave_request[Leave Type],"",0,1)</f>
        <v>LWP [Leave without Pay]</v>
      </c>
      <c r="K23"/>
      <c r="L23"/>
      <c r="M23"/>
      <c r="N23"/>
      <c r="O23"/>
    </row>
    <row r="24" spans="1:15" x14ac:dyDescent="0.3">
      <c r="A24">
        <v>19</v>
      </c>
      <c r="B24" s="9" t="s">
        <v>9</v>
      </c>
      <c r="C24" s="5">
        <v>30</v>
      </c>
      <c r="D24" s="8">
        <v>44943.242962962962</v>
      </c>
      <c r="E24" s="5" t="s">
        <v>8</v>
      </c>
      <c r="F24" s="5">
        <v>100001</v>
      </c>
      <c r="G24" s="5">
        <v>100001</v>
      </c>
      <c r="H24" s="5">
        <f>YEAR(ohrm_leave_request_comment[[#This Row],[created]])</f>
        <v>2023</v>
      </c>
      <c r="I2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24" t="str">
        <f>_xlfn.XLOOKUP(ohrm_leave_request_comment[[#This Row],[leave_request_id]],ohrm_leave_request[id],ohrm_leave_request[Leave Type],"",0,1)</f>
        <v>LWP [Leave without Pay]</v>
      </c>
      <c r="K24"/>
      <c r="L24"/>
      <c r="M24"/>
      <c r="N24"/>
      <c r="O24"/>
    </row>
    <row r="25" spans="1:15" x14ac:dyDescent="0.3">
      <c r="A25">
        <v>20</v>
      </c>
      <c r="B25" s="9" t="s">
        <v>7</v>
      </c>
      <c r="C25" s="5">
        <v>33</v>
      </c>
      <c r="D25" s="8">
        <v>44962.775810185187</v>
      </c>
      <c r="E25" s="5" t="s">
        <v>164</v>
      </c>
      <c r="F25" s="5">
        <v>3</v>
      </c>
      <c r="G25" s="5">
        <v>4</v>
      </c>
      <c r="H25" s="5">
        <f>YEAR(ohrm_leave_request_comment[[#This Row],[created]])</f>
        <v>2023</v>
      </c>
      <c r="I2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25" t="str">
        <f>_xlfn.XLOOKUP(ohrm_leave_request_comment[[#This Row],[leave_request_id]],ohrm_leave_request[id],ohrm_leave_request[Leave Type],"",0,1)</f>
        <v>LWP [Leave without Pay]</v>
      </c>
      <c r="K25"/>
      <c r="L25"/>
      <c r="M25"/>
      <c r="N25"/>
      <c r="O25"/>
    </row>
    <row r="26" spans="1:15" x14ac:dyDescent="0.3">
      <c r="A26">
        <v>21</v>
      </c>
      <c r="B26" s="9" t="s">
        <v>12</v>
      </c>
      <c r="C26" s="5">
        <v>34</v>
      </c>
      <c r="D26" s="8">
        <v>44962.797812500001</v>
      </c>
      <c r="E26" s="5" t="s">
        <v>164</v>
      </c>
      <c r="F26" s="5">
        <v>3</v>
      </c>
      <c r="G26" s="5">
        <v>4</v>
      </c>
      <c r="H26" s="5">
        <f>YEAR(ohrm_leave_request_comment[[#This Row],[created]])</f>
        <v>2023</v>
      </c>
      <c r="I2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26" t="str">
        <f>_xlfn.XLOOKUP(ohrm_leave_request_comment[[#This Row],[leave_request_id]],ohrm_leave_request[id],ohrm_leave_request[Leave Type],"",0,1)</f>
        <v>EL [Earned Leave]</v>
      </c>
      <c r="K26"/>
      <c r="L26"/>
      <c r="M26"/>
      <c r="N26"/>
      <c r="O26"/>
    </row>
    <row r="27" spans="1:15" x14ac:dyDescent="0.3">
      <c r="A27">
        <v>22</v>
      </c>
      <c r="B27" s="9" t="s">
        <v>16</v>
      </c>
      <c r="C27" s="5">
        <v>36</v>
      </c>
      <c r="D27" s="8">
        <v>44988.227025462962</v>
      </c>
      <c r="E27" s="5" t="s">
        <v>55</v>
      </c>
      <c r="F27" s="5">
        <v>100001</v>
      </c>
      <c r="G27" s="5">
        <v>100001</v>
      </c>
      <c r="H27" s="5">
        <f>YEAR(ohrm_leave_request_comment[[#This Row],[created]])</f>
        <v>2023</v>
      </c>
      <c r="I2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27" t="str">
        <f>_xlfn.XLOOKUP(ohrm_leave_request_comment[[#This Row],[leave_request_id]],ohrm_leave_request[id],ohrm_leave_request[Leave Type],"",0,1)</f>
        <v>LWP [Leave without Pay]</v>
      </c>
      <c r="K27"/>
      <c r="L27"/>
      <c r="M27"/>
      <c r="N27"/>
      <c r="O27"/>
    </row>
    <row r="28" spans="1:15" x14ac:dyDescent="0.3">
      <c r="A28">
        <v>23</v>
      </c>
      <c r="B28" s="9" t="s">
        <v>15</v>
      </c>
      <c r="C28" s="5">
        <v>37</v>
      </c>
      <c r="D28" s="8">
        <v>44988.263148148151</v>
      </c>
      <c r="E28" s="5" t="s">
        <v>55</v>
      </c>
      <c r="F28" s="5">
        <v>6</v>
      </c>
      <c r="G28" s="5">
        <v>7</v>
      </c>
      <c r="H28" s="5">
        <f>YEAR(ohrm_leave_request_comment[[#This Row],[created]])</f>
        <v>2023</v>
      </c>
      <c r="I2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Shekhar Sharma</v>
      </c>
      <c r="J28" t="str">
        <f>_xlfn.XLOOKUP(ohrm_leave_request_comment[[#This Row],[leave_request_id]],ohrm_leave_request[id],ohrm_leave_request[Leave Type],"",0,1)</f>
        <v>EL [Earned Leave]</v>
      </c>
      <c r="K28"/>
      <c r="L28"/>
      <c r="M28"/>
      <c r="N28"/>
      <c r="O28"/>
    </row>
    <row r="29" spans="1:15" x14ac:dyDescent="0.3">
      <c r="A29">
        <v>24</v>
      </c>
      <c r="B29" s="9" t="s">
        <v>14</v>
      </c>
      <c r="C29" s="5">
        <v>38</v>
      </c>
      <c r="D29" s="8">
        <v>44988.288993055554</v>
      </c>
      <c r="E29" s="5" t="s">
        <v>55</v>
      </c>
      <c r="F29" s="5">
        <v>100000</v>
      </c>
      <c r="G29" s="5">
        <v>100000</v>
      </c>
      <c r="H29" s="5">
        <f>YEAR(ohrm_leave_request_comment[[#This Row],[created]])</f>
        <v>2023</v>
      </c>
      <c r="I2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x_Saurabh Shrivastava</v>
      </c>
      <c r="J29" t="str">
        <f>_xlfn.XLOOKUP(ohrm_leave_request_comment[[#This Row],[leave_request_id]],ohrm_leave_request[id],ohrm_leave_request[Leave Type],"",0,1)</f>
        <v>LWP [Leave without Pay]</v>
      </c>
      <c r="K29"/>
      <c r="L29"/>
      <c r="M29"/>
      <c r="N29"/>
      <c r="O29"/>
    </row>
    <row r="30" spans="1:15" x14ac:dyDescent="0.3">
      <c r="A30">
        <v>25</v>
      </c>
      <c r="B30" s="9" t="s">
        <v>404</v>
      </c>
      <c r="C30" s="5">
        <v>40</v>
      </c>
      <c r="D30" s="8">
        <v>44997.395405092589</v>
      </c>
      <c r="E30" s="5" t="s">
        <v>55</v>
      </c>
      <c r="F30" s="5">
        <v>100001</v>
      </c>
      <c r="G30" s="5">
        <v>100001</v>
      </c>
      <c r="H30" s="5">
        <f>YEAR(ohrm_leave_request_comment[[#This Row],[created]])</f>
        <v>2023</v>
      </c>
      <c r="I3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30" t="str">
        <f>_xlfn.XLOOKUP(ohrm_leave_request_comment[[#This Row],[leave_request_id]],ohrm_leave_request[id],ohrm_leave_request[Leave Type],"",0,1)</f>
        <v>LWP [Leave without Pay]</v>
      </c>
      <c r="K30"/>
      <c r="L30"/>
      <c r="M30"/>
      <c r="N30"/>
      <c r="O30"/>
    </row>
    <row r="31" spans="1:15" x14ac:dyDescent="0.3">
      <c r="A31">
        <v>26</v>
      </c>
      <c r="B31" s="9" t="s">
        <v>13</v>
      </c>
      <c r="C31" s="5">
        <v>43</v>
      </c>
      <c r="D31" s="8">
        <v>45007.646851851852</v>
      </c>
      <c r="E31" s="5" t="s">
        <v>55</v>
      </c>
      <c r="F31" s="5">
        <v>3</v>
      </c>
      <c r="G31" s="5">
        <v>4</v>
      </c>
      <c r="H31" s="5">
        <f>YEAR(ohrm_leave_request_comment[[#This Row],[created]])</f>
        <v>2023</v>
      </c>
      <c r="I3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31" t="str">
        <f>_xlfn.XLOOKUP(ohrm_leave_request_comment[[#This Row],[leave_request_id]],ohrm_leave_request[id],ohrm_leave_request[Leave Type],"",0,1)</f>
        <v>LWP [Leave without Pay]</v>
      </c>
      <c r="K31"/>
      <c r="L31"/>
      <c r="M31"/>
      <c r="N31"/>
      <c r="O31"/>
    </row>
    <row r="32" spans="1:15" x14ac:dyDescent="0.3">
      <c r="A32">
        <v>27</v>
      </c>
      <c r="B32" s="9" t="s">
        <v>21</v>
      </c>
      <c r="C32" s="5">
        <v>44</v>
      </c>
      <c r="D32" s="8">
        <v>45008.232499999998</v>
      </c>
      <c r="E32" s="5" t="s">
        <v>55</v>
      </c>
      <c r="F32" s="5">
        <v>15</v>
      </c>
      <c r="G32" s="5">
        <v>15</v>
      </c>
      <c r="H32" s="5">
        <f>YEAR(ohrm_leave_request_comment[[#This Row],[created]])</f>
        <v>2023</v>
      </c>
      <c r="I3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32" t="str">
        <f>_xlfn.XLOOKUP(ohrm_leave_request_comment[[#This Row],[leave_request_id]],ohrm_leave_request[id],ohrm_leave_request[Leave Type],"",0,1)</f>
        <v>EL [Earned Leave]</v>
      </c>
      <c r="K32"/>
      <c r="L32"/>
      <c r="M32"/>
      <c r="N32"/>
      <c r="O32"/>
    </row>
    <row r="33" spans="1:15" x14ac:dyDescent="0.3">
      <c r="A33">
        <v>28</v>
      </c>
      <c r="B33" s="9" t="s">
        <v>19</v>
      </c>
      <c r="C33" s="5">
        <v>47</v>
      </c>
      <c r="D33" s="8">
        <v>45040.528993055559</v>
      </c>
      <c r="E33" s="5" t="s">
        <v>55</v>
      </c>
      <c r="F33" s="5">
        <v>3</v>
      </c>
      <c r="G33" s="5">
        <v>4</v>
      </c>
      <c r="H33" s="5">
        <f>YEAR(ohrm_leave_request_comment[[#This Row],[created]])</f>
        <v>2023</v>
      </c>
      <c r="I3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33" t="str">
        <f>_xlfn.XLOOKUP(ohrm_leave_request_comment[[#This Row],[leave_request_id]],ohrm_leave_request[id],ohrm_leave_request[Leave Type],"",0,1)</f>
        <v>BL [Bereavement Leave]</v>
      </c>
      <c r="K33"/>
      <c r="L33"/>
      <c r="M33"/>
      <c r="N33"/>
      <c r="O33"/>
    </row>
    <row r="34" spans="1:15" x14ac:dyDescent="0.3">
      <c r="A34">
        <v>29</v>
      </c>
      <c r="B34" s="9" t="s">
        <v>19</v>
      </c>
      <c r="C34" s="5">
        <v>48</v>
      </c>
      <c r="D34" s="8">
        <v>45040.530381944445</v>
      </c>
      <c r="E34" s="5" t="s">
        <v>55</v>
      </c>
      <c r="F34" s="5">
        <v>3</v>
      </c>
      <c r="G34" s="5">
        <v>4</v>
      </c>
      <c r="H34" s="5">
        <f>YEAR(ohrm_leave_request_comment[[#This Row],[created]])</f>
        <v>2023</v>
      </c>
      <c r="I3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34" t="str">
        <f>_xlfn.XLOOKUP(ohrm_leave_request_comment[[#This Row],[leave_request_id]],ohrm_leave_request[id],ohrm_leave_request[Leave Type],"",0,1)</f>
        <v>LWP [Leave without Pay]</v>
      </c>
      <c r="K34"/>
      <c r="L34"/>
      <c r="M34"/>
      <c r="N34"/>
      <c r="O34"/>
    </row>
    <row r="35" spans="1:15" x14ac:dyDescent="0.3">
      <c r="A35">
        <v>30</v>
      </c>
      <c r="B35" s="9" t="s">
        <v>22</v>
      </c>
      <c r="C35" s="5">
        <v>49</v>
      </c>
      <c r="D35" s="8">
        <v>45049.239791666667</v>
      </c>
      <c r="E35" s="5" t="s">
        <v>55</v>
      </c>
      <c r="F35" s="5">
        <v>3</v>
      </c>
      <c r="G35" s="5">
        <v>4</v>
      </c>
      <c r="H35" s="5">
        <f>YEAR(ohrm_leave_request_comment[[#This Row],[created]])</f>
        <v>2023</v>
      </c>
      <c r="I3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35" t="str">
        <f>_xlfn.XLOOKUP(ohrm_leave_request_comment[[#This Row],[leave_request_id]],ohrm_leave_request[id],ohrm_leave_request[Leave Type],"",0,1)</f>
        <v>LWP [Leave without Pay]</v>
      </c>
      <c r="K35"/>
      <c r="L35"/>
      <c r="M35"/>
      <c r="N35"/>
      <c r="O35"/>
    </row>
    <row r="36" spans="1:15" x14ac:dyDescent="0.3">
      <c r="A36">
        <v>31</v>
      </c>
      <c r="B36" s="9" t="s">
        <v>23</v>
      </c>
      <c r="C36" s="5">
        <v>50</v>
      </c>
      <c r="D36" s="8">
        <v>45049.244490740741</v>
      </c>
      <c r="E36" s="5" t="s">
        <v>55</v>
      </c>
      <c r="F36" s="5">
        <v>3</v>
      </c>
      <c r="G36" s="5">
        <v>4</v>
      </c>
      <c r="H36" s="5">
        <f>YEAR(ohrm_leave_request_comment[[#This Row],[created]])</f>
        <v>2023</v>
      </c>
      <c r="I3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36" t="str">
        <f>_xlfn.XLOOKUP(ohrm_leave_request_comment[[#This Row],[leave_request_id]],ohrm_leave_request[id],ohrm_leave_request[Leave Type],"",0,1)</f>
        <v>LWP [Leave without Pay]</v>
      </c>
      <c r="K36"/>
      <c r="L36"/>
      <c r="M36"/>
      <c r="N36"/>
      <c r="O36"/>
    </row>
    <row r="37" spans="1:15" x14ac:dyDescent="0.3">
      <c r="A37">
        <v>32</v>
      </c>
      <c r="B37" s="9" t="s">
        <v>405</v>
      </c>
      <c r="C37" s="5">
        <v>51</v>
      </c>
      <c r="D37" s="8">
        <v>45051.485960648148</v>
      </c>
      <c r="E37" s="5" t="s">
        <v>55</v>
      </c>
      <c r="F37" s="5">
        <v>15</v>
      </c>
      <c r="G37" s="5">
        <v>15</v>
      </c>
      <c r="H37" s="5">
        <f>YEAR(ohrm_leave_request_comment[[#This Row],[created]])</f>
        <v>2023</v>
      </c>
      <c r="I3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37" t="str">
        <f>_xlfn.XLOOKUP(ohrm_leave_request_comment[[#This Row],[leave_request_id]],ohrm_leave_request[id],ohrm_leave_request[Leave Type],"",0,1)</f>
        <v>EL [Earned Leave]</v>
      </c>
      <c r="K37"/>
      <c r="L37"/>
      <c r="M37"/>
      <c r="N37"/>
      <c r="O37"/>
    </row>
    <row r="38" spans="1:15" x14ac:dyDescent="0.3">
      <c r="A38">
        <v>33</v>
      </c>
      <c r="B38" s="9" t="s">
        <v>24</v>
      </c>
      <c r="C38" s="5">
        <v>52</v>
      </c>
      <c r="D38" s="8">
        <v>45062.479664351849</v>
      </c>
      <c r="E38" s="5" t="s">
        <v>55</v>
      </c>
      <c r="F38" s="5">
        <v>6</v>
      </c>
      <c r="G38" s="5">
        <v>7</v>
      </c>
      <c r="H38" s="5">
        <f>YEAR(ohrm_leave_request_comment[[#This Row],[created]])</f>
        <v>2023</v>
      </c>
      <c r="I3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Shekhar Sharma</v>
      </c>
      <c r="J38" t="str">
        <f>_xlfn.XLOOKUP(ohrm_leave_request_comment[[#This Row],[leave_request_id]],ohrm_leave_request[id],ohrm_leave_request[Leave Type],"",0,1)</f>
        <v>EL [Earned Leave]</v>
      </c>
      <c r="K38"/>
      <c r="L38"/>
      <c r="M38"/>
      <c r="N38"/>
      <c r="O38"/>
    </row>
    <row r="39" spans="1:15" x14ac:dyDescent="0.3">
      <c r="A39">
        <v>34</v>
      </c>
      <c r="B39" s="9" t="s">
        <v>23</v>
      </c>
      <c r="C39" s="5">
        <v>53</v>
      </c>
      <c r="D39" s="8">
        <v>45081.33934027778</v>
      </c>
      <c r="E39" s="5" t="s">
        <v>55</v>
      </c>
      <c r="F39" s="5">
        <v>3</v>
      </c>
      <c r="G39" s="5">
        <v>4</v>
      </c>
      <c r="H39" s="5">
        <f>YEAR(ohrm_leave_request_comment[[#This Row],[created]])</f>
        <v>2023</v>
      </c>
      <c r="I3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39" t="str">
        <f>_xlfn.XLOOKUP(ohrm_leave_request_comment[[#This Row],[leave_request_id]],ohrm_leave_request[id],ohrm_leave_request[Leave Type],"",0,1)</f>
        <v>EL [Earned Leave]</v>
      </c>
      <c r="K39"/>
      <c r="L39"/>
      <c r="M39"/>
      <c r="N39"/>
      <c r="O39"/>
    </row>
    <row r="40" spans="1:15" x14ac:dyDescent="0.3">
      <c r="A40">
        <v>35</v>
      </c>
      <c r="B40" s="9" t="s">
        <v>25</v>
      </c>
      <c r="C40" s="5">
        <v>53</v>
      </c>
      <c r="D40" s="8">
        <v>45081.343854166669</v>
      </c>
      <c r="E40" s="5" t="s">
        <v>55</v>
      </c>
      <c r="F40" s="5">
        <v>3</v>
      </c>
      <c r="G40" s="5">
        <v>4</v>
      </c>
      <c r="H40" s="5">
        <f>YEAR(ohrm_leave_request_comment[[#This Row],[created]])</f>
        <v>2023</v>
      </c>
      <c r="I4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40" t="str">
        <f>_xlfn.XLOOKUP(ohrm_leave_request_comment[[#This Row],[leave_request_id]],ohrm_leave_request[id],ohrm_leave_request[Leave Type],"",0,1)</f>
        <v>EL [Earned Leave]</v>
      </c>
      <c r="K40"/>
      <c r="L40"/>
      <c r="M40"/>
      <c r="N40"/>
      <c r="O40"/>
    </row>
    <row r="41" spans="1:15" x14ac:dyDescent="0.3">
      <c r="A41">
        <v>36</v>
      </c>
      <c r="B41" s="9" t="s">
        <v>406</v>
      </c>
      <c r="C41" s="5">
        <v>54</v>
      </c>
      <c r="D41" s="8">
        <v>45103.275671296295</v>
      </c>
      <c r="E41" s="5" t="s">
        <v>55</v>
      </c>
      <c r="F41" s="5">
        <v>14</v>
      </c>
      <c r="G41" s="5">
        <v>14</v>
      </c>
      <c r="H41" s="5">
        <f>YEAR(ohrm_leave_request_comment[[#This Row],[created]])</f>
        <v>2023</v>
      </c>
      <c r="I4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Amol Jalda</v>
      </c>
      <c r="J41" t="str">
        <f>_xlfn.XLOOKUP(ohrm_leave_request_comment[[#This Row],[leave_request_id]],ohrm_leave_request[id],ohrm_leave_request[Leave Type],"",0,1)</f>
        <v>EL [Earned Leave]</v>
      </c>
      <c r="K41"/>
      <c r="L41"/>
      <c r="M41"/>
      <c r="N41"/>
      <c r="O41"/>
    </row>
    <row r="42" spans="1:15" x14ac:dyDescent="0.3">
      <c r="A42">
        <v>37</v>
      </c>
      <c r="B42" s="9" t="s">
        <v>407</v>
      </c>
      <c r="C42" s="5">
        <v>55</v>
      </c>
      <c r="D42" s="8">
        <v>45104.501770833333</v>
      </c>
      <c r="E42" s="5" t="s">
        <v>55</v>
      </c>
      <c r="F42" s="5">
        <v>14</v>
      </c>
      <c r="G42" s="5">
        <v>14</v>
      </c>
      <c r="H42" s="5">
        <f>YEAR(ohrm_leave_request_comment[[#This Row],[created]])</f>
        <v>2023</v>
      </c>
      <c r="I4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Amol Jalda</v>
      </c>
      <c r="J42" t="str">
        <f>_xlfn.XLOOKUP(ohrm_leave_request_comment[[#This Row],[leave_request_id]],ohrm_leave_request[id],ohrm_leave_request[Leave Type],"",0,1)</f>
        <v>EL [Earned Leave]</v>
      </c>
      <c r="K42"/>
      <c r="L42"/>
      <c r="M42"/>
      <c r="N42"/>
      <c r="O42"/>
    </row>
    <row r="43" spans="1:15" x14ac:dyDescent="0.3">
      <c r="A43">
        <v>38</v>
      </c>
      <c r="B43" s="9" t="s">
        <v>26</v>
      </c>
      <c r="C43" s="5">
        <v>56</v>
      </c>
      <c r="D43" s="8">
        <v>45104.534120370372</v>
      </c>
      <c r="E43" s="5" t="s">
        <v>55</v>
      </c>
      <c r="F43" s="5">
        <v>15</v>
      </c>
      <c r="G43" s="5">
        <v>15</v>
      </c>
      <c r="H43" s="5">
        <f>YEAR(ohrm_leave_request_comment[[#This Row],[created]])</f>
        <v>2023</v>
      </c>
      <c r="I4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43" t="str">
        <f>_xlfn.XLOOKUP(ohrm_leave_request_comment[[#This Row],[leave_request_id]],ohrm_leave_request[id],ohrm_leave_request[Leave Type],"",0,1)</f>
        <v>EL [Earned Leave]</v>
      </c>
      <c r="K43"/>
      <c r="L43"/>
      <c r="M43"/>
      <c r="N43"/>
      <c r="O43"/>
    </row>
    <row r="44" spans="1:15" x14ac:dyDescent="0.3">
      <c r="A44">
        <v>39</v>
      </c>
      <c r="B44" s="9" t="s">
        <v>28</v>
      </c>
      <c r="C44" s="5">
        <v>57</v>
      </c>
      <c r="D44" s="8">
        <v>45104.534733796296</v>
      </c>
      <c r="E44" s="5" t="s">
        <v>55</v>
      </c>
      <c r="F44" s="5">
        <v>15</v>
      </c>
      <c r="G44" s="5">
        <v>15</v>
      </c>
      <c r="H44" s="5">
        <f>YEAR(ohrm_leave_request_comment[[#This Row],[created]])</f>
        <v>2023</v>
      </c>
      <c r="I4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44" t="str">
        <f>_xlfn.XLOOKUP(ohrm_leave_request_comment[[#This Row],[leave_request_id]],ohrm_leave_request[id],ohrm_leave_request[Leave Type],"",0,1)</f>
        <v>EL [Earned Leave]</v>
      </c>
      <c r="K44"/>
      <c r="L44"/>
      <c r="M44"/>
      <c r="N44"/>
      <c r="O44"/>
    </row>
    <row r="45" spans="1:15" x14ac:dyDescent="0.3">
      <c r="A45">
        <v>40</v>
      </c>
      <c r="B45" s="9" t="s">
        <v>408</v>
      </c>
      <c r="C45" s="5">
        <v>58</v>
      </c>
      <c r="D45" s="8">
        <v>45109.810983796298</v>
      </c>
      <c r="E45" s="5" t="s">
        <v>55</v>
      </c>
      <c r="F45" s="5">
        <v>3</v>
      </c>
      <c r="G45" s="5">
        <v>4</v>
      </c>
      <c r="H45" s="5">
        <f>YEAR(ohrm_leave_request_comment[[#This Row],[created]])</f>
        <v>2023</v>
      </c>
      <c r="I4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45" t="str">
        <f>_xlfn.XLOOKUP(ohrm_leave_request_comment[[#This Row],[leave_request_id]],ohrm_leave_request[id],ohrm_leave_request[Leave Type],"",0,1)</f>
        <v>EL [Earned Leave]</v>
      </c>
      <c r="K45"/>
      <c r="L45"/>
      <c r="M45"/>
      <c r="N45"/>
      <c r="O45"/>
    </row>
    <row r="46" spans="1:15" x14ac:dyDescent="0.3">
      <c r="A46">
        <v>41</v>
      </c>
      <c r="B46" s="9" t="s">
        <v>29</v>
      </c>
      <c r="C46" s="5">
        <v>59</v>
      </c>
      <c r="D46" s="8">
        <v>45109.815428240741</v>
      </c>
      <c r="E46" s="5" t="s">
        <v>55</v>
      </c>
      <c r="F46" s="5">
        <v>3</v>
      </c>
      <c r="G46" s="5">
        <v>4</v>
      </c>
      <c r="H46" s="5">
        <f>YEAR(ohrm_leave_request_comment[[#This Row],[created]])</f>
        <v>2023</v>
      </c>
      <c r="I4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46" t="str">
        <f>_xlfn.XLOOKUP(ohrm_leave_request_comment[[#This Row],[leave_request_id]],ohrm_leave_request[id],ohrm_leave_request[Leave Type],"",0,1)</f>
        <v>EL [Earned Leave]</v>
      </c>
      <c r="K46"/>
      <c r="L46"/>
      <c r="M46"/>
      <c r="N46"/>
      <c r="O46"/>
    </row>
    <row r="47" spans="1:15" x14ac:dyDescent="0.3">
      <c r="A47">
        <v>42</v>
      </c>
      <c r="B47" s="9" t="s">
        <v>31</v>
      </c>
      <c r="C47" s="5">
        <v>60</v>
      </c>
      <c r="D47" s="8">
        <v>45109.815787037034</v>
      </c>
      <c r="E47" s="5" t="s">
        <v>55</v>
      </c>
      <c r="F47" s="5">
        <v>3</v>
      </c>
      <c r="G47" s="5">
        <v>4</v>
      </c>
      <c r="H47" s="5">
        <f>YEAR(ohrm_leave_request_comment[[#This Row],[created]])</f>
        <v>2023</v>
      </c>
      <c r="I4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47" t="str">
        <f>_xlfn.XLOOKUP(ohrm_leave_request_comment[[#This Row],[leave_request_id]],ohrm_leave_request[id],ohrm_leave_request[Leave Type],"",0,1)</f>
        <v>EL [Earned Leave]</v>
      </c>
      <c r="K47"/>
      <c r="L47"/>
      <c r="M47"/>
      <c r="N47"/>
      <c r="O47"/>
    </row>
    <row r="48" spans="1:15" x14ac:dyDescent="0.3">
      <c r="A48">
        <v>43</v>
      </c>
      <c r="B48" s="9" t="s">
        <v>32</v>
      </c>
      <c r="C48" s="5">
        <v>61</v>
      </c>
      <c r="D48" s="8">
        <v>45120.514178240737</v>
      </c>
      <c r="E48" s="5" t="s">
        <v>55</v>
      </c>
      <c r="F48" s="5">
        <v>14</v>
      </c>
      <c r="G48" s="5">
        <v>14</v>
      </c>
      <c r="H48" s="5">
        <f>YEAR(ohrm_leave_request_comment[[#This Row],[created]])</f>
        <v>2023</v>
      </c>
      <c r="I4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Amol Jalda</v>
      </c>
      <c r="J48" t="str">
        <f>_xlfn.XLOOKUP(ohrm_leave_request_comment[[#This Row],[leave_request_id]],ohrm_leave_request[id],ohrm_leave_request[Leave Type],"",0,1)</f>
        <v>EL [Earned Leave]</v>
      </c>
      <c r="K48"/>
      <c r="L48"/>
      <c r="M48"/>
      <c r="N48"/>
      <c r="O48"/>
    </row>
    <row r="49" spans="1:15" x14ac:dyDescent="0.3">
      <c r="A49">
        <v>44</v>
      </c>
      <c r="B49" s="9" t="s">
        <v>33</v>
      </c>
      <c r="C49" s="5">
        <v>62</v>
      </c>
      <c r="D49" s="8">
        <v>45120.514675925922</v>
      </c>
      <c r="E49" s="5" t="s">
        <v>55</v>
      </c>
      <c r="F49" s="5">
        <v>14</v>
      </c>
      <c r="G49" s="5">
        <v>14</v>
      </c>
      <c r="H49" s="5">
        <f>YEAR(ohrm_leave_request_comment[[#This Row],[created]])</f>
        <v>2023</v>
      </c>
      <c r="I4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Amol Jalda</v>
      </c>
      <c r="J49" t="str">
        <f>_xlfn.XLOOKUP(ohrm_leave_request_comment[[#This Row],[leave_request_id]],ohrm_leave_request[id],ohrm_leave_request[Leave Type],"",0,1)</f>
        <v>EL [Earned Leave]</v>
      </c>
      <c r="K49"/>
      <c r="L49"/>
      <c r="M49"/>
      <c r="N49"/>
      <c r="O49"/>
    </row>
    <row r="50" spans="1:15" x14ac:dyDescent="0.3">
      <c r="A50">
        <v>45</v>
      </c>
      <c r="B50" s="9" t="s">
        <v>34</v>
      </c>
      <c r="C50" s="5">
        <v>63</v>
      </c>
      <c r="D50" s="8">
        <v>45131.224039351851</v>
      </c>
      <c r="E50" s="5" t="s">
        <v>55</v>
      </c>
      <c r="F50" s="5">
        <v>14</v>
      </c>
      <c r="G50" s="5">
        <v>14</v>
      </c>
      <c r="H50" s="5">
        <f>YEAR(ohrm_leave_request_comment[[#This Row],[created]])</f>
        <v>2023</v>
      </c>
      <c r="I5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Amol Jalda</v>
      </c>
      <c r="J50" t="str">
        <f>_xlfn.XLOOKUP(ohrm_leave_request_comment[[#This Row],[leave_request_id]],ohrm_leave_request[id],ohrm_leave_request[Leave Type],"",0,1)</f>
        <v>EL [Earned Leave]</v>
      </c>
      <c r="K50"/>
      <c r="L50"/>
      <c r="M50"/>
      <c r="N50"/>
      <c r="O50"/>
    </row>
    <row r="51" spans="1:15" x14ac:dyDescent="0.3">
      <c r="A51">
        <v>46</v>
      </c>
      <c r="B51" s="9" t="s">
        <v>35</v>
      </c>
      <c r="C51" s="5">
        <v>64</v>
      </c>
      <c r="D51" s="8">
        <v>45131.225023148145</v>
      </c>
      <c r="E51" s="5" t="s">
        <v>55</v>
      </c>
      <c r="F51" s="5">
        <v>14</v>
      </c>
      <c r="G51" s="5">
        <v>14</v>
      </c>
      <c r="H51" s="5">
        <f>YEAR(ohrm_leave_request_comment[[#This Row],[created]])</f>
        <v>2023</v>
      </c>
      <c r="I5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Amol Jalda</v>
      </c>
      <c r="J51" t="str">
        <f>_xlfn.XLOOKUP(ohrm_leave_request_comment[[#This Row],[leave_request_id]],ohrm_leave_request[id],ohrm_leave_request[Leave Type],"",0,1)</f>
        <v>EL [Earned Leave]</v>
      </c>
      <c r="K51"/>
      <c r="L51"/>
      <c r="M51"/>
      <c r="N51"/>
      <c r="O51"/>
    </row>
    <row r="52" spans="1:15" x14ac:dyDescent="0.3">
      <c r="A52">
        <v>47</v>
      </c>
      <c r="B52" s="9" t="s">
        <v>36</v>
      </c>
      <c r="C52" s="5">
        <v>65</v>
      </c>
      <c r="D52" s="8">
        <v>45134.422430555554</v>
      </c>
      <c r="E52" s="5" t="s">
        <v>55</v>
      </c>
      <c r="F52" s="5">
        <v>15</v>
      </c>
      <c r="G52" s="5">
        <v>15</v>
      </c>
      <c r="H52" s="5">
        <f>YEAR(ohrm_leave_request_comment[[#This Row],[created]])</f>
        <v>2023</v>
      </c>
      <c r="I5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52" t="str">
        <f>_xlfn.XLOOKUP(ohrm_leave_request_comment[[#This Row],[leave_request_id]],ohrm_leave_request[id],ohrm_leave_request[Leave Type],"",0,1)</f>
        <v>EL [Earned Leave]</v>
      </c>
      <c r="K52"/>
      <c r="L52"/>
      <c r="M52"/>
      <c r="N52"/>
      <c r="O52"/>
    </row>
    <row r="53" spans="1:15" x14ac:dyDescent="0.3">
      <c r="A53">
        <v>48</v>
      </c>
      <c r="B53" s="9" t="s">
        <v>32</v>
      </c>
      <c r="C53" s="5">
        <v>66</v>
      </c>
      <c r="D53" s="8">
        <v>45145.416898148149</v>
      </c>
      <c r="E53" s="5" t="s">
        <v>55</v>
      </c>
      <c r="F53" s="5">
        <v>3</v>
      </c>
      <c r="G53" s="5">
        <v>4</v>
      </c>
      <c r="H53" s="5">
        <f>YEAR(ohrm_leave_request_comment[[#This Row],[created]])</f>
        <v>2023</v>
      </c>
      <c r="I5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53" t="str">
        <f>_xlfn.XLOOKUP(ohrm_leave_request_comment[[#This Row],[leave_request_id]],ohrm_leave_request[id],ohrm_leave_request[Leave Type],"",0,1)</f>
        <v>SL [Sick Leave]</v>
      </c>
      <c r="K53"/>
      <c r="L53"/>
      <c r="M53"/>
      <c r="N53"/>
      <c r="O53"/>
    </row>
    <row r="54" spans="1:15" x14ac:dyDescent="0.3">
      <c r="A54">
        <v>49</v>
      </c>
      <c r="B54" s="9" t="s">
        <v>33</v>
      </c>
      <c r="C54" s="5">
        <v>67</v>
      </c>
      <c r="D54" s="8">
        <v>45145.417210648149</v>
      </c>
      <c r="E54" s="5" t="s">
        <v>55</v>
      </c>
      <c r="F54" s="5">
        <v>3</v>
      </c>
      <c r="G54" s="5">
        <v>4</v>
      </c>
      <c r="H54" s="5">
        <f>YEAR(ohrm_leave_request_comment[[#This Row],[created]])</f>
        <v>2023</v>
      </c>
      <c r="I5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54" t="str">
        <f>_xlfn.XLOOKUP(ohrm_leave_request_comment[[#This Row],[leave_request_id]],ohrm_leave_request[id],ohrm_leave_request[Leave Type],"",0,1)</f>
        <v>SL [Sick Leave]</v>
      </c>
      <c r="K54"/>
      <c r="L54"/>
      <c r="M54"/>
      <c r="N54"/>
      <c r="O54"/>
    </row>
    <row r="55" spans="1:15" x14ac:dyDescent="0.3">
      <c r="A55">
        <v>50</v>
      </c>
      <c r="B55" s="9" t="s">
        <v>34</v>
      </c>
      <c r="C55" s="5">
        <v>68</v>
      </c>
      <c r="D55" s="8">
        <v>45145.41747685185</v>
      </c>
      <c r="E55" s="5" t="s">
        <v>55</v>
      </c>
      <c r="F55" s="5">
        <v>3</v>
      </c>
      <c r="G55" s="5">
        <v>4</v>
      </c>
      <c r="H55" s="5">
        <f>YEAR(ohrm_leave_request_comment[[#This Row],[created]])</f>
        <v>2023</v>
      </c>
      <c r="I5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55" t="str">
        <f>_xlfn.XLOOKUP(ohrm_leave_request_comment[[#This Row],[leave_request_id]],ohrm_leave_request[id],ohrm_leave_request[Leave Type],"",0,1)</f>
        <v>SL [Sick Leave]</v>
      </c>
      <c r="K55"/>
      <c r="L55"/>
      <c r="M55"/>
      <c r="N55"/>
      <c r="O55"/>
    </row>
    <row r="56" spans="1:15" x14ac:dyDescent="0.3">
      <c r="A56">
        <v>51</v>
      </c>
      <c r="B56" s="9" t="s">
        <v>35</v>
      </c>
      <c r="C56" s="5">
        <v>69</v>
      </c>
      <c r="D56" s="8">
        <v>45145.41778935185</v>
      </c>
      <c r="E56" s="5" t="s">
        <v>55</v>
      </c>
      <c r="F56" s="5">
        <v>3</v>
      </c>
      <c r="G56" s="5">
        <v>4</v>
      </c>
      <c r="H56" s="5">
        <f>YEAR(ohrm_leave_request_comment[[#This Row],[created]])</f>
        <v>2023</v>
      </c>
      <c r="I5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56" t="str">
        <f>_xlfn.XLOOKUP(ohrm_leave_request_comment[[#This Row],[leave_request_id]],ohrm_leave_request[id],ohrm_leave_request[Leave Type],"",0,1)</f>
        <v>LWP [Leave without Pay]</v>
      </c>
      <c r="K56"/>
      <c r="L56"/>
      <c r="M56"/>
      <c r="N56"/>
      <c r="O56"/>
    </row>
    <row r="57" spans="1:15" x14ac:dyDescent="0.3">
      <c r="A57">
        <v>52</v>
      </c>
      <c r="B57" s="9" t="s">
        <v>38</v>
      </c>
      <c r="C57" s="5">
        <v>70</v>
      </c>
      <c r="D57" s="8">
        <v>45146.712083333332</v>
      </c>
      <c r="E57" s="5" t="s">
        <v>55</v>
      </c>
      <c r="F57" s="5">
        <v>1</v>
      </c>
      <c r="G57" s="5">
        <v>1</v>
      </c>
      <c r="H57" s="5">
        <f>YEAR(ohrm_leave_request_comment[[#This Row],[created]])</f>
        <v>2023</v>
      </c>
      <c r="I5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HRM Administrator</v>
      </c>
      <c r="J57" t="str">
        <f>_xlfn.XLOOKUP(ohrm_leave_request_comment[[#This Row],[leave_request_id]],ohrm_leave_request[id],ohrm_leave_request[Leave Type],"",0,1)</f>
        <v>SL [Sick Leave]</v>
      </c>
      <c r="K57"/>
      <c r="L57"/>
      <c r="M57"/>
      <c r="N57"/>
      <c r="O57"/>
    </row>
    <row r="58" spans="1:15" x14ac:dyDescent="0.3">
      <c r="A58">
        <v>53</v>
      </c>
      <c r="B58" s="9" t="s">
        <v>36</v>
      </c>
      <c r="C58" s="5">
        <v>71</v>
      </c>
      <c r="D58" s="8">
        <v>45146.719421296293</v>
      </c>
      <c r="E58" s="5" t="s">
        <v>55</v>
      </c>
      <c r="F58" s="5">
        <v>1</v>
      </c>
      <c r="G58" s="5">
        <v>1</v>
      </c>
      <c r="H58" s="5">
        <f>YEAR(ohrm_leave_request_comment[[#This Row],[created]])</f>
        <v>2023</v>
      </c>
      <c r="I5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HRM Administrator</v>
      </c>
      <c r="J58" t="str">
        <f>_xlfn.XLOOKUP(ohrm_leave_request_comment[[#This Row],[leave_request_id]],ohrm_leave_request[id],ohrm_leave_request[Leave Type],"",0,1)</f>
        <v>EL [Earned Leave]</v>
      </c>
      <c r="K58"/>
      <c r="L58"/>
      <c r="M58"/>
      <c r="N58"/>
      <c r="O58"/>
    </row>
    <row r="59" spans="1:15" x14ac:dyDescent="0.3">
      <c r="A59">
        <v>54</v>
      </c>
      <c r="B59" s="9" t="s">
        <v>36</v>
      </c>
      <c r="C59" s="5">
        <v>72</v>
      </c>
      <c r="D59" s="8">
        <v>45146.719687500001</v>
      </c>
      <c r="E59" s="5" t="s">
        <v>55</v>
      </c>
      <c r="F59" s="5">
        <v>1</v>
      </c>
      <c r="G59" s="5">
        <v>1</v>
      </c>
      <c r="H59" s="5">
        <f>YEAR(ohrm_leave_request_comment[[#This Row],[created]])</f>
        <v>2023</v>
      </c>
      <c r="I5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HRM Administrator</v>
      </c>
      <c r="J59" t="str">
        <f>_xlfn.XLOOKUP(ohrm_leave_request_comment[[#This Row],[leave_request_id]],ohrm_leave_request[id],ohrm_leave_request[Leave Type],"",0,1)</f>
        <v>LWP [Leave without Pay]</v>
      </c>
      <c r="K59"/>
      <c r="L59"/>
      <c r="M59"/>
      <c r="N59"/>
      <c r="O59"/>
    </row>
    <row r="60" spans="1:15" x14ac:dyDescent="0.3">
      <c r="A60">
        <v>55</v>
      </c>
      <c r="B60" s="9" t="s">
        <v>409</v>
      </c>
      <c r="C60" s="5">
        <v>73</v>
      </c>
      <c r="D60" s="8">
        <v>45146.741284722222</v>
      </c>
      <c r="E60" s="5" t="s">
        <v>55</v>
      </c>
      <c r="F60" s="5">
        <v>1</v>
      </c>
      <c r="G60" s="5">
        <v>1</v>
      </c>
      <c r="H60" s="5">
        <f>YEAR(ohrm_leave_request_comment[[#This Row],[created]])</f>
        <v>2023</v>
      </c>
      <c r="I6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HRM Administrator</v>
      </c>
      <c r="J60" t="str">
        <f>_xlfn.XLOOKUP(ohrm_leave_request_comment[[#This Row],[leave_request_id]],ohrm_leave_request[id],ohrm_leave_request[Leave Type],"",0,1)</f>
        <v>LWP [Leave without Pay]</v>
      </c>
      <c r="K60"/>
      <c r="L60"/>
      <c r="M60"/>
      <c r="N60"/>
      <c r="O60"/>
    </row>
    <row r="61" spans="1:15" x14ac:dyDescent="0.3">
      <c r="A61">
        <v>56</v>
      </c>
      <c r="B61" s="9" t="s">
        <v>21</v>
      </c>
      <c r="C61" s="5">
        <v>74</v>
      </c>
      <c r="D61" s="8">
        <v>45146.76158564815</v>
      </c>
      <c r="E61" s="5" t="s">
        <v>55</v>
      </c>
      <c r="F61" s="5">
        <v>1</v>
      </c>
      <c r="G61" s="5">
        <v>1</v>
      </c>
      <c r="H61" s="5">
        <f>YEAR(ohrm_leave_request_comment[[#This Row],[created]])</f>
        <v>2023</v>
      </c>
      <c r="I6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HRM Administrator</v>
      </c>
      <c r="J61" t="str">
        <f>_xlfn.XLOOKUP(ohrm_leave_request_comment[[#This Row],[leave_request_id]],ohrm_leave_request[id],ohrm_leave_request[Leave Type],"",0,1)</f>
        <v>SL [Sick Leave]</v>
      </c>
      <c r="K61"/>
      <c r="L61"/>
      <c r="M61"/>
      <c r="N61"/>
      <c r="O61"/>
    </row>
    <row r="62" spans="1:15" x14ac:dyDescent="0.3">
      <c r="A62">
        <v>57</v>
      </c>
      <c r="B62" s="9" t="s">
        <v>26</v>
      </c>
      <c r="C62" s="5">
        <v>75</v>
      </c>
      <c r="D62" s="8">
        <v>45146.762662037036</v>
      </c>
      <c r="E62" s="5" t="s">
        <v>55</v>
      </c>
      <c r="F62" s="5">
        <v>1</v>
      </c>
      <c r="G62" s="5">
        <v>1</v>
      </c>
      <c r="H62" s="5">
        <f>YEAR(ohrm_leave_request_comment[[#This Row],[created]])</f>
        <v>2023</v>
      </c>
      <c r="I6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HRM Administrator</v>
      </c>
      <c r="J62" t="str">
        <f>_xlfn.XLOOKUP(ohrm_leave_request_comment[[#This Row],[leave_request_id]],ohrm_leave_request[id],ohrm_leave_request[Leave Type],"",0,1)</f>
        <v>SL [Sick Leave]</v>
      </c>
      <c r="K62"/>
      <c r="L62"/>
      <c r="M62"/>
      <c r="N62"/>
      <c r="O62"/>
    </row>
    <row r="63" spans="1:15" x14ac:dyDescent="0.3">
      <c r="A63">
        <v>58</v>
      </c>
      <c r="B63" s="9" t="s">
        <v>37</v>
      </c>
      <c r="C63" s="5">
        <v>76</v>
      </c>
      <c r="D63" s="8">
        <v>45146.762974537036</v>
      </c>
      <c r="E63" s="5" t="s">
        <v>55</v>
      </c>
      <c r="F63" s="5">
        <v>1</v>
      </c>
      <c r="G63" s="5">
        <v>1</v>
      </c>
      <c r="H63" s="5">
        <f>YEAR(ohrm_leave_request_comment[[#This Row],[created]])</f>
        <v>2023</v>
      </c>
      <c r="I6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HRM Administrator</v>
      </c>
      <c r="J63" t="str">
        <f>_xlfn.XLOOKUP(ohrm_leave_request_comment[[#This Row],[leave_request_id]],ohrm_leave_request[id],ohrm_leave_request[Leave Type],"",0,1)</f>
        <v>SL [Sick Leave]</v>
      </c>
      <c r="K63"/>
      <c r="L63"/>
      <c r="M63"/>
      <c r="N63"/>
      <c r="O63"/>
    </row>
    <row r="64" spans="1:15" x14ac:dyDescent="0.3">
      <c r="A64">
        <v>59</v>
      </c>
      <c r="B64" s="9" t="s">
        <v>410</v>
      </c>
      <c r="C64" s="5">
        <v>77</v>
      </c>
      <c r="D64" s="8">
        <v>45146.764537037037</v>
      </c>
      <c r="E64" s="5" t="s">
        <v>55</v>
      </c>
      <c r="F64" s="5">
        <v>1</v>
      </c>
      <c r="G64" s="5">
        <v>1</v>
      </c>
      <c r="H64" s="5">
        <f>YEAR(ohrm_leave_request_comment[[#This Row],[created]])</f>
        <v>2023</v>
      </c>
      <c r="I6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HRM Administrator</v>
      </c>
      <c r="J64" t="str">
        <f>_xlfn.XLOOKUP(ohrm_leave_request_comment[[#This Row],[leave_request_id]],ohrm_leave_request[id],ohrm_leave_request[Leave Type],"",0,1)</f>
        <v>CL [Casual Leave]</v>
      </c>
      <c r="K64"/>
      <c r="L64"/>
      <c r="M64"/>
      <c r="N64"/>
      <c r="O64"/>
    </row>
    <row r="65" spans="1:15" x14ac:dyDescent="0.3">
      <c r="A65">
        <v>60</v>
      </c>
      <c r="B65" s="9" t="s">
        <v>28</v>
      </c>
      <c r="C65" s="5">
        <v>78</v>
      </c>
      <c r="D65" s="8">
        <v>45146.765520833331</v>
      </c>
      <c r="E65" s="5" t="s">
        <v>55</v>
      </c>
      <c r="F65" s="5">
        <v>1</v>
      </c>
      <c r="G65" s="5">
        <v>1</v>
      </c>
      <c r="H65" s="5">
        <f>YEAR(ohrm_leave_request_comment[[#This Row],[created]])</f>
        <v>2023</v>
      </c>
      <c r="I6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HRM Administrator</v>
      </c>
      <c r="J65" t="str">
        <f>_xlfn.XLOOKUP(ohrm_leave_request_comment[[#This Row],[leave_request_id]],ohrm_leave_request[id],ohrm_leave_request[Leave Type],"",0,1)</f>
        <v>CL [Casual Leave]</v>
      </c>
      <c r="K65"/>
      <c r="L65"/>
      <c r="M65"/>
      <c r="N65"/>
      <c r="O65"/>
    </row>
    <row r="66" spans="1:15" x14ac:dyDescent="0.3">
      <c r="A66">
        <v>61</v>
      </c>
      <c r="B66" s="9" t="s">
        <v>30</v>
      </c>
      <c r="C66" s="5">
        <v>80</v>
      </c>
      <c r="D66" s="8">
        <v>45146.77484953704</v>
      </c>
      <c r="E66" s="5" t="s">
        <v>55</v>
      </c>
      <c r="F66" s="5">
        <v>1</v>
      </c>
      <c r="G66" s="5">
        <v>1</v>
      </c>
      <c r="H66" s="5">
        <f>YEAR(ohrm_leave_request_comment[[#This Row],[created]])</f>
        <v>2023</v>
      </c>
      <c r="I6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HRM Administrator</v>
      </c>
      <c r="J66" t="str">
        <f>_xlfn.XLOOKUP(ohrm_leave_request_comment[[#This Row],[leave_request_id]],ohrm_leave_request[id],ohrm_leave_request[Leave Type],"",0,1)</f>
        <v>CL [Casual Leave]</v>
      </c>
      <c r="K66"/>
      <c r="L66"/>
      <c r="M66"/>
      <c r="N66"/>
      <c r="O66"/>
    </row>
    <row r="67" spans="1:15" x14ac:dyDescent="0.3">
      <c r="A67">
        <v>62</v>
      </c>
      <c r="B67" s="9" t="s">
        <v>24</v>
      </c>
      <c r="C67" s="5">
        <v>81</v>
      </c>
      <c r="D67" s="8">
        <v>45146.775868055556</v>
      </c>
      <c r="E67" s="5" t="s">
        <v>55</v>
      </c>
      <c r="F67" s="5">
        <v>1</v>
      </c>
      <c r="G67" s="5">
        <v>1</v>
      </c>
      <c r="H67" s="5">
        <f>YEAR(ohrm_leave_request_comment[[#This Row],[created]])</f>
        <v>2023</v>
      </c>
      <c r="I6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HRM Administrator</v>
      </c>
      <c r="J67" t="str">
        <f>_xlfn.XLOOKUP(ohrm_leave_request_comment[[#This Row],[leave_request_id]],ohrm_leave_request[id],ohrm_leave_request[Leave Type],"",0,1)</f>
        <v>CL [Casual Leave]</v>
      </c>
      <c r="K67"/>
      <c r="L67"/>
      <c r="M67"/>
      <c r="N67"/>
      <c r="O67"/>
    </row>
    <row r="68" spans="1:15" x14ac:dyDescent="0.3">
      <c r="A68">
        <v>63</v>
      </c>
      <c r="B68" s="9" t="s">
        <v>411</v>
      </c>
      <c r="C68" s="5">
        <v>82</v>
      </c>
      <c r="D68" s="8">
        <v>45146.780069444445</v>
      </c>
      <c r="E68" s="5" t="s">
        <v>55</v>
      </c>
      <c r="F68" s="5">
        <v>1</v>
      </c>
      <c r="G68" s="5">
        <v>1</v>
      </c>
      <c r="H68" s="5">
        <f>YEAR(ohrm_leave_request_comment[[#This Row],[created]])</f>
        <v>2023</v>
      </c>
      <c r="I6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HRM Administrator</v>
      </c>
      <c r="J68" t="str">
        <f>_xlfn.XLOOKUP(ohrm_leave_request_comment[[#This Row],[leave_request_id]],ohrm_leave_request[id],ohrm_leave_request[Leave Type],"",0,1)</f>
        <v>CL [Casual Leave]</v>
      </c>
      <c r="K68"/>
      <c r="L68"/>
      <c r="M68"/>
      <c r="N68"/>
      <c r="O68"/>
    </row>
    <row r="69" spans="1:15" x14ac:dyDescent="0.3">
      <c r="A69">
        <v>64</v>
      </c>
      <c r="B69" s="9" t="s">
        <v>412</v>
      </c>
      <c r="C69" s="5">
        <v>83</v>
      </c>
      <c r="D69" s="8">
        <v>45146.788483796299</v>
      </c>
      <c r="E69" s="5" t="s">
        <v>55</v>
      </c>
      <c r="F69" s="5">
        <v>1</v>
      </c>
      <c r="G69" s="5">
        <v>1</v>
      </c>
      <c r="H69" s="5">
        <f>YEAR(ohrm_leave_request_comment[[#This Row],[created]])</f>
        <v>2023</v>
      </c>
      <c r="I6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HRM Administrator</v>
      </c>
      <c r="J69" t="str">
        <f>_xlfn.XLOOKUP(ohrm_leave_request_comment[[#This Row],[leave_request_id]],ohrm_leave_request[id],ohrm_leave_request[Leave Type],"",0,1)</f>
        <v>CL [Casual Leave]</v>
      </c>
      <c r="K69"/>
      <c r="L69"/>
      <c r="M69"/>
      <c r="N69"/>
      <c r="O69"/>
    </row>
    <row r="70" spans="1:15" x14ac:dyDescent="0.3">
      <c r="A70">
        <v>65</v>
      </c>
      <c r="B70" s="9" t="s">
        <v>39</v>
      </c>
      <c r="C70" s="5">
        <v>85</v>
      </c>
      <c r="D70" s="8">
        <v>45148.508125</v>
      </c>
      <c r="E70" s="5" t="s">
        <v>55</v>
      </c>
      <c r="F70" s="5">
        <v>16</v>
      </c>
      <c r="G70" s="5">
        <v>16</v>
      </c>
      <c r="H70" s="5">
        <f>YEAR(ohrm_leave_request_comment[[#This Row],[created]])</f>
        <v>2023</v>
      </c>
      <c r="I7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Neha Chaudhary</v>
      </c>
      <c r="J70" t="str">
        <f>_xlfn.XLOOKUP(ohrm_leave_request_comment[[#This Row],[leave_request_id]],ohrm_leave_request[id],ohrm_leave_request[Leave Type],"",0,1)</f>
        <v>EL [Earned Leave]</v>
      </c>
      <c r="K70"/>
      <c r="L70"/>
      <c r="M70"/>
      <c r="N70"/>
      <c r="O70"/>
    </row>
    <row r="71" spans="1:15" x14ac:dyDescent="0.3">
      <c r="A71">
        <v>66</v>
      </c>
      <c r="B71" s="9" t="s">
        <v>40</v>
      </c>
      <c r="C71" s="5">
        <v>87</v>
      </c>
      <c r="D71" s="8">
        <v>45156.35628472222</v>
      </c>
      <c r="E71" s="5" t="s">
        <v>55</v>
      </c>
      <c r="F71" s="5">
        <v>100001</v>
      </c>
      <c r="G71" s="5">
        <v>100001</v>
      </c>
      <c r="H71" s="5">
        <f>YEAR(ohrm_leave_request_comment[[#This Row],[created]])</f>
        <v>2023</v>
      </c>
      <c r="I7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71" t="str">
        <f>_xlfn.XLOOKUP(ohrm_leave_request_comment[[#This Row],[leave_request_id]],ohrm_leave_request[id],ohrm_leave_request[Leave Type],"",0,1)</f>
        <v>CL [Casual Leave]</v>
      </c>
      <c r="K71"/>
      <c r="L71"/>
      <c r="M71"/>
      <c r="N71"/>
      <c r="O71"/>
    </row>
    <row r="72" spans="1:15" x14ac:dyDescent="0.3">
      <c r="A72">
        <v>67</v>
      </c>
      <c r="B72" s="9" t="s">
        <v>41</v>
      </c>
      <c r="C72" s="5">
        <v>88</v>
      </c>
      <c r="D72" s="8">
        <v>45159.738240740742</v>
      </c>
      <c r="E72" s="5" t="s">
        <v>55</v>
      </c>
      <c r="F72" s="5">
        <v>6</v>
      </c>
      <c r="G72" s="5">
        <v>7</v>
      </c>
      <c r="H72" s="5">
        <f>YEAR(ohrm_leave_request_comment[[#This Row],[created]])</f>
        <v>2023</v>
      </c>
      <c r="I7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Shekhar Sharma</v>
      </c>
      <c r="J72" t="str">
        <f>_xlfn.XLOOKUP(ohrm_leave_request_comment[[#This Row],[leave_request_id]],ohrm_leave_request[id],ohrm_leave_request[Leave Type],"",0,1)</f>
        <v>CL [Casual Leave]</v>
      </c>
      <c r="K72"/>
      <c r="L72"/>
      <c r="M72"/>
      <c r="N72"/>
      <c r="O72"/>
    </row>
    <row r="73" spans="1:15" x14ac:dyDescent="0.3">
      <c r="A73">
        <v>68</v>
      </c>
      <c r="B73" s="9" t="s">
        <v>41</v>
      </c>
      <c r="C73" s="5">
        <v>89</v>
      </c>
      <c r="D73" s="8">
        <v>45160.336527777778</v>
      </c>
      <c r="E73" s="5" t="s">
        <v>55</v>
      </c>
      <c r="F73" s="5">
        <v>6</v>
      </c>
      <c r="G73" s="5">
        <v>7</v>
      </c>
      <c r="H73" s="5">
        <f>YEAR(ohrm_leave_request_comment[[#This Row],[created]])</f>
        <v>2023</v>
      </c>
      <c r="I7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Shekhar Sharma</v>
      </c>
      <c r="J73" t="str">
        <f>_xlfn.XLOOKUP(ohrm_leave_request_comment[[#This Row],[leave_request_id]],ohrm_leave_request[id],ohrm_leave_request[Leave Type],"",0,1)</f>
        <v>CL [Casual Leave]</v>
      </c>
      <c r="K73"/>
      <c r="L73"/>
      <c r="M73"/>
      <c r="N73"/>
      <c r="O73"/>
    </row>
    <row r="74" spans="1:15" x14ac:dyDescent="0.3">
      <c r="A74">
        <v>69</v>
      </c>
      <c r="B74" s="9" t="s">
        <v>23</v>
      </c>
      <c r="C74" s="5">
        <v>90</v>
      </c>
      <c r="D74" s="8">
        <v>45160.7815162037</v>
      </c>
      <c r="E74" s="5" t="s">
        <v>55</v>
      </c>
      <c r="F74" s="5">
        <v>10</v>
      </c>
      <c r="G74" s="5">
        <v>10</v>
      </c>
      <c r="H74" s="5">
        <f>YEAR(ohrm_leave_request_comment[[#This Row],[created]])</f>
        <v>2023</v>
      </c>
      <c r="I7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74" t="str">
        <f>_xlfn.XLOOKUP(ohrm_leave_request_comment[[#This Row],[leave_request_id]],ohrm_leave_request[id],ohrm_leave_request[Leave Type],"",0,1)</f>
        <v>CL [Casual Leave]</v>
      </c>
      <c r="K74"/>
      <c r="L74"/>
      <c r="M74"/>
      <c r="N74"/>
      <c r="O74"/>
    </row>
    <row r="75" spans="1:15" x14ac:dyDescent="0.3">
      <c r="A75">
        <v>70</v>
      </c>
      <c r="B75" s="9" t="s">
        <v>413</v>
      </c>
      <c r="C75" s="5">
        <v>92</v>
      </c>
      <c r="D75" s="8">
        <v>45175.233298611114</v>
      </c>
      <c r="E75" s="5" t="s">
        <v>55</v>
      </c>
      <c r="F75" s="5">
        <v>14</v>
      </c>
      <c r="G75" s="5">
        <v>14</v>
      </c>
      <c r="H75" s="5">
        <f>YEAR(ohrm_leave_request_comment[[#This Row],[created]])</f>
        <v>2023</v>
      </c>
      <c r="I7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Amol Jalda</v>
      </c>
      <c r="J75" t="str">
        <f>_xlfn.XLOOKUP(ohrm_leave_request_comment[[#This Row],[leave_request_id]],ohrm_leave_request[id],ohrm_leave_request[Leave Type],"",0,1)</f>
        <v>CL [Casual Leave]</v>
      </c>
      <c r="K75"/>
      <c r="L75"/>
      <c r="M75"/>
      <c r="N75"/>
      <c r="O75"/>
    </row>
    <row r="76" spans="1:15" x14ac:dyDescent="0.3">
      <c r="A76">
        <v>71</v>
      </c>
      <c r="B76" s="9" t="s">
        <v>13</v>
      </c>
      <c r="C76" s="5">
        <v>93</v>
      </c>
      <c r="D76" s="8">
        <v>45177.339965277781</v>
      </c>
      <c r="E76" s="5" t="s">
        <v>55</v>
      </c>
      <c r="F76" s="5">
        <v>3</v>
      </c>
      <c r="G76" s="5">
        <v>4</v>
      </c>
      <c r="H76" s="5">
        <f>YEAR(ohrm_leave_request_comment[[#This Row],[created]])</f>
        <v>2023</v>
      </c>
      <c r="I7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76" t="str">
        <f>_xlfn.XLOOKUP(ohrm_leave_request_comment[[#This Row],[leave_request_id]],ohrm_leave_request[id],ohrm_leave_request[Leave Type],"",0,1)</f>
        <v>EL [Earned Leave]</v>
      </c>
      <c r="K76"/>
      <c r="L76"/>
      <c r="M76"/>
      <c r="N76"/>
      <c r="O76"/>
    </row>
    <row r="77" spans="1:15" x14ac:dyDescent="0.3">
      <c r="A77">
        <v>72</v>
      </c>
      <c r="B77" s="9" t="s">
        <v>23</v>
      </c>
      <c r="C77" s="5">
        <v>94</v>
      </c>
      <c r="D77" s="8">
        <v>45177.340682870374</v>
      </c>
      <c r="E77" s="5" t="s">
        <v>55</v>
      </c>
      <c r="F77" s="5">
        <v>3</v>
      </c>
      <c r="G77" s="5">
        <v>4</v>
      </c>
      <c r="H77" s="5">
        <f>YEAR(ohrm_leave_request_comment[[#This Row],[created]])</f>
        <v>2023</v>
      </c>
      <c r="I7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77" t="str">
        <f>_xlfn.XLOOKUP(ohrm_leave_request_comment[[#This Row],[leave_request_id]],ohrm_leave_request[id],ohrm_leave_request[Leave Type],"",0,1)</f>
        <v>LWP [Leave without Pay]</v>
      </c>
      <c r="K77"/>
      <c r="L77"/>
      <c r="M77"/>
      <c r="N77"/>
      <c r="O77"/>
    </row>
    <row r="78" spans="1:15" x14ac:dyDescent="0.3">
      <c r="A78">
        <v>73</v>
      </c>
      <c r="B78" s="9" t="s">
        <v>36</v>
      </c>
      <c r="C78" s="5">
        <v>95</v>
      </c>
      <c r="D78" s="8">
        <v>45177.791168981479</v>
      </c>
      <c r="E78" s="5" t="s">
        <v>55</v>
      </c>
      <c r="F78" s="5">
        <v>10</v>
      </c>
      <c r="G78" s="5">
        <v>10</v>
      </c>
      <c r="H78" s="5">
        <f>YEAR(ohrm_leave_request_comment[[#This Row],[created]])</f>
        <v>2023</v>
      </c>
      <c r="I7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78" t="str">
        <f>_xlfn.XLOOKUP(ohrm_leave_request_comment[[#This Row],[leave_request_id]],ohrm_leave_request[id],ohrm_leave_request[Leave Type],"",0,1)</f>
        <v>EL [Earned Leave]</v>
      </c>
      <c r="K78"/>
      <c r="L78"/>
      <c r="M78"/>
      <c r="N78"/>
      <c r="O78"/>
    </row>
    <row r="79" spans="1:15" x14ac:dyDescent="0.3">
      <c r="A79">
        <v>74</v>
      </c>
      <c r="B79" s="9" t="s">
        <v>415</v>
      </c>
      <c r="C79" s="5">
        <v>96</v>
      </c>
      <c r="D79" s="8">
        <v>45183.234259259261</v>
      </c>
      <c r="E79" s="5" t="s">
        <v>55</v>
      </c>
      <c r="F79" s="5">
        <v>100001</v>
      </c>
      <c r="G79" s="5">
        <v>100001</v>
      </c>
      <c r="H79" s="5">
        <f>YEAR(ohrm_leave_request_comment[[#This Row],[created]])</f>
        <v>2023</v>
      </c>
      <c r="I7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79" t="str">
        <f>_xlfn.XLOOKUP(ohrm_leave_request_comment[[#This Row],[leave_request_id]],ohrm_leave_request[id],ohrm_leave_request[Leave Type],"",0,1)</f>
        <v>EL [Earned Leave]</v>
      </c>
      <c r="K79"/>
      <c r="L79"/>
      <c r="M79"/>
      <c r="N79"/>
      <c r="O79"/>
    </row>
    <row r="80" spans="1:15" x14ac:dyDescent="0.3">
      <c r="A80">
        <v>75</v>
      </c>
      <c r="B80" s="9" t="s">
        <v>416</v>
      </c>
      <c r="C80" s="5">
        <v>97</v>
      </c>
      <c r="D80" s="8">
        <v>45186.707870370374</v>
      </c>
      <c r="E80" s="5" t="s">
        <v>55</v>
      </c>
      <c r="F80" s="5">
        <v>100005</v>
      </c>
      <c r="G80" s="5">
        <v>100003</v>
      </c>
      <c r="H80" s="5">
        <f>YEAR(ohrm_leave_request_comment[[#This Row],[created]])</f>
        <v>2023</v>
      </c>
      <c r="I8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x_Adnaan Ahmed</v>
      </c>
      <c r="J80" t="str">
        <f>_xlfn.XLOOKUP(ohrm_leave_request_comment[[#This Row],[leave_request_id]],ohrm_leave_request[id],ohrm_leave_request[Leave Type],"",0,1)</f>
        <v>LWP [Leave without Pay]</v>
      </c>
      <c r="K80"/>
      <c r="L80"/>
      <c r="M80"/>
      <c r="N80"/>
      <c r="O80"/>
    </row>
    <row r="81" spans="1:15" x14ac:dyDescent="0.3">
      <c r="A81">
        <v>76</v>
      </c>
      <c r="B81" s="9" t="s">
        <v>417</v>
      </c>
      <c r="C81" s="5">
        <v>98</v>
      </c>
      <c r="D81" s="8">
        <v>45188.225034722222</v>
      </c>
      <c r="E81" s="5" t="s">
        <v>55</v>
      </c>
      <c r="F81" s="5">
        <v>14</v>
      </c>
      <c r="G81" s="5">
        <v>14</v>
      </c>
      <c r="H81" s="5">
        <f>YEAR(ohrm_leave_request_comment[[#This Row],[created]])</f>
        <v>2023</v>
      </c>
      <c r="I8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Amol Jalda</v>
      </c>
      <c r="J81" t="str">
        <f>_xlfn.XLOOKUP(ohrm_leave_request_comment[[#This Row],[leave_request_id]],ohrm_leave_request[id],ohrm_leave_request[Leave Type],"",0,1)</f>
        <v>CL [Casual Leave]</v>
      </c>
      <c r="K81"/>
      <c r="L81"/>
      <c r="M81"/>
      <c r="N81"/>
      <c r="O81"/>
    </row>
    <row r="82" spans="1:15" x14ac:dyDescent="0.3">
      <c r="A82">
        <v>77</v>
      </c>
      <c r="B82" s="9" t="s">
        <v>418</v>
      </c>
      <c r="C82" s="5">
        <v>99</v>
      </c>
      <c r="D82" s="8">
        <v>45188.225682870368</v>
      </c>
      <c r="E82" s="5" t="s">
        <v>55</v>
      </c>
      <c r="F82" s="5">
        <v>14</v>
      </c>
      <c r="G82" s="5">
        <v>14</v>
      </c>
      <c r="H82" s="5">
        <f>YEAR(ohrm_leave_request_comment[[#This Row],[created]])</f>
        <v>2023</v>
      </c>
      <c r="I8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Amol Jalda</v>
      </c>
      <c r="J82" t="str">
        <f>_xlfn.XLOOKUP(ohrm_leave_request_comment[[#This Row],[leave_request_id]],ohrm_leave_request[id],ohrm_leave_request[Leave Type],"",0,1)</f>
        <v>CL [Casual Leave]</v>
      </c>
      <c r="K82"/>
      <c r="L82"/>
      <c r="M82"/>
      <c r="N82"/>
      <c r="O82"/>
    </row>
    <row r="83" spans="1:15" x14ac:dyDescent="0.3">
      <c r="A83">
        <v>78</v>
      </c>
      <c r="B83" s="9" t="s">
        <v>419</v>
      </c>
      <c r="C83" s="5">
        <v>99</v>
      </c>
      <c r="D83" s="8">
        <v>45188.226238425923</v>
      </c>
      <c r="E83" s="5" t="s">
        <v>55</v>
      </c>
      <c r="F83" s="5">
        <v>14</v>
      </c>
      <c r="G83" s="5">
        <v>14</v>
      </c>
      <c r="H83" s="5">
        <f>YEAR(ohrm_leave_request_comment[[#This Row],[created]])</f>
        <v>2023</v>
      </c>
      <c r="I8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Amol Jalda</v>
      </c>
      <c r="J83" t="str">
        <f>_xlfn.XLOOKUP(ohrm_leave_request_comment[[#This Row],[leave_request_id]],ohrm_leave_request[id],ohrm_leave_request[Leave Type],"",0,1)</f>
        <v>CL [Casual Leave]</v>
      </c>
      <c r="K83"/>
      <c r="L83"/>
      <c r="M83"/>
      <c r="N83"/>
      <c r="O83"/>
    </row>
    <row r="84" spans="1:15" x14ac:dyDescent="0.3">
      <c r="A84">
        <v>79</v>
      </c>
      <c r="B84" s="9" t="s">
        <v>419</v>
      </c>
      <c r="C84" s="5">
        <v>98</v>
      </c>
      <c r="D84" s="8">
        <v>45188.226319444446</v>
      </c>
      <c r="E84" s="5" t="s">
        <v>55</v>
      </c>
      <c r="F84" s="5">
        <v>14</v>
      </c>
      <c r="G84" s="5">
        <v>14</v>
      </c>
      <c r="H84" s="5">
        <f>YEAR(ohrm_leave_request_comment[[#This Row],[created]])</f>
        <v>2023</v>
      </c>
      <c r="I8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Amol Jalda</v>
      </c>
      <c r="J84" t="str">
        <f>_xlfn.XLOOKUP(ohrm_leave_request_comment[[#This Row],[leave_request_id]],ohrm_leave_request[id],ohrm_leave_request[Leave Type],"",0,1)</f>
        <v>CL [Casual Leave]</v>
      </c>
      <c r="K84"/>
      <c r="L84"/>
      <c r="M84"/>
      <c r="N84"/>
      <c r="O84"/>
    </row>
    <row r="85" spans="1:15" x14ac:dyDescent="0.3">
      <c r="A85">
        <v>80</v>
      </c>
      <c r="B85" s="9" t="s">
        <v>420</v>
      </c>
      <c r="C85" s="5">
        <v>100</v>
      </c>
      <c r="D85" s="8">
        <v>45189.507094907407</v>
      </c>
      <c r="E85" s="5" t="s">
        <v>55</v>
      </c>
      <c r="F85" s="5">
        <v>15</v>
      </c>
      <c r="G85" s="5">
        <v>15</v>
      </c>
      <c r="H85" s="5">
        <f>YEAR(ohrm_leave_request_comment[[#This Row],[created]])</f>
        <v>2023</v>
      </c>
      <c r="I8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85" t="str">
        <f>_xlfn.XLOOKUP(ohrm_leave_request_comment[[#This Row],[leave_request_id]],ohrm_leave_request[id],ohrm_leave_request[Leave Type],"",0,1)</f>
        <v>EL [Earned Leave]</v>
      </c>
      <c r="K85"/>
      <c r="L85"/>
      <c r="M85"/>
      <c r="N85"/>
      <c r="O85"/>
    </row>
    <row r="86" spans="1:15" x14ac:dyDescent="0.3">
      <c r="A86">
        <v>81</v>
      </c>
      <c r="B86" s="9" t="s">
        <v>421</v>
      </c>
      <c r="C86" s="5">
        <v>101</v>
      </c>
      <c r="D86" s="8">
        <v>45189.508159722223</v>
      </c>
      <c r="E86" s="5" t="s">
        <v>55</v>
      </c>
      <c r="F86" s="5">
        <v>15</v>
      </c>
      <c r="G86" s="5">
        <v>15</v>
      </c>
      <c r="H86" s="5">
        <f>YEAR(ohrm_leave_request_comment[[#This Row],[created]])</f>
        <v>2023</v>
      </c>
      <c r="I8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86" t="str">
        <f>_xlfn.XLOOKUP(ohrm_leave_request_comment[[#This Row],[leave_request_id]],ohrm_leave_request[id],ohrm_leave_request[Leave Type],"",0,1)</f>
        <v>EL [Earned Leave]</v>
      </c>
      <c r="K86"/>
      <c r="L86"/>
      <c r="M86"/>
      <c r="N86"/>
      <c r="O86"/>
    </row>
    <row r="87" spans="1:15" x14ac:dyDescent="0.3">
      <c r="A87">
        <v>82</v>
      </c>
      <c r="B87" s="9" t="s">
        <v>23</v>
      </c>
      <c r="C87" s="5">
        <v>102</v>
      </c>
      <c r="D87" s="8">
        <v>45194.627013888887</v>
      </c>
      <c r="E87" s="5" t="s">
        <v>55</v>
      </c>
      <c r="F87" s="5">
        <v>10</v>
      </c>
      <c r="G87" s="5">
        <v>10</v>
      </c>
      <c r="H87" s="5">
        <f>YEAR(ohrm_leave_request_comment[[#This Row],[created]])</f>
        <v>2023</v>
      </c>
      <c r="I8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87" t="str">
        <f>_xlfn.XLOOKUP(ohrm_leave_request_comment[[#This Row],[leave_request_id]],ohrm_leave_request[id],ohrm_leave_request[Leave Type],"",0,1)</f>
        <v>CL [Casual Leave]</v>
      </c>
      <c r="K87"/>
      <c r="L87"/>
      <c r="M87"/>
      <c r="N87"/>
      <c r="O87"/>
    </row>
    <row r="88" spans="1:15" x14ac:dyDescent="0.3">
      <c r="A88">
        <v>83</v>
      </c>
      <c r="B88" s="9" t="s">
        <v>23</v>
      </c>
      <c r="C88" s="5">
        <v>103</v>
      </c>
      <c r="D88" s="8">
        <v>45194.627511574072</v>
      </c>
      <c r="E88" s="5" t="s">
        <v>55</v>
      </c>
      <c r="F88" s="5">
        <v>10</v>
      </c>
      <c r="G88" s="5">
        <v>10</v>
      </c>
      <c r="H88" s="5">
        <f>YEAR(ohrm_leave_request_comment[[#This Row],[created]])</f>
        <v>2023</v>
      </c>
      <c r="I8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88" t="str">
        <f>_xlfn.XLOOKUP(ohrm_leave_request_comment[[#This Row],[leave_request_id]],ohrm_leave_request[id],ohrm_leave_request[Leave Type],"",0,1)</f>
        <v>LWP [Leave without Pay]</v>
      </c>
      <c r="K88"/>
      <c r="L88"/>
      <c r="M88"/>
      <c r="N88"/>
      <c r="O88"/>
    </row>
    <row r="89" spans="1:15" x14ac:dyDescent="0.3">
      <c r="A89">
        <v>84</v>
      </c>
      <c r="B89" s="9" t="s">
        <v>422</v>
      </c>
      <c r="C89" s="5">
        <v>104</v>
      </c>
      <c r="D89" s="8">
        <v>45195.271354166667</v>
      </c>
      <c r="E89" s="5" t="s">
        <v>55</v>
      </c>
      <c r="F89" s="5">
        <v>100001</v>
      </c>
      <c r="G89" s="5">
        <v>100001</v>
      </c>
      <c r="H89" s="5">
        <f>YEAR(ohrm_leave_request_comment[[#This Row],[created]])</f>
        <v>2023</v>
      </c>
      <c r="I8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89" t="str">
        <f>_xlfn.XLOOKUP(ohrm_leave_request_comment[[#This Row],[leave_request_id]],ohrm_leave_request[id],ohrm_leave_request[Leave Type],"",0,1)</f>
        <v>SL [Sick Leave]</v>
      </c>
      <c r="K89"/>
      <c r="L89"/>
      <c r="M89"/>
      <c r="N89"/>
      <c r="O89"/>
    </row>
    <row r="90" spans="1:15" x14ac:dyDescent="0.3">
      <c r="A90">
        <v>85</v>
      </c>
      <c r="B90" s="9" t="s">
        <v>423</v>
      </c>
      <c r="C90" s="5">
        <v>105</v>
      </c>
      <c r="D90" s="8">
        <v>45198.264837962961</v>
      </c>
      <c r="E90" s="5" t="s">
        <v>55</v>
      </c>
      <c r="F90" s="5">
        <v>15</v>
      </c>
      <c r="G90" s="5">
        <v>15</v>
      </c>
      <c r="H90" s="5">
        <f>YEAR(ohrm_leave_request_comment[[#This Row],[created]])</f>
        <v>2023</v>
      </c>
      <c r="I9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90" t="str">
        <f>_xlfn.XLOOKUP(ohrm_leave_request_comment[[#This Row],[leave_request_id]],ohrm_leave_request[id],ohrm_leave_request[Leave Type],"",0,1)</f>
        <v>SL [Sick Leave]</v>
      </c>
      <c r="K90"/>
      <c r="L90"/>
      <c r="M90"/>
      <c r="N90"/>
      <c r="O90"/>
    </row>
    <row r="91" spans="1:15" x14ac:dyDescent="0.3">
      <c r="A91">
        <v>86</v>
      </c>
      <c r="B91" s="9" t="s">
        <v>23</v>
      </c>
      <c r="C91" s="5">
        <v>110</v>
      </c>
      <c r="D91" s="8">
        <v>45199.378946759258</v>
      </c>
      <c r="E91" s="5" t="s">
        <v>55</v>
      </c>
      <c r="F91" s="5">
        <v>10</v>
      </c>
      <c r="G91" s="5">
        <v>10</v>
      </c>
      <c r="H91" s="5">
        <f>YEAR(ohrm_leave_request_comment[[#This Row],[created]])</f>
        <v>2023</v>
      </c>
      <c r="I9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91" t="str">
        <f>_xlfn.XLOOKUP(ohrm_leave_request_comment[[#This Row],[leave_request_id]],ohrm_leave_request[id],ohrm_leave_request[Leave Type],"",0,1)</f>
        <v>LWP [Leave without Pay]</v>
      </c>
      <c r="K91"/>
      <c r="L91"/>
      <c r="M91"/>
      <c r="N91"/>
      <c r="O91"/>
    </row>
    <row r="92" spans="1:15" x14ac:dyDescent="0.3">
      <c r="A92">
        <v>87</v>
      </c>
      <c r="B92" s="9" t="s">
        <v>427</v>
      </c>
      <c r="C92" s="5">
        <v>111</v>
      </c>
      <c r="D92" s="8">
        <v>45201.45752314815</v>
      </c>
      <c r="E92" s="5" t="s">
        <v>55</v>
      </c>
      <c r="F92" s="5">
        <v>100007</v>
      </c>
      <c r="G92" s="5">
        <v>100005</v>
      </c>
      <c r="H92" s="5">
        <f>YEAR(ohrm_leave_request_comment[[#This Row],[created]])</f>
        <v>2023</v>
      </c>
      <c r="I9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x_Ritesh Narayan Singh</v>
      </c>
      <c r="J92" t="str">
        <f>_xlfn.XLOOKUP(ohrm_leave_request_comment[[#This Row],[leave_request_id]],ohrm_leave_request[id],ohrm_leave_request[Leave Type],"",0,1)</f>
        <v>LWP [Leave without Pay]</v>
      </c>
      <c r="K92"/>
      <c r="L92"/>
      <c r="M92"/>
      <c r="N92"/>
      <c r="O92"/>
    </row>
    <row r="93" spans="1:15" x14ac:dyDescent="0.3">
      <c r="A93">
        <v>88</v>
      </c>
      <c r="B93" s="9" t="s">
        <v>13</v>
      </c>
      <c r="C93" s="5">
        <v>112</v>
      </c>
      <c r="D93" s="8">
        <v>45201.470324074071</v>
      </c>
      <c r="E93" s="5" t="s">
        <v>55</v>
      </c>
      <c r="F93" s="5">
        <v>10</v>
      </c>
      <c r="G93" s="5">
        <v>10</v>
      </c>
      <c r="H93" s="5">
        <f>YEAR(ohrm_leave_request_comment[[#This Row],[created]])</f>
        <v>2023</v>
      </c>
      <c r="I9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93" t="str">
        <f>_xlfn.XLOOKUP(ohrm_leave_request_comment[[#This Row],[leave_request_id]],ohrm_leave_request[id],ohrm_leave_request[Leave Type],"",0,1)</f>
        <v>LWP [Leave without Pay]</v>
      </c>
      <c r="K93"/>
      <c r="L93"/>
      <c r="M93"/>
      <c r="N93"/>
      <c r="O93"/>
    </row>
    <row r="94" spans="1:15" x14ac:dyDescent="0.3">
      <c r="A94">
        <v>89</v>
      </c>
      <c r="B94" s="9" t="s">
        <v>428</v>
      </c>
      <c r="C94" s="5">
        <v>112</v>
      </c>
      <c r="D94" s="8">
        <v>45201.471203703702</v>
      </c>
      <c r="E94" s="5" t="s">
        <v>55</v>
      </c>
      <c r="F94" s="5">
        <v>3</v>
      </c>
      <c r="G94" s="5">
        <v>4</v>
      </c>
      <c r="H94" s="5">
        <f>YEAR(ohrm_leave_request_comment[[#This Row],[created]])</f>
        <v>2023</v>
      </c>
      <c r="I9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94" t="str">
        <f>_xlfn.XLOOKUP(ohrm_leave_request_comment[[#This Row],[leave_request_id]],ohrm_leave_request[id],ohrm_leave_request[Leave Type],"",0,1)</f>
        <v>LWP [Leave without Pay]</v>
      </c>
      <c r="K94"/>
      <c r="L94"/>
      <c r="M94"/>
      <c r="N94"/>
      <c r="O94"/>
    </row>
    <row r="95" spans="1:15" x14ac:dyDescent="0.3">
      <c r="A95">
        <v>90</v>
      </c>
      <c r="B95" s="9" t="s">
        <v>447</v>
      </c>
      <c r="C95" s="5">
        <v>115</v>
      </c>
      <c r="D95" s="8">
        <v>45215.262002314812</v>
      </c>
      <c r="E95" s="5" t="s">
        <v>55</v>
      </c>
      <c r="F95" s="5">
        <v>14</v>
      </c>
      <c r="G95" s="5">
        <v>14</v>
      </c>
      <c r="H95" s="5">
        <f>YEAR(ohrm_leave_request_comment[[#This Row],[created]])</f>
        <v>2023</v>
      </c>
      <c r="I9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Amol Jalda</v>
      </c>
      <c r="J95" t="str">
        <f>_xlfn.XLOOKUP(ohrm_leave_request_comment[[#This Row],[leave_request_id]],ohrm_leave_request[id],ohrm_leave_request[Leave Type],"",0,1)</f>
        <v>SL [Sick Leave]</v>
      </c>
      <c r="K95"/>
      <c r="L95"/>
      <c r="M95"/>
      <c r="N95"/>
      <c r="O95"/>
    </row>
    <row r="96" spans="1:15" x14ac:dyDescent="0.3">
      <c r="A96">
        <v>91</v>
      </c>
      <c r="B96" s="9" t="s">
        <v>448</v>
      </c>
      <c r="C96" s="5">
        <v>116</v>
      </c>
      <c r="D96" s="8">
        <v>45219.240543981483</v>
      </c>
      <c r="E96" s="5" t="s">
        <v>55</v>
      </c>
      <c r="F96" s="5">
        <v>15</v>
      </c>
      <c r="G96" s="5">
        <v>15</v>
      </c>
      <c r="H96" s="5">
        <f>YEAR(ohrm_leave_request_comment[[#This Row],[created]])</f>
        <v>2023</v>
      </c>
      <c r="I9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96" t="str">
        <f>_xlfn.XLOOKUP(ohrm_leave_request_comment[[#This Row],[leave_request_id]],ohrm_leave_request[id],ohrm_leave_request[Leave Type],"",0,1)</f>
        <v>SL [Sick Leave]</v>
      </c>
      <c r="K96"/>
      <c r="L96"/>
      <c r="M96"/>
      <c r="N96"/>
      <c r="O96"/>
    </row>
    <row r="97" spans="1:15" x14ac:dyDescent="0.3">
      <c r="A97">
        <v>92</v>
      </c>
      <c r="B97" s="9" t="s">
        <v>449</v>
      </c>
      <c r="C97" s="5">
        <v>117</v>
      </c>
      <c r="D97" s="8">
        <v>45230.404386574075</v>
      </c>
      <c r="E97" s="5" t="s">
        <v>55</v>
      </c>
      <c r="F97" s="5">
        <v>100010</v>
      </c>
      <c r="G97" s="5">
        <v>100007</v>
      </c>
      <c r="H97" s="5">
        <f>YEAR(ohrm_leave_request_comment[[#This Row],[created]])</f>
        <v>2023</v>
      </c>
      <c r="I9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Akshita Singh</v>
      </c>
      <c r="J97" t="str">
        <f>_xlfn.XLOOKUP(ohrm_leave_request_comment[[#This Row],[leave_request_id]],ohrm_leave_request[id],ohrm_leave_request[Leave Type],"",0,1)</f>
        <v>LWP [Leave without Pay]</v>
      </c>
      <c r="K97"/>
      <c r="L97"/>
      <c r="M97"/>
      <c r="N97"/>
      <c r="O97"/>
    </row>
    <row r="98" spans="1:15" x14ac:dyDescent="0.3">
      <c r="A98">
        <v>93</v>
      </c>
      <c r="B98" s="9" t="s">
        <v>450</v>
      </c>
      <c r="C98" s="5">
        <v>118</v>
      </c>
      <c r="D98" s="8">
        <v>45232.23541666667</v>
      </c>
      <c r="E98" s="5" t="s">
        <v>55</v>
      </c>
      <c r="F98" s="5">
        <v>15</v>
      </c>
      <c r="G98" s="5">
        <v>15</v>
      </c>
      <c r="H98" s="5">
        <f>YEAR(ohrm_leave_request_comment[[#This Row],[created]])</f>
        <v>2023</v>
      </c>
      <c r="I9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98" t="str">
        <f>_xlfn.XLOOKUP(ohrm_leave_request_comment[[#This Row],[leave_request_id]],ohrm_leave_request[id],ohrm_leave_request[Leave Type],"",0,1)</f>
        <v>SL [Sick Leave]</v>
      </c>
      <c r="K98"/>
      <c r="L98"/>
      <c r="M98"/>
      <c r="N98"/>
      <c r="O98"/>
    </row>
    <row r="99" spans="1:15" x14ac:dyDescent="0.3">
      <c r="A99">
        <v>94</v>
      </c>
      <c r="B99" s="9" t="s">
        <v>451</v>
      </c>
      <c r="C99" s="5">
        <v>119</v>
      </c>
      <c r="D99" s="8">
        <v>45233.263148148151</v>
      </c>
      <c r="E99" s="5" t="s">
        <v>55</v>
      </c>
      <c r="F99" s="5">
        <v>100001</v>
      </c>
      <c r="G99" s="5">
        <v>100001</v>
      </c>
      <c r="H99" s="5">
        <f>YEAR(ohrm_leave_request_comment[[#This Row],[created]])</f>
        <v>2023</v>
      </c>
      <c r="I9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99" t="str">
        <f>_xlfn.XLOOKUP(ohrm_leave_request_comment[[#This Row],[leave_request_id]],ohrm_leave_request[id],ohrm_leave_request[Leave Type],"",0,1)</f>
        <v>SL [Sick Leave]</v>
      </c>
      <c r="K99"/>
      <c r="L99"/>
      <c r="M99"/>
      <c r="N99"/>
      <c r="O99"/>
    </row>
    <row r="100" spans="1:15" x14ac:dyDescent="0.3">
      <c r="A100">
        <v>95</v>
      </c>
      <c r="B100" s="9" t="s">
        <v>451</v>
      </c>
      <c r="C100" s="5">
        <v>120</v>
      </c>
      <c r="D100" s="8">
        <v>45233.263622685183</v>
      </c>
      <c r="E100" s="5" t="s">
        <v>55</v>
      </c>
      <c r="F100" s="5">
        <v>100001</v>
      </c>
      <c r="G100" s="5">
        <v>100001</v>
      </c>
      <c r="H100" s="5">
        <f>YEAR(ohrm_leave_request_comment[[#This Row],[created]])</f>
        <v>2023</v>
      </c>
      <c r="I10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100" t="str">
        <f>_xlfn.XLOOKUP(ohrm_leave_request_comment[[#This Row],[leave_request_id]],ohrm_leave_request[id],ohrm_leave_request[Leave Type],"",0,1)</f>
        <v>LWP [Leave without Pay]</v>
      </c>
      <c r="K100"/>
      <c r="L100"/>
      <c r="M100"/>
      <c r="N100"/>
      <c r="O100"/>
    </row>
    <row r="101" spans="1:15" x14ac:dyDescent="0.3">
      <c r="A101">
        <v>96</v>
      </c>
      <c r="B101" s="9" t="s">
        <v>430</v>
      </c>
      <c r="C101" s="5">
        <v>121</v>
      </c>
      <c r="D101" s="8">
        <v>45233.67015046296</v>
      </c>
      <c r="E101" s="5" t="s">
        <v>55</v>
      </c>
      <c r="F101" s="5">
        <v>10</v>
      </c>
      <c r="G101" s="5">
        <v>10</v>
      </c>
      <c r="H101" s="5">
        <f>YEAR(ohrm_leave_request_comment[[#This Row],[created]])</f>
        <v>2023</v>
      </c>
      <c r="I10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01" t="str">
        <f>_xlfn.XLOOKUP(ohrm_leave_request_comment[[#This Row],[leave_request_id]],ohrm_leave_request[id],ohrm_leave_request[Leave Type],"",0,1)</f>
        <v>LWP [Leave without Pay]</v>
      </c>
      <c r="K101"/>
      <c r="L101"/>
      <c r="M101"/>
      <c r="N101"/>
      <c r="O101"/>
    </row>
    <row r="102" spans="1:15" x14ac:dyDescent="0.3">
      <c r="A102">
        <v>97</v>
      </c>
      <c r="B102" s="9" t="s">
        <v>429</v>
      </c>
      <c r="C102" s="5">
        <v>122</v>
      </c>
      <c r="D102" s="8">
        <v>45233.672083333331</v>
      </c>
      <c r="E102" s="5" t="s">
        <v>55</v>
      </c>
      <c r="F102" s="5">
        <v>10</v>
      </c>
      <c r="G102" s="5">
        <v>10</v>
      </c>
      <c r="H102" s="5">
        <f>YEAR(ohrm_leave_request_comment[[#This Row],[created]])</f>
        <v>2023</v>
      </c>
      <c r="I10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02" t="str">
        <f>_xlfn.XLOOKUP(ohrm_leave_request_comment[[#This Row],[leave_request_id]],ohrm_leave_request[id],ohrm_leave_request[Leave Type],"",0,1)</f>
        <v>CL [Casual Leave]</v>
      </c>
      <c r="K102"/>
      <c r="L102"/>
      <c r="M102"/>
      <c r="N102"/>
      <c r="O102"/>
    </row>
    <row r="103" spans="1:15" x14ac:dyDescent="0.3">
      <c r="A103">
        <v>98</v>
      </c>
      <c r="B103" s="9" t="s">
        <v>449</v>
      </c>
      <c r="C103" s="5">
        <v>123</v>
      </c>
      <c r="D103" s="8">
        <v>45251.499178240738</v>
      </c>
      <c r="E103" s="5" t="s">
        <v>55</v>
      </c>
      <c r="F103" s="5">
        <v>100010</v>
      </c>
      <c r="G103" s="5">
        <v>100007</v>
      </c>
      <c r="H103" s="5">
        <f>YEAR(ohrm_leave_request_comment[[#This Row],[created]])</f>
        <v>2023</v>
      </c>
      <c r="I10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Akshita Singh</v>
      </c>
      <c r="J103" t="str">
        <f>_xlfn.XLOOKUP(ohrm_leave_request_comment[[#This Row],[leave_request_id]],ohrm_leave_request[id],ohrm_leave_request[Leave Type],"",0,1)</f>
        <v>LWP [Leave without Pay]</v>
      </c>
      <c r="K103"/>
      <c r="L103"/>
      <c r="M103"/>
      <c r="N103"/>
      <c r="O103"/>
    </row>
    <row r="104" spans="1:15" x14ac:dyDescent="0.3">
      <c r="A104">
        <v>99</v>
      </c>
      <c r="B104" s="9" t="s">
        <v>452</v>
      </c>
      <c r="C104" s="5">
        <v>123</v>
      </c>
      <c r="D104" s="8">
        <v>45257.312222222223</v>
      </c>
      <c r="E104" s="5" t="s">
        <v>55</v>
      </c>
      <c r="F104" s="5">
        <v>100010</v>
      </c>
      <c r="G104" s="5">
        <v>100007</v>
      </c>
      <c r="H104" s="5">
        <f>YEAR(ohrm_leave_request_comment[[#This Row],[created]])</f>
        <v>2023</v>
      </c>
      <c r="I10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Akshita Singh</v>
      </c>
      <c r="J104" t="str">
        <f>_xlfn.XLOOKUP(ohrm_leave_request_comment[[#This Row],[leave_request_id]],ohrm_leave_request[id],ohrm_leave_request[Leave Type],"",0,1)</f>
        <v>LWP [Leave without Pay]</v>
      </c>
      <c r="K104"/>
      <c r="L104"/>
      <c r="M104"/>
      <c r="N104"/>
      <c r="O104"/>
    </row>
    <row r="105" spans="1:15" x14ac:dyDescent="0.3">
      <c r="A105">
        <v>100</v>
      </c>
      <c r="B105" s="9" t="s">
        <v>23</v>
      </c>
      <c r="C105" s="5">
        <v>124</v>
      </c>
      <c r="D105" s="8">
        <v>45257.318055555559</v>
      </c>
      <c r="E105" s="5" t="s">
        <v>55</v>
      </c>
      <c r="F105" s="5">
        <v>10</v>
      </c>
      <c r="G105" s="5">
        <v>10</v>
      </c>
      <c r="H105" s="5">
        <f>YEAR(ohrm_leave_request_comment[[#This Row],[created]])</f>
        <v>2023</v>
      </c>
      <c r="I10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05" t="str">
        <f>_xlfn.XLOOKUP(ohrm_leave_request_comment[[#This Row],[leave_request_id]],ohrm_leave_request[id],ohrm_leave_request[Leave Type],"",0,1)</f>
        <v>LWP [Leave without Pay]</v>
      </c>
      <c r="K105"/>
      <c r="L105"/>
      <c r="M105"/>
      <c r="N105"/>
      <c r="O105"/>
    </row>
    <row r="106" spans="1:15" x14ac:dyDescent="0.3">
      <c r="A106">
        <v>101</v>
      </c>
      <c r="B106" s="9" t="s">
        <v>23</v>
      </c>
      <c r="C106" s="5">
        <v>125</v>
      </c>
      <c r="D106" s="8">
        <v>45257.31890046296</v>
      </c>
      <c r="E106" s="5" t="s">
        <v>55</v>
      </c>
      <c r="F106" s="5">
        <v>10</v>
      </c>
      <c r="G106" s="5">
        <v>10</v>
      </c>
      <c r="H106" s="5">
        <f>YEAR(ohrm_leave_request_comment[[#This Row],[created]])</f>
        <v>2023</v>
      </c>
      <c r="I10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06" t="str">
        <f>_xlfn.XLOOKUP(ohrm_leave_request_comment[[#This Row],[leave_request_id]],ohrm_leave_request[id],ohrm_leave_request[Leave Type],"",0,1)</f>
        <v>LWP [Leave without Pay]</v>
      </c>
      <c r="K106"/>
      <c r="L106"/>
      <c r="M106"/>
      <c r="N106"/>
      <c r="O106"/>
    </row>
    <row r="107" spans="1:15" x14ac:dyDescent="0.3">
      <c r="A107">
        <v>102</v>
      </c>
      <c r="B107" s="9" t="s">
        <v>22</v>
      </c>
      <c r="C107" s="5">
        <v>126</v>
      </c>
      <c r="D107" s="8">
        <v>45263.529189814813</v>
      </c>
      <c r="E107" s="5" t="s">
        <v>55</v>
      </c>
      <c r="F107" s="5">
        <v>10</v>
      </c>
      <c r="G107" s="5">
        <v>10</v>
      </c>
      <c r="H107" s="5">
        <f>YEAR(ohrm_leave_request_comment[[#This Row],[created]])</f>
        <v>2023</v>
      </c>
      <c r="I10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07" t="str">
        <f>_xlfn.XLOOKUP(ohrm_leave_request_comment[[#This Row],[leave_request_id]],ohrm_leave_request[id],ohrm_leave_request[Leave Type],"",0,1)</f>
        <v>SL [Sick Leave]</v>
      </c>
      <c r="K107"/>
      <c r="L107"/>
      <c r="M107"/>
      <c r="N107"/>
      <c r="O107"/>
    </row>
    <row r="108" spans="1:15" x14ac:dyDescent="0.3">
      <c r="A108">
        <v>103</v>
      </c>
      <c r="B108" s="9" t="s">
        <v>23</v>
      </c>
      <c r="C108" s="5">
        <v>127</v>
      </c>
      <c r="D108" s="8">
        <v>45263.530347222222</v>
      </c>
      <c r="E108" s="5" t="s">
        <v>55</v>
      </c>
      <c r="F108" s="5">
        <v>10</v>
      </c>
      <c r="G108" s="5">
        <v>10</v>
      </c>
      <c r="H108" s="5">
        <f>YEAR(ohrm_leave_request_comment[[#This Row],[created]])</f>
        <v>2023</v>
      </c>
      <c r="I10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08" t="str">
        <f>_xlfn.XLOOKUP(ohrm_leave_request_comment[[#This Row],[leave_request_id]],ohrm_leave_request[id],ohrm_leave_request[Leave Type],"",0,1)</f>
        <v>SL [Sick Leave]</v>
      </c>
      <c r="K108"/>
      <c r="L108"/>
      <c r="M108"/>
      <c r="N108"/>
      <c r="O108"/>
    </row>
    <row r="109" spans="1:15" x14ac:dyDescent="0.3">
      <c r="A109">
        <v>104</v>
      </c>
      <c r="B109" s="9" t="s">
        <v>23</v>
      </c>
      <c r="C109" s="5">
        <v>128</v>
      </c>
      <c r="D109" s="8">
        <v>45263.531701388885</v>
      </c>
      <c r="E109" s="5" t="s">
        <v>55</v>
      </c>
      <c r="F109" s="5">
        <v>10</v>
      </c>
      <c r="G109" s="5">
        <v>10</v>
      </c>
      <c r="H109" s="5">
        <f>YEAR(ohrm_leave_request_comment[[#This Row],[created]])</f>
        <v>2023</v>
      </c>
      <c r="I10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09" t="str">
        <f>_xlfn.XLOOKUP(ohrm_leave_request_comment[[#This Row],[leave_request_id]],ohrm_leave_request[id],ohrm_leave_request[Leave Type],"",0,1)</f>
        <v>LWP [Leave without Pay]</v>
      </c>
      <c r="K109"/>
      <c r="L109"/>
      <c r="M109"/>
      <c r="N109"/>
      <c r="O109"/>
    </row>
    <row r="110" spans="1:15" x14ac:dyDescent="0.3">
      <c r="A110">
        <v>105</v>
      </c>
      <c r="B110" s="9" t="s">
        <v>23</v>
      </c>
      <c r="C110" s="5">
        <v>129</v>
      </c>
      <c r="D110" s="8">
        <v>45263.532650462963</v>
      </c>
      <c r="E110" s="5" t="s">
        <v>55</v>
      </c>
      <c r="F110" s="5">
        <v>10</v>
      </c>
      <c r="G110" s="5">
        <v>10</v>
      </c>
      <c r="H110" s="5">
        <f>YEAR(ohrm_leave_request_comment[[#This Row],[created]])</f>
        <v>2023</v>
      </c>
      <c r="I11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10" t="str">
        <f>_xlfn.XLOOKUP(ohrm_leave_request_comment[[#This Row],[leave_request_id]],ohrm_leave_request[id],ohrm_leave_request[Leave Type],"",0,1)</f>
        <v>LWP [Leave without Pay]</v>
      </c>
      <c r="K110"/>
      <c r="L110"/>
      <c r="M110"/>
      <c r="N110"/>
      <c r="O110"/>
    </row>
    <row r="111" spans="1:15" x14ac:dyDescent="0.3">
      <c r="A111">
        <v>106</v>
      </c>
      <c r="B111" s="9" t="s">
        <v>37</v>
      </c>
      <c r="C111" s="5">
        <v>130</v>
      </c>
      <c r="D111" s="8">
        <v>45263.53429398148</v>
      </c>
      <c r="E111" s="5" t="s">
        <v>55</v>
      </c>
      <c r="F111" s="5">
        <v>10</v>
      </c>
      <c r="G111" s="5">
        <v>10</v>
      </c>
      <c r="H111" s="5">
        <f>YEAR(ohrm_leave_request_comment[[#This Row],[created]])</f>
        <v>2023</v>
      </c>
      <c r="I11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11" t="str">
        <f>_xlfn.XLOOKUP(ohrm_leave_request_comment[[#This Row],[leave_request_id]],ohrm_leave_request[id],ohrm_leave_request[Leave Type],"",0,1)</f>
        <v>SL [Sick Leave]</v>
      </c>
      <c r="K111"/>
      <c r="L111"/>
      <c r="M111"/>
      <c r="N111"/>
      <c r="O111"/>
    </row>
    <row r="112" spans="1:15" x14ac:dyDescent="0.3">
      <c r="A112">
        <v>107</v>
      </c>
      <c r="B112" s="9" t="s">
        <v>23</v>
      </c>
      <c r="C112" s="5">
        <v>131</v>
      </c>
      <c r="D112" s="8">
        <v>45263.536666666667</v>
      </c>
      <c r="E112" s="5" t="s">
        <v>55</v>
      </c>
      <c r="F112" s="5">
        <v>10</v>
      </c>
      <c r="G112" s="5">
        <v>10</v>
      </c>
      <c r="H112" s="5">
        <f>YEAR(ohrm_leave_request_comment[[#This Row],[created]])</f>
        <v>2023</v>
      </c>
      <c r="I11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12" t="str">
        <f>_xlfn.XLOOKUP(ohrm_leave_request_comment[[#This Row],[leave_request_id]],ohrm_leave_request[id],ohrm_leave_request[Leave Type],"",0,1)</f>
        <v>LWP [Leave without Pay]</v>
      </c>
      <c r="K112"/>
      <c r="L112"/>
      <c r="M112"/>
      <c r="N112"/>
      <c r="O112"/>
    </row>
    <row r="113" spans="1:15" x14ac:dyDescent="0.3">
      <c r="A113">
        <v>108</v>
      </c>
      <c r="B113" s="9" t="s">
        <v>453</v>
      </c>
      <c r="C113" s="5">
        <v>129</v>
      </c>
      <c r="D113" s="8">
        <v>45264.356238425928</v>
      </c>
      <c r="E113" s="5" t="s">
        <v>55</v>
      </c>
      <c r="F113" s="5">
        <v>10</v>
      </c>
      <c r="G113" s="5">
        <v>10</v>
      </c>
      <c r="H113" s="5">
        <f>YEAR(ohrm_leave_request_comment[[#This Row],[created]])</f>
        <v>2023</v>
      </c>
      <c r="I11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13" t="str">
        <f>_xlfn.XLOOKUP(ohrm_leave_request_comment[[#This Row],[leave_request_id]],ohrm_leave_request[id],ohrm_leave_request[Leave Type],"",0,1)</f>
        <v>LWP [Leave without Pay]</v>
      </c>
      <c r="K113"/>
      <c r="L113"/>
      <c r="M113"/>
      <c r="N113"/>
      <c r="O113"/>
    </row>
    <row r="114" spans="1:15" x14ac:dyDescent="0.3">
      <c r="A114">
        <v>109</v>
      </c>
      <c r="B114" s="9" t="s">
        <v>23</v>
      </c>
      <c r="C114" s="5">
        <v>132</v>
      </c>
      <c r="D114" s="8">
        <v>45264.356863425928</v>
      </c>
      <c r="E114" s="5" t="s">
        <v>55</v>
      </c>
      <c r="F114" s="5">
        <v>10</v>
      </c>
      <c r="G114" s="5">
        <v>10</v>
      </c>
      <c r="H114" s="5">
        <f>YEAR(ohrm_leave_request_comment[[#This Row],[created]])</f>
        <v>2023</v>
      </c>
      <c r="I11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14" t="str">
        <f>_xlfn.XLOOKUP(ohrm_leave_request_comment[[#This Row],[leave_request_id]],ohrm_leave_request[id],ohrm_leave_request[Leave Type],"",0,1)</f>
        <v>CMP [Compensatory Off]</v>
      </c>
      <c r="K114"/>
      <c r="L114"/>
      <c r="M114"/>
      <c r="N114"/>
      <c r="O114"/>
    </row>
    <row r="115" spans="1:15" x14ac:dyDescent="0.3">
      <c r="A115">
        <v>110</v>
      </c>
      <c r="B115" s="9" t="s">
        <v>454</v>
      </c>
      <c r="C115" s="5">
        <v>133</v>
      </c>
      <c r="D115" s="8">
        <v>45267.930011574077</v>
      </c>
      <c r="E115" s="5" t="s">
        <v>55</v>
      </c>
      <c r="F115" s="5">
        <v>3</v>
      </c>
      <c r="G115" s="5">
        <v>4</v>
      </c>
      <c r="H115" s="5">
        <f>YEAR(ohrm_leave_request_comment[[#This Row],[created]])</f>
        <v>2023</v>
      </c>
      <c r="I11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115" t="str">
        <f>_xlfn.XLOOKUP(ohrm_leave_request_comment[[#This Row],[leave_request_id]],ohrm_leave_request[id],ohrm_leave_request[Leave Type],"",0,1)</f>
        <v>EL [Earned Leave]</v>
      </c>
      <c r="K115"/>
      <c r="L115"/>
      <c r="M115"/>
      <c r="N115"/>
      <c r="O115"/>
    </row>
    <row r="116" spans="1:15" x14ac:dyDescent="0.3">
      <c r="A116">
        <v>111</v>
      </c>
      <c r="B116" s="9" t="s">
        <v>455</v>
      </c>
      <c r="C116" s="5">
        <v>134</v>
      </c>
      <c r="D116" s="8">
        <v>45268.244074074071</v>
      </c>
      <c r="E116" s="5" t="s">
        <v>55</v>
      </c>
      <c r="F116" s="5">
        <v>6</v>
      </c>
      <c r="G116" s="5">
        <v>7</v>
      </c>
      <c r="H116" s="5">
        <f>YEAR(ohrm_leave_request_comment[[#This Row],[created]])</f>
        <v>2023</v>
      </c>
      <c r="I11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Shekhar Sharma</v>
      </c>
      <c r="J116" t="str">
        <f>_xlfn.XLOOKUP(ohrm_leave_request_comment[[#This Row],[leave_request_id]],ohrm_leave_request[id],ohrm_leave_request[Leave Type],"",0,1)</f>
        <v>SL [Sick Leave]</v>
      </c>
      <c r="K116"/>
      <c r="L116"/>
      <c r="M116"/>
      <c r="N116"/>
      <c r="O116"/>
    </row>
    <row r="117" spans="1:15" x14ac:dyDescent="0.3">
      <c r="A117">
        <v>112</v>
      </c>
      <c r="B117" s="9" t="s">
        <v>432</v>
      </c>
      <c r="C117" s="5">
        <v>135</v>
      </c>
      <c r="D117" s="8">
        <v>45271.267222222225</v>
      </c>
      <c r="E117" s="5" t="s">
        <v>55</v>
      </c>
      <c r="F117" s="5">
        <v>15</v>
      </c>
      <c r="G117" s="5">
        <v>15</v>
      </c>
      <c r="H117" s="5">
        <f>YEAR(ohrm_leave_request_comment[[#This Row],[created]])</f>
        <v>2023</v>
      </c>
      <c r="I11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17" t="str">
        <f>_xlfn.XLOOKUP(ohrm_leave_request_comment[[#This Row],[leave_request_id]],ohrm_leave_request[id],ohrm_leave_request[Leave Type],"",0,1)</f>
        <v>EL [Earned Leave]</v>
      </c>
      <c r="K117"/>
      <c r="L117"/>
      <c r="M117"/>
      <c r="N117"/>
      <c r="O117"/>
    </row>
    <row r="118" spans="1:15" x14ac:dyDescent="0.3">
      <c r="A118">
        <v>113</v>
      </c>
      <c r="B118" s="9" t="s">
        <v>37</v>
      </c>
      <c r="C118" s="5">
        <v>136</v>
      </c>
      <c r="D118" s="8">
        <v>45278.880833333336</v>
      </c>
      <c r="E118" s="5" t="s">
        <v>55</v>
      </c>
      <c r="F118" s="5">
        <v>10</v>
      </c>
      <c r="G118" s="5">
        <v>10</v>
      </c>
      <c r="H118" s="5">
        <f>YEAR(ohrm_leave_request_comment[[#This Row],[created]])</f>
        <v>2023</v>
      </c>
      <c r="I11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18" t="str">
        <f>_xlfn.XLOOKUP(ohrm_leave_request_comment[[#This Row],[leave_request_id]],ohrm_leave_request[id],ohrm_leave_request[Leave Type],"",0,1)</f>
        <v>LWP [Leave without Pay]</v>
      </c>
      <c r="K118"/>
      <c r="L118"/>
      <c r="M118"/>
      <c r="N118"/>
      <c r="O118"/>
    </row>
    <row r="119" spans="1:15" x14ac:dyDescent="0.3">
      <c r="A119">
        <v>114</v>
      </c>
      <c r="B119" s="9" t="s">
        <v>37</v>
      </c>
      <c r="C119" s="5">
        <v>137</v>
      </c>
      <c r="D119" s="8">
        <v>45278.88108796296</v>
      </c>
      <c r="E119" s="5" t="s">
        <v>55</v>
      </c>
      <c r="F119" s="5">
        <v>10</v>
      </c>
      <c r="G119" s="5">
        <v>10</v>
      </c>
      <c r="H119" s="5">
        <f>YEAR(ohrm_leave_request_comment[[#This Row],[created]])</f>
        <v>2023</v>
      </c>
      <c r="I11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19" t="str">
        <f>_xlfn.XLOOKUP(ohrm_leave_request_comment[[#This Row],[leave_request_id]],ohrm_leave_request[id],ohrm_leave_request[Leave Type],"",0,1)</f>
        <v>LWP [Leave without Pay]</v>
      </c>
      <c r="K119"/>
      <c r="L119"/>
      <c r="M119"/>
      <c r="N119"/>
      <c r="O119"/>
    </row>
    <row r="120" spans="1:15" x14ac:dyDescent="0.3">
      <c r="A120">
        <v>115</v>
      </c>
      <c r="B120" s="9" t="s">
        <v>456</v>
      </c>
      <c r="C120" s="5">
        <v>138</v>
      </c>
      <c r="D120" s="8">
        <v>45278.882870370369</v>
      </c>
      <c r="E120" s="5" t="s">
        <v>55</v>
      </c>
      <c r="F120" s="5">
        <v>10</v>
      </c>
      <c r="G120" s="5">
        <v>10</v>
      </c>
      <c r="H120" s="5">
        <f>YEAR(ohrm_leave_request_comment[[#This Row],[created]])</f>
        <v>2023</v>
      </c>
      <c r="I12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20" t="str">
        <f>_xlfn.XLOOKUP(ohrm_leave_request_comment[[#This Row],[leave_request_id]],ohrm_leave_request[id],ohrm_leave_request[Leave Type],"",0,1)</f>
        <v>LWP [Leave without Pay]</v>
      </c>
      <c r="K120"/>
      <c r="L120"/>
      <c r="M120"/>
      <c r="N120"/>
      <c r="O120"/>
    </row>
    <row r="121" spans="1:15" x14ac:dyDescent="0.3">
      <c r="A121">
        <v>116</v>
      </c>
      <c r="B121" s="9" t="s">
        <v>433</v>
      </c>
      <c r="C121" s="5">
        <v>139</v>
      </c>
      <c r="D121" s="8">
        <v>45278.884837962964</v>
      </c>
      <c r="E121" s="5" t="s">
        <v>55</v>
      </c>
      <c r="F121" s="5">
        <v>10</v>
      </c>
      <c r="G121" s="5">
        <v>10</v>
      </c>
      <c r="H121" s="5">
        <f>YEAR(ohrm_leave_request_comment[[#This Row],[created]])</f>
        <v>2023</v>
      </c>
      <c r="I12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21" t="str">
        <f>_xlfn.XLOOKUP(ohrm_leave_request_comment[[#This Row],[leave_request_id]],ohrm_leave_request[id],ohrm_leave_request[Leave Type],"",0,1)</f>
        <v>LWP [Leave without Pay]</v>
      </c>
      <c r="K121"/>
      <c r="L121"/>
      <c r="M121"/>
      <c r="N121"/>
      <c r="O121"/>
    </row>
    <row r="122" spans="1:15" x14ac:dyDescent="0.3">
      <c r="A122">
        <v>117</v>
      </c>
      <c r="B122" s="9" t="s">
        <v>37</v>
      </c>
      <c r="C122" s="5">
        <v>140</v>
      </c>
      <c r="D122" s="8">
        <v>45278.887083333335</v>
      </c>
      <c r="E122" s="5" t="s">
        <v>55</v>
      </c>
      <c r="F122" s="5">
        <v>10</v>
      </c>
      <c r="G122" s="5">
        <v>10</v>
      </c>
      <c r="H122" s="5">
        <f>YEAR(ohrm_leave_request_comment[[#This Row],[created]])</f>
        <v>2023</v>
      </c>
      <c r="I12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22" t="str">
        <f>_xlfn.XLOOKUP(ohrm_leave_request_comment[[#This Row],[leave_request_id]],ohrm_leave_request[id],ohrm_leave_request[Leave Type],"",0,1)</f>
        <v>CL [Casual Leave]</v>
      </c>
      <c r="K122"/>
      <c r="L122"/>
      <c r="M122"/>
      <c r="N122"/>
      <c r="O122"/>
    </row>
    <row r="123" spans="1:15" x14ac:dyDescent="0.3">
      <c r="A123">
        <v>118</v>
      </c>
      <c r="B123" s="9" t="s">
        <v>37</v>
      </c>
      <c r="C123" s="5">
        <v>141</v>
      </c>
      <c r="D123" s="8">
        <v>45278.887881944444</v>
      </c>
      <c r="E123" s="5" t="s">
        <v>55</v>
      </c>
      <c r="F123" s="5">
        <v>10</v>
      </c>
      <c r="G123" s="5">
        <v>10</v>
      </c>
      <c r="H123" s="5">
        <f>YEAR(ohrm_leave_request_comment[[#This Row],[created]])</f>
        <v>2023</v>
      </c>
      <c r="I12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23" t="str">
        <f>_xlfn.XLOOKUP(ohrm_leave_request_comment[[#This Row],[leave_request_id]],ohrm_leave_request[id],ohrm_leave_request[Leave Type],"",0,1)</f>
        <v>LWP [Leave without Pay]</v>
      </c>
      <c r="K123"/>
      <c r="L123"/>
      <c r="M123"/>
      <c r="N123"/>
      <c r="O123"/>
    </row>
    <row r="124" spans="1:15" x14ac:dyDescent="0.3">
      <c r="A124">
        <v>119</v>
      </c>
      <c r="B124" s="9" t="s">
        <v>457</v>
      </c>
      <c r="C124" s="5">
        <v>141</v>
      </c>
      <c r="D124" s="8">
        <v>45279.379907407405</v>
      </c>
      <c r="E124" s="5" t="s">
        <v>55</v>
      </c>
      <c r="F124" s="5">
        <v>3</v>
      </c>
      <c r="G124" s="5">
        <v>4</v>
      </c>
      <c r="H124" s="5">
        <f>YEAR(ohrm_leave_request_comment[[#This Row],[created]])</f>
        <v>2023</v>
      </c>
      <c r="I12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124" t="str">
        <f>_xlfn.XLOOKUP(ohrm_leave_request_comment[[#This Row],[leave_request_id]],ohrm_leave_request[id],ohrm_leave_request[Leave Type],"",0,1)</f>
        <v>LWP [Leave without Pay]</v>
      </c>
      <c r="K124"/>
      <c r="L124"/>
      <c r="M124"/>
      <c r="N124"/>
      <c r="O124"/>
    </row>
    <row r="125" spans="1:15" x14ac:dyDescent="0.3">
      <c r="A125">
        <v>120</v>
      </c>
      <c r="B125" s="9" t="s">
        <v>464</v>
      </c>
      <c r="C125" s="5">
        <v>144</v>
      </c>
      <c r="D125" s="8">
        <v>45290.273773148147</v>
      </c>
      <c r="E125" s="5" t="s">
        <v>55</v>
      </c>
      <c r="F125" s="5">
        <v>10</v>
      </c>
      <c r="G125" s="5">
        <v>10</v>
      </c>
      <c r="H125" s="5">
        <f>YEAR(ohrm_leave_request_comment[[#This Row],[created]])</f>
        <v>2023</v>
      </c>
      <c r="I12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25" t="str">
        <f>_xlfn.XLOOKUP(ohrm_leave_request_comment[[#This Row],[leave_request_id]],ohrm_leave_request[id],ohrm_leave_request[Leave Type],"",0,1)</f>
        <v>BL [Bereavement Leave]</v>
      </c>
      <c r="K125"/>
      <c r="L125"/>
      <c r="M125"/>
      <c r="N125"/>
      <c r="O125"/>
    </row>
    <row r="126" spans="1:15" x14ac:dyDescent="0.3">
      <c r="A126">
        <v>121</v>
      </c>
      <c r="B126" s="9" t="s">
        <v>467</v>
      </c>
      <c r="C126" s="5">
        <v>145</v>
      </c>
      <c r="D126" s="8">
        <v>45320.594328703701</v>
      </c>
      <c r="E126" s="5" t="s">
        <v>55</v>
      </c>
      <c r="F126" s="5">
        <v>15</v>
      </c>
      <c r="G126" s="5">
        <v>15</v>
      </c>
      <c r="H126" s="5">
        <f>YEAR(ohrm_leave_request_comment[[#This Row],[created]])</f>
        <v>2024</v>
      </c>
      <c r="I12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26" t="str">
        <f>_xlfn.XLOOKUP(ohrm_leave_request_comment[[#This Row],[leave_request_id]],ohrm_leave_request[id],ohrm_leave_request[Leave Type],"",0,1)</f>
        <v>SL [Sick Leave]</v>
      </c>
      <c r="K126"/>
      <c r="L126"/>
      <c r="M126"/>
      <c r="N126"/>
      <c r="O126"/>
    </row>
    <row r="127" spans="1:15" x14ac:dyDescent="0.3">
      <c r="A127">
        <v>122</v>
      </c>
      <c r="B127" s="9" t="s">
        <v>479</v>
      </c>
      <c r="C127" s="5">
        <v>146</v>
      </c>
      <c r="D127" s="8">
        <v>45323.405960648146</v>
      </c>
      <c r="E127" s="5" t="s">
        <v>55</v>
      </c>
      <c r="F127" s="5">
        <v>100001</v>
      </c>
      <c r="G127" s="5">
        <v>100001</v>
      </c>
      <c r="H127" s="5">
        <f>YEAR(ohrm_leave_request_comment[[#This Row],[created]])</f>
        <v>2024</v>
      </c>
      <c r="I12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127" t="str">
        <f>_xlfn.XLOOKUP(ohrm_leave_request_comment[[#This Row],[leave_request_id]],ohrm_leave_request[id],ohrm_leave_request[Leave Type],"",0,1)</f>
        <v>EL [Earned Leave]</v>
      </c>
      <c r="K127"/>
      <c r="L127"/>
      <c r="M127"/>
      <c r="N127"/>
      <c r="O127"/>
    </row>
    <row r="128" spans="1:15" x14ac:dyDescent="0.3">
      <c r="A128">
        <v>123</v>
      </c>
      <c r="B128" s="9" t="s">
        <v>480</v>
      </c>
      <c r="C128" s="5">
        <v>147</v>
      </c>
      <c r="D128" s="8">
        <v>45323.463541666664</v>
      </c>
      <c r="E128" s="5" t="s">
        <v>55</v>
      </c>
      <c r="F128" s="5">
        <v>15</v>
      </c>
      <c r="G128" s="5">
        <v>15</v>
      </c>
      <c r="H128" s="5">
        <f>YEAR(ohrm_leave_request_comment[[#This Row],[created]])</f>
        <v>2024</v>
      </c>
      <c r="I12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28" t="str">
        <f>_xlfn.XLOOKUP(ohrm_leave_request_comment[[#This Row],[leave_request_id]],ohrm_leave_request[id],ohrm_leave_request[Leave Type],"",0,1)</f>
        <v>SL [Sick Leave]</v>
      </c>
      <c r="K128"/>
      <c r="L128"/>
      <c r="M128"/>
      <c r="N128"/>
      <c r="O128"/>
    </row>
    <row r="129" spans="1:15" x14ac:dyDescent="0.3">
      <c r="A129">
        <v>124</v>
      </c>
      <c r="B129" s="9" t="s">
        <v>481</v>
      </c>
      <c r="C129" s="5">
        <v>148</v>
      </c>
      <c r="D129" s="8">
        <v>45323.526192129626</v>
      </c>
      <c r="E129" s="5" t="s">
        <v>55</v>
      </c>
      <c r="F129" s="5">
        <v>100010</v>
      </c>
      <c r="G129" s="5">
        <v>100007</v>
      </c>
      <c r="H129" s="5">
        <f>YEAR(ohrm_leave_request_comment[[#This Row],[created]])</f>
        <v>2024</v>
      </c>
      <c r="I12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Akshita Singh</v>
      </c>
      <c r="J129" t="str">
        <f>_xlfn.XLOOKUP(ohrm_leave_request_comment[[#This Row],[leave_request_id]],ohrm_leave_request[id],ohrm_leave_request[Leave Type],"",0,1)</f>
        <v>LWP [Leave without Pay]</v>
      </c>
      <c r="K129"/>
      <c r="L129"/>
      <c r="M129"/>
      <c r="N129"/>
      <c r="O129"/>
    </row>
    <row r="130" spans="1:15" x14ac:dyDescent="0.3">
      <c r="A130">
        <v>125</v>
      </c>
      <c r="B130" s="9" t="s">
        <v>466</v>
      </c>
      <c r="C130" s="5">
        <v>149</v>
      </c>
      <c r="D130" s="8">
        <v>45328.354108796295</v>
      </c>
      <c r="E130" s="5" t="s">
        <v>55</v>
      </c>
      <c r="F130" s="5">
        <v>3</v>
      </c>
      <c r="G130" s="5">
        <v>4</v>
      </c>
      <c r="H130" s="5">
        <f>YEAR(ohrm_leave_request_comment[[#This Row],[created]])</f>
        <v>2024</v>
      </c>
      <c r="I13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130" t="str">
        <f>_xlfn.XLOOKUP(ohrm_leave_request_comment[[#This Row],[leave_request_id]],ohrm_leave_request[id],ohrm_leave_request[Leave Type],"",0,1)</f>
        <v>EL [Earned Leave]</v>
      </c>
      <c r="K130"/>
      <c r="L130"/>
      <c r="M130"/>
      <c r="N130"/>
      <c r="O130"/>
    </row>
    <row r="131" spans="1:15" x14ac:dyDescent="0.3">
      <c r="A131">
        <v>126</v>
      </c>
      <c r="B131" s="9" t="s">
        <v>466</v>
      </c>
      <c r="C131" s="5">
        <v>150</v>
      </c>
      <c r="D131" s="8">
        <v>45328.358368055553</v>
      </c>
      <c r="E131" s="5" t="s">
        <v>55</v>
      </c>
      <c r="F131" s="5">
        <v>3</v>
      </c>
      <c r="G131" s="5">
        <v>4</v>
      </c>
      <c r="H131" s="5">
        <f>YEAR(ohrm_leave_request_comment[[#This Row],[created]])</f>
        <v>2024</v>
      </c>
      <c r="I13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131" t="str">
        <f>_xlfn.XLOOKUP(ohrm_leave_request_comment[[#This Row],[leave_request_id]],ohrm_leave_request[id],ohrm_leave_request[Leave Type],"",0,1)</f>
        <v>CL [Casual Leave]</v>
      </c>
      <c r="K131"/>
      <c r="L131"/>
      <c r="M131"/>
      <c r="N131"/>
      <c r="O131"/>
    </row>
    <row r="132" spans="1:15" x14ac:dyDescent="0.3">
      <c r="A132">
        <v>127</v>
      </c>
      <c r="B132" s="9" t="s">
        <v>23</v>
      </c>
      <c r="C132" s="5">
        <v>151</v>
      </c>
      <c r="D132" s="8">
        <v>45328.359293981484</v>
      </c>
      <c r="E132" s="5" t="s">
        <v>55</v>
      </c>
      <c r="F132" s="5">
        <v>3</v>
      </c>
      <c r="G132" s="5">
        <v>4</v>
      </c>
      <c r="H132" s="5">
        <f>YEAR(ohrm_leave_request_comment[[#This Row],[created]])</f>
        <v>2024</v>
      </c>
      <c r="I13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132" t="str">
        <f>_xlfn.XLOOKUP(ohrm_leave_request_comment[[#This Row],[leave_request_id]],ohrm_leave_request[id],ohrm_leave_request[Leave Type],"",0,1)</f>
        <v>EL [Earned Leave]</v>
      </c>
      <c r="K132"/>
      <c r="L132"/>
      <c r="M132"/>
      <c r="N132"/>
      <c r="O132"/>
    </row>
    <row r="133" spans="1:15" x14ac:dyDescent="0.3">
      <c r="A133">
        <v>128</v>
      </c>
      <c r="B133" s="9" t="s">
        <v>23</v>
      </c>
      <c r="C133" s="5">
        <v>152</v>
      </c>
      <c r="D133" s="8">
        <v>45328.359722222223</v>
      </c>
      <c r="E133" s="5" t="s">
        <v>55</v>
      </c>
      <c r="F133" s="5">
        <v>3</v>
      </c>
      <c r="G133" s="5">
        <v>4</v>
      </c>
      <c r="H133" s="5">
        <f>YEAR(ohrm_leave_request_comment[[#This Row],[created]])</f>
        <v>2024</v>
      </c>
      <c r="I13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133" t="str">
        <f>_xlfn.XLOOKUP(ohrm_leave_request_comment[[#This Row],[leave_request_id]],ohrm_leave_request[id],ohrm_leave_request[Leave Type],"",0,1)</f>
        <v>EL [Earned Leave]</v>
      </c>
      <c r="K133"/>
      <c r="L133"/>
      <c r="M133"/>
      <c r="N133"/>
      <c r="O133"/>
    </row>
    <row r="134" spans="1:15" x14ac:dyDescent="0.3">
      <c r="A134">
        <v>129</v>
      </c>
      <c r="B134" s="9" t="s">
        <v>23</v>
      </c>
      <c r="C134" s="5">
        <v>153</v>
      </c>
      <c r="D134" s="8">
        <v>45328.359953703701</v>
      </c>
      <c r="E134" s="5" t="s">
        <v>55</v>
      </c>
      <c r="F134" s="5">
        <v>3</v>
      </c>
      <c r="G134" s="5">
        <v>4</v>
      </c>
      <c r="H134" s="5">
        <f>YEAR(ohrm_leave_request_comment[[#This Row],[created]])</f>
        <v>2024</v>
      </c>
      <c r="I13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134" t="str">
        <f>_xlfn.XLOOKUP(ohrm_leave_request_comment[[#This Row],[leave_request_id]],ohrm_leave_request[id],ohrm_leave_request[Leave Type],"",0,1)</f>
        <v>EL [Earned Leave]</v>
      </c>
      <c r="K134"/>
      <c r="L134"/>
      <c r="M134"/>
      <c r="N134"/>
      <c r="O134"/>
    </row>
    <row r="135" spans="1:15" x14ac:dyDescent="0.3">
      <c r="A135">
        <v>130</v>
      </c>
      <c r="B135" s="9" t="s">
        <v>15</v>
      </c>
      <c r="C135" s="5">
        <v>154</v>
      </c>
      <c r="D135" s="8">
        <v>45352.638240740744</v>
      </c>
      <c r="E135" s="5" t="s">
        <v>55</v>
      </c>
      <c r="F135" s="5">
        <v>14</v>
      </c>
      <c r="G135" s="5">
        <v>14</v>
      </c>
      <c r="H135" s="5">
        <f>YEAR(ohrm_leave_request_comment[[#This Row],[created]])</f>
        <v>2024</v>
      </c>
      <c r="I13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Amol Jalda</v>
      </c>
      <c r="J135" t="str">
        <f>_xlfn.XLOOKUP(ohrm_leave_request_comment[[#This Row],[leave_request_id]],ohrm_leave_request[id],ohrm_leave_request[Leave Type],"",0,1)</f>
        <v>CL [Casual Leave]</v>
      </c>
      <c r="K135"/>
      <c r="L135"/>
      <c r="M135"/>
      <c r="N135"/>
      <c r="O135"/>
    </row>
    <row r="136" spans="1:15" x14ac:dyDescent="0.3">
      <c r="A136">
        <v>131</v>
      </c>
      <c r="B136" s="9" t="s">
        <v>482</v>
      </c>
      <c r="C136" s="5">
        <v>155</v>
      </c>
      <c r="D136" s="8">
        <v>45353.183275462965</v>
      </c>
      <c r="E136" s="5" t="s">
        <v>55</v>
      </c>
      <c r="F136" s="5">
        <v>15</v>
      </c>
      <c r="G136" s="5">
        <v>15</v>
      </c>
      <c r="H136" s="5">
        <f>YEAR(ohrm_leave_request_comment[[#This Row],[created]])</f>
        <v>2024</v>
      </c>
      <c r="I13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36" t="str">
        <f>_xlfn.XLOOKUP(ohrm_leave_request_comment[[#This Row],[leave_request_id]],ohrm_leave_request[id],ohrm_leave_request[Leave Type],"",0,1)</f>
        <v>SL [Sick Leave]</v>
      </c>
      <c r="K136"/>
      <c r="L136"/>
      <c r="M136"/>
      <c r="N136"/>
      <c r="O136"/>
    </row>
    <row r="137" spans="1:15" x14ac:dyDescent="0.3">
      <c r="A137">
        <v>132</v>
      </c>
      <c r="B137" s="9" t="s">
        <v>468</v>
      </c>
      <c r="C137" s="5">
        <v>156</v>
      </c>
      <c r="D137" s="8">
        <v>45355.803518518522</v>
      </c>
      <c r="E137" s="5" t="s">
        <v>55</v>
      </c>
      <c r="F137" s="5">
        <v>3</v>
      </c>
      <c r="G137" s="5">
        <v>4</v>
      </c>
      <c r="H137" s="5">
        <f>YEAR(ohrm_leave_request_comment[[#This Row],[created]])</f>
        <v>2024</v>
      </c>
      <c r="I13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Jeet Sharma</v>
      </c>
      <c r="J137" t="str">
        <f>_xlfn.XLOOKUP(ohrm_leave_request_comment[[#This Row],[leave_request_id]],ohrm_leave_request[id],ohrm_leave_request[Leave Type],"",0,1)</f>
        <v>SL [Sick Leave]</v>
      </c>
      <c r="K137"/>
      <c r="L137"/>
      <c r="M137"/>
      <c r="N137"/>
      <c r="O137"/>
    </row>
    <row r="138" spans="1:15" x14ac:dyDescent="0.3">
      <c r="A138">
        <v>133</v>
      </c>
      <c r="B138" s="9" t="s">
        <v>483</v>
      </c>
      <c r="C138" s="5">
        <v>157</v>
      </c>
      <c r="D138" s="8">
        <v>45359.620659722219</v>
      </c>
      <c r="E138" s="5" t="s">
        <v>55</v>
      </c>
      <c r="F138" s="5">
        <v>15</v>
      </c>
      <c r="G138" s="5">
        <v>15</v>
      </c>
      <c r="H138" s="5">
        <f>YEAR(ohrm_leave_request_comment[[#This Row],[created]])</f>
        <v>2024</v>
      </c>
      <c r="I13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38" t="str">
        <f>_xlfn.XLOOKUP(ohrm_leave_request_comment[[#This Row],[leave_request_id]],ohrm_leave_request[id],ohrm_leave_request[Leave Type],"",0,1)</f>
        <v>SL [Sick Leave]</v>
      </c>
      <c r="K138"/>
      <c r="L138"/>
      <c r="M138"/>
      <c r="N138"/>
      <c r="O138"/>
    </row>
    <row r="139" spans="1:15" x14ac:dyDescent="0.3">
      <c r="A139">
        <v>134</v>
      </c>
      <c r="B139" s="9" t="s">
        <v>484</v>
      </c>
      <c r="C139" s="5">
        <v>158</v>
      </c>
      <c r="D139" s="8">
        <v>45379.299814814818</v>
      </c>
      <c r="E139" s="5" t="s">
        <v>55</v>
      </c>
      <c r="F139" s="5">
        <v>100001</v>
      </c>
      <c r="G139" s="5">
        <v>100001</v>
      </c>
      <c r="H139" s="5">
        <f>YEAR(ohrm_leave_request_comment[[#This Row],[created]])</f>
        <v>2024</v>
      </c>
      <c r="I13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139" t="str">
        <f>_xlfn.XLOOKUP(ohrm_leave_request_comment[[#This Row],[leave_request_id]],ohrm_leave_request[id],ohrm_leave_request[Leave Type],"",0,1)</f>
        <v>SL [Sick Leave]</v>
      </c>
      <c r="K139"/>
      <c r="L139"/>
      <c r="M139"/>
      <c r="N139"/>
      <c r="O139"/>
    </row>
    <row r="140" spans="1:15" x14ac:dyDescent="0.3">
      <c r="A140">
        <v>135</v>
      </c>
      <c r="B140" s="9" t="s">
        <v>487</v>
      </c>
      <c r="C140" s="5">
        <v>162</v>
      </c>
      <c r="D140" s="8">
        <v>45419.444224537037</v>
      </c>
      <c r="E140" s="5" t="s">
        <v>55</v>
      </c>
      <c r="F140" s="5">
        <v>100001</v>
      </c>
      <c r="G140" s="5">
        <v>100001</v>
      </c>
      <c r="H140" s="5">
        <f>YEAR(ohrm_leave_request_comment[[#This Row],[created]])</f>
        <v>2024</v>
      </c>
      <c r="I14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140" t="str">
        <f>_xlfn.XLOOKUP(ohrm_leave_request_comment[[#This Row],[leave_request_id]],ohrm_leave_request[id],ohrm_leave_request[Leave Type],"",0,1)</f>
        <v>SL [Sick Leave]</v>
      </c>
      <c r="K140"/>
      <c r="L140"/>
      <c r="M140"/>
      <c r="N140"/>
      <c r="O140"/>
    </row>
    <row r="141" spans="1:15" x14ac:dyDescent="0.3">
      <c r="A141">
        <v>136</v>
      </c>
      <c r="B141" s="9" t="s">
        <v>488</v>
      </c>
      <c r="C141" s="5">
        <v>163</v>
      </c>
      <c r="D141" s="8">
        <v>45419.447615740741</v>
      </c>
      <c r="E141" s="5" t="s">
        <v>55</v>
      </c>
      <c r="F141" s="5">
        <v>15</v>
      </c>
      <c r="G141" s="5">
        <v>15</v>
      </c>
      <c r="H141" s="5">
        <f>YEAR(ohrm_leave_request_comment[[#This Row],[created]])</f>
        <v>2024</v>
      </c>
      <c r="I14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41" t="str">
        <f>_xlfn.XLOOKUP(ohrm_leave_request_comment[[#This Row],[leave_request_id]],ohrm_leave_request[id],ohrm_leave_request[Leave Type],"",0,1)</f>
        <v>CL [Casual Leave]</v>
      </c>
      <c r="K141"/>
      <c r="L141"/>
      <c r="M141"/>
      <c r="N141"/>
      <c r="O141"/>
    </row>
    <row r="142" spans="1:15" x14ac:dyDescent="0.3">
      <c r="A142">
        <v>137</v>
      </c>
      <c r="B142" s="9" t="s">
        <v>489</v>
      </c>
      <c r="C142" s="5">
        <v>164</v>
      </c>
      <c r="D142" s="8">
        <v>45419.44866898148</v>
      </c>
      <c r="E142" s="5" t="s">
        <v>55</v>
      </c>
      <c r="F142" s="5">
        <v>15</v>
      </c>
      <c r="G142" s="5">
        <v>15</v>
      </c>
      <c r="H142" s="5">
        <f>YEAR(ohrm_leave_request_comment[[#This Row],[created]])</f>
        <v>2024</v>
      </c>
      <c r="I14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42" t="str">
        <f>_xlfn.XLOOKUP(ohrm_leave_request_comment[[#This Row],[leave_request_id]],ohrm_leave_request[id],ohrm_leave_request[Leave Type],"",0,1)</f>
        <v>CL [Casual Leave]</v>
      </c>
      <c r="K142"/>
      <c r="L142"/>
      <c r="M142"/>
      <c r="N142"/>
      <c r="O142"/>
    </row>
    <row r="143" spans="1:15" x14ac:dyDescent="0.3">
      <c r="A143">
        <v>138</v>
      </c>
      <c r="B143" s="9" t="s">
        <v>23</v>
      </c>
      <c r="C143" s="5">
        <v>165</v>
      </c>
      <c r="D143" s="8">
        <v>45419.608171296299</v>
      </c>
      <c r="E143" s="5" t="s">
        <v>55</v>
      </c>
      <c r="F143" s="5">
        <v>10</v>
      </c>
      <c r="G143" s="5">
        <v>10</v>
      </c>
      <c r="H143" s="5">
        <f>YEAR(ohrm_leave_request_comment[[#This Row],[created]])</f>
        <v>2024</v>
      </c>
      <c r="I14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43" t="str">
        <f>_xlfn.XLOOKUP(ohrm_leave_request_comment[[#This Row],[leave_request_id]],ohrm_leave_request[id],ohrm_leave_request[Leave Type],"",0,1)</f>
        <v>EL [Earned Leave]</v>
      </c>
      <c r="K143"/>
      <c r="L143"/>
      <c r="M143"/>
      <c r="N143"/>
      <c r="O143"/>
    </row>
    <row r="144" spans="1:15" x14ac:dyDescent="0.3">
      <c r="A144">
        <v>139</v>
      </c>
      <c r="B144" s="9" t="s">
        <v>23</v>
      </c>
      <c r="C144" s="5">
        <v>166</v>
      </c>
      <c r="D144" s="8">
        <v>45419.622094907405</v>
      </c>
      <c r="E144" s="5" t="s">
        <v>55</v>
      </c>
      <c r="F144" s="5">
        <v>10</v>
      </c>
      <c r="G144" s="5">
        <v>10</v>
      </c>
      <c r="H144" s="5">
        <f>YEAR(ohrm_leave_request_comment[[#This Row],[created]])</f>
        <v>2024</v>
      </c>
      <c r="I14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44" t="str">
        <f>_xlfn.XLOOKUP(ohrm_leave_request_comment[[#This Row],[leave_request_id]],ohrm_leave_request[id],ohrm_leave_request[Leave Type],"",0,1)</f>
        <v>EL [Earned Leave]</v>
      </c>
      <c r="K144"/>
      <c r="L144"/>
      <c r="M144"/>
      <c r="N144"/>
      <c r="O144"/>
    </row>
    <row r="145" spans="1:15" x14ac:dyDescent="0.3">
      <c r="A145">
        <v>140</v>
      </c>
      <c r="B145" s="9" t="s">
        <v>490</v>
      </c>
      <c r="C145" s="5">
        <v>167</v>
      </c>
      <c r="D145" s="8">
        <v>45419.624976851854</v>
      </c>
      <c r="E145" s="5" t="s">
        <v>55</v>
      </c>
      <c r="F145" s="5">
        <v>10</v>
      </c>
      <c r="G145" s="5">
        <v>10</v>
      </c>
      <c r="H145" s="5">
        <f>YEAR(ohrm_leave_request_comment[[#This Row],[created]])</f>
        <v>2024</v>
      </c>
      <c r="I14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45" t="str">
        <f>_xlfn.XLOOKUP(ohrm_leave_request_comment[[#This Row],[leave_request_id]],ohrm_leave_request[id],ohrm_leave_request[Leave Type],"",0,1)</f>
        <v>CL [Casual Leave]</v>
      </c>
      <c r="K145"/>
      <c r="L145"/>
      <c r="M145"/>
      <c r="N145"/>
      <c r="O145"/>
    </row>
    <row r="146" spans="1:15" x14ac:dyDescent="0.3">
      <c r="A146">
        <v>141</v>
      </c>
      <c r="B146" s="9" t="s">
        <v>23</v>
      </c>
      <c r="C146" s="5">
        <v>168</v>
      </c>
      <c r="D146" s="8">
        <v>45419.626701388886</v>
      </c>
      <c r="E146" s="5" t="s">
        <v>55</v>
      </c>
      <c r="F146" s="5">
        <v>10</v>
      </c>
      <c r="G146" s="5">
        <v>10</v>
      </c>
      <c r="H146" s="5">
        <f>YEAR(ohrm_leave_request_comment[[#This Row],[created]])</f>
        <v>2024</v>
      </c>
      <c r="I14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46" t="str">
        <f>_xlfn.XLOOKUP(ohrm_leave_request_comment[[#This Row],[leave_request_id]],ohrm_leave_request[id],ohrm_leave_request[Leave Type],"",0,1)</f>
        <v>CL [Casual Leave]</v>
      </c>
      <c r="K146"/>
      <c r="L146"/>
      <c r="M146"/>
      <c r="N146"/>
      <c r="O146"/>
    </row>
    <row r="147" spans="1:15" x14ac:dyDescent="0.3">
      <c r="A147">
        <v>142</v>
      </c>
      <c r="B147" s="9" t="s">
        <v>479</v>
      </c>
      <c r="C147" s="5">
        <v>169</v>
      </c>
      <c r="D147" s="8">
        <v>45419.671319444446</v>
      </c>
      <c r="E147" s="5" t="s">
        <v>55</v>
      </c>
      <c r="F147" s="5">
        <v>10</v>
      </c>
      <c r="G147" s="5">
        <v>10</v>
      </c>
      <c r="H147" s="5">
        <f>YEAR(ohrm_leave_request_comment[[#This Row],[created]])</f>
        <v>2024</v>
      </c>
      <c r="I14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47" t="str">
        <f>_xlfn.XLOOKUP(ohrm_leave_request_comment[[#This Row],[leave_request_id]],ohrm_leave_request[id],ohrm_leave_request[Leave Type],"",0,1)</f>
        <v>EL [Earned Leave]</v>
      </c>
      <c r="K147"/>
      <c r="L147"/>
      <c r="M147"/>
      <c r="N147"/>
      <c r="O147"/>
    </row>
    <row r="148" spans="1:15" x14ac:dyDescent="0.3">
      <c r="A148">
        <v>143</v>
      </c>
      <c r="B148" s="9" t="s">
        <v>469</v>
      </c>
      <c r="C148" s="5">
        <v>170</v>
      </c>
      <c r="D148" s="8">
        <v>45419.673460648148</v>
      </c>
      <c r="E148" s="5" t="s">
        <v>55</v>
      </c>
      <c r="F148" s="5">
        <v>10</v>
      </c>
      <c r="G148" s="5">
        <v>10</v>
      </c>
      <c r="H148" s="5">
        <f>YEAR(ohrm_leave_request_comment[[#This Row],[created]])</f>
        <v>2024</v>
      </c>
      <c r="I14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48" t="str">
        <f>_xlfn.XLOOKUP(ohrm_leave_request_comment[[#This Row],[leave_request_id]],ohrm_leave_request[id],ohrm_leave_request[Leave Type],"",0,1)</f>
        <v>EL [Earned Leave]</v>
      </c>
      <c r="K148"/>
      <c r="L148"/>
      <c r="M148"/>
      <c r="N148"/>
      <c r="O148"/>
    </row>
    <row r="149" spans="1:15" x14ac:dyDescent="0.3">
      <c r="A149">
        <v>144</v>
      </c>
      <c r="B149" s="9" t="s">
        <v>500</v>
      </c>
      <c r="C149" s="5">
        <v>173</v>
      </c>
      <c r="D149" s="8">
        <v>45443.281666666669</v>
      </c>
      <c r="E149" s="5" t="s">
        <v>55</v>
      </c>
      <c r="F149" s="5">
        <v>15</v>
      </c>
      <c r="G149" s="5">
        <v>15</v>
      </c>
      <c r="H149" s="5">
        <f>YEAR(ohrm_leave_request_comment[[#This Row],[created]])</f>
        <v>2024</v>
      </c>
      <c r="I14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49" t="str">
        <f>_xlfn.XLOOKUP(ohrm_leave_request_comment[[#This Row],[leave_request_id]],ohrm_leave_request[id],ohrm_leave_request[Leave Type],"",0,1)</f>
        <v>SL [Sick Leave]</v>
      </c>
      <c r="K149"/>
      <c r="L149"/>
      <c r="M149"/>
      <c r="N149"/>
      <c r="O149"/>
    </row>
    <row r="150" spans="1:15" x14ac:dyDescent="0.3">
      <c r="A150">
        <v>145</v>
      </c>
      <c r="B150" s="9" t="s">
        <v>501</v>
      </c>
      <c r="C150" s="5">
        <v>175</v>
      </c>
      <c r="D150" s="8">
        <v>45446.079942129632</v>
      </c>
      <c r="E150" s="5" t="s">
        <v>55</v>
      </c>
      <c r="F150" s="5">
        <v>100001</v>
      </c>
      <c r="G150" s="5">
        <v>100001</v>
      </c>
      <c r="H150" s="5">
        <f>YEAR(ohrm_leave_request_comment[[#This Row],[created]])</f>
        <v>2024</v>
      </c>
      <c r="I15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150" t="str">
        <f>_xlfn.XLOOKUP(ohrm_leave_request_comment[[#This Row],[leave_request_id]],ohrm_leave_request[id],ohrm_leave_request[Leave Type],"",0,1)</f>
        <v>CL [Casual Leave]</v>
      </c>
      <c r="K150"/>
      <c r="L150"/>
      <c r="M150"/>
      <c r="N150"/>
      <c r="O150"/>
    </row>
    <row r="151" spans="1:15" x14ac:dyDescent="0.3">
      <c r="A151">
        <v>146</v>
      </c>
      <c r="B151" s="9" t="s">
        <v>502</v>
      </c>
      <c r="C151" s="5">
        <v>176</v>
      </c>
      <c r="D151" s="8">
        <v>45446.085173611114</v>
      </c>
      <c r="E151" s="5" t="s">
        <v>55</v>
      </c>
      <c r="F151" s="5">
        <v>100001</v>
      </c>
      <c r="G151" s="5">
        <v>100001</v>
      </c>
      <c r="H151" s="5">
        <f>YEAR(ohrm_leave_request_comment[[#This Row],[created]])</f>
        <v>2024</v>
      </c>
      <c r="I15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151" t="str">
        <f>_xlfn.XLOOKUP(ohrm_leave_request_comment[[#This Row],[leave_request_id]],ohrm_leave_request[id],ohrm_leave_request[Leave Type],"",0,1)</f>
        <v>CL [Casual Leave]</v>
      </c>
      <c r="K151"/>
      <c r="L151"/>
      <c r="M151"/>
      <c r="N151"/>
      <c r="O151"/>
    </row>
    <row r="152" spans="1:15" x14ac:dyDescent="0.3">
      <c r="A152">
        <v>147</v>
      </c>
      <c r="B152" s="9" t="s">
        <v>37</v>
      </c>
      <c r="C152" s="5">
        <v>177</v>
      </c>
      <c r="D152" s="8">
        <v>45446.717881944445</v>
      </c>
      <c r="E152" s="5" t="s">
        <v>55</v>
      </c>
      <c r="F152" s="5">
        <v>10</v>
      </c>
      <c r="G152" s="5">
        <v>10</v>
      </c>
      <c r="H152" s="5">
        <f>YEAR(ohrm_leave_request_comment[[#This Row],[created]])</f>
        <v>2024</v>
      </c>
      <c r="I15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52" t="str">
        <f>_xlfn.XLOOKUP(ohrm_leave_request_comment[[#This Row],[leave_request_id]],ohrm_leave_request[id],ohrm_leave_request[Leave Type],"",0,1)</f>
        <v>SL [Sick Leave]</v>
      </c>
      <c r="K152"/>
      <c r="L152"/>
      <c r="M152"/>
      <c r="N152"/>
      <c r="O152"/>
    </row>
    <row r="153" spans="1:15" x14ac:dyDescent="0.3">
      <c r="A153">
        <v>148</v>
      </c>
      <c r="B153" s="9" t="s">
        <v>23</v>
      </c>
      <c r="C153" s="5">
        <v>178</v>
      </c>
      <c r="D153" s="8">
        <v>45446.719039351854</v>
      </c>
      <c r="E153" s="5" t="s">
        <v>55</v>
      </c>
      <c r="F153" s="5">
        <v>10</v>
      </c>
      <c r="G153" s="5">
        <v>10</v>
      </c>
      <c r="H153" s="5">
        <f>YEAR(ohrm_leave_request_comment[[#This Row],[created]])</f>
        <v>2024</v>
      </c>
      <c r="I15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53" t="str">
        <f>_xlfn.XLOOKUP(ohrm_leave_request_comment[[#This Row],[leave_request_id]],ohrm_leave_request[id],ohrm_leave_request[Leave Type],"",0,1)</f>
        <v>CL [Casual Leave]</v>
      </c>
      <c r="K153"/>
      <c r="L153"/>
      <c r="M153"/>
      <c r="N153"/>
      <c r="O153"/>
    </row>
    <row r="154" spans="1:15" x14ac:dyDescent="0.3">
      <c r="A154">
        <v>149</v>
      </c>
      <c r="B154" s="9" t="s">
        <v>13</v>
      </c>
      <c r="C154" s="5">
        <v>179</v>
      </c>
      <c r="D154" s="8">
        <v>45446.738645833335</v>
      </c>
      <c r="E154" s="5" t="s">
        <v>55</v>
      </c>
      <c r="F154" s="5">
        <v>10</v>
      </c>
      <c r="G154" s="5">
        <v>10</v>
      </c>
      <c r="H154" s="5">
        <f>YEAR(ohrm_leave_request_comment[[#This Row],[created]])</f>
        <v>2024</v>
      </c>
      <c r="I15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54" t="str">
        <f>_xlfn.XLOOKUP(ohrm_leave_request_comment[[#This Row],[leave_request_id]],ohrm_leave_request[id],ohrm_leave_request[Leave Type],"",0,1)</f>
        <v>CL [Casual Leave]</v>
      </c>
      <c r="K154"/>
      <c r="L154"/>
      <c r="M154"/>
      <c r="N154"/>
      <c r="O154"/>
    </row>
    <row r="155" spans="1:15" x14ac:dyDescent="0.3">
      <c r="A155">
        <v>150</v>
      </c>
      <c r="B155" s="9" t="s">
        <v>503</v>
      </c>
      <c r="C155" s="5">
        <v>180</v>
      </c>
      <c r="D155" s="8">
        <v>45446.762928240743</v>
      </c>
      <c r="E155" s="5" t="s">
        <v>55</v>
      </c>
      <c r="F155" s="5">
        <v>10</v>
      </c>
      <c r="G155" s="5">
        <v>10</v>
      </c>
      <c r="H155" s="5">
        <f>YEAR(ohrm_leave_request_comment[[#This Row],[created]])</f>
        <v>2024</v>
      </c>
      <c r="I15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55" t="str">
        <f>_xlfn.XLOOKUP(ohrm_leave_request_comment[[#This Row],[leave_request_id]],ohrm_leave_request[id],ohrm_leave_request[Leave Type],"",0,1)</f>
        <v>SL [Sick Leave]</v>
      </c>
      <c r="K155"/>
      <c r="L155"/>
      <c r="M155"/>
      <c r="N155"/>
      <c r="O155"/>
    </row>
    <row r="156" spans="1:15" x14ac:dyDescent="0.3">
      <c r="A156">
        <v>151</v>
      </c>
      <c r="B156" s="9" t="s">
        <v>516</v>
      </c>
      <c r="C156" s="5">
        <v>181</v>
      </c>
      <c r="D156" s="8">
        <v>45455.260104166664</v>
      </c>
      <c r="E156" s="5" t="s">
        <v>55</v>
      </c>
      <c r="F156" s="5">
        <v>15</v>
      </c>
      <c r="G156" s="5">
        <v>15</v>
      </c>
      <c r="H156" s="5">
        <f>YEAR(ohrm_leave_request_comment[[#This Row],[created]])</f>
        <v>2024</v>
      </c>
      <c r="I15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56" t="str">
        <f>_xlfn.XLOOKUP(ohrm_leave_request_comment[[#This Row],[leave_request_id]],ohrm_leave_request[id],ohrm_leave_request[Leave Type],"",0,1)</f>
        <v>EL [Earned Leave]</v>
      </c>
      <c r="K156"/>
      <c r="L156"/>
      <c r="M156"/>
      <c r="N156"/>
      <c r="O156"/>
    </row>
    <row r="157" spans="1:15" x14ac:dyDescent="0.3">
      <c r="A157">
        <v>152</v>
      </c>
      <c r="B157" s="9" t="s">
        <v>517</v>
      </c>
      <c r="C157" s="5">
        <v>183</v>
      </c>
      <c r="D157" s="8">
        <v>45457.381331018521</v>
      </c>
      <c r="E157" s="5" t="s">
        <v>55</v>
      </c>
      <c r="F157" s="5">
        <v>100001</v>
      </c>
      <c r="G157" s="5">
        <v>100001</v>
      </c>
      <c r="H157" s="5">
        <f>YEAR(ohrm_leave_request_comment[[#This Row],[created]])</f>
        <v>2024</v>
      </c>
      <c r="I15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157" t="str">
        <f>_xlfn.XLOOKUP(ohrm_leave_request_comment[[#This Row],[leave_request_id]],ohrm_leave_request[id],ohrm_leave_request[Leave Type],"",0,1)</f>
        <v>CL [Casual Leave]</v>
      </c>
      <c r="K157"/>
      <c r="L157"/>
      <c r="M157"/>
      <c r="N157"/>
      <c r="O157"/>
    </row>
    <row r="158" spans="1:15" x14ac:dyDescent="0.3">
      <c r="A158">
        <v>153</v>
      </c>
      <c r="B158" s="9" t="s">
        <v>518</v>
      </c>
      <c r="C158" s="5">
        <v>184</v>
      </c>
      <c r="D158" s="8">
        <v>45457.385000000002</v>
      </c>
      <c r="E158" s="5" t="s">
        <v>55</v>
      </c>
      <c r="F158" s="5">
        <v>100001</v>
      </c>
      <c r="G158" s="5">
        <v>100001</v>
      </c>
      <c r="H158" s="5">
        <f>YEAR(ohrm_leave_request_comment[[#This Row],[created]])</f>
        <v>2024</v>
      </c>
      <c r="I15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158" t="str">
        <f>_xlfn.XLOOKUP(ohrm_leave_request_comment[[#This Row],[leave_request_id]],ohrm_leave_request[id],ohrm_leave_request[Leave Type],"",0,1)</f>
        <v>WFH [Work from Home]</v>
      </c>
      <c r="K158"/>
      <c r="L158"/>
      <c r="M158"/>
      <c r="N158"/>
      <c r="O158"/>
    </row>
    <row r="159" spans="1:15" x14ac:dyDescent="0.3">
      <c r="A159">
        <v>154</v>
      </c>
      <c r="B159" s="9" t="s">
        <v>519</v>
      </c>
      <c r="C159" s="5">
        <v>185</v>
      </c>
      <c r="D159" s="8">
        <v>45461.337048611109</v>
      </c>
      <c r="E159" s="5" t="s">
        <v>55</v>
      </c>
      <c r="F159" s="5">
        <v>100001</v>
      </c>
      <c r="G159" s="5">
        <v>100001</v>
      </c>
      <c r="H159" s="5">
        <f>YEAR(ohrm_leave_request_comment[[#This Row],[created]])</f>
        <v>2024</v>
      </c>
      <c r="I15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159" t="str">
        <f>_xlfn.XLOOKUP(ohrm_leave_request_comment[[#This Row],[leave_request_id]],ohrm_leave_request[id],ohrm_leave_request[Leave Type],"",0,1)</f>
        <v>WFH [Work from Home]</v>
      </c>
      <c r="K159"/>
      <c r="L159"/>
      <c r="M159"/>
      <c r="N159"/>
      <c r="O159"/>
    </row>
    <row r="160" spans="1:15" x14ac:dyDescent="0.3">
      <c r="A160">
        <v>155</v>
      </c>
      <c r="B160" s="9" t="s">
        <v>520</v>
      </c>
      <c r="C160" s="5">
        <v>187</v>
      </c>
      <c r="D160" s="8">
        <v>45468.215821759259</v>
      </c>
      <c r="E160" s="5" t="s">
        <v>55</v>
      </c>
      <c r="F160" s="5">
        <v>100009</v>
      </c>
      <c r="G160" s="5">
        <v>100006</v>
      </c>
      <c r="H160" s="5">
        <f>YEAR(ohrm_leave_request_comment[[#This Row],[created]])</f>
        <v>2024</v>
      </c>
      <c r="I16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Preeti Tyagi</v>
      </c>
      <c r="J160" t="str">
        <f>_xlfn.XLOOKUP(ohrm_leave_request_comment[[#This Row],[leave_request_id]],ohrm_leave_request[id],ohrm_leave_request[Leave Type],"",0,1)</f>
        <v>CL [Casual Leave]</v>
      </c>
      <c r="K160"/>
      <c r="L160"/>
      <c r="M160"/>
      <c r="N160"/>
      <c r="O160"/>
    </row>
    <row r="161" spans="1:15" x14ac:dyDescent="0.3">
      <c r="A161">
        <v>156</v>
      </c>
      <c r="B161" s="9" t="s">
        <v>521</v>
      </c>
      <c r="C161" s="5">
        <v>188</v>
      </c>
      <c r="D161" s="8">
        <v>45468.710185185184</v>
      </c>
      <c r="E161" s="5" t="s">
        <v>55</v>
      </c>
      <c r="F161" s="5">
        <v>16</v>
      </c>
      <c r="G161" s="5">
        <v>16</v>
      </c>
      <c r="H161" s="5">
        <f>YEAR(ohrm_leave_request_comment[[#This Row],[created]])</f>
        <v>2024</v>
      </c>
      <c r="I16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Neha Chaudhary</v>
      </c>
      <c r="J161" t="str">
        <f>_xlfn.XLOOKUP(ohrm_leave_request_comment[[#This Row],[leave_request_id]],ohrm_leave_request[id],ohrm_leave_request[Leave Type],"",0,1)</f>
        <v>WFH [Work from Home]</v>
      </c>
      <c r="K161"/>
      <c r="L161"/>
      <c r="M161"/>
      <c r="N161"/>
      <c r="O161"/>
    </row>
    <row r="162" spans="1:15" x14ac:dyDescent="0.3">
      <c r="A162">
        <v>157</v>
      </c>
      <c r="B162" s="9" t="s">
        <v>522</v>
      </c>
      <c r="C162" s="5">
        <v>189</v>
      </c>
      <c r="D162" s="8">
        <v>45469.183263888888</v>
      </c>
      <c r="E162" s="5" t="s">
        <v>55</v>
      </c>
      <c r="F162" s="5">
        <v>100001</v>
      </c>
      <c r="G162" s="5">
        <v>100001</v>
      </c>
      <c r="H162" s="5">
        <f>YEAR(ohrm_leave_request_comment[[#This Row],[created]])</f>
        <v>2024</v>
      </c>
      <c r="I16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162" t="str">
        <f>_xlfn.XLOOKUP(ohrm_leave_request_comment[[#This Row],[leave_request_id]],ohrm_leave_request[id],ohrm_leave_request[Leave Type],"",0,1)</f>
        <v>WFH [Work from Home]</v>
      </c>
      <c r="K162"/>
      <c r="L162"/>
      <c r="M162"/>
      <c r="N162"/>
      <c r="O162"/>
    </row>
    <row r="163" spans="1:15" x14ac:dyDescent="0.3">
      <c r="A163">
        <v>158</v>
      </c>
      <c r="B163" s="9" t="s">
        <v>523</v>
      </c>
      <c r="C163" s="5">
        <v>190</v>
      </c>
      <c r="D163" s="8">
        <v>45469.225682870368</v>
      </c>
      <c r="E163" s="5" t="s">
        <v>55</v>
      </c>
      <c r="F163" s="5">
        <v>15</v>
      </c>
      <c r="G163" s="5">
        <v>15</v>
      </c>
      <c r="H163" s="5">
        <f>YEAR(ohrm_leave_request_comment[[#This Row],[created]])</f>
        <v>2024</v>
      </c>
      <c r="I16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63" t="str">
        <f>_xlfn.XLOOKUP(ohrm_leave_request_comment[[#This Row],[leave_request_id]],ohrm_leave_request[id],ohrm_leave_request[Leave Type],"",0,1)</f>
        <v>CL [Casual Leave]</v>
      </c>
      <c r="K163"/>
      <c r="L163"/>
      <c r="M163"/>
      <c r="N163"/>
      <c r="O163"/>
    </row>
    <row r="164" spans="1:15" x14ac:dyDescent="0.3">
      <c r="A164">
        <v>159</v>
      </c>
      <c r="B164" s="9" t="s">
        <v>524</v>
      </c>
      <c r="C164" s="5">
        <v>191</v>
      </c>
      <c r="D164" s="8">
        <v>45469.226377314815</v>
      </c>
      <c r="E164" s="5" t="s">
        <v>55</v>
      </c>
      <c r="F164" s="5">
        <v>15</v>
      </c>
      <c r="G164" s="5">
        <v>15</v>
      </c>
      <c r="H164" s="5">
        <f>YEAR(ohrm_leave_request_comment[[#This Row],[created]])</f>
        <v>2024</v>
      </c>
      <c r="I16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64" t="str">
        <f>_xlfn.XLOOKUP(ohrm_leave_request_comment[[#This Row],[leave_request_id]],ohrm_leave_request[id],ohrm_leave_request[Leave Type],"",0,1)</f>
        <v>CL [Casual Leave]</v>
      </c>
      <c r="K164"/>
      <c r="L164"/>
      <c r="M164"/>
      <c r="N164"/>
      <c r="O164"/>
    </row>
    <row r="165" spans="1:15" x14ac:dyDescent="0.3">
      <c r="A165">
        <v>160</v>
      </c>
      <c r="B165" s="9" t="s">
        <v>1211</v>
      </c>
      <c r="C165" s="5">
        <v>193</v>
      </c>
      <c r="D165" s="8">
        <v>45477.239768518521</v>
      </c>
      <c r="E165" s="5" t="s">
        <v>55</v>
      </c>
      <c r="F165" s="5">
        <v>15</v>
      </c>
      <c r="G165" s="5">
        <v>15</v>
      </c>
      <c r="H165" s="5">
        <f>YEAR(ohrm_leave_request_comment[[#This Row],[created]])</f>
        <v>2024</v>
      </c>
      <c r="I16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65" t="str">
        <f>_xlfn.XLOOKUP(ohrm_leave_request_comment[[#This Row],[leave_request_id]],ohrm_leave_request[id],ohrm_leave_request[Leave Type],"",0,1)</f>
        <v>EL [Earned Leave]</v>
      </c>
      <c r="K165"/>
      <c r="L165"/>
      <c r="M165"/>
      <c r="N165"/>
      <c r="O165"/>
    </row>
    <row r="166" spans="1:15" x14ac:dyDescent="0.3">
      <c r="A166">
        <v>161</v>
      </c>
      <c r="B166" s="9" t="s">
        <v>1212</v>
      </c>
      <c r="C166" s="5">
        <v>194</v>
      </c>
      <c r="D166" s="8">
        <v>45477.73232638889</v>
      </c>
      <c r="E166" s="5" t="s">
        <v>55</v>
      </c>
      <c r="F166" s="5">
        <v>10</v>
      </c>
      <c r="G166" s="5">
        <v>10</v>
      </c>
      <c r="H166" s="5">
        <f>YEAR(ohrm_leave_request_comment[[#This Row],[created]])</f>
        <v>2024</v>
      </c>
      <c r="I16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66" t="str">
        <f>_xlfn.XLOOKUP(ohrm_leave_request_comment[[#This Row],[leave_request_id]],ohrm_leave_request[id],ohrm_leave_request[Leave Type],"",0,1)</f>
        <v>CL [Casual Leave]</v>
      </c>
      <c r="K166"/>
      <c r="L166"/>
      <c r="M166"/>
      <c r="N166"/>
      <c r="O166"/>
    </row>
    <row r="167" spans="1:15" x14ac:dyDescent="0.3">
      <c r="A167">
        <v>162</v>
      </c>
      <c r="B167" s="9" t="s">
        <v>23</v>
      </c>
      <c r="C167" s="5">
        <v>195</v>
      </c>
      <c r="D167" s="8">
        <v>45477.737615740742</v>
      </c>
      <c r="E167" s="5" t="s">
        <v>55</v>
      </c>
      <c r="F167" s="5">
        <v>10</v>
      </c>
      <c r="G167" s="5">
        <v>10</v>
      </c>
      <c r="H167" s="5">
        <f>YEAR(ohrm_leave_request_comment[[#This Row],[created]])</f>
        <v>2024</v>
      </c>
      <c r="I16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67" t="str">
        <f>_xlfn.XLOOKUP(ohrm_leave_request_comment[[#This Row],[leave_request_id]],ohrm_leave_request[id],ohrm_leave_request[Leave Type],"",0,1)</f>
        <v>CL [Casual Leave]</v>
      </c>
      <c r="K167"/>
      <c r="L167"/>
      <c r="M167"/>
      <c r="N167"/>
      <c r="O167"/>
    </row>
    <row r="168" spans="1:15" x14ac:dyDescent="0.3">
      <c r="A168">
        <v>163</v>
      </c>
      <c r="B168" s="9" t="s">
        <v>23</v>
      </c>
      <c r="C168" s="5">
        <v>196</v>
      </c>
      <c r="D168" s="8">
        <v>45477.740937499999</v>
      </c>
      <c r="E168" s="5" t="s">
        <v>55</v>
      </c>
      <c r="F168" s="5">
        <v>10</v>
      </c>
      <c r="G168" s="5">
        <v>10</v>
      </c>
      <c r="H168" s="5">
        <f>YEAR(ohrm_leave_request_comment[[#This Row],[created]])</f>
        <v>2024</v>
      </c>
      <c r="I16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68" t="str">
        <f>_xlfn.XLOOKUP(ohrm_leave_request_comment[[#This Row],[leave_request_id]],ohrm_leave_request[id],ohrm_leave_request[Leave Type],"",0,1)</f>
        <v>EL [Earned Leave]</v>
      </c>
      <c r="K168"/>
      <c r="L168"/>
      <c r="M168"/>
      <c r="N168"/>
      <c r="O168"/>
    </row>
    <row r="169" spans="1:15" x14ac:dyDescent="0.3">
      <c r="A169">
        <v>164</v>
      </c>
      <c r="B169" s="9" t="s">
        <v>37</v>
      </c>
      <c r="C169" s="5">
        <v>207</v>
      </c>
      <c r="D169" s="8">
        <v>45482.315150462964</v>
      </c>
      <c r="E169" s="5" t="s">
        <v>55</v>
      </c>
      <c r="F169" s="5">
        <v>100009</v>
      </c>
      <c r="G169" s="5">
        <v>100006</v>
      </c>
      <c r="H169" s="5">
        <f>YEAR(ohrm_leave_request_comment[[#This Row],[created]])</f>
        <v>2024</v>
      </c>
      <c r="I16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Preeti Tyagi</v>
      </c>
      <c r="J169" t="str">
        <f>_xlfn.XLOOKUP(ohrm_leave_request_comment[[#This Row],[leave_request_id]],ohrm_leave_request[id],ohrm_leave_request[Leave Type],"",0,1)</f>
        <v>WFH [Work from Home]</v>
      </c>
      <c r="K169"/>
      <c r="L169"/>
      <c r="M169"/>
      <c r="N169"/>
      <c r="O169"/>
    </row>
    <row r="170" spans="1:15" x14ac:dyDescent="0.3">
      <c r="A170">
        <v>165</v>
      </c>
      <c r="B170" s="9" t="s">
        <v>1213</v>
      </c>
      <c r="C170" s="5">
        <v>208</v>
      </c>
      <c r="D170" s="8">
        <v>45487.476840277777</v>
      </c>
      <c r="E170" s="5" t="s">
        <v>55</v>
      </c>
      <c r="F170" s="5">
        <v>6</v>
      </c>
      <c r="G170" s="5">
        <v>7</v>
      </c>
      <c r="H170" s="5">
        <f>YEAR(ohrm_leave_request_comment[[#This Row],[created]])</f>
        <v>2024</v>
      </c>
      <c r="I17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Shekhar Sharma</v>
      </c>
      <c r="J170" t="str">
        <f>_xlfn.XLOOKUP(ohrm_leave_request_comment[[#This Row],[leave_request_id]],ohrm_leave_request[id],ohrm_leave_request[Leave Type],"",0,1)</f>
        <v>EL [Earned Leave]</v>
      </c>
      <c r="K170"/>
      <c r="L170"/>
      <c r="M170"/>
      <c r="N170"/>
      <c r="O170"/>
    </row>
    <row r="171" spans="1:15" x14ac:dyDescent="0.3">
      <c r="A171">
        <v>166</v>
      </c>
      <c r="B171" s="9" t="s">
        <v>1213</v>
      </c>
      <c r="C171" s="5">
        <v>209</v>
      </c>
      <c r="D171" s="8">
        <v>45487.477546296293</v>
      </c>
      <c r="E171" s="5" t="s">
        <v>55</v>
      </c>
      <c r="F171" s="5">
        <v>6</v>
      </c>
      <c r="G171" s="5">
        <v>7</v>
      </c>
      <c r="H171" s="5">
        <f>YEAR(ohrm_leave_request_comment[[#This Row],[created]])</f>
        <v>2024</v>
      </c>
      <c r="I17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Shekhar Sharma</v>
      </c>
      <c r="J171" t="str">
        <f>_xlfn.XLOOKUP(ohrm_leave_request_comment[[#This Row],[leave_request_id]],ohrm_leave_request[id],ohrm_leave_request[Leave Type],"",0,1)</f>
        <v>EL [Earned Leave]</v>
      </c>
      <c r="K171"/>
      <c r="L171"/>
      <c r="M171"/>
      <c r="N171"/>
      <c r="O171"/>
    </row>
    <row r="172" spans="1:15" x14ac:dyDescent="0.3">
      <c r="A172">
        <v>167</v>
      </c>
      <c r="B172" s="9" t="s">
        <v>1214</v>
      </c>
      <c r="C172" s="5">
        <v>210</v>
      </c>
      <c r="D172" s="8">
        <v>45490.671898148146</v>
      </c>
      <c r="E172" s="5" t="s">
        <v>55</v>
      </c>
      <c r="F172" s="5">
        <v>100001</v>
      </c>
      <c r="G172" s="5">
        <v>100001</v>
      </c>
      <c r="H172" s="5">
        <f>YEAR(ohrm_leave_request_comment[[#This Row],[created]])</f>
        <v>2024</v>
      </c>
      <c r="I17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172" t="str">
        <f>_xlfn.XLOOKUP(ohrm_leave_request_comment[[#This Row],[leave_request_id]],ohrm_leave_request[id],ohrm_leave_request[Leave Type],"",0,1)</f>
        <v>WFH [Work from Home]</v>
      </c>
      <c r="K172"/>
      <c r="L172"/>
      <c r="M172"/>
      <c r="N172"/>
      <c r="O172"/>
    </row>
    <row r="173" spans="1:15" x14ac:dyDescent="0.3">
      <c r="A173">
        <v>168</v>
      </c>
      <c r="B173" s="9" t="s">
        <v>1215</v>
      </c>
      <c r="C173" s="5">
        <v>211</v>
      </c>
      <c r="D173" s="8">
        <v>45492.190462962964</v>
      </c>
      <c r="E173" s="5" t="s">
        <v>55</v>
      </c>
      <c r="F173" s="5">
        <v>100001</v>
      </c>
      <c r="G173" s="5">
        <v>100001</v>
      </c>
      <c r="H173" s="5">
        <f>YEAR(ohrm_leave_request_comment[[#This Row],[created]])</f>
        <v>2024</v>
      </c>
      <c r="I17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173" t="str">
        <f>_xlfn.XLOOKUP(ohrm_leave_request_comment[[#This Row],[leave_request_id]],ohrm_leave_request[id],ohrm_leave_request[Leave Type],"",0,1)</f>
        <v>WFH [Work from Home]</v>
      </c>
      <c r="K173"/>
      <c r="L173"/>
      <c r="M173"/>
      <c r="N173"/>
      <c r="O173"/>
    </row>
    <row r="174" spans="1:15" x14ac:dyDescent="0.3">
      <c r="A174">
        <v>169</v>
      </c>
      <c r="B174" s="9" t="s">
        <v>1216</v>
      </c>
      <c r="C174" s="5">
        <v>212</v>
      </c>
      <c r="D174" s="8">
        <v>45495.37128472222</v>
      </c>
      <c r="E174" s="5" t="s">
        <v>55</v>
      </c>
      <c r="F174" s="5">
        <v>15</v>
      </c>
      <c r="G174" s="5">
        <v>15</v>
      </c>
      <c r="H174" s="5">
        <f>YEAR(ohrm_leave_request_comment[[#This Row],[created]])</f>
        <v>2024</v>
      </c>
      <c r="I17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74" t="str">
        <f>_xlfn.XLOOKUP(ohrm_leave_request_comment[[#This Row],[leave_request_id]],ohrm_leave_request[id],ohrm_leave_request[Leave Type],"",0,1)</f>
        <v>WFH [Work from Home]</v>
      </c>
      <c r="K174"/>
      <c r="L174"/>
      <c r="M174"/>
      <c r="N174"/>
      <c r="O174"/>
    </row>
    <row r="175" spans="1:15" x14ac:dyDescent="0.3">
      <c r="A175">
        <v>170</v>
      </c>
      <c r="B175" s="9" t="s">
        <v>1217</v>
      </c>
      <c r="C175" s="5">
        <v>213</v>
      </c>
      <c r="D175" s="8">
        <v>45495.37295138889</v>
      </c>
      <c r="E175" s="5" t="s">
        <v>55</v>
      </c>
      <c r="F175" s="5">
        <v>15</v>
      </c>
      <c r="G175" s="5">
        <v>15</v>
      </c>
      <c r="H175" s="5">
        <f>YEAR(ohrm_leave_request_comment[[#This Row],[created]])</f>
        <v>2024</v>
      </c>
      <c r="I17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75" t="str">
        <f>_xlfn.XLOOKUP(ohrm_leave_request_comment[[#This Row],[leave_request_id]],ohrm_leave_request[id],ohrm_leave_request[Leave Type],"",0,1)</f>
        <v>EL [Earned Leave]</v>
      </c>
      <c r="K175"/>
      <c r="L175"/>
      <c r="M175"/>
      <c r="N175"/>
      <c r="O175"/>
    </row>
    <row r="176" spans="1:15" x14ac:dyDescent="0.3">
      <c r="A176">
        <v>171</v>
      </c>
      <c r="B176" s="9" t="s">
        <v>1218</v>
      </c>
      <c r="C176" s="5">
        <v>217</v>
      </c>
      <c r="D176" s="8">
        <v>45498.420624999999</v>
      </c>
      <c r="E176" s="5" t="s">
        <v>55</v>
      </c>
      <c r="F176" s="5">
        <v>100006</v>
      </c>
      <c r="G176" s="5">
        <v>100004</v>
      </c>
      <c r="H176" s="5">
        <f>YEAR(ohrm_leave_request_comment[[#This Row],[created]])</f>
        <v>2024</v>
      </c>
      <c r="I17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Sourav Rathor</v>
      </c>
      <c r="J176" t="str">
        <f>_xlfn.XLOOKUP(ohrm_leave_request_comment[[#This Row],[leave_request_id]],ohrm_leave_request[id],ohrm_leave_request[Leave Type],"",0,1)</f>
        <v>SL [Sick Leave]</v>
      </c>
      <c r="K176"/>
      <c r="L176"/>
      <c r="M176"/>
      <c r="N176"/>
      <c r="O176"/>
    </row>
    <row r="177" spans="1:15" x14ac:dyDescent="0.3">
      <c r="A177">
        <v>172</v>
      </c>
      <c r="B177" s="9" t="s">
        <v>1219</v>
      </c>
      <c r="C177" s="5">
        <v>218</v>
      </c>
      <c r="D177" s="8">
        <v>45498.423321759263</v>
      </c>
      <c r="E177" s="5" t="s">
        <v>55</v>
      </c>
      <c r="F177" s="5">
        <v>100006</v>
      </c>
      <c r="G177" s="5">
        <v>100004</v>
      </c>
      <c r="H177" s="5">
        <f>YEAR(ohrm_leave_request_comment[[#This Row],[created]])</f>
        <v>2024</v>
      </c>
      <c r="I17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Sourav Rathor</v>
      </c>
      <c r="J177" t="str">
        <f>_xlfn.XLOOKUP(ohrm_leave_request_comment[[#This Row],[leave_request_id]],ohrm_leave_request[id],ohrm_leave_request[Leave Type],"",0,1)</f>
        <v>CL [Casual Leave]</v>
      </c>
      <c r="K177"/>
      <c r="L177"/>
      <c r="M177"/>
      <c r="N177"/>
      <c r="O177"/>
    </row>
    <row r="178" spans="1:15" x14ac:dyDescent="0.3">
      <c r="A178">
        <v>173</v>
      </c>
      <c r="B178" s="9" t="s">
        <v>1220</v>
      </c>
      <c r="C178" s="5">
        <v>220</v>
      </c>
      <c r="D178" s="8">
        <v>45503.669664351852</v>
      </c>
      <c r="E178" s="5" t="s">
        <v>55</v>
      </c>
      <c r="F178" s="5">
        <v>100001</v>
      </c>
      <c r="G178" s="5">
        <v>100001</v>
      </c>
      <c r="H178" s="5">
        <f>YEAR(ohrm_leave_request_comment[[#This Row],[created]])</f>
        <v>2024</v>
      </c>
      <c r="I17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Dinesh Agrawal</v>
      </c>
      <c r="J178" t="str">
        <f>_xlfn.XLOOKUP(ohrm_leave_request_comment[[#This Row],[leave_request_id]],ohrm_leave_request[id],ohrm_leave_request[Leave Type],"",0,1)</f>
        <v>WFH [Work from Home]</v>
      </c>
      <c r="K178"/>
      <c r="L178"/>
      <c r="M178"/>
      <c r="N178"/>
      <c r="O178"/>
    </row>
    <row r="179" spans="1:15" x14ac:dyDescent="0.3">
      <c r="A179">
        <v>174</v>
      </c>
      <c r="B179" s="9" t="s">
        <v>1221</v>
      </c>
      <c r="C179" s="5">
        <v>221</v>
      </c>
      <c r="D179" s="8">
        <v>45508.692291666666</v>
      </c>
      <c r="E179" s="5" t="s">
        <v>55</v>
      </c>
      <c r="F179" s="5">
        <v>10</v>
      </c>
      <c r="G179" s="5">
        <v>10</v>
      </c>
      <c r="H179" s="5">
        <f>YEAR(ohrm_leave_request_comment[[#This Row],[created]])</f>
        <v>2024</v>
      </c>
      <c r="I17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79" t="str">
        <f>_xlfn.XLOOKUP(ohrm_leave_request_comment[[#This Row],[leave_request_id]],ohrm_leave_request[id],ohrm_leave_request[Leave Type],"",0,1)</f>
        <v>EL [Earned Leave]</v>
      </c>
      <c r="K179"/>
      <c r="L179"/>
      <c r="M179"/>
      <c r="N179"/>
      <c r="O179"/>
    </row>
    <row r="180" spans="1:15" x14ac:dyDescent="0.3">
      <c r="A180">
        <v>175</v>
      </c>
      <c r="B180" s="9" t="s">
        <v>1221</v>
      </c>
      <c r="C180" s="5">
        <v>223</v>
      </c>
      <c r="D180" s="8">
        <v>45508.701273148145</v>
      </c>
      <c r="E180" s="5" t="s">
        <v>55</v>
      </c>
      <c r="F180" s="5">
        <v>10</v>
      </c>
      <c r="G180" s="5">
        <v>10</v>
      </c>
      <c r="H180" s="5">
        <f>YEAR(ohrm_leave_request_comment[[#This Row],[created]])</f>
        <v>2024</v>
      </c>
      <c r="I180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80" t="str">
        <f>_xlfn.XLOOKUP(ohrm_leave_request_comment[[#This Row],[leave_request_id]],ohrm_leave_request[id],ohrm_leave_request[Leave Type],"",0,1)</f>
        <v>EL [Earned Leave]</v>
      </c>
      <c r="K180"/>
      <c r="L180"/>
      <c r="M180"/>
      <c r="N180"/>
      <c r="O180"/>
    </row>
    <row r="181" spans="1:15" x14ac:dyDescent="0.3">
      <c r="A181">
        <v>176</v>
      </c>
      <c r="B181" s="9" t="s">
        <v>1221</v>
      </c>
      <c r="C181" s="5">
        <v>224</v>
      </c>
      <c r="D181" s="8">
        <v>45508.705752314818</v>
      </c>
      <c r="E181" s="5" t="s">
        <v>55</v>
      </c>
      <c r="F181" s="5">
        <v>10</v>
      </c>
      <c r="G181" s="5">
        <v>10</v>
      </c>
      <c r="H181" s="5">
        <f>YEAR(ohrm_leave_request_comment[[#This Row],[created]])</f>
        <v>2024</v>
      </c>
      <c r="I181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81" t="str">
        <f>_xlfn.XLOOKUP(ohrm_leave_request_comment[[#This Row],[leave_request_id]],ohrm_leave_request[id],ohrm_leave_request[Leave Type],"",0,1)</f>
        <v>EL [Earned Leave]</v>
      </c>
      <c r="K181"/>
      <c r="L181"/>
      <c r="M181"/>
      <c r="N181"/>
      <c r="O181"/>
    </row>
    <row r="182" spans="1:15" x14ac:dyDescent="0.3">
      <c r="A182">
        <v>177</v>
      </c>
      <c r="B182" s="9" t="s">
        <v>23</v>
      </c>
      <c r="C182" s="5">
        <v>225</v>
      </c>
      <c r="D182" s="8">
        <v>45508.741365740738</v>
      </c>
      <c r="E182" s="5" t="s">
        <v>55</v>
      </c>
      <c r="F182" s="5">
        <v>10</v>
      </c>
      <c r="G182" s="5">
        <v>10</v>
      </c>
      <c r="H182" s="5">
        <f>YEAR(ohrm_leave_request_comment[[#This Row],[created]])</f>
        <v>2024</v>
      </c>
      <c r="I182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82" t="str">
        <f>_xlfn.XLOOKUP(ohrm_leave_request_comment[[#This Row],[leave_request_id]],ohrm_leave_request[id],ohrm_leave_request[Leave Type],"",0,1)</f>
        <v>CL [Casual Leave]</v>
      </c>
      <c r="K182"/>
      <c r="L182"/>
      <c r="M182"/>
      <c r="N182"/>
      <c r="O182"/>
    </row>
    <row r="183" spans="1:15" x14ac:dyDescent="0.3">
      <c r="A183">
        <v>178</v>
      </c>
      <c r="B183" s="9" t="s">
        <v>23</v>
      </c>
      <c r="C183" s="5">
        <v>226</v>
      </c>
      <c r="D183" s="8">
        <v>45508.74417824074</v>
      </c>
      <c r="E183" s="5" t="s">
        <v>55</v>
      </c>
      <c r="F183" s="5">
        <v>10</v>
      </c>
      <c r="G183" s="5">
        <v>10</v>
      </c>
      <c r="H183" s="5">
        <f>YEAR(ohrm_leave_request_comment[[#This Row],[created]])</f>
        <v>2024</v>
      </c>
      <c r="I183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83" t="str">
        <f>_xlfn.XLOOKUP(ohrm_leave_request_comment[[#This Row],[leave_request_id]],ohrm_leave_request[id],ohrm_leave_request[Leave Type],"",0,1)</f>
        <v>CL [Casual Leave]</v>
      </c>
      <c r="K183"/>
      <c r="L183"/>
      <c r="M183"/>
      <c r="N183"/>
      <c r="O183"/>
    </row>
    <row r="184" spans="1:15" x14ac:dyDescent="0.3">
      <c r="A184">
        <v>179</v>
      </c>
      <c r="B184" s="9" t="s">
        <v>23</v>
      </c>
      <c r="C184" s="5">
        <v>227</v>
      </c>
      <c r="D184" s="8">
        <v>45508.745335648149</v>
      </c>
      <c r="E184" s="5" t="s">
        <v>55</v>
      </c>
      <c r="F184" s="5">
        <v>10</v>
      </c>
      <c r="G184" s="5">
        <v>10</v>
      </c>
      <c r="H184" s="5">
        <f>YEAR(ohrm_leave_request_comment[[#This Row],[created]])</f>
        <v>2024</v>
      </c>
      <c r="I184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84" t="str">
        <f>_xlfn.XLOOKUP(ohrm_leave_request_comment[[#This Row],[leave_request_id]],ohrm_leave_request[id],ohrm_leave_request[Leave Type],"",0,1)</f>
        <v>CL [Casual Leave]</v>
      </c>
      <c r="K184"/>
      <c r="L184"/>
      <c r="M184"/>
      <c r="N184"/>
      <c r="O184"/>
    </row>
    <row r="185" spans="1:15" x14ac:dyDescent="0.3">
      <c r="A185">
        <v>180</v>
      </c>
      <c r="B185" s="9" t="s">
        <v>23</v>
      </c>
      <c r="C185" s="5">
        <v>228</v>
      </c>
      <c r="D185" s="8">
        <v>45508.747071759259</v>
      </c>
      <c r="E185" s="5" t="s">
        <v>55</v>
      </c>
      <c r="F185" s="5">
        <v>10</v>
      </c>
      <c r="G185" s="5">
        <v>10</v>
      </c>
      <c r="H185" s="5">
        <f>YEAR(ohrm_leave_request_comment[[#This Row],[created]])</f>
        <v>2024</v>
      </c>
      <c r="I185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HR Executive</v>
      </c>
      <c r="J185" t="str">
        <f>_xlfn.XLOOKUP(ohrm_leave_request_comment[[#This Row],[leave_request_id]],ohrm_leave_request[id],ohrm_leave_request[Leave Type],"",0,1)</f>
        <v>CL [Casual Leave]</v>
      </c>
      <c r="K185"/>
      <c r="L185"/>
      <c r="M185"/>
      <c r="N185"/>
      <c r="O185"/>
    </row>
    <row r="186" spans="1:15" x14ac:dyDescent="0.3">
      <c r="A186">
        <v>181</v>
      </c>
      <c r="B186" s="9" t="s">
        <v>1222</v>
      </c>
      <c r="C186" s="5">
        <v>229</v>
      </c>
      <c r="D186" s="8">
        <v>45510.347893518519</v>
      </c>
      <c r="E186" s="5" t="s">
        <v>55</v>
      </c>
      <c r="F186" s="5">
        <v>15</v>
      </c>
      <c r="G186" s="5">
        <v>15</v>
      </c>
      <c r="H186" s="5">
        <f>YEAR(ohrm_leave_request_comment[[#This Row],[created]])</f>
        <v>2024</v>
      </c>
      <c r="I186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86" t="str">
        <f>_xlfn.XLOOKUP(ohrm_leave_request_comment[[#This Row],[leave_request_id]],ohrm_leave_request[id],ohrm_leave_request[Leave Type],"",0,1)</f>
        <v>SL [Sick Leave]</v>
      </c>
      <c r="K186"/>
      <c r="L186"/>
      <c r="M186"/>
      <c r="N186"/>
      <c r="O186"/>
    </row>
    <row r="187" spans="1:15" x14ac:dyDescent="0.3">
      <c r="A187">
        <v>182</v>
      </c>
      <c r="B187" s="9" t="s">
        <v>1223</v>
      </c>
      <c r="C187" s="5">
        <v>230</v>
      </c>
      <c r="D187" s="8">
        <v>45510.355833333335</v>
      </c>
      <c r="E187" s="5" t="s">
        <v>55</v>
      </c>
      <c r="F187" s="5">
        <v>15</v>
      </c>
      <c r="G187" s="5">
        <v>15</v>
      </c>
      <c r="H187" s="5">
        <f>YEAR(ohrm_leave_request_comment[[#This Row],[created]])</f>
        <v>2024</v>
      </c>
      <c r="I187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87" t="str">
        <f>_xlfn.XLOOKUP(ohrm_leave_request_comment[[#This Row],[leave_request_id]],ohrm_leave_request[id],ohrm_leave_request[Leave Type],"",0,1)</f>
        <v>CL [Casual Leave]</v>
      </c>
      <c r="K187"/>
      <c r="L187"/>
      <c r="M187"/>
      <c r="N187"/>
      <c r="O187"/>
    </row>
    <row r="188" spans="1:15" x14ac:dyDescent="0.3">
      <c r="A188">
        <v>183</v>
      </c>
      <c r="B188" s="9" t="s">
        <v>1223</v>
      </c>
      <c r="C188" s="5">
        <v>231</v>
      </c>
      <c r="D188" s="8">
        <v>45510.360567129632</v>
      </c>
      <c r="E188" s="5" t="s">
        <v>55</v>
      </c>
      <c r="F188" s="5">
        <v>15</v>
      </c>
      <c r="G188" s="5">
        <v>15</v>
      </c>
      <c r="H188" s="5">
        <f>YEAR(ohrm_leave_request_comment[[#This Row],[created]])</f>
        <v>2024</v>
      </c>
      <c r="I188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88" t="str">
        <f>_xlfn.XLOOKUP(ohrm_leave_request_comment[[#This Row],[leave_request_id]],ohrm_leave_request[id],ohrm_leave_request[Leave Type],"",0,1)</f>
        <v>LWP [Leave without Pay]</v>
      </c>
      <c r="K188"/>
      <c r="L188"/>
      <c r="M188"/>
      <c r="N188"/>
      <c r="O188"/>
    </row>
    <row r="189" spans="1:15" x14ac:dyDescent="0.3">
      <c r="A189">
        <v>184</v>
      </c>
      <c r="B189" s="9" t="s">
        <v>1224</v>
      </c>
      <c r="C189" s="5">
        <v>232</v>
      </c>
      <c r="D189" s="8">
        <v>45510.362303240741</v>
      </c>
      <c r="E189" s="5" t="s">
        <v>55</v>
      </c>
      <c r="F189" s="5">
        <v>15</v>
      </c>
      <c r="G189" s="5">
        <v>15</v>
      </c>
      <c r="H189" s="5">
        <f>YEAR(ohrm_leave_request_comment[[#This Row],[created]])</f>
        <v>2024</v>
      </c>
      <c r="I189" t="str">
        <f>_xlfn.CONCAT(_xlfn.XLOOKUP(ohrm_leave_request_comment[[#This Row],[created_by_emp_number]],hs_hr_employee[emp_number],hs_hr_employee[emp_firstname],"",0,1)," ",_xlfn.XLOOKUP(ohrm_leave_request_comment[[#This Row],[created_by_emp_number]],hs_hr_employee[emp_number],hs_hr_employee[emp_lastname],"",0,1))</f>
        <v>Gaurav Kokcha</v>
      </c>
      <c r="J189" t="str">
        <f>_xlfn.XLOOKUP(ohrm_leave_request_comment[[#This Row],[leave_request_id]],ohrm_leave_request[id],ohrm_leave_request[Leave Type],"",0,1)</f>
        <v>LWP [Leave without Pay]</v>
      </c>
      <c r="K189"/>
      <c r="L189"/>
      <c r="M189"/>
      <c r="N189"/>
      <c r="O189"/>
    </row>
    <row r="190" spans="1:15" x14ac:dyDescent="0.3">
      <c r="K190"/>
      <c r="L190"/>
      <c r="M190"/>
      <c r="N190"/>
      <c r="O190"/>
    </row>
    <row r="191" spans="1:15" x14ac:dyDescent="0.3">
      <c r="K191"/>
      <c r="L191"/>
      <c r="M191"/>
      <c r="N191"/>
      <c r="O191"/>
    </row>
    <row r="192" spans="1:15" x14ac:dyDescent="0.3">
      <c r="K192"/>
      <c r="L192"/>
      <c r="M192"/>
      <c r="N192"/>
      <c r="O192"/>
    </row>
    <row r="193" spans="11:15" x14ac:dyDescent="0.3">
      <c r="K193"/>
      <c r="L193"/>
      <c r="M193"/>
      <c r="N193"/>
      <c r="O193"/>
    </row>
    <row r="194" spans="11:15" x14ac:dyDescent="0.3">
      <c r="K194"/>
      <c r="L194"/>
      <c r="M194"/>
      <c r="N194"/>
      <c r="O194"/>
    </row>
    <row r="195" spans="11:15" x14ac:dyDescent="0.3">
      <c r="K195"/>
      <c r="L195"/>
      <c r="M195"/>
      <c r="N195"/>
      <c r="O195"/>
    </row>
    <row r="196" spans="11:15" x14ac:dyDescent="0.3">
      <c r="K196"/>
      <c r="L196"/>
      <c r="M196"/>
      <c r="N196"/>
      <c r="O196"/>
    </row>
    <row r="197" spans="11:15" x14ac:dyDescent="0.3">
      <c r="K197"/>
      <c r="L197"/>
      <c r="M197"/>
      <c r="N197"/>
      <c r="O197"/>
    </row>
    <row r="198" spans="11:15" x14ac:dyDescent="0.3">
      <c r="K198"/>
      <c r="L198"/>
      <c r="M198"/>
      <c r="N198"/>
      <c r="O198"/>
    </row>
    <row r="199" spans="11:15" x14ac:dyDescent="0.3">
      <c r="K199"/>
      <c r="L199"/>
      <c r="M199"/>
      <c r="N199"/>
      <c r="O199"/>
    </row>
    <row r="200" spans="11:15" x14ac:dyDescent="0.3">
      <c r="K200"/>
      <c r="L200"/>
      <c r="M200"/>
      <c r="N200"/>
      <c r="O200"/>
    </row>
    <row r="201" spans="11:15" x14ac:dyDescent="0.3">
      <c r="K201"/>
      <c r="L201"/>
      <c r="M201"/>
      <c r="N201"/>
      <c r="O201"/>
    </row>
    <row r="202" spans="11:15" x14ac:dyDescent="0.3">
      <c r="K202"/>
      <c r="L202"/>
      <c r="M202"/>
      <c r="N202"/>
      <c r="O202"/>
    </row>
    <row r="203" spans="11:15" x14ac:dyDescent="0.3">
      <c r="K203"/>
      <c r="L203"/>
      <c r="M203"/>
      <c r="N203"/>
      <c r="O203"/>
    </row>
    <row r="204" spans="11:15" x14ac:dyDescent="0.3">
      <c r="K204"/>
      <c r="L204"/>
      <c r="M204"/>
      <c r="N204"/>
      <c r="O204"/>
    </row>
  </sheetData>
  <mergeCells count="1">
    <mergeCell ref="A1:E2"/>
  </mergeCells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04B3C-8669-49ED-A5CA-EFB14B5C125C}">
  <sheetPr codeName="Sheet10"/>
  <dimension ref="A1:AI641"/>
  <sheetViews>
    <sheetView workbookViewId="0">
      <pane xSplit="6" ySplit="5" topLeftCell="G6" activePane="bottomRight" state="frozen"/>
      <selection activeCell="E6" sqref="E6"/>
      <selection pane="topRight" activeCell="E6" sqref="E6"/>
      <selection pane="bottomLeft" activeCell="E6" sqref="E6"/>
      <selection pane="bottomRight" activeCell="A5" sqref="A5"/>
    </sheetView>
  </sheetViews>
  <sheetFormatPr defaultRowHeight="14.4" x14ac:dyDescent="0.3"/>
  <cols>
    <col min="1" max="1" width="16.109375" bestFit="1" customWidth="1"/>
    <col min="2" max="2" width="4.5546875" bestFit="1" customWidth="1"/>
    <col min="3" max="3" width="9.88671875" bestFit="1" customWidth="1"/>
    <col min="4" max="4" width="10.44140625" bestFit="1" customWidth="1"/>
    <col min="5" max="5" width="8.109375" bestFit="1" customWidth="1"/>
    <col min="6" max="6" width="22.44140625" bestFit="1" customWidth="1"/>
    <col min="7" max="7" width="23" bestFit="1" customWidth="1"/>
    <col min="8" max="8" width="80.5546875" bestFit="1" customWidth="1"/>
    <col min="9" max="9" width="11.44140625" bestFit="1" customWidth="1"/>
    <col min="10" max="10" width="4.44140625" bestFit="1" customWidth="1"/>
    <col min="11" max="11" width="13.5546875" bestFit="1" customWidth="1"/>
    <col min="12" max="12" width="18.6640625" bestFit="1" customWidth="1"/>
    <col min="13" max="13" width="37.44140625" bestFit="1" customWidth="1"/>
    <col min="14" max="14" width="20.88671875" bestFit="1" customWidth="1"/>
    <col min="15" max="15" width="19.77734375" bestFit="1" customWidth="1"/>
    <col min="16" max="16" width="20" bestFit="1" customWidth="1"/>
    <col min="17" max="17" width="33.21875" bestFit="1" customWidth="1"/>
    <col min="18" max="18" width="22.21875" bestFit="1" customWidth="1"/>
    <col min="19" max="19" width="21" bestFit="1" customWidth="1"/>
    <col min="20" max="20" width="12.5546875" bestFit="1" customWidth="1"/>
    <col min="21" max="21" width="24.77734375" bestFit="1" customWidth="1"/>
    <col min="22" max="22" width="26.109375" bestFit="1" customWidth="1"/>
    <col min="23" max="23" width="8.88671875" style="5" bestFit="1" customWidth="1"/>
    <col min="24" max="24" width="19.88671875" style="5" bestFit="1" customWidth="1"/>
    <col min="25" max="25" width="21.44140625" style="5" bestFit="1" customWidth="1"/>
    <col min="26" max="26" width="16.6640625" style="5" bestFit="1" customWidth="1"/>
    <col min="27" max="27" width="26.44140625" style="5" bestFit="1" customWidth="1"/>
    <col min="28" max="28" width="8.77734375" style="5" bestFit="1" customWidth="1"/>
    <col min="29" max="29" width="16.33203125" style="5" bestFit="1" customWidth="1"/>
    <col min="30" max="30" width="68.33203125" style="5" hidden="1" customWidth="1"/>
    <col min="31" max="31" width="16.21875" style="5" bestFit="1" customWidth="1"/>
    <col min="32" max="32" width="13.5546875" style="5" bestFit="1" customWidth="1"/>
    <col min="33" max="33" width="12.88671875" style="5" bestFit="1" customWidth="1"/>
    <col min="34" max="34" width="16.77734375" style="5" bestFit="1" customWidth="1"/>
    <col min="35" max="35" width="8.77734375" style="5" bestFit="1" customWidth="1"/>
    <col min="36" max="36" width="16.5546875" bestFit="1" customWidth="1"/>
    <col min="37" max="37" width="20.44140625" bestFit="1" customWidth="1"/>
    <col min="38" max="38" width="13.109375" bestFit="1" customWidth="1"/>
    <col min="39" max="39" width="18.109375" bestFit="1" customWidth="1"/>
    <col min="40" max="40" width="8.88671875" bestFit="1" customWidth="1"/>
    <col min="41" max="41" width="14.21875" bestFit="1" customWidth="1"/>
  </cols>
  <sheetData>
    <row r="1" spans="1:35" x14ac:dyDescent="0.3">
      <c r="A1" s="26" t="s">
        <v>1174</v>
      </c>
      <c r="B1" s="26"/>
      <c r="C1" s="26"/>
      <c r="D1" s="26"/>
      <c r="E1" s="26"/>
      <c r="W1"/>
      <c r="X1"/>
      <c r="Y1"/>
      <c r="Z1"/>
      <c r="AA1"/>
      <c r="AB1"/>
      <c r="AC1"/>
      <c r="AD1"/>
      <c r="AE1"/>
      <c r="AF1"/>
      <c r="AG1"/>
      <c r="AH1"/>
      <c r="AI1"/>
    </row>
    <row r="2" spans="1:35" x14ac:dyDescent="0.3">
      <c r="A2" s="26"/>
      <c r="B2" s="26"/>
      <c r="C2" s="26"/>
      <c r="D2" s="26"/>
      <c r="E2" s="26"/>
      <c r="W2"/>
      <c r="X2"/>
      <c r="Y2"/>
      <c r="Z2"/>
      <c r="AA2"/>
      <c r="AB2"/>
      <c r="AC2"/>
      <c r="AD2"/>
      <c r="AE2"/>
      <c r="AF2"/>
      <c r="AG2"/>
      <c r="AH2"/>
      <c r="AI2"/>
    </row>
    <row r="3" spans="1:35" x14ac:dyDescent="0.3">
      <c r="W3"/>
      <c r="X3"/>
      <c r="Y3"/>
      <c r="Z3"/>
      <c r="AA3"/>
      <c r="AB3"/>
      <c r="AC3"/>
      <c r="AD3"/>
      <c r="AE3"/>
      <c r="AF3"/>
      <c r="AG3"/>
      <c r="AH3"/>
      <c r="AI3"/>
    </row>
    <row r="4" spans="1:35" x14ac:dyDescent="0.3">
      <c r="W4"/>
      <c r="X4"/>
      <c r="Y4"/>
      <c r="Z4"/>
      <c r="AA4"/>
      <c r="AB4"/>
      <c r="AC4"/>
      <c r="AD4"/>
      <c r="AE4"/>
      <c r="AF4"/>
      <c r="AG4"/>
      <c r="AH4"/>
      <c r="AI4"/>
    </row>
    <row r="5" spans="1:35" x14ac:dyDescent="0.3">
      <c r="A5" t="s">
        <v>560</v>
      </c>
      <c r="B5" t="s">
        <v>43</v>
      </c>
      <c r="C5" t="s">
        <v>44</v>
      </c>
      <c r="D5" t="s">
        <v>588</v>
      </c>
      <c r="E5" t="s">
        <v>589</v>
      </c>
      <c r="F5" t="s">
        <v>358</v>
      </c>
      <c r="W5"/>
      <c r="X5"/>
      <c r="Y5"/>
      <c r="Z5"/>
      <c r="AA5"/>
      <c r="AB5"/>
      <c r="AC5"/>
      <c r="AD5"/>
      <c r="AE5"/>
      <c r="AF5"/>
      <c r="AG5"/>
      <c r="AH5"/>
      <c r="AI5"/>
    </row>
    <row r="6" spans="1:35" x14ac:dyDescent="0.3">
      <c r="A6" t="s">
        <v>590</v>
      </c>
      <c r="B6">
        <v>2</v>
      </c>
      <c r="C6" s="1">
        <v>44927</v>
      </c>
      <c r="D6">
        <v>1</v>
      </c>
      <c r="E6">
        <v>0</v>
      </c>
      <c r="W6"/>
      <c r="X6"/>
      <c r="Y6"/>
      <c r="Z6"/>
      <c r="AA6"/>
      <c r="AB6"/>
      <c r="AC6"/>
      <c r="AD6"/>
      <c r="AE6"/>
      <c r="AF6"/>
      <c r="AG6"/>
      <c r="AH6"/>
      <c r="AI6"/>
    </row>
    <row r="7" spans="1:35" x14ac:dyDescent="0.3">
      <c r="A7" t="s">
        <v>591</v>
      </c>
      <c r="B7">
        <v>3</v>
      </c>
      <c r="C7" s="1">
        <v>44952</v>
      </c>
      <c r="D7">
        <v>1</v>
      </c>
      <c r="E7">
        <v>0</v>
      </c>
      <c r="W7"/>
      <c r="X7"/>
      <c r="Y7"/>
      <c r="Z7"/>
      <c r="AA7"/>
      <c r="AB7"/>
      <c r="AC7"/>
      <c r="AD7"/>
      <c r="AE7"/>
      <c r="AF7"/>
      <c r="AG7"/>
      <c r="AH7"/>
      <c r="AI7"/>
    </row>
    <row r="8" spans="1:35" x14ac:dyDescent="0.3">
      <c r="A8" t="s">
        <v>592</v>
      </c>
      <c r="B8">
        <v>4</v>
      </c>
      <c r="C8" s="1">
        <v>44993</v>
      </c>
      <c r="D8">
        <v>0</v>
      </c>
      <c r="E8">
        <v>0</v>
      </c>
      <c r="W8"/>
      <c r="X8"/>
      <c r="Y8"/>
      <c r="Z8"/>
      <c r="AA8"/>
      <c r="AB8"/>
      <c r="AC8"/>
      <c r="AD8"/>
      <c r="AE8"/>
      <c r="AF8"/>
      <c r="AG8"/>
      <c r="AH8"/>
      <c r="AI8"/>
    </row>
    <row r="9" spans="1:35" x14ac:dyDescent="0.3">
      <c r="A9" t="s">
        <v>593</v>
      </c>
      <c r="B9">
        <v>5</v>
      </c>
      <c r="C9" s="1">
        <v>45164</v>
      </c>
      <c r="D9">
        <v>0</v>
      </c>
      <c r="E9">
        <v>0</v>
      </c>
      <c r="W9"/>
      <c r="X9"/>
      <c r="Y9"/>
      <c r="Z9"/>
      <c r="AA9"/>
      <c r="AB9"/>
      <c r="AC9"/>
      <c r="AD9"/>
      <c r="AE9"/>
      <c r="AF9"/>
      <c r="AG9"/>
      <c r="AH9"/>
      <c r="AI9"/>
    </row>
    <row r="10" spans="1:35" x14ac:dyDescent="0.3">
      <c r="A10" t="s">
        <v>594</v>
      </c>
      <c r="B10">
        <v>6</v>
      </c>
      <c r="C10" s="1">
        <v>45153</v>
      </c>
      <c r="D10">
        <v>1</v>
      </c>
      <c r="E10"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</row>
    <row r="11" spans="1:35" x14ac:dyDescent="0.3">
      <c r="A11" t="s">
        <v>595</v>
      </c>
      <c r="B11">
        <v>7</v>
      </c>
      <c r="C11" s="1">
        <v>45168</v>
      </c>
      <c r="D11">
        <v>0</v>
      </c>
      <c r="E11"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</row>
    <row r="12" spans="1:35" x14ac:dyDescent="0.3">
      <c r="A12" t="s">
        <v>593</v>
      </c>
      <c r="B12">
        <v>8</v>
      </c>
      <c r="C12" s="1">
        <v>45176</v>
      </c>
      <c r="D12">
        <v>0</v>
      </c>
      <c r="E12"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</row>
    <row r="13" spans="1:35" x14ac:dyDescent="0.3">
      <c r="A13" t="s">
        <v>596</v>
      </c>
      <c r="B13">
        <v>9</v>
      </c>
      <c r="C13" s="1">
        <v>45201</v>
      </c>
      <c r="D13">
        <v>1</v>
      </c>
      <c r="E13">
        <v>0</v>
      </c>
      <c r="W13"/>
      <c r="X13"/>
      <c r="Y13"/>
      <c r="Z13"/>
      <c r="AA13"/>
      <c r="AB13"/>
      <c r="AC13"/>
      <c r="AD13"/>
      <c r="AE13"/>
      <c r="AF13"/>
      <c r="AG13"/>
      <c r="AH13"/>
      <c r="AI13"/>
    </row>
    <row r="14" spans="1:35" x14ac:dyDescent="0.3">
      <c r="A14" t="s">
        <v>597</v>
      </c>
      <c r="B14">
        <v>10</v>
      </c>
      <c r="C14" s="1">
        <v>45223</v>
      </c>
      <c r="D14">
        <v>0</v>
      </c>
      <c r="E14">
        <v>0</v>
      </c>
      <c r="W14"/>
      <c r="X14"/>
      <c r="Y14"/>
      <c r="Z14"/>
      <c r="AA14"/>
      <c r="AB14"/>
      <c r="AC14"/>
      <c r="AD14"/>
      <c r="AE14"/>
      <c r="AF14"/>
      <c r="AG14"/>
      <c r="AH14"/>
      <c r="AI14"/>
    </row>
    <row r="15" spans="1:35" x14ac:dyDescent="0.3">
      <c r="A15" t="s">
        <v>598</v>
      </c>
      <c r="B15">
        <v>11</v>
      </c>
      <c r="C15" s="1">
        <v>45242</v>
      </c>
      <c r="D15">
        <v>0</v>
      </c>
      <c r="E15">
        <v>0</v>
      </c>
      <c r="W15"/>
      <c r="X15"/>
      <c r="Y15"/>
      <c r="Z15"/>
      <c r="AA15"/>
      <c r="AB15"/>
      <c r="AC15"/>
      <c r="AD15"/>
      <c r="AE15"/>
      <c r="AF15"/>
      <c r="AG15"/>
      <c r="AH15"/>
      <c r="AI15"/>
    </row>
    <row r="16" spans="1:35" x14ac:dyDescent="0.3">
      <c r="A16" t="s">
        <v>599</v>
      </c>
      <c r="B16">
        <v>12</v>
      </c>
      <c r="C16" s="1">
        <v>45243</v>
      </c>
      <c r="D16">
        <v>0</v>
      </c>
      <c r="E16">
        <v>0</v>
      </c>
      <c r="W16"/>
      <c r="X16"/>
      <c r="Y16"/>
      <c r="Z16"/>
      <c r="AA16"/>
      <c r="AB16"/>
      <c r="AC16"/>
      <c r="AD16"/>
      <c r="AE16"/>
      <c r="AF16"/>
      <c r="AG16"/>
      <c r="AH16"/>
      <c r="AI16"/>
    </row>
    <row r="17" spans="1:35" x14ac:dyDescent="0.3">
      <c r="A17" t="s">
        <v>600</v>
      </c>
      <c r="B17">
        <v>13</v>
      </c>
      <c r="C17" s="1">
        <v>45244</v>
      </c>
      <c r="D17">
        <v>0</v>
      </c>
      <c r="E17">
        <v>0</v>
      </c>
      <c r="W17"/>
      <c r="X17"/>
      <c r="Y17"/>
      <c r="Z17"/>
      <c r="AA17"/>
      <c r="AB17"/>
      <c r="AC17"/>
      <c r="AD17"/>
      <c r="AE17"/>
      <c r="AF17"/>
      <c r="AG17"/>
      <c r="AH17"/>
      <c r="AI17"/>
    </row>
    <row r="18" spans="1:35" x14ac:dyDescent="0.3">
      <c r="A18" t="s">
        <v>601</v>
      </c>
      <c r="B18">
        <v>14</v>
      </c>
      <c r="C18" s="1">
        <v>45651</v>
      </c>
      <c r="D18">
        <v>1</v>
      </c>
      <c r="E18">
        <v>0</v>
      </c>
      <c r="W18"/>
      <c r="X18"/>
      <c r="Y18"/>
      <c r="Z18"/>
      <c r="AA18"/>
      <c r="AB18"/>
      <c r="AC18"/>
      <c r="AD18"/>
      <c r="AE18"/>
      <c r="AF18"/>
      <c r="AG18"/>
      <c r="AH18"/>
      <c r="AI18"/>
    </row>
    <row r="19" spans="1:35" x14ac:dyDescent="0.3">
      <c r="A19" t="s">
        <v>592</v>
      </c>
      <c r="B19">
        <v>15</v>
      </c>
      <c r="C19" s="1">
        <v>45376</v>
      </c>
      <c r="D19">
        <v>0</v>
      </c>
      <c r="E19">
        <v>0</v>
      </c>
      <c r="W19"/>
      <c r="X19"/>
      <c r="Y19"/>
      <c r="Z19"/>
      <c r="AA19"/>
      <c r="AB19"/>
      <c r="AC19"/>
      <c r="AD19"/>
      <c r="AE19"/>
      <c r="AF19"/>
      <c r="AG19"/>
      <c r="AH19"/>
      <c r="AI19"/>
    </row>
    <row r="20" spans="1:35" x14ac:dyDescent="0.3">
      <c r="A20" t="s">
        <v>602</v>
      </c>
      <c r="B20">
        <v>16</v>
      </c>
      <c r="C20" s="1">
        <v>45380</v>
      </c>
      <c r="D20">
        <v>0</v>
      </c>
      <c r="E20"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</row>
    <row r="21" spans="1:35" x14ac:dyDescent="0.3">
      <c r="A21" t="s">
        <v>593</v>
      </c>
      <c r="B21">
        <v>17</v>
      </c>
      <c r="C21" s="1">
        <v>45530</v>
      </c>
      <c r="D21">
        <v>0</v>
      </c>
      <c r="E21">
        <v>0</v>
      </c>
      <c r="W21"/>
      <c r="X21"/>
      <c r="Y21"/>
      <c r="Z21"/>
      <c r="AA21"/>
      <c r="AB21"/>
      <c r="AC21"/>
      <c r="AD21"/>
      <c r="AE21"/>
      <c r="AF21"/>
      <c r="AG21"/>
      <c r="AH21"/>
      <c r="AI21"/>
    </row>
    <row r="22" spans="1:35" x14ac:dyDescent="0.3">
      <c r="A22" t="s">
        <v>597</v>
      </c>
      <c r="B22">
        <v>18</v>
      </c>
      <c r="C22" s="1">
        <v>45577</v>
      </c>
      <c r="D22">
        <v>0</v>
      </c>
      <c r="E22">
        <v>0</v>
      </c>
      <c r="W22"/>
      <c r="X22"/>
      <c r="Y22"/>
      <c r="Z22"/>
      <c r="AA22"/>
      <c r="AB22"/>
      <c r="AC22"/>
      <c r="AD22"/>
      <c r="AE22"/>
      <c r="AF22"/>
      <c r="AG22"/>
      <c r="AH22"/>
      <c r="AI22"/>
    </row>
    <row r="23" spans="1:35" x14ac:dyDescent="0.3">
      <c r="A23" t="s">
        <v>598</v>
      </c>
      <c r="B23">
        <v>19</v>
      </c>
      <c r="C23" s="1">
        <v>45596</v>
      </c>
      <c r="D23">
        <v>0</v>
      </c>
      <c r="E23">
        <v>0</v>
      </c>
      <c r="W23"/>
      <c r="X23"/>
      <c r="Y23"/>
      <c r="Z23"/>
      <c r="AA23"/>
      <c r="AB23"/>
      <c r="AC23"/>
      <c r="AD23"/>
      <c r="AE23"/>
      <c r="AF23"/>
      <c r="AG23"/>
      <c r="AH23"/>
      <c r="AI23"/>
    </row>
    <row r="24" spans="1:35" x14ac:dyDescent="0.3">
      <c r="A24" t="s">
        <v>599</v>
      </c>
      <c r="B24">
        <v>20</v>
      </c>
      <c r="C24" s="1">
        <v>45597</v>
      </c>
      <c r="D24">
        <v>0</v>
      </c>
      <c r="E24">
        <v>0</v>
      </c>
      <c r="W24"/>
      <c r="X24"/>
      <c r="Y24"/>
      <c r="Z24"/>
      <c r="AA24"/>
      <c r="AB24"/>
      <c r="AC24"/>
      <c r="AD24"/>
      <c r="AE24"/>
      <c r="AF24"/>
      <c r="AG24"/>
      <c r="AH24"/>
      <c r="AI24"/>
    </row>
    <row r="25" spans="1:35" x14ac:dyDescent="0.3">
      <c r="A25" t="s">
        <v>600</v>
      </c>
      <c r="B25">
        <v>21</v>
      </c>
      <c r="C25" s="1">
        <v>45599</v>
      </c>
      <c r="D25">
        <v>0</v>
      </c>
      <c r="E25">
        <v>0</v>
      </c>
      <c r="W25"/>
      <c r="X25"/>
      <c r="Y25"/>
      <c r="Z25"/>
      <c r="AA25"/>
      <c r="AB25"/>
      <c r="AC25"/>
      <c r="AD25"/>
      <c r="AE25"/>
      <c r="AF25"/>
      <c r="AG25"/>
      <c r="AH25"/>
      <c r="AI25"/>
    </row>
    <row r="26" spans="1:35" x14ac:dyDescent="0.3">
      <c r="A26" t="s">
        <v>603</v>
      </c>
      <c r="B26">
        <v>22</v>
      </c>
      <c r="C26" s="1">
        <v>45413</v>
      </c>
      <c r="D26">
        <v>1</v>
      </c>
      <c r="E26">
        <v>0</v>
      </c>
      <c r="W26"/>
      <c r="X26"/>
      <c r="Y26"/>
      <c r="Z26"/>
      <c r="AA26"/>
      <c r="AB26"/>
      <c r="AC26"/>
      <c r="AD26"/>
      <c r="AE26"/>
      <c r="AF26"/>
      <c r="AG26"/>
      <c r="AH26"/>
      <c r="AI26"/>
    </row>
    <row r="27" spans="1:35" x14ac:dyDescent="0.3">
      <c r="A27" t="s">
        <v>595</v>
      </c>
      <c r="B27">
        <v>23</v>
      </c>
      <c r="C27" s="1">
        <v>45523</v>
      </c>
      <c r="D27">
        <v>0</v>
      </c>
      <c r="E27">
        <v>0</v>
      </c>
      <c r="W27"/>
      <c r="X27"/>
      <c r="Y27"/>
      <c r="Z27"/>
      <c r="AA27"/>
      <c r="AB27"/>
      <c r="AC27"/>
      <c r="AD27"/>
      <c r="AE27"/>
      <c r="AF27"/>
      <c r="AG27"/>
      <c r="AH27"/>
      <c r="AI27"/>
    </row>
    <row r="28" spans="1:35" x14ac:dyDescent="0.3">
      <c r="W28"/>
      <c r="X28"/>
      <c r="Y28"/>
      <c r="Z28"/>
      <c r="AA28"/>
      <c r="AB28"/>
      <c r="AC28"/>
      <c r="AD28"/>
      <c r="AE28"/>
      <c r="AF28"/>
      <c r="AG28"/>
      <c r="AH28"/>
      <c r="AI28"/>
    </row>
    <row r="29" spans="1:35" x14ac:dyDescent="0.3">
      <c r="W29"/>
      <c r="X29"/>
      <c r="Y29"/>
      <c r="Z29"/>
      <c r="AA29"/>
      <c r="AB29"/>
      <c r="AC29"/>
      <c r="AD29"/>
      <c r="AE29"/>
      <c r="AF29"/>
      <c r="AG29"/>
      <c r="AH29"/>
      <c r="AI29"/>
    </row>
    <row r="30" spans="1:35" x14ac:dyDescent="0.3">
      <c r="W30"/>
      <c r="X30"/>
      <c r="Y30"/>
      <c r="Z30"/>
      <c r="AA30"/>
      <c r="AB30"/>
      <c r="AC30"/>
      <c r="AD30"/>
      <c r="AE30"/>
      <c r="AF30"/>
      <c r="AG30"/>
      <c r="AH30"/>
      <c r="AI30"/>
    </row>
    <row r="31" spans="1:35" x14ac:dyDescent="0.3">
      <c r="W31"/>
      <c r="X31"/>
      <c r="Y31"/>
      <c r="Z31"/>
      <c r="AA31"/>
      <c r="AB31"/>
      <c r="AC31"/>
      <c r="AD31"/>
      <c r="AE31"/>
      <c r="AF31"/>
      <c r="AG31"/>
      <c r="AH31"/>
      <c r="AI31"/>
    </row>
    <row r="32" spans="1:35" x14ac:dyDescent="0.3">
      <c r="W32"/>
      <c r="X32"/>
      <c r="Y32"/>
      <c r="Z32"/>
      <c r="AA32"/>
      <c r="AB32"/>
      <c r="AC32"/>
      <c r="AD32"/>
      <c r="AE32"/>
      <c r="AF32"/>
      <c r="AG32"/>
      <c r="AH32"/>
      <c r="AI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spans="10:35" x14ac:dyDescent="0.3">
      <c r="W65"/>
      <c r="X65"/>
      <c r="Y65"/>
      <c r="Z65"/>
      <c r="AA65"/>
      <c r="AB65"/>
      <c r="AC65"/>
      <c r="AD65"/>
      <c r="AE65"/>
      <c r="AF65"/>
      <c r="AG65"/>
      <c r="AH65"/>
      <c r="AI65"/>
    </row>
    <row r="66" spans="10:35" x14ac:dyDescent="0.3">
      <c r="W66"/>
      <c r="X66"/>
      <c r="Y66"/>
      <c r="Z66"/>
      <c r="AA66"/>
      <c r="AB66"/>
      <c r="AC66"/>
      <c r="AD66"/>
      <c r="AE66"/>
      <c r="AF66"/>
      <c r="AG66"/>
      <c r="AH66"/>
      <c r="AI66"/>
    </row>
    <row r="67" spans="10:35" x14ac:dyDescent="0.3">
      <c r="W67"/>
      <c r="X67"/>
      <c r="Y67"/>
      <c r="Z67"/>
      <c r="AA67"/>
      <c r="AB67"/>
      <c r="AC67"/>
      <c r="AD67"/>
      <c r="AE67"/>
      <c r="AF67"/>
      <c r="AG67"/>
      <c r="AH67"/>
      <c r="AI67"/>
    </row>
    <row r="68" spans="10:35" x14ac:dyDescent="0.3">
      <c r="W68"/>
      <c r="X68"/>
      <c r="Y68"/>
      <c r="Z68"/>
      <c r="AA68"/>
      <c r="AB68"/>
      <c r="AC68"/>
      <c r="AD68"/>
      <c r="AE68"/>
      <c r="AF68"/>
      <c r="AG68"/>
      <c r="AH68"/>
      <c r="AI68"/>
    </row>
    <row r="69" spans="10:35" x14ac:dyDescent="0.3">
      <c r="W69"/>
      <c r="X69"/>
      <c r="Y69"/>
      <c r="Z69"/>
      <c r="AA69"/>
      <c r="AB69"/>
      <c r="AC69"/>
      <c r="AD69"/>
      <c r="AE69"/>
      <c r="AF69"/>
      <c r="AG69"/>
      <c r="AH69"/>
      <c r="AI69"/>
    </row>
    <row r="70" spans="10:35" x14ac:dyDescent="0.3">
      <c r="W70"/>
      <c r="X70"/>
      <c r="Y70"/>
      <c r="Z70"/>
      <c r="AA70"/>
      <c r="AB70"/>
      <c r="AC70"/>
      <c r="AD70"/>
      <c r="AE70"/>
      <c r="AF70"/>
      <c r="AG70"/>
      <c r="AH70"/>
      <c r="AI70"/>
    </row>
    <row r="71" spans="10:35" x14ac:dyDescent="0.3">
      <c r="W71"/>
      <c r="X71"/>
      <c r="Y71"/>
      <c r="Z71"/>
      <c r="AA71"/>
      <c r="AB71"/>
      <c r="AC71"/>
      <c r="AD71"/>
      <c r="AE71"/>
      <c r="AF71"/>
      <c r="AG71"/>
      <c r="AH71"/>
      <c r="AI71"/>
    </row>
    <row r="72" spans="10:35" x14ac:dyDescent="0.3">
      <c r="W72"/>
      <c r="X72"/>
      <c r="Y72"/>
      <c r="Z72"/>
      <c r="AA72"/>
      <c r="AB72"/>
      <c r="AC72"/>
      <c r="AD72"/>
      <c r="AE72"/>
      <c r="AF72"/>
      <c r="AG72"/>
      <c r="AH72"/>
      <c r="AI72"/>
    </row>
    <row r="73" spans="10:35" x14ac:dyDescent="0.3">
      <c r="W73"/>
      <c r="X73"/>
      <c r="Y73"/>
      <c r="Z73"/>
      <c r="AA73"/>
      <c r="AB73"/>
      <c r="AC73"/>
      <c r="AD73"/>
      <c r="AE73"/>
      <c r="AF73"/>
      <c r="AG73"/>
      <c r="AH73"/>
      <c r="AI73"/>
    </row>
    <row r="74" spans="10:35" x14ac:dyDescent="0.3">
      <c r="W74"/>
      <c r="X74"/>
      <c r="Y74"/>
      <c r="Z74"/>
      <c r="AA74"/>
      <c r="AB74"/>
      <c r="AC74"/>
      <c r="AD74"/>
      <c r="AE74"/>
      <c r="AF74"/>
      <c r="AG74"/>
      <c r="AH74"/>
      <c r="AI74"/>
    </row>
    <row r="75" spans="10:35" x14ac:dyDescent="0.3">
      <c r="W75"/>
      <c r="X75"/>
      <c r="Y75"/>
      <c r="Z75"/>
      <c r="AA75"/>
      <c r="AB75"/>
      <c r="AC75"/>
      <c r="AD75"/>
      <c r="AE75"/>
      <c r="AF75"/>
      <c r="AG75"/>
      <c r="AH75"/>
      <c r="AI75"/>
    </row>
    <row r="76" spans="10:35" x14ac:dyDescent="0.3">
      <c r="W76"/>
      <c r="X76"/>
      <c r="Y76"/>
      <c r="Z76"/>
      <c r="AA76"/>
      <c r="AB76"/>
      <c r="AC76"/>
      <c r="AD76"/>
      <c r="AE76"/>
      <c r="AF76"/>
      <c r="AG76"/>
      <c r="AH76"/>
      <c r="AI76"/>
    </row>
    <row r="77" spans="10:35" x14ac:dyDescent="0.3">
      <c r="W77"/>
      <c r="X77"/>
      <c r="Y77"/>
      <c r="Z77"/>
      <c r="AA77"/>
      <c r="AB77"/>
      <c r="AC77"/>
      <c r="AD77"/>
      <c r="AE77"/>
      <c r="AF77"/>
      <c r="AG77"/>
      <c r="AH77"/>
      <c r="AI77"/>
    </row>
    <row r="78" spans="10:35" x14ac:dyDescent="0.3">
      <c r="W78"/>
      <c r="X78"/>
      <c r="Y78"/>
      <c r="Z78"/>
      <c r="AA78"/>
      <c r="AB78"/>
      <c r="AC78"/>
      <c r="AD78"/>
      <c r="AE78"/>
      <c r="AF78"/>
      <c r="AG78"/>
      <c r="AH78"/>
      <c r="AI78"/>
    </row>
    <row r="79" spans="10:35" x14ac:dyDescent="0.3">
      <c r="J79" s="5"/>
      <c r="K79" s="5"/>
      <c r="L79" s="5"/>
      <c r="M79" s="5"/>
      <c r="W79"/>
      <c r="X79"/>
      <c r="Y79"/>
      <c r="Z79"/>
      <c r="AA79"/>
      <c r="AB79"/>
      <c r="AC79"/>
      <c r="AD79"/>
      <c r="AE79"/>
      <c r="AF79"/>
      <c r="AG79"/>
      <c r="AH79"/>
      <c r="AI79"/>
    </row>
    <row r="80" spans="10:35" x14ac:dyDescent="0.3">
      <c r="J80" s="5"/>
      <c r="K80" s="5"/>
      <c r="L80" s="5"/>
      <c r="M80" s="5"/>
      <c r="W80"/>
      <c r="X80"/>
      <c r="Y80"/>
      <c r="Z80"/>
      <c r="AA80"/>
      <c r="AB80"/>
      <c r="AC80"/>
      <c r="AD80"/>
      <c r="AE80"/>
      <c r="AF80"/>
      <c r="AG80"/>
      <c r="AH80"/>
      <c r="AI80"/>
    </row>
    <row r="81" spans="10:35" x14ac:dyDescent="0.3">
      <c r="J81" s="5"/>
      <c r="K81" s="5"/>
      <c r="L81" s="5"/>
      <c r="M81" s="5"/>
      <c r="W81"/>
      <c r="X81"/>
      <c r="Y81"/>
      <c r="Z81"/>
      <c r="AA81"/>
      <c r="AB81"/>
      <c r="AC81"/>
      <c r="AD81"/>
      <c r="AE81"/>
      <c r="AF81"/>
      <c r="AG81"/>
      <c r="AH81"/>
      <c r="AI81"/>
    </row>
    <row r="82" spans="10:35" x14ac:dyDescent="0.3">
      <c r="J82" s="5"/>
      <c r="K82" s="5"/>
      <c r="L82" s="5"/>
      <c r="M82" s="5"/>
      <c r="W82"/>
      <c r="X82"/>
      <c r="Y82"/>
      <c r="Z82"/>
      <c r="AA82"/>
      <c r="AB82"/>
      <c r="AC82"/>
      <c r="AD82"/>
      <c r="AE82"/>
      <c r="AF82"/>
      <c r="AG82"/>
      <c r="AH82"/>
      <c r="AI82"/>
    </row>
    <row r="83" spans="10:35" x14ac:dyDescent="0.3">
      <c r="J83" s="5"/>
      <c r="K83" s="5"/>
      <c r="L83" s="5"/>
      <c r="M83" s="5"/>
      <c r="W83"/>
      <c r="X83"/>
      <c r="Y83"/>
      <c r="Z83"/>
      <c r="AA83"/>
      <c r="AB83"/>
      <c r="AC83"/>
      <c r="AD83"/>
      <c r="AE83"/>
      <c r="AF83"/>
      <c r="AG83"/>
      <c r="AH83"/>
      <c r="AI83"/>
    </row>
    <row r="84" spans="10:35" x14ac:dyDescent="0.3">
      <c r="J84" s="5"/>
      <c r="K84" s="5"/>
      <c r="L84" s="5"/>
      <c r="M84" s="5"/>
      <c r="W84"/>
      <c r="X84"/>
      <c r="Y84"/>
      <c r="Z84"/>
      <c r="AA84"/>
      <c r="AB84"/>
      <c r="AC84"/>
      <c r="AD84"/>
      <c r="AE84"/>
      <c r="AF84"/>
      <c r="AG84"/>
      <c r="AH84"/>
      <c r="AI84"/>
    </row>
    <row r="85" spans="10:35" x14ac:dyDescent="0.3">
      <c r="J85" s="5"/>
      <c r="K85" s="5"/>
      <c r="L85" s="5"/>
      <c r="M85" s="5"/>
      <c r="W85"/>
      <c r="X85"/>
      <c r="Y85"/>
      <c r="Z85"/>
      <c r="AA85"/>
      <c r="AB85"/>
      <c r="AC85"/>
      <c r="AD85"/>
      <c r="AE85"/>
      <c r="AF85"/>
      <c r="AG85"/>
      <c r="AH85"/>
      <c r="AI85"/>
    </row>
    <row r="86" spans="10:35" x14ac:dyDescent="0.3">
      <c r="J86" s="5"/>
      <c r="K86" s="5"/>
      <c r="L86" s="5"/>
      <c r="M86" s="5"/>
      <c r="W86"/>
      <c r="X86"/>
      <c r="Y86"/>
      <c r="Z86"/>
      <c r="AA86"/>
      <c r="AB86"/>
      <c r="AC86"/>
      <c r="AD86"/>
      <c r="AE86"/>
      <c r="AF86"/>
      <c r="AG86"/>
      <c r="AH86"/>
      <c r="AI86"/>
    </row>
    <row r="87" spans="10:35" x14ac:dyDescent="0.3">
      <c r="J87" s="5"/>
      <c r="K87" s="5"/>
      <c r="L87" s="5"/>
      <c r="M87" s="5"/>
      <c r="W87"/>
      <c r="X87"/>
      <c r="Y87"/>
      <c r="Z87"/>
      <c r="AA87"/>
      <c r="AB87"/>
      <c r="AC87"/>
      <c r="AD87"/>
      <c r="AE87"/>
      <c r="AF87"/>
      <c r="AG87"/>
      <c r="AH87"/>
      <c r="AI87"/>
    </row>
    <row r="88" spans="10:35" x14ac:dyDescent="0.3">
      <c r="J88" s="5"/>
      <c r="K88" s="5"/>
      <c r="L88" s="5"/>
      <c r="M88" s="5"/>
      <c r="W88"/>
      <c r="X88"/>
      <c r="Y88"/>
      <c r="Z88"/>
      <c r="AA88"/>
      <c r="AB88"/>
      <c r="AC88"/>
      <c r="AD88"/>
      <c r="AE88"/>
      <c r="AF88"/>
      <c r="AG88"/>
      <c r="AH88"/>
      <c r="AI88"/>
    </row>
    <row r="89" spans="10:35" x14ac:dyDescent="0.3">
      <c r="J89" s="5"/>
      <c r="K89" s="5"/>
      <c r="L89" s="5"/>
      <c r="M89" s="5"/>
      <c r="W89"/>
      <c r="X89"/>
      <c r="Y89"/>
      <c r="Z89"/>
      <c r="AA89"/>
      <c r="AB89"/>
      <c r="AC89"/>
      <c r="AD89"/>
      <c r="AE89"/>
      <c r="AF89"/>
      <c r="AG89"/>
      <c r="AH89"/>
      <c r="AI89"/>
    </row>
    <row r="90" spans="10:35" x14ac:dyDescent="0.3">
      <c r="J90" s="5"/>
      <c r="K90" s="5"/>
      <c r="L90" s="5"/>
      <c r="M90" s="5"/>
      <c r="W90"/>
      <c r="X90"/>
      <c r="Y90"/>
      <c r="Z90"/>
      <c r="AA90"/>
      <c r="AB90"/>
      <c r="AC90"/>
      <c r="AD90"/>
      <c r="AE90"/>
      <c r="AF90"/>
      <c r="AG90"/>
      <c r="AH90"/>
      <c r="AI90"/>
    </row>
    <row r="91" spans="10:35" x14ac:dyDescent="0.3">
      <c r="J91" s="5"/>
      <c r="K91" s="5"/>
      <c r="L91" s="5"/>
      <c r="M91" s="5"/>
      <c r="W91"/>
      <c r="X91"/>
      <c r="Y91"/>
      <c r="Z91"/>
      <c r="AA91"/>
      <c r="AB91"/>
      <c r="AC91"/>
      <c r="AD91"/>
      <c r="AE91"/>
      <c r="AF91"/>
      <c r="AG91"/>
      <c r="AH91"/>
      <c r="AI91"/>
    </row>
    <row r="92" spans="10:35" x14ac:dyDescent="0.3">
      <c r="J92" s="5"/>
      <c r="K92" s="5"/>
      <c r="L92" s="5"/>
      <c r="M92" s="5"/>
      <c r="W92"/>
      <c r="X92"/>
      <c r="Y92"/>
      <c r="Z92"/>
      <c r="AA92"/>
      <c r="AB92"/>
      <c r="AC92"/>
      <c r="AD92"/>
      <c r="AE92"/>
      <c r="AF92"/>
      <c r="AG92"/>
      <c r="AH92"/>
      <c r="AI92"/>
    </row>
    <row r="93" spans="10:35" x14ac:dyDescent="0.3">
      <c r="J93" s="5"/>
      <c r="K93" s="5"/>
      <c r="L93" s="5"/>
      <c r="M93" s="5"/>
      <c r="W93"/>
      <c r="X93"/>
      <c r="Y93"/>
      <c r="Z93"/>
      <c r="AA93"/>
      <c r="AB93"/>
      <c r="AC93"/>
      <c r="AD93"/>
      <c r="AE93"/>
      <c r="AF93"/>
      <c r="AG93"/>
      <c r="AH93"/>
      <c r="AI93"/>
    </row>
    <row r="94" spans="10:35" x14ac:dyDescent="0.3">
      <c r="J94" s="5"/>
      <c r="K94" s="5"/>
      <c r="L94" s="5"/>
      <c r="M94" s="5"/>
      <c r="W94"/>
      <c r="X94"/>
      <c r="Y94"/>
      <c r="Z94"/>
      <c r="AA94"/>
      <c r="AB94"/>
      <c r="AC94"/>
      <c r="AD94"/>
      <c r="AE94"/>
      <c r="AF94"/>
      <c r="AG94"/>
      <c r="AH94"/>
      <c r="AI94"/>
    </row>
    <row r="95" spans="10:35" x14ac:dyDescent="0.3">
      <c r="J95" s="5"/>
      <c r="K95" s="5"/>
      <c r="L95" s="5"/>
      <c r="M95" s="5"/>
      <c r="W95"/>
      <c r="X95"/>
      <c r="Y95"/>
      <c r="Z95"/>
      <c r="AA95"/>
      <c r="AB95"/>
      <c r="AC95"/>
      <c r="AD95"/>
      <c r="AE95"/>
      <c r="AF95"/>
      <c r="AG95"/>
      <c r="AH95"/>
      <c r="AI95"/>
    </row>
    <row r="96" spans="10:35" x14ac:dyDescent="0.3">
      <c r="J96" s="5"/>
      <c r="K96" s="5"/>
      <c r="L96" s="5"/>
      <c r="M96" s="5"/>
      <c r="W96"/>
      <c r="X96"/>
      <c r="Y96"/>
      <c r="Z96"/>
      <c r="AA96"/>
      <c r="AB96"/>
      <c r="AC96"/>
      <c r="AD96"/>
      <c r="AE96"/>
      <c r="AF96"/>
      <c r="AG96"/>
      <c r="AH96"/>
      <c r="AI96"/>
    </row>
    <row r="97" spans="10:35" x14ac:dyDescent="0.3">
      <c r="J97" s="5"/>
      <c r="K97" s="5"/>
      <c r="L97" s="5"/>
      <c r="M97" s="5"/>
      <c r="W97"/>
      <c r="X97"/>
      <c r="Y97"/>
      <c r="Z97"/>
      <c r="AA97"/>
      <c r="AB97"/>
      <c r="AC97"/>
      <c r="AD97"/>
      <c r="AE97"/>
      <c r="AF97"/>
      <c r="AG97"/>
      <c r="AH97"/>
      <c r="AI97"/>
    </row>
    <row r="98" spans="10:35" x14ac:dyDescent="0.3">
      <c r="J98" s="5"/>
      <c r="K98" s="5"/>
      <c r="L98" s="5"/>
      <c r="M98" s="5"/>
      <c r="W98"/>
      <c r="X98"/>
      <c r="Y98"/>
      <c r="Z98"/>
      <c r="AA98"/>
      <c r="AB98"/>
      <c r="AC98"/>
      <c r="AD98"/>
      <c r="AE98"/>
      <c r="AF98"/>
      <c r="AG98"/>
      <c r="AH98"/>
      <c r="AI98"/>
    </row>
    <row r="99" spans="10:35" x14ac:dyDescent="0.3">
      <c r="J99" s="5"/>
      <c r="K99" s="5"/>
      <c r="L99" s="5"/>
      <c r="M99" s="5"/>
      <c r="W99"/>
      <c r="X99"/>
      <c r="Y99"/>
      <c r="Z99"/>
      <c r="AA99"/>
      <c r="AB99"/>
      <c r="AC99"/>
      <c r="AD99"/>
      <c r="AE99"/>
      <c r="AF99"/>
      <c r="AG99"/>
      <c r="AH99"/>
      <c r="AI99"/>
    </row>
    <row r="100" spans="10:35" x14ac:dyDescent="0.3">
      <c r="J100" s="5"/>
      <c r="K100" s="5"/>
      <c r="L100" s="5"/>
      <c r="M100" s="5"/>
      <c r="W100"/>
      <c r="X100"/>
      <c r="Y100"/>
      <c r="Z100"/>
      <c r="AA100"/>
      <c r="AB100"/>
      <c r="AC100"/>
      <c r="AD100"/>
      <c r="AE100"/>
      <c r="AF100"/>
      <c r="AG100"/>
      <c r="AH100"/>
      <c r="AI100"/>
    </row>
    <row r="101" spans="10:35" x14ac:dyDescent="0.3">
      <c r="J101" s="5"/>
      <c r="K101" s="5"/>
      <c r="L101" s="5"/>
      <c r="M101" s="5"/>
      <c r="W101"/>
      <c r="X101"/>
      <c r="Y101"/>
      <c r="Z101"/>
      <c r="AA101"/>
      <c r="AB101"/>
      <c r="AC101"/>
      <c r="AD101"/>
      <c r="AE101"/>
      <c r="AF101"/>
      <c r="AG101"/>
      <c r="AH101"/>
      <c r="AI101"/>
    </row>
    <row r="102" spans="10:35" x14ac:dyDescent="0.3">
      <c r="J102" s="5"/>
      <c r="K102" s="5"/>
      <c r="L102" s="5"/>
      <c r="M102" s="5"/>
      <c r="W102"/>
      <c r="X102"/>
      <c r="Y102"/>
      <c r="Z102"/>
      <c r="AA102"/>
      <c r="AB102"/>
      <c r="AC102"/>
      <c r="AD102"/>
      <c r="AE102"/>
      <c r="AF102"/>
      <c r="AG102"/>
      <c r="AH102"/>
      <c r="AI102"/>
    </row>
    <row r="103" spans="10:35" x14ac:dyDescent="0.3">
      <c r="J103" s="5"/>
      <c r="K103" s="5"/>
      <c r="L103" s="5"/>
      <c r="M103" s="5"/>
      <c r="W103"/>
      <c r="X103"/>
      <c r="Y103"/>
      <c r="Z103"/>
      <c r="AA103"/>
      <c r="AB103"/>
      <c r="AC103"/>
      <c r="AD103"/>
      <c r="AE103"/>
      <c r="AF103"/>
      <c r="AG103"/>
      <c r="AH103"/>
      <c r="AI103"/>
    </row>
    <row r="104" spans="10:35" x14ac:dyDescent="0.3">
      <c r="J104" s="5"/>
      <c r="K104" s="5"/>
      <c r="L104" s="5"/>
      <c r="M104" s="5"/>
      <c r="W104"/>
      <c r="X104"/>
      <c r="Y104"/>
      <c r="Z104"/>
      <c r="AA104"/>
      <c r="AB104"/>
      <c r="AC104"/>
      <c r="AD104"/>
      <c r="AE104"/>
      <c r="AF104"/>
      <c r="AG104"/>
      <c r="AH104"/>
      <c r="AI104"/>
    </row>
    <row r="105" spans="10:35" x14ac:dyDescent="0.3">
      <c r="J105" s="5"/>
      <c r="K105" s="5"/>
      <c r="L105" s="5"/>
      <c r="M105" s="5"/>
      <c r="W105"/>
      <c r="X105"/>
      <c r="Y105"/>
      <c r="Z105"/>
      <c r="AA105"/>
      <c r="AB105"/>
      <c r="AC105"/>
      <c r="AD105"/>
      <c r="AE105"/>
      <c r="AF105"/>
      <c r="AG105"/>
      <c r="AH105"/>
      <c r="AI105"/>
    </row>
    <row r="106" spans="10:35" x14ac:dyDescent="0.3">
      <c r="J106" s="5"/>
      <c r="K106" s="5"/>
      <c r="L106" s="5"/>
      <c r="M106" s="5"/>
      <c r="W106"/>
      <c r="X106"/>
      <c r="Y106"/>
      <c r="Z106"/>
      <c r="AA106"/>
      <c r="AB106"/>
      <c r="AC106"/>
      <c r="AD106"/>
      <c r="AE106"/>
      <c r="AF106"/>
      <c r="AG106"/>
      <c r="AH106"/>
      <c r="AI106"/>
    </row>
    <row r="107" spans="10:35" x14ac:dyDescent="0.3">
      <c r="J107" s="5"/>
      <c r="K107" s="5"/>
      <c r="L107" s="5"/>
      <c r="M107" s="5"/>
      <c r="W107"/>
      <c r="X107"/>
      <c r="Y107"/>
      <c r="Z107"/>
      <c r="AA107"/>
      <c r="AB107"/>
      <c r="AC107"/>
      <c r="AD107"/>
      <c r="AE107"/>
      <c r="AF107"/>
      <c r="AG107"/>
      <c r="AH107"/>
      <c r="AI107"/>
    </row>
    <row r="108" spans="10:35" x14ac:dyDescent="0.3">
      <c r="J108" s="5"/>
      <c r="K108" s="5"/>
      <c r="L108" s="5"/>
      <c r="M108" s="5"/>
      <c r="W108"/>
      <c r="X108"/>
      <c r="Y108"/>
      <c r="Z108"/>
      <c r="AA108"/>
      <c r="AB108"/>
      <c r="AC108"/>
      <c r="AD108"/>
      <c r="AE108"/>
      <c r="AF108"/>
      <c r="AG108"/>
      <c r="AH108"/>
      <c r="AI108"/>
    </row>
    <row r="109" spans="10:35" x14ac:dyDescent="0.3">
      <c r="J109" s="5"/>
      <c r="K109" s="5"/>
      <c r="L109" s="5"/>
      <c r="M109" s="5"/>
      <c r="W109"/>
      <c r="X109"/>
      <c r="Y109"/>
      <c r="Z109"/>
      <c r="AA109"/>
      <c r="AB109"/>
      <c r="AC109"/>
      <c r="AD109"/>
      <c r="AE109"/>
      <c r="AF109"/>
      <c r="AG109"/>
      <c r="AH109"/>
      <c r="AI109"/>
    </row>
    <row r="110" spans="10:35" x14ac:dyDescent="0.3">
      <c r="J110" s="5"/>
      <c r="K110" s="5"/>
      <c r="L110" s="5"/>
      <c r="M110" s="5"/>
      <c r="W110"/>
      <c r="X110"/>
      <c r="Y110"/>
      <c r="Z110"/>
      <c r="AA110"/>
      <c r="AB110"/>
      <c r="AC110"/>
      <c r="AD110"/>
      <c r="AE110"/>
      <c r="AF110"/>
      <c r="AG110"/>
      <c r="AH110"/>
      <c r="AI110"/>
    </row>
    <row r="111" spans="10:35" x14ac:dyDescent="0.3">
      <c r="J111" s="5"/>
      <c r="K111" s="5"/>
      <c r="L111" s="5"/>
      <c r="M111" s="5"/>
      <c r="W111"/>
      <c r="X111"/>
      <c r="Y111"/>
      <c r="Z111"/>
      <c r="AA111"/>
      <c r="AB111"/>
      <c r="AC111"/>
      <c r="AD111"/>
      <c r="AE111"/>
      <c r="AF111"/>
      <c r="AG111"/>
      <c r="AH111"/>
      <c r="AI111"/>
    </row>
    <row r="112" spans="10:35" x14ac:dyDescent="0.3">
      <c r="J112" s="5"/>
      <c r="K112" s="5"/>
      <c r="L112" s="5"/>
      <c r="M112" s="5"/>
      <c r="W112"/>
      <c r="X112"/>
      <c r="Y112"/>
      <c r="Z112"/>
      <c r="AA112"/>
      <c r="AB112"/>
      <c r="AC112"/>
      <c r="AD112"/>
      <c r="AE112"/>
      <c r="AF112"/>
      <c r="AG112"/>
      <c r="AH112"/>
      <c r="AI112"/>
    </row>
    <row r="113" spans="10:35" x14ac:dyDescent="0.3">
      <c r="J113" s="5"/>
      <c r="K113" s="5"/>
      <c r="L113" s="5"/>
      <c r="M113" s="5"/>
      <c r="W113"/>
      <c r="X113"/>
      <c r="Y113"/>
      <c r="Z113"/>
      <c r="AA113"/>
      <c r="AB113"/>
      <c r="AC113"/>
      <c r="AD113"/>
      <c r="AE113"/>
      <c r="AF113"/>
      <c r="AG113"/>
      <c r="AH113"/>
      <c r="AI113"/>
    </row>
    <row r="114" spans="10:35" x14ac:dyDescent="0.3">
      <c r="J114" s="5"/>
      <c r="K114" s="5"/>
      <c r="L114" s="5"/>
      <c r="M114" s="5"/>
      <c r="W114"/>
      <c r="X114"/>
      <c r="Y114"/>
      <c r="Z114"/>
      <c r="AA114"/>
      <c r="AB114"/>
      <c r="AC114"/>
      <c r="AD114"/>
      <c r="AE114"/>
      <c r="AF114"/>
      <c r="AG114"/>
      <c r="AH114"/>
      <c r="AI114"/>
    </row>
    <row r="115" spans="10:35" x14ac:dyDescent="0.3">
      <c r="J115" s="5"/>
      <c r="K115" s="5"/>
      <c r="L115" s="5"/>
      <c r="M115" s="5"/>
      <c r="W115"/>
      <c r="X115"/>
      <c r="Y115"/>
      <c r="Z115"/>
      <c r="AA115"/>
      <c r="AB115"/>
      <c r="AC115"/>
      <c r="AD115"/>
      <c r="AE115"/>
      <c r="AF115"/>
      <c r="AG115"/>
      <c r="AH115"/>
      <c r="AI115"/>
    </row>
    <row r="116" spans="10:35" x14ac:dyDescent="0.3">
      <c r="J116" s="5"/>
      <c r="K116" s="5"/>
      <c r="L116" s="5"/>
      <c r="M116" s="5"/>
      <c r="W116"/>
      <c r="X116"/>
      <c r="Y116"/>
      <c r="Z116"/>
      <c r="AA116"/>
      <c r="AB116"/>
      <c r="AC116"/>
      <c r="AD116"/>
      <c r="AE116"/>
      <c r="AF116"/>
      <c r="AG116"/>
      <c r="AH116"/>
      <c r="AI116"/>
    </row>
    <row r="117" spans="10:35" x14ac:dyDescent="0.3">
      <c r="J117" s="5"/>
      <c r="K117" s="5"/>
      <c r="L117" s="5"/>
      <c r="M117" s="5"/>
      <c r="W117"/>
      <c r="X117"/>
      <c r="Y117"/>
      <c r="Z117"/>
      <c r="AA117"/>
      <c r="AB117"/>
      <c r="AC117"/>
      <c r="AD117"/>
      <c r="AE117"/>
      <c r="AF117"/>
      <c r="AG117"/>
      <c r="AH117"/>
      <c r="AI117"/>
    </row>
    <row r="118" spans="10:35" x14ac:dyDescent="0.3">
      <c r="J118" s="5"/>
      <c r="K118" s="5"/>
      <c r="L118" s="5"/>
      <c r="M118" s="5"/>
      <c r="W118"/>
      <c r="X118"/>
      <c r="Y118"/>
      <c r="Z118"/>
      <c r="AA118"/>
      <c r="AB118"/>
      <c r="AC118"/>
      <c r="AD118"/>
      <c r="AE118"/>
      <c r="AF118"/>
      <c r="AG118"/>
      <c r="AH118"/>
      <c r="AI118"/>
    </row>
    <row r="119" spans="10:35" x14ac:dyDescent="0.3">
      <c r="J119" s="5"/>
      <c r="K119" s="5"/>
      <c r="L119" s="5"/>
      <c r="M119" s="5"/>
      <c r="W119"/>
      <c r="X119"/>
      <c r="Y119"/>
      <c r="Z119"/>
      <c r="AA119"/>
      <c r="AB119"/>
      <c r="AC119"/>
      <c r="AD119"/>
      <c r="AE119"/>
      <c r="AF119"/>
      <c r="AG119"/>
      <c r="AH119"/>
      <c r="AI119"/>
    </row>
    <row r="120" spans="10:35" x14ac:dyDescent="0.3">
      <c r="J120" s="5"/>
      <c r="K120" s="5"/>
      <c r="L120" s="5"/>
      <c r="M120" s="5"/>
      <c r="W120"/>
      <c r="X120"/>
      <c r="Y120"/>
      <c r="Z120"/>
      <c r="AA120"/>
      <c r="AB120"/>
      <c r="AC120"/>
      <c r="AD120"/>
      <c r="AE120"/>
      <c r="AF120"/>
      <c r="AG120"/>
      <c r="AH120"/>
      <c r="AI120"/>
    </row>
    <row r="121" spans="10:35" x14ac:dyDescent="0.3">
      <c r="J121" s="5"/>
      <c r="K121" s="5"/>
      <c r="L121" s="5"/>
      <c r="M121" s="5"/>
      <c r="W121"/>
      <c r="X121"/>
      <c r="Y121"/>
      <c r="Z121"/>
      <c r="AA121"/>
      <c r="AB121"/>
      <c r="AC121"/>
      <c r="AD121"/>
      <c r="AE121"/>
      <c r="AF121"/>
      <c r="AG121"/>
      <c r="AH121"/>
      <c r="AI121"/>
    </row>
    <row r="122" spans="10:35" x14ac:dyDescent="0.3">
      <c r="J122" s="5"/>
      <c r="K122" s="5"/>
      <c r="L122" s="5"/>
      <c r="M122" s="5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0:35" x14ac:dyDescent="0.3">
      <c r="J123" s="5"/>
      <c r="K123" s="5"/>
      <c r="L123" s="5"/>
      <c r="M123" s="5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0:35" x14ac:dyDescent="0.3">
      <c r="J124" s="5"/>
      <c r="K124" s="5"/>
      <c r="L124" s="5"/>
      <c r="M124" s="5"/>
      <c r="W124"/>
      <c r="X124"/>
      <c r="Y124"/>
      <c r="Z124"/>
      <c r="AA124"/>
      <c r="AB124"/>
      <c r="AC124"/>
      <c r="AD124"/>
      <c r="AE124"/>
      <c r="AF124"/>
      <c r="AG124"/>
      <c r="AH124"/>
      <c r="AI124"/>
    </row>
    <row r="125" spans="10:35" x14ac:dyDescent="0.3">
      <c r="J125" s="5"/>
      <c r="K125" s="5"/>
      <c r="L125" s="5"/>
      <c r="M125" s="5"/>
      <c r="W125"/>
      <c r="X125"/>
      <c r="Y125"/>
      <c r="Z125"/>
      <c r="AA125"/>
      <c r="AB125"/>
      <c r="AC125"/>
      <c r="AD125"/>
      <c r="AE125"/>
      <c r="AF125"/>
      <c r="AG125"/>
      <c r="AH125"/>
      <c r="AI125"/>
    </row>
    <row r="126" spans="10:35" x14ac:dyDescent="0.3">
      <c r="J126" s="5"/>
      <c r="K126" s="5"/>
      <c r="L126" s="5"/>
      <c r="M126" s="5"/>
      <c r="W126"/>
      <c r="X126"/>
      <c r="Y126"/>
      <c r="Z126"/>
      <c r="AA126"/>
      <c r="AB126"/>
      <c r="AC126"/>
      <c r="AD126"/>
      <c r="AE126"/>
      <c r="AF126"/>
      <c r="AG126"/>
      <c r="AH126"/>
      <c r="AI126"/>
    </row>
    <row r="127" spans="10:35" x14ac:dyDescent="0.3">
      <c r="J127" s="5"/>
      <c r="K127" s="5"/>
      <c r="L127" s="5"/>
      <c r="M127" s="5"/>
      <c r="W127"/>
      <c r="X127"/>
      <c r="Y127"/>
      <c r="Z127"/>
      <c r="AA127"/>
      <c r="AB127"/>
      <c r="AC127"/>
      <c r="AD127"/>
      <c r="AE127"/>
      <c r="AF127"/>
      <c r="AG127"/>
      <c r="AH127"/>
      <c r="AI127"/>
    </row>
    <row r="128" spans="10:35" x14ac:dyDescent="0.3">
      <c r="J128" s="5"/>
      <c r="K128" s="5"/>
      <c r="L128" s="5"/>
      <c r="M128" s="5"/>
      <c r="W128"/>
      <c r="X128"/>
      <c r="Y128"/>
      <c r="Z128"/>
      <c r="AA128"/>
      <c r="AB128"/>
      <c r="AC128"/>
      <c r="AD128"/>
      <c r="AE128"/>
      <c r="AF128"/>
      <c r="AG128"/>
      <c r="AH128"/>
      <c r="AI128"/>
    </row>
    <row r="129" spans="10:35" x14ac:dyDescent="0.3">
      <c r="J129" s="5"/>
      <c r="K129" s="5"/>
      <c r="L129" s="5"/>
      <c r="M129" s="5"/>
      <c r="W129"/>
      <c r="X129"/>
      <c r="Y129"/>
      <c r="Z129"/>
      <c r="AA129"/>
      <c r="AB129"/>
      <c r="AC129"/>
      <c r="AD129"/>
      <c r="AE129"/>
      <c r="AF129"/>
      <c r="AG129"/>
      <c r="AH129"/>
      <c r="AI129"/>
    </row>
    <row r="130" spans="10:35" x14ac:dyDescent="0.3">
      <c r="J130" s="5"/>
      <c r="K130" s="5"/>
      <c r="L130" s="5"/>
      <c r="M130" s="5"/>
      <c r="W130"/>
      <c r="X130"/>
      <c r="Y130"/>
      <c r="Z130"/>
      <c r="AA130"/>
      <c r="AB130"/>
      <c r="AC130"/>
      <c r="AD130"/>
      <c r="AE130"/>
      <c r="AF130"/>
      <c r="AG130"/>
      <c r="AH130"/>
      <c r="AI130"/>
    </row>
    <row r="131" spans="10:35" x14ac:dyDescent="0.3">
      <c r="J131" s="5"/>
      <c r="K131" s="5"/>
      <c r="L131" s="5"/>
      <c r="M131" s="5"/>
      <c r="W131"/>
      <c r="X131"/>
      <c r="Y131"/>
      <c r="Z131"/>
      <c r="AA131"/>
      <c r="AB131"/>
      <c r="AC131"/>
      <c r="AD131"/>
      <c r="AE131"/>
      <c r="AF131"/>
      <c r="AG131"/>
      <c r="AH131"/>
      <c r="AI131"/>
    </row>
    <row r="132" spans="10:35" x14ac:dyDescent="0.3">
      <c r="J132" s="5"/>
      <c r="K132" s="5"/>
      <c r="L132" s="5"/>
      <c r="M132" s="5"/>
      <c r="W132"/>
      <c r="X132"/>
      <c r="Y132"/>
      <c r="Z132"/>
      <c r="AA132"/>
      <c r="AB132"/>
      <c r="AC132"/>
      <c r="AD132"/>
      <c r="AE132"/>
      <c r="AF132"/>
      <c r="AG132"/>
      <c r="AH132"/>
      <c r="AI132"/>
    </row>
    <row r="133" spans="10:35" x14ac:dyDescent="0.3">
      <c r="J133" s="5"/>
      <c r="K133" s="5"/>
      <c r="L133" s="5"/>
      <c r="M133" s="5"/>
      <c r="W133"/>
      <c r="X133"/>
      <c r="Y133"/>
      <c r="Z133"/>
      <c r="AA133"/>
      <c r="AB133"/>
      <c r="AC133"/>
      <c r="AD133"/>
      <c r="AE133"/>
      <c r="AF133"/>
      <c r="AG133"/>
      <c r="AH133"/>
      <c r="AI133"/>
    </row>
    <row r="134" spans="10:35" x14ac:dyDescent="0.3">
      <c r="J134" s="5"/>
      <c r="K134" s="5"/>
      <c r="L134" s="5"/>
      <c r="M134" s="5"/>
      <c r="W134"/>
      <c r="X134"/>
      <c r="Y134"/>
      <c r="Z134"/>
      <c r="AA134"/>
      <c r="AB134"/>
      <c r="AC134"/>
      <c r="AD134"/>
      <c r="AE134"/>
      <c r="AF134"/>
      <c r="AG134"/>
      <c r="AH134"/>
      <c r="AI134"/>
    </row>
    <row r="135" spans="10:35" x14ac:dyDescent="0.3">
      <c r="J135" s="5"/>
      <c r="K135" s="5"/>
      <c r="L135" s="5"/>
      <c r="M135" s="5"/>
      <c r="W135"/>
      <c r="X135"/>
      <c r="Y135"/>
      <c r="Z135"/>
      <c r="AA135"/>
      <c r="AB135"/>
      <c r="AC135"/>
      <c r="AD135"/>
      <c r="AE135"/>
      <c r="AF135"/>
      <c r="AG135"/>
      <c r="AH135"/>
      <c r="AI135"/>
    </row>
    <row r="136" spans="10:35" x14ac:dyDescent="0.3">
      <c r="J136" s="5"/>
      <c r="K136" s="5"/>
      <c r="L136" s="5"/>
      <c r="M136" s="5"/>
      <c r="W136"/>
      <c r="X136"/>
      <c r="Y136"/>
      <c r="Z136"/>
      <c r="AA136"/>
      <c r="AB136"/>
      <c r="AC136"/>
      <c r="AD136"/>
      <c r="AE136"/>
      <c r="AF136"/>
      <c r="AG136"/>
      <c r="AH136"/>
      <c r="AI136"/>
    </row>
    <row r="137" spans="10:35" x14ac:dyDescent="0.3">
      <c r="J137" s="5"/>
      <c r="K137" s="5"/>
      <c r="L137" s="5"/>
      <c r="M137" s="5"/>
      <c r="W137"/>
      <c r="X137"/>
      <c r="Y137"/>
      <c r="Z137"/>
      <c r="AA137"/>
      <c r="AB137"/>
      <c r="AC137"/>
      <c r="AD137"/>
      <c r="AE137"/>
      <c r="AF137"/>
      <c r="AG137"/>
      <c r="AH137"/>
      <c r="AI137"/>
    </row>
    <row r="138" spans="10:35" x14ac:dyDescent="0.3">
      <c r="J138" s="5"/>
      <c r="K138" s="5"/>
      <c r="L138" s="5"/>
      <c r="M138" s="5"/>
      <c r="W138"/>
      <c r="X138"/>
      <c r="Y138"/>
      <c r="Z138"/>
      <c r="AA138"/>
      <c r="AB138"/>
      <c r="AC138"/>
      <c r="AD138"/>
      <c r="AE138"/>
      <c r="AF138"/>
      <c r="AG138"/>
      <c r="AH138"/>
      <c r="AI138"/>
    </row>
    <row r="139" spans="10:35" x14ac:dyDescent="0.3">
      <c r="J139" s="5"/>
      <c r="K139" s="5"/>
      <c r="L139" s="5"/>
      <c r="M139" s="5"/>
      <c r="W139"/>
      <c r="X139"/>
      <c r="Y139"/>
      <c r="Z139"/>
      <c r="AA139"/>
      <c r="AB139"/>
      <c r="AC139"/>
      <c r="AD139"/>
      <c r="AE139"/>
      <c r="AF139"/>
      <c r="AG139"/>
      <c r="AH139"/>
      <c r="AI139"/>
    </row>
    <row r="140" spans="10:35" x14ac:dyDescent="0.3">
      <c r="J140" s="5"/>
      <c r="K140" s="5"/>
      <c r="L140" s="5"/>
      <c r="M140" s="5"/>
      <c r="W140"/>
      <c r="X140"/>
      <c r="Y140"/>
      <c r="Z140"/>
      <c r="AA140"/>
      <c r="AB140"/>
      <c r="AC140"/>
      <c r="AD140"/>
      <c r="AE140"/>
      <c r="AF140"/>
      <c r="AG140"/>
      <c r="AH140"/>
      <c r="AI140"/>
    </row>
    <row r="141" spans="10:35" x14ac:dyDescent="0.3">
      <c r="J141" s="5"/>
      <c r="K141" s="5"/>
      <c r="L141" s="5"/>
      <c r="M141" s="5"/>
      <c r="W141"/>
      <c r="X141"/>
      <c r="Y141"/>
      <c r="Z141"/>
      <c r="AA141"/>
      <c r="AB141"/>
      <c r="AC141"/>
      <c r="AD141"/>
      <c r="AE141"/>
      <c r="AF141"/>
      <c r="AG141"/>
      <c r="AH141"/>
      <c r="AI141"/>
    </row>
    <row r="142" spans="10:35" x14ac:dyDescent="0.3">
      <c r="J142" s="5"/>
      <c r="K142" s="5"/>
      <c r="L142" s="5"/>
      <c r="M142" s="5"/>
      <c r="W142"/>
      <c r="X142"/>
      <c r="Y142"/>
      <c r="Z142"/>
      <c r="AA142"/>
      <c r="AB142"/>
      <c r="AC142"/>
      <c r="AD142"/>
      <c r="AE142"/>
      <c r="AF142"/>
      <c r="AG142"/>
      <c r="AH142"/>
      <c r="AI142"/>
    </row>
    <row r="143" spans="10:35" x14ac:dyDescent="0.3">
      <c r="J143" s="5"/>
      <c r="K143" s="5"/>
      <c r="L143" s="5"/>
      <c r="M143" s="5"/>
      <c r="W143"/>
      <c r="X143"/>
      <c r="Y143"/>
      <c r="Z143"/>
      <c r="AA143"/>
      <c r="AB143"/>
      <c r="AC143"/>
      <c r="AD143"/>
      <c r="AE143"/>
      <c r="AF143"/>
      <c r="AG143"/>
      <c r="AH143"/>
      <c r="AI143"/>
    </row>
    <row r="144" spans="10:35" x14ac:dyDescent="0.3">
      <c r="J144" s="5"/>
      <c r="K144" s="5"/>
      <c r="L144" s="5"/>
      <c r="M144" s="5"/>
      <c r="W144"/>
      <c r="X144"/>
      <c r="Y144"/>
      <c r="Z144"/>
      <c r="AA144"/>
      <c r="AB144"/>
      <c r="AC144"/>
      <c r="AD144"/>
      <c r="AE144"/>
      <c r="AF144"/>
      <c r="AG144"/>
      <c r="AH144"/>
      <c r="AI144"/>
    </row>
    <row r="145" spans="10:35" x14ac:dyDescent="0.3">
      <c r="J145" s="5"/>
      <c r="K145" s="5"/>
      <c r="L145" s="5"/>
      <c r="M145" s="5"/>
      <c r="W145"/>
      <c r="X145"/>
      <c r="Y145"/>
      <c r="Z145"/>
      <c r="AA145"/>
      <c r="AB145"/>
      <c r="AC145"/>
      <c r="AD145"/>
      <c r="AE145"/>
      <c r="AF145"/>
      <c r="AG145"/>
      <c r="AH145"/>
      <c r="AI145"/>
    </row>
    <row r="146" spans="10:35" x14ac:dyDescent="0.3">
      <c r="J146" s="5"/>
      <c r="K146" s="5"/>
      <c r="L146" s="5"/>
      <c r="M146" s="5"/>
      <c r="W146"/>
      <c r="X146"/>
      <c r="Y146"/>
      <c r="Z146"/>
      <c r="AA146"/>
      <c r="AB146"/>
      <c r="AC146"/>
      <c r="AD146"/>
      <c r="AE146"/>
      <c r="AF146"/>
      <c r="AG146"/>
      <c r="AH146"/>
      <c r="AI146"/>
    </row>
    <row r="147" spans="10:35" x14ac:dyDescent="0.3">
      <c r="J147" s="5"/>
      <c r="K147" s="5"/>
      <c r="L147" s="5"/>
      <c r="M147" s="5"/>
      <c r="W147"/>
      <c r="X147"/>
      <c r="Y147"/>
      <c r="Z147"/>
      <c r="AA147"/>
      <c r="AB147"/>
      <c r="AC147"/>
      <c r="AD147"/>
      <c r="AE147"/>
      <c r="AF147"/>
      <c r="AG147"/>
      <c r="AH147"/>
      <c r="AI147"/>
    </row>
    <row r="148" spans="10:35" x14ac:dyDescent="0.3">
      <c r="J148" s="5"/>
      <c r="K148" s="5"/>
      <c r="L148" s="5"/>
      <c r="M148" s="5"/>
      <c r="W148"/>
      <c r="X148"/>
      <c r="Y148"/>
      <c r="Z148"/>
      <c r="AA148"/>
      <c r="AB148"/>
      <c r="AC148"/>
      <c r="AD148"/>
      <c r="AE148"/>
      <c r="AF148"/>
      <c r="AG148"/>
      <c r="AH148"/>
      <c r="AI148"/>
    </row>
    <row r="149" spans="10:35" x14ac:dyDescent="0.3">
      <c r="J149" s="5"/>
      <c r="K149" s="5"/>
      <c r="L149" s="5"/>
      <c r="M149" s="5"/>
      <c r="W149"/>
      <c r="X149"/>
      <c r="Y149"/>
      <c r="Z149"/>
      <c r="AA149"/>
      <c r="AB149"/>
      <c r="AC149"/>
      <c r="AD149"/>
      <c r="AE149"/>
      <c r="AF149"/>
      <c r="AG149"/>
      <c r="AH149"/>
      <c r="AI149"/>
    </row>
    <row r="150" spans="10:35" x14ac:dyDescent="0.3">
      <c r="J150" s="5"/>
      <c r="K150" s="5"/>
      <c r="L150" s="5"/>
      <c r="M150" s="5"/>
      <c r="W150"/>
      <c r="X150"/>
      <c r="Y150"/>
      <c r="Z150"/>
      <c r="AA150"/>
      <c r="AB150"/>
      <c r="AC150"/>
      <c r="AD150"/>
      <c r="AE150"/>
      <c r="AF150"/>
      <c r="AG150"/>
      <c r="AH150"/>
      <c r="AI150"/>
    </row>
    <row r="151" spans="10:35" x14ac:dyDescent="0.3">
      <c r="J151" s="5"/>
      <c r="K151" s="5"/>
      <c r="L151" s="5"/>
      <c r="M151" s="5"/>
      <c r="W151"/>
      <c r="X151"/>
      <c r="Y151"/>
      <c r="Z151"/>
      <c r="AA151"/>
      <c r="AB151"/>
      <c r="AC151"/>
      <c r="AD151"/>
      <c r="AE151"/>
      <c r="AF151"/>
      <c r="AG151"/>
      <c r="AH151"/>
      <c r="AI151"/>
    </row>
    <row r="152" spans="10:35" x14ac:dyDescent="0.3">
      <c r="J152" s="5"/>
      <c r="K152" s="5"/>
      <c r="L152" s="5"/>
      <c r="M152" s="5"/>
      <c r="W152"/>
      <c r="X152"/>
      <c r="Y152"/>
      <c r="Z152"/>
      <c r="AA152"/>
      <c r="AB152"/>
      <c r="AC152"/>
      <c r="AD152"/>
      <c r="AE152"/>
      <c r="AF152"/>
      <c r="AG152"/>
      <c r="AH152"/>
      <c r="AI152"/>
    </row>
    <row r="153" spans="10:35" x14ac:dyDescent="0.3">
      <c r="J153" s="5"/>
      <c r="K153" s="5"/>
      <c r="L153" s="5"/>
      <c r="M153" s="5"/>
      <c r="W153"/>
      <c r="X153"/>
      <c r="Y153"/>
      <c r="Z153"/>
      <c r="AA153"/>
      <c r="AB153"/>
      <c r="AC153"/>
      <c r="AD153"/>
      <c r="AE153"/>
      <c r="AF153"/>
      <c r="AG153"/>
      <c r="AH153"/>
      <c r="AI153"/>
    </row>
    <row r="154" spans="10:35" x14ac:dyDescent="0.3">
      <c r="J154" s="5"/>
      <c r="K154" s="5"/>
      <c r="L154" s="5"/>
      <c r="M154" s="5"/>
      <c r="W154"/>
      <c r="X154"/>
      <c r="Y154"/>
      <c r="Z154"/>
      <c r="AA154"/>
      <c r="AB154"/>
      <c r="AC154"/>
      <c r="AD154"/>
      <c r="AE154"/>
      <c r="AF154"/>
      <c r="AG154"/>
      <c r="AH154"/>
      <c r="AI154"/>
    </row>
    <row r="155" spans="10:35" x14ac:dyDescent="0.3">
      <c r="J155" s="5"/>
      <c r="K155" s="5"/>
      <c r="L155" s="5"/>
      <c r="M155" s="5"/>
      <c r="W155"/>
      <c r="X155"/>
      <c r="Y155"/>
      <c r="Z155"/>
      <c r="AA155"/>
      <c r="AB155"/>
      <c r="AC155"/>
      <c r="AD155"/>
      <c r="AE155"/>
      <c r="AF155"/>
      <c r="AG155"/>
      <c r="AH155"/>
      <c r="AI155"/>
    </row>
    <row r="156" spans="10:35" x14ac:dyDescent="0.3">
      <c r="J156" s="5"/>
      <c r="K156" s="5"/>
      <c r="L156" s="5"/>
      <c r="M156" s="5"/>
      <c r="W156"/>
      <c r="X156"/>
      <c r="Y156"/>
      <c r="Z156"/>
      <c r="AA156"/>
      <c r="AB156"/>
      <c r="AC156"/>
      <c r="AD156"/>
      <c r="AE156"/>
      <c r="AF156"/>
      <c r="AG156"/>
      <c r="AH156"/>
      <c r="AI156"/>
    </row>
    <row r="157" spans="10:35" x14ac:dyDescent="0.3">
      <c r="J157" s="5"/>
      <c r="K157" s="5"/>
      <c r="L157" s="5"/>
      <c r="M157" s="5"/>
      <c r="W157"/>
      <c r="X157"/>
      <c r="Y157"/>
      <c r="Z157"/>
      <c r="AA157"/>
      <c r="AB157"/>
      <c r="AC157"/>
      <c r="AD157"/>
      <c r="AE157"/>
      <c r="AF157"/>
      <c r="AG157"/>
      <c r="AH157"/>
      <c r="AI157"/>
    </row>
    <row r="158" spans="10:35" x14ac:dyDescent="0.3">
      <c r="J158" s="5"/>
      <c r="K158" s="5"/>
      <c r="L158" s="5"/>
      <c r="M158" s="5"/>
      <c r="W158"/>
      <c r="X158"/>
      <c r="Y158"/>
      <c r="Z158"/>
      <c r="AA158"/>
      <c r="AB158"/>
      <c r="AC158"/>
      <c r="AD158"/>
      <c r="AE158"/>
      <c r="AF158"/>
      <c r="AG158"/>
      <c r="AH158"/>
      <c r="AI158"/>
    </row>
    <row r="159" spans="10:35" x14ac:dyDescent="0.3">
      <c r="J159" s="5"/>
      <c r="K159" s="5"/>
      <c r="L159" s="5"/>
      <c r="M159" s="5"/>
      <c r="W159"/>
      <c r="X159"/>
      <c r="Y159"/>
      <c r="Z159"/>
      <c r="AA159"/>
      <c r="AB159"/>
      <c r="AC159"/>
      <c r="AD159"/>
      <c r="AE159"/>
      <c r="AF159"/>
      <c r="AG159"/>
      <c r="AH159"/>
      <c r="AI159"/>
    </row>
    <row r="160" spans="10:35" x14ac:dyDescent="0.3">
      <c r="J160" s="5"/>
      <c r="K160" s="5"/>
      <c r="L160" s="5"/>
      <c r="M160" s="5"/>
      <c r="W160"/>
      <c r="X160"/>
      <c r="Y160"/>
      <c r="Z160"/>
      <c r="AA160"/>
      <c r="AB160"/>
      <c r="AC160"/>
      <c r="AD160"/>
      <c r="AE160"/>
      <c r="AF160"/>
      <c r="AG160"/>
      <c r="AH160"/>
      <c r="AI160"/>
    </row>
    <row r="161" spans="10:35" x14ac:dyDescent="0.3">
      <c r="J161" s="5"/>
      <c r="K161" s="5"/>
      <c r="L161" s="5"/>
      <c r="M161" s="5"/>
      <c r="W161"/>
      <c r="X161"/>
      <c r="Y161"/>
      <c r="Z161"/>
      <c r="AA161"/>
      <c r="AB161"/>
      <c r="AC161"/>
      <c r="AD161"/>
      <c r="AE161"/>
      <c r="AF161"/>
      <c r="AG161"/>
      <c r="AH161"/>
      <c r="AI161"/>
    </row>
    <row r="162" spans="10:35" x14ac:dyDescent="0.3">
      <c r="J162" s="5"/>
      <c r="K162" s="5"/>
      <c r="L162" s="5"/>
      <c r="M162" s="5"/>
      <c r="W162"/>
      <c r="X162"/>
      <c r="Y162"/>
      <c r="Z162"/>
      <c r="AA162"/>
      <c r="AB162"/>
      <c r="AC162"/>
      <c r="AD162"/>
      <c r="AE162"/>
      <c r="AF162"/>
      <c r="AG162"/>
      <c r="AH162"/>
      <c r="AI162"/>
    </row>
    <row r="163" spans="10:35" x14ac:dyDescent="0.3">
      <c r="J163" s="5"/>
      <c r="K163" s="5"/>
      <c r="L163" s="5"/>
      <c r="M163" s="5"/>
      <c r="W163"/>
      <c r="X163"/>
      <c r="Y163"/>
      <c r="Z163"/>
      <c r="AA163"/>
      <c r="AB163"/>
      <c r="AC163"/>
      <c r="AD163"/>
      <c r="AE163"/>
      <c r="AF163"/>
      <c r="AG163"/>
      <c r="AH163"/>
      <c r="AI163"/>
    </row>
    <row r="164" spans="10:35" x14ac:dyDescent="0.3">
      <c r="J164" s="5"/>
      <c r="K164" s="5"/>
      <c r="L164" s="5"/>
      <c r="M164" s="5"/>
      <c r="W164"/>
      <c r="X164"/>
      <c r="Y164"/>
      <c r="Z164"/>
      <c r="AA164"/>
      <c r="AB164"/>
      <c r="AC164"/>
      <c r="AD164"/>
      <c r="AE164"/>
      <c r="AF164"/>
      <c r="AG164"/>
      <c r="AH164"/>
      <c r="AI164"/>
    </row>
    <row r="165" spans="10:35" x14ac:dyDescent="0.3">
      <c r="J165" s="5"/>
      <c r="K165" s="5"/>
      <c r="L165" s="5"/>
      <c r="M165" s="5"/>
      <c r="W165"/>
      <c r="X165"/>
      <c r="Y165"/>
      <c r="Z165"/>
      <c r="AA165"/>
      <c r="AB165"/>
      <c r="AC165"/>
      <c r="AD165"/>
      <c r="AE165"/>
      <c r="AF165"/>
      <c r="AG165"/>
      <c r="AH165"/>
      <c r="AI165"/>
    </row>
    <row r="166" spans="10:35" x14ac:dyDescent="0.3">
      <c r="J166" s="5"/>
      <c r="K166" s="5"/>
      <c r="L166" s="5"/>
      <c r="M166" s="5"/>
      <c r="W166"/>
      <c r="X166"/>
      <c r="Y166"/>
      <c r="Z166"/>
      <c r="AA166"/>
      <c r="AB166"/>
      <c r="AC166"/>
      <c r="AD166"/>
      <c r="AE166"/>
      <c r="AF166"/>
      <c r="AG166"/>
      <c r="AH166"/>
      <c r="AI166"/>
    </row>
    <row r="167" spans="10:35" x14ac:dyDescent="0.3">
      <c r="J167" s="5"/>
      <c r="K167" s="5"/>
      <c r="L167" s="5"/>
      <c r="M167" s="5"/>
      <c r="W167"/>
      <c r="X167"/>
      <c r="Y167"/>
      <c r="Z167"/>
      <c r="AA167"/>
      <c r="AB167"/>
      <c r="AC167"/>
      <c r="AD167"/>
      <c r="AE167"/>
      <c r="AF167"/>
      <c r="AG167"/>
      <c r="AH167"/>
      <c r="AI167"/>
    </row>
    <row r="168" spans="10:35" x14ac:dyDescent="0.3">
      <c r="J168" s="5"/>
      <c r="K168" s="5"/>
      <c r="L168" s="5"/>
      <c r="M168" s="5"/>
      <c r="W168"/>
      <c r="X168"/>
      <c r="Y168"/>
      <c r="Z168"/>
      <c r="AA168"/>
      <c r="AB168"/>
      <c r="AC168"/>
      <c r="AD168"/>
      <c r="AE168"/>
      <c r="AF168"/>
      <c r="AG168"/>
      <c r="AH168"/>
      <c r="AI168"/>
    </row>
    <row r="169" spans="10:35" x14ac:dyDescent="0.3">
      <c r="J169" s="5"/>
      <c r="K169" s="5"/>
      <c r="L169" s="5"/>
      <c r="M169" s="5"/>
      <c r="W169"/>
      <c r="X169"/>
      <c r="Y169"/>
      <c r="Z169"/>
      <c r="AA169"/>
      <c r="AB169"/>
      <c r="AC169"/>
      <c r="AD169"/>
      <c r="AE169"/>
      <c r="AF169"/>
      <c r="AG169"/>
      <c r="AH169"/>
      <c r="AI169"/>
    </row>
    <row r="170" spans="10:35" x14ac:dyDescent="0.3">
      <c r="J170" s="5"/>
      <c r="K170" s="5"/>
      <c r="L170" s="5"/>
      <c r="M170" s="5"/>
      <c r="W170"/>
      <c r="X170"/>
      <c r="Y170"/>
      <c r="Z170"/>
      <c r="AA170"/>
      <c r="AB170"/>
      <c r="AC170"/>
      <c r="AD170"/>
      <c r="AE170"/>
      <c r="AF170"/>
      <c r="AG170"/>
      <c r="AH170"/>
      <c r="AI170"/>
    </row>
    <row r="171" spans="10:35" x14ac:dyDescent="0.3">
      <c r="J171" s="5"/>
      <c r="K171" s="5"/>
      <c r="L171" s="5"/>
      <c r="M171" s="5"/>
      <c r="W171"/>
      <c r="X171"/>
      <c r="Y171"/>
      <c r="Z171"/>
      <c r="AA171"/>
      <c r="AB171"/>
      <c r="AC171"/>
      <c r="AD171"/>
      <c r="AE171"/>
      <c r="AF171"/>
      <c r="AG171"/>
      <c r="AH171"/>
      <c r="AI171"/>
    </row>
    <row r="172" spans="10:35" x14ac:dyDescent="0.3">
      <c r="J172" s="5"/>
      <c r="K172" s="5"/>
      <c r="L172" s="5"/>
      <c r="M172" s="5"/>
      <c r="W172"/>
      <c r="X172"/>
      <c r="Y172"/>
      <c r="Z172"/>
      <c r="AA172"/>
      <c r="AB172"/>
      <c r="AC172"/>
      <c r="AD172"/>
      <c r="AE172"/>
      <c r="AF172"/>
      <c r="AG172"/>
      <c r="AH172"/>
      <c r="AI172"/>
    </row>
    <row r="173" spans="10:35" x14ac:dyDescent="0.3">
      <c r="J173" s="5"/>
      <c r="K173" s="5"/>
      <c r="L173" s="5"/>
      <c r="M173" s="5"/>
      <c r="W173"/>
      <c r="X173"/>
      <c r="Y173"/>
      <c r="Z173"/>
      <c r="AA173"/>
      <c r="AB173"/>
      <c r="AC173"/>
      <c r="AD173"/>
      <c r="AE173"/>
      <c r="AF173"/>
      <c r="AG173"/>
      <c r="AH173"/>
      <c r="AI173"/>
    </row>
    <row r="174" spans="10:35" x14ac:dyDescent="0.3">
      <c r="J174" s="5"/>
      <c r="K174" s="5"/>
      <c r="L174" s="5"/>
      <c r="M174" s="5"/>
      <c r="W174"/>
      <c r="X174"/>
      <c r="Y174"/>
      <c r="Z174"/>
      <c r="AA174"/>
      <c r="AB174"/>
      <c r="AC174"/>
      <c r="AD174"/>
      <c r="AE174"/>
      <c r="AF174"/>
      <c r="AG174"/>
      <c r="AH174"/>
      <c r="AI174"/>
    </row>
    <row r="175" spans="10:35" x14ac:dyDescent="0.3">
      <c r="J175" s="5"/>
      <c r="K175" s="5"/>
      <c r="L175" s="5"/>
      <c r="M175" s="5"/>
      <c r="W175"/>
      <c r="X175"/>
      <c r="Y175"/>
      <c r="Z175"/>
      <c r="AA175"/>
      <c r="AB175"/>
      <c r="AC175"/>
      <c r="AD175"/>
      <c r="AE175"/>
      <c r="AF175"/>
      <c r="AG175"/>
      <c r="AH175"/>
      <c r="AI175"/>
    </row>
    <row r="176" spans="10:35" x14ac:dyDescent="0.3">
      <c r="J176" s="5"/>
      <c r="K176" s="5"/>
      <c r="L176" s="5"/>
      <c r="M176" s="5"/>
      <c r="W176"/>
      <c r="X176"/>
      <c r="Y176"/>
      <c r="Z176"/>
      <c r="AA176"/>
      <c r="AB176"/>
      <c r="AC176"/>
      <c r="AD176"/>
      <c r="AE176"/>
      <c r="AF176"/>
      <c r="AG176"/>
      <c r="AH176"/>
      <c r="AI176"/>
    </row>
    <row r="177" spans="10:35" x14ac:dyDescent="0.3">
      <c r="J177" s="5"/>
      <c r="K177" s="5"/>
      <c r="L177" s="5"/>
      <c r="M177" s="5"/>
      <c r="W177"/>
      <c r="X177"/>
      <c r="Y177"/>
      <c r="Z177"/>
      <c r="AA177"/>
      <c r="AB177"/>
      <c r="AC177"/>
      <c r="AD177"/>
      <c r="AE177"/>
      <c r="AF177"/>
      <c r="AG177"/>
      <c r="AH177"/>
      <c r="AI177"/>
    </row>
    <row r="178" spans="10:35" x14ac:dyDescent="0.3">
      <c r="J178" s="5"/>
      <c r="K178" s="5"/>
      <c r="L178" s="5"/>
      <c r="M178" s="5"/>
      <c r="W178"/>
      <c r="X178"/>
      <c r="Y178"/>
      <c r="Z178"/>
      <c r="AA178"/>
      <c r="AB178"/>
      <c r="AC178"/>
      <c r="AD178"/>
      <c r="AE178"/>
      <c r="AF178"/>
      <c r="AG178"/>
      <c r="AH178"/>
      <c r="AI178"/>
    </row>
    <row r="179" spans="10:35" x14ac:dyDescent="0.3">
      <c r="J179" s="5"/>
      <c r="K179" s="5"/>
      <c r="L179" s="5"/>
      <c r="M179" s="5"/>
      <c r="W179"/>
      <c r="X179"/>
      <c r="Y179"/>
      <c r="Z179"/>
      <c r="AA179"/>
      <c r="AB179"/>
      <c r="AC179"/>
      <c r="AD179"/>
      <c r="AE179"/>
      <c r="AF179"/>
      <c r="AG179"/>
      <c r="AH179"/>
      <c r="AI179"/>
    </row>
    <row r="180" spans="10:35" x14ac:dyDescent="0.3">
      <c r="J180" s="5"/>
      <c r="K180" s="5"/>
      <c r="L180" s="5"/>
      <c r="M180" s="5"/>
      <c r="W180"/>
      <c r="X180"/>
      <c r="Y180"/>
      <c r="Z180"/>
      <c r="AA180"/>
      <c r="AB180"/>
      <c r="AC180"/>
      <c r="AD180"/>
      <c r="AE180"/>
      <c r="AF180"/>
      <c r="AG180"/>
      <c r="AH180"/>
      <c r="AI180"/>
    </row>
    <row r="181" spans="10:35" x14ac:dyDescent="0.3">
      <c r="J181" s="5"/>
      <c r="K181" s="5"/>
      <c r="L181" s="5"/>
      <c r="M181" s="5"/>
      <c r="W181"/>
      <c r="X181"/>
      <c r="Y181"/>
      <c r="Z181"/>
      <c r="AA181"/>
      <c r="AB181"/>
      <c r="AC181"/>
      <c r="AD181"/>
      <c r="AE181"/>
      <c r="AF181"/>
      <c r="AG181"/>
      <c r="AH181"/>
      <c r="AI181"/>
    </row>
    <row r="182" spans="10:35" x14ac:dyDescent="0.3">
      <c r="J182" s="5"/>
      <c r="K182" s="5"/>
      <c r="L182" s="5"/>
      <c r="M182" s="5"/>
      <c r="W182"/>
      <c r="X182"/>
      <c r="Y182"/>
      <c r="Z182"/>
      <c r="AA182"/>
      <c r="AB182"/>
      <c r="AC182"/>
      <c r="AD182"/>
      <c r="AE182"/>
      <c r="AF182"/>
      <c r="AG182"/>
      <c r="AH182"/>
      <c r="AI182"/>
    </row>
    <row r="183" spans="10:35" x14ac:dyDescent="0.3">
      <c r="J183" s="5"/>
      <c r="K183" s="5"/>
      <c r="L183" s="5"/>
      <c r="M183" s="5"/>
      <c r="W183"/>
      <c r="X183"/>
      <c r="Y183"/>
      <c r="Z183"/>
      <c r="AA183"/>
      <c r="AB183"/>
      <c r="AC183"/>
      <c r="AD183"/>
      <c r="AE183"/>
      <c r="AF183"/>
      <c r="AG183"/>
      <c r="AH183"/>
      <c r="AI183"/>
    </row>
    <row r="184" spans="10:35" x14ac:dyDescent="0.3">
      <c r="J184" s="5"/>
      <c r="K184" s="5"/>
      <c r="L184" s="5"/>
      <c r="M184" s="5"/>
      <c r="W184"/>
      <c r="X184"/>
      <c r="Y184"/>
      <c r="Z184"/>
      <c r="AA184"/>
      <c r="AB184"/>
      <c r="AC184"/>
      <c r="AD184"/>
      <c r="AE184"/>
      <c r="AF184"/>
      <c r="AG184"/>
      <c r="AH184"/>
      <c r="AI184"/>
    </row>
    <row r="185" spans="10:35" x14ac:dyDescent="0.3">
      <c r="J185" s="5"/>
      <c r="K185" s="5"/>
      <c r="L185" s="5"/>
      <c r="M185" s="5"/>
      <c r="W185"/>
      <c r="X185"/>
      <c r="Y185"/>
      <c r="Z185"/>
      <c r="AA185"/>
      <c r="AB185"/>
      <c r="AC185"/>
      <c r="AD185"/>
      <c r="AE185"/>
      <c r="AF185"/>
      <c r="AG185"/>
      <c r="AH185"/>
      <c r="AI185"/>
    </row>
    <row r="186" spans="10:35" x14ac:dyDescent="0.3">
      <c r="J186" s="5"/>
      <c r="K186" s="5"/>
      <c r="L186" s="5"/>
      <c r="M186" s="5"/>
      <c r="W186"/>
      <c r="X186"/>
      <c r="Y186"/>
      <c r="Z186"/>
      <c r="AA186"/>
      <c r="AB186"/>
      <c r="AC186"/>
      <c r="AD186"/>
      <c r="AE186"/>
      <c r="AF186"/>
      <c r="AG186"/>
      <c r="AH186"/>
      <c r="AI186"/>
    </row>
    <row r="187" spans="10:35" x14ac:dyDescent="0.3">
      <c r="J187" s="5"/>
      <c r="K187" s="5"/>
      <c r="L187" s="5"/>
      <c r="M187" s="5"/>
      <c r="W187"/>
      <c r="X187"/>
      <c r="Y187"/>
      <c r="Z187"/>
      <c r="AA187"/>
      <c r="AB187"/>
      <c r="AC187"/>
      <c r="AD187"/>
      <c r="AE187"/>
      <c r="AF187"/>
      <c r="AG187"/>
      <c r="AH187"/>
      <c r="AI187"/>
    </row>
    <row r="188" spans="10:35" x14ac:dyDescent="0.3">
      <c r="J188" s="5"/>
      <c r="K188" s="5"/>
      <c r="L188" s="5"/>
      <c r="M188" s="5"/>
      <c r="W188"/>
      <c r="X188"/>
      <c r="Y188"/>
      <c r="Z188"/>
      <c r="AA188"/>
      <c r="AB188"/>
      <c r="AC188"/>
      <c r="AD188"/>
      <c r="AE188"/>
      <c r="AF188"/>
      <c r="AG188"/>
      <c r="AH188"/>
      <c r="AI188"/>
    </row>
    <row r="189" spans="10:35" x14ac:dyDescent="0.3">
      <c r="J189" s="5"/>
      <c r="K189" s="5"/>
      <c r="L189" s="5"/>
      <c r="M189" s="5"/>
      <c r="W189"/>
      <c r="X189"/>
      <c r="Y189"/>
      <c r="Z189"/>
      <c r="AA189"/>
      <c r="AB189"/>
      <c r="AC189"/>
      <c r="AD189"/>
      <c r="AE189"/>
      <c r="AF189"/>
      <c r="AG189"/>
      <c r="AH189"/>
      <c r="AI189"/>
    </row>
    <row r="190" spans="10:35" x14ac:dyDescent="0.3">
      <c r="J190" s="5"/>
      <c r="K190" s="5"/>
      <c r="L190" s="5"/>
      <c r="M190" s="5"/>
      <c r="W190"/>
      <c r="X190"/>
      <c r="Y190"/>
      <c r="Z190"/>
      <c r="AA190"/>
      <c r="AB190"/>
      <c r="AC190"/>
      <c r="AD190"/>
      <c r="AE190"/>
      <c r="AF190"/>
      <c r="AG190"/>
      <c r="AH190"/>
      <c r="AI190"/>
    </row>
    <row r="191" spans="10:35" x14ac:dyDescent="0.3">
      <c r="J191" s="5"/>
      <c r="K191" s="5"/>
      <c r="L191" s="5"/>
      <c r="M191" s="5"/>
      <c r="W191"/>
      <c r="X191"/>
      <c r="Y191"/>
      <c r="Z191"/>
      <c r="AA191"/>
      <c r="AB191"/>
      <c r="AC191"/>
      <c r="AD191"/>
      <c r="AE191"/>
      <c r="AF191"/>
      <c r="AG191"/>
      <c r="AH191"/>
      <c r="AI191"/>
    </row>
    <row r="192" spans="10:35" x14ac:dyDescent="0.3">
      <c r="J192" s="5"/>
      <c r="K192" s="5"/>
      <c r="L192" s="5"/>
      <c r="M192" s="5"/>
      <c r="W192"/>
      <c r="X192"/>
      <c r="Y192"/>
      <c r="Z192"/>
      <c r="AA192"/>
      <c r="AB192"/>
      <c r="AC192"/>
      <c r="AD192"/>
      <c r="AE192"/>
      <c r="AF192"/>
      <c r="AG192"/>
      <c r="AH192"/>
      <c r="AI192"/>
    </row>
    <row r="193" spans="10:35" x14ac:dyDescent="0.3">
      <c r="J193" s="5"/>
      <c r="K193" s="5"/>
      <c r="L193" s="5"/>
      <c r="M193" s="5"/>
      <c r="W193"/>
      <c r="X193"/>
      <c r="Y193"/>
      <c r="Z193"/>
      <c r="AA193"/>
      <c r="AB193"/>
      <c r="AC193"/>
      <c r="AD193"/>
      <c r="AE193"/>
      <c r="AF193"/>
      <c r="AG193"/>
      <c r="AH193"/>
      <c r="AI193"/>
    </row>
    <row r="194" spans="10:35" x14ac:dyDescent="0.3">
      <c r="J194" s="5"/>
      <c r="K194" s="5"/>
      <c r="L194" s="5"/>
      <c r="M194" s="5"/>
      <c r="W194"/>
      <c r="X194"/>
      <c r="Y194"/>
      <c r="Z194"/>
      <c r="AA194"/>
      <c r="AB194"/>
      <c r="AC194"/>
      <c r="AD194"/>
      <c r="AE194"/>
      <c r="AF194"/>
      <c r="AG194"/>
      <c r="AH194"/>
      <c r="AI194"/>
    </row>
    <row r="195" spans="10:35" x14ac:dyDescent="0.3">
      <c r="J195" s="5"/>
      <c r="K195" s="5"/>
      <c r="L195" s="5"/>
      <c r="M195" s="5"/>
      <c r="W195"/>
      <c r="X195"/>
      <c r="Y195"/>
      <c r="Z195"/>
      <c r="AA195"/>
      <c r="AB195"/>
      <c r="AC195"/>
      <c r="AD195"/>
      <c r="AE195"/>
      <c r="AF195"/>
      <c r="AG195"/>
      <c r="AH195"/>
      <c r="AI195"/>
    </row>
    <row r="196" spans="10:35" x14ac:dyDescent="0.3">
      <c r="J196" s="5"/>
      <c r="K196" s="5"/>
      <c r="L196" s="5"/>
      <c r="M196" s="5"/>
      <c r="W196"/>
      <c r="X196"/>
      <c r="Y196"/>
      <c r="Z196"/>
      <c r="AA196"/>
      <c r="AB196"/>
      <c r="AC196"/>
      <c r="AD196"/>
      <c r="AE196"/>
      <c r="AF196"/>
      <c r="AG196"/>
      <c r="AH196"/>
      <c r="AI196"/>
    </row>
    <row r="197" spans="10:35" x14ac:dyDescent="0.3">
      <c r="J197" s="5"/>
      <c r="K197" s="5"/>
      <c r="L197" s="5"/>
      <c r="M197" s="5"/>
      <c r="W197"/>
      <c r="X197"/>
      <c r="Y197"/>
      <c r="Z197"/>
      <c r="AA197"/>
      <c r="AB197"/>
      <c r="AC197"/>
      <c r="AD197"/>
      <c r="AE197"/>
      <c r="AF197"/>
      <c r="AG197"/>
      <c r="AH197"/>
      <c r="AI197"/>
    </row>
    <row r="198" spans="10:35" x14ac:dyDescent="0.3">
      <c r="J198" s="5"/>
      <c r="K198" s="5"/>
      <c r="L198" s="5"/>
      <c r="M198" s="5"/>
      <c r="N198" s="5"/>
      <c r="O198" s="5"/>
      <c r="P198" s="5"/>
      <c r="Q198" s="5"/>
      <c r="W198"/>
      <c r="X198"/>
      <c r="Y198"/>
      <c r="Z198"/>
      <c r="AA198"/>
      <c r="AB198"/>
      <c r="AC198"/>
      <c r="AD198"/>
      <c r="AE198"/>
      <c r="AF198"/>
      <c r="AG198"/>
      <c r="AH198"/>
      <c r="AI198"/>
    </row>
    <row r="199" spans="10:35" x14ac:dyDescent="0.3">
      <c r="J199" s="5"/>
      <c r="K199" s="5"/>
      <c r="L199" s="5"/>
      <c r="M199" s="5"/>
      <c r="N199" s="5"/>
      <c r="O199" s="5"/>
      <c r="P199" s="5"/>
      <c r="Q199" s="5"/>
      <c r="W199"/>
      <c r="X199"/>
      <c r="Y199"/>
      <c r="Z199"/>
      <c r="AA199"/>
      <c r="AB199"/>
      <c r="AC199"/>
      <c r="AD199"/>
      <c r="AE199"/>
      <c r="AF199"/>
      <c r="AG199"/>
      <c r="AH199"/>
      <c r="AI199"/>
    </row>
    <row r="200" spans="10:35" x14ac:dyDescent="0.3">
      <c r="J200" s="5"/>
      <c r="K200" s="5"/>
      <c r="L200" s="5"/>
      <c r="M200" s="5"/>
      <c r="N200" s="5"/>
      <c r="O200" s="5"/>
      <c r="P200" s="5"/>
      <c r="Q200" s="5"/>
      <c r="W200"/>
      <c r="X200"/>
      <c r="Y200"/>
      <c r="Z200"/>
      <c r="AA200"/>
      <c r="AB200"/>
      <c r="AC200"/>
      <c r="AD200"/>
      <c r="AE200"/>
      <c r="AF200"/>
      <c r="AG200"/>
      <c r="AH200"/>
      <c r="AI200"/>
    </row>
    <row r="201" spans="10:35" x14ac:dyDescent="0.3">
      <c r="J201" s="5"/>
      <c r="K201" s="5"/>
      <c r="L201" s="5"/>
      <c r="M201" s="5"/>
      <c r="N201" s="5"/>
      <c r="O201" s="5"/>
      <c r="P201" s="5"/>
      <c r="Q201" s="5"/>
      <c r="W201"/>
      <c r="X201"/>
      <c r="Y201"/>
      <c r="Z201"/>
      <c r="AA201"/>
      <c r="AB201"/>
      <c r="AC201"/>
      <c r="AD201"/>
      <c r="AE201"/>
      <c r="AF201"/>
      <c r="AG201"/>
      <c r="AH201"/>
      <c r="AI201"/>
    </row>
    <row r="202" spans="10:35" x14ac:dyDescent="0.3">
      <c r="J202" s="5"/>
      <c r="K202" s="5"/>
      <c r="L202" s="5"/>
      <c r="M202" s="5"/>
      <c r="N202" s="5"/>
      <c r="O202" s="5"/>
      <c r="P202" s="5"/>
      <c r="Q202" s="5"/>
      <c r="W202"/>
      <c r="X202"/>
      <c r="Y202"/>
      <c r="Z202"/>
      <c r="AA202"/>
      <c r="AB202"/>
      <c r="AC202"/>
      <c r="AD202"/>
      <c r="AE202"/>
      <c r="AF202"/>
      <c r="AG202"/>
      <c r="AH202"/>
      <c r="AI202"/>
    </row>
    <row r="203" spans="10:35" x14ac:dyDescent="0.3">
      <c r="J203" s="5"/>
      <c r="K203" s="5"/>
      <c r="L203" s="5"/>
      <c r="M203" s="5"/>
      <c r="N203" s="5"/>
      <c r="O203" s="5"/>
      <c r="P203" s="5"/>
      <c r="Q203" s="5"/>
      <c r="W203"/>
      <c r="X203"/>
      <c r="Y203"/>
      <c r="Z203"/>
      <c r="AA203"/>
      <c r="AB203"/>
      <c r="AC203"/>
      <c r="AD203"/>
      <c r="AE203"/>
      <c r="AF203"/>
      <c r="AG203"/>
      <c r="AH203"/>
      <c r="AI203"/>
    </row>
    <row r="204" spans="10:35" x14ac:dyDescent="0.3">
      <c r="J204" s="5"/>
      <c r="K204" s="5"/>
      <c r="L204" s="5"/>
      <c r="M204" s="5"/>
      <c r="N204" s="5"/>
      <c r="O204" s="5"/>
      <c r="P204" s="5"/>
      <c r="Q204" s="5"/>
      <c r="W204"/>
      <c r="X204"/>
      <c r="Y204"/>
      <c r="Z204"/>
      <c r="AA204"/>
      <c r="AB204"/>
      <c r="AC204"/>
      <c r="AD204"/>
      <c r="AE204"/>
      <c r="AF204"/>
      <c r="AG204"/>
      <c r="AH204"/>
      <c r="AI204"/>
    </row>
    <row r="205" spans="10:35" x14ac:dyDescent="0.3"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/>
      <c r="X205"/>
      <c r="Y205"/>
      <c r="Z205"/>
      <c r="AA205"/>
      <c r="AB205"/>
      <c r="AC205"/>
      <c r="AD205"/>
      <c r="AE205"/>
      <c r="AF205"/>
      <c r="AG205"/>
      <c r="AH205"/>
      <c r="AI205"/>
    </row>
    <row r="206" spans="10:35" x14ac:dyDescent="0.3"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/>
      <c r="X206"/>
      <c r="Y206"/>
      <c r="Z206"/>
      <c r="AA206"/>
      <c r="AB206"/>
      <c r="AC206"/>
      <c r="AD206"/>
      <c r="AE206"/>
      <c r="AF206"/>
      <c r="AG206"/>
      <c r="AH206"/>
      <c r="AI206"/>
    </row>
    <row r="207" spans="10:35" x14ac:dyDescent="0.3"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/>
      <c r="X207"/>
      <c r="Y207"/>
      <c r="Z207"/>
      <c r="AA207"/>
      <c r="AB207"/>
      <c r="AC207"/>
      <c r="AD207"/>
      <c r="AE207"/>
      <c r="AF207"/>
      <c r="AG207"/>
      <c r="AH207"/>
      <c r="AI207"/>
    </row>
    <row r="208" spans="10:35" x14ac:dyDescent="0.3"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/>
      <c r="X208"/>
      <c r="Y208"/>
      <c r="Z208"/>
      <c r="AA208"/>
      <c r="AB208"/>
      <c r="AC208"/>
      <c r="AD208"/>
      <c r="AE208"/>
      <c r="AF208"/>
      <c r="AG208"/>
      <c r="AH208"/>
      <c r="AI208"/>
    </row>
    <row r="209" spans="10:35" x14ac:dyDescent="0.3"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/>
      <c r="X209"/>
      <c r="Y209"/>
      <c r="Z209"/>
      <c r="AA209"/>
      <c r="AB209"/>
      <c r="AC209"/>
      <c r="AD209"/>
      <c r="AE209"/>
      <c r="AF209"/>
      <c r="AG209"/>
      <c r="AH209"/>
      <c r="AI209"/>
    </row>
    <row r="210" spans="10:35" x14ac:dyDescent="0.3"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/>
      <c r="X210"/>
      <c r="Y210"/>
      <c r="Z210"/>
      <c r="AA210"/>
      <c r="AB210"/>
      <c r="AC210"/>
      <c r="AD210"/>
      <c r="AE210"/>
      <c r="AF210"/>
      <c r="AG210"/>
      <c r="AH210"/>
      <c r="AI210"/>
    </row>
    <row r="211" spans="10:35" x14ac:dyDescent="0.3"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/>
      <c r="X211"/>
      <c r="Y211"/>
      <c r="Z211"/>
      <c r="AA211"/>
      <c r="AB211"/>
      <c r="AC211"/>
      <c r="AD211"/>
      <c r="AE211"/>
      <c r="AF211"/>
      <c r="AG211"/>
      <c r="AH211"/>
      <c r="AI211"/>
    </row>
    <row r="212" spans="10:35" x14ac:dyDescent="0.3"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/>
      <c r="X212"/>
      <c r="Y212"/>
      <c r="Z212"/>
      <c r="AA212"/>
      <c r="AB212"/>
      <c r="AC212"/>
      <c r="AD212"/>
      <c r="AE212"/>
      <c r="AF212"/>
      <c r="AG212"/>
      <c r="AH212"/>
      <c r="AI212"/>
    </row>
    <row r="213" spans="10:35" x14ac:dyDescent="0.3"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/>
      <c r="X213"/>
      <c r="Y213"/>
      <c r="Z213"/>
      <c r="AA213"/>
      <c r="AB213"/>
      <c r="AC213"/>
      <c r="AD213"/>
      <c r="AE213"/>
      <c r="AF213"/>
      <c r="AG213"/>
      <c r="AH213"/>
      <c r="AI213"/>
    </row>
    <row r="214" spans="10:35" x14ac:dyDescent="0.3"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/>
      <c r="X214"/>
      <c r="Y214"/>
      <c r="Z214"/>
      <c r="AA214"/>
      <c r="AB214"/>
      <c r="AC214"/>
      <c r="AD214"/>
      <c r="AE214"/>
      <c r="AF214"/>
      <c r="AG214"/>
      <c r="AH214"/>
      <c r="AI214"/>
    </row>
    <row r="215" spans="10:35" x14ac:dyDescent="0.3"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/>
      <c r="X215"/>
      <c r="Y215"/>
      <c r="Z215"/>
      <c r="AA215"/>
      <c r="AB215"/>
      <c r="AC215"/>
      <c r="AD215"/>
      <c r="AE215"/>
      <c r="AF215"/>
      <c r="AG215"/>
      <c r="AH215"/>
      <c r="AI215"/>
    </row>
    <row r="216" spans="10:35" x14ac:dyDescent="0.3"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/>
      <c r="X216"/>
      <c r="Y216"/>
      <c r="Z216"/>
      <c r="AA216"/>
      <c r="AB216"/>
      <c r="AC216"/>
      <c r="AD216"/>
      <c r="AE216"/>
      <c r="AF216"/>
      <c r="AG216"/>
      <c r="AH216"/>
      <c r="AI216"/>
    </row>
    <row r="217" spans="10:35" x14ac:dyDescent="0.3"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/>
      <c r="X217"/>
      <c r="Y217"/>
      <c r="Z217"/>
      <c r="AA217"/>
      <c r="AB217"/>
      <c r="AC217"/>
      <c r="AD217"/>
      <c r="AE217"/>
      <c r="AF217"/>
      <c r="AG217"/>
      <c r="AH217"/>
      <c r="AI217"/>
    </row>
    <row r="218" spans="10:35" x14ac:dyDescent="0.3"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/>
      <c r="X218"/>
      <c r="Y218"/>
      <c r="Z218"/>
      <c r="AA218"/>
      <c r="AB218"/>
      <c r="AC218"/>
      <c r="AD218"/>
      <c r="AE218"/>
      <c r="AF218"/>
      <c r="AG218"/>
      <c r="AH218"/>
      <c r="AI218"/>
    </row>
    <row r="219" spans="10:35" x14ac:dyDescent="0.3"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/>
      <c r="X219"/>
      <c r="Y219"/>
      <c r="Z219"/>
      <c r="AA219"/>
      <c r="AB219"/>
      <c r="AC219"/>
      <c r="AD219"/>
      <c r="AE219"/>
      <c r="AF219"/>
      <c r="AG219"/>
      <c r="AH219"/>
      <c r="AI219"/>
    </row>
    <row r="220" spans="10:35" x14ac:dyDescent="0.3"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/>
      <c r="X220"/>
      <c r="Y220"/>
      <c r="Z220"/>
      <c r="AA220"/>
      <c r="AB220"/>
      <c r="AC220"/>
      <c r="AD220"/>
      <c r="AE220"/>
      <c r="AF220"/>
      <c r="AG220"/>
      <c r="AH220"/>
      <c r="AI220"/>
    </row>
    <row r="221" spans="10:35" x14ac:dyDescent="0.3"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/>
      <c r="X221"/>
      <c r="Y221"/>
      <c r="Z221"/>
      <c r="AA221"/>
      <c r="AB221"/>
      <c r="AC221"/>
      <c r="AD221"/>
      <c r="AE221"/>
      <c r="AF221"/>
      <c r="AG221"/>
      <c r="AH221"/>
      <c r="AI221"/>
    </row>
    <row r="222" spans="10:35" x14ac:dyDescent="0.3"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/>
      <c r="X222"/>
      <c r="Y222"/>
      <c r="Z222"/>
      <c r="AA222"/>
      <c r="AB222"/>
      <c r="AC222"/>
      <c r="AD222"/>
      <c r="AE222"/>
      <c r="AF222"/>
      <c r="AG222"/>
      <c r="AH222"/>
      <c r="AI222"/>
    </row>
    <row r="223" spans="10:35" x14ac:dyDescent="0.3"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/>
      <c r="X223"/>
      <c r="Y223"/>
      <c r="Z223"/>
      <c r="AA223"/>
      <c r="AB223"/>
      <c r="AC223"/>
      <c r="AD223"/>
      <c r="AE223"/>
      <c r="AF223"/>
      <c r="AG223"/>
      <c r="AH223"/>
      <c r="AI223"/>
    </row>
    <row r="224" spans="10:35" x14ac:dyDescent="0.3"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/>
      <c r="X224"/>
      <c r="Y224"/>
      <c r="Z224"/>
      <c r="AA224"/>
      <c r="AB224"/>
      <c r="AC224"/>
      <c r="AD224"/>
      <c r="AE224"/>
      <c r="AF224"/>
      <c r="AG224"/>
      <c r="AH224"/>
      <c r="AI224"/>
    </row>
    <row r="225" spans="10:35" x14ac:dyDescent="0.3"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/>
      <c r="X225"/>
      <c r="Y225"/>
      <c r="Z225"/>
      <c r="AA225"/>
      <c r="AB225"/>
      <c r="AC225"/>
      <c r="AD225"/>
      <c r="AE225"/>
      <c r="AF225"/>
      <c r="AG225"/>
      <c r="AH225"/>
      <c r="AI225"/>
    </row>
    <row r="226" spans="10:35" x14ac:dyDescent="0.3"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/>
      <c r="X226"/>
      <c r="Y226"/>
      <c r="Z226"/>
      <c r="AA226"/>
      <c r="AB226"/>
      <c r="AC226"/>
      <c r="AD226"/>
      <c r="AE226"/>
      <c r="AF226"/>
      <c r="AG226"/>
      <c r="AH226"/>
      <c r="AI226"/>
    </row>
    <row r="227" spans="10:35" x14ac:dyDescent="0.3"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/>
      <c r="X227"/>
      <c r="Y227"/>
      <c r="Z227"/>
      <c r="AA227"/>
      <c r="AB227"/>
      <c r="AC227"/>
      <c r="AD227"/>
      <c r="AE227"/>
      <c r="AF227"/>
      <c r="AG227"/>
      <c r="AH227"/>
      <c r="AI227"/>
    </row>
    <row r="228" spans="10:35" x14ac:dyDescent="0.3"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/>
      <c r="X228"/>
      <c r="Y228"/>
      <c r="Z228"/>
      <c r="AA228"/>
      <c r="AB228"/>
      <c r="AC228"/>
      <c r="AD228"/>
      <c r="AE228"/>
      <c r="AF228"/>
      <c r="AG228"/>
      <c r="AH228"/>
      <c r="AI228"/>
    </row>
    <row r="229" spans="10:35" x14ac:dyDescent="0.3"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/>
      <c r="X229"/>
      <c r="Y229"/>
      <c r="Z229"/>
      <c r="AA229"/>
      <c r="AB229"/>
      <c r="AC229"/>
      <c r="AD229"/>
      <c r="AE229"/>
      <c r="AF229"/>
      <c r="AG229"/>
      <c r="AH229"/>
      <c r="AI229"/>
    </row>
    <row r="230" spans="10:35" x14ac:dyDescent="0.3"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/>
      <c r="X230"/>
      <c r="Y230"/>
      <c r="Z230"/>
      <c r="AA230"/>
      <c r="AB230"/>
      <c r="AC230"/>
      <c r="AD230"/>
      <c r="AE230"/>
      <c r="AF230"/>
      <c r="AG230"/>
      <c r="AH230"/>
      <c r="AI230"/>
    </row>
    <row r="231" spans="10:35" x14ac:dyDescent="0.3"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/>
      <c r="X231"/>
      <c r="Y231"/>
      <c r="Z231"/>
      <c r="AA231"/>
      <c r="AB231"/>
      <c r="AC231"/>
      <c r="AD231"/>
      <c r="AE231"/>
      <c r="AF231"/>
      <c r="AG231"/>
      <c r="AH231"/>
      <c r="AI231"/>
    </row>
    <row r="232" spans="10:35" x14ac:dyDescent="0.3"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/>
      <c r="X232"/>
      <c r="Y232"/>
      <c r="Z232"/>
      <c r="AA232"/>
      <c r="AB232"/>
      <c r="AC232"/>
      <c r="AD232"/>
      <c r="AE232"/>
      <c r="AF232"/>
      <c r="AG232"/>
      <c r="AH232"/>
      <c r="AI232"/>
    </row>
    <row r="233" spans="10:35" x14ac:dyDescent="0.3"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/>
      <c r="X233"/>
      <c r="Y233"/>
      <c r="Z233"/>
      <c r="AA233"/>
      <c r="AB233"/>
      <c r="AC233"/>
      <c r="AD233"/>
      <c r="AE233"/>
      <c r="AF233"/>
      <c r="AG233"/>
      <c r="AH233"/>
      <c r="AI233"/>
    </row>
    <row r="234" spans="10:35" x14ac:dyDescent="0.3"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/>
      <c r="X234"/>
      <c r="Y234"/>
      <c r="Z234"/>
      <c r="AA234"/>
      <c r="AB234"/>
      <c r="AC234"/>
      <c r="AD234"/>
      <c r="AE234"/>
      <c r="AF234"/>
      <c r="AG234"/>
      <c r="AH234"/>
      <c r="AI234"/>
    </row>
    <row r="235" spans="10:35" x14ac:dyDescent="0.3"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/>
      <c r="X235"/>
      <c r="Y235"/>
      <c r="Z235"/>
      <c r="AA235"/>
      <c r="AB235"/>
      <c r="AC235"/>
      <c r="AD235"/>
      <c r="AE235"/>
      <c r="AF235"/>
      <c r="AG235"/>
      <c r="AH235"/>
      <c r="AI235"/>
    </row>
    <row r="236" spans="10:35" x14ac:dyDescent="0.3"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/>
      <c r="X236"/>
      <c r="Y236"/>
      <c r="Z236"/>
      <c r="AA236"/>
      <c r="AB236"/>
      <c r="AC236"/>
      <c r="AD236"/>
      <c r="AE236"/>
      <c r="AF236"/>
      <c r="AG236"/>
      <c r="AH236"/>
      <c r="AI236"/>
    </row>
    <row r="237" spans="10:35" x14ac:dyDescent="0.3"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/>
      <c r="X237"/>
      <c r="Y237"/>
      <c r="Z237"/>
      <c r="AA237"/>
      <c r="AB237"/>
      <c r="AC237"/>
      <c r="AD237"/>
      <c r="AE237"/>
      <c r="AF237"/>
      <c r="AG237"/>
      <c r="AH237"/>
      <c r="AI237"/>
    </row>
    <row r="238" spans="10:35" x14ac:dyDescent="0.3"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/>
      <c r="X238"/>
      <c r="Y238"/>
      <c r="Z238"/>
      <c r="AA238"/>
      <c r="AB238"/>
      <c r="AC238"/>
      <c r="AD238"/>
      <c r="AE238"/>
      <c r="AF238"/>
      <c r="AG238"/>
      <c r="AH238"/>
      <c r="AI238"/>
    </row>
    <row r="239" spans="10:35" x14ac:dyDescent="0.3"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/>
      <c r="X239"/>
      <c r="Y239"/>
      <c r="Z239"/>
      <c r="AA239"/>
      <c r="AB239"/>
      <c r="AC239"/>
      <c r="AD239"/>
      <c r="AE239"/>
      <c r="AF239"/>
      <c r="AG239"/>
      <c r="AH239"/>
      <c r="AI239"/>
    </row>
    <row r="240" spans="10:35" x14ac:dyDescent="0.3"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/>
      <c r="X240"/>
      <c r="Y240"/>
      <c r="Z240"/>
      <c r="AA240"/>
      <c r="AB240"/>
      <c r="AC240"/>
      <c r="AD240"/>
      <c r="AE240"/>
      <c r="AF240"/>
      <c r="AG240"/>
      <c r="AH240"/>
      <c r="AI240"/>
    </row>
    <row r="241" spans="10:35" x14ac:dyDescent="0.3"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/>
      <c r="X241"/>
      <c r="Y241"/>
      <c r="Z241"/>
      <c r="AA241"/>
      <c r="AB241"/>
      <c r="AC241"/>
      <c r="AD241"/>
      <c r="AE241"/>
      <c r="AF241"/>
      <c r="AG241"/>
      <c r="AH241"/>
      <c r="AI241"/>
    </row>
    <row r="242" spans="10:35" x14ac:dyDescent="0.3"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/>
      <c r="X242"/>
      <c r="Y242"/>
      <c r="Z242"/>
      <c r="AA242"/>
      <c r="AB242"/>
      <c r="AC242"/>
      <c r="AD242"/>
      <c r="AE242"/>
      <c r="AF242"/>
      <c r="AG242"/>
      <c r="AH242"/>
      <c r="AI242"/>
    </row>
    <row r="243" spans="10:35" x14ac:dyDescent="0.3"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/>
      <c r="X243"/>
      <c r="Y243"/>
      <c r="Z243"/>
      <c r="AA243"/>
      <c r="AB243"/>
      <c r="AC243"/>
      <c r="AD243"/>
      <c r="AE243"/>
      <c r="AF243"/>
      <c r="AG243"/>
      <c r="AH243"/>
      <c r="AI243"/>
    </row>
    <row r="244" spans="10:35" x14ac:dyDescent="0.3"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/>
      <c r="X244"/>
      <c r="Y244"/>
      <c r="Z244"/>
      <c r="AA244"/>
      <c r="AB244"/>
      <c r="AC244"/>
      <c r="AD244"/>
      <c r="AE244"/>
      <c r="AF244"/>
      <c r="AG244"/>
      <c r="AH244"/>
      <c r="AI244"/>
    </row>
    <row r="245" spans="10:35" x14ac:dyDescent="0.3"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/>
      <c r="X245"/>
      <c r="Y245"/>
      <c r="Z245"/>
      <c r="AA245"/>
      <c r="AB245"/>
      <c r="AC245"/>
      <c r="AD245"/>
      <c r="AE245"/>
      <c r="AF245"/>
      <c r="AG245"/>
      <c r="AH245"/>
      <c r="AI245"/>
    </row>
    <row r="246" spans="10:35" x14ac:dyDescent="0.3"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/>
      <c r="X246"/>
      <c r="Y246"/>
      <c r="Z246"/>
      <c r="AA246"/>
      <c r="AB246"/>
      <c r="AC246"/>
      <c r="AD246"/>
      <c r="AE246"/>
      <c r="AF246"/>
      <c r="AG246"/>
      <c r="AH246"/>
      <c r="AI246"/>
    </row>
    <row r="247" spans="10:35" x14ac:dyDescent="0.3"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/>
      <c r="X247"/>
      <c r="Y247"/>
      <c r="Z247"/>
      <c r="AA247"/>
      <c r="AB247"/>
      <c r="AC247"/>
      <c r="AD247"/>
      <c r="AE247"/>
      <c r="AF247"/>
      <c r="AG247"/>
      <c r="AH247"/>
      <c r="AI247"/>
    </row>
    <row r="248" spans="10:35" x14ac:dyDescent="0.3"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/>
      <c r="X248"/>
      <c r="Y248"/>
      <c r="Z248"/>
      <c r="AA248"/>
      <c r="AB248"/>
      <c r="AC248"/>
      <c r="AD248"/>
      <c r="AE248"/>
      <c r="AF248"/>
      <c r="AG248"/>
      <c r="AH248"/>
      <c r="AI248"/>
    </row>
    <row r="249" spans="10:35" x14ac:dyDescent="0.3"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/>
      <c r="X249"/>
      <c r="Y249"/>
      <c r="Z249"/>
      <c r="AA249"/>
      <c r="AB249"/>
      <c r="AC249"/>
      <c r="AD249"/>
      <c r="AE249"/>
      <c r="AF249"/>
      <c r="AG249"/>
      <c r="AH249"/>
      <c r="AI249"/>
    </row>
    <row r="250" spans="10:35" x14ac:dyDescent="0.3"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/>
      <c r="X250"/>
      <c r="Y250"/>
      <c r="Z250"/>
      <c r="AA250"/>
      <c r="AB250"/>
      <c r="AC250"/>
      <c r="AD250"/>
      <c r="AE250"/>
      <c r="AF250"/>
      <c r="AG250"/>
      <c r="AH250"/>
      <c r="AI250"/>
    </row>
    <row r="251" spans="10:35" x14ac:dyDescent="0.3"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/>
      <c r="X251"/>
      <c r="Y251"/>
      <c r="Z251"/>
      <c r="AA251"/>
      <c r="AB251"/>
      <c r="AC251"/>
      <c r="AD251"/>
      <c r="AE251"/>
      <c r="AF251"/>
      <c r="AG251"/>
      <c r="AH251"/>
      <c r="AI251"/>
    </row>
    <row r="252" spans="10:35" x14ac:dyDescent="0.3"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/>
      <c r="X252"/>
      <c r="Y252"/>
      <c r="Z252"/>
      <c r="AA252"/>
      <c r="AB252"/>
      <c r="AC252"/>
      <c r="AD252"/>
      <c r="AE252"/>
      <c r="AF252"/>
      <c r="AG252"/>
      <c r="AH252"/>
      <c r="AI252"/>
    </row>
    <row r="253" spans="10:35" x14ac:dyDescent="0.3"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/>
      <c r="X253"/>
      <c r="Y253"/>
      <c r="Z253"/>
      <c r="AA253"/>
      <c r="AB253"/>
      <c r="AC253"/>
      <c r="AD253"/>
      <c r="AE253"/>
      <c r="AF253"/>
      <c r="AG253"/>
      <c r="AH253"/>
      <c r="AI253"/>
    </row>
    <row r="254" spans="10:35" x14ac:dyDescent="0.3"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/>
      <c r="X254"/>
      <c r="Y254"/>
      <c r="Z254"/>
      <c r="AA254"/>
      <c r="AB254"/>
      <c r="AC254"/>
      <c r="AD254"/>
      <c r="AE254"/>
      <c r="AF254"/>
      <c r="AG254"/>
      <c r="AH254"/>
      <c r="AI254"/>
    </row>
    <row r="255" spans="10:35" x14ac:dyDescent="0.3"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/>
      <c r="X255"/>
      <c r="Y255"/>
      <c r="Z255"/>
      <c r="AA255"/>
      <c r="AB255"/>
      <c r="AC255"/>
      <c r="AD255"/>
      <c r="AE255"/>
      <c r="AF255"/>
      <c r="AG255"/>
      <c r="AH255"/>
      <c r="AI255"/>
    </row>
    <row r="256" spans="10:35" x14ac:dyDescent="0.3"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/>
      <c r="X256"/>
      <c r="Y256"/>
      <c r="Z256"/>
      <c r="AA256"/>
      <c r="AB256"/>
      <c r="AC256"/>
      <c r="AD256"/>
      <c r="AE256"/>
      <c r="AF256"/>
      <c r="AG256"/>
      <c r="AH256"/>
      <c r="AI256"/>
    </row>
    <row r="257" spans="10:35" x14ac:dyDescent="0.3"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/>
      <c r="X257"/>
      <c r="Y257"/>
      <c r="Z257"/>
      <c r="AA257"/>
      <c r="AB257"/>
      <c r="AC257"/>
      <c r="AD257"/>
      <c r="AE257"/>
      <c r="AF257"/>
      <c r="AG257"/>
      <c r="AH257"/>
      <c r="AI257"/>
    </row>
    <row r="258" spans="10:35" x14ac:dyDescent="0.3"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/>
      <c r="X258"/>
      <c r="Y258"/>
      <c r="Z258"/>
      <c r="AA258"/>
      <c r="AB258"/>
      <c r="AC258"/>
      <c r="AD258"/>
      <c r="AE258"/>
      <c r="AF258"/>
      <c r="AG258"/>
      <c r="AH258"/>
      <c r="AI258"/>
    </row>
    <row r="259" spans="10:35" x14ac:dyDescent="0.3"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/>
      <c r="X259"/>
      <c r="Y259"/>
      <c r="Z259"/>
      <c r="AA259"/>
      <c r="AB259"/>
      <c r="AC259"/>
      <c r="AD259"/>
      <c r="AE259"/>
      <c r="AF259"/>
      <c r="AG259"/>
      <c r="AH259"/>
      <c r="AI259"/>
    </row>
    <row r="260" spans="10:35" x14ac:dyDescent="0.3"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/>
      <c r="X260"/>
      <c r="Y260"/>
      <c r="Z260"/>
      <c r="AA260"/>
      <c r="AB260"/>
      <c r="AC260"/>
      <c r="AD260"/>
      <c r="AE260"/>
      <c r="AF260"/>
      <c r="AG260"/>
      <c r="AH260"/>
      <c r="AI260"/>
    </row>
    <row r="261" spans="10:35" x14ac:dyDescent="0.3"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/>
      <c r="X261"/>
      <c r="Y261"/>
      <c r="Z261"/>
      <c r="AA261"/>
      <c r="AB261"/>
      <c r="AC261"/>
      <c r="AD261"/>
      <c r="AE261"/>
      <c r="AF261"/>
      <c r="AG261"/>
      <c r="AH261"/>
      <c r="AI261"/>
    </row>
    <row r="262" spans="10:35" x14ac:dyDescent="0.3"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/>
      <c r="X262"/>
      <c r="Y262"/>
      <c r="Z262"/>
      <c r="AA262"/>
      <c r="AB262"/>
      <c r="AC262"/>
      <c r="AD262"/>
      <c r="AE262"/>
      <c r="AF262"/>
      <c r="AG262"/>
      <c r="AH262"/>
      <c r="AI262"/>
    </row>
    <row r="263" spans="10:35" x14ac:dyDescent="0.3"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/>
      <c r="X263"/>
      <c r="Y263"/>
      <c r="Z263"/>
      <c r="AA263"/>
      <c r="AB263"/>
      <c r="AC263"/>
      <c r="AD263"/>
      <c r="AE263"/>
      <c r="AF263"/>
      <c r="AG263"/>
      <c r="AH263"/>
      <c r="AI263"/>
    </row>
    <row r="264" spans="10:35" x14ac:dyDescent="0.3"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/>
      <c r="X264"/>
      <c r="Y264"/>
      <c r="Z264"/>
      <c r="AA264"/>
      <c r="AB264"/>
      <c r="AC264"/>
      <c r="AD264"/>
      <c r="AE264"/>
      <c r="AF264"/>
      <c r="AG264"/>
      <c r="AH264"/>
      <c r="AI264"/>
    </row>
    <row r="265" spans="10:35" x14ac:dyDescent="0.3"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/>
      <c r="X265"/>
      <c r="Y265"/>
      <c r="Z265"/>
      <c r="AA265"/>
      <c r="AB265"/>
      <c r="AC265"/>
      <c r="AD265"/>
      <c r="AE265"/>
      <c r="AF265"/>
      <c r="AG265"/>
      <c r="AH265"/>
      <c r="AI265"/>
    </row>
    <row r="266" spans="10:35" x14ac:dyDescent="0.3"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/>
      <c r="X266"/>
      <c r="Y266"/>
      <c r="Z266"/>
      <c r="AA266"/>
      <c r="AB266"/>
      <c r="AC266"/>
      <c r="AD266"/>
      <c r="AE266"/>
      <c r="AF266"/>
      <c r="AG266"/>
      <c r="AH266"/>
      <c r="AI266"/>
    </row>
    <row r="267" spans="10:35" x14ac:dyDescent="0.3"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/>
      <c r="X267"/>
      <c r="Y267"/>
      <c r="Z267"/>
      <c r="AA267"/>
      <c r="AB267"/>
      <c r="AC267"/>
      <c r="AD267"/>
      <c r="AE267"/>
      <c r="AF267"/>
      <c r="AG267"/>
      <c r="AH267"/>
      <c r="AI267"/>
    </row>
    <row r="268" spans="10:35" x14ac:dyDescent="0.3"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/>
      <c r="X268"/>
      <c r="Y268"/>
      <c r="Z268"/>
      <c r="AA268"/>
      <c r="AB268"/>
      <c r="AC268"/>
      <c r="AD268"/>
      <c r="AE268"/>
      <c r="AF268"/>
      <c r="AG268"/>
      <c r="AH268"/>
      <c r="AI268"/>
    </row>
    <row r="269" spans="10:35" x14ac:dyDescent="0.3"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/>
      <c r="X269"/>
      <c r="Y269"/>
      <c r="Z269"/>
      <c r="AA269"/>
      <c r="AB269"/>
      <c r="AC269"/>
      <c r="AD269"/>
      <c r="AE269"/>
      <c r="AF269"/>
      <c r="AG269"/>
      <c r="AH269"/>
      <c r="AI269"/>
    </row>
    <row r="270" spans="10:35" x14ac:dyDescent="0.3"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/>
      <c r="X270"/>
      <c r="Y270"/>
      <c r="Z270"/>
      <c r="AA270"/>
      <c r="AB270"/>
      <c r="AC270"/>
      <c r="AD270"/>
      <c r="AE270"/>
      <c r="AF270"/>
      <c r="AG270"/>
      <c r="AH270"/>
      <c r="AI270"/>
    </row>
    <row r="271" spans="10:35" x14ac:dyDescent="0.3"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/>
      <c r="X271"/>
      <c r="Y271"/>
      <c r="Z271"/>
      <c r="AA271"/>
      <c r="AB271"/>
      <c r="AC271"/>
      <c r="AD271"/>
      <c r="AE271"/>
      <c r="AF271"/>
      <c r="AG271"/>
      <c r="AH271"/>
      <c r="AI271"/>
    </row>
    <row r="272" spans="10:35" x14ac:dyDescent="0.3"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/>
      <c r="X272"/>
      <c r="Y272"/>
      <c r="Z272"/>
      <c r="AA272"/>
      <c r="AB272"/>
      <c r="AC272"/>
      <c r="AD272"/>
      <c r="AE272"/>
      <c r="AF272"/>
      <c r="AG272"/>
      <c r="AH272"/>
      <c r="AI272"/>
    </row>
    <row r="273" spans="10:35" x14ac:dyDescent="0.3"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/>
      <c r="X273"/>
      <c r="Y273"/>
      <c r="Z273"/>
      <c r="AA273"/>
      <c r="AB273"/>
      <c r="AC273"/>
      <c r="AD273"/>
      <c r="AE273"/>
      <c r="AF273"/>
      <c r="AG273"/>
      <c r="AH273"/>
      <c r="AI273"/>
    </row>
    <row r="274" spans="10:35" x14ac:dyDescent="0.3"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/>
      <c r="X274"/>
      <c r="Y274"/>
      <c r="Z274"/>
      <c r="AA274"/>
      <c r="AB274"/>
      <c r="AC274"/>
      <c r="AD274"/>
      <c r="AE274"/>
      <c r="AF274"/>
      <c r="AG274"/>
      <c r="AH274"/>
      <c r="AI274"/>
    </row>
    <row r="275" spans="10:35" x14ac:dyDescent="0.3"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/>
      <c r="X275"/>
      <c r="Y275"/>
      <c r="Z275"/>
      <c r="AA275"/>
      <c r="AB275"/>
      <c r="AC275"/>
      <c r="AD275"/>
      <c r="AE275"/>
      <c r="AF275"/>
      <c r="AG275"/>
      <c r="AH275"/>
      <c r="AI275"/>
    </row>
    <row r="276" spans="10:35" x14ac:dyDescent="0.3"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/>
      <c r="X276"/>
      <c r="Y276"/>
      <c r="Z276"/>
      <c r="AA276"/>
      <c r="AB276"/>
      <c r="AC276"/>
      <c r="AD276"/>
      <c r="AE276"/>
      <c r="AF276"/>
      <c r="AG276"/>
      <c r="AH276"/>
      <c r="AI276"/>
    </row>
    <row r="277" spans="10:35" x14ac:dyDescent="0.3"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/>
      <c r="X277"/>
      <c r="Y277"/>
      <c r="Z277"/>
      <c r="AA277"/>
      <c r="AB277"/>
      <c r="AC277"/>
      <c r="AD277"/>
      <c r="AE277"/>
      <c r="AF277"/>
      <c r="AG277"/>
      <c r="AH277"/>
      <c r="AI277"/>
    </row>
    <row r="278" spans="10:35" x14ac:dyDescent="0.3"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/>
      <c r="X278"/>
      <c r="Y278"/>
      <c r="Z278"/>
      <c r="AA278"/>
      <c r="AB278"/>
      <c r="AC278"/>
      <c r="AD278"/>
      <c r="AE278"/>
      <c r="AF278"/>
      <c r="AG278"/>
      <c r="AH278"/>
      <c r="AI278"/>
    </row>
    <row r="279" spans="10:35" x14ac:dyDescent="0.3"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/>
      <c r="X279"/>
      <c r="Y279"/>
      <c r="Z279"/>
      <c r="AA279"/>
      <c r="AB279"/>
      <c r="AC279"/>
      <c r="AD279"/>
      <c r="AE279"/>
      <c r="AF279"/>
      <c r="AG279"/>
      <c r="AH279"/>
      <c r="AI279"/>
    </row>
    <row r="280" spans="10:35" x14ac:dyDescent="0.3"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/>
      <c r="X280"/>
      <c r="Y280"/>
      <c r="Z280"/>
      <c r="AA280"/>
      <c r="AB280"/>
      <c r="AC280"/>
      <c r="AD280"/>
      <c r="AE280"/>
      <c r="AF280"/>
      <c r="AG280"/>
      <c r="AH280"/>
      <c r="AI280"/>
    </row>
    <row r="281" spans="10:35" x14ac:dyDescent="0.3"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/>
      <c r="X281"/>
      <c r="Y281"/>
      <c r="Z281"/>
      <c r="AA281"/>
      <c r="AB281"/>
      <c r="AC281"/>
      <c r="AD281"/>
      <c r="AE281"/>
      <c r="AF281"/>
      <c r="AG281"/>
      <c r="AH281"/>
      <c r="AI281"/>
    </row>
    <row r="282" spans="10:35" x14ac:dyDescent="0.3"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/>
      <c r="X282"/>
      <c r="Y282"/>
      <c r="Z282"/>
      <c r="AA282"/>
      <c r="AB282"/>
      <c r="AC282"/>
      <c r="AD282"/>
      <c r="AE282"/>
      <c r="AF282"/>
      <c r="AG282"/>
      <c r="AH282"/>
      <c r="AI282"/>
    </row>
    <row r="283" spans="10:35" x14ac:dyDescent="0.3"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/>
      <c r="X283"/>
      <c r="Y283"/>
      <c r="Z283"/>
      <c r="AA283"/>
      <c r="AB283"/>
      <c r="AC283"/>
      <c r="AD283"/>
      <c r="AE283"/>
      <c r="AF283"/>
      <c r="AG283"/>
      <c r="AH283"/>
      <c r="AI283"/>
    </row>
    <row r="284" spans="10:35" x14ac:dyDescent="0.3"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/>
      <c r="X284"/>
      <c r="Y284"/>
      <c r="Z284"/>
      <c r="AA284"/>
      <c r="AB284"/>
      <c r="AC284"/>
      <c r="AD284"/>
      <c r="AE284"/>
      <c r="AF284"/>
      <c r="AG284"/>
      <c r="AH284"/>
      <c r="AI284"/>
    </row>
    <row r="285" spans="10:35" x14ac:dyDescent="0.3"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/>
      <c r="X285"/>
      <c r="Y285"/>
      <c r="Z285"/>
      <c r="AA285"/>
      <c r="AB285"/>
      <c r="AC285"/>
      <c r="AD285"/>
      <c r="AE285"/>
      <c r="AF285"/>
      <c r="AG285"/>
      <c r="AH285"/>
      <c r="AI285"/>
    </row>
    <row r="286" spans="10:35" x14ac:dyDescent="0.3"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/>
      <c r="X286"/>
      <c r="Y286"/>
      <c r="Z286"/>
      <c r="AA286"/>
      <c r="AB286"/>
      <c r="AC286"/>
      <c r="AD286"/>
      <c r="AE286"/>
      <c r="AF286"/>
      <c r="AG286"/>
      <c r="AH286"/>
      <c r="AI286"/>
    </row>
    <row r="287" spans="10:35" x14ac:dyDescent="0.3"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/>
      <c r="X287"/>
      <c r="Y287"/>
      <c r="Z287"/>
      <c r="AA287"/>
      <c r="AB287"/>
      <c r="AC287"/>
      <c r="AD287"/>
      <c r="AE287"/>
      <c r="AF287"/>
      <c r="AG287"/>
      <c r="AH287"/>
      <c r="AI287"/>
    </row>
    <row r="288" spans="10:35" x14ac:dyDescent="0.3"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/>
      <c r="X288"/>
      <c r="Y288"/>
      <c r="Z288"/>
      <c r="AA288"/>
      <c r="AB288"/>
      <c r="AC288"/>
      <c r="AD288"/>
      <c r="AE288"/>
      <c r="AF288"/>
      <c r="AG288"/>
      <c r="AH288"/>
      <c r="AI288"/>
    </row>
    <row r="289" spans="10:35" x14ac:dyDescent="0.3"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/>
      <c r="X289"/>
      <c r="Y289"/>
      <c r="Z289"/>
      <c r="AA289"/>
      <c r="AB289"/>
      <c r="AC289"/>
      <c r="AD289"/>
      <c r="AE289"/>
      <c r="AF289"/>
      <c r="AG289"/>
      <c r="AH289"/>
      <c r="AI289"/>
    </row>
    <row r="290" spans="10:35" x14ac:dyDescent="0.3"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/>
      <c r="X290"/>
      <c r="Y290"/>
      <c r="Z290"/>
      <c r="AA290"/>
      <c r="AB290"/>
      <c r="AC290"/>
      <c r="AD290"/>
      <c r="AE290"/>
      <c r="AF290"/>
      <c r="AG290"/>
      <c r="AH290"/>
      <c r="AI290"/>
    </row>
    <row r="291" spans="10:35" x14ac:dyDescent="0.3"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/>
      <c r="X291"/>
      <c r="Y291"/>
      <c r="Z291"/>
      <c r="AA291"/>
      <c r="AB291"/>
      <c r="AC291"/>
      <c r="AD291"/>
      <c r="AE291"/>
      <c r="AF291"/>
      <c r="AG291"/>
      <c r="AH291"/>
      <c r="AI291"/>
    </row>
    <row r="292" spans="10:35" x14ac:dyDescent="0.3"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/>
      <c r="X292"/>
      <c r="Y292"/>
      <c r="Z292"/>
      <c r="AA292"/>
      <c r="AB292"/>
      <c r="AC292"/>
      <c r="AD292"/>
      <c r="AE292"/>
      <c r="AF292"/>
      <c r="AG292"/>
      <c r="AH292"/>
      <c r="AI292"/>
    </row>
    <row r="293" spans="10:35" x14ac:dyDescent="0.3"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/>
      <c r="X293"/>
      <c r="Y293"/>
      <c r="Z293"/>
      <c r="AA293"/>
      <c r="AB293"/>
      <c r="AC293"/>
      <c r="AD293"/>
      <c r="AE293"/>
      <c r="AF293"/>
      <c r="AG293"/>
      <c r="AH293"/>
      <c r="AI293"/>
    </row>
    <row r="294" spans="10:35" x14ac:dyDescent="0.3"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/>
      <c r="X294"/>
      <c r="Y294"/>
      <c r="Z294"/>
      <c r="AA294"/>
      <c r="AB294"/>
      <c r="AC294"/>
      <c r="AD294"/>
      <c r="AE294"/>
      <c r="AF294"/>
      <c r="AG294"/>
      <c r="AH294"/>
      <c r="AI294"/>
    </row>
    <row r="295" spans="10:35" x14ac:dyDescent="0.3"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/>
      <c r="X295"/>
      <c r="Y295"/>
      <c r="Z295"/>
      <c r="AA295"/>
      <c r="AB295"/>
      <c r="AC295"/>
      <c r="AD295"/>
      <c r="AE295"/>
      <c r="AF295"/>
      <c r="AG295"/>
      <c r="AH295"/>
      <c r="AI295"/>
    </row>
    <row r="296" spans="10:35" x14ac:dyDescent="0.3"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/>
      <c r="X296"/>
      <c r="Y296"/>
      <c r="Z296"/>
      <c r="AA296"/>
      <c r="AB296"/>
      <c r="AC296"/>
      <c r="AD296"/>
      <c r="AE296"/>
      <c r="AF296"/>
      <c r="AG296"/>
      <c r="AH296"/>
      <c r="AI296"/>
    </row>
    <row r="297" spans="10:35" x14ac:dyDescent="0.3"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/>
      <c r="X297"/>
      <c r="Y297"/>
      <c r="Z297"/>
      <c r="AA297"/>
      <c r="AB297"/>
      <c r="AC297"/>
      <c r="AD297"/>
      <c r="AE297"/>
      <c r="AF297"/>
      <c r="AG297"/>
      <c r="AH297"/>
      <c r="AI297"/>
    </row>
    <row r="298" spans="10:35" x14ac:dyDescent="0.3"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/>
      <c r="X298"/>
      <c r="Y298"/>
      <c r="Z298"/>
      <c r="AA298"/>
      <c r="AB298"/>
      <c r="AC298"/>
      <c r="AD298"/>
      <c r="AE298"/>
      <c r="AF298"/>
      <c r="AG298"/>
      <c r="AH298"/>
      <c r="AI298"/>
    </row>
    <row r="299" spans="10:35" x14ac:dyDescent="0.3"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/>
      <c r="X299"/>
      <c r="Y299"/>
      <c r="Z299"/>
      <c r="AA299"/>
      <c r="AB299"/>
      <c r="AC299"/>
      <c r="AD299"/>
      <c r="AE299"/>
      <c r="AF299"/>
      <c r="AG299"/>
      <c r="AH299"/>
      <c r="AI299"/>
    </row>
    <row r="300" spans="10:35" x14ac:dyDescent="0.3"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/>
      <c r="X300"/>
      <c r="Y300"/>
      <c r="Z300"/>
      <c r="AA300"/>
      <c r="AB300"/>
      <c r="AC300"/>
      <c r="AD300"/>
      <c r="AE300"/>
      <c r="AF300"/>
      <c r="AG300"/>
      <c r="AH300"/>
      <c r="AI300"/>
    </row>
    <row r="301" spans="10:35" x14ac:dyDescent="0.3"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/>
      <c r="X301"/>
      <c r="Y301"/>
      <c r="Z301"/>
      <c r="AA301"/>
      <c r="AB301"/>
      <c r="AC301"/>
      <c r="AD301"/>
      <c r="AE301"/>
      <c r="AF301"/>
      <c r="AG301"/>
      <c r="AH301"/>
      <c r="AI301"/>
    </row>
    <row r="302" spans="10:35" x14ac:dyDescent="0.3"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/>
      <c r="X302"/>
      <c r="Y302"/>
      <c r="Z302"/>
      <c r="AA302"/>
      <c r="AB302"/>
      <c r="AC302"/>
      <c r="AD302"/>
      <c r="AE302"/>
      <c r="AF302"/>
      <c r="AG302"/>
      <c r="AH302"/>
      <c r="AI302"/>
    </row>
    <row r="303" spans="10:35" x14ac:dyDescent="0.3"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/>
      <c r="X303"/>
      <c r="Y303"/>
      <c r="Z303"/>
      <c r="AA303"/>
      <c r="AB303"/>
      <c r="AC303"/>
      <c r="AD303"/>
      <c r="AE303"/>
      <c r="AF303"/>
      <c r="AG303"/>
      <c r="AH303"/>
      <c r="AI303"/>
    </row>
    <row r="304" spans="10:35" x14ac:dyDescent="0.3"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/>
      <c r="X304"/>
      <c r="Y304"/>
      <c r="Z304"/>
      <c r="AA304"/>
      <c r="AB304"/>
      <c r="AC304"/>
      <c r="AD304"/>
      <c r="AE304"/>
      <c r="AF304"/>
      <c r="AG304"/>
      <c r="AH304"/>
      <c r="AI304"/>
    </row>
    <row r="305" spans="10:35" x14ac:dyDescent="0.3"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/>
      <c r="X305"/>
      <c r="Y305"/>
      <c r="Z305"/>
      <c r="AA305"/>
      <c r="AB305"/>
      <c r="AC305"/>
      <c r="AD305"/>
      <c r="AE305"/>
      <c r="AF305"/>
      <c r="AG305"/>
      <c r="AH305"/>
      <c r="AI305"/>
    </row>
    <row r="306" spans="10:35" x14ac:dyDescent="0.3"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/>
      <c r="X306"/>
      <c r="Y306"/>
      <c r="Z306"/>
      <c r="AA306"/>
      <c r="AB306"/>
      <c r="AC306"/>
      <c r="AD306"/>
      <c r="AE306"/>
      <c r="AF306"/>
      <c r="AG306"/>
      <c r="AH306"/>
      <c r="AI306"/>
    </row>
    <row r="307" spans="10:35" x14ac:dyDescent="0.3"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/>
      <c r="X307"/>
      <c r="Y307"/>
      <c r="Z307"/>
      <c r="AA307"/>
      <c r="AB307"/>
      <c r="AC307"/>
      <c r="AD307"/>
      <c r="AE307"/>
      <c r="AF307"/>
      <c r="AG307"/>
      <c r="AH307"/>
      <c r="AI307"/>
    </row>
    <row r="308" spans="10:35" x14ac:dyDescent="0.3"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/>
      <c r="X308"/>
      <c r="Y308"/>
      <c r="Z308"/>
      <c r="AA308"/>
      <c r="AB308"/>
      <c r="AC308"/>
      <c r="AD308"/>
      <c r="AE308"/>
      <c r="AF308"/>
      <c r="AG308"/>
      <c r="AH308"/>
      <c r="AI308"/>
    </row>
    <row r="309" spans="10:35" x14ac:dyDescent="0.3"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/>
      <c r="X309"/>
      <c r="Y309"/>
      <c r="Z309"/>
      <c r="AA309"/>
      <c r="AB309"/>
      <c r="AC309"/>
      <c r="AD309"/>
      <c r="AE309"/>
      <c r="AF309"/>
      <c r="AG309"/>
      <c r="AH309"/>
      <c r="AI309"/>
    </row>
    <row r="310" spans="10:35" x14ac:dyDescent="0.3"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/>
      <c r="X310"/>
      <c r="Y310"/>
      <c r="Z310"/>
      <c r="AA310"/>
      <c r="AB310"/>
      <c r="AC310"/>
      <c r="AD310"/>
      <c r="AE310"/>
      <c r="AF310"/>
      <c r="AG310"/>
      <c r="AH310"/>
      <c r="AI310"/>
    </row>
    <row r="311" spans="10:35" x14ac:dyDescent="0.3"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/>
      <c r="X311"/>
      <c r="Y311"/>
      <c r="Z311"/>
      <c r="AA311"/>
      <c r="AB311"/>
      <c r="AC311"/>
      <c r="AD311"/>
      <c r="AE311"/>
      <c r="AF311"/>
      <c r="AG311"/>
      <c r="AH311"/>
      <c r="AI311"/>
    </row>
    <row r="312" spans="10:35" x14ac:dyDescent="0.3"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/>
      <c r="X312"/>
      <c r="Y312"/>
      <c r="Z312"/>
      <c r="AA312"/>
      <c r="AB312"/>
      <c r="AC312"/>
      <c r="AD312"/>
      <c r="AE312"/>
      <c r="AF312"/>
      <c r="AG312"/>
      <c r="AH312"/>
      <c r="AI312"/>
    </row>
    <row r="313" spans="10:35" x14ac:dyDescent="0.3"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/>
      <c r="X313"/>
      <c r="Y313"/>
      <c r="Z313"/>
      <c r="AA313"/>
      <c r="AB313"/>
      <c r="AC313"/>
      <c r="AD313"/>
      <c r="AE313"/>
      <c r="AF313"/>
      <c r="AG313"/>
      <c r="AH313"/>
      <c r="AI313"/>
    </row>
    <row r="314" spans="10:35" x14ac:dyDescent="0.3"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/>
      <c r="X314"/>
      <c r="Y314"/>
      <c r="Z314"/>
      <c r="AA314"/>
      <c r="AB314"/>
      <c r="AC314"/>
      <c r="AD314"/>
      <c r="AE314"/>
      <c r="AF314"/>
      <c r="AG314"/>
      <c r="AH314"/>
      <c r="AI314"/>
    </row>
    <row r="315" spans="10:35" x14ac:dyDescent="0.3"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/>
      <c r="X315"/>
      <c r="Y315"/>
      <c r="Z315"/>
      <c r="AA315"/>
      <c r="AB315"/>
      <c r="AC315"/>
      <c r="AD315"/>
      <c r="AE315"/>
      <c r="AF315"/>
      <c r="AG315"/>
      <c r="AH315"/>
      <c r="AI315"/>
    </row>
    <row r="316" spans="10:35" x14ac:dyDescent="0.3"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/>
      <c r="X316"/>
      <c r="Y316"/>
      <c r="Z316"/>
      <c r="AA316"/>
      <c r="AB316"/>
      <c r="AC316"/>
      <c r="AD316"/>
      <c r="AE316"/>
      <c r="AF316"/>
      <c r="AG316"/>
      <c r="AH316"/>
      <c r="AI316"/>
    </row>
    <row r="317" spans="10:35" x14ac:dyDescent="0.3"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/>
      <c r="X317"/>
      <c r="Y317"/>
      <c r="Z317"/>
      <c r="AA317"/>
      <c r="AB317"/>
      <c r="AC317"/>
      <c r="AD317"/>
      <c r="AE317"/>
      <c r="AF317"/>
      <c r="AG317"/>
      <c r="AH317"/>
      <c r="AI317"/>
    </row>
    <row r="318" spans="10:35" x14ac:dyDescent="0.3"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/>
      <c r="X318"/>
      <c r="Y318"/>
      <c r="Z318"/>
      <c r="AA318"/>
      <c r="AB318"/>
      <c r="AC318"/>
      <c r="AD318"/>
      <c r="AE318"/>
      <c r="AF318"/>
      <c r="AG318"/>
      <c r="AH318"/>
      <c r="AI318"/>
    </row>
    <row r="319" spans="10:35" x14ac:dyDescent="0.3"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/>
      <c r="X319"/>
      <c r="Y319"/>
      <c r="Z319"/>
      <c r="AA319"/>
      <c r="AB319"/>
      <c r="AC319"/>
      <c r="AD319"/>
      <c r="AE319"/>
      <c r="AF319"/>
      <c r="AG319"/>
      <c r="AH319"/>
      <c r="AI319"/>
    </row>
    <row r="320" spans="10:35" x14ac:dyDescent="0.3"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/>
      <c r="X320"/>
      <c r="Y320"/>
      <c r="Z320"/>
      <c r="AA320"/>
      <c r="AB320"/>
      <c r="AC320"/>
      <c r="AD320"/>
      <c r="AE320"/>
      <c r="AF320"/>
      <c r="AG320"/>
      <c r="AH320"/>
      <c r="AI320"/>
    </row>
    <row r="321" spans="10:35" x14ac:dyDescent="0.3"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/>
      <c r="X321"/>
      <c r="Y321"/>
      <c r="Z321"/>
      <c r="AA321"/>
      <c r="AB321"/>
      <c r="AC321"/>
      <c r="AD321"/>
      <c r="AE321"/>
      <c r="AF321"/>
      <c r="AG321"/>
      <c r="AH321"/>
      <c r="AI321"/>
    </row>
    <row r="322" spans="10:35" x14ac:dyDescent="0.3"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/>
      <c r="X322"/>
      <c r="Y322"/>
      <c r="Z322"/>
      <c r="AA322"/>
      <c r="AB322"/>
      <c r="AC322"/>
      <c r="AD322"/>
      <c r="AE322"/>
      <c r="AF322"/>
      <c r="AG322"/>
      <c r="AH322"/>
      <c r="AI322"/>
    </row>
    <row r="323" spans="10:35" x14ac:dyDescent="0.3"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/>
      <c r="X323"/>
      <c r="Y323"/>
      <c r="Z323"/>
      <c r="AA323"/>
      <c r="AB323"/>
      <c r="AC323"/>
      <c r="AD323"/>
      <c r="AE323"/>
      <c r="AF323"/>
      <c r="AG323"/>
      <c r="AH323"/>
      <c r="AI323"/>
    </row>
    <row r="324" spans="10:35" x14ac:dyDescent="0.3"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/>
      <c r="X324"/>
      <c r="Y324"/>
      <c r="Z324"/>
      <c r="AA324"/>
      <c r="AB324"/>
      <c r="AC324"/>
      <c r="AD324"/>
      <c r="AE324"/>
      <c r="AF324"/>
      <c r="AG324"/>
      <c r="AH324"/>
      <c r="AI324"/>
    </row>
    <row r="325" spans="10:35" x14ac:dyDescent="0.3"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/>
      <c r="X325"/>
      <c r="Y325"/>
      <c r="Z325"/>
      <c r="AA325"/>
      <c r="AB325"/>
      <c r="AC325"/>
      <c r="AD325"/>
      <c r="AE325"/>
      <c r="AF325"/>
      <c r="AG325"/>
      <c r="AH325"/>
      <c r="AI325"/>
    </row>
    <row r="326" spans="10:35" x14ac:dyDescent="0.3"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/>
      <c r="X326"/>
      <c r="Y326"/>
      <c r="Z326"/>
      <c r="AA326"/>
      <c r="AB326"/>
      <c r="AC326"/>
      <c r="AD326"/>
      <c r="AE326"/>
      <c r="AF326"/>
      <c r="AG326"/>
      <c r="AH326"/>
      <c r="AI326"/>
    </row>
    <row r="327" spans="10:35" x14ac:dyDescent="0.3"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/>
      <c r="X327"/>
      <c r="Y327"/>
      <c r="Z327"/>
      <c r="AA327"/>
      <c r="AB327"/>
      <c r="AC327"/>
      <c r="AD327"/>
      <c r="AE327"/>
      <c r="AF327"/>
      <c r="AG327"/>
      <c r="AH327"/>
      <c r="AI327"/>
    </row>
    <row r="328" spans="10:35" x14ac:dyDescent="0.3"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/>
      <c r="X328"/>
      <c r="Y328"/>
      <c r="Z328"/>
      <c r="AA328"/>
      <c r="AB328"/>
      <c r="AC328"/>
      <c r="AD328"/>
      <c r="AE328"/>
      <c r="AF328"/>
      <c r="AG328"/>
      <c r="AH328"/>
      <c r="AI328"/>
    </row>
    <row r="329" spans="10:35" x14ac:dyDescent="0.3"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/>
      <c r="X329"/>
      <c r="Y329"/>
      <c r="Z329"/>
      <c r="AA329"/>
      <c r="AB329"/>
      <c r="AC329"/>
      <c r="AD329"/>
      <c r="AE329"/>
      <c r="AF329"/>
      <c r="AG329"/>
      <c r="AH329"/>
      <c r="AI329"/>
    </row>
    <row r="330" spans="10:35" x14ac:dyDescent="0.3"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/>
      <c r="X330"/>
      <c r="Y330"/>
      <c r="Z330"/>
      <c r="AA330"/>
      <c r="AB330"/>
      <c r="AC330"/>
      <c r="AD330"/>
      <c r="AE330"/>
      <c r="AF330"/>
      <c r="AG330"/>
      <c r="AH330"/>
      <c r="AI330"/>
    </row>
    <row r="331" spans="10:35" x14ac:dyDescent="0.3"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/>
      <c r="X331"/>
      <c r="Y331"/>
      <c r="Z331"/>
      <c r="AA331"/>
      <c r="AB331"/>
      <c r="AC331"/>
      <c r="AD331"/>
      <c r="AE331"/>
      <c r="AF331"/>
      <c r="AG331"/>
      <c r="AH331"/>
      <c r="AI331"/>
    </row>
    <row r="332" spans="10:35" x14ac:dyDescent="0.3"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/>
      <c r="X332"/>
      <c r="Y332"/>
      <c r="Z332"/>
      <c r="AA332"/>
      <c r="AB332"/>
      <c r="AC332"/>
      <c r="AD332"/>
      <c r="AE332"/>
      <c r="AF332"/>
      <c r="AG332"/>
      <c r="AH332"/>
      <c r="AI332"/>
    </row>
    <row r="333" spans="10:35" x14ac:dyDescent="0.3"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/>
      <c r="X333"/>
      <c r="Y333"/>
      <c r="Z333"/>
      <c r="AA333"/>
      <c r="AB333"/>
      <c r="AC333"/>
      <c r="AD333"/>
      <c r="AE333"/>
      <c r="AF333"/>
      <c r="AG333"/>
      <c r="AH333"/>
      <c r="AI333"/>
    </row>
    <row r="334" spans="10:35" x14ac:dyDescent="0.3"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/>
      <c r="X334"/>
      <c r="Y334"/>
      <c r="Z334"/>
      <c r="AA334"/>
      <c r="AB334"/>
      <c r="AC334"/>
      <c r="AD334"/>
      <c r="AE334"/>
      <c r="AF334"/>
      <c r="AG334"/>
      <c r="AH334"/>
      <c r="AI334"/>
    </row>
    <row r="335" spans="10:35" x14ac:dyDescent="0.3"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/>
      <c r="X335"/>
      <c r="Y335"/>
      <c r="Z335"/>
      <c r="AA335"/>
      <c r="AB335"/>
      <c r="AC335"/>
      <c r="AD335"/>
      <c r="AE335"/>
      <c r="AF335"/>
      <c r="AG335"/>
      <c r="AH335"/>
      <c r="AI335"/>
    </row>
    <row r="336" spans="10:35" x14ac:dyDescent="0.3"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/>
      <c r="X336"/>
      <c r="Y336"/>
      <c r="Z336"/>
      <c r="AA336"/>
      <c r="AB336"/>
      <c r="AC336"/>
      <c r="AD336"/>
      <c r="AE336"/>
      <c r="AF336"/>
      <c r="AG336"/>
      <c r="AH336"/>
      <c r="AI336"/>
    </row>
    <row r="337" spans="10:35" x14ac:dyDescent="0.3"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/>
      <c r="X337"/>
      <c r="Y337"/>
      <c r="Z337"/>
      <c r="AA337"/>
      <c r="AB337"/>
      <c r="AC337"/>
      <c r="AD337"/>
      <c r="AE337"/>
      <c r="AF337"/>
      <c r="AG337"/>
      <c r="AH337"/>
      <c r="AI337"/>
    </row>
    <row r="338" spans="10:35" x14ac:dyDescent="0.3"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/>
      <c r="X338"/>
      <c r="Y338"/>
      <c r="Z338"/>
      <c r="AA338"/>
      <c r="AB338"/>
      <c r="AC338"/>
      <c r="AD338"/>
      <c r="AE338"/>
      <c r="AF338"/>
      <c r="AG338"/>
      <c r="AH338"/>
      <c r="AI338"/>
    </row>
    <row r="339" spans="10:35" x14ac:dyDescent="0.3"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/>
      <c r="X339"/>
      <c r="Y339"/>
      <c r="Z339"/>
      <c r="AA339"/>
      <c r="AB339"/>
      <c r="AC339"/>
      <c r="AD339"/>
      <c r="AE339"/>
      <c r="AF339"/>
      <c r="AG339"/>
      <c r="AH339"/>
      <c r="AI339"/>
    </row>
    <row r="340" spans="10:35" x14ac:dyDescent="0.3"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/>
      <c r="X340"/>
      <c r="Y340"/>
      <c r="Z340"/>
      <c r="AA340"/>
      <c r="AB340"/>
      <c r="AC340"/>
      <c r="AD340"/>
      <c r="AE340"/>
      <c r="AF340"/>
      <c r="AG340"/>
      <c r="AH340"/>
      <c r="AI340"/>
    </row>
    <row r="341" spans="10:35" x14ac:dyDescent="0.3"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/>
      <c r="X341"/>
      <c r="Y341"/>
      <c r="Z341"/>
      <c r="AA341"/>
      <c r="AB341"/>
      <c r="AC341"/>
      <c r="AD341"/>
      <c r="AE341"/>
      <c r="AF341"/>
      <c r="AG341"/>
      <c r="AH341"/>
      <c r="AI341"/>
    </row>
    <row r="342" spans="10:35" x14ac:dyDescent="0.3"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/>
      <c r="X342"/>
      <c r="Y342"/>
      <c r="Z342"/>
      <c r="AA342"/>
      <c r="AB342"/>
      <c r="AC342"/>
      <c r="AD342"/>
      <c r="AE342"/>
      <c r="AF342"/>
      <c r="AG342"/>
      <c r="AH342"/>
      <c r="AI342"/>
    </row>
    <row r="343" spans="10:35" x14ac:dyDescent="0.3"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/>
      <c r="X343"/>
      <c r="Y343"/>
      <c r="Z343"/>
      <c r="AA343"/>
      <c r="AB343"/>
      <c r="AC343"/>
      <c r="AD343"/>
      <c r="AE343"/>
      <c r="AF343"/>
      <c r="AG343"/>
      <c r="AH343"/>
      <c r="AI343"/>
    </row>
    <row r="344" spans="10:35" x14ac:dyDescent="0.3"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/>
      <c r="X344"/>
      <c r="Y344"/>
      <c r="Z344"/>
      <c r="AA344"/>
      <c r="AB344"/>
      <c r="AC344"/>
      <c r="AD344"/>
      <c r="AE344"/>
      <c r="AF344"/>
      <c r="AG344"/>
      <c r="AH344"/>
      <c r="AI344"/>
    </row>
    <row r="345" spans="10:35" x14ac:dyDescent="0.3"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/>
      <c r="X345"/>
      <c r="Y345"/>
      <c r="Z345"/>
      <c r="AA345"/>
      <c r="AB345"/>
      <c r="AC345"/>
      <c r="AD345"/>
      <c r="AE345"/>
      <c r="AF345"/>
      <c r="AG345"/>
      <c r="AH345"/>
      <c r="AI345"/>
    </row>
    <row r="346" spans="10:35" x14ac:dyDescent="0.3"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/>
      <c r="X346"/>
      <c r="Y346"/>
      <c r="Z346"/>
      <c r="AA346"/>
      <c r="AB346"/>
      <c r="AC346"/>
      <c r="AD346"/>
      <c r="AE346"/>
      <c r="AF346"/>
      <c r="AG346"/>
      <c r="AH346"/>
      <c r="AI346"/>
    </row>
    <row r="347" spans="10:35" x14ac:dyDescent="0.3"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/>
      <c r="X347"/>
      <c r="Y347"/>
      <c r="Z347"/>
      <c r="AA347"/>
      <c r="AB347"/>
      <c r="AC347"/>
      <c r="AD347"/>
      <c r="AE347"/>
      <c r="AF347"/>
      <c r="AG347"/>
      <c r="AH347"/>
      <c r="AI347"/>
    </row>
    <row r="348" spans="10:35" x14ac:dyDescent="0.3"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/>
      <c r="X348"/>
      <c r="Y348"/>
      <c r="Z348"/>
      <c r="AA348"/>
      <c r="AB348"/>
      <c r="AC348"/>
      <c r="AD348"/>
      <c r="AE348"/>
      <c r="AF348"/>
      <c r="AG348"/>
      <c r="AH348"/>
      <c r="AI348"/>
    </row>
    <row r="349" spans="10:35" x14ac:dyDescent="0.3"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/>
      <c r="X349"/>
      <c r="Y349"/>
      <c r="Z349"/>
      <c r="AA349"/>
      <c r="AB349"/>
      <c r="AC349"/>
      <c r="AD349"/>
      <c r="AE349"/>
      <c r="AF349"/>
      <c r="AG349"/>
      <c r="AH349"/>
      <c r="AI349"/>
    </row>
    <row r="350" spans="10:35" x14ac:dyDescent="0.3"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/>
      <c r="X350"/>
      <c r="Y350"/>
      <c r="Z350"/>
      <c r="AA350"/>
      <c r="AB350"/>
      <c r="AC350"/>
      <c r="AD350"/>
      <c r="AE350"/>
      <c r="AF350"/>
      <c r="AG350"/>
      <c r="AH350"/>
      <c r="AI350"/>
    </row>
    <row r="351" spans="10:35" x14ac:dyDescent="0.3"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/>
      <c r="X351"/>
      <c r="Y351"/>
      <c r="Z351"/>
      <c r="AA351"/>
      <c r="AB351"/>
      <c r="AC351"/>
      <c r="AD351"/>
      <c r="AE351"/>
      <c r="AF351"/>
      <c r="AG351"/>
      <c r="AH351"/>
      <c r="AI351"/>
    </row>
    <row r="352" spans="10:35" x14ac:dyDescent="0.3"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/>
      <c r="X352"/>
      <c r="Y352"/>
      <c r="Z352"/>
      <c r="AA352"/>
      <c r="AB352"/>
      <c r="AC352"/>
      <c r="AD352"/>
      <c r="AE352"/>
      <c r="AF352"/>
      <c r="AG352"/>
      <c r="AH352"/>
      <c r="AI352"/>
    </row>
    <row r="353" spans="10:35" x14ac:dyDescent="0.3"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/>
      <c r="X353"/>
      <c r="Y353"/>
      <c r="Z353"/>
      <c r="AA353"/>
      <c r="AB353"/>
      <c r="AC353"/>
      <c r="AD353"/>
      <c r="AE353"/>
      <c r="AF353"/>
      <c r="AG353"/>
      <c r="AH353"/>
      <c r="AI353"/>
    </row>
    <row r="354" spans="10:35" x14ac:dyDescent="0.3"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/>
      <c r="X354"/>
      <c r="Y354"/>
      <c r="Z354"/>
      <c r="AA354"/>
      <c r="AB354"/>
      <c r="AC354"/>
      <c r="AD354"/>
      <c r="AE354"/>
      <c r="AF354"/>
      <c r="AG354"/>
      <c r="AH354"/>
      <c r="AI354"/>
    </row>
    <row r="355" spans="10:35" x14ac:dyDescent="0.3"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/>
      <c r="X355"/>
      <c r="Y355"/>
      <c r="Z355"/>
      <c r="AA355"/>
      <c r="AB355"/>
      <c r="AC355"/>
      <c r="AD355"/>
      <c r="AE355"/>
      <c r="AF355"/>
      <c r="AG355"/>
      <c r="AH355"/>
      <c r="AI355"/>
    </row>
    <row r="356" spans="10:35" x14ac:dyDescent="0.3"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/>
      <c r="X356"/>
      <c r="Y356"/>
      <c r="Z356"/>
      <c r="AA356"/>
      <c r="AB356"/>
      <c r="AC356"/>
      <c r="AD356"/>
      <c r="AE356"/>
      <c r="AF356"/>
      <c r="AG356"/>
      <c r="AH356"/>
      <c r="AI356"/>
    </row>
    <row r="357" spans="10:35" x14ac:dyDescent="0.3"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/>
      <c r="X357"/>
      <c r="Y357"/>
      <c r="Z357"/>
      <c r="AA357"/>
      <c r="AB357"/>
      <c r="AC357"/>
      <c r="AD357"/>
      <c r="AE357"/>
      <c r="AF357"/>
      <c r="AG357"/>
      <c r="AH357"/>
      <c r="AI357"/>
    </row>
    <row r="358" spans="10:35" x14ac:dyDescent="0.3"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/>
      <c r="X358"/>
      <c r="Y358"/>
      <c r="Z358"/>
      <c r="AA358"/>
      <c r="AB358"/>
      <c r="AC358"/>
      <c r="AD358"/>
      <c r="AE358"/>
      <c r="AF358"/>
      <c r="AG358"/>
      <c r="AH358"/>
      <c r="AI358"/>
    </row>
    <row r="359" spans="10:35" x14ac:dyDescent="0.3"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/>
      <c r="X359"/>
      <c r="Y359"/>
      <c r="Z359"/>
      <c r="AA359"/>
      <c r="AB359"/>
      <c r="AC359"/>
      <c r="AD359"/>
      <c r="AE359"/>
      <c r="AF359"/>
      <c r="AG359"/>
      <c r="AH359"/>
      <c r="AI359"/>
    </row>
    <row r="360" spans="10:35" x14ac:dyDescent="0.3"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/>
      <c r="X360"/>
      <c r="Y360"/>
      <c r="Z360"/>
      <c r="AA360"/>
      <c r="AB360"/>
      <c r="AC360"/>
      <c r="AD360"/>
      <c r="AE360"/>
      <c r="AF360"/>
      <c r="AG360"/>
      <c r="AH360"/>
      <c r="AI360"/>
    </row>
    <row r="361" spans="10:35" x14ac:dyDescent="0.3"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/>
      <c r="X361"/>
      <c r="Y361"/>
      <c r="Z361"/>
      <c r="AA361"/>
      <c r="AB361"/>
      <c r="AC361"/>
      <c r="AD361"/>
      <c r="AE361"/>
      <c r="AF361"/>
      <c r="AG361"/>
      <c r="AH361"/>
      <c r="AI361"/>
    </row>
    <row r="362" spans="10:35" x14ac:dyDescent="0.3"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/>
      <c r="X362"/>
      <c r="Y362"/>
      <c r="Z362"/>
      <c r="AA362"/>
      <c r="AB362"/>
      <c r="AC362"/>
      <c r="AD362"/>
      <c r="AE362"/>
      <c r="AF362"/>
      <c r="AG362"/>
      <c r="AH362"/>
      <c r="AI362"/>
    </row>
    <row r="363" spans="10:35" x14ac:dyDescent="0.3"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/>
      <c r="X363"/>
      <c r="Y363"/>
      <c r="Z363"/>
      <c r="AA363"/>
      <c r="AB363"/>
      <c r="AC363"/>
      <c r="AD363"/>
      <c r="AE363"/>
      <c r="AF363"/>
      <c r="AG363"/>
      <c r="AH363"/>
      <c r="AI363"/>
    </row>
    <row r="364" spans="10:35" x14ac:dyDescent="0.3"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/>
      <c r="X364"/>
      <c r="Y364"/>
      <c r="Z364"/>
      <c r="AA364"/>
      <c r="AB364"/>
      <c r="AC364"/>
      <c r="AD364"/>
      <c r="AE364"/>
      <c r="AF364"/>
      <c r="AG364"/>
      <c r="AH364"/>
      <c r="AI364"/>
    </row>
    <row r="365" spans="10:35" x14ac:dyDescent="0.3"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/>
      <c r="X365"/>
      <c r="Y365"/>
      <c r="Z365"/>
      <c r="AA365"/>
      <c r="AB365"/>
      <c r="AC365"/>
      <c r="AD365"/>
      <c r="AE365"/>
      <c r="AF365"/>
      <c r="AG365"/>
      <c r="AH365"/>
      <c r="AI365"/>
    </row>
    <row r="366" spans="10:35" x14ac:dyDescent="0.3"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/>
      <c r="X366"/>
      <c r="Y366"/>
      <c r="Z366"/>
      <c r="AA366"/>
      <c r="AB366"/>
      <c r="AC366"/>
      <c r="AD366"/>
      <c r="AE366"/>
      <c r="AF366"/>
      <c r="AG366"/>
      <c r="AH366"/>
      <c r="AI366"/>
    </row>
    <row r="367" spans="10:35" x14ac:dyDescent="0.3"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/>
      <c r="X367"/>
      <c r="Y367"/>
      <c r="Z367"/>
      <c r="AA367"/>
      <c r="AB367"/>
      <c r="AC367"/>
      <c r="AD367"/>
      <c r="AE367"/>
      <c r="AF367"/>
      <c r="AG367"/>
      <c r="AH367"/>
      <c r="AI367"/>
    </row>
    <row r="368" spans="10:35" x14ac:dyDescent="0.3"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/>
      <c r="X368"/>
      <c r="Y368"/>
      <c r="Z368"/>
      <c r="AA368"/>
      <c r="AB368"/>
      <c r="AC368"/>
      <c r="AD368"/>
      <c r="AE368"/>
      <c r="AF368"/>
      <c r="AG368"/>
      <c r="AH368"/>
      <c r="AI368"/>
    </row>
    <row r="369" spans="10:35" x14ac:dyDescent="0.3"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/>
      <c r="X369"/>
      <c r="Y369"/>
      <c r="Z369"/>
      <c r="AA369"/>
      <c r="AB369"/>
      <c r="AC369"/>
      <c r="AD369"/>
      <c r="AE369"/>
      <c r="AF369"/>
      <c r="AG369"/>
      <c r="AH369"/>
      <c r="AI369"/>
    </row>
    <row r="370" spans="10:35" x14ac:dyDescent="0.3"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/>
      <c r="X370"/>
      <c r="Y370"/>
      <c r="Z370"/>
      <c r="AA370"/>
      <c r="AB370"/>
      <c r="AC370"/>
      <c r="AD370"/>
      <c r="AE370"/>
      <c r="AF370"/>
      <c r="AG370"/>
      <c r="AH370"/>
      <c r="AI370"/>
    </row>
    <row r="371" spans="10:35" x14ac:dyDescent="0.3"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/>
      <c r="X371"/>
      <c r="Y371"/>
      <c r="Z371"/>
      <c r="AA371"/>
      <c r="AB371"/>
      <c r="AC371"/>
      <c r="AD371"/>
      <c r="AE371"/>
      <c r="AF371"/>
      <c r="AG371"/>
      <c r="AH371"/>
      <c r="AI371"/>
    </row>
    <row r="372" spans="10:35" x14ac:dyDescent="0.3"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/>
      <c r="X372"/>
      <c r="Y372"/>
      <c r="Z372"/>
      <c r="AA372"/>
      <c r="AB372"/>
      <c r="AC372"/>
      <c r="AD372"/>
      <c r="AE372"/>
      <c r="AF372"/>
      <c r="AG372"/>
      <c r="AH372"/>
      <c r="AI372"/>
    </row>
    <row r="373" spans="10:35" x14ac:dyDescent="0.3"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/>
      <c r="X373"/>
      <c r="Y373"/>
      <c r="Z373"/>
      <c r="AA373"/>
      <c r="AB373"/>
      <c r="AC373"/>
      <c r="AD373"/>
      <c r="AE373"/>
      <c r="AF373"/>
      <c r="AG373"/>
      <c r="AH373"/>
      <c r="AI373"/>
    </row>
    <row r="374" spans="10:35" x14ac:dyDescent="0.3"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/>
      <c r="X374"/>
      <c r="Y374"/>
      <c r="Z374"/>
      <c r="AA374"/>
      <c r="AB374"/>
      <c r="AC374"/>
      <c r="AD374"/>
      <c r="AE374"/>
      <c r="AF374"/>
      <c r="AG374"/>
      <c r="AH374"/>
      <c r="AI374"/>
    </row>
    <row r="375" spans="10:35" x14ac:dyDescent="0.3"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/>
      <c r="X375"/>
      <c r="Y375"/>
      <c r="Z375"/>
      <c r="AA375"/>
      <c r="AB375"/>
      <c r="AC375"/>
      <c r="AD375"/>
      <c r="AE375"/>
      <c r="AF375"/>
      <c r="AG375"/>
      <c r="AH375"/>
      <c r="AI375"/>
    </row>
    <row r="376" spans="10:35" x14ac:dyDescent="0.3"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/>
      <c r="X376"/>
      <c r="Y376"/>
      <c r="Z376"/>
      <c r="AA376"/>
      <c r="AB376"/>
      <c r="AC376"/>
      <c r="AD376"/>
      <c r="AE376"/>
      <c r="AF376"/>
      <c r="AG376"/>
      <c r="AH376"/>
      <c r="AI376"/>
    </row>
    <row r="377" spans="10:35" x14ac:dyDescent="0.3"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/>
      <c r="X377"/>
      <c r="Y377"/>
      <c r="Z377"/>
      <c r="AA377"/>
      <c r="AB377"/>
      <c r="AC377"/>
      <c r="AD377"/>
      <c r="AE377"/>
      <c r="AF377"/>
      <c r="AG377"/>
      <c r="AH377"/>
      <c r="AI377"/>
    </row>
    <row r="378" spans="10:35" x14ac:dyDescent="0.3"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/>
      <c r="X378"/>
      <c r="Y378"/>
      <c r="Z378"/>
      <c r="AA378"/>
      <c r="AB378"/>
      <c r="AC378"/>
      <c r="AD378"/>
      <c r="AE378"/>
      <c r="AF378"/>
      <c r="AG378"/>
      <c r="AH378"/>
      <c r="AI378"/>
    </row>
    <row r="379" spans="10:35" x14ac:dyDescent="0.3"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/>
      <c r="X379"/>
      <c r="Y379"/>
      <c r="Z379"/>
      <c r="AA379"/>
      <c r="AB379"/>
      <c r="AC379"/>
      <c r="AD379"/>
      <c r="AE379"/>
      <c r="AF379"/>
      <c r="AG379"/>
      <c r="AH379"/>
      <c r="AI379"/>
    </row>
    <row r="380" spans="10:35" x14ac:dyDescent="0.3"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/>
      <c r="X380"/>
      <c r="Y380"/>
      <c r="Z380"/>
      <c r="AA380"/>
      <c r="AB380"/>
      <c r="AC380"/>
      <c r="AD380"/>
      <c r="AE380"/>
      <c r="AF380"/>
      <c r="AG380"/>
      <c r="AH380"/>
      <c r="AI380"/>
    </row>
    <row r="381" spans="10:35" x14ac:dyDescent="0.3"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/>
      <c r="X381"/>
      <c r="Y381"/>
      <c r="Z381"/>
      <c r="AA381"/>
      <c r="AB381"/>
      <c r="AC381"/>
      <c r="AD381"/>
      <c r="AE381"/>
      <c r="AF381"/>
      <c r="AG381"/>
      <c r="AH381"/>
      <c r="AI381"/>
    </row>
    <row r="382" spans="10:35" x14ac:dyDescent="0.3"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/>
      <c r="X382"/>
      <c r="Y382"/>
      <c r="Z382"/>
      <c r="AA382"/>
      <c r="AB382"/>
      <c r="AC382"/>
      <c r="AD382"/>
      <c r="AE382"/>
      <c r="AF382"/>
      <c r="AG382"/>
      <c r="AH382"/>
      <c r="AI382"/>
    </row>
    <row r="383" spans="10:35" x14ac:dyDescent="0.3"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/>
      <c r="X383"/>
      <c r="Y383"/>
      <c r="Z383"/>
      <c r="AA383"/>
      <c r="AB383"/>
      <c r="AC383"/>
      <c r="AD383"/>
      <c r="AE383"/>
      <c r="AF383"/>
      <c r="AG383"/>
      <c r="AH383"/>
      <c r="AI383"/>
    </row>
    <row r="384" spans="10:35" x14ac:dyDescent="0.3"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/>
      <c r="X384"/>
      <c r="Y384"/>
      <c r="Z384"/>
      <c r="AA384"/>
      <c r="AB384"/>
      <c r="AC384"/>
      <c r="AD384"/>
      <c r="AE384"/>
      <c r="AF384"/>
      <c r="AG384"/>
      <c r="AH384"/>
      <c r="AI384"/>
    </row>
    <row r="385" spans="10:35" x14ac:dyDescent="0.3"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/>
      <c r="X385"/>
      <c r="Y385"/>
      <c r="Z385"/>
      <c r="AA385"/>
      <c r="AB385"/>
      <c r="AC385"/>
      <c r="AD385"/>
      <c r="AE385"/>
      <c r="AF385"/>
      <c r="AG385"/>
      <c r="AH385"/>
      <c r="AI385"/>
    </row>
    <row r="386" spans="10:35" x14ac:dyDescent="0.3"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/>
      <c r="X386"/>
      <c r="Y386"/>
      <c r="Z386"/>
      <c r="AA386"/>
      <c r="AB386"/>
      <c r="AC386"/>
      <c r="AD386"/>
      <c r="AE386"/>
      <c r="AF386"/>
      <c r="AG386"/>
      <c r="AH386"/>
      <c r="AI386"/>
    </row>
    <row r="387" spans="10:35" x14ac:dyDescent="0.3"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/>
      <c r="X387"/>
      <c r="Y387"/>
      <c r="Z387"/>
      <c r="AA387"/>
      <c r="AB387"/>
      <c r="AC387"/>
      <c r="AD387"/>
      <c r="AE387"/>
      <c r="AF387"/>
      <c r="AG387"/>
      <c r="AH387"/>
      <c r="AI387"/>
    </row>
    <row r="388" spans="10:35" x14ac:dyDescent="0.3"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/>
      <c r="X388"/>
      <c r="Y388"/>
      <c r="Z388"/>
      <c r="AA388"/>
      <c r="AB388"/>
      <c r="AC388"/>
      <c r="AD388"/>
      <c r="AE388"/>
      <c r="AF388"/>
      <c r="AG388"/>
      <c r="AH388"/>
      <c r="AI388"/>
    </row>
    <row r="389" spans="10:35" x14ac:dyDescent="0.3"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/>
      <c r="X389"/>
      <c r="Y389"/>
      <c r="Z389"/>
      <c r="AA389"/>
      <c r="AB389"/>
      <c r="AC389"/>
      <c r="AD389"/>
      <c r="AE389"/>
      <c r="AF389"/>
      <c r="AG389"/>
      <c r="AH389"/>
      <c r="AI389"/>
    </row>
    <row r="390" spans="10:35" x14ac:dyDescent="0.3"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/>
      <c r="X390"/>
      <c r="Y390"/>
      <c r="Z390"/>
      <c r="AA390"/>
      <c r="AB390"/>
      <c r="AC390"/>
      <c r="AD390"/>
      <c r="AE390"/>
      <c r="AF390"/>
      <c r="AG390"/>
      <c r="AH390"/>
      <c r="AI390"/>
    </row>
    <row r="391" spans="10:35" x14ac:dyDescent="0.3"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/>
      <c r="X391"/>
      <c r="Y391"/>
      <c r="Z391"/>
      <c r="AA391"/>
      <c r="AB391"/>
      <c r="AC391"/>
      <c r="AD391"/>
      <c r="AE391"/>
      <c r="AF391"/>
      <c r="AG391"/>
      <c r="AH391"/>
      <c r="AI391"/>
    </row>
    <row r="392" spans="10:35" x14ac:dyDescent="0.3"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/>
      <c r="X392"/>
      <c r="Y392"/>
      <c r="Z392"/>
      <c r="AA392"/>
      <c r="AB392"/>
      <c r="AC392"/>
      <c r="AD392"/>
      <c r="AE392"/>
      <c r="AF392"/>
      <c r="AG392"/>
      <c r="AH392"/>
      <c r="AI392"/>
    </row>
    <row r="393" spans="10:35" x14ac:dyDescent="0.3"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/>
      <c r="X393"/>
      <c r="Y393"/>
      <c r="Z393"/>
      <c r="AA393"/>
      <c r="AB393"/>
      <c r="AC393"/>
      <c r="AD393"/>
      <c r="AE393"/>
      <c r="AF393"/>
      <c r="AG393"/>
      <c r="AH393"/>
      <c r="AI393"/>
    </row>
    <row r="394" spans="10:35" x14ac:dyDescent="0.3"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/>
      <c r="X394"/>
      <c r="Y394"/>
      <c r="Z394"/>
      <c r="AA394"/>
      <c r="AB394"/>
      <c r="AC394"/>
      <c r="AD394"/>
      <c r="AE394"/>
      <c r="AF394"/>
      <c r="AG394"/>
      <c r="AH394"/>
      <c r="AI394"/>
    </row>
    <row r="395" spans="10:35" x14ac:dyDescent="0.3"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/>
      <c r="X395"/>
      <c r="Y395"/>
      <c r="Z395"/>
      <c r="AA395"/>
      <c r="AB395"/>
      <c r="AC395"/>
      <c r="AD395"/>
      <c r="AE395"/>
      <c r="AF395"/>
      <c r="AG395"/>
      <c r="AH395"/>
      <c r="AI395"/>
    </row>
    <row r="396" spans="10:35" x14ac:dyDescent="0.3"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/>
      <c r="X396"/>
      <c r="Y396"/>
      <c r="Z396"/>
      <c r="AA396"/>
      <c r="AB396"/>
      <c r="AC396"/>
      <c r="AD396"/>
      <c r="AE396"/>
      <c r="AF396"/>
      <c r="AG396"/>
      <c r="AH396"/>
      <c r="AI396"/>
    </row>
    <row r="397" spans="10:35" x14ac:dyDescent="0.3"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/>
      <c r="X397"/>
      <c r="Y397"/>
      <c r="Z397"/>
      <c r="AA397"/>
      <c r="AB397"/>
      <c r="AC397"/>
      <c r="AD397"/>
      <c r="AE397"/>
      <c r="AF397"/>
      <c r="AG397"/>
      <c r="AH397"/>
      <c r="AI397"/>
    </row>
    <row r="398" spans="10:35" x14ac:dyDescent="0.3"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/>
      <c r="X398"/>
      <c r="Y398"/>
      <c r="Z398"/>
      <c r="AA398"/>
      <c r="AB398"/>
      <c r="AC398"/>
      <c r="AD398"/>
      <c r="AE398"/>
      <c r="AF398"/>
      <c r="AG398"/>
      <c r="AH398"/>
      <c r="AI398"/>
    </row>
    <row r="399" spans="10:35" x14ac:dyDescent="0.3"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/>
      <c r="X399"/>
      <c r="Y399"/>
      <c r="Z399"/>
      <c r="AA399"/>
      <c r="AB399"/>
      <c r="AC399"/>
      <c r="AD399"/>
      <c r="AE399"/>
      <c r="AF399"/>
      <c r="AG399"/>
      <c r="AH399"/>
      <c r="AI399"/>
    </row>
    <row r="400" spans="10:35" x14ac:dyDescent="0.3"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/>
      <c r="X400"/>
      <c r="Y400"/>
      <c r="Z400"/>
      <c r="AA400"/>
      <c r="AB400"/>
      <c r="AC400"/>
      <c r="AD400"/>
      <c r="AE400"/>
      <c r="AF400"/>
      <c r="AG400"/>
      <c r="AH400"/>
      <c r="AI400"/>
    </row>
    <row r="401" spans="10:35" x14ac:dyDescent="0.3"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/>
      <c r="X401"/>
      <c r="Y401"/>
      <c r="Z401"/>
      <c r="AA401"/>
      <c r="AB401"/>
      <c r="AC401"/>
      <c r="AD401"/>
      <c r="AE401"/>
      <c r="AF401"/>
      <c r="AG401"/>
      <c r="AH401"/>
      <c r="AI401"/>
    </row>
    <row r="402" spans="10:35" x14ac:dyDescent="0.3"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/>
      <c r="X402"/>
      <c r="Y402"/>
      <c r="Z402"/>
      <c r="AA402"/>
      <c r="AB402"/>
      <c r="AC402"/>
      <c r="AD402"/>
      <c r="AE402"/>
      <c r="AF402"/>
      <c r="AG402"/>
      <c r="AH402"/>
      <c r="AI402"/>
    </row>
    <row r="403" spans="10:35" x14ac:dyDescent="0.3"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/>
      <c r="X403"/>
      <c r="Y403"/>
      <c r="Z403"/>
      <c r="AA403"/>
      <c r="AB403"/>
      <c r="AC403"/>
      <c r="AD403"/>
      <c r="AE403"/>
      <c r="AF403"/>
      <c r="AG403"/>
      <c r="AH403"/>
      <c r="AI403"/>
    </row>
    <row r="404" spans="10:35" x14ac:dyDescent="0.3"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/>
      <c r="X404"/>
      <c r="Y404"/>
      <c r="Z404"/>
      <c r="AA404"/>
      <c r="AB404"/>
      <c r="AC404"/>
      <c r="AD404"/>
      <c r="AE404"/>
      <c r="AF404"/>
      <c r="AG404"/>
      <c r="AH404"/>
      <c r="AI404"/>
    </row>
    <row r="405" spans="10:35" x14ac:dyDescent="0.3"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/>
      <c r="X405"/>
      <c r="Y405"/>
      <c r="Z405"/>
      <c r="AA405"/>
      <c r="AB405"/>
      <c r="AC405"/>
      <c r="AD405"/>
      <c r="AE405"/>
      <c r="AF405"/>
      <c r="AG405"/>
      <c r="AH405"/>
      <c r="AI405"/>
    </row>
    <row r="406" spans="10:35" x14ac:dyDescent="0.3"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/>
      <c r="X406"/>
      <c r="Y406"/>
      <c r="Z406"/>
      <c r="AA406"/>
      <c r="AB406"/>
      <c r="AC406"/>
      <c r="AD406"/>
      <c r="AE406"/>
      <c r="AF406"/>
      <c r="AG406"/>
      <c r="AH406"/>
      <c r="AI406"/>
    </row>
    <row r="407" spans="10:35" x14ac:dyDescent="0.3"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/>
      <c r="X407"/>
      <c r="Y407"/>
      <c r="Z407"/>
      <c r="AA407"/>
      <c r="AB407"/>
      <c r="AC407"/>
      <c r="AD407"/>
      <c r="AE407"/>
      <c r="AF407"/>
      <c r="AG407"/>
      <c r="AH407"/>
      <c r="AI407"/>
    </row>
    <row r="408" spans="10:35" x14ac:dyDescent="0.3"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/>
      <c r="X408"/>
      <c r="Y408"/>
      <c r="Z408"/>
      <c r="AA408"/>
      <c r="AB408"/>
      <c r="AC408"/>
      <c r="AD408"/>
      <c r="AE408"/>
      <c r="AF408"/>
      <c r="AG408"/>
      <c r="AH408"/>
      <c r="AI408"/>
    </row>
    <row r="409" spans="10:35" x14ac:dyDescent="0.3"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/>
      <c r="X409"/>
      <c r="Y409"/>
      <c r="Z409"/>
      <c r="AA409"/>
      <c r="AB409"/>
      <c r="AC409"/>
      <c r="AD409"/>
      <c r="AE409"/>
      <c r="AF409"/>
      <c r="AG409"/>
      <c r="AH409"/>
      <c r="AI409"/>
    </row>
    <row r="410" spans="10:35" x14ac:dyDescent="0.3"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/>
      <c r="X410"/>
      <c r="Y410"/>
      <c r="Z410"/>
      <c r="AA410"/>
      <c r="AB410"/>
      <c r="AC410"/>
      <c r="AD410"/>
      <c r="AE410"/>
      <c r="AF410"/>
      <c r="AG410"/>
      <c r="AH410"/>
      <c r="AI410"/>
    </row>
    <row r="411" spans="10:35" x14ac:dyDescent="0.3"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/>
      <c r="X411"/>
      <c r="Y411"/>
      <c r="Z411"/>
      <c r="AA411"/>
      <c r="AB411"/>
      <c r="AC411"/>
      <c r="AD411"/>
      <c r="AE411"/>
      <c r="AF411"/>
      <c r="AG411"/>
      <c r="AH411"/>
      <c r="AI411"/>
    </row>
    <row r="412" spans="10:35" x14ac:dyDescent="0.3"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/>
      <c r="X412"/>
      <c r="Y412"/>
      <c r="Z412"/>
      <c r="AA412"/>
      <c r="AB412"/>
      <c r="AC412"/>
      <c r="AD412"/>
      <c r="AE412"/>
      <c r="AF412"/>
      <c r="AG412"/>
      <c r="AH412"/>
      <c r="AI412"/>
    </row>
    <row r="413" spans="10:35" x14ac:dyDescent="0.3"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/>
      <c r="X413"/>
      <c r="Y413"/>
      <c r="Z413"/>
      <c r="AA413"/>
      <c r="AB413"/>
      <c r="AC413"/>
      <c r="AD413"/>
      <c r="AE413"/>
      <c r="AF413"/>
      <c r="AG413"/>
      <c r="AH413"/>
      <c r="AI413"/>
    </row>
    <row r="414" spans="10:35" x14ac:dyDescent="0.3"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/>
      <c r="X414"/>
      <c r="Y414"/>
      <c r="Z414"/>
      <c r="AA414"/>
      <c r="AB414"/>
      <c r="AC414"/>
      <c r="AD414"/>
      <c r="AE414"/>
      <c r="AF414"/>
      <c r="AG414"/>
      <c r="AH414"/>
      <c r="AI414"/>
    </row>
    <row r="415" spans="10:35" x14ac:dyDescent="0.3"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/>
      <c r="X415"/>
      <c r="Y415"/>
      <c r="Z415"/>
      <c r="AA415"/>
      <c r="AB415"/>
      <c r="AC415"/>
      <c r="AD415"/>
      <c r="AE415"/>
      <c r="AF415"/>
      <c r="AG415"/>
      <c r="AH415"/>
      <c r="AI415"/>
    </row>
    <row r="416" spans="10:35" x14ac:dyDescent="0.3"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/>
      <c r="X416"/>
      <c r="Y416"/>
      <c r="Z416"/>
      <c r="AA416"/>
      <c r="AB416"/>
      <c r="AC416"/>
      <c r="AD416"/>
      <c r="AE416"/>
      <c r="AF416"/>
      <c r="AG416"/>
      <c r="AH416"/>
      <c r="AI416"/>
    </row>
    <row r="417" spans="10:35" x14ac:dyDescent="0.3"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/>
      <c r="X417"/>
      <c r="Y417"/>
      <c r="Z417"/>
      <c r="AA417"/>
      <c r="AB417"/>
      <c r="AC417"/>
      <c r="AD417"/>
      <c r="AE417"/>
      <c r="AF417"/>
      <c r="AG417"/>
      <c r="AH417"/>
      <c r="AI417"/>
    </row>
    <row r="418" spans="10:35" x14ac:dyDescent="0.3"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/>
      <c r="X418"/>
      <c r="Y418"/>
      <c r="Z418"/>
      <c r="AA418"/>
      <c r="AB418"/>
      <c r="AC418"/>
      <c r="AD418"/>
      <c r="AE418"/>
      <c r="AF418"/>
      <c r="AG418"/>
      <c r="AH418"/>
      <c r="AI418"/>
    </row>
    <row r="419" spans="10:35" x14ac:dyDescent="0.3"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/>
      <c r="X419"/>
      <c r="Y419"/>
      <c r="Z419"/>
      <c r="AA419"/>
      <c r="AB419"/>
      <c r="AC419"/>
      <c r="AD419"/>
      <c r="AE419"/>
      <c r="AF419"/>
      <c r="AG419"/>
      <c r="AH419"/>
      <c r="AI419"/>
    </row>
    <row r="420" spans="10:35" x14ac:dyDescent="0.3"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/>
      <c r="X420"/>
      <c r="Y420"/>
      <c r="Z420"/>
      <c r="AA420"/>
      <c r="AB420"/>
      <c r="AC420"/>
      <c r="AD420"/>
      <c r="AE420"/>
      <c r="AF420"/>
      <c r="AG420"/>
      <c r="AH420"/>
      <c r="AI420"/>
    </row>
    <row r="421" spans="10:35" x14ac:dyDescent="0.3"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/>
      <c r="X421"/>
      <c r="Y421"/>
      <c r="Z421"/>
      <c r="AA421"/>
      <c r="AB421"/>
      <c r="AC421"/>
      <c r="AD421"/>
      <c r="AE421"/>
      <c r="AF421"/>
      <c r="AG421"/>
      <c r="AH421"/>
      <c r="AI421"/>
    </row>
    <row r="422" spans="10:35" x14ac:dyDescent="0.3"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/>
      <c r="X422"/>
      <c r="Y422"/>
      <c r="Z422"/>
      <c r="AA422"/>
      <c r="AB422"/>
      <c r="AC422"/>
      <c r="AD422"/>
      <c r="AE422"/>
      <c r="AF422"/>
      <c r="AG422"/>
      <c r="AH422"/>
      <c r="AI422"/>
    </row>
    <row r="423" spans="10:35" x14ac:dyDescent="0.3"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/>
      <c r="X423"/>
      <c r="Y423"/>
      <c r="Z423"/>
      <c r="AA423"/>
      <c r="AB423"/>
      <c r="AC423"/>
      <c r="AD423"/>
      <c r="AE423"/>
      <c r="AF423"/>
      <c r="AG423"/>
      <c r="AH423"/>
      <c r="AI423"/>
    </row>
    <row r="424" spans="10:35" x14ac:dyDescent="0.3"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/>
      <c r="X424"/>
      <c r="Y424"/>
      <c r="Z424"/>
      <c r="AA424"/>
      <c r="AB424"/>
      <c r="AC424"/>
      <c r="AD424"/>
      <c r="AE424"/>
      <c r="AF424"/>
      <c r="AG424"/>
      <c r="AH424"/>
      <c r="AI424"/>
    </row>
    <row r="425" spans="10:35" x14ac:dyDescent="0.3"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/>
      <c r="X425"/>
      <c r="Y425"/>
      <c r="Z425"/>
      <c r="AA425"/>
      <c r="AB425"/>
      <c r="AC425"/>
      <c r="AD425"/>
      <c r="AE425"/>
      <c r="AF425"/>
      <c r="AG425"/>
      <c r="AH425"/>
      <c r="AI425"/>
    </row>
    <row r="426" spans="10:35" x14ac:dyDescent="0.3"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/>
      <c r="X426"/>
      <c r="Y426"/>
      <c r="Z426"/>
      <c r="AA426"/>
      <c r="AB426"/>
      <c r="AC426"/>
      <c r="AD426"/>
      <c r="AE426"/>
      <c r="AF426"/>
      <c r="AG426"/>
      <c r="AH426"/>
      <c r="AI426"/>
    </row>
    <row r="427" spans="10:35" x14ac:dyDescent="0.3"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/>
      <c r="X427"/>
      <c r="Y427"/>
      <c r="Z427"/>
      <c r="AA427"/>
      <c r="AB427"/>
      <c r="AC427"/>
      <c r="AD427"/>
      <c r="AE427"/>
      <c r="AF427"/>
      <c r="AG427"/>
      <c r="AH427"/>
      <c r="AI427"/>
    </row>
    <row r="428" spans="10:35" x14ac:dyDescent="0.3"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/>
      <c r="X428"/>
      <c r="Y428"/>
      <c r="Z428"/>
      <c r="AA428"/>
      <c r="AB428"/>
      <c r="AC428"/>
      <c r="AD428"/>
      <c r="AE428"/>
      <c r="AF428"/>
      <c r="AG428"/>
      <c r="AH428"/>
      <c r="AI428"/>
    </row>
    <row r="429" spans="10:35" x14ac:dyDescent="0.3"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/>
      <c r="X429"/>
      <c r="Y429"/>
      <c r="Z429"/>
      <c r="AA429"/>
      <c r="AB429"/>
      <c r="AC429"/>
      <c r="AD429"/>
      <c r="AE429"/>
      <c r="AF429"/>
      <c r="AG429"/>
      <c r="AH429"/>
      <c r="AI429"/>
    </row>
    <row r="430" spans="10:35" x14ac:dyDescent="0.3"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/>
      <c r="X430"/>
      <c r="Y430"/>
      <c r="Z430"/>
      <c r="AA430"/>
      <c r="AB430"/>
      <c r="AC430"/>
      <c r="AD430"/>
      <c r="AE430"/>
      <c r="AF430"/>
      <c r="AG430"/>
      <c r="AH430"/>
      <c r="AI430"/>
    </row>
    <row r="431" spans="10:35" x14ac:dyDescent="0.3"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/>
      <c r="X431"/>
      <c r="Y431"/>
      <c r="Z431"/>
      <c r="AA431"/>
      <c r="AB431"/>
      <c r="AC431"/>
      <c r="AD431"/>
      <c r="AE431"/>
      <c r="AF431"/>
      <c r="AG431"/>
      <c r="AH431"/>
      <c r="AI431"/>
    </row>
    <row r="432" spans="10:35" x14ac:dyDescent="0.3"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/>
      <c r="X432"/>
      <c r="Y432"/>
      <c r="Z432"/>
      <c r="AA432"/>
      <c r="AB432"/>
      <c r="AC432"/>
      <c r="AD432"/>
      <c r="AE432"/>
      <c r="AF432"/>
      <c r="AG432"/>
      <c r="AH432"/>
      <c r="AI432"/>
    </row>
    <row r="433" spans="10:35" x14ac:dyDescent="0.3"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/>
      <c r="X433"/>
      <c r="Y433"/>
      <c r="Z433"/>
      <c r="AA433"/>
      <c r="AB433"/>
      <c r="AC433"/>
      <c r="AD433"/>
      <c r="AE433"/>
      <c r="AF433"/>
      <c r="AG433"/>
      <c r="AH433"/>
      <c r="AI433"/>
    </row>
    <row r="434" spans="10:35" x14ac:dyDescent="0.3"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/>
      <c r="X434"/>
      <c r="Y434"/>
      <c r="Z434"/>
      <c r="AA434"/>
      <c r="AB434"/>
      <c r="AC434"/>
      <c r="AD434"/>
      <c r="AE434"/>
      <c r="AF434"/>
      <c r="AG434"/>
      <c r="AH434"/>
      <c r="AI434"/>
    </row>
    <row r="435" spans="10:35" x14ac:dyDescent="0.3"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/>
      <c r="X435"/>
      <c r="Y435"/>
      <c r="Z435"/>
      <c r="AA435"/>
      <c r="AB435"/>
      <c r="AC435"/>
      <c r="AD435"/>
      <c r="AE435"/>
      <c r="AF435"/>
      <c r="AG435"/>
      <c r="AH435"/>
      <c r="AI435"/>
    </row>
    <row r="436" spans="10:35" x14ac:dyDescent="0.3"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/>
      <c r="X436"/>
      <c r="Y436"/>
      <c r="Z436"/>
      <c r="AA436"/>
      <c r="AB436"/>
      <c r="AC436"/>
      <c r="AD436"/>
      <c r="AE436"/>
      <c r="AF436"/>
      <c r="AG436"/>
      <c r="AH436"/>
      <c r="AI436"/>
    </row>
    <row r="437" spans="10:35" x14ac:dyDescent="0.3"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/>
      <c r="X437"/>
      <c r="Y437"/>
      <c r="Z437"/>
      <c r="AA437"/>
      <c r="AB437"/>
      <c r="AC437"/>
      <c r="AD437"/>
      <c r="AE437"/>
      <c r="AF437"/>
      <c r="AG437"/>
      <c r="AH437"/>
      <c r="AI437"/>
    </row>
    <row r="438" spans="10:35" x14ac:dyDescent="0.3"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/>
      <c r="X438"/>
      <c r="Y438"/>
      <c r="Z438"/>
      <c r="AA438"/>
      <c r="AB438"/>
      <c r="AC438"/>
      <c r="AD438"/>
      <c r="AE438"/>
      <c r="AF438"/>
      <c r="AG438"/>
      <c r="AH438"/>
      <c r="AI438"/>
    </row>
    <row r="439" spans="10:35" x14ac:dyDescent="0.3"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/>
      <c r="X439"/>
      <c r="Y439"/>
      <c r="Z439"/>
      <c r="AA439"/>
      <c r="AB439"/>
      <c r="AC439"/>
      <c r="AD439"/>
      <c r="AE439"/>
      <c r="AF439"/>
      <c r="AG439"/>
      <c r="AH439"/>
      <c r="AI439"/>
    </row>
    <row r="440" spans="10:35" x14ac:dyDescent="0.3"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/>
      <c r="X440"/>
      <c r="Y440"/>
      <c r="Z440"/>
      <c r="AA440"/>
      <c r="AB440"/>
      <c r="AC440"/>
      <c r="AD440"/>
      <c r="AE440"/>
      <c r="AF440"/>
      <c r="AG440"/>
      <c r="AH440"/>
      <c r="AI440"/>
    </row>
    <row r="441" spans="10:35" x14ac:dyDescent="0.3"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/>
      <c r="X441"/>
      <c r="Y441"/>
      <c r="Z441"/>
      <c r="AA441"/>
      <c r="AB441"/>
      <c r="AC441"/>
      <c r="AD441"/>
      <c r="AE441"/>
      <c r="AF441"/>
      <c r="AG441"/>
      <c r="AH441"/>
      <c r="AI441"/>
    </row>
    <row r="442" spans="10:35" x14ac:dyDescent="0.3"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/>
      <c r="X442"/>
      <c r="Y442"/>
      <c r="Z442"/>
      <c r="AA442"/>
      <c r="AB442"/>
      <c r="AC442"/>
      <c r="AD442"/>
      <c r="AE442"/>
      <c r="AF442"/>
      <c r="AG442"/>
      <c r="AH442"/>
      <c r="AI442"/>
    </row>
    <row r="443" spans="10:35" x14ac:dyDescent="0.3"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/>
      <c r="X443"/>
      <c r="Y443"/>
      <c r="Z443"/>
      <c r="AA443"/>
      <c r="AB443"/>
      <c r="AC443"/>
      <c r="AD443"/>
      <c r="AE443"/>
      <c r="AF443"/>
      <c r="AG443"/>
      <c r="AH443"/>
      <c r="AI443"/>
    </row>
    <row r="444" spans="10:35" x14ac:dyDescent="0.3"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/>
      <c r="X444"/>
      <c r="Y444"/>
      <c r="Z444"/>
      <c r="AA444"/>
      <c r="AB444"/>
      <c r="AC444"/>
      <c r="AD444"/>
      <c r="AE444"/>
      <c r="AF444"/>
      <c r="AG444"/>
      <c r="AH444"/>
      <c r="AI444"/>
    </row>
    <row r="445" spans="10:35" x14ac:dyDescent="0.3"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/>
      <c r="X445"/>
      <c r="Y445"/>
      <c r="Z445"/>
      <c r="AA445"/>
      <c r="AB445"/>
      <c r="AC445"/>
      <c r="AD445"/>
      <c r="AE445"/>
      <c r="AF445"/>
      <c r="AG445"/>
      <c r="AH445"/>
      <c r="AI445"/>
    </row>
    <row r="446" spans="10:35" x14ac:dyDescent="0.3"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/>
      <c r="X446"/>
      <c r="Y446"/>
      <c r="Z446"/>
      <c r="AA446"/>
      <c r="AB446"/>
      <c r="AC446"/>
      <c r="AD446"/>
      <c r="AE446"/>
      <c r="AF446"/>
      <c r="AG446"/>
      <c r="AH446"/>
      <c r="AI446"/>
    </row>
    <row r="447" spans="10:35" x14ac:dyDescent="0.3"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/>
      <c r="X447"/>
      <c r="Y447"/>
      <c r="Z447"/>
      <c r="AA447"/>
      <c r="AB447"/>
      <c r="AC447"/>
      <c r="AD447"/>
      <c r="AE447"/>
      <c r="AF447"/>
      <c r="AG447"/>
      <c r="AH447"/>
      <c r="AI447"/>
    </row>
    <row r="448" spans="10:35" x14ac:dyDescent="0.3"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/>
      <c r="X448"/>
      <c r="Y448"/>
      <c r="Z448"/>
      <c r="AA448"/>
      <c r="AB448"/>
      <c r="AC448"/>
      <c r="AD448"/>
      <c r="AE448"/>
      <c r="AF448"/>
      <c r="AG448"/>
      <c r="AH448"/>
      <c r="AI448"/>
    </row>
    <row r="449" spans="10:35" x14ac:dyDescent="0.3"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/>
      <c r="X449"/>
      <c r="Y449"/>
      <c r="Z449"/>
      <c r="AA449"/>
      <c r="AB449"/>
      <c r="AC449"/>
      <c r="AD449"/>
      <c r="AE449"/>
      <c r="AF449"/>
      <c r="AG449"/>
      <c r="AH449"/>
      <c r="AI449"/>
    </row>
    <row r="450" spans="10:35" x14ac:dyDescent="0.3"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/>
      <c r="X450"/>
      <c r="Y450"/>
      <c r="Z450"/>
      <c r="AA450"/>
      <c r="AB450"/>
      <c r="AC450"/>
      <c r="AD450"/>
      <c r="AE450"/>
      <c r="AF450"/>
      <c r="AG450"/>
      <c r="AH450"/>
      <c r="AI450"/>
    </row>
    <row r="451" spans="10:35" x14ac:dyDescent="0.3"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/>
      <c r="X451"/>
      <c r="Y451"/>
      <c r="Z451"/>
      <c r="AA451"/>
      <c r="AB451"/>
      <c r="AC451"/>
      <c r="AD451"/>
      <c r="AE451"/>
      <c r="AF451"/>
      <c r="AG451"/>
      <c r="AH451"/>
      <c r="AI451"/>
    </row>
    <row r="452" spans="10:35" x14ac:dyDescent="0.3"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/>
      <c r="X452"/>
      <c r="Y452"/>
      <c r="Z452"/>
      <c r="AA452"/>
      <c r="AB452"/>
      <c r="AC452"/>
      <c r="AD452"/>
      <c r="AE452"/>
      <c r="AF452"/>
      <c r="AG452"/>
      <c r="AH452"/>
      <c r="AI452"/>
    </row>
    <row r="453" spans="10:35" x14ac:dyDescent="0.3"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/>
      <c r="X453"/>
      <c r="Y453"/>
      <c r="Z453"/>
      <c r="AA453"/>
      <c r="AB453"/>
      <c r="AC453"/>
      <c r="AD453"/>
      <c r="AE453"/>
      <c r="AF453"/>
      <c r="AG453"/>
      <c r="AH453"/>
      <c r="AI453"/>
    </row>
    <row r="454" spans="10:35" x14ac:dyDescent="0.3"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/>
      <c r="X454"/>
      <c r="Y454"/>
      <c r="Z454"/>
      <c r="AA454"/>
      <c r="AB454"/>
      <c r="AC454"/>
      <c r="AD454"/>
      <c r="AE454"/>
      <c r="AF454"/>
      <c r="AG454"/>
      <c r="AH454"/>
      <c r="AI454"/>
    </row>
    <row r="455" spans="10:35" x14ac:dyDescent="0.3"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/>
      <c r="X455"/>
      <c r="Y455"/>
      <c r="Z455"/>
      <c r="AA455"/>
      <c r="AB455"/>
      <c r="AC455"/>
      <c r="AD455"/>
      <c r="AE455"/>
      <c r="AF455"/>
      <c r="AG455"/>
      <c r="AH455"/>
      <c r="AI455"/>
    </row>
    <row r="456" spans="10:35" x14ac:dyDescent="0.3"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/>
      <c r="X456"/>
      <c r="Y456"/>
      <c r="Z456"/>
      <c r="AA456"/>
      <c r="AB456"/>
      <c r="AC456"/>
      <c r="AD456"/>
      <c r="AE456"/>
      <c r="AF456"/>
      <c r="AG456"/>
      <c r="AH456"/>
      <c r="AI456"/>
    </row>
    <row r="457" spans="10:35" x14ac:dyDescent="0.3"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/>
      <c r="X457"/>
      <c r="Y457"/>
      <c r="Z457"/>
      <c r="AA457"/>
      <c r="AB457"/>
      <c r="AC457"/>
      <c r="AD457"/>
      <c r="AE457"/>
      <c r="AF457"/>
      <c r="AG457"/>
      <c r="AH457"/>
      <c r="AI457"/>
    </row>
    <row r="458" spans="10:35" x14ac:dyDescent="0.3"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/>
      <c r="X458"/>
      <c r="Y458"/>
      <c r="Z458"/>
      <c r="AA458"/>
      <c r="AB458"/>
      <c r="AC458"/>
      <c r="AD458"/>
      <c r="AE458"/>
      <c r="AF458"/>
      <c r="AG458"/>
      <c r="AH458"/>
      <c r="AI458"/>
    </row>
    <row r="459" spans="10:35" x14ac:dyDescent="0.3"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/>
      <c r="X459"/>
      <c r="Y459"/>
      <c r="Z459"/>
      <c r="AA459"/>
      <c r="AB459"/>
      <c r="AC459"/>
      <c r="AD459"/>
      <c r="AE459"/>
      <c r="AF459"/>
      <c r="AG459"/>
      <c r="AH459"/>
      <c r="AI459"/>
    </row>
    <row r="460" spans="10:35" x14ac:dyDescent="0.3"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/>
      <c r="X460"/>
      <c r="Y460"/>
      <c r="Z460"/>
      <c r="AA460"/>
      <c r="AB460"/>
      <c r="AC460"/>
      <c r="AD460"/>
      <c r="AE460"/>
      <c r="AF460"/>
      <c r="AG460"/>
      <c r="AH460"/>
      <c r="AI460"/>
    </row>
    <row r="461" spans="10:35" x14ac:dyDescent="0.3"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/>
      <c r="X461"/>
      <c r="Y461"/>
      <c r="Z461"/>
      <c r="AA461"/>
      <c r="AB461"/>
      <c r="AC461"/>
      <c r="AD461"/>
      <c r="AE461"/>
      <c r="AF461"/>
      <c r="AG461"/>
      <c r="AH461"/>
      <c r="AI461"/>
    </row>
    <row r="462" spans="10:35" x14ac:dyDescent="0.3"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/>
      <c r="X462"/>
      <c r="Y462"/>
      <c r="Z462"/>
      <c r="AA462"/>
      <c r="AB462"/>
      <c r="AC462"/>
      <c r="AD462"/>
      <c r="AE462"/>
      <c r="AF462"/>
      <c r="AG462"/>
      <c r="AH462"/>
      <c r="AI462"/>
    </row>
    <row r="463" spans="10:35" x14ac:dyDescent="0.3"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/>
      <c r="X463"/>
      <c r="Y463"/>
      <c r="Z463"/>
      <c r="AA463"/>
      <c r="AB463"/>
      <c r="AC463"/>
      <c r="AD463"/>
      <c r="AE463"/>
      <c r="AF463"/>
      <c r="AG463"/>
      <c r="AH463"/>
      <c r="AI463"/>
    </row>
    <row r="464" spans="10:35" x14ac:dyDescent="0.3"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/>
      <c r="X464"/>
      <c r="Y464"/>
      <c r="Z464"/>
      <c r="AA464"/>
      <c r="AB464"/>
      <c r="AC464"/>
      <c r="AD464"/>
      <c r="AE464"/>
      <c r="AF464"/>
      <c r="AG464"/>
      <c r="AH464"/>
      <c r="AI464"/>
    </row>
    <row r="465" spans="10:35" x14ac:dyDescent="0.3"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/>
      <c r="X465"/>
      <c r="Y465"/>
      <c r="Z465"/>
      <c r="AA465"/>
      <c r="AB465"/>
      <c r="AC465"/>
      <c r="AD465"/>
      <c r="AE465"/>
      <c r="AF465"/>
      <c r="AG465"/>
      <c r="AH465"/>
      <c r="AI465"/>
    </row>
    <row r="466" spans="10:35" x14ac:dyDescent="0.3"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/>
      <c r="X466"/>
      <c r="Y466"/>
      <c r="Z466"/>
      <c r="AA466"/>
      <c r="AB466"/>
      <c r="AC466"/>
      <c r="AD466"/>
      <c r="AE466"/>
      <c r="AF466"/>
      <c r="AG466"/>
      <c r="AH466"/>
      <c r="AI466"/>
    </row>
    <row r="467" spans="10:35" x14ac:dyDescent="0.3"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/>
      <c r="X467"/>
      <c r="Y467"/>
      <c r="Z467"/>
      <c r="AA467"/>
      <c r="AB467"/>
      <c r="AC467"/>
      <c r="AD467"/>
      <c r="AE467"/>
      <c r="AF467"/>
      <c r="AG467"/>
      <c r="AH467"/>
      <c r="AI467"/>
    </row>
    <row r="468" spans="10:35" x14ac:dyDescent="0.3"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/>
      <c r="X468"/>
      <c r="Y468"/>
      <c r="Z468"/>
      <c r="AA468"/>
      <c r="AB468"/>
      <c r="AC468"/>
      <c r="AD468"/>
      <c r="AE468"/>
      <c r="AF468"/>
      <c r="AG468"/>
      <c r="AH468"/>
      <c r="AI468"/>
    </row>
    <row r="469" spans="10:35" x14ac:dyDescent="0.3"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/>
      <c r="X469"/>
      <c r="Y469"/>
      <c r="Z469"/>
      <c r="AA469"/>
      <c r="AB469"/>
      <c r="AC469"/>
      <c r="AD469"/>
      <c r="AE469"/>
      <c r="AF469"/>
      <c r="AG469"/>
      <c r="AH469"/>
      <c r="AI469"/>
    </row>
    <row r="470" spans="10:35" x14ac:dyDescent="0.3"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/>
      <c r="X470"/>
      <c r="Y470"/>
      <c r="Z470"/>
      <c r="AA470"/>
      <c r="AB470"/>
      <c r="AC470"/>
      <c r="AD470"/>
      <c r="AE470"/>
      <c r="AF470"/>
      <c r="AG470"/>
      <c r="AH470"/>
      <c r="AI470"/>
    </row>
    <row r="471" spans="10:35" x14ac:dyDescent="0.3"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/>
      <c r="X471"/>
      <c r="Y471"/>
      <c r="Z471"/>
      <c r="AA471"/>
      <c r="AB471"/>
      <c r="AC471"/>
      <c r="AD471"/>
      <c r="AE471"/>
      <c r="AF471"/>
      <c r="AG471"/>
      <c r="AH471"/>
      <c r="AI471"/>
    </row>
    <row r="472" spans="10:35" x14ac:dyDescent="0.3"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/>
      <c r="X472"/>
      <c r="Y472"/>
      <c r="Z472"/>
      <c r="AA472"/>
      <c r="AB472"/>
      <c r="AC472"/>
      <c r="AD472"/>
      <c r="AE472"/>
      <c r="AF472"/>
      <c r="AG472"/>
      <c r="AH472"/>
      <c r="AI472"/>
    </row>
    <row r="473" spans="10:35" x14ac:dyDescent="0.3"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/>
      <c r="X473"/>
      <c r="Y473"/>
      <c r="Z473"/>
      <c r="AA473"/>
      <c r="AB473"/>
      <c r="AC473"/>
      <c r="AD473"/>
      <c r="AE473"/>
      <c r="AF473"/>
      <c r="AG473"/>
      <c r="AH473"/>
      <c r="AI473"/>
    </row>
    <row r="474" spans="10:35" x14ac:dyDescent="0.3"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/>
      <c r="X474"/>
      <c r="Y474"/>
      <c r="Z474"/>
      <c r="AA474"/>
      <c r="AB474"/>
      <c r="AC474"/>
      <c r="AD474"/>
      <c r="AE474"/>
      <c r="AF474"/>
      <c r="AG474"/>
      <c r="AH474"/>
      <c r="AI474"/>
    </row>
    <row r="475" spans="10:35" x14ac:dyDescent="0.3"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/>
      <c r="X475"/>
      <c r="Y475"/>
      <c r="Z475"/>
      <c r="AA475"/>
      <c r="AB475"/>
      <c r="AC475"/>
      <c r="AD475"/>
      <c r="AE475"/>
      <c r="AF475"/>
      <c r="AG475"/>
      <c r="AH475"/>
      <c r="AI475"/>
    </row>
    <row r="476" spans="10:35" x14ac:dyDescent="0.3"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/>
      <c r="X476"/>
      <c r="Y476"/>
      <c r="Z476"/>
      <c r="AA476"/>
      <c r="AB476"/>
      <c r="AC476"/>
      <c r="AD476"/>
      <c r="AE476"/>
      <c r="AF476"/>
      <c r="AG476"/>
      <c r="AH476"/>
      <c r="AI476"/>
    </row>
    <row r="477" spans="10:35" x14ac:dyDescent="0.3"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/>
      <c r="X477"/>
      <c r="Y477"/>
      <c r="Z477"/>
      <c r="AA477"/>
      <c r="AB477"/>
      <c r="AC477"/>
      <c r="AD477"/>
      <c r="AE477"/>
      <c r="AF477"/>
      <c r="AG477"/>
      <c r="AH477"/>
      <c r="AI477"/>
    </row>
    <row r="478" spans="10:35" x14ac:dyDescent="0.3"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/>
      <c r="X478"/>
      <c r="Y478"/>
      <c r="Z478"/>
      <c r="AA478"/>
      <c r="AB478"/>
      <c r="AC478"/>
      <c r="AD478"/>
      <c r="AE478"/>
      <c r="AF478"/>
      <c r="AG478"/>
      <c r="AH478"/>
      <c r="AI478"/>
    </row>
    <row r="479" spans="10:35" x14ac:dyDescent="0.3"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/>
      <c r="X479"/>
      <c r="Y479"/>
      <c r="Z479"/>
      <c r="AA479"/>
      <c r="AB479"/>
      <c r="AC479"/>
      <c r="AD479"/>
      <c r="AE479"/>
      <c r="AF479"/>
      <c r="AG479"/>
      <c r="AH479"/>
      <c r="AI479"/>
    </row>
    <row r="480" spans="10:35" x14ac:dyDescent="0.3"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/>
      <c r="X480"/>
      <c r="Y480"/>
      <c r="Z480"/>
      <c r="AA480"/>
      <c r="AB480"/>
      <c r="AC480"/>
      <c r="AD480"/>
      <c r="AE480"/>
      <c r="AF480"/>
      <c r="AG480"/>
      <c r="AH480"/>
      <c r="AI480"/>
    </row>
    <row r="481" spans="10:35" x14ac:dyDescent="0.3"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/>
      <c r="X481"/>
      <c r="Y481"/>
      <c r="Z481"/>
      <c r="AA481"/>
      <c r="AB481"/>
      <c r="AC481"/>
      <c r="AD481"/>
      <c r="AE481"/>
      <c r="AF481"/>
      <c r="AG481"/>
      <c r="AH481"/>
      <c r="AI481"/>
    </row>
    <row r="482" spans="10:35" x14ac:dyDescent="0.3"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/>
      <c r="X482"/>
      <c r="Y482"/>
      <c r="Z482"/>
      <c r="AA482"/>
      <c r="AB482"/>
      <c r="AC482"/>
      <c r="AD482"/>
      <c r="AE482"/>
      <c r="AF482"/>
      <c r="AG482"/>
      <c r="AH482"/>
      <c r="AI482"/>
    </row>
    <row r="483" spans="10:35" x14ac:dyDescent="0.3"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/>
      <c r="X483"/>
      <c r="Y483"/>
      <c r="Z483"/>
      <c r="AA483"/>
      <c r="AB483"/>
      <c r="AC483"/>
      <c r="AD483"/>
      <c r="AE483"/>
      <c r="AF483"/>
      <c r="AG483"/>
      <c r="AH483"/>
      <c r="AI483"/>
    </row>
    <row r="484" spans="10:35" x14ac:dyDescent="0.3"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/>
      <c r="X484"/>
      <c r="Y484"/>
      <c r="Z484"/>
      <c r="AA484"/>
      <c r="AB484"/>
      <c r="AC484"/>
      <c r="AD484"/>
      <c r="AE484"/>
      <c r="AF484"/>
      <c r="AG484"/>
      <c r="AH484"/>
      <c r="AI484"/>
    </row>
    <row r="485" spans="10:35" x14ac:dyDescent="0.3"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/>
      <c r="X485"/>
      <c r="Y485"/>
      <c r="Z485"/>
      <c r="AA485"/>
      <c r="AB485"/>
      <c r="AC485"/>
      <c r="AD485"/>
      <c r="AE485"/>
      <c r="AF485"/>
      <c r="AG485"/>
      <c r="AH485"/>
      <c r="AI485"/>
    </row>
    <row r="486" spans="10:35" x14ac:dyDescent="0.3"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/>
      <c r="X486"/>
      <c r="Y486"/>
      <c r="Z486"/>
      <c r="AA486"/>
      <c r="AB486"/>
      <c r="AC486"/>
      <c r="AD486"/>
      <c r="AE486"/>
      <c r="AF486"/>
      <c r="AG486"/>
      <c r="AH486"/>
      <c r="AI486"/>
    </row>
    <row r="487" spans="10:35" x14ac:dyDescent="0.3"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/>
      <c r="X487"/>
      <c r="Y487"/>
      <c r="Z487"/>
      <c r="AA487"/>
      <c r="AB487"/>
      <c r="AC487"/>
      <c r="AD487"/>
      <c r="AE487"/>
      <c r="AF487"/>
      <c r="AG487"/>
      <c r="AH487"/>
      <c r="AI487"/>
    </row>
    <row r="488" spans="10:35" x14ac:dyDescent="0.3"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/>
      <c r="X488"/>
      <c r="Y488"/>
      <c r="Z488"/>
      <c r="AA488"/>
      <c r="AB488"/>
      <c r="AC488"/>
      <c r="AD488"/>
      <c r="AE488"/>
      <c r="AF488"/>
      <c r="AG488"/>
      <c r="AH488"/>
      <c r="AI488"/>
    </row>
    <row r="489" spans="10:35" x14ac:dyDescent="0.3"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/>
      <c r="X489"/>
      <c r="Y489"/>
      <c r="Z489"/>
      <c r="AA489"/>
      <c r="AB489"/>
      <c r="AC489"/>
      <c r="AD489"/>
      <c r="AE489"/>
      <c r="AF489"/>
      <c r="AG489"/>
      <c r="AH489"/>
      <c r="AI489"/>
    </row>
    <row r="490" spans="10:35" x14ac:dyDescent="0.3"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/>
      <c r="X490"/>
      <c r="Y490"/>
      <c r="Z490"/>
      <c r="AA490"/>
      <c r="AB490"/>
      <c r="AC490"/>
      <c r="AD490"/>
      <c r="AE490"/>
      <c r="AF490"/>
      <c r="AG490"/>
      <c r="AH490"/>
      <c r="AI490"/>
    </row>
    <row r="491" spans="10:35" x14ac:dyDescent="0.3"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/>
      <c r="X491"/>
      <c r="Y491"/>
      <c r="Z491"/>
      <c r="AA491"/>
      <c r="AB491"/>
      <c r="AC491"/>
      <c r="AD491"/>
      <c r="AE491"/>
      <c r="AF491"/>
      <c r="AG491"/>
      <c r="AH491"/>
      <c r="AI491"/>
    </row>
    <row r="492" spans="10:35" x14ac:dyDescent="0.3"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/>
      <c r="X492"/>
      <c r="Y492"/>
      <c r="Z492"/>
      <c r="AA492"/>
      <c r="AB492"/>
      <c r="AC492"/>
      <c r="AD492"/>
      <c r="AE492"/>
      <c r="AF492"/>
      <c r="AG492"/>
      <c r="AH492"/>
      <c r="AI492"/>
    </row>
    <row r="493" spans="10:35" x14ac:dyDescent="0.3"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/>
      <c r="X493"/>
      <c r="Y493"/>
      <c r="Z493"/>
      <c r="AA493"/>
      <c r="AB493"/>
      <c r="AC493"/>
      <c r="AD493"/>
      <c r="AE493"/>
      <c r="AF493"/>
      <c r="AG493"/>
      <c r="AH493"/>
      <c r="AI493"/>
    </row>
    <row r="494" spans="10:35" x14ac:dyDescent="0.3"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/>
      <c r="X494"/>
      <c r="Y494"/>
      <c r="Z494"/>
      <c r="AA494"/>
      <c r="AB494"/>
      <c r="AC494"/>
      <c r="AD494"/>
      <c r="AE494"/>
      <c r="AF494"/>
      <c r="AG494"/>
      <c r="AH494"/>
      <c r="AI494"/>
    </row>
    <row r="495" spans="10:35" x14ac:dyDescent="0.3"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/>
      <c r="X495"/>
      <c r="Y495"/>
      <c r="Z495"/>
      <c r="AA495"/>
      <c r="AB495"/>
      <c r="AC495"/>
      <c r="AD495"/>
      <c r="AE495"/>
      <c r="AF495"/>
      <c r="AG495"/>
      <c r="AH495"/>
      <c r="AI495"/>
    </row>
    <row r="496" spans="10:35" x14ac:dyDescent="0.3"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/>
      <c r="X496"/>
      <c r="Y496"/>
      <c r="Z496"/>
      <c r="AA496"/>
      <c r="AB496"/>
      <c r="AC496"/>
      <c r="AD496"/>
      <c r="AE496"/>
      <c r="AF496"/>
      <c r="AG496"/>
      <c r="AH496"/>
      <c r="AI496"/>
    </row>
    <row r="497" spans="10:35" x14ac:dyDescent="0.3"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/>
      <c r="X497"/>
      <c r="Y497"/>
      <c r="Z497"/>
      <c r="AA497"/>
      <c r="AB497"/>
      <c r="AC497"/>
      <c r="AD497"/>
      <c r="AE497"/>
      <c r="AF497"/>
      <c r="AG497"/>
      <c r="AH497"/>
      <c r="AI497"/>
    </row>
    <row r="498" spans="10:35" x14ac:dyDescent="0.3"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/>
      <c r="X498"/>
      <c r="Y498"/>
      <c r="Z498"/>
      <c r="AA498"/>
      <c r="AB498"/>
      <c r="AC498"/>
      <c r="AD498"/>
      <c r="AE498"/>
      <c r="AF498"/>
      <c r="AG498"/>
      <c r="AH498"/>
      <c r="AI498"/>
    </row>
    <row r="499" spans="10:35" x14ac:dyDescent="0.3"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/>
      <c r="X499"/>
      <c r="Y499"/>
      <c r="Z499"/>
      <c r="AA499"/>
      <c r="AB499"/>
      <c r="AC499"/>
      <c r="AD499"/>
      <c r="AE499"/>
      <c r="AF499"/>
      <c r="AG499"/>
      <c r="AH499"/>
      <c r="AI499"/>
    </row>
    <row r="500" spans="10:35" x14ac:dyDescent="0.3"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/>
      <c r="X500"/>
      <c r="Y500"/>
      <c r="Z500"/>
      <c r="AA500"/>
      <c r="AB500"/>
      <c r="AC500"/>
      <c r="AD500"/>
      <c r="AE500"/>
      <c r="AF500"/>
      <c r="AG500"/>
      <c r="AH500"/>
      <c r="AI500"/>
    </row>
    <row r="501" spans="10:35" x14ac:dyDescent="0.3"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/>
      <c r="X501"/>
      <c r="Y501"/>
      <c r="Z501"/>
      <c r="AA501"/>
      <c r="AB501"/>
      <c r="AC501"/>
      <c r="AD501"/>
      <c r="AE501"/>
      <c r="AF501"/>
      <c r="AG501"/>
      <c r="AH501"/>
      <c r="AI501"/>
    </row>
    <row r="502" spans="10:35" x14ac:dyDescent="0.3"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/>
      <c r="X502"/>
      <c r="Y502"/>
      <c r="Z502"/>
      <c r="AA502"/>
      <c r="AB502"/>
      <c r="AC502"/>
      <c r="AD502"/>
      <c r="AE502"/>
      <c r="AF502"/>
      <c r="AG502"/>
      <c r="AH502"/>
      <c r="AI502"/>
    </row>
    <row r="503" spans="10:35" x14ac:dyDescent="0.3"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/>
      <c r="X503"/>
      <c r="Y503"/>
      <c r="Z503"/>
      <c r="AA503"/>
      <c r="AB503"/>
      <c r="AC503"/>
      <c r="AD503"/>
      <c r="AE503"/>
      <c r="AF503"/>
      <c r="AG503"/>
      <c r="AH503"/>
      <c r="AI503"/>
    </row>
    <row r="504" spans="10:35" x14ac:dyDescent="0.3"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/>
      <c r="X504"/>
      <c r="Y504"/>
      <c r="Z504"/>
      <c r="AA504"/>
      <c r="AB504"/>
      <c r="AC504"/>
      <c r="AD504"/>
      <c r="AE504"/>
      <c r="AF504"/>
      <c r="AG504"/>
      <c r="AH504"/>
      <c r="AI504"/>
    </row>
    <row r="505" spans="10:35" x14ac:dyDescent="0.3"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/>
      <c r="X505"/>
      <c r="Y505"/>
      <c r="Z505"/>
      <c r="AA505"/>
      <c r="AB505"/>
      <c r="AC505"/>
      <c r="AD505"/>
      <c r="AE505"/>
      <c r="AF505"/>
      <c r="AG505"/>
      <c r="AH505"/>
      <c r="AI505"/>
    </row>
    <row r="506" spans="10:35" x14ac:dyDescent="0.3"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/>
      <c r="X506"/>
      <c r="Y506"/>
      <c r="Z506"/>
      <c r="AA506"/>
      <c r="AB506"/>
      <c r="AC506"/>
      <c r="AD506"/>
      <c r="AE506"/>
      <c r="AF506"/>
      <c r="AG506"/>
      <c r="AH506"/>
      <c r="AI506"/>
    </row>
    <row r="507" spans="10:35" x14ac:dyDescent="0.3"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/>
      <c r="X507"/>
      <c r="Y507"/>
      <c r="Z507"/>
      <c r="AA507"/>
      <c r="AB507"/>
      <c r="AC507"/>
      <c r="AD507"/>
      <c r="AE507"/>
      <c r="AF507"/>
      <c r="AG507"/>
      <c r="AH507"/>
      <c r="AI507"/>
    </row>
    <row r="508" spans="10:35" x14ac:dyDescent="0.3"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/>
      <c r="X508"/>
      <c r="Y508"/>
      <c r="Z508"/>
      <c r="AA508"/>
      <c r="AB508"/>
      <c r="AC508"/>
      <c r="AD508"/>
      <c r="AE508"/>
      <c r="AF508"/>
      <c r="AG508"/>
      <c r="AH508"/>
      <c r="AI508"/>
    </row>
    <row r="509" spans="10:35" x14ac:dyDescent="0.3"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/>
      <c r="X509"/>
      <c r="Y509"/>
      <c r="Z509"/>
      <c r="AA509"/>
      <c r="AB509"/>
      <c r="AC509"/>
      <c r="AD509"/>
      <c r="AE509"/>
      <c r="AF509"/>
      <c r="AG509"/>
      <c r="AH509"/>
      <c r="AI509"/>
    </row>
    <row r="510" spans="10:35" x14ac:dyDescent="0.3"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/>
      <c r="X510"/>
      <c r="Y510"/>
      <c r="Z510"/>
      <c r="AA510"/>
      <c r="AB510"/>
      <c r="AC510"/>
      <c r="AD510"/>
      <c r="AE510"/>
      <c r="AF510"/>
      <c r="AG510"/>
      <c r="AH510"/>
      <c r="AI510"/>
    </row>
    <row r="511" spans="10:35" x14ac:dyDescent="0.3"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/>
      <c r="X511"/>
      <c r="Y511"/>
      <c r="Z511"/>
      <c r="AA511"/>
      <c r="AB511"/>
      <c r="AC511"/>
      <c r="AD511"/>
      <c r="AE511"/>
      <c r="AF511"/>
      <c r="AG511"/>
      <c r="AH511"/>
      <c r="AI511"/>
    </row>
    <row r="512" spans="10:35" x14ac:dyDescent="0.3"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/>
      <c r="X512"/>
      <c r="Y512"/>
      <c r="Z512"/>
      <c r="AA512"/>
      <c r="AB512"/>
      <c r="AC512"/>
      <c r="AD512"/>
      <c r="AE512"/>
      <c r="AF512"/>
      <c r="AG512"/>
      <c r="AH512"/>
      <c r="AI512"/>
    </row>
    <row r="513" spans="10:35" x14ac:dyDescent="0.3"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/>
      <c r="X513"/>
      <c r="Y513"/>
      <c r="Z513"/>
      <c r="AA513"/>
      <c r="AB513"/>
      <c r="AC513"/>
      <c r="AD513"/>
      <c r="AE513"/>
      <c r="AF513"/>
      <c r="AG513"/>
      <c r="AH513"/>
      <c r="AI513"/>
    </row>
    <row r="514" spans="10:35" x14ac:dyDescent="0.3"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/>
      <c r="X514"/>
      <c r="Y514"/>
      <c r="Z514"/>
      <c r="AA514"/>
      <c r="AB514"/>
      <c r="AC514"/>
      <c r="AD514"/>
      <c r="AE514"/>
      <c r="AF514"/>
      <c r="AG514"/>
      <c r="AH514"/>
      <c r="AI514"/>
    </row>
    <row r="515" spans="10:35" x14ac:dyDescent="0.3"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/>
      <c r="X515"/>
      <c r="Y515"/>
      <c r="Z515"/>
      <c r="AA515"/>
      <c r="AB515"/>
      <c r="AC515"/>
      <c r="AD515"/>
      <c r="AE515"/>
      <c r="AF515"/>
      <c r="AG515"/>
      <c r="AH515"/>
      <c r="AI515"/>
    </row>
    <row r="516" spans="10:35" x14ac:dyDescent="0.3"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/>
      <c r="X516"/>
      <c r="Y516"/>
      <c r="Z516"/>
      <c r="AA516"/>
      <c r="AB516"/>
      <c r="AC516"/>
      <c r="AD516"/>
      <c r="AE516"/>
      <c r="AF516"/>
      <c r="AG516"/>
      <c r="AH516"/>
      <c r="AI516"/>
    </row>
    <row r="517" spans="10:35" x14ac:dyDescent="0.3"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/>
      <c r="X517"/>
      <c r="Y517"/>
      <c r="Z517"/>
      <c r="AA517"/>
      <c r="AB517"/>
      <c r="AC517"/>
      <c r="AD517"/>
      <c r="AE517"/>
      <c r="AF517"/>
      <c r="AG517"/>
      <c r="AH517"/>
      <c r="AI517"/>
    </row>
    <row r="518" spans="10:35" x14ac:dyDescent="0.3"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/>
      <c r="X518"/>
      <c r="Y518"/>
      <c r="Z518"/>
      <c r="AA518"/>
      <c r="AB518"/>
      <c r="AC518"/>
      <c r="AD518"/>
      <c r="AE518"/>
      <c r="AF518"/>
      <c r="AG518"/>
      <c r="AH518"/>
      <c r="AI518"/>
    </row>
    <row r="519" spans="10:35" x14ac:dyDescent="0.3"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/>
      <c r="X519"/>
      <c r="Y519"/>
      <c r="Z519"/>
      <c r="AA519"/>
      <c r="AB519"/>
      <c r="AC519"/>
      <c r="AD519"/>
      <c r="AE519"/>
      <c r="AF519"/>
      <c r="AG519"/>
      <c r="AH519"/>
      <c r="AI519"/>
    </row>
    <row r="520" spans="10:35" x14ac:dyDescent="0.3"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/>
      <c r="X520"/>
      <c r="Y520"/>
      <c r="Z520"/>
      <c r="AA520"/>
      <c r="AB520"/>
      <c r="AC520"/>
      <c r="AD520"/>
      <c r="AE520"/>
      <c r="AF520"/>
      <c r="AG520"/>
      <c r="AH520"/>
      <c r="AI520"/>
    </row>
    <row r="521" spans="10:35" x14ac:dyDescent="0.3"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/>
      <c r="X521"/>
      <c r="Y521"/>
      <c r="Z521"/>
      <c r="AA521"/>
      <c r="AB521"/>
      <c r="AC521"/>
      <c r="AD521"/>
      <c r="AE521"/>
      <c r="AF521"/>
      <c r="AG521"/>
      <c r="AH521"/>
      <c r="AI521"/>
    </row>
    <row r="522" spans="10:35" x14ac:dyDescent="0.3"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/>
      <c r="X522"/>
      <c r="Y522"/>
      <c r="Z522"/>
      <c r="AA522"/>
      <c r="AB522"/>
      <c r="AC522"/>
      <c r="AD522"/>
      <c r="AE522"/>
      <c r="AF522"/>
      <c r="AG522"/>
      <c r="AH522"/>
      <c r="AI522"/>
    </row>
    <row r="523" spans="10:35" x14ac:dyDescent="0.3"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/>
      <c r="X523"/>
      <c r="Y523"/>
      <c r="Z523"/>
      <c r="AA523"/>
      <c r="AB523"/>
      <c r="AC523"/>
      <c r="AD523"/>
      <c r="AE523"/>
      <c r="AF523"/>
      <c r="AG523"/>
      <c r="AH523"/>
      <c r="AI523"/>
    </row>
    <row r="524" spans="10:35" x14ac:dyDescent="0.3"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/>
      <c r="X524"/>
      <c r="Y524"/>
      <c r="Z524"/>
      <c r="AA524"/>
      <c r="AB524"/>
      <c r="AC524"/>
      <c r="AD524"/>
      <c r="AE524"/>
      <c r="AF524"/>
      <c r="AG524"/>
      <c r="AH524"/>
      <c r="AI524"/>
    </row>
    <row r="525" spans="10:35" x14ac:dyDescent="0.3"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/>
      <c r="X525"/>
      <c r="Y525"/>
      <c r="Z525"/>
      <c r="AA525"/>
      <c r="AB525"/>
      <c r="AC525"/>
      <c r="AD525"/>
      <c r="AE525"/>
      <c r="AF525"/>
      <c r="AG525"/>
      <c r="AH525"/>
      <c r="AI525"/>
    </row>
    <row r="526" spans="10:35" x14ac:dyDescent="0.3"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/>
      <c r="X526"/>
      <c r="Y526"/>
      <c r="Z526"/>
      <c r="AA526"/>
      <c r="AB526"/>
      <c r="AC526"/>
      <c r="AD526"/>
      <c r="AE526"/>
      <c r="AF526"/>
      <c r="AG526"/>
      <c r="AH526"/>
      <c r="AI526"/>
    </row>
    <row r="527" spans="10:35" x14ac:dyDescent="0.3"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/>
      <c r="X527"/>
      <c r="Y527"/>
      <c r="Z527"/>
      <c r="AA527"/>
      <c r="AB527"/>
      <c r="AC527"/>
      <c r="AD527"/>
      <c r="AE527"/>
      <c r="AF527"/>
      <c r="AG527"/>
      <c r="AH527"/>
      <c r="AI527"/>
    </row>
    <row r="528" spans="10:35" x14ac:dyDescent="0.3"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/>
      <c r="X528"/>
      <c r="Y528"/>
      <c r="Z528"/>
      <c r="AA528"/>
      <c r="AB528"/>
      <c r="AC528"/>
      <c r="AD528"/>
      <c r="AE528"/>
      <c r="AF528"/>
      <c r="AG528"/>
      <c r="AH528"/>
      <c r="AI528"/>
    </row>
    <row r="529" spans="10:35" x14ac:dyDescent="0.3"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/>
      <c r="X529"/>
      <c r="Y529"/>
      <c r="Z529"/>
      <c r="AA529"/>
      <c r="AB529"/>
      <c r="AC529"/>
      <c r="AD529"/>
      <c r="AE529"/>
      <c r="AF529"/>
      <c r="AG529"/>
      <c r="AH529"/>
      <c r="AI529"/>
    </row>
    <row r="530" spans="10:35" x14ac:dyDescent="0.3"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/>
      <c r="X530"/>
      <c r="Y530"/>
      <c r="Z530"/>
      <c r="AA530"/>
      <c r="AB530"/>
      <c r="AC530"/>
      <c r="AD530"/>
      <c r="AE530"/>
      <c r="AF530"/>
      <c r="AG530"/>
      <c r="AH530"/>
      <c r="AI530"/>
    </row>
    <row r="531" spans="10:35" x14ac:dyDescent="0.3"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/>
      <c r="X531"/>
      <c r="Y531"/>
      <c r="Z531"/>
      <c r="AA531"/>
      <c r="AB531"/>
      <c r="AC531"/>
      <c r="AD531"/>
      <c r="AE531"/>
      <c r="AF531"/>
      <c r="AG531"/>
      <c r="AH531"/>
      <c r="AI531"/>
    </row>
    <row r="532" spans="10:35" x14ac:dyDescent="0.3"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/>
      <c r="X532"/>
      <c r="Y532"/>
      <c r="Z532"/>
      <c r="AA532"/>
      <c r="AB532"/>
      <c r="AC532"/>
      <c r="AD532"/>
      <c r="AE532"/>
      <c r="AF532"/>
      <c r="AG532"/>
      <c r="AH532"/>
      <c r="AI532"/>
    </row>
    <row r="533" spans="10:35" x14ac:dyDescent="0.3"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/>
      <c r="X533"/>
      <c r="Y533"/>
      <c r="Z533"/>
      <c r="AA533"/>
      <c r="AB533"/>
      <c r="AC533"/>
      <c r="AD533"/>
      <c r="AE533"/>
      <c r="AF533"/>
      <c r="AG533"/>
      <c r="AH533"/>
      <c r="AI533"/>
    </row>
    <row r="534" spans="10:35" x14ac:dyDescent="0.3"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/>
      <c r="X534"/>
      <c r="Y534"/>
      <c r="Z534"/>
      <c r="AA534"/>
      <c r="AB534"/>
      <c r="AC534"/>
      <c r="AD534"/>
      <c r="AE534"/>
      <c r="AF534"/>
      <c r="AG534"/>
      <c r="AH534"/>
      <c r="AI534"/>
    </row>
    <row r="535" spans="10:35" x14ac:dyDescent="0.3"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/>
      <c r="X535"/>
      <c r="Y535"/>
      <c r="Z535"/>
      <c r="AA535"/>
      <c r="AB535"/>
      <c r="AC535"/>
      <c r="AD535"/>
      <c r="AE535"/>
      <c r="AF535"/>
      <c r="AG535"/>
      <c r="AH535"/>
      <c r="AI535"/>
    </row>
    <row r="536" spans="10:35" x14ac:dyDescent="0.3"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/>
      <c r="X536"/>
      <c r="Y536"/>
      <c r="Z536"/>
      <c r="AA536"/>
      <c r="AB536"/>
      <c r="AC536"/>
      <c r="AD536"/>
      <c r="AE536"/>
      <c r="AF536"/>
      <c r="AG536"/>
      <c r="AH536"/>
      <c r="AI536"/>
    </row>
    <row r="537" spans="10:35" x14ac:dyDescent="0.3"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/>
      <c r="X537"/>
      <c r="Y537"/>
      <c r="Z537"/>
      <c r="AA537"/>
      <c r="AB537"/>
      <c r="AC537"/>
      <c r="AD537"/>
      <c r="AE537"/>
      <c r="AF537"/>
      <c r="AG537"/>
      <c r="AH537"/>
      <c r="AI537"/>
    </row>
    <row r="538" spans="10:35" x14ac:dyDescent="0.3"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/>
      <c r="X538"/>
      <c r="Y538"/>
      <c r="Z538"/>
      <c r="AA538"/>
      <c r="AB538"/>
      <c r="AC538"/>
      <c r="AD538"/>
      <c r="AE538"/>
      <c r="AF538"/>
      <c r="AG538"/>
      <c r="AH538"/>
      <c r="AI538"/>
    </row>
    <row r="539" spans="10:35" x14ac:dyDescent="0.3"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/>
      <c r="X539"/>
      <c r="Y539"/>
      <c r="Z539"/>
      <c r="AA539"/>
      <c r="AB539"/>
      <c r="AC539"/>
      <c r="AD539"/>
      <c r="AE539"/>
      <c r="AF539"/>
      <c r="AG539"/>
      <c r="AH539"/>
      <c r="AI539"/>
    </row>
    <row r="540" spans="10:35" x14ac:dyDescent="0.3"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/>
      <c r="X540"/>
      <c r="Y540"/>
      <c r="Z540"/>
      <c r="AA540"/>
      <c r="AB540"/>
      <c r="AC540"/>
      <c r="AD540"/>
      <c r="AE540"/>
      <c r="AF540"/>
      <c r="AG540"/>
      <c r="AH540"/>
      <c r="AI540"/>
    </row>
    <row r="541" spans="10:35" x14ac:dyDescent="0.3"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/>
      <c r="X541"/>
      <c r="Y541"/>
      <c r="Z541"/>
      <c r="AA541"/>
      <c r="AB541"/>
      <c r="AC541"/>
      <c r="AD541"/>
      <c r="AE541"/>
      <c r="AF541"/>
      <c r="AG541"/>
      <c r="AH541"/>
      <c r="AI541"/>
    </row>
    <row r="542" spans="10:35" x14ac:dyDescent="0.3"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/>
      <c r="X542"/>
      <c r="Y542"/>
      <c r="Z542"/>
      <c r="AA542"/>
      <c r="AB542"/>
      <c r="AC542"/>
      <c r="AD542"/>
      <c r="AE542"/>
      <c r="AF542"/>
      <c r="AG542"/>
      <c r="AH542"/>
      <c r="AI542"/>
    </row>
    <row r="543" spans="10:35" x14ac:dyDescent="0.3"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/>
      <c r="X543"/>
      <c r="Y543"/>
      <c r="Z543"/>
      <c r="AA543"/>
      <c r="AB543"/>
      <c r="AC543"/>
      <c r="AD543"/>
      <c r="AE543"/>
      <c r="AF543"/>
      <c r="AG543"/>
      <c r="AH543"/>
      <c r="AI543"/>
    </row>
    <row r="544" spans="10:35" x14ac:dyDescent="0.3"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/>
      <c r="X544"/>
      <c r="Y544"/>
      <c r="Z544"/>
      <c r="AA544"/>
      <c r="AB544"/>
      <c r="AC544"/>
      <c r="AD544"/>
      <c r="AE544"/>
      <c r="AF544"/>
      <c r="AG544"/>
      <c r="AH544"/>
      <c r="AI544"/>
    </row>
    <row r="545" spans="10:35" x14ac:dyDescent="0.3"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/>
      <c r="X545"/>
      <c r="Y545"/>
      <c r="Z545"/>
      <c r="AA545"/>
      <c r="AB545"/>
      <c r="AC545"/>
      <c r="AD545"/>
      <c r="AE545"/>
      <c r="AF545"/>
      <c r="AG545"/>
      <c r="AH545"/>
      <c r="AI545"/>
    </row>
    <row r="546" spans="10:35" x14ac:dyDescent="0.3"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/>
      <c r="X546"/>
      <c r="Y546"/>
      <c r="Z546"/>
      <c r="AA546"/>
      <c r="AB546"/>
      <c r="AC546"/>
      <c r="AD546"/>
      <c r="AE546"/>
      <c r="AF546"/>
      <c r="AG546"/>
      <c r="AH546"/>
      <c r="AI546"/>
    </row>
    <row r="547" spans="10:35" x14ac:dyDescent="0.3"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/>
      <c r="X547"/>
      <c r="Y547"/>
      <c r="Z547"/>
      <c r="AA547"/>
      <c r="AB547"/>
      <c r="AC547"/>
      <c r="AD547"/>
      <c r="AE547"/>
      <c r="AF547"/>
      <c r="AG547"/>
      <c r="AH547"/>
      <c r="AI547"/>
    </row>
    <row r="548" spans="10:35" x14ac:dyDescent="0.3"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/>
      <c r="X548"/>
      <c r="Y548"/>
      <c r="Z548"/>
      <c r="AA548"/>
      <c r="AB548"/>
      <c r="AC548"/>
      <c r="AD548"/>
      <c r="AE548"/>
      <c r="AF548"/>
      <c r="AG548"/>
      <c r="AH548"/>
      <c r="AI548"/>
    </row>
    <row r="549" spans="10:35" x14ac:dyDescent="0.3"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/>
      <c r="X549"/>
      <c r="Y549"/>
      <c r="Z549"/>
      <c r="AA549"/>
      <c r="AB549"/>
      <c r="AC549"/>
      <c r="AD549"/>
      <c r="AE549"/>
      <c r="AF549"/>
      <c r="AG549"/>
      <c r="AH549"/>
      <c r="AI549"/>
    </row>
    <row r="550" spans="10:35" x14ac:dyDescent="0.3"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/>
      <c r="X550"/>
      <c r="Y550"/>
      <c r="Z550"/>
      <c r="AA550"/>
      <c r="AB550"/>
      <c r="AC550"/>
      <c r="AD550"/>
      <c r="AE550"/>
      <c r="AF550"/>
      <c r="AG550"/>
      <c r="AH550"/>
      <c r="AI550"/>
    </row>
    <row r="551" spans="10:35" x14ac:dyDescent="0.3"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/>
      <c r="X551"/>
      <c r="Y551"/>
      <c r="Z551"/>
      <c r="AA551"/>
      <c r="AB551"/>
      <c r="AC551"/>
      <c r="AD551"/>
      <c r="AE551"/>
      <c r="AF551"/>
      <c r="AG551"/>
      <c r="AH551"/>
      <c r="AI551"/>
    </row>
    <row r="552" spans="10:35" x14ac:dyDescent="0.3"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/>
      <c r="X552"/>
      <c r="Y552"/>
      <c r="Z552"/>
      <c r="AA552"/>
      <c r="AB552"/>
      <c r="AC552"/>
      <c r="AD552"/>
      <c r="AE552"/>
      <c r="AF552"/>
      <c r="AG552"/>
      <c r="AH552"/>
      <c r="AI552"/>
    </row>
    <row r="553" spans="10:35" x14ac:dyDescent="0.3"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/>
      <c r="X553"/>
      <c r="Y553"/>
      <c r="Z553"/>
      <c r="AA553"/>
      <c r="AB553"/>
      <c r="AC553"/>
      <c r="AD553"/>
      <c r="AE553"/>
      <c r="AF553"/>
      <c r="AG553"/>
      <c r="AH553"/>
      <c r="AI553"/>
    </row>
    <row r="554" spans="10:35" x14ac:dyDescent="0.3"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/>
      <c r="X554"/>
      <c r="Y554"/>
      <c r="Z554"/>
      <c r="AA554"/>
      <c r="AB554"/>
      <c r="AC554"/>
      <c r="AD554"/>
      <c r="AE554"/>
      <c r="AF554"/>
      <c r="AG554"/>
      <c r="AH554"/>
      <c r="AI554"/>
    </row>
    <row r="555" spans="10:35" x14ac:dyDescent="0.3"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/>
      <c r="X555"/>
      <c r="Y555"/>
      <c r="Z555"/>
      <c r="AA555"/>
      <c r="AB555"/>
      <c r="AC555"/>
      <c r="AD555"/>
      <c r="AE555"/>
      <c r="AF555"/>
      <c r="AG555"/>
      <c r="AH555"/>
      <c r="AI555"/>
    </row>
    <row r="556" spans="10:35" x14ac:dyDescent="0.3"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/>
      <c r="X556"/>
      <c r="Y556"/>
      <c r="Z556"/>
      <c r="AA556"/>
      <c r="AB556"/>
      <c r="AC556"/>
      <c r="AD556"/>
      <c r="AE556"/>
      <c r="AF556"/>
      <c r="AG556"/>
      <c r="AH556"/>
      <c r="AI556"/>
    </row>
    <row r="557" spans="10:35" x14ac:dyDescent="0.3"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/>
      <c r="X557"/>
      <c r="Y557"/>
      <c r="Z557"/>
      <c r="AA557"/>
      <c r="AB557"/>
      <c r="AC557"/>
      <c r="AD557"/>
      <c r="AE557"/>
      <c r="AF557"/>
      <c r="AG557"/>
      <c r="AH557"/>
      <c r="AI557"/>
    </row>
    <row r="558" spans="10:35" x14ac:dyDescent="0.3"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/>
      <c r="X558"/>
      <c r="Y558"/>
      <c r="Z558"/>
      <c r="AA558"/>
      <c r="AB558"/>
      <c r="AC558"/>
      <c r="AD558"/>
      <c r="AE558"/>
      <c r="AF558"/>
      <c r="AG558"/>
      <c r="AH558"/>
      <c r="AI558"/>
    </row>
    <row r="559" spans="10:35" x14ac:dyDescent="0.3"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/>
      <c r="X559"/>
      <c r="Y559"/>
      <c r="Z559"/>
      <c r="AA559"/>
      <c r="AB559"/>
      <c r="AC559"/>
      <c r="AD559"/>
      <c r="AE559"/>
      <c r="AF559"/>
      <c r="AG559"/>
      <c r="AH559"/>
      <c r="AI559"/>
    </row>
    <row r="560" spans="10:35" x14ac:dyDescent="0.3"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/>
      <c r="X560"/>
      <c r="Y560"/>
      <c r="Z560"/>
      <c r="AA560"/>
      <c r="AB560"/>
      <c r="AC560"/>
      <c r="AD560"/>
      <c r="AE560"/>
      <c r="AF560"/>
      <c r="AG560"/>
      <c r="AH560"/>
      <c r="AI560"/>
    </row>
    <row r="561" spans="10:35" x14ac:dyDescent="0.3"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/>
      <c r="X561"/>
      <c r="Y561"/>
      <c r="Z561"/>
      <c r="AA561"/>
      <c r="AB561"/>
      <c r="AC561"/>
      <c r="AD561"/>
      <c r="AE561"/>
      <c r="AF561"/>
      <c r="AG561"/>
      <c r="AH561"/>
      <c r="AI561"/>
    </row>
    <row r="562" spans="10:35" x14ac:dyDescent="0.3"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/>
      <c r="X562"/>
      <c r="Y562"/>
      <c r="Z562"/>
      <c r="AA562"/>
      <c r="AB562"/>
      <c r="AC562"/>
      <c r="AD562"/>
      <c r="AE562"/>
      <c r="AF562"/>
      <c r="AG562"/>
      <c r="AH562"/>
      <c r="AI562"/>
    </row>
    <row r="563" spans="10:35" x14ac:dyDescent="0.3"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/>
      <c r="X563"/>
      <c r="Y563"/>
      <c r="Z563"/>
      <c r="AA563"/>
      <c r="AB563"/>
      <c r="AC563"/>
      <c r="AD563"/>
      <c r="AE563"/>
      <c r="AF563"/>
      <c r="AG563"/>
      <c r="AH563"/>
      <c r="AI563"/>
    </row>
    <row r="564" spans="10:35" x14ac:dyDescent="0.3"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/>
      <c r="X564"/>
      <c r="Y564"/>
      <c r="Z564"/>
      <c r="AA564"/>
      <c r="AB564"/>
      <c r="AC564"/>
      <c r="AD564"/>
      <c r="AE564"/>
      <c r="AF564"/>
      <c r="AG564"/>
      <c r="AH564"/>
      <c r="AI564"/>
    </row>
    <row r="565" spans="10:35" x14ac:dyDescent="0.3"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/>
      <c r="X565"/>
      <c r="Y565"/>
      <c r="Z565"/>
      <c r="AA565"/>
      <c r="AB565"/>
      <c r="AC565"/>
      <c r="AD565"/>
      <c r="AE565"/>
      <c r="AF565"/>
      <c r="AG565"/>
      <c r="AH565"/>
      <c r="AI565"/>
    </row>
    <row r="566" spans="10:35" x14ac:dyDescent="0.3"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/>
      <c r="X566"/>
      <c r="Y566"/>
      <c r="Z566"/>
      <c r="AA566"/>
      <c r="AB566"/>
      <c r="AC566"/>
      <c r="AD566"/>
      <c r="AE566"/>
      <c r="AF566"/>
      <c r="AG566"/>
      <c r="AH566"/>
      <c r="AI566"/>
    </row>
    <row r="567" spans="10:35" x14ac:dyDescent="0.3"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/>
      <c r="X567"/>
      <c r="Y567"/>
      <c r="Z567"/>
      <c r="AA567"/>
      <c r="AB567"/>
      <c r="AC567"/>
      <c r="AD567"/>
      <c r="AE567"/>
      <c r="AF567"/>
      <c r="AG567"/>
      <c r="AH567"/>
      <c r="AI567"/>
    </row>
    <row r="568" spans="10:35" x14ac:dyDescent="0.3"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/>
      <c r="X568"/>
      <c r="Y568"/>
      <c r="Z568"/>
      <c r="AA568"/>
      <c r="AB568"/>
      <c r="AC568"/>
      <c r="AD568"/>
      <c r="AE568"/>
      <c r="AF568"/>
      <c r="AG568"/>
      <c r="AH568"/>
      <c r="AI568"/>
    </row>
    <row r="569" spans="10:35" x14ac:dyDescent="0.3"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/>
      <c r="X569"/>
      <c r="Y569"/>
      <c r="Z569"/>
      <c r="AA569"/>
      <c r="AB569"/>
      <c r="AC569"/>
      <c r="AD569"/>
      <c r="AE569"/>
      <c r="AF569"/>
      <c r="AG569"/>
      <c r="AH569"/>
      <c r="AI569"/>
    </row>
    <row r="570" spans="10:35" x14ac:dyDescent="0.3"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/>
      <c r="X570"/>
      <c r="Y570"/>
      <c r="Z570"/>
      <c r="AA570"/>
      <c r="AB570"/>
      <c r="AC570"/>
      <c r="AD570"/>
      <c r="AE570"/>
      <c r="AF570"/>
      <c r="AG570"/>
      <c r="AH570"/>
      <c r="AI570"/>
    </row>
    <row r="571" spans="10:35" x14ac:dyDescent="0.3"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/>
      <c r="X571"/>
      <c r="Y571"/>
      <c r="Z571"/>
      <c r="AA571"/>
      <c r="AB571"/>
      <c r="AC571"/>
      <c r="AD571"/>
      <c r="AE571"/>
      <c r="AF571"/>
      <c r="AG571"/>
      <c r="AH571"/>
      <c r="AI571"/>
    </row>
    <row r="572" spans="10:35" x14ac:dyDescent="0.3"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/>
      <c r="X572"/>
      <c r="Y572"/>
      <c r="Z572"/>
      <c r="AA572"/>
      <c r="AB572"/>
      <c r="AC572"/>
      <c r="AD572"/>
      <c r="AE572"/>
      <c r="AF572"/>
      <c r="AG572"/>
      <c r="AH572"/>
      <c r="AI572"/>
    </row>
    <row r="573" spans="10:35" x14ac:dyDescent="0.3"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/>
      <c r="X573"/>
      <c r="Y573"/>
      <c r="Z573"/>
      <c r="AA573"/>
      <c r="AB573"/>
      <c r="AC573"/>
      <c r="AD573"/>
      <c r="AE573"/>
      <c r="AF573"/>
      <c r="AG573"/>
      <c r="AH573"/>
      <c r="AI573"/>
    </row>
    <row r="574" spans="10:35" x14ac:dyDescent="0.3"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/>
      <c r="X574"/>
      <c r="Y574"/>
      <c r="Z574"/>
      <c r="AA574"/>
      <c r="AB574"/>
      <c r="AC574"/>
      <c r="AD574"/>
      <c r="AE574"/>
      <c r="AF574"/>
      <c r="AG574"/>
      <c r="AH574"/>
      <c r="AI574"/>
    </row>
    <row r="575" spans="10:35" x14ac:dyDescent="0.3"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/>
      <c r="X575"/>
      <c r="Y575"/>
      <c r="Z575"/>
      <c r="AA575"/>
      <c r="AB575"/>
      <c r="AC575"/>
      <c r="AD575"/>
      <c r="AE575"/>
      <c r="AF575"/>
      <c r="AG575"/>
      <c r="AH575"/>
      <c r="AI575"/>
    </row>
    <row r="576" spans="10:35" x14ac:dyDescent="0.3"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/>
      <c r="X576"/>
      <c r="Y576"/>
      <c r="Z576"/>
      <c r="AA576"/>
      <c r="AB576"/>
      <c r="AC576"/>
      <c r="AD576"/>
      <c r="AE576"/>
      <c r="AF576"/>
      <c r="AG576"/>
      <c r="AH576"/>
      <c r="AI576"/>
    </row>
    <row r="577" spans="10:35" x14ac:dyDescent="0.3"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/>
      <c r="X577"/>
      <c r="Y577"/>
      <c r="Z577"/>
      <c r="AA577"/>
      <c r="AB577"/>
      <c r="AC577"/>
      <c r="AD577"/>
      <c r="AE577"/>
      <c r="AF577"/>
      <c r="AG577"/>
      <c r="AH577"/>
      <c r="AI577"/>
    </row>
    <row r="578" spans="10:35" x14ac:dyDescent="0.3"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/>
      <c r="X578"/>
      <c r="Y578"/>
      <c r="Z578"/>
      <c r="AA578"/>
      <c r="AB578"/>
      <c r="AC578"/>
      <c r="AD578"/>
      <c r="AE578"/>
      <c r="AF578"/>
      <c r="AG578"/>
      <c r="AH578"/>
      <c r="AI578"/>
    </row>
    <row r="579" spans="10:35" x14ac:dyDescent="0.3"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/>
      <c r="X579"/>
      <c r="Y579"/>
      <c r="Z579"/>
      <c r="AA579"/>
      <c r="AB579"/>
      <c r="AC579"/>
      <c r="AD579"/>
      <c r="AE579"/>
      <c r="AF579"/>
      <c r="AG579"/>
      <c r="AH579"/>
      <c r="AI579"/>
    </row>
    <row r="580" spans="10:35" x14ac:dyDescent="0.3"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/>
      <c r="X580"/>
      <c r="Y580"/>
      <c r="Z580"/>
      <c r="AA580"/>
      <c r="AB580"/>
      <c r="AC580"/>
      <c r="AD580"/>
      <c r="AE580"/>
      <c r="AF580"/>
      <c r="AG580"/>
      <c r="AH580"/>
      <c r="AI580"/>
    </row>
    <row r="581" spans="10:35" x14ac:dyDescent="0.3"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/>
      <c r="X581"/>
      <c r="Y581"/>
      <c r="Z581"/>
      <c r="AA581"/>
      <c r="AB581"/>
      <c r="AC581"/>
      <c r="AD581"/>
      <c r="AE581"/>
      <c r="AF581"/>
      <c r="AG581"/>
      <c r="AH581"/>
      <c r="AI581"/>
    </row>
    <row r="582" spans="10:35" x14ac:dyDescent="0.3"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/>
      <c r="X582"/>
      <c r="Y582"/>
      <c r="Z582"/>
      <c r="AA582"/>
      <c r="AB582"/>
      <c r="AC582"/>
      <c r="AD582"/>
      <c r="AE582"/>
      <c r="AF582"/>
      <c r="AG582"/>
      <c r="AH582"/>
      <c r="AI582"/>
    </row>
    <row r="583" spans="10:35" x14ac:dyDescent="0.3"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/>
      <c r="X583"/>
      <c r="Y583"/>
      <c r="Z583"/>
      <c r="AA583"/>
      <c r="AB583"/>
      <c r="AC583"/>
      <c r="AD583"/>
      <c r="AE583"/>
      <c r="AF583"/>
      <c r="AG583"/>
      <c r="AH583"/>
      <c r="AI583"/>
    </row>
    <row r="584" spans="10:35" x14ac:dyDescent="0.3"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/>
      <c r="X584"/>
      <c r="Y584"/>
      <c r="Z584"/>
      <c r="AA584"/>
      <c r="AB584"/>
      <c r="AC584"/>
      <c r="AD584"/>
      <c r="AE584"/>
      <c r="AF584"/>
      <c r="AG584"/>
      <c r="AH584"/>
      <c r="AI584"/>
    </row>
    <row r="585" spans="10:35" x14ac:dyDescent="0.3"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/>
      <c r="X585"/>
      <c r="Y585"/>
      <c r="Z585"/>
      <c r="AA585"/>
      <c r="AB585"/>
      <c r="AC585"/>
      <c r="AD585"/>
      <c r="AE585"/>
      <c r="AF585"/>
      <c r="AG585"/>
      <c r="AH585"/>
      <c r="AI585"/>
    </row>
    <row r="586" spans="10:35" x14ac:dyDescent="0.3"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/>
      <c r="X586"/>
      <c r="Y586"/>
      <c r="Z586"/>
      <c r="AA586"/>
      <c r="AB586"/>
      <c r="AC586"/>
      <c r="AD586"/>
      <c r="AE586"/>
      <c r="AF586"/>
      <c r="AG586"/>
      <c r="AH586"/>
      <c r="AI586"/>
    </row>
    <row r="587" spans="10:35" x14ac:dyDescent="0.3"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/>
      <c r="X587"/>
      <c r="Y587"/>
      <c r="Z587"/>
      <c r="AA587"/>
      <c r="AB587"/>
      <c r="AC587"/>
      <c r="AD587"/>
      <c r="AE587"/>
      <c r="AF587"/>
      <c r="AG587"/>
      <c r="AH587"/>
      <c r="AI587"/>
    </row>
    <row r="588" spans="10:35" x14ac:dyDescent="0.3"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/>
      <c r="X588"/>
      <c r="Y588"/>
      <c r="Z588"/>
      <c r="AA588"/>
      <c r="AB588"/>
      <c r="AC588"/>
      <c r="AD588"/>
      <c r="AE588"/>
      <c r="AF588"/>
      <c r="AG588"/>
      <c r="AH588"/>
      <c r="AI588"/>
    </row>
    <row r="589" spans="10:35" x14ac:dyDescent="0.3"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/>
      <c r="X589"/>
      <c r="Y589"/>
      <c r="Z589"/>
      <c r="AA589"/>
      <c r="AB589"/>
      <c r="AC589"/>
      <c r="AD589"/>
      <c r="AE589"/>
      <c r="AF589"/>
      <c r="AG589"/>
      <c r="AH589"/>
      <c r="AI589"/>
    </row>
    <row r="590" spans="10:35" x14ac:dyDescent="0.3"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/>
      <c r="X590"/>
      <c r="Y590"/>
      <c r="Z590"/>
      <c r="AA590"/>
      <c r="AB590"/>
      <c r="AC590"/>
      <c r="AD590"/>
      <c r="AE590"/>
      <c r="AF590"/>
      <c r="AG590"/>
      <c r="AH590"/>
      <c r="AI590"/>
    </row>
    <row r="591" spans="10:35" x14ac:dyDescent="0.3"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/>
      <c r="X591"/>
      <c r="Y591"/>
      <c r="Z591"/>
      <c r="AA591"/>
      <c r="AB591"/>
      <c r="AC591"/>
      <c r="AD591"/>
      <c r="AE591"/>
      <c r="AF591"/>
      <c r="AG591"/>
      <c r="AH591"/>
      <c r="AI591"/>
    </row>
    <row r="592" spans="10:35" x14ac:dyDescent="0.3"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/>
      <c r="X592"/>
      <c r="Y592"/>
      <c r="Z592"/>
      <c r="AA592"/>
      <c r="AB592"/>
      <c r="AC592"/>
      <c r="AD592"/>
      <c r="AE592"/>
      <c r="AF592"/>
      <c r="AG592"/>
      <c r="AH592"/>
      <c r="AI592"/>
    </row>
    <row r="593" spans="10:35" x14ac:dyDescent="0.3"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/>
      <c r="X593"/>
      <c r="Y593"/>
      <c r="Z593"/>
      <c r="AA593"/>
      <c r="AB593"/>
      <c r="AC593"/>
      <c r="AD593"/>
      <c r="AE593"/>
      <c r="AF593"/>
      <c r="AG593"/>
      <c r="AH593"/>
      <c r="AI593"/>
    </row>
    <row r="594" spans="10:35" x14ac:dyDescent="0.3"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/>
      <c r="X594"/>
      <c r="Y594"/>
      <c r="Z594"/>
      <c r="AA594"/>
      <c r="AB594"/>
      <c r="AC594"/>
      <c r="AD594"/>
      <c r="AE594"/>
      <c r="AF594"/>
      <c r="AG594"/>
      <c r="AH594"/>
      <c r="AI594"/>
    </row>
    <row r="595" spans="10:35" x14ac:dyDescent="0.3"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/>
      <c r="X595"/>
      <c r="Y595"/>
      <c r="Z595"/>
      <c r="AA595"/>
      <c r="AB595"/>
      <c r="AC595"/>
      <c r="AD595"/>
      <c r="AE595"/>
      <c r="AF595"/>
      <c r="AG595"/>
      <c r="AH595"/>
      <c r="AI595"/>
    </row>
    <row r="596" spans="10:35" x14ac:dyDescent="0.3"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/>
      <c r="X596"/>
      <c r="Y596"/>
      <c r="Z596"/>
      <c r="AA596"/>
      <c r="AB596"/>
      <c r="AC596"/>
      <c r="AD596"/>
      <c r="AE596"/>
      <c r="AF596"/>
      <c r="AG596"/>
      <c r="AH596"/>
      <c r="AI596"/>
    </row>
    <row r="597" spans="10:35" x14ac:dyDescent="0.3"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/>
      <c r="X597"/>
      <c r="Y597"/>
      <c r="Z597"/>
      <c r="AA597"/>
      <c r="AB597"/>
      <c r="AC597"/>
      <c r="AD597"/>
      <c r="AE597"/>
      <c r="AF597"/>
      <c r="AG597"/>
      <c r="AH597"/>
      <c r="AI597"/>
    </row>
    <row r="598" spans="10:35" x14ac:dyDescent="0.3"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/>
      <c r="X598"/>
      <c r="Y598"/>
      <c r="Z598"/>
      <c r="AA598"/>
      <c r="AB598"/>
      <c r="AC598"/>
      <c r="AD598"/>
      <c r="AE598"/>
      <c r="AF598"/>
      <c r="AG598"/>
      <c r="AH598"/>
      <c r="AI598"/>
    </row>
    <row r="599" spans="10:35" x14ac:dyDescent="0.3"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/>
      <c r="X599"/>
      <c r="Y599"/>
      <c r="Z599"/>
      <c r="AA599"/>
      <c r="AB599"/>
      <c r="AC599"/>
      <c r="AD599"/>
      <c r="AE599"/>
      <c r="AF599"/>
      <c r="AG599"/>
      <c r="AH599"/>
      <c r="AI599"/>
    </row>
    <row r="600" spans="10:35" x14ac:dyDescent="0.3"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/>
      <c r="X600"/>
      <c r="Y600"/>
      <c r="Z600"/>
      <c r="AA600"/>
      <c r="AB600"/>
      <c r="AC600"/>
      <c r="AD600"/>
      <c r="AE600"/>
      <c r="AF600"/>
      <c r="AG600"/>
      <c r="AH600"/>
      <c r="AI600"/>
    </row>
    <row r="601" spans="10:35" x14ac:dyDescent="0.3"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/>
      <c r="X601"/>
      <c r="Y601"/>
      <c r="Z601"/>
      <c r="AA601"/>
      <c r="AB601"/>
      <c r="AC601"/>
      <c r="AD601"/>
      <c r="AE601"/>
      <c r="AF601"/>
      <c r="AG601"/>
      <c r="AH601"/>
      <c r="AI601"/>
    </row>
    <row r="602" spans="10:35" x14ac:dyDescent="0.3"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/>
      <c r="X602"/>
      <c r="Y602"/>
      <c r="Z602"/>
      <c r="AA602"/>
      <c r="AB602"/>
      <c r="AC602"/>
      <c r="AD602"/>
      <c r="AE602"/>
      <c r="AF602"/>
      <c r="AG602"/>
      <c r="AH602"/>
      <c r="AI602"/>
    </row>
    <row r="603" spans="10:35" x14ac:dyDescent="0.3"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/>
      <c r="X603"/>
      <c r="Y603"/>
      <c r="Z603"/>
      <c r="AA603"/>
      <c r="AB603"/>
      <c r="AC603"/>
      <c r="AD603"/>
      <c r="AE603"/>
      <c r="AF603"/>
      <c r="AG603"/>
      <c r="AH603"/>
      <c r="AI603"/>
    </row>
    <row r="604" spans="10:35" x14ac:dyDescent="0.3"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/>
      <c r="X604"/>
      <c r="Y604"/>
      <c r="Z604"/>
      <c r="AA604"/>
      <c r="AB604"/>
      <c r="AC604"/>
      <c r="AD604"/>
      <c r="AE604"/>
      <c r="AF604"/>
      <c r="AG604"/>
      <c r="AH604"/>
      <c r="AI604"/>
    </row>
    <row r="605" spans="10:35" x14ac:dyDescent="0.3"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/>
      <c r="X605"/>
      <c r="Y605"/>
      <c r="Z605"/>
      <c r="AA605"/>
      <c r="AB605"/>
      <c r="AC605"/>
      <c r="AD605"/>
      <c r="AE605"/>
      <c r="AF605"/>
      <c r="AG605"/>
      <c r="AH605"/>
      <c r="AI605"/>
    </row>
    <row r="606" spans="10:35" x14ac:dyDescent="0.3"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/>
      <c r="X606"/>
      <c r="Y606"/>
      <c r="Z606"/>
      <c r="AA606"/>
      <c r="AB606"/>
      <c r="AC606"/>
      <c r="AD606"/>
      <c r="AE606"/>
      <c r="AF606"/>
      <c r="AG606"/>
      <c r="AH606"/>
      <c r="AI606"/>
    </row>
    <row r="607" spans="10:35" x14ac:dyDescent="0.3"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/>
      <c r="X607"/>
      <c r="Y607"/>
      <c r="Z607"/>
      <c r="AA607"/>
      <c r="AB607"/>
      <c r="AC607"/>
      <c r="AD607"/>
      <c r="AE607"/>
      <c r="AF607"/>
      <c r="AG607"/>
      <c r="AH607"/>
      <c r="AI607"/>
    </row>
    <row r="608" spans="10:35" x14ac:dyDescent="0.3"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/>
      <c r="X608"/>
      <c r="Y608"/>
      <c r="Z608"/>
      <c r="AA608"/>
      <c r="AB608"/>
      <c r="AC608"/>
      <c r="AD608"/>
      <c r="AE608"/>
      <c r="AF608"/>
      <c r="AG608"/>
      <c r="AH608"/>
      <c r="AI608"/>
    </row>
    <row r="609" spans="10:35" x14ac:dyDescent="0.3"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/>
      <c r="X609"/>
      <c r="Y609"/>
      <c r="Z609"/>
      <c r="AA609"/>
      <c r="AB609"/>
      <c r="AC609"/>
      <c r="AD609"/>
      <c r="AE609"/>
      <c r="AF609"/>
      <c r="AG609"/>
      <c r="AH609"/>
      <c r="AI609"/>
    </row>
    <row r="610" spans="10:35" x14ac:dyDescent="0.3"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/>
      <c r="X610"/>
      <c r="Y610"/>
      <c r="Z610"/>
      <c r="AA610"/>
      <c r="AB610"/>
      <c r="AC610"/>
      <c r="AD610"/>
      <c r="AE610"/>
      <c r="AF610"/>
      <c r="AG610"/>
      <c r="AH610"/>
      <c r="AI610"/>
    </row>
    <row r="611" spans="10:35" x14ac:dyDescent="0.3"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/>
      <c r="X611"/>
      <c r="Y611"/>
      <c r="Z611"/>
      <c r="AA611"/>
      <c r="AB611"/>
      <c r="AC611"/>
      <c r="AD611"/>
      <c r="AE611"/>
      <c r="AF611"/>
      <c r="AG611"/>
      <c r="AH611"/>
      <c r="AI611"/>
    </row>
    <row r="612" spans="10:35" x14ac:dyDescent="0.3"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/>
      <c r="X612"/>
      <c r="Y612"/>
      <c r="Z612"/>
      <c r="AA612"/>
      <c r="AB612"/>
      <c r="AC612"/>
      <c r="AD612"/>
      <c r="AE612"/>
      <c r="AF612"/>
      <c r="AG612"/>
      <c r="AH612"/>
      <c r="AI612"/>
    </row>
    <row r="613" spans="10:35" x14ac:dyDescent="0.3"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/>
      <c r="X613"/>
      <c r="Y613"/>
      <c r="Z613"/>
      <c r="AA613"/>
      <c r="AB613"/>
      <c r="AC613"/>
      <c r="AD613"/>
      <c r="AE613"/>
      <c r="AF613"/>
      <c r="AG613"/>
      <c r="AH613"/>
      <c r="AI613"/>
    </row>
    <row r="614" spans="10:35" x14ac:dyDescent="0.3"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/>
      <c r="X614"/>
      <c r="Y614"/>
      <c r="Z614"/>
      <c r="AA614"/>
      <c r="AB614"/>
      <c r="AC614"/>
      <c r="AD614"/>
      <c r="AE614"/>
      <c r="AF614"/>
      <c r="AG614"/>
      <c r="AH614"/>
      <c r="AI614"/>
    </row>
    <row r="615" spans="10:35" x14ac:dyDescent="0.3"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/>
      <c r="X615"/>
      <c r="Y615"/>
      <c r="Z615"/>
      <c r="AA615"/>
      <c r="AB615"/>
      <c r="AC615"/>
      <c r="AD615"/>
      <c r="AE615"/>
      <c r="AF615"/>
      <c r="AG615"/>
      <c r="AH615"/>
      <c r="AI615"/>
    </row>
    <row r="616" spans="10:35" x14ac:dyDescent="0.3"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/>
      <c r="X616"/>
      <c r="Y616"/>
      <c r="Z616"/>
      <c r="AA616"/>
      <c r="AB616"/>
      <c r="AC616"/>
      <c r="AD616"/>
      <c r="AE616"/>
      <c r="AF616"/>
      <c r="AG616"/>
      <c r="AH616"/>
      <c r="AI616"/>
    </row>
    <row r="617" spans="10:35" x14ac:dyDescent="0.3"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/>
      <c r="X617"/>
      <c r="Y617"/>
      <c r="Z617"/>
      <c r="AA617"/>
      <c r="AB617"/>
      <c r="AC617"/>
      <c r="AD617"/>
      <c r="AE617"/>
      <c r="AF617"/>
      <c r="AG617"/>
      <c r="AH617"/>
      <c r="AI617"/>
    </row>
    <row r="618" spans="10:35" x14ac:dyDescent="0.3"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/>
      <c r="X618"/>
      <c r="Y618"/>
      <c r="Z618"/>
      <c r="AA618"/>
      <c r="AB618"/>
      <c r="AC618"/>
      <c r="AD618"/>
      <c r="AE618"/>
      <c r="AF618"/>
      <c r="AG618"/>
      <c r="AH618"/>
      <c r="AI618"/>
    </row>
    <row r="619" spans="10:35" x14ac:dyDescent="0.3"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/>
      <c r="X619"/>
      <c r="Y619"/>
      <c r="Z619"/>
      <c r="AA619"/>
      <c r="AB619"/>
      <c r="AC619"/>
      <c r="AD619"/>
      <c r="AE619"/>
      <c r="AF619"/>
      <c r="AG619"/>
      <c r="AH619"/>
      <c r="AI619"/>
    </row>
    <row r="620" spans="10:35" x14ac:dyDescent="0.3"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/>
      <c r="X620"/>
      <c r="Y620"/>
      <c r="Z620"/>
      <c r="AA620"/>
      <c r="AB620"/>
      <c r="AC620"/>
      <c r="AD620"/>
      <c r="AE620"/>
      <c r="AF620"/>
      <c r="AG620"/>
      <c r="AH620"/>
      <c r="AI620"/>
    </row>
    <row r="621" spans="10:35" x14ac:dyDescent="0.3"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/>
      <c r="X621"/>
      <c r="Y621"/>
      <c r="Z621"/>
      <c r="AA621"/>
      <c r="AB621"/>
      <c r="AC621"/>
      <c r="AD621"/>
      <c r="AE621"/>
      <c r="AF621"/>
      <c r="AG621"/>
      <c r="AH621"/>
      <c r="AI621"/>
    </row>
    <row r="622" spans="10:35" x14ac:dyDescent="0.3"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/>
      <c r="X622"/>
      <c r="Y622"/>
      <c r="Z622"/>
      <c r="AA622"/>
      <c r="AB622"/>
      <c r="AC622"/>
      <c r="AD622"/>
      <c r="AE622"/>
      <c r="AF622"/>
      <c r="AG622"/>
      <c r="AH622"/>
      <c r="AI622"/>
    </row>
    <row r="623" spans="10:35" x14ac:dyDescent="0.3"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/>
      <c r="X623"/>
      <c r="Y623"/>
      <c r="Z623"/>
      <c r="AA623"/>
      <c r="AB623"/>
      <c r="AC623"/>
      <c r="AD623"/>
      <c r="AE623"/>
      <c r="AF623"/>
      <c r="AG623"/>
      <c r="AH623"/>
      <c r="AI623"/>
    </row>
    <row r="624" spans="10:35" x14ac:dyDescent="0.3"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/>
      <c r="X624"/>
      <c r="Y624"/>
      <c r="Z624"/>
      <c r="AA624"/>
      <c r="AB624"/>
      <c r="AC624"/>
      <c r="AD624"/>
      <c r="AE624"/>
      <c r="AF624"/>
      <c r="AG624"/>
      <c r="AH624"/>
      <c r="AI624"/>
    </row>
    <row r="625" spans="10:35" x14ac:dyDescent="0.3"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/>
      <c r="X625"/>
      <c r="Y625"/>
      <c r="Z625"/>
      <c r="AA625"/>
      <c r="AB625"/>
      <c r="AC625"/>
      <c r="AD625"/>
      <c r="AE625"/>
      <c r="AF625"/>
      <c r="AG625"/>
      <c r="AH625"/>
      <c r="AI625"/>
    </row>
    <row r="626" spans="10:35" x14ac:dyDescent="0.3"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/>
      <c r="X626"/>
      <c r="Y626"/>
      <c r="Z626"/>
      <c r="AA626"/>
      <c r="AB626"/>
      <c r="AC626"/>
      <c r="AD626"/>
      <c r="AE626"/>
      <c r="AF626"/>
      <c r="AG626"/>
      <c r="AH626"/>
      <c r="AI626"/>
    </row>
    <row r="627" spans="10:35" x14ac:dyDescent="0.3"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/>
      <c r="X627"/>
      <c r="Y627"/>
      <c r="Z627"/>
      <c r="AA627"/>
      <c r="AB627"/>
      <c r="AC627"/>
      <c r="AD627"/>
      <c r="AE627"/>
      <c r="AF627"/>
      <c r="AG627"/>
      <c r="AH627"/>
      <c r="AI627"/>
    </row>
    <row r="628" spans="10:35" x14ac:dyDescent="0.3"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/>
      <c r="X628"/>
      <c r="Y628"/>
      <c r="Z628"/>
      <c r="AA628"/>
      <c r="AB628"/>
      <c r="AC628"/>
      <c r="AD628"/>
      <c r="AE628"/>
      <c r="AF628"/>
      <c r="AG628"/>
      <c r="AH628"/>
      <c r="AI628"/>
    </row>
    <row r="629" spans="10:35" x14ac:dyDescent="0.3"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/>
      <c r="X629"/>
      <c r="Y629"/>
      <c r="Z629"/>
      <c r="AA629"/>
      <c r="AB629"/>
      <c r="AC629"/>
      <c r="AD629"/>
      <c r="AE629"/>
      <c r="AF629"/>
      <c r="AG629"/>
      <c r="AH629"/>
      <c r="AI629"/>
    </row>
    <row r="630" spans="10:35" x14ac:dyDescent="0.3"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/>
      <c r="X630"/>
      <c r="Y630"/>
      <c r="Z630"/>
      <c r="AA630"/>
      <c r="AB630"/>
      <c r="AC630"/>
      <c r="AD630"/>
      <c r="AE630"/>
      <c r="AF630"/>
      <c r="AG630"/>
      <c r="AH630"/>
      <c r="AI630"/>
    </row>
    <row r="631" spans="10:35" x14ac:dyDescent="0.3"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/>
      <c r="X631"/>
      <c r="Y631"/>
      <c r="Z631"/>
      <c r="AA631"/>
      <c r="AB631"/>
      <c r="AC631"/>
      <c r="AD631"/>
      <c r="AE631"/>
      <c r="AF631"/>
      <c r="AG631"/>
      <c r="AH631"/>
      <c r="AI631"/>
    </row>
    <row r="632" spans="10:35" x14ac:dyDescent="0.3"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/>
      <c r="X632"/>
      <c r="Y632"/>
      <c r="Z632"/>
      <c r="AA632"/>
      <c r="AB632"/>
      <c r="AC632"/>
      <c r="AD632"/>
      <c r="AE632"/>
      <c r="AF632"/>
      <c r="AG632"/>
      <c r="AH632"/>
      <c r="AI632"/>
    </row>
    <row r="633" spans="10:35" x14ac:dyDescent="0.3"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/>
      <c r="X633"/>
      <c r="Y633"/>
      <c r="Z633"/>
      <c r="AA633"/>
      <c r="AB633"/>
      <c r="AC633"/>
      <c r="AD633"/>
      <c r="AE633"/>
      <c r="AF633"/>
      <c r="AG633"/>
      <c r="AH633"/>
      <c r="AI633"/>
    </row>
    <row r="634" spans="10:35" x14ac:dyDescent="0.3"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/>
      <c r="X634"/>
      <c r="Y634"/>
      <c r="Z634"/>
      <c r="AA634"/>
      <c r="AB634"/>
      <c r="AC634"/>
      <c r="AD634"/>
      <c r="AE634"/>
      <c r="AF634"/>
      <c r="AG634"/>
      <c r="AH634"/>
      <c r="AI634"/>
    </row>
    <row r="635" spans="10:35" x14ac:dyDescent="0.3"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/>
      <c r="X635"/>
      <c r="Y635"/>
      <c r="Z635"/>
      <c r="AA635"/>
      <c r="AB635"/>
      <c r="AC635"/>
      <c r="AD635"/>
      <c r="AE635"/>
      <c r="AF635"/>
      <c r="AG635"/>
      <c r="AH635"/>
      <c r="AI635"/>
    </row>
    <row r="636" spans="10:35" x14ac:dyDescent="0.3"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/>
      <c r="X636"/>
      <c r="Y636"/>
      <c r="Z636"/>
      <c r="AA636"/>
      <c r="AB636"/>
      <c r="AC636"/>
      <c r="AD636"/>
      <c r="AE636"/>
      <c r="AF636"/>
      <c r="AG636"/>
      <c r="AH636"/>
      <c r="AI636"/>
    </row>
    <row r="637" spans="10:35" x14ac:dyDescent="0.3"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/>
      <c r="X637"/>
      <c r="Y637"/>
      <c r="Z637"/>
      <c r="AA637"/>
      <c r="AB637"/>
      <c r="AC637"/>
      <c r="AD637"/>
      <c r="AE637"/>
      <c r="AF637"/>
      <c r="AG637"/>
      <c r="AH637"/>
      <c r="AI637"/>
    </row>
    <row r="638" spans="10:35" x14ac:dyDescent="0.3"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/>
      <c r="X638"/>
      <c r="Y638"/>
      <c r="Z638"/>
      <c r="AA638"/>
      <c r="AB638"/>
      <c r="AC638"/>
      <c r="AD638"/>
      <c r="AE638"/>
      <c r="AF638"/>
      <c r="AG638"/>
      <c r="AH638"/>
      <c r="AI638"/>
    </row>
    <row r="639" spans="10:35" x14ac:dyDescent="0.3"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/>
      <c r="X639"/>
      <c r="Y639"/>
      <c r="Z639"/>
      <c r="AA639"/>
      <c r="AB639"/>
      <c r="AC639"/>
      <c r="AD639"/>
      <c r="AE639"/>
      <c r="AF639"/>
      <c r="AG639"/>
      <c r="AH639"/>
      <c r="AI639"/>
    </row>
    <row r="640" spans="10:35" x14ac:dyDescent="0.3"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/>
      <c r="X640"/>
      <c r="Y640"/>
      <c r="Z640"/>
      <c r="AA640"/>
      <c r="AB640"/>
      <c r="AC640"/>
      <c r="AD640"/>
      <c r="AE640"/>
      <c r="AF640"/>
      <c r="AG640"/>
      <c r="AH640"/>
      <c r="AI640"/>
    </row>
    <row r="641" spans="10:35" x14ac:dyDescent="0.3"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/>
      <c r="X641"/>
      <c r="Y641"/>
      <c r="Z641"/>
      <c r="AA641"/>
      <c r="AB641"/>
      <c r="AC641"/>
      <c r="AD641"/>
      <c r="AE641"/>
      <c r="AF641"/>
      <c r="AG641"/>
      <c r="AH641"/>
      <c r="AI641"/>
    </row>
  </sheetData>
  <mergeCells count="1">
    <mergeCell ref="A1:E2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86F6F-5852-4466-84EF-086353018416}">
  <sheetPr codeName="Sheet11"/>
  <dimension ref="A1:Z641"/>
  <sheetViews>
    <sheetView workbookViewId="0">
      <pane xSplit="7" ySplit="5" topLeftCell="H6" activePane="bottomRight" state="frozen"/>
      <selection activeCell="E6" sqref="E6"/>
      <selection pane="topRight" activeCell="E6" sqref="E6"/>
      <selection pane="bottomLeft" activeCell="E6" sqref="E6"/>
      <selection pane="bottomRight" activeCell="A5" sqref="A5:N641"/>
    </sheetView>
  </sheetViews>
  <sheetFormatPr defaultRowHeight="14.4" x14ac:dyDescent="0.3"/>
  <cols>
    <col min="1" max="1" width="4.5546875" bestFit="1" customWidth="1"/>
    <col min="2" max="2" width="13.5546875" bestFit="1" customWidth="1"/>
    <col min="3" max="3" width="19" bestFit="1" customWidth="1"/>
    <col min="4" max="4" width="38.21875" bestFit="1" customWidth="1"/>
    <col min="5" max="5" width="12.88671875" customWidth="1"/>
    <col min="6" max="6" width="20" bestFit="1" customWidth="1"/>
    <col min="7" max="7" width="20.33203125" bestFit="1" customWidth="1"/>
    <col min="8" max="8" width="34" bestFit="1" customWidth="1"/>
    <col min="9" max="9" width="12.44140625" customWidth="1"/>
    <col min="10" max="10" width="21.33203125" bestFit="1" customWidth="1"/>
    <col min="11" max="11" width="12.88671875" bestFit="1" customWidth="1"/>
    <col min="12" max="12" width="25.109375" bestFit="1" customWidth="1"/>
    <col min="13" max="13" width="26.44140625" bestFit="1" customWidth="1"/>
    <col min="14" max="14" width="19.44140625" style="5" customWidth="1"/>
    <col min="15" max="15" width="19.88671875" style="5" bestFit="1" customWidth="1"/>
    <col min="16" max="16" width="21.44140625" style="5" bestFit="1" customWidth="1"/>
    <col min="17" max="17" width="16.6640625" style="5" bestFit="1" customWidth="1"/>
    <col min="18" max="18" width="26.44140625" style="5" bestFit="1" customWidth="1"/>
    <col min="19" max="19" width="8.77734375" style="5" bestFit="1" customWidth="1"/>
    <col min="20" max="20" width="16.33203125" style="5" bestFit="1" customWidth="1"/>
    <col min="21" max="21" width="68.33203125" style="5" hidden="1" customWidth="1"/>
    <col min="22" max="22" width="16.21875" style="5" bestFit="1" customWidth="1"/>
    <col min="23" max="23" width="13.5546875" style="5" bestFit="1" customWidth="1"/>
    <col min="24" max="24" width="12.88671875" style="5" bestFit="1" customWidth="1"/>
    <col min="25" max="25" width="16.77734375" style="5" bestFit="1" customWidth="1"/>
    <col min="26" max="26" width="8.77734375" style="5" bestFit="1" customWidth="1"/>
    <col min="27" max="27" width="16.5546875" bestFit="1" customWidth="1"/>
    <col min="28" max="28" width="20.44140625" bestFit="1" customWidth="1"/>
    <col min="29" max="29" width="13.109375" bestFit="1" customWidth="1"/>
    <col min="30" max="30" width="18.109375" bestFit="1" customWidth="1"/>
    <col min="31" max="31" width="8.88671875" bestFit="1" customWidth="1"/>
    <col min="32" max="32" width="14.21875" bestFit="1" customWidth="1"/>
  </cols>
  <sheetData>
    <row r="1" spans="1:26" x14ac:dyDescent="0.3">
      <c r="A1" s="26" t="s">
        <v>1175</v>
      </c>
      <c r="B1" s="26"/>
      <c r="C1" s="26"/>
      <c r="D1" s="26"/>
      <c r="E1" s="26"/>
      <c r="N1"/>
      <c r="O1"/>
      <c r="P1"/>
      <c r="Q1"/>
      <c r="R1"/>
      <c r="S1"/>
      <c r="T1"/>
      <c r="U1"/>
      <c r="V1"/>
      <c r="W1"/>
      <c r="X1"/>
      <c r="Y1"/>
      <c r="Z1"/>
    </row>
    <row r="2" spans="1:26" x14ac:dyDescent="0.3">
      <c r="A2" s="26"/>
      <c r="B2" s="26"/>
      <c r="C2" s="26"/>
      <c r="D2" s="26"/>
      <c r="E2" s="26"/>
      <c r="N2"/>
      <c r="O2"/>
      <c r="P2"/>
      <c r="Q2"/>
      <c r="R2"/>
      <c r="S2"/>
      <c r="T2"/>
      <c r="U2"/>
      <c r="V2"/>
      <c r="W2"/>
      <c r="X2"/>
      <c r="Y2"/>
      <c r="Z2"/>
    </row>
    <row r="3" spans="1:26" x14ac:dyDescent="0.3">
      <c r="N3"/>
      <c r="O3"/>
      <c r="P3"/>
      <c r="Q3"/>
      <c r="R3"/>
      <c r="S3"/>
      <c r="T3"/>
      <c r="U3"/>
      <c r="V3"/>
      <c r="W3"/>
      <c r="X3"/>
      <c r="Y3"/>
      <c r="Z3"/>
    </row>
    <row r="4" spans="1:26" x14ac:dyDescent="0.3">
      <c r="N4"/>
      <c r="O4"/>
      <c r="P4"/>
      <c r="Q4"/>
      <c r="R4"/>
      <c r="S4"/>
      <c r="T4"/>
      <c r="U4"/>
      <c r="V4"/>
      <c r="W4"/>
      <c r="X4"/>
      <c r="Y4"/>
      <c r="Z4"/>
    </row>
    <row r="5" spans="1:26" x14ac:dyDescent="0.3">
      <c r="A5" t="s">
        <v>43</v>
      </c>
      <c r="B5" t="s">
        <v>71</v>
      </c>
      <c r="C5" t="s">
        <v>525</v>
      </c>
      <c r="D5" t="s">
        <v>526</v>
      </c>
      <c r="E5" t="s">
        <v>527</v>
      </c>
      <c r="F5" t="s">
        <v>528</v>
      </c>
      <c r="G5" t="s">
        <v>529</v>
      </c>
      <c r="H5" t="s">
        <v>530</v>
      </c>
      <c r="I5" t="s">
        <v>531</v>
      </c>
      <c r="J5" t="s">
        <v>532</v>
      </c>
      <c r="K5" t="s">
        <v>533</v>
      </c>
      <c r="L5" t="s">
        <v>534</v>
      </c>
      <c r="M5" t="s">
        <v>535</v>
      </c>
      <c r="N5" s="3" t="s">
        <v>2</v>
      </c>
      <c r="O5"/>
      <c r="P5"/>
      <c r="Q5"/>
      <c r="R5"/>
      <c r="S5"/>
      <c r="T5"/>
      <c r="U5"/>
      <c r="V5"/>
      <c r="W5"/>
      <c r="X5"/>
      <c r="Y5"/>
      <c r="Z5"/>
    </row>
    <row r="6" spans="1:26" x14ac:dyDescent="0.3">
      <c r="A6">
        <v>1</v>
      </c>
      <c r="B6">
        <v>2</v>
      </c>
      <c r="C6" s="2">
        <v>44491.82708333333</v>
      </c>
      <c r="D6" t="s">
        <v>55</v>
      </c>
      <c r="E6" t="s">
        <v>536</v>
      </c>
      <c r="F6" s="2">
        <v>44492.056250000001</v>
      </c>
      <c r="G6" s="2">
        <v>44491.836111111108</v>
      </c>
      <c r="H6" t="s">
        <v>55</v>
      </c>
      <c r="I6" t="s">
        <v>536</v>
      </c>
      <c r="J6" s="2">
        <v>44492.06527777778</v>
      </c>
      <c r="K6" t="s">
        <v>537</v>
      </c>
      <c r="N6" t="str">
        <f>_xlfn.XLOOKUP(ohrm_attendance_record[[#This Row],[employee_id]],hs_hr_employee[emp_number],hs_hr_employee[Employee Name],"NF",0,1)</f>
        <v>Sheel Sharma</v>
      </c>
      <c r="O6"/>
      <c r="P6"/>
      <c r="Q6"/>
      <c r="R6"/>
      <c r="S6"/>
      <c r="T6"/>
      <c r="U6"/>
      <c r="V6"/>
      <c r="W6"/>
      <c r="X6"/>
      <c r="Y6"/>
      <c r="Z6"/>
    </row>
    <row r="7" spans="1:26" x14ac:dyDescent="0.3">
      <c r="A7">
        <v>2</v>
      </c>
      <c r="B7">
        <v>2</v>
      </c>
      <c r="C7" s="2">
        <v>44503.451388888891</v>
      </c>
      <c r="D7" t="s">
        <v>55</v>
      </c>
      <c r="E7" t="s">
        <v>536</v>
      </c>
      <c r="F7" s="2">
        <v>44503.680555555555</v>
      </c>
      <c r="G7" s="2">
        <v>44503.45416666667</v>
      </c>
      <c r="H7" t="s">
        <v>55</v>
      </c>
      <c r="I7" t="s">
        <v>536</v>
      </c>
      <c r="J7" s="2">
        <v>44503.683333333334</v>
      </c>
      <c r="K7" t="s">
        <v>537</v>
      </c>
      <c r="N7" t="str">
        <f>_xlfn.XLOOKUP(ohrm_attendance_record[[#This Row],[employee_id]],hs_hr_employee[emp_number],hs_hr_employee[Employee Name],"NF",0,1)</f>
        <v>Sheel Sharma</v>
      </c>
      <c r="O7"/>
      <c r="P7"/>
      <c r="Q7"/>
      <c r="R7"/>
      <c r="S7"/>
      <c r="T7"/>
      <c r="U7"/>
      <c r="V7"/>
      <c r="W7"/>
      <c r="X7"/>
      <c r="Y7"/>
      <c r="Z7"/>
    </row>
    <row r="8" spans="1:26" x14ac:dyDescent="0.3">
      <c r="A8">
        <v>3</v>
      </c>
      <c r="B8">
        <v>7</v>
      </c>
      <c r="C8" s="2">
        <v>44514.736805555556</v>
      </c>
      <c r="D8" t="s">
        <v>55</v>
      </c>
      <c r="E8" t="s">
        <v>536</v>
      </c>
      <c r="F8" s="2">
        <v>44514.96597222222</v>
      </c>
      <c r="G8" s="2">
        <v>44514.736805555556</v>
      </c>
      <c r="H8" t="s">
        <v>55</v>
      </c>
      <c r="I8" t="s">
        <v>536</v>
      </c>
      <c r="J8" s="2">
        <v>44514.96597222222</v>
      </c>
      <c r="K8" t="s">
        <v>537</v>
      </c>
      <c r="N8" t="str">
        <f>_xlfn.XLOOKUP(ohrm_attendance_record[[#This Row],[employee_id]],hs_hr_employee[emp_number],hs_hr_employee[Employee Name],"NF",0,1)</f>
        <v>Shekhar Sharma</v>
      </c>
      <c r="O8"/>
      <c r="P8"/>
      <c r="Q8"/>
      <c r="R8"/>
      <c r="S8"/>
      <c r="T8"/>
      <c r="U8"/>
      <c r="V8"/>
      <c r="W8"/>
      <c r="X8"/>
      <c r="Y8"/>
      <c r="Z8"/>
    </row>
    <row r="9" spans="1:26" x14ac:dyDescent="0.3">
      <c r="A9">
        <v>4</v>
      </c>
      <c r="B9">
        <v>7</v>
      </c>
      <c r="C9" s="2">
        <v>44514.736805555556</v>
      </c>
      <c r="D9" t="s">
        <v>55</v>
      </c>
      <c r="E9" t="s">
        <v>536</v>
      </c>
      <c r="F9" s="2">
        <v>44514.96597222222</v>
      </c>
      <c r="G9" s="2">
        <v>44514.736805555556</v>
      </c>
      <c r="H9" t="s">
        <v>55</v>
      </c>
      <c r="I9" t="s">
        <v>536</v>
      </c>
      <c r="J9" s="2">
        <v>44514.96597222222</v>
      </c>
      <c r="K9" t="s">
        <v>537</v>
      </c>
      <c r="N9" t="str">
        <f>_xlfn.XLOOKUP(ohrm_attendance_record[[#This Row],[employee_id]],hs_hr_employee[emp_number],hs_hr_employee[Employee Name],"NF",0,1)</f>
        <v>Shekhar Sharma</v>
      </c>
      <c r="O9"/>
      <c r="P9"/>
      <c r="Q9"/>
      <c r="R9"/>
      <c r="S9"/>
      <c r="T9"/>
      <c r="U9"/>
      <c r="V9"/>
      <c r="W9"/>
      <c r="X9"/>
      <c r="Y9"/>
      <c r="Z9"/>
    </row>
    <row r="10" spans="1:26" x14ac:dyDescent="0.3">
      <c r="A10">
        <v>5</v>
      </c>
      <c r="B10">
        <v>7</v>
      </c>
      <c r="C10" s="2">
        <v>44514.736805555556</v>
      </c>
      <c r="D10" t="s">
        <v>55</v>
      </c>
      <c r="E10" t="s">
        <v>536</v>
      </c>
      <c r="F10" s="2">
        <v>44514.96597222222</v>
      </c>
      <c r="G10" s="2">
        <v>44514.736805555556</v>
      </c>
      <c r="H10" t="s">
        <v>55</v>
      </c>
      <c r="I10" t="s">
        <v>536</v>
      </c>
      <c r="J10" s="2">
        <v>44514.96597222222</v>
      </c>
      <c r="K10" t="s">
        <v>537</v>
      </c>
      <c r="N10" t="str">
        <f>_xlfn.XLOOKUP(ohrm_attendance_record[[#This Row],[employee_id]],hs_hr_employee[emp_number],hs_hr_employee[Employee Name],"NF",0,1)</f>
        <v>Shekhar Sharma</v>
      </c>
      <c r="O10"/>
      <c r="P10"/>
      <c r="Q10"/>
      <c r="R10"/>
      <c r="S10"/>
      <c r="T10"/>
      <c r="U10"/>
      <c r="V10"/>
      <c r="W10"/>
      <c r="X10"/>
      <c r="Y10"/>
      <c r="Z10"/>
    </row>
    <row r="11" spans="1:26" x14ac:dyDescent="0.3">
      <c r="A11">
        <v>6</v>
      </c>
      <c r="B11">
        <v>9</v>
      </c>
      <c r="C11" s="2">
        <v>44525.218055555553</v>
      </c>
      <c r="D11" t="s">
        <v>55</v>
      </c>
      <c r="E11" t="s">
        <v>536</v>
      </c>
      <c r="F11" s="2">
        <v>44525.447222222225</v>
      </c>
      <c r="G11" s="2">
        <v>44525.527777777781</v>
      </c>
      <c r="H11" t="s">
        <v>55</v>
      </c>
      <c r="I11" t="s">
        <v>536</v>
      </c>
      <c r="J11" s="2">
        <v>44525.756944444445</v>
      </c>
      <c r="K11" t="s">
        <v>537</v>
      </c>
      <c r="N11" t="str">
        <f>_xlfn.XLOOKUP(ohrm_attendance_record[[#This Row],[employee_id]],hs_hr_employee[emp_number],hs_hr_employee[Employee Name],"NF",0,1)</f>
        <v>x_Uma Kumar</v>
      </c>
      <c r="O11"/>
      <c r="P11"/>
      <c r="Q11"/>
      <c r="R11"/>
      <c r="S11"/>
      <c r="T11"/>
      <c r="U11"/>
      <c r="V11"/>
      <c r="W11"/>
      <c r="X11"/>
      <c r="Y11"/>
      <c r="Z11"/>
    </row>
    <row r="12" spans="1:26" x14ac:dyDescent="0.3">
      <c r="A12">
        <v>7</v>
      </c>
      <c r="B12">
        <v>7</v>
      </c>
      <c r="C12" s="2">
        <v>44525.23333333333</v>
      </c>
      <c r="D12" t="s">
        <v>55</v>
      </c>
      <c r="E12" t="s">
        <v>536</v>
      </c>
      <c r="F12" s="2">
        <v>44525.462500000001</v>
      </c>
      <c r="G12" s="2">
        <v>44525.526388888888</v>
      </c>
      <c r="H12" t="s">
        <v>55</v>
      </c>
      <c r="I12" t="s">
        <v>536</v>
      </c>
      <c r="J12" s="2">
        <v>44525.755555555559</v>
      </c>
      <c r="K12" t="s">
        <v>537</v>
      </c>
      <c r="N12" t="str">
        <f>_xlfn.XLOOKUP(ohrm_attendance_record[[#This Row],[employee_id]],hs_hr_employee[emp_number],hs_hr_employee[Employee Name],"NF",0,1)</f>
        <v>Shekhar Sharma</v>
      </c>
      <c r="O12"/>
      <c r="P12"/>
      <c r="Q12"/>
      <c r="R12"/>
      <c r="S12"/>
      <c r="T12"/>
      <c r="U12"/>
      <c r="V12"/>
      <c r="W12"/>
      <c r="X12"/>
      <c r="Y12"/>
      <c r="Z12"/>
    </row>
    <row r="13" spans="1:26" x14ac:dyDescent="0.3">
      <c r="A13">
        <v>8</v>
      </c>
      <c r="B13">
        <v>9</v>
      </c>
      <c r="C13" s="2">
        <v>44526.197222222225</v>
      </c>
      <c r="D13" t="s">
        <v>55</v>
      </c>
      <c r="E13" t="s">
        <v>536</v>
      </c>
      <c r="F13" s="2">
        <v>44526.426388888889</v>
      </c>
      <c r="G13" s="2">
        <v>44526.537499999999</v>
      </c>
      <c r="H13" t="s">
        <v>55</v>
      </c>
      <c r="I13" t="s">
        <v>536</v>
      </c>
      <c r="J13" s="2">
        <v>44526.76666666667</v>
      </c>
      <c r="K13" t="s">
        <v>537</v>
      </c>
      <c r="N13" t="str">
        <f>_xlfn.XLOOKUP(ohrm_attendance_record[[#This Row],[employee_id]],hs_hr_employee[emp_number],hs_hr_employee[Employee Name],"NF",0,1)</f>
        <v>x_Uma Kumar</v>
      </c>
      <c r="O13"/>
      <c r="P13"/>
      <c r="Q13"/>
      <c r="R13"/>
      <c r="S13"/>
      <c r="T13"/>
      <c r="U13"/>
      <c r="V13"/>
      <c r="W13"/>
      <c r="X13"/>
      <c r="Y13"/>
      <c r="Z13"/>
    </row>
    <row r="14" spans="1:26" x14ac:dyDescent="0.3">
      <c r="A14">
        <v>9</v>
      </c>
      <c r="B14">
        <v>7</v>
      </c>
      <c r="C14" s="2">
        <v>44526.213888888888</v>
      </c>
      <c r="D14" t="s">
        <v>55</v>
      </c>
      <c r="E14" t="s">
        <v>536</v>
      </c>
      <c r="F14" s="2">
        <v>44526.443055555559</v>
      </c>
      <c r="G14" s="2">
        <v>44526.561805555553</v>
      </c>
      <c r="H14" t="s">
        <v>55</v>
      </c>
      <c r="I14" t="s">
        <v>536</v>
      </c>
      <c r="J14" s="2">
        <v>44526.790972222225</v>
      </c>
      <c r="K14" t="s">
        <v>537</v>
      </c>
      <c r="N14" t="str">
        <f>_xlfn.XLOOKUP(ohrm_attendance_record[[#This Row],[employee_id]],hs_hr_employee[emp_number],hs_hr_employee[Employee Name],"NF",0,1)</f>
        <v>Shekhar Sharma</v>
      </c>
      <c r="O14"/>
      <c r="P14"/>
      <c r="Q14"/>
      <c r="R14"/>
      <c r="S14"/>
      <c r="T14"/>
      <c r="U14"/>
      <c r="V14"/>
      <c r="W14"/>
      <c r="X14"/>
      <c r="Y14"/>
      <c r="Z14"/>
    </row>
    <row r="15" spans="1:26" x14ac:dyDescent="0.3">
      <c r="A15">
        <v>10</v>
      </c>
      <c r="B15">
        <v>7</v>
      </c>
      <c r="C15" s="2">
        <v>44529.206944444442</v>
      </c>
      <c r="D15" t="s">
        <v>55</v>
      </c>
      <c r="E15" t="s">
        <v>536</v>
      </c>
      <c r="F15" s="2">
        <v>44529.436111111114</v>
      </c>
      <c r="G15" s="2">
        <v>44530.205555555556</v>
      </c>
      <c r="H15" t="s">
        <v>538</v>
      </c>
      <c r="I15" t="s">
        <v>536</v>
      </c>
      <c r="J15" s="2">
        <v>44530.43472222222</v>
      </c>
      <c r="K15" t="s">
        <v>537</v>
      </c>
      <c r="N15" t="str">
        <f>_xlfn.XLOOKUP(ohrm_attendance_record[[#This Row],[employee_id]],hs_hr_employee[emp_number],hs_hr_employee[Employee Name],"NF",0,1)</f>
        <v>Shekhar Sharma</v>
      </c>
      <c r="O15"/>
      <c r="P15"/>
      <c r="Q15"/>
      <c r="R15"/>
      <c r="S15"/>
      <c r="T15"/>
      <c r="U15"/>
      <c r="V15"/>
      <c r="W15"/>
      <c r="X15"/>
      <c r="Y15"/>
      <c r="Z15"/>
    </row>
    <row r="16" spans="1:26" x14ac:dyDescent="0.3">
      <c r="A16">
        <v>11</v>
      </c>
      <c r="B16">
        <v>9</v>
      </c>
      <c r="C16" s="2">
        <v>44529.250694444447</v>
      </c>
      <c r="D16" t="s">
        <v>55</v>
      </c>
      <c r="E16" t="s">
        <v>536</v>
      </c>
      <c r="F16" s="2">
        <v>44529.479861111111</v>
      </c>
      <c r="G16" s="2">
        <v>44531.236805555556</v>
      </c>
      <c r="H16" t="s">
        <v>55</v>
      </c>
      <c r="I16" t="s">
        <v>536</v>
      </c>
      <c r="J16" s="2">
        <v>44531.46597222222</v>
      </c>
      <c r="K16" t="s">
        <v>537</v>
      </c>
      <c r="N16" t="str">
        <f>_xlfn.XLOOKUP(ohrm_attendance_record[[#This Row],[employee_id]],hs_hr_employee[emp_number],hs_hr_employee[Employee Name],"NF",0,1)</f>
        <v>x_Uma Kumar</v>
      </c>
      <c r="O16"/>
      <c r="P16"/>
      <c r="Q16"/>
      <c r="R16"/>
      <c r="S16"/>
      <c r="T16"/>
      <c r="U16"/>
      <c r="V16"/>
      <c r="W16"/>
      <c r="X16"/>
      <c r="Y16"/>
      <c r="Z16"/>
    </row>
    <row r="17" spans="1:26" x14ac:dyDescent="0.3">
      <c r="A17">
        <v>12</v>
      </c>
      <c r="B17">
        <v>7</v>
      </c>
      <c r="C17" s="2">
        <v>44530.205555555556</v>
      </c>
      <c r="D17" t="s">
        <v>55</v>
      </c>
      <c r="E17" t="s">
        <v>536</v>
      </c>
      <c r="F17" s="2">
        <v>44530.43472222222</v>
      </c>
      <c r="G17" s="2">
        <v>44530.560416666667</v>
      </c>
      <c r="H17" t="s">
        <v>55</v>
      </c>
      <c r="I17" t="s">
        <v>536</v>
      </c>
      <c r="J17" s="2">
        <v>44530.789583333331</v>
      </c>
      <c r="K17" t="s">
        <v>537</v>
      </c>
      <c r="N17" t="str">
        <f>_xlfn.XLOOKUP(ohrm_attendance_record[[#This Row],[employee_id]],hs_hr_employee[emp_number],hs_hr_employee[Employee Name],"NF",0,1)</f>
        <v>Shekhar Sharma</v>
      </c>
      <c r="O17"/>
      <c r="P17"/>
      <c r="Q17"/>
      <c r="R17"/>
      <c r="S17"/>
      <c r="T17"/>
      <c r="U17"/>
      <c r="V17"/>
      <c r="W17"/>
      <c r="X17"/>
      <c r="Y17"/>
      <c r="Z17"/>
    </row>
    <row r="18" spans="1:26" x14ac:dyDescent="0.3">
      <c r="A18">
        <v>13</v>
      </c>
      <c r="B18">
        <v>7</v>
      </c>
      <c r="C18" s="2">
        <v>44531.209027777775</v>
      </c>
      <c r="D18" t="s">
        <v>55</v>
      </c>
      <c r="E18" t="s">
        <v>536</v>
      </c>
      <c r="F18" s="2">
        <v>44531.438194444447</v>
      </c>
      <c r="G18" s="2">
        <v>44531.560416666667</v>
      </c>
      <c r="H18" t="s">
        <v>55</v>
      </c>
      <c r="I18" t="s">
        <v>536</v>
      </c>
      <c r="J18" s="2">
        <v>44531.789583333331</v>
      </c>
      <c r="K18" t="s">
        <v>537</v>
      </c>
      <c r="N18" t="str">
        <f>_xlfn.XLOOKUP(ohrm_attendance_record[[#This Row],[employee_id]],hs_hr_employee[emp_number],hs_hr_employee[Employee Name],"NF",0,1)</f>
        <v>Shekhar Sharma</v>
      </c>
      <c r="O18"/>
      <c r="P18"/>
      <c r="Q18"/>
      <c r="R18"/>
      <c r="S18"/>
      <c r="T18"/>
      <c r="U18"/>
      <c r="V18"/>
      <c r="W18"/>
      <c r="X18"/>
      <c r="Y18"/>
      <c r="Z18"/>
    </row>
    <row r="19" spans="1:26" x14ac:dyDescent="0.3">
      <c r="A19">
        <v>14</v>
      </c>
      <c r="B19">
        <v>9</v>
      </c>
      <c r="C19" s="2">
        <v>44531.236805555556</v>
      </c>
      <c r="D19" t="s">
        <v>55</v>
      </c>
      <c r="E19" t="s">
        <v>536</v>
      </c>
      <c r="F19" s="2">
        <v>44531.46597222222</v>
      </c>
      <c r="G19" s="2">
        <v>44531.620138888888</v>
      </c>
      <c r="H19" t="s">
        <v>55</v>
      </c>
      <c r="I19" t="s">
        <v>536</v>
      </c>
      <c r="J19" s="2">
        <v>44531.849305555559</v>
      </c>
      <c r="K19" t="s">
        <v>537</v>
      </c>
      <c r="N19" t="str">
        <f>_xlfn.XLOOKUP(ohrm_attendance_record[[#This Row],[employee_id]],hs_hr_employee[emp_number],hs_hr_employee[Employee Name],"NF",0,1)</f>
        <v>x_Uma Kumar</v>
      </c>
      <c r="O19"/>
      <c r="P19"/>
      <c r="Q19"/>
      <c r="R19"/>
      <c r="S19"/>
      <c r="T19"/>
      <c r="U19"/>
      <c r="V19"/>
      <c r="W19"/>
      <c r="X19"/>
      <c r="Y19"/>
      <c r="Z19"/>
    </row>
    <row r="20" spans="1:26" x14ac:dyDescent="0.3">
      <c r="A20">
        <v>15</v>
      </c>
      <c r="B20">
        <v>9</v>
      </c>
      <c r="C20" s="2">
        <v>44532.21597222222</v>
      </c>
      <c r="D20" t="s">
        <v>55</v>
      </c>
      <c r="E20" t="s">
        <v>536</v>
      </c>
      <c r="F20" s="2">
        <v>44532.445138888892</v>
      </c>
      <c r="G20" s="2">
        <v>44533.214583333334</v>
      </c>
      <c r="H20" t="s">
        <v>55</v>
      </c>
      <c r="I20" t="s">
        <v>536</v>
      </c>
      <c r="J20" s="2">
        <v>44533.443749999999</v>
      </c>
      <c r="K20" t="s">
        <v>537</v>
      </c>
      <c r="N20" t="str">
        <f>_xlfn.XLOOKUP(ohrm_attendance_record[[#This Row],[employee_id]],hs_hr_employee[emp_number],hs_hr_employee[Employee Name],"NF",0,1)</f>
        <v>x_Uma Kumar</v>
      </c>
      <c r="O20"/>
      <c r="P20"/>
      <c r="Q20"/>
      <c r="R20"/>
      <c r="S20"/>
      <c r="T20"/>
      <c r="U20"/>
      <c r="V20"/>
      <c r="W20"/>
      <c r="X20"/>
      <c r="Y20"/>
      <c r="Z20"/>
    </row>
    <row r="21" spans="1:26" x14ac:dyDescent="0.3">
      <c r="A21">
        <v>16</v>
      </c>
      <c r="B21">
        <v>7</v>
      </c>
      <c r="C21" s="2">
        <v>44532.220138888886</v>
      </c>
      <c r="D21" t="s">
        <v>55</v>
      </c>
      <c r="E21" t="s">
        <v>536</v>
      </c>
      <c r="F21" s="2">
        <v>44532.449305555558</v>
      </c>
      <c r="G21" s="2">
        <v>44532.553472222222</v>
      </c>
      <c r="H21" t="s">
        <v>55</v>
      </c>
      <c r="I21" t="s">
        <v>536</v>
      </c>
      <c r="J21" s="2">
        <v>44532.782638888886</v>
      </c>
      <c r="K21" t="s">
        <v>537</v>
      </c>
      <c r="N21" t="str">
        <f>_xlfn.XLOOKUP(ohrm_attendance_record[[#This Row],[employee_id]],hs_hr_employee[emp_number],hs_hr_employee[Employee Name],"NF",0,1)</f>
        <v>Shekhar Sharma</v>
      </c>
      <c r="O21"/>
      <c r="P21"/>
      <c r="Q21"/>
      <c r="R21"/>
      <c r="S21"/>
      <c r="T21"/>
      <c r="U21"/>
      <c r="V21"/>
      <c r="W21"/>
      <c r="X21"/>
      <c r="Y21"/>
      <c r="Z21"/>
    </row>
    <row r="22" spans="1:26" x14ac:dyDescent="0.3">
      <c r="A22">
        <v>17</v>
      </c>
      <c r="B22">
        <v>7</v>
      </c>
      <c r="C22" s="2">
        <v>44533.202777777777</v>
      </c>
      <c r="D22" t="s">
        <v>55</v>
      </c>
      <c r="E22" t="s">
        <v>536</v>
      </c>
      <c r="F22" s="2">
        <v>44533.431944444441</v>
      </c>
      <c r="G22" s="2">
        <v>44535.574999999997</v>
      </c>
      <c r="H22" t="s">
        <v>55</v>
      </c>
      <c r="I22" t="s">
        <v>536</v>
      </c>
      <c r="J22" s="2">
        <v>44535.804166666669</v>
      </c>
      <c r="K22" t="s">
        <v>537</v>
      </c>
      <c r="N22" t="str">
        <f>_xlfn.XLOOKUP(ohrm_attendance_record[[#This Row],[employee_id]],hs_hr_employee[emp_number],hs_hr_employee[Employee Name],"NF",0,1)</f>
        <v>Shekhar Sharma</v>
      </c>
      <c r="O22"/>
      <c r="P22"/>
      <c r="Q22"/>
      <c r="R22"/>
      <c r="S22"/>
      <c r="T22"/>
      <c r="U22"/>
      <c r="V22"/>
      <c r="W22"/>
      <c r="X22"/>
      <c r="Y22"/>
      <c r="Z22"/>
    </row>
    <row r="23" spans="1:26" x14ac:dyDescent="0.3">
      <c r="A23">
        <v>18</v>
      </c>
      <c r="B23">
        <v>9</v>
      </c>
      <c r="C23" s="2">
        <v>44533.214583333334</v>
      </c>
      <c r="D23" t="s">
        <v>55</v>
      </c>
      <c r="E23" t="s">
        <v>536</v>
      </c>
      <c r="F23" s="2">
        <v>44533.443749999999</v>
      </c>
      <c r="G23" s="2">
        <v>44536.220833333333</v>
      </c>
      <c r="H23" t="s">
        <v>55</v>
      </c>
      <c r="I23" t="s">
        <v>536</v>
      </c>
      <c r="J23" s="2">
        <v>44536.45</v>
      </c>
      <c r="K23" t="s">
        <v>537</v>
      </c>
      <c r="N23" t="str">
        <f>_xlfn.XLOOKUP(ohrm_attendance_record[[#This Row],[employee_id]],hs_hr_employee[emp_number],hs_hr_employee[Employee Name],"NF",0,1)</f>
        <v>x_Uma Kumar</v>
      </c>
      <c r="O23"/>
      <c r="P23"/>
      <c r="Q23"/>
      <c r="R23"/>
      <c r="S23"/>
      <c r="T23"/>
      <c r="U23"/>
      <c r="V23"/>
      <c r="W23"/>
      <c r="X23"/>
      <c r="Y23"/>
      <c r="Z23"/>
    </row>
    <row r="24" spans="1:26" x14ac:dyDescent="0.3">
      <c r="A24">
        <v>19</v>
      </c>
      <c r="B24">
        <v>7</v>
      </c>
      <c r="C24" s="2">
        <v>44536.208333333336</v>
      </c>
      <c r="D24" t="s">
        <v>55</v>
      </c>
      <c r="E24" t="s">
        <v>536</v>
      </c>
      <c r="F24" s="2">
        <v>44536.4375</v>
      </c>
      <c r="G24" s="2">
        <v>44537.204861111109</v>
      </c>
      <c r="H24" t="s">
        <v>55</v>
      </c>
      <c r="I24" t="s">
        <v>536</v>
      </c>
      <c r="J24" s="2">
        <v>44537.434027777781</v>
      </c>
      <c r="K24" t="s">
        <v>537</v>
      </c>
      <c r="N24" t="str">
        <f>_xlfn.XLOOKUP(ohrm_attendance_record[[#This Row],[employee_id]],hs_hr_employee[emp_number],hs_hr_employee[Employee Name],"NF",0,1)</f>
        <v>Shekhar Sharma</v>
      </c>
      <c r="O24"/>
      <c r="P24"/>
      <c r="Q24"/>
      <c r="R24"/>
      <c r="S24"/>
      <c r="T24"/>
      <c r="U24"/>
      <c r="V24"/>
      <c r="W24"/>
      <c r="X24"/>
      <c r="Y24"/>
      <c r="Z24"/>
    </row>
    <row r="25" spans="1:26" x14ac:dyDescent="0.3">
      <c r="A25">
        <v>20</v>
      </c>
      <c r="B25">
        <v>9</v>
      </c>
      <c r="C25" s="2">
        <v>44536.220833333333</v>
      </c>
      <c r="D25" t="s">
        <v>55</v>
      </c>
      <c r="E25" t="s">
        <v>536</v>
      </c>
      <c r="F25" s="2">
        <v>44536.45</v>
      </c>
      <c r="G25" s="2">
        <v>44537.213194444441</v>
      </c>
      <c r="H25" t="s">
        <v>55</v>
      </c>
      <c r="I25" t="s">
        <v>536</v>
      </c>
      <c r="J25" s="2">
        <v>44537.442361111112</v>
      </c>
      <c r="K25" t="s">
        <v>537</v>
      </c>
      <c r="N25" t="str">
        <f>_xlfn.XLOOKUP(ohrm_attendance_record[[#This Row],[employee_id]],hs_hr_employee[emp_number],hs_hr_employee[Employee Name],"NF",0,1)</f>
        <v>x_Uma Kumar</v>
      </c>
      <c r="O25"/>
      <c r="P25"/>
      <c r="Q25"/>
      <c r="R25"/>
      <c r="S25"/>
      <c r="T25"/>
      <c r="U25"/>
      <c r="V25"/>
      <c r="W25"/>
      <c r="X25"/>
      <c r="Y25"/>
      <c r="Z25"/>
    </row>
    <row r="26" spans="1:26" x14ac:dyDescent="0.3">
      <c r="A26">
        <v>21</v>
      </c>
      <c r="B26">
        <v>7</v>
      </c>
      <c r="C26" s="2">
        <v>44537.204861111109</v>
      </c>
      <c r="D26" t="s">
        <v>55</v>
      </c>
      <c r="E26" t="s">
        <v>536</v>
      </c>
      <c r="F26" s="2">
        <v>44537.434027777781</v>
      </c>
      <c r="G26" s="2">
        <v>44537.56527777778</v>
      </c>
      <c r="H26" t="s">
        <v>55</v>
      </c>
      <c r="I26" t="s">
        <v>536</v>
      </c>
      <c r="J26" s="2">
        <v>44537.794444444444</v>
      </c>
      <c r="K26" t="s">
        <v>537</v>
      </c>
      <c r="N26" t="str">
        <f>_xlfn.XLOOKUP(ohrm_attendance_record[[#This Row],[employee_id]],hs_hr_employee[emp_number],hs_hr_employee[Employee Name],"NF",0,1)</f>
        <v>Shekhar Sharma</v>
      </c>
      <c r="O26"/>
      <c r="P26"/>
      <c r="Q26"/>
      <c r="R26"/>
      <c r="S26"/>
      <c r="T26"/>
      <c r="U26"/>
      <c r="V26"/>
      <c r="W26"/>
      <c r="X26"/>
      <c r="Y26"/>
      <c r="Z26"/>
    </row>
    <row r="27" spans="1:26" x14ac:dyDescent="0.3">
      <c r="A27">
        <v>22</v>
      </c>
      <c r="B27">
        <v>9</v>
      </c>
      <c r="C27" s="2">
        <v>44537.213194444441</v>
      </c>
      <c r="D27" t="s">
        <v>55</v>
      </c>
      <c r="E27" t="s">
        <v>536</v>
      </c>
      <c r="F27" s="2">
        <v>44537.442361111112</v>
      </c>
      <c r="G27" s="2">
        <v>44575.31527777778</v>
      </c>
      <c r="H27" t="s">
        <v>539</v>
      </c>
      <c r="I27" t="s">
        <v>536</v>
      </c>
      <c r="J27" s="2">
        <v>44575.544444444444</v>
      </c>
      <c r="K27" t="s">
        <v>537</v>
      </c>
      <c r="N27" t="str">
        <f>_xlfn.XLOOKUP(ohrm_attendance_record[[#This Row],[employee_id]],hs_hr_employee[emp_number],hs_hr_employee[Employee Name],"NF",0,1)</f>
        <v>x_Uma Kumar</v>
      </c>
      <c r="O27"/>
      <c r="P27"/>
      <c r="Q27"/>
      <c r="R27"/>
      <c r="S27"/>
      <c r="T27"/>
      <c r="U27"/>
      <c r="V27"/>
      <c r="W27"/>
      <c r="X27"/>
      <c r="Y27"/>
      <c r="Z27"/>
    </row>
    <row r="28" spans="1:26" x14ac:dyDescent="0.3">
      <c r="A28">
        <v>23</v>
      </c>
      <c r="B28">
        <v>7</v>
      </c>
      <c r="C28" s="2">
        <v>44538.368055555555</v>
      </c>
      <c r="D28" t="s">
        <v>55</v>
      </c>
      <c r="E28" t="s">
        <v>536</v>
      </c>
      <c r="F28" s="2">
        <v>44538.597222222219</v>
      </c>
      <c r="G28" s="2">
        <v>44538.519444444442</v>
      </c>
      <c r="H28" t="s">
        <v>540</v>
      </c>
      <c r="I28" t="s">
        <v>536</v>
      </c>
      <c r="J28" s="2">
        <v>44538.748611111114</v>
      </c>
      <c r="K28" t="s">
        <v>537</v>
      </c>
      <c r="N28" t="str">
        <f>_xlfn.XLOOKUP(ohrm_attendance_record[[#This Row],[employee_id]],hs_hr_employee[emp_number],hs_hr_employee[Employee Name],"NF",0,1)</f>
        <v>Shekhar Sharma</v>
      </c>
      <c r="O28"/>
      <c r="P28"/>
      <c r="Q28"/>
      <c r="R28"/>
      <c r="S28"/>
      <c r="T28"/>
      <c r="U28"/>
      <c r="V28"/>
      <c r="W28"/>
      <c r="X28"/>
      <c r="Y28"/>
      <c r="Z28"/>
    </row>
    <row r="29" spans="1:26" x14ac:dyDescent="0.3">
      <c r="A29">
        <v>24</v>
      </c>
      <c r="B29">
        <v>7</v>
      </c>
      <c r="C29" s="2">
        <v>44539.204861111109</v>
      </c>
      <c r="D29" t="s">
        <v>55</v>
      </c>
      <c r="E29" t="s">
        <v>536</v>
      </c>
      <c r="F29" s="2">
        <v>44539.434027777781</v>
      </c>
      <c r="G29" s="2">
        <v>44540.209722222222</v>
      </c>
      <c r="H29" t="s">
        <v>55</v>
      </c>
      <c r="I29" t="s">
        <v>536</v>
      </c>
      <c r="J29" s="2">
        <v>44540.438888888886</v>
      </c>
      <c r="K29" t="s">
        <v>537</v>
      </c>
      <c r="N29" t="str">
        <f>_xlfn.XLOOKUP(ohrm_attendance_record[[#This Row],[employee_id]],hs_hr_employee[emp_number],hs_hr_employee[Employee Name],"NF",0,1)</f>
        <v>Shekhar Sharma</v>
      </c>
      <c r="O29"/>
      <c r="P29"/>
      <c r="Q29"/>
      <c r="R29"/>
      <c r="S29"/>
      <c r="T29"/>
      <c r="U29"/>
      <c r="V29"/>
      <c r="W29"/>
      <c r="X29"/>
      <c r="Y29"/>
      <c r="Z29"/>
    </row>
    <row r="30" spans="1:26" x14ac:dyDescent="0.3">
      <c r="A30">
        <v>25</v>
      </c>
      <c r="B30">
        <v>1</v>
      </c>
      <c r="C30" s="2">
        <v>44539.576388888891</v>
      </c>
      <c r="D30" t="s">
        <v>55</v>
      </c>
      <c r="E30" t="s">
        <v>536</v>
      </c>
      <c r="F30" s="2">
        <v>44539.805555555555</v>
      </c>
      <c r="G30" s="2">
        <v>44539.57708333333</v>
      </c>
      <c r="H30" t="s">
        <v>55</v>
      </c>
      <c r="I30" t="s">
        <v>536</v>
      </c>
      <c r="J30" s="2">
        <v>44539.806250000001</v>
      </c>
      <c r="K30" t="s">
        <v>537</v>
      </c>
      <c r="N30" t="str">
        <f>_xlfn.XLOOKUP(ohrm_attendance_record[[#This Row],[employee_id]],hs_hr_employee[emp_number],hs_hr_employee[Employee Name],"NF",0,1)</f>
        <v>HRM Administrator</v>
      </c>
      <c r="O30"/>
      <c r="P30"/>
      <c r="Q30"/>
      <c r="R30"/>
      <c r="S30"/>
      <c r="T30"/>
      <c r="U30"/>
      <c r="V30"/>
      <c r="W30"/>
      <c r="X30"/>
      <c r="Y30"/>
      <c r="Z30"/>
    </row>
    <row r="31" spans="1:26" x14ac:dyDescent="0.3">
      <c r="A31">
        <v>26</v>
      </c>
      <c r="B31">
        <v>7</v>
      </c>
      <c r="C31" s="2">
        <v>44540.209722222222</v>
      </c>
      <c r="D31" t="s">
        <v>55</v>
      </c>
      <c r="E31" t="s">
        <v>536</v>
      </c>
      <c r="F31" s="2">
        <v>44540.438888888886</v>
      </c>
      <c r="G31" s="2">
        <v>44540.560416666667</v>
      </c>
      <c r="H31" t="s">
        <v>55</v>
      </c>
      <c r="I31" t="s">
        <v>536</v>
      </c>
      <c r="J31" s="2">
        <v>44540.789583333331</v>
      </c>
      <c r="K31" t="s">
        <v>537</v>
      </c>
      <c r="N31" t="str">
        <f>_xlfn.XLOOKUP(ohrm_attendance_record[[#This Row],[employee_id]],hs_hr_employee[emp_number],hs_hr_employee[Employee Name],"NF",0,1)</f>
        <v>Shekhar Sharma</v>
      </c>
      <c r="O31"/>
      <c r="P31"/>
      <c r="Q31"/>
      <c r="R31"/>
      <c r="S31"/>
      <c r="T31"/>
      <c r="U31"/>
      <c r="V31"/>
      <c r="W31"/>
      <c r="X31"/>
      <c r="Y31"/>
      <c r="Z31"/>
    </row>
    <row r="32" spans="1:26" x14ac:dyDescent="0.3">
      <c r="A32">
        <v>27</v>
      </c>
      <c r="B32">
        <v>11</v>
      </c>
      <c r="C32" s="2">
        <v>44540.257638888892</v>
      </c>
      <c r="D32" t="s">
        <v>55</v>
      </c>
      <c r="E32" t="s">
        <v>536</v>
      </c>
      <c r="F32" s="2">
        <v>44540.486805555556</v>
      </c>
      <c r="G32" s="2">
        <v>44540.607638888891</v>
      </c>
      <c r="H32" t="s">
        <v>55</v>
      </c>
      <c r="I32" t="s">
        <v>536</v>
      </c>
      <c r="J32" s="2">
        <v>44540.836805555555</v>
      </c>
      <c r="K32" t="s">
        <v>537</v>
      </c>
      <c r="N32" t="str">
        <f>_xlfn.XLOOKUP(ohrm_attendance_record[[#This Row],[employee_id]],hs_hr_employee[emp_number],hs_hr_employee[Employee Name],"NF",0,1)</f>
        <v>x_Ajit Singh</v>
      </c>
      <c r="O32"/>
      <c r="P32"/>
      <c r="Q32"/>
      <c r="R32"/>
      <c r="S32"/>
      <c r="T32"/>
      <c r="U32"/>
      <c r="V32"/>
      <c r="W32"/>
      <c r="X32"/>
      <c r="Y32"/>
      <c r="Z32"/>
    </row>
    <row r="33" spans="1:26" x14ac:dyDescent="0.3">
      <c r="A33">
        <v>28</v>
      </c>
      <c r="B33">
        <v>7</v>
      </c>
      <c r="C33" s="2">
        <v>44543.213888888888</v>
      </c>
      <c r="D33" t="s">
        <v>55</v>
      </c>
      <c r="E33" t="s">
        <v>536</v>
      </c>
      <c r="F33" s="2">
        <v>44543.443055555559</v>
      </c>
      <c r="G33" s="2">
        <v>44543.576388888891</v>
      </c>
      <c r="H33" t="s">
        <v>55</v>
      </c>
      <c r="I33" t="s">
        <v>536</v>
      </c>
      <c r="J33" s="2">
        <v>44543.805555555555</v>
      </c>
      <c r="K33" t="s">
        <v>537</v>
      </c>
      <c r="N33" t="str">
        <f>_xlfn.XLOOKUP(ohrm_attendance_record[[#This Row],[employee_id]],hs_hr_employee[emp_number],hs_hr_employee[Employee Name],"NF",0,1)</f>
        <v>Shekhar Sharma</v>
      </c>
      <c r="O33"/>
      <c r="P33"/>
      <c r="Q33"/>
      <c r="R33"/>
      <c r="S33"/>
      <c r="T33"/>
      <c r="U33"/>
      <c r="V33"/>
      <c r="W33"/>
      <c r="X33"/>
      <c r="Y33"/>
      <c r="Z33"/>
    </row>
    <row r="34" spans="1:26" x14ac:dyDescent="0.3">
      <c r="A34">
        <v>29</v>
      </c>
      <c r="B34">
        <v>11</v>
      </c>
      <c r="C34" s="2">
        <v>44543.261805555558</v>
      </c>
      <c r="D34" t="s">
        <v>55</v>
      </c>
      <c r="E34" t="s">
        <v>536</v>
      </c>
      <c r="F34" s="2">
        <v>44543.490972222222</v>
      </c>
      <c r="G34" s="2">
        <v>44543.584722222222</v>
      </c>
      <c r="H34" t="s">
        <v>55</v>
      </c>
      <c r="I34" t="s">
        <v>536</v>
      </c>
      <c r="J34" s="2">
        <v>44543.813888888886</v>
      </c>
      <c r="K34" t="s">
        <v>537</v>
      </c>
      <c r="N34" t="str">
        <f>_xlfn.XLOOKUP(ohrm_attendance_record[[#This Row],[employee_id]],hs_hr_employee[emp_number],hs_hr_employee[Employee Name],"NF",0,1)</f>
        <v>x_Ajit Singh</v>
      </c>
      <c r="O34"/>
      <c r="P34"/>
      <c r="Q34"/>
      <c r="R34"/>
      <c r="S34"/>
      <c r="T34"/>
      <c r="U34"/>
      <c r="V34"/>
      <c r="W34"/>
      <c r="X34"/>
      <c r="Y34"/>
      <c r="Z34"/>
    </row>
    <row r="35" spans="1:26" x14ac:dyDescent="0.3">
      <c r="A35">
        <v>30</v>
      </c>
      <c r="B35">
        <v>7</v>
      </c>
      <c r="C35" s="2">
        <v>44544.207638888889</v>
      </c>
      <c r="D35" t="s">
        <v>55</v>
      </c>
      <c r="E35" t="s">
        <v>536</v>
      </c>
      <c r="F35" s="2">
        <v>44544.436805555553</v>
      </c>
      <c r="G35" s="2">
        <v>44544.56527777778</v>
      </c>
      <c r="H35" t="s">
        <v>55</v>
      </c>
      <c r="I35" t="s">
        <v>536</v>
      </c>
      <c r="J35" s="2">
        <v>44544.794444444444</v>
      </c>
      <c r="K35" t="s">
        <v>537</v>
      </c>
      <c r="N35" t="str">
        <f>_xlfn.XLOOKUP(ohrm_attendance_record[[#This Row],[employee_id]],hs_hr_employee[emp_number],hs_hr_employee[Employee Name],"NF",0,1)</f>
        <v>Shekhar Sharma</v>
      </c>
      <c r="O35"/>
      <c r="P35"/>
      <c r="Q35"/>
      <c r="R35"/>
      <c r="S35"/>
      <c r="T35"/>
      <c r="U35"/>
      <c r="V35"/>
      <c r="W35"/>
      <c r="X35"/>
      <c r="Y35"/>
      <c r="Z35"/>
    </row>
    <row r="36" spans="1:26" x14ac:dyDescent="0.3">
      <c r="A36">
        <v>31</v>
      </c>
      <c r="B36">
        <v>11</v>
      </c>
      <c r="C36" s="2">
        <v>44544.254166666666</v>
      </c>
      <c r="D36" t="s">
        <v>55</v>
      </c>
      <c r="E36" t="s">
        <v>536</v>
      </c>
      <c r="F36" s="2">
        <v>44544.48333333333</v>
      </c>
      <c r="G36" s="2">
        <v>44544.603472222225</v>
      </c>
      <c r="H36" t="s">
        <v>55</v>
      </c>
      <c r="I36" t="s">
        <v>536</v>
      </c>
      <c r="J36" s="2">
        <v>44544.832638888889</v>
      </c>
      <c r="K36" t="s">
        <v>537</v>
      </c>
      <c r="N36" t="str">
        <f>_xlfn.XLOOKUP(ohrm_attendance_record[[#This Row],[employee_id]],hs_hr_employee[emp_number],hs_hr_employee[Employee Name],"NF",0,1)</f>
        <v>x_Ajit Singh</v>
      </c>
      <c r="O36"/>
      <c r="P36"/>
      <c r="Q36"/>
      <c r="R36"/>
      <c r="S36"/>
      <c r="T36"/>
      <c r="U36"/>
      <c r="V36"/>
      <c r="W36"/>
      <c r="X36"/>
      <c r="Y36"/>
      <c r="Z36"/>
    </row>
    <row r="37" spans="1:26" x14ac:dyDescent="0.3">
      <c r="A37">
        <v>32</v>
      </c>
      <c r="B37">
        <v>11</v>
      </c>
      <c r="C37" s="2">
        <v>44545.261805555558</v>
      </c>
      <c r="D37" t="s">
        <v>55</v>
      </c>
      <c r="E37" t="s">
        <v>536</v>
      </c>
      <c r="F37" s="2">
        <v>44545.490972222222</v>
      </c>
      <c r="G37" s="2">
        <v>44545.602777777778</v>
      </c>
      <c r="H37" t="s">
        <v>55</v>
      </c>
      <c r="I37" t="s">
        <v>536</v>
      </c>
      <c r="J37" s="2">
        <v>44545.831944444442</v>
      </c>
      <c r="K37" t="s">
        <v>537</v>
      </c>
      <c r="N37" t="str">
        <f>_xlfn.XLOOKUP(ohrm_attendance_record[[#This Row],[employee_id]],hs_hr_employee[emp_number],hs_hr_employee[Employee Name],"NF",0,1)</f>
        <v>x_Ajit Singh</v>
      </c>
      <c r="O37"/>
      <c r="P37"/>
      <c r="Q37"/>
      <c r="R37"/>
      <c r="S37"/>
      <c r="T37"/>
      <c r="U37"/>
      <c r="V37"/>
      <c r="W37"/>
      <c r="X37"/>
      <c r="Y37"/>
      <c r="Z37"/>
    </row>
    <row r="38" spans="1:26" x14ac:dyDescent="0.3">
      <c r="A38">
        <v>33</v>
      </c>
      <c r="B38">
        <v>7</v>
      </c>
      <c r="C38" s="2">
        <v>44546.241666666669</v>
      </c>
      <c r="D38" t="s">
        <v>55</v>
      </c>
      <c r="E38" t="s">
        <v>536</v>
      </c>
      <c r="F38" s="2">
        <v>44546.470833333333</v>
      </c>
      <c r="G38" s="2">
        <v>44546.555555555555</v>
      </c>
      <c r="H38" t="s">
        <v>55</v>
      </c>
      <c r="I38" t="s">
        <v>536</v>
      </c>
      <c r="J38" s="2">
        <v>44546.784722222219</v>
      </c>
      <c r="K38" t="s">
        <v>537</v>
      </c>
      <c r="N38" t="str">
        <f>_xlfn.XLOOKUP(ohrm_attendance_record[[#This Row],[employee_id]],hs_hr_employee[emp_number],hs_hr_employee[Employee Name],"NF",0,1)</f>
        <v>Shekhar Sharma</v>
      </c>
      <c r="O38"/>
      <c r="P38"/>
      <c r="Q38"/>
      <c r="R38"/>
      <c r="S38"/>
      <c r="T38"/>
      <c r="U38"/>
      <c r="V38"/>
      <c r="W38"/>
      <c r="X38"/>
      <c r="Y38"/>
      <c r="Z38"/>
    </row>
    <row r="39" spans="1:26" x14ac:dyDescent="0.3">
      <c r="A39">
        <v>34</v>
      </c>
      <c r="B39">
        <v>11</v>
      </c>
      <c r="C39" s="2">
        <v>44546.243750000001</v>
      </c>
      <c r="D39" t="s">
        <v>55</v>
      </c>
      <c r="E39" t="s">
        <v>536</v>
      </c>
      <c r="F39" s="2">
        <v>44546.472916666666</v>
      </c>
      <c r="G39" s="2">
        <v>44547.317361111112</v>
      </c>
      <c r="H39" t="s">
        <v>55</v>
      </c>
      <c r="I39" t="s">
        <v>536</v>
      </c>
      <c r="J39" s="2">
        <v>44547.546527777777</v>
      </c>
      <c r="K39" t="s">
        <v>537</v>
      </c>
      <c r="N39" t="str">
        <f>_xlfn.XLOOKUP(ohrm_attendance_record[[#This Row],[employee_id]],hs_hr_employee[emp_number],hs_hr_employee[Employee Name],"NF",0,1)</f>
        <v>x_Ajit Singh</v>
      </c>
      <c r="O39"/>
      <c r="P39"/>
      <c r="Q39"/>
      <c r="R39"/>
      <c r="S39"/>
      <c r="T39"/>
      <c r="U39"/>
      <c r="V39"/>
      <c r="W39"/>
      <c r="X39"/>
      <c r="Y39"/>
      <c r="Z39"/>
    </row>
    <row r="40" spans="1:26" x14ac:dyDescent="0.3">
      <c r="A40">
        <v>35</v>
      </c>
      <c r="B40">
        <v>7</v>
      </c>
      <c r="C40" s="2">
        <v>44547.207638888889</v>
      </c>
      <c r="D40" t="s">
        <v>55</v>
      </c>
      <c r="E40" t="s">
        <v>536</v>
      </c>
      <c r="F40" s="2">
        <v>44547.436805555553</v>
      </c>
      <c r="G40" s="2">
        <v>44547.550694444442</v>
      </c>
      <c r="H40" t="s">
        <v>55</v>
      </c>
      <c r="I40" t="s">
        <v>536</v>
      </c>
      <c r="J40" s="2">
        <v>44547.779861111114</v>
      </c>
      <c r="K40" t="s">
        <v>537</v>
      </c>
      <c r="N40" t="str">
        <f>_xlfn.XLOOKUP(ohrm_attendance_record[[#This Row],[employee_id]],hs_hr_employee[emp_number],hs_hr_employee[Employee Name],"NF",0,1)</f>
        <v>Shekhar Sharma</v>
      </c>
      <c r="O40"/>
      <c r="P40"/>
      <c r="Q40"/>
      <c r="R40"/>
      <c r="S40"/>
      <c r="T40"/>
      <c r="U40"/>
      <c r="V40"/>
      <c r="W40"/>
      <c r="X40"/>
      <c r="Y40"/>
      <c r="Z40"/>
    </row>
    <row r="41" spans="1:26" x14ac:dyDescent="0.3">
      <c r="A41">
        <v>36</v>
      </c>
      <c r="B41">
        <v>11</v>
      </c>
      <c r="C41" s="2">
        <v>44547.317361111112</v>
      </c>
      <c r="D41" t="s">
        <v>541</v>
      </c>
      <c r="E41" t="s">
        <v>536</v>
      </c>
      <c r="F41" s="2">
        <v>44547.546527777777</v>
      </c>
      <c r="G41" s="2">
        <v>44550.522222222222</v>
      </c>
      <c r="H41" t="s">
        <v>55</v>
      </c>
      <c r="I41" t="s">
        <v>542</v>
      </c>
      <c r="J41" s="2">
        <v>44550.188888888886</v>
      </c>
      <c r="K41" t="s">
        <v>537</v>
      </c>
      <c r="N41" t="str">
        <f>_xlfn.XLOOKUP(ohrm_attendance_record[[#This Row],[employee_id]],hs_hr_employee[emp_number],hs_hr_employee[Employee Name],"NF",0,1)</f>
        <v>x_Ajit Singh</v>
      </c>
      <c r="O41"/>
      <c r="P41"/>
      <c r="Q41"/>
      <c r="R41"/>
      <c r="S41"/>
      <c r="T41"/>
      <c r="U41"/>
      <c r="V41"/>
      <c r="W41"/>
      <c r="X41"/>
      <c r="Y41"/>
      <c r="Z41"/>
    </row>
    <row r="42" spans="1:26" x14ac:dyDescent="0.3">
      <c r="A42">
        <v>37</v>
      </c>
      <c r="B42">
        <v>7</v>
      </c>
      <c r="C42" s="2">
        <v>44550.287499999999</v>
      </c>
      <c r="D42" t="s">
        <v>55</v>
      </c>
      <c r="E42" t="s">
        <v>536</v>
      </c>
      <c r="F42" s="2">
        <v>44550.51666666667</v>
      </c>
      <c r="G42" s="2">
        <v>44550.525694444441</v>
      </c>
      <c r="H42" t="s">
        <v>543</v>
      </c>
      <c r="I42" t="s">
        <v>536</v>
      </c>
      <c r="J42" s="2">
        <v>44550.754861111112</v>
      </c>
      <c r="K42" t="s">
        <v>537</v>
      </c>
      <c r="N42" t="str">
        <f>_xlfn.XLOOKUP(ohrm_attendance_record[[#This Row],[employee_id]],hs_hr_employee[emp_number],hs_hr_employee[Employee Name],"NF",0,1)</f>
        <v>Shekhar Sharma</v>
      </c>
      <c r="O42"/>
      <c r="P42"/>
      <c r="Q42"/>
      <c r="R42"/>
      <c r="S42"/>
      <c r="T42"/>
      <c r="U42"/>
      <c r="V42"/>
      <c r="W42"/>
      <c r="X42"/>
      <c r="Y42"/>
      <c r="Z42"/>
    </row>
    <row r="43" spans="1:26" x14ac:dyDescent="0.3">
      <c r="A43">
        <v>38</v>
      </c>
      <c r="B43">
        <v>11</v>
      </c>
      <c r="C43" s="2">
        <v>44550.522222222222</v>
      </c>
      <c r="D43" t="s">
        <v>544</v>
      </c>
      <c r="E43" t="s">
        <v>542</v>
      </c>
      <c r="F43" s="2">
        <v>44550.188888888886</v>
      </c>
      <c r="G43" s="2">
        <v>44551.418749999997</v>
      </c>
      <c r="H43" t="s">
        <v>55</v>
      </c>
      <c r="I43" t="s">
        <v>542</v>
      </c>
      <c r="J43" s="2">
        <v>44551.085416666669</v>
      </c>
      <c r="K43" t="s">
        <v>537</v>
      </c>
      <c r="N43" t="str">
        <f>_xlfn.XLOOKUP(ohrm_attendance_record[[#This Row],[employee_id]],hs_hr_employee[emp_number],hs_hr_employee[Employee Name],"NF",0,1)</f>
        <v>x_Ajit Singh</v>
      </c>
      <c r="O43"/>
      <c r="P43"/>
      <c r="Q43"/>
      <c r="R43"/>
      <c r="S43"/>
      <c r="T43"/>
      <c r="U43"/>
      <c r="V43"/>
      <c r="W43"/>
      <c r="X43"/>
      <c r="Y43"/>
      <c r="Z43"/>
    </row>
    <row r="44" spans="1:26" x14ac:dyDescent="0.3">
      <c r="A44">
        <v>39</v>
      </c>
      <c r="B44">
        <v>7</v>
      </c>
      <c r="C44" s="2">
        <v>44551.197916666664</v>
      </c>
      <c r="D44" t="s">
        <v>55</v>
      </c>
      <c r="E44" t="s">
        <v>536</v>
      </c>
      <c r="F44" s="2">
        <v>44551.427083333336</v>
      </c>
      <c r="G44" s="2">
        <v>44551.574305555558</v>
      </c>
      <c r="H44" t="s">
        <v>55</v>
      </c>
      <c r="I44" t="s">
        <v>536</v>
      </c>
      <c r="J44" s="2">
        <v>44551.803472222222</v>
      </c>
      <c r="K44" t="s">
        <v>537</v>
      </c>
      <c r="N44" t="str">
        <f>_xlfn.XLOOKUP(ohrm_attendance_record[[#This Row],[employee_id]],hs_hr_employee[emp_number],hs_hr_employee[Employee Name],"NF",0,1)</f>
        <v>Shekhar Sharma</v>
      </c>
      <c r="O44"/>
      <c r="P44"/>
      <c r="Q44"/>
      <c r="R44"/>
      <c r="S44"/>
      <c r="T44"/>
      <c r="U44"/>
      <c r="V44"/>
      <c r="W44"/>
      <c r="X44"/>
      <c r="Y44"/>
      <c r="Z44"/>
    </row>
    <row r="45" spans="1:26" x14ac:dyDescent="0.3">
      <c r="A45">
        <v>40</v>
      </c>
      <c r="B45">
        <v>11</v>
      </c>
      <c r="C45" s="2">
        <v>44551.418749999997</v>
      </c>
      <c r="D45" t="s">
        <v>545</v>
      </c>
      <c r="E45" t="s">
        <v>542</v>
      </c>
      <c r="F45" s="2">
        <v>44551.085416666669</v>
      </c>
      <c r="G45" s="2">
        <v>44552.303472222222</v>
      </c>
      <c r="H45" t="s">
        <v>55</v>
      </c>
      <c r="I45" t="s">
        <v>542</v>
      </c>
      <c r="J45" s="2">
        <v>44551.970138888886</v>
      </c>
      <c r="K45" t="s">
        <v>537</v>
      </c>
      <c r="N45" t="str">
        <f>_xlfn.XLOOKUP(ohrm_attendance_record[[#This Row],[employee_id]],hs_hr_employee[emp_number],hs_hr_employee[Employee Name],"NF",0,1)</f>
        <v>x_Ajit Singh</v>
      </c>
      <c r="O45"/>
      <c r="P45"/>
      <c r="Q45"/>
      <c r="R45"/>
      <c r="S45"/>
      <c r="T45"/>
      <c r="U45"/>
      <c r="V45"/>
      <c r="W45"/>
      <c r="X45"/>
      <c r="Y45"/>
      <c r="Z45"/>
    </row>
    <row r="46" spans="1:26" x14ac:dyDescent="0.3">
      <c r="A46">
        <v>41</v>
      </c>
      <c r="B46">
        <v>7</v>
      </c>
      <c r="C46" s="2">
        <v>44552.213194444441</v>
      </c>
      <c r="D46" t="s">
        <v>55</v>
      </c>
      <c r="E46" t="s">
        <v>536</v>
      </c>
      <c r="F46" s="2">
        <v>44552.442361111112</v>
      </c>
      <c r="G46" s="2">
        <v>44552.584722222222</v>
      </c>
      <c r="H46" t="s">
        <v>55</v>
      </c>
      <c r="I46" t="s">
        <v>536</v>
      </c>
      <c r="J46" s="2">
        <v>44552.813888888886</v>
      </c>
      <c r="K46" t="s">
        <v>537</v>
      </c>
      <c r="N46" t="str">
        <f>_xlfn.XLOOKUP(ohrm_attendance_record[[#This Row],[employee_id]],hs_hr_employee[emp_number],hs_hr_employee[Employee Name],"NF",0,1)</f>
        <v>Shekhar Sharma</v>
      </c>
      <c r="O46"/>
      <c r="P46"/>
      <c r="Q46"/>
      <c r="R46"/>
      <c r="S46"/>
      <c r="T46"/>
      <c r="U46"/>
      <c r="V46"/>
      <c r="W46"/>
      <c r="X46"/>
      <c r="Y46"/>
      <c r="Z46"/>
    </row>
    <row r="47" spans="1:26" x14ac:dyDescent="0.3">
      <c r="A47">
        <v>42</v>
      </c>
      <c r="B47">
        <v>11</v>
      </c>
      <c r="C47" s="2">
        <v>44552.303472222222</v>
      </c>
      <c r="D47" t="s">
        <v>546</v>
      </c>
      <c r="E47" t="s">
        <v>542</v>
      </c>
      <c r="F47" s="2">
        <v>44551.970138888886</v>
      </c>
      <c r="G47" s="2">
        <v>44553.324305555558</v>
      </c>
      <c r="H47" t="s">
        <v>55</v>
      </c>
      <c r="I47" t="s">
        <v>536</v>
      </c>
      <c r="J47" s="2">
        <v>44553.553472222222</v>
      </c>
      <c r="K47" t="s">
        <v>537</v>
      </c>
      <c r="N47" t="str">
        <f>_xlfn.XLOOKUP(ohrm_attendance_record[[#This Row],[employee_id]],hs_hr_employee[emp_number],hs_hr_employee[Employee Name],"NF",0,1)</f>
        <v>x_Ajit Singh</v>
      </c>
      <c r="O47"/>
      <c r="P47"/>
      <c r="Q47"/>
      <c r="R47"/>
      <c r="S47"/>
      <c r="T47"/>
      <c r="U47"/>
      <c r="V47"/>
      <c r="W47"/>
      <c r="X47"/>
      <c r="Y47"/>
      <c r="Z47"/>
    </row>
    <row r="48" spans="1:26" x14ac:dyDescent="0.3">
      <c r="A48">
        <v>43</v>
      </c>
      <c r="B48">
        <v>7</v>
      </c>
      <c r="C48" s="2">
        <v>44553.215277777781</v>
      </c>
      <c r="D48" t="s">
        <v>55</v>
      </c>
      <c r="E48" t="s">
        <v>536</v>
      </c>
      <c r="F48" s="2">
        <v>44553.444444444445</v>
      </c>
      <c r="G48" s="2">
        <v>44553.573611111111</v>
      </c>
      <c r="H48" t="s">
        <v>55</v>
      </c>
      <c r="I48" t="s">
        <v>536</v>
      </c>
      <c r="J48" s="2">
        <v>44553.802777777775</v>
      </c>
      <c r="K48" t="s">
        <v>537</v>
      </c>
      <c r="N48" t="str">
        <f>_xlfn.XLOOKUP(ohrm_attendance_record[[#This Row],[employee_id]],hs_hr_employee[emp_number],hs_hr_employee[Employee Name],"NF",0,1)</f>
        <v>Shekhar Sharma</v>
      </c>
      <c r="O48"/>
      <c r="P48"/>
      <c r="Q48"/>
      <c r="R48"/>
      <c r="S48"/>
      <c r="T48"/>
      <c r="U48"/>
      <c r="V48"/>
      <c r="W48"/>
      <c r="X48"/>
      <c r="Y48"/>
      <c r="Z48"/>
    </row>
    <row r="49" spans="1:26" x14ac:dyDescent="0.3">
      <c r="A49">
        <v>44</v>
      </c>
      <c r="B49">
        <v>11</v>
      </c>
      <c r="C49" s="2">
        <v>44553.324999999997</v>
      </c>
      <c r="D49" t="s">
        <v>546</v>
      </c>
      <c r="E49" t="s">
        <v>536</v>
      </c>
      <c r="F49" s="2">
        <v>44553.554166666669</v>
      </c>
      <c r="G49" s="2">
        <v>44557.344444444447</v>
      </c>
      <c r="H49" t="s">
        <v>55</v>
      </c>
      <c r="I49" t="s">
        <v>536</v>
      </c>
      <c r="J49" s="2">
        <v>44557.573611111111</v>
      </c>
      <c r="K49" t="s">
        <v>537</v>
      </c>
      <c r="N49" t="str">
        <f>_xlfn.XLOOKUP(ohrm_attendance_record[[#This Row],[employee_id]],hs_hr_employee[emp_number],hs_hr_employee[Employee Name],"NF",0,1)</f>
        <v>x_Ajit Singh</v>
      </c>
      <c r="O49"/>
      <c r="P49"/>
      <c r="Q49"/>
      <c r="R49"/>
      <c r="S49"/>
      <c r="T49"/>
      <c r="U49"/>
      <c r="V49"/>
      <c r="W49"/>
      <c r="X49"/>
      <c r="Y49"/>
      <c r="Z49"/>
    </row>
    <row r="50" spans="1:26" x14ac:dyDescent="0.3">
      <c r="A50">
        <v>45</v>
      </c>
      <c r="B50">
        <v>7</v>
      </c>
      <c r="C50" s="2">
        <v>44554.204861111109</v>
      </c>
      <c r="D50" t="s">
        <v>55</v>
      </c>
      <c r="E50" t="s">
        <v>536</v>
      </c>
      <c r="F50" s="2">
        <v>44554.434027777781</v>
      </c>
      <c r="G50" s="2">
        <v>44557.224999999999</v>
      </c>
      <c r="H50" t="s">
        <v>55</v>
      </c>
      <c r="I50" t="s">
        <v>536</v>
      </c>
      <c r="J50" s="2">
        <v>44557.45416666667</v>
      </c>
      <c r="K50" t="s">
        <v>537</v>
      </c>
      <c r="N50" t="str">
        <f>_xlfn.XLOOKUP(ohrm_attendance_record[[#This Row],[employee_id]],hs_hr_employee[emp_number],hs_hr_employee[Employee Name],"NF",0,1)</f>
        <v>Shekhar Sharma</v>
      </c>
      <c r="O50"/>
      <c r="P50"/>
      <c r="Q50"/>
      <c r="R50"/>
      <c r="S50"/>
      <c r="T50"/>
      <c r="U50"/>
      <c r="V50"/>
      <c r="W50"/>
      <c r="X50"/>
      <c r="Y50"/>
      <c r="Z50"/>
    </row>
    <row r="51" spans="1:26" x14ac:dyDescent="0.3">
      <c r="A51">
        <v>46</v>
      </c>
      <c r="B51">
        <v>7</v>
      </c>
      <c r="C51" s="2">
        <v>44557.225694444445</v>
      </c>
      <c r="D51" t="s">
        <v>55</v>
      </c>
      <c r="E51" t="s">
        <v>536</v>
      </c>
      <c r="F51" s="2">
        <v>44557.454861111109</v>
      </c>
      <c r="G51" s="2">
        <v>44557.574999999997</v>
      </c>
      <c r="H51" t="s">
        <v>55</v>
      </c>
      <c r="I51" t="s">
        <v>536</v>
      </c>
      <c r="J51" s="2">
        <v>44557.804166666669</v>
      </c>
      <c r="K51" t="s">
        <v>537</v>
      </c>
      <c r="N51" t="str">
        <f>_xlfn.XLOOKUP(ohrm_attendance_record[[#This Row],[employee_id]],hs_hr_employee[emp_number],hs_hr_employee[Employee Name],"NF",0,1)</f>
        <v>Shekhar Sharma</v>
      </c>
      <c r="O51"/>
      <c r="P51"/>
      <c r="Q51"/>
      <c r="R51"/>
      <c r="S51"/>
      <c r="T51"/>
      <c r="U51"/>
      <c r="V51"/>
      <c r="W51"/>
      <c r="X51"/>
      <c r="Y51"/>
      <c r="Z51"/>
    </row>
    <row r="52" spans="1:26" x14ac:dyDescent="0.3">
      <c r="A52">
        <v>47</v>
      </c>
      <c r="B52">
        <v>11</v>
      </c>
      <c r="C52" s="2">
        <v>44557.345138888886</v>
      </c>
      <c r="D52" t="s">
        <v>55</v>
      </c>
      <c r="E52" t="s">
        <v>536</v>
      </c>
      <c r="F52" s="2">
        <v>44557.574305555558</v>
      </c>
      <c r="G52" s="2">
        <v>44558.625</v>
      </c>
      <c r="H52" t="s">
        <v>55</v>
      </c>
      <c r="I52" t="s">
        <v>536</v>
      </c>
      <c r="J52" s="2">
        <v>44558.854166666664</v>
      </c>
      <c r="K52" t="s">
        <v>537</v>
      </c>
      <c r="N52" t="str">
        <f>_xlfn.XLOOKUP(ohrm_attendance_record[[#This Row],[employee_id]],hs_hr_employee[emp_number],hs_hr_employee[Employee Name],"NF",0,1)</f>
        <v>x_Ajit Singh</v>
      </c>
      <c r="O52"/>
      <c r="P52"/>
      <c r="Q52"/>
      <c r="R52"/>
      <c r="S52"/>
      <c r="T52"/>
      <c r="U52"/>
      <c r="V52"/>
      <c r="W52"/>
      <c r="X52"/>
      <c r="Y52"/>
      <c r="Z52"/>
    </row>
    <row r="53" spans="1:26" x14ac:dyDescent="0.3">
      <c r="A53">
        <v>48</v>
      </c>
      <c r="B53">
        <v>7</v>
      </c>
      <c r="C53" s="2">
        <v>44558.217361111114</v>
      </c>
      <c r="D53" t="s">
        <v>55</v>
      </c>
      <c r="E53" t="s">
        <v>536</v>
      </c>
      <c r="F53" s="2">
        <v>44558.446527777778</v>
      </c>
      <c r="G53" s="2">
        <v>44558.574999999997</v>
      </c>
      <c r="H53" t="s">
        <v>55</v>
      </c>
      <c r="I53" t="s">
        <v>536</v>
      </c>
      <c r="J53" s="2">
        <v>44558.804166666669</v>
      </c>
      <c r="K53" t="s">
        <v>537</v>
      </c>
      <c r="N53" t="str">
        <f>_xlfn.XLOOKUP(ohrm_attendance_record[[#This Row],[employee_id]],hs_hr_employee[emp_number],hs_hr_employee[Employee Name],"NF",0,1)</f>
        <v>Shekhar Sharma</v>
      </c>
      <c r="O53"/>
      <c r="P53"/>
      <c r="Q53"/>
      <c r="R53"/>
      <c r="S53"/>
      <c r="T53"/>
      <c r="U53"/>
      <c r="V53"/>
      <c r="W53"/>
      <c r="X53"/>
      <c r="Y53"/>
      <c r="Z53"/>
    </row>
    <row r="54" spans="1:26" x14ac:dyDescent="0.3">
      <c r="A54">
        <v>49</v>
      </c>
      <c r="B54">
        <v>11</v>
      </c>
      <c r="C54" s="2">
        <v>44558.625</v>
      </c>
      <c r="D54" t="s">
        <v>55</v>
      </c>
      <c r="E54" t="s">
        <v>536</v>
      </c>
      <c r="F54" s="2">
        <v>44558.854166666664</v>
      </c>
      <c r="G54" s="2">
        <v>44559.290277777778</v>
      </c>
      <c r="H54" t="s">
        <v>55</v>
      </c>
      <c r="I54" t="s">
        <v>536</v>
      </c>
      <c r="J54" s="2">
        <v>44559.519444444442</v>
      </c>
      <c r="K54" t="s">
        <v>537</v>
      </c>
      <c r="N54" t="str">
        <f>_xlfn.XLOOKUP(ohrm_attendance_record[[#This Row],[employee_id]],hs_hr_employee[emp_number],hs_hr_employee[Employee Name],"NF",0,1)</f>
        <v>x_Ajit Singh</v>
      </c>
      <c r="O54"/>
      <c r="P54"/>
      <c r="Q54"/>
      <c r="R54"/>
      <c r="S54"/>
      <c r="T54"/>
      <c r="U54"/>
      <c r="V54"/>
      <c r="W54"/>
      <c r="X54"/>
      <c r="Y54"/>
      <c r="Z54"/>
    </row>
    <row r="55" spans="1:26" x14ac:dyDescent="0.3">
      <c r="A55">
        <v>50</v>
      </c>
      <c r="B55">
        <v>7</v>
      </c>
      <c r="C55" s="2">
        <v>44559.238194444442</v>
      </c>
      <c r="D55" t="s">
        <v>55</v>
      </c>
      <c r="E55" t="s">
        <v>536</v>
      </c>
      <c r="F55" s="2">
        <v>44559.467361111114</v>
      </c>
      <c r="G55" s="2">
        <v>44559.548611111109</v>
      </c>
      <c r="H55" t="s">
        <v>55</v>
      </c>
      <c r="I55" t="s">
        <v>536</v>
      </c>
      <c r="J55" s="2">
        <v>44559.777777777781</v>
      </c>
      <c r="K55" t="s">
        <v>537</v>
      </c>
      <c r="N55" t="str">
        <f>_xlfn.XLOOKUP(ohrm_attendance_record[[#This Row],[employee_id]],hs_hr_employee[emp_number],hs_hr_employee[Employee Name],"NF",0,1)</f>
        <v>Shekhar Sharma</v>
      </c>
      <c r="O55"/>
      <c r="P55"/>
      <c r="Q55"/>
      <c r="R55"/>
      <c r="S55"/>
      <c r="T55"/>
      <c r="U55"/>
      <c r="V55"/>
      <c r="W55"/>
      <c r="X55"/>
      <c r="Y55"/>
      <c r="Z55"/>
    </row>
    <row r="56" spans="1:26" x14ac:dyDescent="0.3">
      <c r="A56">
        <v>51</v>
      </c>
      <c r="B56">
        <v>11</v>
      </c>
      <c r="C56" s="2">
        <v>44559.290277777778</v>
      </c>
      <c r="D56" t="s">
        <v>55</v>
      </c>
      <c r="E56" t="s">
        <v>536</v>
      </c>
      <c r="F56" s="2">
        <v>44559.519444444442</v>
      </c>
      <c r="G56" s="2">
        <v>44560.194444444445</v>
      </c>
      <c r="H56" t="s">
        <v>55</v>
      </c>
      <c r="I56" t="s">
        <v>536</v>
      </c>
      <c r="J56" s="2">
        <v>44560.423611111109</v>
      </c>
      <c r="K56" t="s">
        <v>537</v>
      </c>
      <c r="N56" t="str">
        <f>_xlfn.XLOOKUP(ohrm_attendance_record[[#This Row],[employee_id]],hs_hr_employee[emp_number],hs_hr_employee[Employee Name],"NF",0,1)</f>
        <v>x_Ajit Singh</v>
      </c>
      <c r="O56"/>
      <c r="P56"/>
      <c r="Q56"/>
      <c r="R56"/>
      <c r="S56"/>
      <c r="T56"/>
      <c r="U56"/>
      <c r="V56"/>
      <c r="W56"/>
      <c r="X56"/>
      <c r="Y56"/>
      <c r="Z56"/>
    </row>
    <row r="57" spans="1:26" x14ac:dyDescent="0.3">
      <c r="A57">
        <v>52</v>
      </c>
      <c r="B57">
        <v>11</v>
      </c>
      <c r="C57" s="2">
        <v>44560.194444444445</v>
      </c>
      <c r="D57" t="s">
        <v>55</v>
      </c>
      <c r="E57" t="s">
        <v>536</v>
      </c>
      <c r="F57" s="2">
        <v>44560.423611111109</v>
      </c>
      <c r="G57" s="2">
        <v>44561.211111111108</v>
      </c>
      <c r="H57" t="s">
        <v>55</v>
      </c>
      <c r="I57" t="s">
        <v>536</v>
      </c>
      <c r="J57" s="2">
        <v>44561.44027777778</v>
      </c>
      <c r="K57" t="s">
        <v>537</v>
      </c>
      <c r="N57" t="str">
        <f>_xlfn.XLOOKUP(ohrm_attendance_record[[#This Row],[employee_id]],hs_hr_employee[emp_number],hs_hr_employee[Employee Name],"NF",0,1)</f>
        <v>x_Ajit Singh</v>
      </c>
      <c r="O57"/>
      <c r="P57"/>
      <c r="Q57"/>
      <c r="R57"/>
      <c r="S57"/>
      <c r="T57"/>
      <c r="U57"/>
      <c r="V57"/>
      <c r="W57"/>
      <c r="X57"/>
      <c r="Y57"/>
      <c r="Z57"/>
    </row>
    <row r="58" spans="1:26" x14ac:dyDescent="0.3">
      <c r="A58">
        <v>53</v>
      </c>
      <c r="B58">
        <v>7</v>
      </c>
      <c r="C58" s="2">
        <v>44560.386805555558</v>
      </c>
      <c r="D58" t="s">
        <v>55</v>
      </c>
      <c r="E58" t="s">
        <v>536</v>
      </c>
      <c r="F58" s="2">
        <v>44560.615972222222</v>
      </c>
      <c r="G58" s="2">
        <v>44561.210416666669</v>
      </c>
      <c r="H58" t="s">
        <v>55</v>
      </c>
      <c r="I58" t="s">
        <v>536</v>
      </c>
      <c r="J58" s="2">
        <v>44561.439583333333</v>
      </c>
      <c r="K58" t="s">
        <v>537</v>
      </c>
      <c r="N58" t="str">
        <f>_xlfn.XLOOKUP(ohrm_attendance_record[[#This Row],[employee_id]],hs_hr_employee[emp_number],hs_hr_employee[Employee Name],"NF",0,1)</f>
        <v>Shekhar Sharma</v>
      </c>
      <c r="O58"/>
      <c r="P58"/>
      <c r="Q58"/>
      <c r="R58"/>
      <c r="S58"/>
      <c r="T58"/>
      <c r="U58"/>
      <c r="V58"/>
      <c r="W58"/>
      <c r="X58"/>
      <c r="Y58"/>
      <c r="Z58"/>
    </row>
    <row r="59" spans="1:26" x14ac:dyDescent="0.3">
      <c r="A59">
        <v>54</v>
      </c>
      <c r="B59">
        <v>7</v>
      </c>
      <c r="C59" s="2">
        <v>44561.210416666669</v>
      </c>
      <c r="D59" t="s">
        <v>55</v>
      </c>
      <c r="E59" t="s">
        <v>536</v>
      </c>
      <c r="F59" s="2">
        <v>44561.439583333333</v>
      </c>
      <c r="G59" s="2">
        <v>44564.21597222222</v>
      </c>
      <c r="H59" t="s">
        <v>55</v>
      </c>
      <c r="I59" t="s">
        <v>536</v>
      </c>
      <c r="J59" s="2">
        <v>44564.445138888892</v>
      </c>
      <c r="K59" t="s">
        <v>537</v>
      </c>
      <c r="N59" t="str">
        <f>_xlfn.XLOOKUP(ohrm_attendance_record[[#This Row],[employee_id]],hs_hr_employee[emp_number],hs_hr_employee[Employee Name],"NF",0,1)</f>
        <v>Shekhar Sharma</v>
      </c>
      <c r="O59"/>
      <c r="P59"/>
      <c r="Q59"/>
      <c r="R59"/>
      <c r="S59"/>
      <c r="T59"/>
      <c r="U59"/>
      <c r="V59"/>
      <c r="W59"/>
      <c r="X59"/>
      <c r="Y59"/>
      <c r="Z59"/>
    </row>
    <row r="60" spans="1:26" x14ac:dyDescent="0.3">
      <c r="A60">
        <v>55</v>
      </c>
      <c r="B60">
        <v>11</v>
      </c>
      <c r="C60" s="2">
        <v>44561.211111111108</v>
      </c>
      <c r="D60" t="s">
        <v>55</v>
      </c>
      <c r="E60" t="s">
        <v>536</v>
      </c>
      <c r="F60" s="2">
        <v>44561.44027777778</v>
      </c>
      <c r="G60" s="2">
        <v>44564.303472222222</v>
      </c>
      <c r="H60" t="s">
        <v>55</v>
      </c>
      <c r="I60" t="s">
        <v>536</v>
      </c>
      <c r="J60" s="2">
        <v>44564.532638888886</v>
      </c>
      <c r="K60" t="s">
        <v>537</v>
      </c>
      <c r="N60" t="str">
        <f>_xlfn.XLOOKUP(ohrm_attendance_record[[#This Row],[employee_id]],hs_hr_employee[emp_number],hs_hr_employee[Employee Name],"NF",0,1)</f>
        <v>x_Ajit Singh</v>
      </c>
      <c r="O60"/>
      <c r="P60"/>
      <c r="Q60"/>
      <c r="R60"/>
      <c r="S60"/>
      <c r="T60"/>
      <c r="U60"/>
      <c r="V60"/>
      <c r="W60"/>
      <c r="X60"/>
      <c r="Y60"/>
      <c r="Z60"/>
    </row>
    <row r="61" spans="1:26" x14ac:dyDescent="0.3">
      <c r="A61">
        <v>56</v>
      </c>
      <c r="B61">
        <v>11</v>
      </c>
      <c r="C61" s="2">
        <v>44564.303472222222</v>
      </c>
      <c r="D61" t="s">
        <v>55</v>
      </c>
      <c r="E61" t="s">
        <v>536</v>
      </c>
      <c r="F61" s="2">
        <v>44564.532638888886</v>
      </c>
      <c r="G61" s="2">
        <v>44565.209027777775</v>
      </c>
      <c r="H61" t="s">
        <v>55</v>
      </c>
      <c r="I61" t="s">
        <v>536</v>
      </c>
      <c r="J61" s="2">
        <v>44565.438194444447</v>
      </c>
      <c r="K61" t="s">
        <v>537</v>
      </c>
      <c r="N61" t="str">
        <f>_xlfn.XLOOKUP(ohrm_attendance_record[[#This Row],[employee_id]],hs_hr_employee[emp_number],hs_hr_employee[Employee Name],"NF",0,1)</f>
        <v>x_Ajit Singh</v>
      </c>
      <c r="O61"/>
      <c r="P61"/>
      <c r="Q61"/>
      <c r="R61"/>
      <c r="S61"/>
      <c r="T61"/>
      <c r="U61"/>
      <c r="V61"/>
      <c r="W61"/>
      <c r="X61"/>
      <c r="Y61"/>
      <c r="Z61"/>
    </row>
    <row r="62" spans="1:26" x14ac:dyDescent="0.3">
      <c r="A62">
        <v>57</v>
      </c>
      <c r="B62">
        <v>11</v>
      </c>
      <c r="C62" s="2">
        <v>44565.209027777775</v>
      </c>
      <c r="D62" t="s">
        <v>55</v>
      </c>
      <c r="E62" t="s">
        <v>536</v>
      </c>
      <c r="F62" s="2">
        <v>44565.438194444447</v>
      </c>
      <c r="G62" s="2">
        <v>44566.410416666666</v>
      </c>
      <c r="H62" t="s">
        <v>55</v>
      </c>
      <c r="I62" t="s">
        <v>536</v>
      </c>
      <c r="J62" s="2">
        <v>44566.63958333333</v>
      </c>
      <c r="K62" t="s">
        <v>537</v>
      </c>
      <c r="N62" t="str">
        <f>_xlfn.XLOOKUP(ohrm_attendance_record[[#This Row],[employee_id]],hs_hr_employee[emp_number],hs_hr_employee[Employee Name],"NF",0,1)</f>
        <v>x_Ajit Singh</v>
      </c>
      <c r="O62"/>
      <c r="P62"/>
      <c r="Q62"/>
      <c r="R62"/>
      <c r="S62"/>
      <c r="T62"/>
      <c r="U62"/>
      <c r="V62"/>
      <c r="W62"/>
      <c r="X62"/>
      <c r="Y62"/>
      <c r="Z62"/>
    </row>
    <row r="63" spans="1:26" x14ac:dyDescent="0.3">
      <c r="A63">
        <v>58</v>
      </c>
      <c r="B63">
        <v>7</v>
      </c>
      <c r="C63" s="2">
        <v>44565.322916666664</v>
      </c>
      <c r="D63" t="s">
        <v>55</v>
      </c>
      <c r="E63" t="s">
        <v>536</v>
      </c>
      <c r="F63" s="2">
        <v>44565.552083333336</v>
      </c>
      <c r="G63" s="2">
        <v>44565.590277777781</v>
      </c>
      <c r="H63" t="s">
        <v>55</v>
      </c>
      <c r="I63" t="s">
        <v>536</v>
      </c>
      <c r="J63" s="2">
        <v>44565.819444444445</v>
      </c>
      <c r="K63" t="s">
        <v>537</v>
      </c>
      <c r="N63" t="str">
        <f>_xlfn.XLOOKUP(ohrm_attendance_record[[#This Row],[employee_id]],hs_hr_employee[emp_number],hs_hr_employee[Employee Name],"NF",0,1)</f>
        <v>Shekhar Sharma</v>
      </c>
      <c r="O63"/>
      <c r="P63"/>
      <c r="Q63"/>
      <c r="R63"/>
      <c r="S63"/>
      <c r="T63"/>
      <c r="U63"/>
      <c r="V63"/>
      <c r="W63"/>
      <c r="X63"/>
      <c r="Y63"/>
      <c r="Z63"/>
    </row>
    <row r="64" spans="1:26" x14ac:dyDescent="0.3">
      <c r="A64">
        <v>59</v>
      </c>
      <c r="B64">
        <v>7</v>
      </c>
      <c r="C64" s="2">
        <v>44566.193055555559</v>
      </c>
      <c r="D64" t="s">
        <v>55</v>
      </c>
      <c r="E64" t="s">
        <v>536</v>
      </c>
      <c r="F64" s="2">
        <v>44566.422222222223</v>
      </c>
      <c r="G64" s="2">
        <v>44566.586805555555</v>
      </c>
      <c r="H64" t="s">
        <v>55</v>
      </c>
      <c r="I64" t="s">
        <v>536</v>
      </c>
      <c r="J64" s="2">
        <v>44566.815972222219</v>
      </c>
      <c r="K64" t="s">
        <v>537</v>
      </c>
      <c r="N64" t="str">
        <f>_xlfn.XLOOKUP(ohrm_attendance_record[[#This Row],[employee_id]],hs_hr_employee[emp_number],hs_hr_employee[Employee Name],"NF",0,1)</f>
        <v>Shekhar Sharma</v>
      </c>
      <c r="O64"/>
      <c r="P64"/>
      <c r="Q64"/>
      <c r="R64"/>
      <c r="S64"/>
      <c r="T64"/>
      <c r="U64"/>
      <c r="V64"/>
      <c r="W64"/>
      <c r="X64"/>
      <c r="Y64"/>
      <c r="Z64"/>
    </row>
    <row r="65" spans="1:26" x14ac:dyDescent="0.3">
      <c r="A65">
        <v>60</v>
      </c>
      <c r="B65">
        <v>11</v>
      </c>
      <c r="C65" s="2">
        <v>44566.410416666666</v>
      </c>
      <c r="D65" t="s">
        <v>55</v>
      </c>
      <c r="E65" t="s">
        <v>536</v>
      </c>
      <c r="F65" s="2">
        <v>44566.63958333333</v>
      </c>
      <c r="G65" s="2">
        <v>44567.226388888892</v>
      </c>
      <c r="H65" t="s">
        <v>55</v>
      </c>
      <c r="I65" t="s">
        <v>536</v>
      </c>
      <c r="J65" s="2">
        <v>44567.455555555556</v>
      </c>
      <c r="K65" t="s">
        <v>537</v>
      </c>
      <c r="N65" t="str">
        <f>_xlfn.XLOOKUP(ohrm_attendance_record[[#This Row],[employee_id]],hs_hr_employee[emp_number],hs_hr_employee[Employee Name],"NF",0,1)</f>
        <v>x_Ajit Singh</v>
      </c>
      <c r="O65"/>
      <c r="P65"/>
      <c r="Q65"/>
      <c r="R65"/>
      <c r="S65"/>
      <c r="T65"/>
      <c r="U65"/>
      <c r="V65"/>
      <c r="W65"/>
      <c r="X65"/>
      <c r="Y65"/>
      <c r="Z65"/>
    </row>
    <row r="66" spans="1:26" x14ac:dyDescent="0.3">
      <c r="A66">
        <v>61</v>
      </c>
      <c r="B66">
        <v>7</v>
      </c>
      <c r="C66" s="2">
        <v>44567.211111111108</v>
      </c>
      <c r="D66" t="s">
        <v>55</v>
      </c>
      <c r="E66" t="s">
        <v>536</v>
      </c>
      <c r="F66" s="2">
        <v>44567.44027777778</v>
      </c>
      <c r="G66" s="2">
        <v>44567.57708333333</v>
      </c>
      <c r="H66" t="s">
        <v>55</v>
      </c>
      <c r="I66" t="s">
        <v>536</v>
      </c>
      <c r="J66" s="2">
        <v>44567.806250000001</v>
      </c>
      <c r="K66" t="s">
        <v>537</v>
      </c>
      <c r="N66" t="str">
        <f>_xlfn.XLOOKUP(ohrm_attendance_record[[#This Row],[employee_id]],hs_hr_employee[emp_number],hs_hr_employee[Employee Name],"NF",0,1)</f>
        <v>Shekhar Sharma</v>
      </c>
      <c r="O66"/>
      <c r="P66"/>
      <c r="Q66"/>
      <c r="R66"/>
      <c r="S66"/>
      <c r="T66"/>
      <c r="U66"/>
      <c r="V66"/>
      <c r="W66"/>
      <c r="X66"/>
      <c r="Y66"/>
      <c r="Z66"/>
    </row>
    <row r="67" spans="1:26" x14ac:dyDescent="0.3">
      <c r="A67">
        <v>62</v>
      </c>
      <c r="B67">
        <v>11</v>
      </c>
      <c r="C67" s="2">
        <v>44567.226388888892</v>
      </c>
      <c r="D67" t="s">
        <v>55</v>
      </c>
      <c r="E67" t="s">
        <v>536</v>
      </c>
      <c r="F67" s="2">
        <v>44567.455555555556</v>
      </c>
      <c r="G67" s="2">
        <v>44568.470138888886</v>
      </c>
      <c r="H67" t="s">
        <v>55</v>
      </c>
      <c r="I67" t="s">
        <v>536</v>
      </c>
      <c r="J67" s="2">
        <v>44568.699305555558</v>
      </c>
      <c r="K67" t="s">
        <v>537</v>
      </c>
      <c r="N67" t="str">
        <f>_xlfn.XLOOKUP(ohrm_attendance_record[[#This Row],[employee_id]],hs_hr_employee[emp_number],hs_hr_employee[Employee Name],"NF",0,1)</f>
        <v>x_Ajit Singh</v>
      </c>
      <c r="O67"/>
      <c r="P67"/>
      <c r="Q67"/>
      <c r="R67"/>
      <c r="S67"/>
      <c r="T67"/>
      <c r="U67"/>
      <c r="V67"/>
      <c r="W67"/>
      <c r="X67"/>
      <c r="Y67"/>
      <c r="Z67"/>
    </row>
    <row r="68" spans="1:26" x14ac:dyDescent="0.3">
      <c r="A68">
        <v>63</v>
      </c>
      <c r="B68">
        <v>7</v>
      </c>
      <c r="C68" s="2">
        <v>44568.199305555558</v>
      </c>
      <c r="D68" t="s">
        <v>55</v>
      </c>
      <c r="E68" t="s">
        <v>536</v>
      </c>
      <c r="F68" s="2">
        <v>44568.428472222222</v>
      </c>
      <c r="G68" s="2">
        <v>44568.554861111108</v>
      </c>
      <c r="H68" t="s">
        <v>55</v>
      </c>
      <c r="I68" t="s">
        <v>536</v>
      </c>
      <c r="J68" s="2">
        <v>44568.78402777778</v>
      </c>
      <c r="K68" t="s">
        <v>537</v>
      </c>
      <c r="N68" t="str">
        <f>_xlfn.XLOOKUP(ohrm_attendance_record[[#This Row],[employee_id]],hs_hr_employee[emp_number],hs_hr_employee[Employee Name],"NF",0,1)</f>
        <v>Shekhar Sharma</v>
      </c>
      <c r="O68"/>
      <c r="P68"/>
      <c r="Q68"/>
      <c r="R68"/>
      <c r="S68"/>
      <c r="T68"/>
      <c r="U68"/>
      <c r="V68"/>
      <c r="W68"/>
      <c r="X68"/>
      <c r="Y68"/>
      <c r="Z68"/>
    </row>
    <row r="69" spans="1:26" x14ac:dyDescent="0.3">
      <c r="A69">
        <v>64</v>
      </c>
      <c r="B69">
        <v>11</v>
      </c>
      <c r="C69" s="2">
        <v>44568.470138888886</v>
      </c>
      <c r="D69" t="s">
        <v>547</v>
      </c>
      <c r="E69" t="s">
        <v>536</v>
      </c>
      <c r="F69" s="2">
        <v>44568.699305555558</v>
      </c>
      <c r="G69" s="2">
        <v>44571.220138888886</v>
      </c>
      <c r="H69" t="s">
        <v>55</v>
      </c>
      <c r="I69" t="s">
        <v>536</v>
      </c>
      <c r="J69" s="2">
        <v>44571.449305555558</v>
      </c>
      <c r="K69" t="s">
        <v>537</v>
      </c>
      <c r="N69" t="str">
        <f>_xlfn.XLOOKUP(ohrm_attendance_record[[#This Row],[employee_id]],hs_hr_employee[emp_number],hs_hr_employee[Employee Name],"NF",0,1)</f>
        <v>x_Ajit Singh</v>
      </c>
      <c r="O69"/>
      <c r="P69"/>
      <c r="Q69"/>
      <c r="R69"/>
      <c r="S69"/>
      <c r="T69"/>
      <c r="U69"/>
      <c r="V69"/>
      <c r="W69"/>
      <c r="X69"/>
      <c r="Y69"/>
      <c r="Z69"/>
    </row>
    <row r="70" spans="1:26" x14ac:dyDescent="0.3">
      <c r="A70">
        <v>65</v>
      </c>
      <c r="B70">
        <v>7</v>
      </c>
      <c r="C70" s="2">
        <v>44571.194444444445</v>
      </c>
      <c r="D70" t="s">
        <v>55</v>
      </c>
      <c r="E70" t="s">
        <v>536</v>
      </c>
      <c r="F70" s="2">
        <v>44571.423611111109</v>
      </c>
      <c r="G70" s="2">
        <v>44571.59652777778</v>
      </c>
      <c r="H70" t="s">
        <v>55</v>
      </c>
      <c r="I70" t="s">
        <v>536</v>
      </c>
      <c r="J70" s="2">
        <v>44571.825694444444</v>
      </c>
      <c r="K70" t="s">
        <v>537</v>
      </c>
      <c r="N70" t="str">
        <f>_xlfn.XLOOKUP(ohrm_attendance_record[[#This Row],[employee_id]],hs_hr_employee[emp_number],hs_hr_employee[Employee Name],"NF",0,1)</f>
        <v>Shekhar Sharma</v>
      </c>
      <c r="O70"/>
      <c r="P70"/>
      <c r="Q70"/>
      <c r="R70"/>
      <c r="S70"/>
      <c r="T70"/>
      <c r="U70"/>
      <c r="V70"/>
      <c r="W70"/>
      <c r="X70"/>
      <c r="Y70"/>
      <c r="Z70"/>
    </row>
    <row r="71" spans="1:26" x14ac:dyDescent="0.3">
      <c r="A71">
        <v>66</v>
      </c>
      <c r="B71">
        <v>11</v>
      </c>
      <c r="C71" s="2">
        <v>44571.220138888886</v>
      </c>
      <c r="D71" t="s">
        <v>55</v>
      </c>
      <c r="E71" t="s">
        <v>536</v>
      </c>
      <c r="F71" s="2">
        <v>44571.449305555558</v>
      </c>
      <c r="G71" s="2">
        <v>44572.309027777781</v>
      </c>
      <c r="H71" t="s">
        <v>55</v>
      </c>
      <c r="I71" t="s">
        <v>536</v>
      </c>
      <c r="J71" s="2">
        <v>44572.538194444445</v>
      </c>
      <c r="K71" t="s">
        <v>537</v>
      </c>
      <c r="N71" t="str">
        <f>_xlfn.XLOOKUP(ohrm_attendance_record[[#This Row],[employee_id]],hs_hr_employee[emp_number],hs_hr_employee[Employee Name],"NF",0,1)</f>
        <v>x_Ajit Singh</v>
      </c>
      <c r="O71"/>
      <c r="P71"/>
      <c r="Q71"/>
      <c r="R71"/>
      <c r="S71"/>
      <c r="T71"/>
      <c r="U71"/>
      <c r="V71"/>
      <c r="W71"/>
      <c r="X71"/>
      <c r="Y71"/>
      <c r="Z71"/>
    </row>
    <row r="72" spans="1:26" x14ac:dyDescent="0.3">
      <c r="A72">
        <v>67</v>
      </c>
      <c r="B72">
        <v>7</v>
      </c>
      <c r="C72" s="2">
        <v>44572.213888888888</v>
      </c>
      <c r="D72" t="s">
        <v>55</v>
      </c>
      <c r="E72" t="s">
        <v>536</v>
      </c>
      <c r="F72" s="2">
        <v>44572.443055555559</v>
      </c>
      <c r="G72" s="2">
        <v>44572.587500000001</v>
      </c>
      <c r="H72" t="s">
        <v>55</v>
      </c>
      <c r="I72" t="s">
        <v>536</v>
      </c>
      <c r="J72" s="2">
        <v>44572.816666666666</v>
      </c>
      <c r="K72" t="s">
        <v>537</v>
      </c>
      <c r="N72" t="str">
        <f>_xlfn.XLOOKUP(ohrm_attendance_record[[#This Row],[employee_id]],hs_hr_employee[emp_number],hs_hr_employee[Employee Name],"NF",0,1)</f>
        <v>Shekhar Sharma</v>
      </c>
      <c r="O72"/>
      <c r="P72"/>
      <c r="Q72"/>
      <c r="R72"/>
      <c r="S72"/>
      <c r="T72"/>
      <c r="U72"/>
      <c r="V72"/>
      <c r="W72"/>
      <c r="X72"/>
      <c r="Y72"/>
      <c r="Z72"/>
    </row>
    <row r="73" spans="1:26" x14ac:dyDescent="0.3">
      <c r="A73">
        <v>68</v>
      </c>
      <c r="B73">
        <v>11</v>
      </c>
      <c r="C73" s="2">
        <v>44572.309027777781</v>
      </c>
      <c r="D73" t="s">
        <v>55</v>
      </c>
      <c r="E73" t="s">
        <v>536</v>
      </c>
      <c r="F73" s="2">
        <v>44572.538194444445</v>
      </c>
      <c r="G73" s="2">
        <v>44573.252083333333</v>
      </c>
      <c r="H73" t="s">
        <v>55</v>
      </c>
      <c r="I73" t="s">
        <v>536</v>
      </c>
      <c r="J73" s="2">
        <v>44573.481249999997</v>
      </c>
      <c r="K73" t="s">
        <v>537</v>
      </c>
      <c r="N73" t="str">
        <f>_xlfn.XLOOKUP(ohrm_attendance_record[[#This Row],[employee_id]],hs_hr_employee[emp_number],hs_hr_employee[Employee Name],"NF",0,1)</f>
        <v>x_Ajit Singh</v>
      </c>
      <c r="O73"/>
      <c r="P73"/>
      <c r="Q73"/>
      <c r="R73"/>
      <c r="S73"/>
      <c r="T73"/>
      <c r="U73"/>
      <c r="V73"/>
      <c r="W73"/>
      <c r="X73"/>
      <c r="Y73"/>
      <c r="Z73"/>
    </row>
    <row r="74" spans="1:26" x14ac:dyDescent="0.3">
      <c r="A74">
        <v>69</v>
      </c>
      <c r="B74">
        <v>7</v>
      </c>
      <c r="C74" s="2">
        <v>44573.189583333333</v>
      </c>
      <c r="D74" t="s">
        <v>55</v>
      </c>
      <c r="E74" t="s">
        <v>536</v>
      </c>
      <c r="F74" s="2">
        <v>44573.418749999997</v>
      </c>
      <c r="G74" s="2">
        <v>44573.640972222223</v>
      </c>
      <c r="H74" t="s">
        <v>55</v>
      </c>
      <c r="I74" t="s">
        <v>536</v>
      </c>
      <c r="J74" s="2">
        <v>44573.870138888888</v>
      </c>
      <c r="K74" t="s">
        <v>537</v>
      </c>
      <c r="N74" t="str">
        <f>_xlfn.XLOOKUP(ohrm_attendance_record[[#This Row],[employee_id]],hs_hr_employee[emp_number],hs_hr_employee[Employee Name],"NF",0,1)</f>
        <v>Shekhar Sharma</v>
      </c>
      <c r="O74"/>
      <c r="P74"/>
      <c r="Q74"/>
      <c r="R74"/>
      <c r="S74"/>
      <c r="T74"/>
      <c r="U74"/>
      <c r="V74"/>
      <c r="W74"/>
      <c r="X74"/>
      <c r="Y74"/>
      <c r="Z74"/>
    </row>
    <row r="75" spans="1:26" x14ac:dyDescent="0.3">
      <c r="A75">
        <v>70</v>
      </c>
      <c r="B75">
        <v>11</v>
      </c>
      <c r="C75" s="2">
        <v>44573.252083333333</v>
      </c>
      <c r="D75" t="s">
        <v>55</v>
      </c>
      <c r="E75" t="s">
        <v>536</v>
      </c>
      <c r="F75" s="2">
        <v>44573.481249999997</v>
      </c>
      <c r="G75" s="2">
        <v>44574.231944444444</v>
      </c>
      <c r="H75" t="s">
        <v>55</v>
      </c>
      <c r="I75" t="s">
        <v>536</v>
      </c>
      <c r="J75" s="2">
        <v>44574.461111111108</v>
      </c>
      <c r="K75" t="s">
        <v>537</v>
      </c>
      <c r="N75" t="str">
        <f>_xlfn.XLOOKUP(ohrm_attendance_record[[#This Row],[employee_id]],hs_hr_employee[emp_number],hs_hr_employee[Employee Name],"NF",0,1)</f>
        <v>x_Ajit Singh</v>
      </c>
      <c r="O75"/>
      <c r="P75"/>
      <c r="Q75"/>
      <c r="R75"/>
      <c r="S75"/>
      <c r="T75"/>
      <c r="U75"/>
      <c r="V75"/>
      <c r="W75"/>
      <c r="X75"/>
      <c r="Y75"/>
      <c r="Z75"/>
    </row>
    <row r="76" spans="1:26" x14ac:dyDescent="0.3">
      <c r="A76">
        <v>71</v>
      </c>
      <c r="B76">
        <v>7</v>
      </c>
      <c r="C76" s="2">
        <v>44574.205555555556</v>
      </c>
      <c r="D76" t="s">
        <v>55</v>
      </c>
      <c r="E76" t="s">
        <v>536</v>
      </c>
      <c r="F76" s="2">
        <v>44574.43472222222</v>
      </c>
      <c r="G76" s="2">
        <v>44574.6</v>
      </c>
      <c r="H76" t="s">
        <v>55</v>
      </c>
      <c r="I76" t="s">
        <v>536</v>
      </c>
      <c r="J76" s="2">
        <v>44574.82916666667</v>
      </c>
      <c r="K76" t="s">
        <v>537</v>
      </c>
      <c r="N76" t="str">
        <f>_xlfn.XLOOKUP(ohrm_attendance_record[[#This Row],[employee_id]],hs_hr_employee[emp_number],hs_hr_employee[Employee Name],"NF",0,1)</f>
        <v>Shekhar Sharma</v>
      </c>
      <c r="O76"/>
      <c r="P76"/>
      <c r="Q76"/>
      <c r="R76"/>
      <c r="S76"/>
      <c r="T76"/>
      <c r="U76"/>
      <c r="V76"/>
      <c r="W76"/>
      <c r="X76"/>
      <c r="Y76"/>
      <c r="Z76"/>
    </row>
    <row r="77" spans="1:26" x14ac:dyDescent="0.3">
      <c r="A77">
        <v>72</v>
      </c>
      <c r="B77">
        <v>11</v>
      </c>
      <c r="C77" s="2">
        <v>44574.231944444444</v>
      </c>
      <c r="D77" t="s">
        <v>55</v>
      </c>
      <c r="E77" t="s">
        <v>536</v>
      </c>
      <c r="F77" s="2">
        <v>44574.461111111108</v>
      </c>
      <c r="G77" s="2">
        <v>44575.267361111109</v>
      </c>
      <c r="H77" t="s">
        <v>55</v>
      </c>
      <c r="I77" t="s">
        <v>536</v>
      </c>
      <c r="J77" s="2">
        <v>44575.496527777781</v>
      </c>
      <c r="K77" t="s">
        <v>537</v>
      </c>
      <c r="N77" t="str">
        <f>_xlfn.XLOOKUP(ohrm_attendance_record[[#This Row],[employee_id]],hs_hr_employee[emp_number],hs_hr_employee[Employee Name],"NF",0,1)</f>
        <v>x_Ajit Singh</v>
      </c>
      <c r="O77"/>
      <c r="P77"/>
      <c r="Q77"/>
      <c r="R77"/>
      <c r="S77"/>
      <c r="T77"/>
      <c r="U77"/>
      <c r="V77"/>
      <c r="W77"/>
      <c r="X77"/>
      <c r="Y77"/>
      <c r="Z77"/>
    </row>
    <row r="78" spans="1:26" x14ac:dyDescent="0.3">
      <c r="A78">
        <v>73</v>
      </c>
      <c r="B78">
        <v>7</v>
      </c>
      <c r="C78" s="2">
        <v>44575.239583333336</v>
      </c>
      <c r="D78" t="s">
        <v>55</v>
      </c>
      <c r="E78" t="s">
        <v>536</v>
      </c>
      <c r="F78" s="2">
        <v>44575.46875</v>
      </c>
      <c r="G78" s="2">
        <v>44575.604861111111</v>
      </c>
      <c r="H78" t="s">
        <v>55</v>
      </c>
      <c r="I78" t="s">
        <v>536</v>
      </c>
      <c r="J78" s="2">
        <v>44575.834027777775</v>
      </c>
      <c r="K78" t="s">
        <v>537</v>
      </c>
      <c r="N78" t="str">
        <f>_xlfn.XLOOKUP(ohrm_attendance_record[[#This Row],[employee_id]],hs_hr_employee[emp_number],hs_hr_employee[Employee Name],"NF",0,1)</f>
        <v>Shekhar Sharma</v>
      </c>
      <c r="O78"/>
      <c r="P78"/>
      <c r="Q78"/>
      <c r="R78"/>
      <c r="S78"/>
      <c r="T78"/>
      <c r="U78"/>
      <c r="V78"/>
      <c r="W78"/>
      <c r="X78"/>
      <c r="Y78"/>
      <c r="Z78"/>
    </row>
    <row r="79" spans="1:26" x14ac:dyDescent="0.3">
      <c r="A79">
        <v>74</v>
      </c>
      <c r="B79">
        <v>11</v>
      </c>
      <c r="C79" s="2">
        <v>44575.267361111109</v>
      </c>
      <c r="D79" t="s">
        <v>55</v>
      </c>
      <c r="E79" t="s">
        <v>536</v>
      </c>
      <c r="F79" s="2">
        <v>44575.496527777781</v>
      </c>
      <c r="G79" s="2">
        <v>44575.755555555559</v>
      </c>
      <c r="H79" t="s">
        <v>55</v>
      </c>
      <c r="I79" t="s">
        <v>536</v>
      </c>
      <c r="J79" s="2">
        <v>44575.984722222223</v>
      </c>
      <c r="K79" t="s">
        <v>537</v>
      </c>
      <c r="N79" s="5" t="str">
        <f>_xlfn.XLOOKUP(ohrm_attendance_record[[#This Row],[employee_id]],hs_hr_employee[emp_number],hs_hr_employee[Employee Name],"NF",0,1)</f>
        <v>x_Ajit Singh</v>
      </c>
      <c r="R79"/>
      <c r="S79"/>
      <c r="T79"/>
      <c r="U79"/>
      <c r="V79"/>
      <c r="W79"/>
      <c r="X79"/>
      <c r="Y79"/>
      <c r="Z79"/>
    </row>
    <row r="80" spans="1:26" x14ac:dyDescent="0.3">
      <c r="A80">
        <v>75</v>
      </c>
      <c r="B80">
        <v>9</v>
      </c>
      <c r="C80" s="2">
        <v>44575.315972222219</v>
      </c>
      <c r="D80" t="s">
        <v>539</v>
      </c>
      <c r="E80" t="s">
        <v>536</v>
      </c>
      <c r="F80" s="2">
        <v>44575.545138888891</v>
      </c>
      <c r="G80" s="2">
        <v>44578.275000000001</v>
      </c>
      <c r="H80" t="s">
        <v>55</v>
      </c>
      <c r="I80" t="s">
        <v>536</v>
      </c>
      <c r="J80" s="2">
        <v>44578.504166666666</v>
      </c>
      <c r="K80" t="s">
        <v>537</v>
      </c>
      <c r="N80" s="5" t="str">
        <f>_xlfn.XLOOKUP(ohrm_attendance_record[[#This Row],[employee_id]],hs_hr_employee[emp_number],hs_hr_employee[Employee Name],"NF",0,1)</f>
        <v>x_Uma Kumar</v>
      </c>
      <c r="R80"/>
      <c r="S80"/>
      <c r="T80"/>
      <c r="U80"/>
      <c r="V80"/>
      <c r="W80"/>
      <c r="X80"/>
      <c r="Y80"/>
      <c r="Z80"/>
    </row>
    <row r="81" spans="1:26" x14ac:dyDescent="0.3">
      <c r="A81">
        <v>76</v>
      </c>
      <c r="B81">
        <v>7</v>
      </c>
      <c r="C81" s="2">
        <v>44578.186111111114</v>
      </c>
      <c r="D81" t="s">
        <v>55</v>
      </c>
      <c r="E81" t="s">
        <v>536</v>
      </c>
      <c r="F81" s="2">
        <v>44578.415277777778</v>
      </c>
      <c r="G81" s="2">
        <v>44578.572222222225</v>
      </c>
      <c r="H81" t="s">
        <v>55</v>
      </c>
      <c r="I81" t="s">
        <v>536</v>
      </c>
      <c r="J81" s="2">
        <v>44578.801388888889</v>
      </c>
      <c r="K81" t="s">
        <v>537</v>
      </c>
      <c r="N81" s="5" t="str">
        <f>_xlfn.XLOOKUP(ohrm_attendance_record[[#This Row],[employee_id]],hs_hr_employee[emp_number],hs_hr_employee[Employee Name],"NF",0,1)</f>
        <v>Shekhar Sharma</v>
      </c>
      <c r="R81"/>
      <c r="S81"/>
      <c r="T81"/>
      <c r="U81"/>
      <c r="V81"/>
      <c r="W81"/>
      <c r="X81"/>
      <c r="Y81"/>
      <c r="Z81"/>
    </row>
    <row r="82" spans="1:26" x14ac:dyDescent="0.3">
      <c r="A82">
        <v>77</v>
      </c>
      <c r="B82">
        <v>11</v>
      </c>
      <c r="C82" s="2">
        <v>44578.26458333333</v>
      </c>
      <c r="D82" t="s">
        <v>55</v>
      </c>
      <c r="E82" t="s">
        <v>536</v>
      </c>
      <c r="F82" s="2">
        <v>44578.493750000001</v>
      </c>
      <c r="G82" s="2">
        <v>44578.765277777777</v>
      </c>
      <c r="H82" t="s">
        <v>55</v>
      </c>
      <c r="I82" t="s">
        <v>536</v>
      </c>
      <c r="J82" s="2">
        <v>44578.994444444441</v>
      </c>
      <c r="K82" t="s">
        <v>537</v>
      </c>
      <c r="N82" s="5" t="str">
        <f>_xlfn.XLOOKUP(ohrm_attendance_record[[#This Row],[employee_id]],hs_hr_employee[emp_number],hs_hr_employee[Employee Name],"NF",0,1)</f>
        <v>x_Ajit Singh</v>
      </c>
      <c r="R82"/>
      <c r="S82"/>
      <c r="T82"/>
      <c r="U82"/>
      <c r="V82"/>
      <c r="W82"/>
      <c r="X82"/>
      <c r="Y82"/>
      <c r="Z82"/>
    </row>
    <row r="83" spans="1:26" x14ac:dyDescent="0.3">
      <c r="A83">
        <v>78</v>
      </c>
      <c r="B83">
        <v>9</v>
      </c>
      <c r="C83" s="2">
        <v>44578.275000000001</v>
      </c>
      <c r="D83" t="s">
        <v>55</v>
      </c>
      <c r="E83" t="s">
        <v>536</v>
      </c>
      <c r="F83" s="2">
        <v>44578.504166666666</v>
      </c>
      <c r="G83" s="2">
        <v>44578.542361111111</v>
      </c>
      <c r="H83" t="s">
        <v>55</v>
      </c>
      <c r="I83" t="s">
        <v>536</v>
      </c>
      <c r="J83" s="2">
        <v>44578.771527777775</v>
      </c>
      <c r="K83" t="s">
        <v>537</v>
      </c>
      <c r="N83" s="5" t="str">
        <f>_xlfn.XLOOKUP(ohrm_attendance_record[[#This Row],[employee_id]],hs_hr_employee[emp_number],hs_hr_employee[Employee Name],"NF",0,1)</f>
        <v>x_Uma Kumar</v>
      </c>
      <c r="R83"/>
      <c r="S83"/>
      <c r="T83"/>
      <c r="U83"/>
      <c r="V83"/>
      <c r="W83"/>
      <c r="X83"/>
      <c r="Y83"/>
      <c r="Z83"/>
    </row>
    <row r="84" spans="1:26" x14ac:dyDescent="0.3">
      <c r="A84">
        <v>79</v>
      </c>
      <c r="B84">
        <v>7</v>
      </c>
      <c r="C84" s="2">
        <v>44579.193749999999</v>
      </c>
      <c r="D84" t="s">
        <v>55</v>
      </c>
      <c r="E84" t="s">
        <v>536</v>
      </c>
      <c r="F84" s="2">
        <v>44579.42291666667</v>
      </c>
      <c r="G84" s="2">
        <v>44580.331250000003</v>
      </c>
      <c r="H84" t="s">
        <v>55</v>
      </c>
      <c r="I84" t="s">
        <v>536</v>
      </c>
      <c r="J84" s="2">
        <v>44580.560416666667</v>
      </c>
      <c r="K84" t="s">
        <v>537</v>
      </c>
      <c r="N84" s="5" t="str">
        <f>_xlfn.XLOOKUP(ohrm_attendance_record[[#This Row],[employee_id]],hs_hr_employee[emp_number],hs_hr_employee[Employee Name],"NF",0,1)</f>
        <v>Shekhar Sharma</v>
      </c>
      <c r="R84"/>
      <c r="S84"/>
      <c r="T84"/>
      <c r="U84"/>
      <c r="V84"/>
      <c r="W84"/>
      <c r="X84"/>
      <c r="Y84"/>
      <c r="Z84"/>
    </row>
    <row r="85" spans="1:26" x14ac:dyDescent="0.3">
      <c r="A85">
        <v>80</v>
      </c>
      <c r="B85">
        <v>9</v>
      </c>
      <c r="C85" s="2">
        <v>44579.251388888886</v>
      </c>
      <c r="D85" t="s">
        <v>55</v>
      </c>
      <c r="E85" t="s">
        <v>536</v>
      </c>
      <c r="F85" s="2">
        <v>44579.480555555558</v>
      </c>
      <c r="G85" s="2">
        <v>44579.554861111108</v>
      </c>
      <c r="H85" t="s">
        <v>55</v>
      </c>
      <c r="I85" t="s">
        <v>536</v>
      </c>
      <c r="J85" s="2">
        <v>44579.78402777778</v>
      </c>
      <c r="K85" t="s">
        <v>537</v>
      </c>
      <c r="N85" s="5" t="str">
        <f>_xlfn.XLOOKUP(ohrm_attendance_record[[#This Row],[employee_id]],hs_hr_employee[emp_number],hs_hr_employee[Employee Name],"NF",0,1)</f>
        <v>x_Uma Kumar</v>
      </c>
      <c r="R85"/>
      <c r="S85"/>
      <c r="T85"/>
      <c r="U85"/>
      <c r="V85"/>
      <c r="W85"/>
      <c r="X85"/>
      <c r="Y85"/>
      <c r="Z85"/>
    </row>
    <row r="86" spans="1:26" x14ac:dyDescent="0.3">
      <c r="A86">
        <v>81</v>
      </c>
      <c r="B86">
        <v>11</v>
      </c>
      <c r="C86" s="2">
        <v>44579.254166666666</v>
      </c>
      <c r="D86" t="s">
        <v>55</v>
      </c>
      <c r="E86" t="s">
        <v>536</v>
      </c>
      <c r="F86" s="2">
        <v>44579.48333333333</v>
      </c>
      <c r="G86" s="2">
        <v>44580.291666666664</v>
      </c>
      <c r="H86" t="s">
        <v>55</v>
      </c>
      <c r="I86" t="s">
        <v>536</v>
      </c>
      <c r="J86" s="2">
        <v>44580.520833333336</v>
      </c>
      <c r="K86" t="s">
        <v>537</v>
      </c>
      <c r="N86" s="5" t="str">
        <f>_xlfn.XLOOKUP(ohrm_attendance_record[[#This Row],[employee_id]],hs_hr_employee[emp_number],hs_hr_employee[Employee Name],"NF",0,1)</f>
        <v>x_Ajit Singh</v>
      </c>
      <c r="R86"/>
      <c r="S86"/>
      <c r="T86"/>
      <c r="U86"/>
      <c r="V86"/>
      <c r="W86"/>
      <c r="X86"/>
      <c r="Y86"/>
      <c r="Z86"/>
    </row>
    <row r="87" spans="1:26" x14ac:dyDescent="0.3">
      <c r="A87">
        <v>82</v>
      </c>
      <c r="B87">
        <v>9</v>
      </c>
      <c r="C87" s="2">
        <v>44580.193749999999</v>
      </c>
      <c r="D87" t="s">
        <v>55</v>
      </c>
      <c r="E87" t="s">
        <v>536</v>
      </c>
      <c r="F87" s="2">
        <v>44580.42291666667</v>
      </c>
      <c r="G87" s="2">
        <v>44581.262499999997</v>
      </c>
      <c r="H87" t="s">
        <v>55</v>
      </c>
      <c r="I87" t="s">
        <v>536</v>
      </c>
      <c r="J87" s="2">
        <v>44581.491666666669</v>
      </c>
      <c r="K87" t="s">
        <v>537</v>
      </c>
      <c r="N87" s="5" t="str">
        <f>_xlfn.XLOOKUP(ohrm_attendance_record[[#This Row],[employee_id]],hs_hr_employee[emp_number],hs_hr_employee[Employee Name],"NF",0,1)</f>
        <v>x_Uma Kumar</v>
      </c>
      <c r="R87"/>
      <c r="S87"/>
      <c r="T87"/>
      <c r="U87"/>
      <c r="V87"/>
      <c r="W87"/>
      <c r="X87"/>
      <c r="Y87"/>
      <c r="Z87"/>
    </row>
    <row r="88" spans="1:26" x14ac:dyDescent="0.3">
      <c r="A88">
        <v>83</v>
      </c>
      <c r="B88">
        <v>11</v>
      </c>
      <c r="C88" s="2">
        <v>44580.291666666664</v>
      </c>
      <c r="D88" t="s">
        <v>55</v>
      </c>
      <c r="E88" t="s">
        <v>536</v>
      </c>
      <c r="F88" s="2">
        <v>44580.520833333336</v>
      </c>
      <c r="G88" s="2">
        <v>44580.738888888889</v>
      </c>
      <c r="H88" t="s">
        <v>55</v>
      </c>
      <c r="I88" t="s">
        <v>536</v>
      </c>
      <c r="J88" s="2">
        <v>44580.968055555553</v>
      </c>
      <c r="K88" t="s">
        <v>537</v>
      </c>
      <c r="N88" s="5" t="str">
        <f>_xlfn.XLOOKUP(ohrm_attendance_record[[#This Row],[employee_id]],hs_hr_employee[emp_number],hs_hr_employee[Employee Name],"NF",0,1)</f>
        <v>x_Ajit Singh</v>
      </c>
      <c r="R88"/>
      <c r="S88"/>
      <c r="T88"/>
      <c r="U88"/>
      <c r="V88"/>
      <c r="W88"/>
      <c r="X88"/>
      <c r="Y88"/>
      <c r="Z88"/>
    </row>
    <row r="89" spans="1:26" x14ac:dyDescent="0.3">
      <c r="A89">
        <v>84</v>
      </c>
      <c r="B89">
        <v>7</v>
      </c>
      <c r="C89" s="2">
        <v>44580.331250000003</v>
      </c>
      <c r="D89" t="s">
        <v>55</v>
      </c>
      <c r="E89" t="s">
        <v>536</v>
      </c>
      <c r="F89" s="2">
        <v>44580.560416666667</v>
      </c>
      <c r="G89" s="2">
        <v>44580.660416666666</v>
      </c>
      <c r="H89" t="s">
        <v>55</v>
      </c>
      <c r="I89" t="s">
        <v>536</v>
      </c>
      <c r="J89" s="2">
        <v>44580.88958333333</v>
      </c>
      <c r="K89" t="s">
        <v>537</v>
      </c>
      <c r="N89" s="5" t="str">
        <f>_xlfn.XLOOKUP(ohrm_attendance_record[[#This Row],[employee_id]],hs_hr_employee[emp_number],hs_hr_employee[Employee Name],"NF",0,1)</f>
        <v>Shekhar Sharma</v>
      </c>
      <c r="R89"/>
      <c r="S89"/>
      <c r="T89"/>
      <c r="U89"/>
      <c r="V89"/>
      <c r="W89"/>
      <c r="X89"/>
      <c r="Y89"/>
      <c r="Z89"/>
    </row>
    <row r="90" spans="1:26" x14ac:dyDescent="0.3">
      <c r="A90">
        <v>85</v>
      </c>
      <c r="B90">
        <v>11</v>
      </c>
      <c r="C90" s="2">
        <v>44581.255555555559</v>
      </c>
      <c r="D90" t="s">
        <v>55</v>
      </c>
      <c r="E90" t="s">
        <v>536</v>
      </c>
      <c r="F90" s="2">
        <v>44581.484722222223</v>
      </c>
      <c r="G90" s="2">
        <v>44581.787499999999</v>
      </c>
      <c r="H90" t="s">
        <v>55</v>
      </c>
      <c r="I90" t="s">
        <v>536</v>
      </c>
      <c r="J90" s="2">
        <v>44582.01666666667</v>
      </c>
      <c r="K90" t="s">
        <v>537</v>
      </c>
      <c r="N90" s="5" t="str">
        <f>_xlfn.XLOOKUP(ohrm_attendance_record[[#This Row],[employee_id]],hs_hr_employee[emp_number],hs_hr_employee[Employee Name],"NF",0,1)</f>
        <v>x_Ajit Singh</v>
      </c>
      <c r="R90"/>
      <c r="S90"/>
      <c r="T90"/>
      <c r="U90"/>
      <c r="V90"/>
      <c r="W90"/>
      <c r="X90"/>
      <c r="Y90"/>
      <c r="Z90"/>
    </row>
    <row r="91" spans="1:26" x14ac:dyDescent="0.3">
      <c r="A91">
        <v>86</v>
      </c>
      <c r="B91">
        <v>9</v>
      </c>
      <c r="C91" s="2">
        <v>44581.262499999997</v>
      </c>
      <c r="D91" t="s">
        <v>55</v>
      </c>
      <c r="E91" t="s">
        <v>536</v>
      </c>
      <c r="F91" s="2">
        <v>44581.491666666669</v>
      </c>
      <c r="G91" s="2">
        <v>44582.22152777778</v>
      </c>
      <c r="H91" t="s">
        <v>55</v>
      </c>
      <c r="I91" t="s">
        <v>536</v>
      </c>
      <c r="J91" s="2">
        <v>44582.450694444444</v>
      </c>
      <c r="K91" t="s">
        <v>537</v>
      </c>
      <c r="N91" s="5" t="str">
        <f>_xlfn.XLOOKUP(ohrm_attendance_record[[#This Row],[employee_id]],hs_hr_employee[emp_number],hs_hr_employee[Employee Name],"NF",0,1)</f>
        <v>x_Uma Kumar</v>
      </c>
      <c r="R91"/>
      <c r="S91"/>
      <c r="T91"/>
      <c r="U91"/>
      <c r="V91"/>
      <c r="W91"/>
      <c r="X91"/>
      <c r="Y91"/>
      <c r="Z91"/>
    </row>
    <row r="92" spans="1:26" x14ac:dyDescent="0.3">
      <c r="A92">
        <v>87</v>
      </c>
      <c r="B92">
        <v>7</v>
      </c>
      <c r="C92" s="2">
        <v>44581.575694444444</v>
      </c>
      <c r="D92" t="s">
        <v>55</v>
      </c>
      <c r="E92" t="s">
        <v>536</v>
      </c>
      <c r="F92" s="2">
        <v>44581.804861111108</v>
      </c>
      <c r="G92" s="2">
        <v>44582.202777777777</v>
      </c>
      <c r="H92" t="s">
        <v>55</v>
      </c>
      <c r="I92" t="s">
        <v>536</v>
      </c>
      <c r="J92" s="2">
        <v>44582.431944444441</v>
      </c>
      <c r="K92" t="s">
        <v>537</v>
      </c>
      <c r="N92" s="5" t="str">
        <f>_xlfn.XLOOKUP(ohrm_attendance_record[[#This Row],[employee_id]],hs_hr_employee[emp_number],hs_hr_employee[Employee Name],"NF",0,1)</f>
        <v>Shekhar Sharma</v>
      </c>
      <c r="R92"/>
      <c r="S92"/>
      <c r="T92"/>
      <c r="U92"/>
      <c r="V92"/>
      <c r="W92"/>
      <c r="X92"/>
      <c r="Y92"/>
      <c r="Z92"/>
    </row>
    <row r="93" spans="1:26" x14ac:dyDescent="0.3">
      <c r="A93">
        <v>88</v>
      </c>
      <c r="B93">
        <v>7</v>
      </c>
      <c r="C93" s="2">
        <v>44582.202777777777</v>
      </c>
      <c r="D93" t="s">
        <v>55</v>
      </c>
      <c r="E93" t="s">
        <v>536</v>
      </c>
      <c r="F93" s="2">
        <v>44582.431944444441</v>
      </c>
      <c r="G93" s="2">
        <v>44582.586805555555</v>
      </c>
      <c r="H93" t="s">
        <v>55</v>
      </c>
      <c r="I93" t="s">
        <v>536</v>
      </c>
      <c r="J93" s="2">
        <v>44582.815972222219</v>
      </c>
      <c r="K93" t="s">
        <v>537</v>
      </c>
      <c r="N93" s="5" t="str">
        <f>_xlfn.XLOOKUP(ohrm_attendance_record[[#This Row],[employee_id]],hs_hr_employee[emp_number],hs_hr_employee[Employee Name],"NF",0,1)</f>
        <v>Shekhar Sharma</v>
      </c>
      <c r="R93"/>
      <c r="S93"/>
      <c r="T93"/>
      <c r="U93"/>
      <c r="V93"/>
      <c r="W93"/>
      <c r="X93"/>
      <c r="Y93"/>
      <c r="Z93"/>
    </row>
    <row r="94" spans="1:26" x14ac:dyDescent="0.3">
      <c r="A94">
        <v>89</v>
      </c>
      <c r="B94">
        <v>9</v>
      </c>
      <c r="C94" s="2">
        <v>44582.22152777778</v>
      </c>
      <c r="D94" t="s">
        <v>55</v>
      </c>
      <c r="E94" t="s">
        <v>536</v>
      </c>
      <c r="F94" s="2">
        <v>44582.450694444444</v>
      </c>
      <c r="G94" s="2">
        <v>44585.544444444444</v>
      </c>
      <c r="H94" t="s">
        <v>55</v>
      </c>
      <c r="I94" t="s">
        <v>536</v>
      </c>
      <c r="J94" s="2">
        <v>44585.773611111108</v>
      </c>
      <c r="K94" t="s">
        <v>537</v>
      </c>
      <c r="N94" s="5" t="str">
        <f>_xlfn.XLOOKUP(ohrm_attendance_record[[#This Row],[employee_id]],hs_hr_employee[emp_number],hs_hr_employee[Employee Name],"NF",0,1)</f>
        <v>x_Uma Kumar</v>
      </c>
      <c r="R94"/>
      <c r="S94"/>
      <c r="T94"/>
      <c r="U94"/>
      <c r="V94"/>
      <c r="W94"/>
      <c r="X94"/>
      <c r="Y94"/>
      <c r="Z94"/>
    </row>
    <row r="95" spans="1:26" x14ac:dyDescent="0.3">
      <c r="A95">
        <v>90</v>
      </c>
      <c r="B95">
        <v>11</v>
      </c>
      <c r="C95" s="2">
        <v>44582.269444444442</v>
      </c>
      <c r="D95" t="s">
        <v>55</v>
      </c>
      <c r="E95" t="s">
        <v>536</v>
      </c>
      <c r="F95" s="2">
        <v>44582.498611111114</v>
      </c>
      <c r="G95" s="2">
        <v>44582.918749999997</v>
      </c>
      <c r="H95" t="s">
        <v>55</v>
      </c>
      <c r="I95" t="s">
        <v>536</v>
      </c>
      <c r="J95" s="2">
        <v>44583.147916666669</v>
      </c>
      <c r="K95" t="s">
        <v>537</v>
      </c>
      <c r="N95" s="5" t="str">
        <f>_xlfn.XLOOKUP(ohrm_attendance_record[[#This Row],[employee_id]],hs_hr_employee[emp_number],hs_hr_employee[Employee Name],"NF",0,1)</f>
        <v>x_Ajit Singh</v>
      </c>
      <c r="R95"/>
      <c r="S95"/>
      <c r="T95"/>
      <c r="U95"/>
      <c r="V95"/>
      <c r="W95"/>
      <c r="X95"/>
      <c r="Y95"/>
      <c r="Z95"/>
    </row>
    <row r="96" spans="1:26" x14ac:dyDescent="0.3">
      <c r="A96">
        <v>91</v>
      </c>
      <c r="B96">
        <v>7</v>
      </c>
      <c r="C96" s="2">
        <v>44585.194444444445</v>
      </c>
      <c r="D96" t="s">
        <v>55</v>
      </c>
      <c r="E96" t="s">
        <v>536</v>
      </c>
      <c r="F96" s="2">
        <v>44585.423611111109</v>
      </c>
      <c r="G96" s="2">
        <v>44586.2</v>
      </c>
      <c r="H96" t="s">
        <v>55</v>
      </c>
      <c r="I96" t="s">
        <v>536</v>
      </c>
      <c r="J96" s="2">
        <v>44586.429166666669</v>
      </c>
      <c r="K96" t="s">
        <v>537</v>
      </c>
      <c r="N96" s="5" t="str">
        <f>_xlfn.XLOOKUP(ohrm_attendance_record[[#This Row],[employee_id]],hs_hr_employee[emp_number],hs_hr_employee[Employee Name],"NF",0,1)</f>
        <v>Shekhar Sharma</v>
      </c>
      <c r="R96"/>
      <c r="S96"/>
      <c r="T96"/>
      <c r="U96"/>
      <c r="V96"/>
      <c r="W96"/>
      <c r="X96"/>
      <c r="Y96"/>
      <c r="Z96"/>
    </row>
    <row r="97" spans="1:26" x14ac:dyDescent="0.3">
      <c r="A97">
        <v>92</v>
      </c>
      <c r="B97">
        <v>11</v>
      </c>
      <c r="C97" s="2">
        <v>44585.257638888892</v>
      </c>
      <c r="D97" t="s">
        <v>55</v>
      </c>
      <c r="E97" t="s">
        <v>536</v>
      </c>
      <c r="F97" s="2">
        <v>44585.486805555556</v>
      </c>
      <c r="G97" s="2">
        <v>44585.709027777775</v>
      </c>
      <c r="H97" t="s">
        <v>55</v>
      </c>
      <c r="I97" t="s">
        <v>536</v>
      </c>
      <c r="J97" s="2">
        <v>44585.938194444447</v>
      </c>
      <c r="K97" t="s">
        <v>537</v>
      </c>
      <c r="N97" s="5" t="str">
        <f>_xlfn.XLOOKUP(ohrm_attendance_record[[#This Row],[employee_id]],hs_hr_employee[emp_number],hs_hr_employee[Employee Name],"NF",0,1)</f>
        <v>x_Ajit Singh</v>
      </c>
      <c r="R97"/>
      <c r="S97"/>
      <c r="T97"/>
      <c r="U97"/>
      <c r="V97"/>
      <c r="W97"/>
      <c r="X97"/>
      <c r="Y97"/>
      <c r="Z97"/>
    </row>
    <row r="98" spans="1:26" x14ac:dyDescent="0.3">
      <c r="A98">
        <v>93</v>
      </c>
      <c r="B98">
        <v>7</v>
      </c>
      <c r="C98" s="2">
        <v>44586.2</v>
      </c>
      <c r="D98" t="s">
        <v>55</v>
      </c>
      <c r="E98" t="s">
        <v>536</v>
      </c>
      <c r="F98" s="2">
        <v>44586.429166666669</v>
      </c>
      <c r="G98" s="2">
        <v>44586.563888888886</v>
      </c>
      <c r="H98" t="s">
        <v>55</v>
      </c>
      <c r="I98" t="s">
        <v>536</v>
      </c>
      <c r="J98" s="2">
        <v>44586.793055555558</v>
      </c>
      <c r="K98" t="s">
        <v>537</v>
      </c>
      <c r="N98" s="5" t="str">
        <f>_xlfn.XLOOKUP(ohrm_attendance_record[[#This Row],[employee_id]],hs_hr_employee[emp_number],hs_hr_employee[Employee Name],"NF",0,1)</f>
        <v>Shekhar Sharma</v>
      </c>
      <c r="R98"/>
      <c r="S98"/>
      <c r="T98"/>
      <c r="U98"/>
      <c r="V98"/>
      <c r="W98"/>
      <c r="X98"/>
      <c r="Y98"/>
      <c r="Z98"/>
    </row>
    <row r="99" spans="1:26" x14ac:dyDescent="0.3">
      <c r="A99">
        <v>94</v>
      </c>
      <c r="B99">
        <v>9</v>
      </c>
      <c r="C99" s="2">
        <v>44586.211111111108</v>
      </c>
      <c r="D99" t="s">
        <v>55</v>
      </c>
      <c r="E99" t="s">
        <v>536</v>
      </c>
      <c r="F99" s="2">
        <v>44586.44027777778</v>
      </c>
      <c r="G99" s="2">
        <v>44588.595138888886</v>
      </c>
      <c r="H99" t="s">
        <v>55</v>
      </c>
      <c r="I99" t="s">
        <v>536</v>
      </c>
      <c r="J99" s="2">
        <v>44588.824305555558</v>
      </c>
      <c r="K99" t="s">
        <v>537</v>
      </c>
      <c r="N99" s="5" t="str">
        <f>_xlfn.XLOOKUP(ohrm_attendance_record[[#This Row],[employee_id]],hs_hr_employee[emp_number],hs_hr_employee[Employee Name],"NF",0,1)</f>
        <v>x_Uma Kumar</v>
      </c>
      <c r="R99"/>
      <c r="S99"/>
      <c r="T99"/>
      <c r="U99"/>
      <c r="V99"/>
      <c r="W99"/>
      <c r="X99"/>
      <c r="Y99"/>
      <c r="Z99"/>
    </row>
    <row r="100" spans="1:26" x14ac:dyDescent="0.3">
      <c r="A100">
        <v>95</v>
      </c>
      <c r="B100">
        <v>11</v>
      </c>
      <c r="C100" s="2">
        <v>44586.299305555556</v>
      </c>
      <c r="D100" t="s">
        <v>55</v>
      </c>
      <c r="E100" t="s">
        <v>536</v>
      </c>
      <c r="F100" s="2">
        <v>44586.52847222222</v>
      </c>
      <c r="G100" s="2">
        <v>44587.270833333336</v>
      </c>
      <c r="H100" t="s">
        <v>55</v>
      </c>
      <c r="I100" t="s">
        <v>536</v>
      </c>
      <c r="J100" s="2">
        <v>44587.5</v>
      </c>
      <c r="K100" t="s">
        <v>537</v>
      </c>
      <c r="N100" s="5" t="str">
        <f>_xlfn.XLOOKUP(ohrm_attendance_record[[#This Row],[employee_id]],hs_hr_employee[emp_number],hs_hr_employee[Employee Name],"NF",0,1)</f>
        <v>x_Ajit Singh</v>
      </c>
      <c r="R100"/>
      <c r="S100"/>
      <c r="T100"/>
      <c r="U100"/>
      <c r="V100"/>
      <c r="W100"/>
      <c r="X100"/>
      <c r="Y100"/>
      <c r="Z100"/>
    </row>
    <row r="101" spans="1:26" x14ac:dyDescent="0.3">
      <c r="A101">
        <v>96</v>
      </c>
      <c r="B101">
        <v>11</v>
      </c>
      <c r="C101" s="2">
        <v>44587.270833333336</v>
      </c>
      <c r="D101" t="s">
        <v>55</v>
      </c>
      <c r="E101" t="s">
        <v>536</v>
      </c>
      <c r="F101" s="2">
        <v>44587.5</v>
      </c>
      <c r="G101" s="2">
        <v>44588.248611111114</v>
      </c>
      <c r="H101" t="s">
        <v>55</v>
      </c>
      <c r="I101" t="s">
        <v>536</v>
      </c>
      <c r="J101" s="2">
        <v>44588.477777777778</v>
      </c>
      <c r="K101" t="s">
        <v>537</v>
      </c>
      <c r="N101" s="5" t="str">
        <f>_xlfn.XLOOKUP(ohrm_attendance_record[[#This Row],[employee_id]],hs_hr_employee[emp_number],hs_hr_employee[Employee Name],"NF",0,1)</f>
        <v>x_Ajit Singh</v>
      </c>
      <c r="R101"/>
      <c r="S101"/>
      <c r="T101"/>
      <c r="U101"/>
      <c r="V101"/>
      <c r="W101"/>
      <c r="X101"/>
      <c r="Y101"/>
      <c r="Z101"/>
    </row>
    <row r="102" spans="1:26" x14ac:dyDescent="0.3">
      <c r="A102">
        <v>97</v>
      </c>
      <c r="B102">
        <v>7</v>
      </c>
      <c r="C102" s="2">
        <v>44588.197222222225</v>
      </c>
      <c r="D102" t="s">
        <v>55</v>
      </c>
      <c r="E102" t="s">
        <v>536</v>
      </c>
      <c r="F102" s="2">
        <v>44588.426388888889</v>
      </c>
      <c r="G102" s="2">
        <v>44588.574999999997</v>
      </c>
      <c r="H102" t="s">
        <v>55</v>
      </c>
      <c r="I102" t="s">
        <v>536</v>
      </c>
      <c r="J102" s="2">
        <v>44588.804166666669</v>
      </c>
      <c r="K102" t="s">
        <v>537</v>
      </c>
      <c r="N102" s="5" t="str">
        <f>_xlfn.XLOOKUP(ohrm_attendance_record[[#This Row],[employee_id]],hs_hr_employee[emp_number],hs_hr_employee[Employee Name],"NF",0,1)</f>
        <v>Shekhar Sharma</v>
      </c>
      <c r="R102"/>
      <c r="S102"/>
      <c r="T102"/>
      <c r="U102"/>
      <c r="V102"/>
      <c r="W102"/>
      <c r="X102"/>
      <c r="Y102"/>
      <c r="Z102"/>
    </row>
    <row r="103" spans="1:26" x14ac:dyDescent="0.3">
      <c r="A103">
        <v>98</v>
      </c>
      <c r="B103">
        <v>11</v>
      </c>
      <c r="C103" s="2">
        <v>44588.248611111114</v>
      </c>
      <c r="D103" t="s">
        <v>55</v>
      </c>
      <c r="E103" t="s">
        <v>536</v>
      </c>
      <c r="F103" s="2">
        <v>44588.477777777778</v>
      </c>
      <c r="G103" s="2">
        <v>44589.257638888892</v>
      </c>
      <c r="H103" t="s">
        <v>55</v>
      </c>
      <c r="I103" t="s">
        <v>536</v>
      </c>
      <c r="J103" s="2">
        <v>44589.486805555556</v>
      </c>
      <c r="K103" t="s">
        <v>537</v>
      </c>
      <c r="N103" s="5" t="str">
        <f>_xlfn.XLOOKUP(ohrm_attendance_record[[#This Row],[employee_id]],hs_hr_employee[emp_number],hs_hr_employee[Employee Name],"NF",0,1)</f>
        <v>x_Ajit Singh</v>
      </c>
      <c r="R103"/>
      <c r="S103"/>
      <c r="T103"/>
      <c r="U103"/>
      <c r="V103"/>
      <c r="W103"/>
      <c r="X103"/>
      <c r="Y103"/>
      <c r="Z103"/>
    </row>
    <row r="104" spans="1:26" x14ac:dyDescent="0.3">
      <c r="A104">
        <v>99</v>
      </c>
      <c r="B104">
        <v>9</v>
      </c>
      <c r="C104" s="2">
        <v>44588.595138888886</v>
      </c>
      <c r="D104" t="s">
        <v>55</v>
      </c>
      <c r="E104" t="s">
        <v>536</v>
      </c>
      <c r="F104" s="2">
        <v>44588.824305555558</v>
      </c>
      <c r="G104" s="2">
        <v>44588.595138888886</v>
      </c>
      <c r="H104" t="s">
        <v>55</v>
      </c>
      <c r="I104" t="s">
        <v>536</v>
      </c>
      <c r="J104" s="2">
        <v>44588.824305555558</v>
      </c>
      <c r="K104" t="s">
        <v>537</v>
      </c>
      <c r="N104" s="5" t="str">
        <f>_xlfn.XLOOKUP(ohrm_attendance_record[[#This Row],[employee_id]],hs_hr_employee[emp_number],hs_hr_employee[Employee Name],"NF",0,1)</f>
        <v>x_Uma Kumar</v>
      </c>
      <c r="R104"/>
      <c r="S104"/>
      <c r="T104"/>
      <c r="U104"/>
      <c r="V104"/>
      <c r="W104"/>
      <c r="X104"/>
      <c r="Y104"/>
      <c r="Z104"/>
    </row>
    <row r="105" spans="1:26" x14ac:dyDescent="0.3">
      <c r="A105">
        <v>100</v>
      </c>
      <c r="B105">
        <v>7</v>
      </c>
      <c r="C105" s="2">
        <v>44589.196527777778</v>
      </c>
      <c r="D105" t="s">
        <v>55</v>
      </c>
      <c r="E105" t="s">
        <v>536</v>
      </c>
      <c r="F105" s="2">
        <v>44589.425694444442</v>
      </c>
      <c r="G105" s="2">
        <v>44590.245138888888</v>
      </c>
      <c r="H105" t="s">
        <v>55</v>
      </c>
      <c r="I105" t="s">
        <v>536</v>
      </c>
      <c r="J105" s="2">
        <v>44590.474305555559</v>
      </c>
      <c r="K105" t="s">
        <v>537</v>
      </c>
      <c r="N105" s="5" t="str">
        <f>_xlfn.XLOOKUP(ohrm_attendance_record[[#This Row],[employee_id]],hs_hr_employee[emp_number],hs_hr_employee[Employee Name],"NF",0,1)</f>
        <v>Shekhar Sharma</v>
      </c>
      <c r="R105"/>
      <c r="S105"/>
      <c r="T105"/>
      <c r="U105"/>
      <c r="V105"/>
      <c r="W105"/>
      <c r="X105"/>
      <c r="Y105"/>
      <c r="Z105"/>
    </row>
    <row r="106" spans="1:26" x14ac:dyDescent="0.3">
      <c r="A106">
        <v>101</v>
      </c>
      <c r="B106">
        <v>9</v>
      </c>
      <c r="C106" s="2">
        <v>44589.220138888886</v>
      </c>
      <c r="D106" t="s">
        <v>55</v>
      </c>
      <c r="E106" t="s">
        <v>536</v>
      </c>
      <c r="F106" s="2">
        <v>44589.449305555558</v>
      </c>
      <c r="G106" s="2">
        <v>44592.318749999999</v>
      </c>
      <c r="H106" t="s">
        <v>55</v>
      </c>
      <c r="I106" t="s">
        <v>536</v>
      </c>
      <c r="J106" s="2">
        <v>44592.54791666667</v>
      </c>
      <c r="K106" t="s">
        <v>537</v>
      </c>
      <c r="N106" s="5" t="str">
        <f>_xlfn.XLOOKUP(ohrm_attendance_record[[#This Row],[employee_id]],hs_hr_employee[emp_number],hs_hr_employee[Employee Name],"NF",0,1)</f>
        <v>x_Uma Kumar</v>
      </c>
      <c r="R106"/>
      <c r="S106"/>
      <c r="T106"/>
      <c r="U106"/>
      <c r="V106"/>
      <c r="W106"/>
      <c r="X106"/>
      <c r="Y106"/>
      <c r="Z106"/>
    </row>
    <row r="107" spans="1:26" x14ac:dyDescent="0.3">
      <c r="A107">
        <v>102</v>
      </c>
      <c r="B107">
        <v>11</v>
      </c>
      <c r="C107" s="2">
        <v>44589.257638888892</v>
      </c>
      <c r="D107" t="s">
        <v>55</v>
      </c>
      <c r="E107" t="s">
        <v>536</v>
      </c>
      <c r="F107" s="2">
        <v>44589.486805555556</v>
      </c>
      <c r="G107" s="2">
        <v>44592.327777777777</v>
      </c>
      <c r="H107" t="s">
        <v>55</v>
      </c>
      <c r="I107" t="s">
        <v>536</v>
      </c>
      <c r="J107" s="2">
        <v>44592.556944444441</v>
      </c>
      <c r="K107" t="s">
        <v>537</v>
      </c>
      <c r="N107" s="5" t="str">
        <f>_xlfn.XLOOKUP(ohrm_attendance_record[[#This Row],[employee_id]],hs_hr_employee[emp_number],hs_hr_employee[Employee Name],"NF",0,1)</f>
        <v>x_Ajit Singh</v>
      </c>
      <c r="R107"/>
      <c r="S107"/>
      <c r="T107"/>
      <c r="U107"/>
      <c r="V107"/>
      <c r="W107"/>
      <c r="X107"/>
      <c r="Y107"/>
      <c r="Z107"/>
    </row>
    <row r="108" spans="1:26" x14ac:dyDescent="0.3">
      <c r="A108">
        <v>103</v>
      </c>
      <c r="B108">
        <v>7</v>
      </c>
      <c r="C108" s="2">
        <v>44590.245138888888</v>
      </c>
      <c r="D108" t="s">
        <v>55</v>
      </c>
      <c r="E108" t="s">
        <v>536</v>
      </c>
      <c r="F108" s="2">
        <v>44590.474305555559</v>
      </c>
      <c r="G108" s="2">
        <v>44592.345138888886</v>
      </c>
      <c r="H108" t="s">
        <v>55</v>
      </c>
      <c r="I108" t="s">
        <v>536</v>
      </c>
      <c r="J108" s="2">
        <v>44592.574305555558</v>
      </c>
      <c r="K108" t="s">
        <v>537</v>
      </c>
      <c r="N108" s="5" t="str">
        <f>_xlfn.XLOOKUP(ohrm_attendance_record[[#This Row],[employee_id]],hs_hr_employee[emp_number],hs_hr_employee[Employee Name],"NF",0,1)</f>
        <v>Shekhar Sharma</v>
      </c>
      <c r="R108"/>
      <c r="S108"/>
      <c r="T108"/>
      <c r="U108"/>
      <c r="V108"/>
      <c r="W108"/>
      <c r="X108"/>
      <c r="Y108"/>
      <c r="Z108"/>
    </row>
    <row r="109" spans="1:26" x14ac:dyDescent="0.3">
      <c r="A109">
        <v>104</v>
      </c>
      <c r="B109">
        <v>9</v>
      </c>
      <c r="C109" s="2">
        <v>44592.318749999999</v>
      </c>
      <c r="D109" t="s">
        <v>55</v>
      </c>
      <c r="E109" t="s">
        <v>536</v>
      </c>
      <c r="F109" s="2">
        <v>44592.54791666667</v>
      </c>
      <c r="G109" s="2">
        <v>44593.25</v>
      </c>
      <c r="H109" t="s">
        <v>55</v>
      </c>
      <c r="I109" t="s">
        <v>536</v>
      </c>
      <c r="J109" s="2">
        <v>44593.479166666664</v>
      </c>
      <c r="K109" t="s">
        <v>537</v>
      </c>
      <c r="N109" s="5" t="str">
        <f>_xlfn.XLOOKUP(ohrm_attendance_record[[#This Row],[employee_id]],hs_hr_employee[emp_number],hs_hr_employee[Employee Name],"NF",0,1)</f>
        <v>x_Uma Kumar</v>
      </c>
      <c r="R109"/>
      <c r="S109"/>
      <c r="T109"/>
      <c r="U109"/>
      <c r="V109"/>
      <c r="W109"/>
      <c r="X109"/>
      <c r="Y109"/>
      <c r="Z109"/>
    </row>
    <row r="110" spans="1:26" x14ac:dyDescent="0.3">
      <c r="A110">
        <v>105</v>
      </c>
      <c r="B110">
        <v>11</v>
      </c>
      <c r="C110" s="2">
        <v>44592.327777777777</v>
      </c>
      <c r="D110" t="s">
        <v>55</v>
      </c>
      <c r="E110" t="s">
        <v>536</v>
      </c>
      <c r="F110" s="2">
        <v>44592.556944444441</v>
      </c>
      <c r="G110" s="2">
        <v>44593.185416666667</v>
      </c>
      <c r="H110" t="s">
        <v>55</v>
      </c>
      <c r="I110" t="s">
        <v>536</v>
      </c>
      <c r="J110" s="2">
        <v>44593.414583333331</v>
      </c>
      <c r="K110" t="s">
        <v>537</v>
      </c>
      <c r="N110" s="5" t="str">
        <f>_xlfn.XLOOKUP(ohrm_attendance_record[[#This Row],[employee_id]],hs_hr_employee[emp_number],hs_hr_employee[Employee Name],"NF",0,1)</f>
        <v>x_Ajit Singh</v>
      </c>
      <c r="R110"/>
      <c r="S110"/>
      <c r="T110"/>
      <c r="U110"/>
      <c r="V110"/>
      <c r="W110"/>
      <c r="X110"/>
      <c r="Y110"/>
      <c r="Z110"/>
    </row>
    <row r="111" spans="1:26" x14ac:dyDescent="0.3">
      <c r="A111">
        <v>106</v>
      </c>
      <c r="B111">
        <v>7</v>
      </c>
      <c r="C111" s="2">
        <v>44592.345138888886</v>
      </c>
      <c r="D111" t="s">
        <v>55</v>
      </c>
      <c r="E111" t="s">
        <v>536</v>
      </c>
      <c r="F111" s="2">
        <v>44592.574305555558</v>
      </c>
      <c r="G111" s="2">
        <v>44593.26458333333</v>
      </c>
      <c r="H111" t="s">
        <v>55</v>
      </c>
      <c r="I111" t="s">
        <v>536</v>
      </c>
      <c r="J111" s="2">
        <v>44593.493750000001</v>
      </c>
      <c r="K111" t="s">
        <v>537</v>
      </c>
      <c r="N111" s="5" t="str">
        <f>_xlfn.XLOOKUP(ohrm_attendance_record[[#This Row],[employee_id]],hs_hr_employee[emp_number],hs_hr_employee[Employee Name],"NF",0,1)</f>
        <v>Shekhar Sharma</v>
      </c>
      <c r="R111"/>
      <c r="S111"/>
      <c r="T111"/>
      <c r="U111"/>
      <c r="V111"/>
      <c r="W111"/>
      <c r="X111"/>
      <c r="Y111"/>
      <c r="Z111"/>
    </row>
    <row r="112" spans="1:26" x14ac:dyDescent="0.3">
      <c r="A112">
        <v>107</v>
      </c>
      <c r="B112">
        <v>11</v>
      </c>
      <c r="C112" s="2">
        <v>44593.185416666667</v>
      </c>
      <c r="D112" t="s">
        <v>55</v>
      </c>
      <c r="E112" t="s">
        <v>536</v>
      </c>
      <c r="F112" s="2">
        <v>44593.414583333331</v>
      </c>
      <c r="G112" s="2">
        <v>44594.21875</v>
      </c>
      <c r="H112" t="s">
        <v>55</v>
      </c>
      <c r="I112" t="s">
        <v>536</v>
      </c>
      <c r="J112" s="2">
        <v>44594.447916666664</v>
      </c>
      <c r="K112" t="s">
        <v>537</v>
      </c>
      <c r="N112" s="5" t="str">
        <f>_xlfn.XLOOKUP(ohrm_attendance_record[[#This Row],[employee_id]],hs_hr_employee[emp_number],hs_hr_employee[Employee Name],"NF",0,1)</f>
        <v>x_Ajit Singh</v>
      </c>
      <c r="R112"/>
      <c r="S112"/>
      <c r="T112"/>
      <c r="U112"/>
      <c r="V112"/>
      <c r="W112"/>
      <c r="X112"/>
      <c r="Y112"/>
      <c r="Z112"/>
    </row>
    <row r="113" spans="1:26" x14ac:dyDescent="0.3">
      <c r="A113">
        <v>108</v>
      </c>
      <c r="B113">
        <v>9</v>
      </c>
      <c r="C113" s="2">
        <v>44593.25</v>
      </c>
      <c r="D113" t="s">
        <v>55</v>
      </c>
      <c r="E113" t="s">
        <v>536</v>
      </c>
      <c r="F113" s="2">
        <v>44593.479166666664</v>
      </c>
      <c r="G113" s="2">
        <v>44594.371527777781</v>
      </c>
      <c r="H113" t="s">
        <v>55</v>
      </c>
      <c r="I113" t="s">
        <v>536</v>
      </c>
      <c r="J113" s="2">
        <v>44594.600694444445</v>
      </c>
      <c r="K113" t="s">
        <v>537</v>
      </c>
      <c r="N113" s="5" t="str">
        <f>_xlfn.XLOOKUP(ohrm_attendance_record[[#This Row],[employee_id]],hs_hr_employee[emp_number],hs_hr_employee[Employee Name],"NF",0,1)</f>
        <v>x_Uma Kumar</v>
      </c>
      <c r="R113"/>
      <c r="S113"/>
      <c r="T113"/>
      <c r="U113"/>
      <c r="V113"/>
      <c r="W113"/>
      <c r="X113"/>
      <c r="Y113"/>
      <c r="Z113"/>
    </row>
    <row r="114" spans="1:26" x14ac:dyDescent="0.3">
      <c r="A114">
        <v>109</v>
      </c>
      <c r="B114">
        <v>7</v>
      </c>
      <c r="C114" s="2">
        <v>44593.26458333333</v>
      </c>
      <c r="D114" t="s">
        <v>55</v>
      </c>
      <c r="E114" t="s">
        <v>536</v>
      </c>
      <c r="F114" s="2">
        <v>44593.493750000001</v>
      </c>
      <c r="G114" s="2">
        <v>44594.227777777778</v>
      </c>
      <c r="H114" t="s">
        <v>55</v>
      </c>
      <c r="I114" t="s">
        <v>536</v>
      </c>
      <c r="J114" s="2">
        <v>44594.456944444442</v>
      </c>
      <c r="K114" t="s">
        <v>537</v>
      </c>
      <c r="N114" s="5" t="str">
        <f>_xlfn.XLOOKUP(ohrm_attendance_record[[#This Row],[employee_id]],hs_hr_employee[emp_number],hs_hr_employee[Employee Name],"NF",0,1)</f>
        <v>Shekhar Sharma</v>
      </c>
      <c r="R114"/>
      <c r="S114"/>
      <c r="T114"/>
      <c r="U114"/>
      <c r="V114"/>
      <c r="W114"/>
      <c r="X114"/>
      <c r="Y114"/>
      <c r="Z114"/>
    </row>
    <row r="115" spans="1:26" x14ac:dyDescent="0.3">
      <c r="A115">
        <v>110</v>
      </c>
      <c r="B115">
        <v>11</v>
      </c>
      <c r="C115" s="2">
        <v>44594.21875</v>
      </c>
      <c r="D115" t="s">
        <v>55</v>
      </c>
      <c r="E115" t="s">
        <v>536</v>
      </c>
      <c r="F115" s="2">
        <v>44594.447916666664</v>
      </c>
      <c r="G115" s="2">
        <v>44595.247916666667</v>
      </c>
      <c r="H115" t="s">
        <v>55</v>
      </c>
      <c r="I115" t="s">
        <v>536</v>
      </c>
      <c r="J115" s="2">
        <v>44595.477083333331</v>
      </c>
      <c r="K115" t="s">
        <v>537</v>
      </c>
      <c r="N115" s="5" t="str">
        <f>_xlfn.XLOOKUP(ohrm_attendance_record[[#This Row],[employee_id]],hs_hr_employee[emp_number],hs_hr_employee[Employee Name],"NF",0,1)</f>
        <v>x_Ajit Singh</v>
      </c>
      <c r="R115"/>
      <c r="S115"/>
      <c r="T115"/>
      <c r="U115"/>
      <c r="V115"/>
      <c r="W115"/>
      <c r="X115"/>
      <c r="Y115"/>
      <c r="Z115"/>
    </row>
    <row r="116" spans="1:26" x14ac:dyDescent="0.3">
      <c r="A116">
        <v>111</v>
      </c>
      <c r="B116">
        <v>9</v>
      </c>
      <c r="C116" s="2">
        <v>44594.371527777781</v>
      </c>
      <c r="D116" t="s">
        <v>55</v>
      </c>
      <c r="E116" t="s">
        <v>536</v>
      </c>
      <c r="F116" s="2">
        <v>44594.600694444445</v>
      </c>
      <c r="G116" s="2">
        <v>44595.231249999997</v>
      </c>
      <c r="H116" t="s">
        <v>55</v>
      </c>
      <c r="I116" t="s">
        <v>536</v>
      </c>
      <c r="J116" s="2">
        <v>44595.460416666669</v>
      </c>
      <c r="K116" t="s">
        <v>537</v>
      </c>
      <c r="N116" s="5" t="str">
        <f>_xlfn.XLOOKUP(ohrm_attendance_record[[#This Row],[employee_id]],hs_hr_employee[emp_number],hs_hr_employee[Employee Name],"NF",0,1)</f>
        <v>x_Uma Kumar</v>
      </c>
      <c r="R116"/>
      <c r="S116"/>
      <c r="T116"/>
      <c r="U116"/>
      <c r="V116"/>
      <c r="W116"/>
      <c r="X116"/>
      <c r="Y116"/>
      <c r="Z116"/>
    </row>
    <row r="117" spans="1:26" x14ac:dyDescent="0.3">
      <c r="A117">
        <v>112</v>
      </c>
      <c r="B117">
        <v>7</v>
      </c>
      <c r="C117" s="2">
        <v>44594.682638888888</v>
      </c>
      <c r="D117" t="s">
        <v>55</v>
      </c>
      <c r="E117" t="s">
        <v>536</v>
      </c>
      <c r="F117" s="2">
        <v>44594.911805555559</v>
      </c>
      <c r="G117" s="2">
        <v>44594.682638888888</v>
      </c>
      <c r="H117" t="s">
        <v>55</v>
      </c>
      <c r="I117" t="s">
        <v>536</v>
      </c>
      <c r="J117" s="2">
        <v>44594.911805555559</v>
      </c>
      <c r="K117" t="s">
        <v>537</v>
      </c>
      <c r="N117" s="5" t="str">
        <f>_xlfn.XLOOKUP(ohrm_attendance_record[[#This Row],[employee_id]],hs_hr_employee[emp_number],hs_hr_employee[Employee Name],"NF",0,1)</f>
        <v>Shekhar Sharma</v>
      </c>
      <c r="R117"/>
      <c r="S117"/>
      <c r="T117"/>
      <c r="U117"/>
      <c r="V117"/>
      <c r="W117"/>
      <c r="X117"/>
      <c r="Y117"/>
      <c r="Z117"/>
    </row>
    <row r="118" spans="1:26" x14ac:dyDescent="0.3">
      <c r="A118">
        <v>113</v>
      </c>
      <c r="B118">
        <v>7</v>
      </c>
      <c r="C118" s="2">
        <v>44595.228472222225</v>
      </c>
      <c r="D118" t="s">
        <v>55</v>
      </c>
      <c r="E118" t="s">
        <v>536</v>
      </c>
      <c r="F118" s="2">
        <v>44595.457638888889</v>
      </c>
      <c r="G118" s="2">
        <v>44596.254166666666</v>
      </c>
      <c r="H118" t="s">
        <v>55</v>
      </c>
      <c r="I118" t="s">
        <v>536</v>
      </c>
      <c r="J118" s="2">
        <v>44596.48333333333</v>
      </c>
      <c r="K118" t="s">
        <v>537</v>
      </c>
      <c r="N118" s="5" t="str">
        <f>_xlfn.XLOOKUP(ohrm_attendance_record[[#This Row],[employee_id]],hs_hr_employee[emp_number],hs_hr_employee[Employee Name],"NF",0,1)</f>
        <v>Shekhar Sharma</v>
      </c>
      <c r="R118"/>
      <c r="S118"/>
      <c r="T118"/>
      <c r="U118"/>
      <c r="V118"/>
      <c r="W118"/>
      <c r="X118"/>
      <c r="Y118"/>
      <c r="Z118"/>
    </row>
    <row r="119" spans="1:26" x14ac:dyDescent="0.3">
      <c r="A119">
        <v>114</v>
      </c>
      <c r="B119">
        <v>9</v>
      </c>
      <c r="C119" s="2">
        <v>44595.231249999997</v>
      </c>
      <c r="D119" t="s">
        <v>55</v>
      </c>
      <c r="E119" t="s">
        <v>536</v>
      </c>
      <c r="F119" s="2">
        <v>44595.460416666669</v>
      </c>
      <c r="G119" s="2">
        <v>44596.220833333333</v>
      </c>
      <c r="H119" t="s">
        <v>55</v>
      </c>
      <c r="I119" t="s">
        <v>536</v>
      </c>
      <c r="J119" s="2">
        <v>44596.45</v>
      </c>
      <c r="K119" t="s">
        <v>537</v>
      </c>
      <c r="N119" s="5" t="str">
        <f>_xlfn.XLOOKUP(ohrm_attendance_record[[#This Row],[employee_id]],hs_hr_employee[emp_number],hs_hr_employee[Employee Name],"NF",0,1)</f>
        <v>x_Uma Kumar</v>
      </c>
      <c r="R119"/>
      <c r="S119"/>
      <c r="T119"/>
      <c r="U119"/>
      <c r="V119"/>
      <c r="W119"/>
      <c r="X119"/>
      <c r="Y119"/>
      <c r="Z119"/>
    </row>
    <row r="120" spans="1:26" x14ac:dyDescent="0.3">
      <c r="A120">
        <v>115</v>
      </c>
      <c r="B120">
        <v>11</v>
      </c>
      <c r="C120" s="2">
        <v>44595.247916666667</v>
      </c>
      <c r="D120" t="s">
        <v>55</v>
      </c>
      <c r="E120" t="s">
        <v>536</v>
      </c>
      <c r="F120" s="2">
        <v>44595.477083333331</v>
      </c>
      <c r="G120" s="2">
        <v>44596.255555555559</v>
      </c>
      <c r="H120" t="s">
        <v>55</v>
      </c>
      <c r="I120" t="s">
        <v>536</v>
      </c>
      <c r="J120" s="2">
        <v>44596.484722222223</v>
      </c>
      <c r="K120" t="s">
        <v>537</v>
      </c>
      <c r="N120" s="5" t="str">
        <f>_xlfn.XLOOKUP(ohrm_attendance_record[[#This Row],[employee_id]],hs_hr_employee[emp_number],hs_hr_employee[Employee Name],"NF",0,1)</f>
        <v>x_Ajit Singh</v>
      </c>
      <c r="R120"/>
      <c r="S120"/>
      <c r="T120"/>
      <c r="U120"/>
      <c r="V120"/>
      <c r="W120"/>
      <c r="X120"/>
      <c r="Y120"/>
      <c r="Z120"/>
    </row>
    <row r="121" spans="1:26" x14ac:dyDescent="0.3">
      <c r="A121">
        <v>116</v>
      </c>
      <c r="B121">
        <v>9</v>
      </c>
      <c r="C121" s="2">
        <v>44596.220833333333</v>
      </c>
      <c r="D121" t="s">
        <v>55</v>
      </c>
      <c r="E121" t="s">
        <v>536</v>
      </c>
      <c r="F121" s="2">
        <v>44596.45</v>
      </c>
      <c r="G121" s="2">
        <v>44599.281944444447</v>
      </c>
      <c r="H121" t="s">
        <v>55</v>
      </c>
      <c r="I121" t="s">
        <v>536</v>
      </c>
      <c r="J121" s="2">
        <v>44599.511111111111</v>
      </c>
      <c r="K121" t="s">
        <v>537</v>
      </c>
      <c r="N121" s="5" t="str">
        <f>_xlfn.XLOOKUP(ohrm_attendance_record[[#This Row],[employee_id]],hs_hr_employee[emp_number],hs_hr_employee[Employee Name],"NF",0,1)</f>
        <v>x_Uma Kumar</v>
      </c>
      <c r="R121"/>
      <c r="S121"/>
      <c r="T121"/>
      <c r="U121"/>
      <c r="V121"/>
      <c r="W121"/>
      <c r="X121"/>
      <c r="Y121"/>
      <c r="Z121"/>
    </row>
    <row r="122" spans="1:26" x14ac:dyDescent="0.3">
      <c r="A122">
        <v>117</v>
      </c>
      <c r="B122">
        <v>7</v>
      </c>
      <c r="C122" s="2">
        <v>44596.254166666666</v>
      </c>
      <c r="D122" t="s">
        <v>55</v>
      </c>
      <c r="E122" t="s">
        <v>536</v>
      </c>
      <c r="F122" s="2">
        <v>44596.48333333333</v>
      </c>
      <c r="G122" s="2">
        <v>44599.219444444447</v>
      </c>
      <c r="H122" t="s">
        <v>55</v>
      </c>
      <c r="I122" t="s">
        <v>536</v>
      </c>
      <c r="J122" s="2">
        <v>44599.448611111111</v>
      </c>
      <c r="K122" t="s">
        <v>537</v>
      </c>
      <c r="N122" s="5" t="str">
        <f>_xlfn.XLOOKUP(ohrm_attendance_record[[#This Row],[employee_id]],hs_hr_employee[emp_number],hs_hr_employee[Employee Name],"NF",0,1)</f>
        <v>Shekhar Sharma</v>
      </c>
      <c r="R122"/>
      <c r="S122"/>
      <c r="T122"/>
      <c r="U122"/>
      <c r="V122"/>
      <c r="W122"/>
      <c r="X122"/>
      <c r="Y122"/>
      <c r="Z122"/>
    </row>
    <row r="123" spans="1:26" x14ac:dyDescent="0.3">
      <c r="A123">
        <v>118</v>
      </c>
      <c r="B123">
        <v>11</v>
      </c>
      <c r="C123" s="2">
        <v>44596.255555555559</v>
      </c>
      <c r="D123" t="s">
        <v>55</v>
      </c>
      <c r="E123" t="s">
        <v>536</v>
      </c>
      <c r="F123" s="2">
        <v>44596.484722222223</v>
      </c>
      <c r="G123" s="2">
        <v>44599.283333333333</v>
      </c>
      <c r="H123" t="s">
        <v>55</v>
      </c>
      <c r="I123" t="s">
        <v>536</v>
      </c>
      <c r="J123" s="2">
        <v>44599.512499999997</v>
      </c>
      <c r="K123" t="s">
        <v>537</v>
      </c>
      <c r="N123" s="5" t="str">
        <f>_xlfn.XLOOKUP(ohrm_attendance_record[[#This Row],[employee_id]],hs_hr_employee[emp_number],hs_hr_employee[Employee Name],"NF",0,1)</f>
        <v>x_Ajit Singh</v>
      </c>
      <c r="R123"/>
      <c r="S123"/>
      <c r="T123"/>
      <c r="U123"/>
      <c r="V123"/>
      <c r="W123"/>
      <c r="X123"/>
      <c r="Y123"/>
      <c r="Z123"/>
    </row>
    <row r="124" spans="1:26" x14ac:dyDescent="0.3">
      <c r="A124">
        <v>119</v>
      </c>
      <c r="B124">
        <v>7</v>
      </c>
      <c r="C124" s="2">
        <v>44599.219444444447</v>
      </c>
      <c r="D124" t="s">
        <v>55</v>
      </c>
      <c r="E124" t="s">
        <v>536</v>
      </c>
      <c r="F124" s="2">
        <v>44599.448611111111</v>
      </c>
      <c r="G124" s="2">
        <v>44600.330555555556</v>
      </c>
      <c r="H124" t="s">
        <v>55</v>
      </c>
      <c r="I124" t="s">
        <v>536</v>
      </c>
      <c r="J124" s="2">
        <v>44600.55972222222</v>
      </c>
      <c r="K124" t="s">
        <v>537</v>
      </c>
      <c r="N124" s="5" t="str">
        <f>_xlfn.XLOOKUP(ohrm_attendance_record[[#This Row],[employee_id]],hs_hr_employee[emp_number],hs_hr_employee[Employee Name],"NF",0,1)</f>
        <v>Shekhar Sharma</v>
      </c>
      <c r="R124"/>
      <c r="S124"/>
      <c r="T124"/>
      <c r="U124"/>
      <c r="V124"/>
      <c r="W124"/>
      <c r="X124"/>
      <c r="Y124"/>
      <c r="Z124"/>
    </row>
    <row r="125" spans="1:26" x14ac:dyDescent="0.3">
      <c r="A125">
        <v>120</v>
      </c>
      <c r="B125">
        <v>9</v>
      </c>
      <c r="C125" s="2">
        <v>44599.282638888886</v>
      </c>
      <c r="D125" t="s">
        <v>55</v>
      </c>
      <c r="E125" t="s">
        <v>536</v>
      </c>
      <c r="F125" s="2">
        <v>44599.511805555558</v>
      </c>
      <c r="G125" s="2">
        <v>44600.246527777781</v>
      </c>
      <c r="H125" t="s">
        <v>55</v>
      </c>
      <c r="I125" t="s">
        <v>536</v>
      </c>
      <c r="J125" s="2">
        <v>44600.475694444445</v>
      </c>
      <c r="K125" t="s">
        <v>537</v>
      </c>
      <c r="N125" s="5" t="str">
        <f>_xlfn.XLOOKUP(ohrm_attendance_record[[#This Row],[employee_id]],hs_hr_employee[emp_number],hs_hr_employee[Employee Name],"NF",0,1)</f>
        <v>x_Uma Kumar</v>
      </c>
      <c r="R125"/>
      <c r="S125"/>
      <c r="T125"/>
      <c r="U125"/>
      <c r="V125"/>
      <c r="W125"/>
      <c r="X125"/>
      <c r="Y125"/>
      <c r="Z125"/>
    </row>
    <row r="126" spans="1:26" x14ac:dyDescent="0.3">
      <c r="A126">
        <v>121</v>
      </c>
      <c r="B126">
        <v>11</v>
      </c>
      <c r="C126" s="2">
        <v>44599.283333333333</v>
      </c>
      <c r="D126" t="s">
        <v>55</v>
      </c>
      <c r="E126" t="s">
        <v>536</v>
      </c>
      <c r="F126" s="2">
        <v>44599.512499999997</v>
      </c>
      <c r="G126" s="2">
        <v>44600.326388888891</v>
      </c>
      <c r="H126" t="s">
        <v>55</v>
      </c>
      <c r="I126" t="s">
        <v>536</v>
      </c>
      <c r="J126" s="2">
        <v>44600.555555555555</v>
      </c>
      <c r="K126" t="s">
        <v>537</v>
      </c>
      <c r="N126" s="5" t="str">
        <f>_xlfn.XLOOKUP(ohrm_attendance_record[[#This Row],[employee_id]],hs_hr_employee[emp_number],hs_hr_employee[Employee Name],"NF",0,1)</f>
        <v>x_Ajit Singh</v>
      </c>
      <c r="R126"/>
      <c r="S126"/>
      <c r="T126"/>
      <c r="U126"/>
      <c r="V126"/>
      <c r="W126"/>
      <c r="X126"/>
      <c r="Y126"/>
      <c r="Z126"/>
    </row>
    <row r="127" spans="1:26" x14ac:dyDescent="0.3">
      <c r="A127">
        <v>122</v>
      </c>
      <c r="B127">
        <v>9</v>
      </c>
      <c r="C127" s="2">
        <v>44600.246527777781</v>
      </c>
      <c r="D127" t="s">
        <v>55</v>
      </c>
      <c r="E127" t="s">
        <v>536</v>
      </c>
      <c r="F127" s="2">
        <v>44600.475694444445</v>
      </c>
      <c r="G127" s="2">
        <v>44601.236805555556</v>
      </c>
      <c r="H127" t="s">
        <v>55</v>
      </c>
      <c r="I127" t="s">
        <v>536</v>
      </c>
      <c r="J127" s="2">
        <v>44601.46597222222</v>
      </c>
      <c r="K127" t="s">
        <v>537</v>
      </c>
      <c r="N127" s="5" t="str">
        <f>_xlfn.XLOOKUP(ohrm_attendance_record[[#This Row],[employee_id]],hs_hr_employee[emp_number],hs_hr_employee[Employee Name],"NF",0,1)</f>
        <v>x_Uma Kumar</v>
      </c>
      <c r="R127"/>
      <c r="S127"/>
      <c r="T127"/>
      <c r="U127"/>
      <c r="V127"/>
      <c r="W127"/>
      <c r="X127"/>
      <c r="Y127"/>
      <c r="Z127"/>
    </row>
    <row r="128" spans="1:26" x14ac:dyDescent="0.3">
      <c r="A128">
        <v>123</v>
      </c>
      <c r="B128">
        <v>11</v>
      </c>
      <c r="C128" s="2">
        <v>44600.32708333333</v>
      </c>
      <c r="D128" t="s">
        <v>55</v>
      </c>
      <c r="E128" t="s">
        <v>536</v>
      </c>
      <c r="F128" s="2">
        <v>44600.556250000001</v>
      </c>
      <c r="G128" s="2">
        <v>44601.261111111111</v>
      </c>
      <c r="H128" t="s">
        <v>55</v>
      </c>
      <c r="I128" t="s">
        <v>536</v>
      </c>
      <c r="J128" s="2">
        <v>44601.490277777775</v>
      </c>
      <c r="K128" t="s">
        <v>537</v>
      </c>
      <c r="N128" s="5" t="str">
        <f>_xlfn.XLOOKUP(ohrm_attendance_record[[#This Row],[employee_id]],hs_hr_employee[emp_number],hs_hr_employee[Employee Name],"NF",0,1)</f>
        <v>x_Ajit Singh</v>
      </c>
      <c r="R128"/>
      <c r="S128"/>
      <c r="T128"/>
      <c r="U128"/>
      <c r="V128"/>
      <c r="W128"/>
      <c r="X128"/>
      <c r="Y128"/>
      <c r="Z128"/>
    </row>
    <row r="129" spans="1:26" x14ac:dyDescent="0.3">
      <c r="A129">
        <v>124</v>
      </c>
      <c r="B129">
        <v>7</v>
      </c>
      <c r="C129" s="2">
        <v>44601.224999999999</v>
      </c>
      <c r="D129" t="s">
        <v>55</v>
      </c>
      <c r="E129" t="s">
        <v>536</v>
      </c>
      <c r="F129" s="2">
        <v>44601.45416666667</v>
      </c>
      <c r="G129" s="2">
        <v>44607.263888888891</v>
      </c>
      <c r="H129" t="s">
        <v>55</v>
      </c>
      <c r="I129" t="s">
        <v>536</v>
      </c>
      <c r="J129" s="2">
        <v>44607.493055555555</v>
      </c>
      <c r="K129" t="s">
        <v>537</v>
      </c>
      <c r="N129" s="5" t="str">
        <f>_xlfn.XLOOKUP(ohrm_attendance_record[[#This Row],[employee_id]],hs_hr_employee[emp_number],hs_hr_employee[Employee Name],"NF",0,1)</f>
        <v>Shekhar Sharma</v>
      </c>
      <c r="R129"/>
      <c r="S129"/>
      <c r="T129"/>
      <c r="U129"/>
      <c r="V129"/>
      <c r="W129"/>
      <c r="X129"/>
      <c r="Y129"/>
      <c r="Z129"/>
    </row>
    <row r="130" spans="1:26" x14ac:dyDescent="0.3">
      <c r="A130">
        <v>125</v>
      </c>
      <c r="B130">
        <v>9</v>
      </c>
      <c r="C130" s="2">
        <v>44601.236805555556</v>
      </c>
      <c r="D130" t="s">
        <v>55</v>
      </c>
      <c r="E130" t="s">
        <v>536</v>
      </c>
      <c r="F130" s="2">
        <v>44601.46597222222</v>
      </c>
      <c r="G130" s="2">
        <v>44602.215277777781</v>
      </c>
      <c r="H130" t="s">
        <v>55</v>
      </c>
      <c r="I130" t="s">
        <v>536</v>
      </c>
      <c r="J130" s="2">
        <v>44602.444444444445</v>
      </c>
      <c r="K130" t="s">
        <v>537</v>
      </c>
      <c r="N130" s="5" t="str">
        <f>_xlfn.XLOOKUP(ohrm_attendance_record[[#This Row],[employee_id]],hs_hr_employee[emp_number],hs_hr_employee[Employee Name],"NF",0,1)</f>
        <v>x_Uma Kumar</v>
      </c>
      <c r="R130"/>
      <c r="S130"/>
      <c r="T130"/>
      <c r="U130"/>
      <c r="V130"/>
      <c r="W130"/>
      <c r="X130"/>
      <c r="Y130"/>
      <c r="Z130"/>
    </row>
    <row r="131" spans="1:26" x14ac:dyDescent="0.3">
      <c r="A131">
        <v>126</v>
      </c>
      <c r="B131">
        <v>11</v>
      </c>
      <c r="C131" s="2">
        <v>44601.261111111111</v>
      </c>
      <c r="D131" t="s">
        <v>55</v>
      </c>
      <c r="E131" t="s">
        <v>536</v>
      </c>
      <c r="F131" s="2">
        <v>44601.490277777775</v>
      </c>
      <c r="G131" s="2">
        <v>44601.703472222223</v>
      </c>
      <c r="H131" t="s">
        <v>55</v>
      </c>
      <c r="I131" t="s">
        <v>536</v>
      </c>
      <c r="J131" s="2">
        <v>44601.932638888888</v>
      </c>
      <c r="K131" t="s">
        <v>537</v>
      </c>
      <c r="N131" s="5" t="str">
        <f>_xlfn.XLOOKUP(ohrm_attendance_record[[#This Row],[employee_id]],hs_hr_employee[emp_number],hs_hr_employee[Employee Name],"NF",0,1)</f>
        <v>x_Ajit Singh</v>
      </c>
      <c r="R131"/>
      <c r="S131"/>
      <c r="T131"/>
      <c r="U131"/>
      <c r="V131"/>
      <c r="W131"/>
      <c r="X131"/>
      <c r="Y131"/>
      <c r="Z131"/>
    </row>
    <row r="132" spans="1:26" x14ac:dyDescent="0.3">
      <c r="A132">
        <v>127</v>
      </c>
      <c r="B132">
        <v>9</v>
      </c>
      <c r="C132" s="2">
        <v>44602.215277777781</v>
      </c>
      <c r="D132" t="s">
        <v>55</v>
      </c>
      <c r="E132" t="s">
        <v>536</v>
      </c>
      <c r="F132" s="2">
        <v>44602.444444444445</v>
      </c>
      <c r="G132" s="2">
        <v>44603.240277777775</v>
      </c>
      <c r="H132" t="s">
        <v>55</v>
      </c>
      <c r="I132" t="s">
        <v>536</v>
      </c>
      <c r="J132" s="2">
        <v>44603.469444444447</v>
      </c>
      <c r="K132" t="s">
        <v>537</v>
      </c>
      <c r="N132" s="5" t="str">
        <f>_xlfn.XLOOKUP(ohrm_attendance_record[[#This Row],[employee_id]],hs_hr_employee[emp_number],hs_hr_employee[Employee Name],"NF",0,1)</f>
        <v>x_Uma Kumar</v>
      </c>
      <c r="R132"/>
      <c r="S132"/>
      <c r="T132"/>
      <c r="U132"/>
      <c r="V132"/>
      <c r="W132"/>
      <c r="X132"/>
      <c r="Y132"/>
      <c r="Z132"/>
    </row>
    <row r="133" spans="1:26" x14ac:dyDescent="0.3">
      <c r="A133">
        <v>128</v>
      </c>
      <c r="B133">
        <v>11</v>
      </c>
      <c r="C133" s="2">
        <v>44602.292361111111</v>
      </c>
      <c r="D133" t="s">
        <v>55</v>
      </c>
      <c r="E133" t="s">
        <v>536</v>
      </c>
      <c r="F133" s="2">
        <v>44602.521527777775</v>
      </c>
      <c r="G133" s="2">
        <v>44603.263888888891</v>
      </c>
      <c r="H133" t="s">
        <v>55</v>
      </c>
      <c r="I133" t="s">
        <v>536</v>
      </c>
      <c r="J133" s="2">
        <v>44603.493055555555</v>
      </c>
      <c r="K133" t="s">
        <v>537</v>
      </c>
      <c r="N133" s="5" t="str">
        <f>_xlfn.XLOOKUP(ohrm_attendance_record[[#This Row],[employee_id]],hs_hr_employee[emp_number],hs_hr_employee[Employee Name],"NF",0,1)</f>
        <v>x_Ajit Singh</v>
      </c>
      <c r="R133"/>
      <c r="S133"/>
      <c r="T133"/>
      <c r="U133"/>
      <c r="V133"/>
      <c r="W133"/>
      <c r="X133"/>
      <c r="Y133"/>
      <c r="Z133"/>
    </row>
    <row r="134" spans="1:26" x14ac:dyDescent="0.3">
      <c r="A134">
        <v>129</v>
      </c>
      <c r="B134">
        <v>9</v>
      </c>
      <c r="C134" s="2">
        <v>44603.240277777775</v>
      </c>
      <c r="D134" t="s">
        <v>55</v>
      </c>
      <c r="E134" t="s">
        <v>536</v>
      </c>
      <c r="F134" s="2">
        <v>44603.469444444447</v>
      </c>
      <c r="G134" s="2">
        <v>44607.366666666669</v>
      </c>
      <c r="H134" t="s">
        <v>55</v>
      </c>
      <c r="I134" t="s">
        <v>536</v>
      </c>
      <c r="J134" s="2">
        <v>44607.595833333333</v>
      </c>
      <c r="K134" t="s">
        <v>537</v>
      </c>
      <c r="N134" s="5" t="str">
        <f>_xlfn.XLOOKUP(ohrm_attendance_record[[#This Row],[employee_id]],hs_hr_employee[emp_number],hs_hr_employee[Employee Name],"NF",0,1)</f>
        <v>x_Uma Kumar</v>
      </c>
      <c r="R134"/>
      <c r="S134"/>
      <c r="T134"/>
      <c r="U134"/>
      <c r="V134"/>
      <c r="W134"/>
      <c r="X134"/>
      <c r="Y134"/>
      <c r="Z134"/>
    </row>
    <row r="135" spans="1:26" x14ac:dyDescent="0.3">
      <c r="A135">
        <v>130</v>
      </c>
      <c r="B135">
        <v>11</v>
      </c>
      <c r="C135" s="2">
        <v>44603.263888888891</v>
      </c>
      <c r="D135" t="s">
        <v>55</v>
      </c>
      <c r="E135" t="s">
        <v>536</v>
      </c>
      <c r="F135" s="2">
        <v>44603.493055555555</v>
      </c>
      <c r="G135" s="2">
        <v>44606.214583333334</v>
      </c>
      <c r="H135" t="s">
        <v>55</v>
      </c>
      <c r="I135" t="s">
        <v>536</v>
      </c>
      <c r="J135" s="2">
        <v>44606.443749999999</v>
      </c>
      <c r="K135" t="s">
        <v>537</v>
      </c>
      <c r="N135" s="5" t="str">
        <f>_xlfn.XLOOKUP(ohrm_attendance_record[[#This Row],[employee_id]],hs_hr_employee[emp_number],hs_hr_employee[Employee Name],"NF",0,1)</f>
        <v>x_Ajit Singh</v>
      </c>
      <c r="R135"/>
      <c r="S135"/>
      <c r="T135"/>
      <c r="U135"/>
      <c r="V135"/>
      <c r="W135"/>
      <c r="X135"/>
      <c r="Y135"/>
      <c r="Z135"/>
    </row>
    <row r="136" spans="1:26" x14ac:dyDescent="0.3">
      <c r="A136">
        <v>131</v>
      </c>
      <c r="B136">
        <v>11</v>
      </c>
      <c r="C136" s="2">
        <v>44606.214583333334</v>
      </c>
      <c r="D136" t="s">
        <v>55</v>
      </c>
      <c r="E136" t="s">
        <v>536</v>
      </c>
      <c r="F136" s="2">
        <v>44606.443749999999</v>
      </c>
      <c r="G136" s="2">
        <v>44607.243055555555</v>
      </c>
      <c r="H136" t="s">
        <v>55</v>
      </c>
      <c r="I136" t="s">
        <v>536</v>
      </c>
      <c r="J136" s="2">
        <v>44607.472222222219</v>
      </c>
      <c r="K136" t="s">
        <v>537</v>
      </c>
      <c r="N136" s="5" t="str">
        <f>_xlfn.XLOOKUP(ohrm_attendance_record[[#This Row],[employee_id]],hs_hr_employee[emp_number],hs_hr_employee[Employee Name],"NF",0,1)</f>
        <v>x_Ajit Singh</v>
      </c>
      <c r="R136"/>
      <c r="S136"/>
      <c r="T136"/>
      <c r="U136"/>
      <c r="V136"/>
      <c r="W136"/>
      <c r="X136"/>
      <c r="Y136"/>
      <c r="Z136"/>
    </row>
    <row r="137" spans="1:26" x14ac:dyDescent="0.3">
      <c r="A137">
        <v>132</v>
      </c>
      <c r="B137">
        <v>11</v>
      </c>
      <c r="C137" s="2">
        <v>44607.243055555555</v>
      </c>
      <c r="D137" t="s">
        <v>55</v>
      </c>
      <c r="E137" t="s">
        <v>536</v>
      </c>
      <c r="F137" s="2">
        <v>44607.472222222219</v>
      </c>
      <c r="G137" s="2">
        <v>44608.290972222225</v>
      </c>
      <c r="H137" t="s">
        <v>55</v>
      </c>
      <c r="I137" t="s">
        <v>536</v>
      </c>
      <c r="J137" s="2">
        <v>44608.520138888889</v>
      </c>
      <c r="K137" t="s">
        <v>537</v>
      </c>
      <c r="N137" s="5" t="str">
        <f>_xlfn.XLOOKUP(ohrm_attendance_record[[#This Row],[employee_id]],hs_hr_employee[emp_number],hs_hr_employee[Employee Name],"NF",0,1)</f>
        <v>x_Ajit Singh</v>
      </c>
      <c r="R137"/>
      <c r="S137"/>
      <c r="T137"/>
      <c r="U137"/>
      <c r="V137"/>
      <c r="W137"/>
      <c r="X137"/>
      <c r="Y137"/>
      <c r="Z137"/>
    </row>
    <row r="138" spans="1:26" x14ac:dyDescent="0.3">
      <c r="A138">
        <v>133</v>
      </c>
      <c r="B138">
        <v>7</v>
      </c>
      <c r="C138" s="2">
        <v>44607.263888888891</v>
      </c>
      <c r="D138" t="s">
        <v>55</v>
      </c>
      <c r="E138" t="s">
        <v>536</v>
      </c>
      <c r="F138" s="2">
        <v>44607.493055555555</v>
      </c>
      <c r="G138" s="2">
        <v>44608.222916666666</v>
      </c>
      <c r="H138" t="s">
        <v>55</v>
      </c>
      <c r="I138" t="s">
        <v>536</v>
      </c>
      <c r="J138" s="2">
        <v>44608.45208333333</v>
      </c>
      <c r="K138" t="s">
        <v>537</v>
      </c>
      <c r="N138" s="5" t="str">
        <f>_xlfn.XLOOKUP(ohrm_attendance_record[[#This Row],[employee_id]],hs_hr_employee[emp_number],hs_hr_employee[Employee Name],"NF",0,1)</f>
        <v>Shekhar Sharma</v>
      </c>
      <c r="R138"/>
      <c r="S138"/>
      <c r="T138"/>
      <c r="U138"/>
      <c r="V138"/>
      <c r="W138"/>
      <c r="X138"/>
      <c r="Y138"/>
      <c r="Z138"/>
    </row>
    <row r="139" spans="1:26" x14ac:dyDescent="0.3">
      <c r="A139">
        <v>134</v>
      </c>
      <c r="B139">
        <v>9</v>
      </c>
      <c r="C139" s="2">
        <v>44607.366666666669</v>
      </c>
      <c r="D139" t="s">
        <v>55</v>
      </c>
      <c r="E139" t="s">
        <v>536</v>
      </c>
      <c r="F139" s="2">
        <v>44607.595833333333</v>
      </c>
      <c r="G139" s="2">
        <v>44609.397916666669</v>
      </c>
      <c r="H139" t="s">
        <v>55</v>
      </c>
      <c r="I139" t="s">
        <v>536</v>
      </c>
      <c r="J139" s="2">
        <v>44609.627083333333</v>
      </c>
      <c r="K139" t="s">
        <v>537</v>
      </c>
      <c r="N139" s="5" t="str">
        <f>_xlfn.XLOOKUP(ohrm_attendance_record[[#This Row],[employee_id]],hs_hr_employee[emp_number],hs_hr_employee[Employee Name],"NF",0,1)</f>
        <v>x_Uma Kumar</v>
      </c>
      <c r="R139"/>
      <c r="S139"/>
      <c r="T139"/>
      <c r="U139"/>
      <c r="V139"/>
      <c r="W139"/>
      <c r="X139"/>
      <c r="Y139"/>
      <c r="Z139"/>
    </row>
    <row r="140" spans="1:26" x14ac:dyDescent="0.3">
      <c r="A140">
        <v>135</v>
      </c>
      <c r="B140">
        <v>11</v>
      </c>
      <c r="C140" s="2">
        <v>44608.290972222225</v>
      </c>
      <c r="D140" t="s">
        <v>55</v>
      </c>
      <c r="E140" t="s">
        <v>536</v>
      </c>
      <c r="F140" s="2">
        <v>44608.520138888889</v>
      </c>
      <c r="G140" s="2">
        <v>44609.261805555558</v>
      </c>
      <c r="H140" t="s">
        <v>55</v>
      </c>
      <c r="I140" t="s">
        <v>536</v>
      </c>
      <c r="J140" s="2">
        <v>44609.490972222222</v>
      </c>
      <c r="K140" t="s">
        <v>537</v>
      </c>
      <c r="N140" s="5" t="str">
        <f>_xlfn.XLOOKUP(ohrm_attendance_record[[#This Row],[employee_id]],hs_hr_employee[emp_number],hs_hr_employee[Employee Name],"NF",0,1)</f>
        <v>x_Ajit Singh</v>
      </c>
      <c r="R140"/>
      <c r="S140"/>
      <c r="T140"/>
      <c r="U140"/>
      <c r="V140"/>
      <c r="W140"/>
      <c r="X140"/>
      <c r="Y140"/>
      <c r="Z140"/>
    </row>
    <row r="141" spans="1:26" x14ac:dyDescent="0.3">
      <c r="A141">
        <v>136</v>
      </c>
      <c r="B141">
        <v>11</v>
      </c>
      <c r="C141" s="2">
        <v>44609.262499999997</v>
      </c>
      <c r="D141" t="s">
        <v>55</v>
      </c>
      <c r="E141" t="s">
        <v>536</v>
      </c>
      <c r="F141" s="2">
        <v>44609.491666666669</v>
      </c>
      <c r="G141" s="2">
        <v>44610.293055555558</v>
      </c>
      <c r="H141" t="s">
        <v>55</v>
      </c>
      <c r="I141" t="s">
        <v>536</v>
      </c>
      <c r="J141" s="2">
        <v>44610.522222222222</v>
      </c>
      <c r="K141" t="s">
        <v>537</v>
      </c>
      <c r="N141" s="5" t="str">
        <f>_xlfn.XLOOKUP(ohrm_attendance_record[[#This Row],[employee_id]],hs_hr_employee[emp_number],hs_hr_employee[Employee Name],"NF",0,1)</f>
        <v>x_Ajit Singh</v>
      </c>
      <c r="R141"/>
      <c r="S141"/>
      <c r="T141"/>
      <c r="U141"/>
      <c r="V141"/>
      <c r="W141"/>
      <c r="X141"/>
      <c r="Y141"/>
      <c r="Z141"/>
    </row>
    <row r="142" spans="1:26" x14ac:dyDescent="0.3">
      <c r="A142">
        <v>137</v>
      </c>
      <c r="B142">
        <v>7</v>
      </c>
      <c r="C142" s="2">
        <v>44609.280555555553</v>
      </c>
      <c r="D142" t="s">
        <v>55</v>
      </c>
      <c r="E142" t="s">
        <v>536</v>
      </c>
      <c r="F142" s="2">
        <v>44609.509722222225</v>
      </c>
      <c r="G142" s="2">
        <v>44643.568055555559</v>
      </c>
      <c r="H142" t="s">
        <v>55</v>
      </c>
      <c r="I142" t="s">
        <v>536</v>
      </c>
      <c r="J142" s="2">
        <v>44643.797222222223</v>
      </c>
      <c r="K142" t="s">
        <v>537</v>
      </c>
      <c r="N142" s="5" t="str">
        <f>_xlfn.XLOOKUP(ohrm_attendance_record[[#This Row],[employee_id]],hs_hr_employee[emp_number],hs_hr_employee[Employee Name],"NF",0,1)</f>
        <v>Shekhar Sharma</v>
      </c>
      <c r="R142"/>
      <c r="S142"/>
      <c r="T142"/>
      <c r="U142"/>
      <c r="V142"/>
      <c r="W142"/>
      <c r="X142"/>
      <c r="Y142"/>
      <c r="Z142"/>
    </row>
    <row r="143" spans="1:26" x14ac:dyDescent="0.3">
      <c r="A143">
        <v>138</v>
      </c>
      <c r="B143">
        <v>9</v>
      </c>
      <c r="C143" s="2">
        <v>44609.397916666669</v>
      </c>
      <c r="D143" t="s">
        <v>55</v>
      </c>
      <c r="E143" t="s">
        <v>536</v>
      </c>
      <c r="F143" s="2">
        <v>44609.627083333333</v>
      </c>
      <c r="G143" s="2">
        <v>44610.334027777775</v>
      </c>
      <c r="H143" t="s">
        <v>55</v>
      </c>
      <c r="I143" t="s">
        <v>536</v>
      </c>
      <c r="J143" s="2">
        <v>44610.563194444447</v>
      </c>
      <c r="K143" t="s">
        <v>537</v>
      </c>
      <c r="N143" s="5" t="str">
        <f>_xlfn.XLOOKUP(ohrm_attendance_record[[#This Row],[employee_id]],hs_hr_employee[emp_number],hs_hr_employee[Employee Name],"NF",0,1)</f>
        <v>x_Uma Kumar</v>
      </c>
      <c r="R143"/>
      <c r="S143"/>
      <c r="T143"/>
      <c r="U143"/>
      <c r="V143"/>
      <c r="W143"/>
      <c r="X143"/>
      <c r="Y143"/>
      <c r="Z143"/>
    </row>
    <row r="144" spans="1:26" x14ac:dyDescent="0.3">
      <c r="A144">
        <v>139</v>
      </c>
      <c r="B144">
        <v>11</v>
      </c>
      <c r="C144" s="2">
        <v>44610.293055555558</v>
      </c>
      <c r="D144" t="s">
        <v>55</v>
      </c>
      <c r="E144" t="s">
        <v>536</v>
      </c>
      <c r="F144" s="2">
        <v>44610.522222222222</v>
      </c>
      <c r="G144" s="2">
        <v>44613.251388888886</v>
      </c>
      <c r="H144" t="s">
        <v>55</v>
      </c>
      <c r="I144" t="s">
        <v>536</v>
      </c>
      <c r="J144" s="2">
        <v>44613.480555555558</v>
      </c>
      <c r="K144" t="s">
        <v>537</v>
      </c>
      <c r="N144" s="5" t="str">
        <f>_xlfn.XLOOKUP(ohrm_attendance_record[[#This Row],[employee_id]],hs_hr_employee[emp_number],hs_hr_employee[Employee Name],"NF",0,1)</f>
        <v>x_Ajit Singh</v>
      </c>
      <c r="R144"/>
      <c r="S144"/>
      <c r="T144"/>
      <c r="U144"/>
      <c r="V144"/>
      <c r="W144"/>
      <c r="X144"/>
      <c r="Y144"/>
      <c r="Z144"/>
    </row>
    <row r="145" spans="1:26" x14ac:dyDescent="0.3">
      <c r="A145">
        <v>140</v>
      </c>
      <c r="B145">
        <v>9</v>
      </c>
      <c r="C145" s="2">
        <v>44610.334027777775</v>
      </c>
      <c r="D145" t="s">
        <v>55</v>
      </c>
      <c r="E145" t="s">
        <v>536</v>
      </c>
      <c r="F145" s="2">
        <v>44610.563194444447</v>
      </c>
      <c r="G145" s="2">
        <v>44613.392361111109</v>
      </c>
      <c r="H145" t="s">
        <v>55</v>
      </c>
      <c r="I145" t="s">
        <v>536</v>
      </c>
      <c r="J145" s="2">
        <v>44613.621527777781</v>
      </c>
      <c r="K145" t="s">
        <v>537</v>
      </c>
      <c r="N145" s="5" t="str">
        <f>_xlfn.XLOOKUP(ohrm_attendance_record[[#This Row],[employee_id]],hs_hr_employee[emp_number],hs_hr_employee[Employee Name],"NF",0,1)</f>
        <v>x_Uma Kumar</v>
      </c>
      <c r="R145"/>
      <c r="S145"/>
      <c r="T145"/>
      <c r="U145"/>
      <c r="V145"/>
      <c r="W145"/>
      <c r="X145"/>
      <c r="Y145"/>
      <c r="Z145"/>
    </row>
    <row r="146" spans="1:26" x14ac:dyDescent="0.3">
      <c r="A146">
        <v>141</v>
      </c>
      <c r="B146">
        <v>11</v>
      </c>
      <c r="C146" s="2">
        <v>44613.251388888886</v>
      </c>
      <c r="D146" t="s">
        <v>55</v>
      </c>
      <c r="E146" t="s">
        <v>536</v>
      </c>
      <c r="F146" s="2">
        <v>44613.480555555558</v>
      </c>
      <c r="G146" s="2">
        <v>44614.05</v>
      </c>
      <c r="H146" t="s">
        <v>55</v>
      </c>
      <c r="I146" t="s">
        <v>536</v>
      </c>
      <c r="J146" s="2">
        <v>44614.279166666667</v>
      </c>
      <c r="K146" t="s">
        <v>537</v>
      </c>
      <c r="N146" s="5" t="str">
        <f>_xlfn.XLOOKUP(ohrm_attendance_record[[#This Row],[employee_id]],hs_hr_employee[emp_number],hs_hr_employee[Employee Name],"NF",0,1)</f>
        <v>x_Ajit Singh</v>
      </c>
      <c r="R146"/>
      <c r="S146"/>
      <c r="T146"/>
      <c r="U146"/>
      <c r="V146"/>
      <c r="W146"/>
      <c r="X146"/>
      <c r="Y146"/>
      <c r="Z146"/>
    </row>
    <row r="147" spans="1:26" x14ac:dyDescent="0.3">
      <c r="A147">
        <v>142</v>
      </c>
      <c r="B147">
        <v>9</v>
      </c>
      <c r="C147" s="2">
        <v>44613.392361111109</v>
      </c>
      <c r="D147" t="s">
        <v>55</v>
      </c>
      <c r="E147" t="s">
        <v>536</v>
      </c>
      <c r="F147" s="2">
        <v>44613.621527777781</v>
      </c>
      <c r="G147" s="2">
        <v>44614.229861111111</v>
      </c>
      <c r="H147" t="s">
        <v>55</v>
      </c>
      <c r="I147" t="s">
        <v>536</v>
      </c>
      <c r="J147" s="2">
        <v>44614.459027777775</v>
      </c>
      <c r="K147" t="s">
        <v>537</v>
      </c>
      <c r="N147" s="5" t="str">
        <f>_xlfn.XLOOKUP(ohrm_attendance_record[[#This Row],[employee_id]],hs_hr_employee[emp_number],hs_hr_employee[Employee Name],"NF",0,1)</f>
        <v>x_Uma Kumar</v>
      </c>
      <c r="R147"/>
      <c r="S147"/>
      <c r="T147"/>
      <c r="U147"/>
      <c r="V147"/>
      <c r="W147"/>
      <c r="X147"/>
      <c r="Y147"/>
      <c r="Z147"/>
    </row>
    <row r="148" spans="1:26" x14ac:dyDescent="0.3">
      <c r="A148">
        <v>143</v>
      </c>
      <c r="B148">
        <v>11</v>
      </c>
      <c r="C148" s="2">
        <v>44614.05</v>
      </c>
      <c r="D148" t="s">
        <v>55</v>
      </c>
      <c r="E148" t="s">
        <v>536</v>
      </c>
      <c r="F148" s="2">
        <v>44614.279166666667</v>
      </c>
      <c r="G148" s="2">
        <v>44615.154166666667</v>
      </c>
      <c r="H148" t="s">
        <v>55</v>
      </c>
      <c r="I148" t="s">
        <v>536</v>
      </c>
      <c r="J148" s="2">
        <v>44615.383333333331</v>
      </c>
      <c r="K148" t="s">
        <v>537</v>
      </c>
      <c r="N148" s="5" t="str">
        <f>_xlfn.XLOOKUP(ohrm_attendance_record[[#This Row],[employee_id]],hs_hr_employee[emp_number],hs_hr_employee[Employee Name],"NF",0,1)</f>
        <v>x_Ajit Singh</v>
      </c>
      <c r="R148"/>
      <c r="S148"/>
      <c r="T148"/>
      <c r="U148"/>
      <c r="V148"/>
      <c r="W148"/>
      <c r="X148"/>
      <c r="Y148"/>
      <c r="Z148"/>
    </row>
    <row r="149" spans="1:26" x14ac:dyDescent="0.3">
      <c r="A149">
        <v>144</v>
      </c>
      <c r="B149">
        <v>9</v>
      </c>
      <c r="C149" s="2">
        <v>44614.229861111111</v>
      </c>
      <c r="D149" t="s">
        <v>55</v>
      </c>
      <c r="E149" t="s">
        <v>536</v>
      </c>
      <c r="F149" s="2">
        <v>44614.459027777775</v>
      </c>
      <c r="G149" s="2">
        <v>44615.234027777777</v>
      </c>
      <c r="H149" t="s">
        <v>55</v>
      </c>
      <c r="I149" t="s">
        <v>536</v>
      </c>
      <c r="J149" s="2">
        <v>44615.463194444441</v>
      </c>
      <c r="K149" t="s">
        <v>537</v>
      </c>
      <c r="N149" s="5" t="str">
        <f>_xlfn.XLOOKUP(ohrm_attendance_record[[#This Row],[employee_id]],hs_hr_employee[emp_number],hs_hr_employee[Employee Name],"NF",0,1)</f>
        <v>x_Uma Kumar</v>
      </c>
      <c r="R149"/>
      <c r="S149"/>
      <c r="T149"/>
      <c r="U149"/>
      <c r="V149"/>
      <c r="W149"/>
      <c r="X149"/>
      <c r="Y149"/>
      <c r="Z149"/>
    </row>
    <row r="150" spans="1:26" x14ac:dyDescent="0.3">
      <c r="A150">
        <v>145</v>
      </c>
      <c r="B150">
        <v>11</v>
      </c>
      <c r="C150" s="2">
        <v>44615.154861111114</v>
      </c>
      <c r="D150" t="s">
        <v>55</v>
      </c>
      <c r="E150" t="s">
        <v>536</v>
      </c>
      <c r="F150" s="2">
        <v>44615.384027777778</v>
      </c>
      <c r="G150" s="2">
        <v>44616.28125</v>
      </c>
      <c r="H150" t="s">
        <v>55</v>
      </c>
      <c r="I150" t="s">
        <v>536</v>
      </c>
      <c r="J150" s="2">
        <v>44616.510416666664</v>
      </c>
      <c r="K150" t="s">
        <v>537</v>
      </c>
      <c r="N150" s="5" t="str">
        <f>_xlfn.XLOOKUP(ohrm_attendance_record[[#This Row],[employee_id]],hs_hr_employee[emp_number],hs_hr_employee[Employee Name],"NF",0,1)</f>
        <v>x_Ajit Singh</v>
      </c>
      <c r="R150"/>
      <c r="S150"/>
      <c r="T150"/>
      <c r="U150"/>
      <c r="V150"/>
      <c r="W150"/>
      <c r="X150"/>
      <c r="Y150"/>
      <c r="Z150"/>
    </row>
    <row r="151" spans="1:26" x14ac:dyDescent="0.3">
      <c r="A151">
        <v>146</v>
      </c>
      <c r="B151">
        <v>9</v>
      </c>
      <c r="C151" s="2">
        <v>44615.234027777777</v>
      </c>
      <c r="D151" t="s">
        <v>55</v>
      </c>
      <c r="E151" t="s">
        <v>536</v>
      </c>
      <c r="F151" s="2">
        <v>44615.463194444441</v>
      </c>
      <c r="G151" s="2">
        <v>44616.207638888889</v>
      </c>
      <c r="H151" t="s">
        <v>55</v>
      </c>
      <c r="I151" t="s">
        <v>536</v>
      </c>
      <c r="J151" s="2">
        <v>44616.436805555553</v>
      </c>
      <c r="K151" t="s">
        <v>537</v>
      </c>
      <c r="N151" s="5" t="str">
        <f>_xlfn.XLOOKUP(ohrm_attendance_record[[#This Row],[employee_id]],hs_hr_employee[emp_number],hs_hr_employee[Employee Name],"NF",0,1)</f>
        <v>x_Uma Kumar</v>
      </c>
      <c r="R151"/>
      <c r="S151"/>
      <c r="T151"/>
      <c r="U151"/>
      <c r="V151"/>
      <c r="W151"/>
      <c r="X151"/>
      <c r="Y151"/>
      <c r="Z151"/>
    </row>
    <row r="152" spans="1:26" x14ac:dyDescent="0.3">
      <c r="A152">
        <v>147</v>
      </c>
      <c r="B152">
        <v>9</v>
      </c>
      <c r="C152" s="2">
        <v>44616.207638888889</v>
      </c>
      <c r="D152" t="s">
        <v>55</v>
      </c>
      <c r="E152" t="s">
        <v>536</v>
      </c>
      <c r="F152" s="2">
        <v>44616.436805555553</v>
      </c>
      <c r="G152" s="2">
        <v>44621.260416666664</v>
      </c>
      <c r="H152" t="s">
        <v>55</v>
      </c>
      <c r="I152" t="s">
        <v>536</v>
      </c>
      <c r="J152" s="2">
        <v>44621.489583333336</v>
      </c>
      <c r="K152" t="s">
        <v>537</v>
      </c>
      <c r="N152" s="5" t="str">
        <f>_xlfn.XLOOKUP(ohrm_attendance_record[[#This Row],[employee_id]],hs_hr_employee[emp_number],hs_hr_employee[Employee Name],"NF",0,1)</f>
        <v>x_Uma Kumar</v>
      </c>
      <c r="R152"/>
      <c r="S152"/>
      <c r="T152"/>
      <c r="U152"/>
      <c r="V152"/>
      <c r="W152"/>
      <c r="X152"/>
      <c r="Y152"/>
      <c r="Z152"/>
    </row>
    <row r="153" spans="1:26" x14ac:dyDescent="0.3">
      <c r="A153">
        <v>148</v>
      </c>
      <c r="B153">
        <v>11</v>
      </c>
      <c r="C153" s="2">
        <v>44616.28125</v>
      </c>
      <c r="D153" t="s">
        <v>55</v>
      </c>
      <c r="E153" t="s">
        <v>536</v>
      </c>
      <c r="F153" s="2">
        <v>44616.510416666664</v>
      </c>
      <c r="G153" s="2">
        <v>44617.291666666664</v>
      </c>
      <c r="H153" t="s">
        <v>55</v>
      </c>
      <c r="I153" t="s">
        <v>536</v>
      </c>
      <c r="J153" s="2">
        <v>44617.520833333336</v>
      </c>
      <c r="K153" t="s">
        <v>537</v>
      </c>
      <c r="N153" s="5" t="str">
        <f>_xlfn.XLOOKUP(ohrm_attendance_record[[#This Row],[employee_id]],hs_hr_employee[emp_number],hs_hr_employee[Employee Name],"NF",0,1)</f>
        <v>x_Ajit Singh</v>
      </c>
      <c r="R153"/>
      <c r="S153"/>
      <c r="T153"/>
      <c r="U153"/>
      <c r="V153"/>
      <c r="W153"/>
      <c r="X153"/>
      <c r="Y153"/>
      <c r="Z153"/>
    </row>
    <row r="154" spans="1:26" x14ac:dyDescent="0.3">
      <c r="A154">
        <v>149</v>
      </c>
      <c r="B154">
        <v>4</v>
      </c>
      <c r="C154" s="2">
        <v>44616.556250000001</v>
      </c>
      <c r="D154" t="s">
        <v>548</v>
      </c>
      <c r="E154" t="s">
        <v>536</v>
      </c>
      <c r="F154" s="2">
        <v>44616.785416666666</v>
      </c>
      <c r="G154" s="2">
        <v>44616.556250000001</v>
      </c>
      <c r="H154" t="s">
        <v>548</v>
      </c>
      <c r="I154" t="s">
        <v>536</v>
      </c>
      <c r="J154" s="2">
        <v>44616.785416666666</v>
      </c>
      <c r="K154" t="s">
        <v>537</v>
      </c>
      <c r="N154" s="5" t="str">
        <f>_xlfn.XLOOKUP(ohrm_attendance_record[[#This Row],[employee_id]],hs_hr_employee[emp_number],hs_hr_employee[Employee Name],"NF",0,1)</f>
        <v>Jeet Sharma</v>
      </c>
      <c r="R154"/>
      <c r="S154"/>
      <c r="T154"/>
      <c r="U154"/>
      <c r="V154"/>
      <c r="W154"/>
      <c r="X154"/>
      <c r="Y154"/>
      <c r="Z154"/>
    </row>
    <row r="155" spans="1:26" x14ac:dyDescent="0.3">
      <c r="A155">
        <v>150</v>
      </c>
      <c r="B155">
        <v>11</v>
      </c>
      <c r="C155" s="2">
        <v>44620.251388888886</v>
      </c>
      <c r="D155" t="s">
        <v>55</v>
      </c>
      <c r="E155" t="s">
        <v>536</v>
      </c>
      <c r="F155" s="2">
        <v>44620.480555555558</v>
      </c>
      <c r="G155" s="2">
        <v>44621.236805555556</v>
      </c>
      <c r="H155" t="s">
        <v>55</v>
      </c>
      <c r="I155" t="s">
        <v>536</v>
      </c>
      <c r="J155" s="2">
        <v>44621.46597222222</v>
      </c>
      <c r="K155" t="s">
        <v>537</v>
      </c>
      <c r="N155" s="5" t="str">
        <f>_xlfn.XLOOKUP(ohrm_attendance_record[[#This Row],[employee_id]],hs_hr_employee[emp_number],hs_hr_employee[Employee Name],"NF",0,1)</f>
        <v>x_Ajit Singh</v>
      </c>
      <c r="R155"/>
      <c r="S155"/>
      <c r="T155"/>
      <c r="U155"/>
      <c r="V155"/>
      <c r="W155"/>
      <c r="X155"/>
      <c r="Y155"/>
      <c r="Z155"/>
    </row>
    <row r="156" spans="1:26" x14ac:dyDescent="0.3">
      <c r="A156">
        <v>151</v>
      </c>
      <c r="B156">
        <v>11</v>
      </c>
      <c r="C156" s="2">
        <v>44621.236805555556</v>
      </c>
      <c r="D156" t="s">
        <v>55</v>
      </c>
      <c r="E156" t="s">
        <v>536</v>
      </c>
      <c r="F156" s="2">
        <v>44621.46597222222</v>
      </c>
      <c r="G156" s="2">
        <v>44622.079861111109</v>
      </c>
      <c r="H156" t="s">
        <v>55</v>
      </c>
      <c r="I156" t="s">
        <v>536</v>
      </c>
      <c r="J156" s="2">
        <v>44622.309027777781</v>
      </c>
      <c r="K156" t="s">
        <v>537</v>
      </c>
      <c r="N156" s="5" t="str">
        <f>_xlfn.XLOOKUP(ohrm_attendance_record[[#This Row],[employee_id]],hs_hr_employee[emp_number],hs_hr_employee[Employee Name],"NF",0,1)</f>
        <v>x_Ajit Singh</v>
      </c>
      <c r="R156"/>
      <c r="S156"/>
      <c r="T156"/>
      <c r="U156"/>
      <c r="V156"/>
      <c r="W156"/>
      <c r="X156"/>
      <c r="Y156"/>
      <c r="Z156"/>
    </row>
    <row r="157" spans="1:26" x14ac:dyDescent="0.3">
      <c r="A157">
        <v>152</v>
      </c>
      <c r="B157">
        <v>9</v>
      </c>
      <c r="C157" s="2">
        <v>44621.260416666664</v>
      </c>
      <c r="D157" t="s">
        <v>55</v>
      </c>
      <c r="E157" t="s">
        <v>536</v>
      </c>
      <c r="F157" s="2">
        <v>44621.489583333336</v>
      </c>
      <c r="G157" s="2">
        <v>44622.251388888886</v>
      </c>
      <c r="H157" t="s">
        <v>55</v>
      </c>
      <c r="I157" t="s">
        <v>536</v>
      </c>
      <c r="J157" s="2">
        <v>44622.480555555558</v>
      </c>
      <c r="K157" t="s">
        <v>537</v>
      </c>
      <c r="N157" s="5" t="str">
        <f>_xlfn.XLOOKUP(ohrm_attendance_record[[#This Row],[employee_id]],hs_hr_employee[emp_number],hs_hr_employee[Employee Name],"NF",0,1)</f>
        <v>x_Uma Kumar</v>
      </c>
      <c r="R157"/>
      <c r="S157"/>
      <c r="T157"/>
      <c r="U157"/>
      <c r="V157"/>
      <c r="W157"/>
      <c r="X157"/>
      <c r="Y157"/>
      <c r="Z157"/>
    </row>
    <row r="158" spans="1:26" x14ac:dyDescent="0.3">
      <c r="A158">
        <v>153</v>
      </c>
      <c r="B158">
        <v>11</v>
      </c>
      <c r="C158" s="2">
        <v>44622.079861111109</v>
      </c>
      <c r="D158" t="s">
        <v>55</v>
      </c>
      <c r="E158" t="s">
        <v>536</v>
      </c>
      <c r="F158" s="2">
        <v>44622.309027777781</v>
      </c>
      <c r="G158" s="2">
        <v>44623.26666666667</v>
      </c>
      <c r="H158" t="s">
        <v>55</v>
      </c>
      <c r="I158" t="s">
        <v>536</v>
      </c>
      <c r="J158" s="2">
        <v>44623.495833333334</v>
      </c>
      <c r="K158" t="s">
        <v>537</v>
      </c>
      <c r="N158" s="5" t="str">
        <f>_xlfn.XLOOKUP(ohrm_attendance_record[[#This Row],[employee_id]],hs_hr_employee[emp_number],hs_hr_employee[Employee Name],"NF",0,1)</f>
        <v>x_Ajit Singh</v>
      </c>
      <c r="R158"/>
      <c r="S158"/>
      <c r="T158"/>
      <c r="U158"/>
      <c r="V158"/>
      <c r="W158"/>
      <c r="X158"/>
      <c r="Y158"/>
      <c r="Z158"/>
    </row>
    <row r="159" spans="1:26" x14ac:dyDescent="0.3">
      <c r="A159">
        <v>154</v>
      </c>
      <c r="B159">
        <v>9</v>
      </c>
      <c r="C159" s="2">
        <v>44622.251388888886</v>
      </c>
      <c r="D159" t="s">
        <v>55</v>
      </c>
      <c r="E159" t="s">
        <v>536</v>
      </c>
      <c r="F159" s="2">
        <v>44622.480555555558</v>
      </c>
      <c r="G159" s="2">
        <v>44623.220833333333</v>
      </c>
      <c r="H159" t="s">
        <v>55</v>
      </c>
      <c r="I159" t="s">
        <v>536</v>
      </c>
      <c r="J159" s="2">
        <v>44623.45</v>
      </c>
      <c r="K159" t="s">
        <v>537</v>
      </c>
      <c r="N159" s="5" t="str">
        <f>_xlfn.XLOOKUP(ohrm_attendance_record[[#This Row],[employee_id]],hs_hr_employee[emp_number],hs_hr_employee[Employee Name],"NF",0,1)</f>
        <v>x_Uma Kumar</v>
      </c>
      <c r="R159"/>
      <c r="S159"/>
      <c r="T159"/>
      <c r="U159"/>
      <c r="V159"/>
      <c r="W159"/>
      <c r="X159"/>
      <c r="Y159"/>
      <c r="Z159"/>
    </row>
    <row r="160" spans="1:26" x14ac:dyDescent="0.3">
      <c r="A160">
        <v>155</v>
      </c>
      <c r="B160">
        <v>9</v>
      </c>
      <c r="C160" s="2">
        <v>44623.220833333333</v>
      </c>
      <c r="D160" t="s">
        <v>55</v>
      </c>
      <c r="E160" t="s">
        <v>536</v>
      </c>
      <c r="F160" s="2">
        <v>44623.45</v>
      </c>
      <c r="G160" s="2">
        <v>44624.216666666667</v>
      </c>
      <c r="H160" t="s">
        <v>55</v>
      </c>
      <c r="I160" t="s">
        <v>536</v>
      </c>
      <c r="J160" s="2">
        <v>44624.445833333331</v>
      </c>
      <c r="K160" t="s">
        <v>537</v>
      </c>
      <c r="N160" s="5" t="str">
        <f>_xlfn.XLOOKUP(ohrm_attendance_record[[#This Row],[employee_id]],hs_hr_employee[emp_number],hs_hr_employee[Employee Name],"NF",0,1)</f>
        <v>x_Uma Kumar</v>
      </c>
      <c r="R160"/>
      <c r="S160"/>
      <c r="T160"/>
      <c r="U160"/>
      <c r="V160"/>
      <c r="W160"/>
      <c r="X160"/>
      <c r="Y160"/>
      <c r="Z160"/>
    </row>
    <row r="161" spans="1:26" x14ac:dyDescent="0.3">
      <c r="A161">
        <v>156</v>
      </c>
      <c r="B161">
        <v>11</v>
      </c>
      <c r="C161" s="2">
        <v>44623.26666666667</v>
      </c>
      <c r="D161" t="s">
        <v>55</v>
      </c>
      <c r="E161" t="s">
        <v>536</v>
      </c>
      <c r="F161" s="2">
        <v>44623.495833333334</v>
      </c>
      <c r="G161" s="2">
        <v>44623.711805555555</v>
      </c>
      <c r="H161" t="s">
        <v>55</v>
      </c>
      <c r="I161" t="s">
        <v>536</v>
      </c>
      <c r="J161" s="2">
        <v>44623.940972222219</v>
      </c>
      <c r="K161" t="s">
        <v>537</v>
      </c>
      <c r="N161" s="5" t="str">
        <f>_xlfn.XLOOKUP(ohrm_attendance_record[[#This Row],[employee_id]],hs_hr_employee[emp_number],hs_hr_employee[Employee Name],"NF",0,1)</f>
        <v>x_Ajit Singh</v>
      </c>
      <c r="R161"/>
      <c r="S161"/>
      <c r="T161"/>
      <c r="U161"/>
      <c r="V161"/>
      <c r="W161"/>
      <c r="X161"/>
      <c r="Y161"/>
      <c r="Z161"/>
    </row>
    <row r="162" spans="1:26" x14ac:dyDescent="0.3">
      <c r="A162">
        <v>157</v>
      </c>
      <c r="B162">
        <v>9</v>
      </c>
      <c r="C162" s="2">
        <v>44624.216666666667</v>
      </c>
      <c r="D162" t="s">
        <v>55</v>
      </c>
      <c r="E162" t="s">
        <v>536</v>
      </c>
      <c r="F162" s="2">
        <v>44624.445833333331</v>
      </c>
      <c r="G162" s="2">
        <v>44627.211805555555</v>
      </c>
      <c r="H162" t="s">
        <v>55</v>
      </c>
      <c r="I162" t="s">
        <v>536</v>
      </c>
      <c r="J162" s="2">
        <v>44627.440972222219</v>
      </c>
      <c r="K162" t="s">
        <v>537</v>
      </c>
      <c r="N162" s="5" t="str">
        <f>_xlfn.XLOOKUP(ohrm_attendance_record[[#This Row],[employee_id]],hs_hr_employee[emp_number],hs_hr_employee[Employee Name],"NF",0,1)</f>
        <v>x_Uma Kumar</v>
      </c>
      <c r="R162"/>
      <c r="S162"/>
      <c r="T162"/>
      <c r="U162"/>
      <c r="V162"/>
      <c r="W162"/>
      <c r="X162"/>
      <c r="Y162"/>
      <c r="Z162"/>
    </row>
    <row r="163" spans="1:26" x14ac:dyDescent="0.3">
      <c r="A163">
        <v>158</v>
      </c>
      <c r="B163">
        <v>11</v>
      </c>
      <c r="C163" s="2">
        <v>44624.228472222225</v>
      </c>
      <c r="D163" t="s">
        <v>55</v>
      </c>
      <c r="E163" t="s">
        <v>536</v>
      </c>
      <c r="F163" s="2">
        <v>44624.457638888889</v>
      </c>
      <c r="G163" s="2">
        <v>44625.599999999999</v>
      </c>
      <c r="H163" t="s">
        <v>55</v>
      </c>
      <c r="I163" t="s">
        <v>536</v>
      </c>
      <c r="J163" s="2">
        <v>44625.82916666667</v>
      </c>
      <c r="K163" t="s">
        <v>537</v>
      </c>
      <c r="N163" s="5" t="str">
        <f>_xlfn.XLOOKUP(ohrm_attendance_record[[#This Row],[employee_id]],hs_hr_employee[emp_number],hs_hr_employee[Employee Name],"NF",0,1)</f>
        <v>x_Ajit Singh</v>
      </c>
      <c r="R163"/>
      <c r="S163"/>
      <c r="T163"/>
      <c r="U163"/>
      <c r="V163"/>
      <c r="W163"/>
      <c r="X163"/>
      <c r="Y163"/>
      <c r="Z163"/>
    </row>
    <row r="164" spans="1:26" x14ac:dyDescent="0.3">
      <c r="A164">
        <v>159</v>
      </c>
      <c r="B164">
        <v>9</v>
      </c>
      <c r="C164" s="2">
        <v>44627.211805555555</v>
      </c>
      <c r="D164" t="s">
        <v>55</v>
      </c>
      <c r="E164" t="s">
        <v>536</v>
      </c>
      <c r="F164" s="2">
        <v>44627.440972222219</v>
      </c>
      <c r="G164" s="2">
        <v>44628.269444444442</v>
      </c>
      <c r="H164" t="s">
        <v>55</v>
      </c>
      <c r="I164" t="s">
        <v>536</v>
      </c>
      <c r="J164" s="2">
        <v>44628.498611111114</v>
      </c>
      <c r="K164" t="s">
        <v>537</v>
      </c>
      <c r="N164" s="5" t="str">
        <f>_xlfn.XLOOKUP(ohrm_attendance_record[[#This Row],[employee_id]],hs_hr_employee[emp_number],hs_hr_employee[Employee Name],"NF",0,1)</f>
        <v>x_Uma Kumar</v>
      </c>
      <c r="R164"/>
      <c r="S164"/>
      <c r="T164"/>
      <c r="U164"/>
      <c r="V164"/>
      <c r="W164"/>
      <c r="X164"/>
      <c r="Y164"/>
      <c r="Z164"/>
    </row>
    <row r="165" spans="1:26" x14ac:dyDescent="0.3">
      <c r="A165">
        <v>160</v>
      </c>
      <c r="B165">
        <v>11</v>
      </c>
      <c r="C165" s="2">
        <v>44627.231944444444</v>
      </c>
      <c r="D165" t="s">
        <v>55</v>
      </c>
      <c r="E165" t="s">
        <v>536</v>
      </c>
      <c r="F165" s="2">
        <v>44627.461111111108</v>
      </c>
      <c r="G165" s="2">
        <v>44628.23541666667</v>
      </c>
      <c r="H165" t="s">
        <v>55</v>
      </c>
      <c r="I165" t="s">
        <v>536</v>
      </c>
      <c r="J165" s="2">
        <v>44628.464583333334</v>
      </c>
      <c r="K165" t="s">
        <v>537</v>
      </c>
      <c r="N165" s="5" t="str">
        <f>_xlfn.XLOOKUP(ohrm_attendance_record[[#This Row],[employee_id]],hs_hr_employee[emp_number],hs_hr_employee[Employee Name],"NF",0,1)</f>
        <v>x_Ajit Singh</v>
      </c>
      <c r="R165"/>
      <c r="S165"/>
      <c r="T165"/>
      <c r="U165"/>
      <c r="V165"/>
      <c r="W165"/>
      <c r="X165"/>
      <c r="Y165"/>
      <c r="Z165"/>
    </row>
    <row r="166" spans="1:26" x14ac:dyDescent="0.3">
      <c r="A166">
        <v>161</v>
      </c>
      <c r="B166">
        <v>11</v>
      </c>
      <c r="C166" s="2">
        <v>44628.23541666667</v>
      </c>
      <c r="D166" t="s">
        <v>55</v>
      </c>
      <c r="E166" t="s">
        <v>536</v>
      </c>
      <c r="F166" s="2">
        <v>44628.464583333334</v>
      </c>
      <c r="G166" s="2">
        <v>44628.651388888888</v>
      </c>
      <c r="H166" t="s">
        <v>55</v>
      </c>
      <c r="I166" t="s">
        <v>536</v>
      </c>
      <c r="J166" s="2">
        <v>44628.880555555559</v>
      </c>
      <c r="K166" t="s">
        <v>537</v>
      </c>
      <c r="N166" s="5" t="str">
        <f>_xlfn.XLOOKUP(ohrm_attendance_record[[#This Row],[employee_id]],hs_hr_employee[emp_number],hs_hr_employee[Employee Name],"NF",0,1)</f>
        <v>x_Ajit Singh</v>
      </c>
      <c r="R166"/>
      <c r="S166"/>
      <c r="T166"/>
      <c r="U166"/>
      <c r="V166"/>
      <c r="W166"/>
      <c r="X166"/>
      <c r="Y166"/>
      <c r="Z166"/>
    </row>
    <row r="167" spans="1:26" x14ac:dyDescent="0.3">
      <c r="A167">
        <v>162</v>
      </c>
      <c r="B167">
        <v>9</v>
      </c>
      <c r="C167" s="2">
        <v>44628.269444444442</v>
      </c>
      <c r="D167" t="s">
        <v>55</v>
      </c>
      <c r="E167" t="s">
        <v>536</v>
      </c>
      <c r="F167" s="2">
        <v>44628.498611111114</v>
      </c>
      <c r="G167" s="2">
        <v>44629.245833333334</v>
      </c>
      <c r="H167" t="s">
        <v>55</v>
      </c>
      <c r="I167" t="s">
        <v>536</v>
      </c>
      <c r="J167" s="2">
        <v>44629.474999999999</v>
      </c>
      <c r="K167" t="s">
        <v>537</v>
      </c>
      <c r="N167" s="5" t="str">
        <f>_xlfn.XLOOKUP(ohrm_attendance_record[[#This Row],[employee_id]],hs_hr_employee[emp_number],hs_hr_employee[Employee Name],"NF",0,1)</f>
        <v>x_Uma Kumar</v>
      </c>
      <c r="R167"/>
      <c r="S167"/>
      <c r="T167"/>
      <c r="U167"/>
      <c r="V167"/>
      <c r="W167"/>
      <c r="X167"/>
      <c r="Y167"/>
      <c r="Z167"/>
    </row>
    <row r="168" spans="1:26" x14ac:dyDescent="0.3">
      <c r="A168">
        <v>163</v>
      </c>
      <c r="B168">
        <v>9</v>
      </c>
      <c r="C168" s="2">
        <v>44629.245833333334</v>
      </c>
      <c r="D168" t="s">
        <v>55</v>
      </c>
      <c r="E168" t="s">
        <v>536</v>
      </c>
      <c r="F168" s="2">
        <v>44629.474999999999</v>
      </c>
      <c r="G168" s="2">
        <v>44630.370833333334</v>
      </c>
      <c r="H168" t="s">
        <v>55</v>
      </c>
      <c r="I168" t="s">
        <v>536</v>
      </c>
      <c r="J168" s="2">
        <v>44630.6</v>
      </c>
      <c r="K168" t="s">
        <v>537</v>
      </c>
      <c r="N168" s="5" t="str">
        <f>_xlfn.XLOOKUP(ohrm_attendance_record[[#This Row],[employee_id]],hs_hr_employee[emp_number],hs_hr_employee[Employee Name],"NF",0,1)</f>
        <v>x_Uma Kumar</v>
      </c>
      <c r="R168"/>
      <c r="S168"/>
      <c r="T168"/>
      <c r="U168"/>
      <c r="V168"/>
      <c r="W168"/>
      <c r="X168"/>
      <c r="Y168"/>
      <c r="Z168"/>
    </row>
    <row r="169" spans="1:26" x14ac:dyDescent="0.3">
      <c r="A169">
        <v>164</v>
      </c>
      <c r="B169">
        <v>11</v>
      </c>
      <c r="C169" s="2">
        <v>44629.246527777781</v>
      </c>
      <c r="D169" t="s">
        <v>55</v>
      </c>
      <c r="E169" t="s">
        <v>536</v>
      </c>
      <c r="F169" s="2">
        <v>44629.475694444445</v>
      </c>
      <c r="G169" s="2">
        <v>44630.230555555558</v>
      </c>
      <c r="H169" t="s">
        <v>55</v>
      </c>
      <c r="I169" t="s">
        <v>536</v>
      </c>
      <c r="J169" s="2">
        <v>44630.459722222222</v>
      </c>
      <c r="K169" t="s">
        <v>537</v>
      </c>
      <c r="N169" s="5" t="str">
        <f>_xlfn.XLOOKUP(ohrm_attendance_record[[#This Row],[employee_id]],hs_hr_employee[emp_number],hs_hr_employee[Employee Name],"NF",0,1)</f>
        <v>x_Ajit Singh</v>
      </c>
      <c r="R169"/>
      <c r="S169"/>
      <c r="T169"/>
      <c r="U169"/>
      <c r="V169"/>
      <c r="W169"/>
      <c r="X169"/>
      <c r="Y169"/>
      <c r="Z169"/>
    </row>
    <row r="170" spans="1:26" x14ac:dyDescent="0.3">
      <c r="A170">
        <v>165</v>
      </c>
      <c r="B170">
        <v>11</v>
      </c>
      <c r="C170" s="2">
        <v>44630.230555555558</v>
      </c>
      <c r="D170" t="s">
        <v>55</v>
      </c>
      <c r="E170" t="s">
        <v>536</v>
      </c>
      <c r="F170" s="2">
        <v>44630.459722222222</v>
      </c>
      <c r="G170" s="2">
        <v>44631.214583333334</v>
      </c>
      <c r="H170" t="s">
        <v>55</v>
      </c>
      <c r="I170" t="s">
        <v>536</v>
      </c>
      <c r="J170" s="2">
        <v>44631.443749999999</v>
      </c>
      <c r="K170" t="s">
        <v>537</v>
      </c>
      <c r="N170" s="5" t="str">
        <f>_xlfn.XLOOKUP(ohrm_attendance_record[[#This Row],[employee_id]],hs_hr_employee[emp_number],hs_hr_employee[Employee Name],"NF",0,1)</f>
        <v>x_Ajit Singh</v>
      </c>
      <c r="R170"/>
      <c r="S170"/>
      <c r="T170"/>
      <c r="U170"/>
      <c r="V170"/>
      <c r="W170"/>
      <c r="X170"/>
      <c r="Y170"/>
      <c r="Z170"/>
    </row>
    <row r="171" spans="1:26" x14ac:dyDescent="0.3">
      <c r="A171">
        <v>166</v>
      </c>
      <c r="B171">
        <v>9</v>
      </c>
      <c r="C171" s="2">
        <v>44630.370833333334</v>
      </c>
      <c r="D171" t="s">
        <v>55</v>
      </c>
      <c r="E171" t="s">
        <v>536</v>
      </c>
      <c r="F171" s="2">
        <v>44630.6</v>
      </c>
      <c r="G171" s="2"/>
      <c r="J171" s="2"/>
      <c r="K171" t="s">
        <v>549</v>
      </c>
      <c r="N171" s="5" t="str">
        <f>_xlfn.XLOOKUP(ohrm_attendance_record[[#This Row],[employee_id]],hs_hr_employee[emp_number],hs_hr_employee[Employee Name],"NF",0,1)</f>
        <v>x_Uma Kumar</v>
      </c>
      <c r="R171"/>
      <c r="S171"/>
      <c r="T171"/>
      <c r="U171"/>
      <c r="V171"/>
      <c r="W171"/>
      <c r="X171"/>
      <c r="Y171"/>
      <c r="Z171"/>
    </row>
    <row r="172" spans="1:26" x14ac:dyDescent="0.3">
      <c r="A172">
        <v>167</v>
      </c>
      <c r="B172">
        <v>11</v>
      </c>
      <c r="C172" s="2">
        <v>44631.214583333334</v>
      </c>
      <c r="D172" t="s">
        <v>55</v>
      </c>
      <c r="E172" t="s">
        <v>536</v>
      </c>
      <c r="F172" s="2">
        <v>44631.443749999999</v>
      </c>
      <c r="G172" s="2">
        <v>44631.740972222222</v>
      </c>
      <c r="H172" t="s">
        <v>55</v>
      </c>
      <c r="I172" t="s">
        <v>536</v>
      </c>
      <c r="J172" s="2">
        <v>44631.970138888886</v>
      </c>
      <c r="K172" t="s">
        <v>537</v>
      </c>
      <c r="N172" s="5" t="str">
        <f>_xlfn.XLOOKUP(ohrm_attendance_record[[#This Row],[employee_id]],hs_hr_employee[emp_number],hs_hr_employee[Employee Name],"NF",0,1)</f>
        <v>x_Ajit Singh</v>
      </c>
      <c r="R172"/>
      <c r="S172"/>
      <c r="T172"/>
      <c r="U172"/>
      <c r="V172"/>
      <c r="W172"/>
      <c r="X172"/>
      <c r="Y172"/>
      <c r="Z172"/>
    </row>
    <row r="173" spans="1:26" x14ac:dyDescent="0.3">
      <c r="A173">
        <v>168</v>
      </c>
      <c r="B173">
        <v>11</v>
      </c>
      <c r="C173" s="2">
        <v>44634.228472222225</v>
      </c>
      <c r="D173" t="s">
        <v>55</v>
      </c>
      <c r="E173" t="s">
        <v>536</v>
      </c>
      <c r="F173" s="2">
        <v>44634.457638888889</v>
      </c>
      <c r="G173" s="2">
        <v>44635.251388888886</v>
      </c>
      <c r="H173" t="s">
        <v>55</v>
      </c>
      <c r="I173" t="s">
        <v>536</v>
      </c>
      <c r="J173" s="2">
        <v>44635.480555555558</v>
      </c>
      <c r="K173" t="s">
        <v>537</v>
      </c>
      <c r="N173" s="5" t="str">
        <f>_xlfn.XLOOKUP(ohrm_attendance_record[[#This Row],[employee_id]],hs_hr_employee[emp_number],hs_hr_employee[Employee Name],"NF",0,1)</f>
        <v>x_Ajit Singh</v>
      </c>
      <c r="R173"/>
      <c r="S173"/>
      <c r="T173"/>
      <c r="U173"/>
      <c r="V173"/>
      <c r="W173"/>
      <c r="X173"/>
      <c r="Y173"/>
      <c r="Z173"/>
    </row>
    <row r="174" spans="1:26" x14ac:dyDescent="0.3">
      <c r="A174">
        <v>169</v>
      </c>
      <c r="B174">
        <v>11</v>
      </c>
      <c r="C174" s="2">
        <v>44635.251388888886</v>
      </c>
      <c r="D174" t="s">
        <v>55</v>
      </c>
      <c r="E174" t="s">
        <v>536</v>
      </c>
      <c r="F174" s="2">
        <v>44635.480555555558</v>
      </c>
      <c r="G174" s="2">
        <v>44635.722222222219</v>
      </c>
      <c r="H174" t="s">
        <v>55</v>
      </c>
      <c r="I174" t="s">
        <v>536</v>
      </c>
      <c r="J174" s="2">
        <v>44635.951388888891</v>
      </c>
      <c r="K174" t="s">
        <v>537</v>
      </c>
      <c r="N174" s="5" t="str">
        <f>_xlfn.XLOOKUP(ohrm_attendance_record[[#This Row],[employee_id]],hs_hr_employee[emp_number],hs_hr_employee[Employee Name],"NF",0,1)</f>
        <v>x_Ajit Singh</v>
      </c>
      <c r="R174"/>
      <c r="S174"/>
      <c r="T174"/>
      <c r="U174"/>
      <c r="V174"/>
      <c r="W174"/>
      <c r="X174"/>
      <c r="Y174"/>
      <c r="Z174"/>
    </row>
    <row r="175" spans="1:26" x14ac:dyDescent="0.3">
      <c r="A175">
        <v>170</v>
      </c>
      <c r="B175">
        <v>11</v>
      </c>
      <c r="C175" s="2">
        <v>44636.258333333331</v>
      </c>
      <c r="D175" t="s">
        <v>55</v>
      </c>
      <c r="E175" t="s">
        <v>536</v>
      </c>
      <c r="F175" s="2">
        <v>44636.487500000003</v>
      </c>
      <c r="G175" s="2">
        <v>44636.726388888892</v>
      </c>
      <c r="H175" t="s">
        <v>55</v>
      </c>
      <c r="I175" t="s">
        <v>536</v>
      </c>
      <c r="J175" s="2">
        <v>44636.955555555556</v>
      </c>
      <c r="K175" t="s">
        <v>537</v>
      </c>
      <c r="N175" s="5" t="str">
        <f>_xlfn.XLOOKUP(ohrm_attendance_record[[#This Row],[employee_id]],hs_hr_employee[emp_number],hs_hr_employee[Employee Name],"NF",0,1)</f>
        <v>x_Ajit Singh</v>
      </c>
      <c r="R175"/>
      <c r="S175"/>
      <c r="T175"/>
      <c r="U175"/>
      <c r="V175"/>
      <c r="W175"/>
      <c r="X175"/>
      <c r="Y175"/>
      <c r="Z175"/>
    </row>
    <row r="176" spans="1:26" x14ac:dyDescent="0.3">
      <c r="A176">
        <v>171</v>
      </c>
      <c r="B176">
        <v>11</v>
      </c>
      <c r="C176" s="2">
        <v>44637.24722222222</v>
      </c>
      <c r="D176" t="s">
        <v>55</v>
      </c>
      <c r="E176" t="s">
        <v>536</v>
      </c>
      <c r="F176" s="2">
        <v>44637.476388888892</v>
      </c>
      <c r="G176" s="2">
        <v>44641.34097222222</v>
      </c>
      <c r="H176" t="s">
        <v>55</v>
      </c>
      <c r="I176" t="s">
        <v>536</v>
      </c>
      <c r="J176" s="2">
        <v>44641.570138888892</v>
      </c>
      <c r="K176" t="s">
        <v>537</v>
      </c>
      <c r="N176" s="5" t="str">
        <f>_xlfn.XLOOKUP(ohrm_attendance_record[[#This Row],[employee_id]],hs_hr_employee[emp_number],hs_hr_employee[Employee Name],"NF",0,1)</f>
        <v>x_Ajit Singh</v>
      </c>
      <c r="R176"/>
      <c r="S176"/>
      <c r="T176"/>
      <c r="U176"/>
      <c r="V176"/>
      <c r="W176"/>
      <c r="X176"/>
      <c r="Y176"/>
      <c r="Z176"/>
    </row>
    <row r="177" spans="1:26" x14ac:dyDescent="0.3">
      <c r="A177">
        <v>172</v>
      </c>
      <c r="B177">
        <v>11</v>
      </c>
      <c r="C177" s="2">
        <v>44641.34097222222</v>
      </c>
      <c r="D177" t="s">
        <v>55</v>
      </c>
      <c r="E177" t="s">
        <v>536</v>
      </c>
      <c r="F177" s="2">
        <v>44641.570138888892</v>
      </c>
      <c r="G177" s="2">
        <v>44642.301388888889</v>
      </c>
      <c r="H177" t="s">
        <v>55</v>
      </c>
      <c r="I177" t="s">
        <v>536</v>
      </c>
      <c r="J177" s="2">
        <v>44642.530555555553</v>
      </c>
      <c r="K177" t="s">
        <v>537</v>
      </c>
      <c r="N177" s="5" t="str">
        <f>_xlfn.XLOOKUP(ohrm_attendance_record[[#This Row],[employee_id]],hs_hr_employee[emp_number],hs_hr_employee[Employee Name],"NF",0,1)</f>
        <v>x_Ajit Singh</v>
      </c>
      <c r="R177"/>
      <c r="S177"/>
      <c r="T177"/>
      <c r="U177"/>
      <c r="V177"/>
      <c r="W177"/>
      <c r="X177"/>
      <c r="Y177"/>
      <c r="Z177"/>
    </row>
    <row r="178" spans="1:26" x14ac:dyDescent="0.3">
      <c r="A178">
        <v>173</v>
      </c>
      <c r="B178">
        <v>11</v>
      </c>
      <c r="C178" s="2">
        <v>44642.302083333336</v>
      </c>
      <c r="D178" t="s">
        <v>55</v>
      </c>
      <c r="E178" t="s">
        <v>536</v>
      </c>
      <c r="F178" s="2">
        <v>44642.53125</v>
      </c>
      <c r="G178" s="2">
        <v>44643.300694444442</v>
      </c>
      <c r="H178" t="s">
        <v>55</v>
      </c>
      <c r="I178" t="s">
        <v>536</v>
      </c>
      <c r="J178" s="2">
        <v>44643.529861111114</v>
      </c>
      <c r="K178" t="s">
        <v>537</v>
      </c>
      <c r="N178" s="5" t="str">
        <f>_xlfn.XLOOKUP(ohrm_attendance_record[[#This Row],[employee_id]],hs_hr_employee[emp_number],hs_hr_employee[Employee Name],"NF",0,1)</f>
        <v>x_Ajit Singh</v>
      </c>
      <c r="R178"/>
      <c r="S178"/>
      <c r="T178"/>
      <c r="U178"/>
      <c r="V178"/>
      <c r="W178"/>
      <c r="X178"/>
      <c r="Y178"/>
      <c r="Z178"/>
    </row>
    <row r="179" spans="1:26" x14ac:dyDescent="0.3">
      <c r="A179">
        <v>174</v>
      </c>
      <c r="B179">
        <v>11</v>
      </c>
      <c r="C179" s="2">
        <v>44643.300694444442</v>
      </c>
      <c r="D179" t="s">
        <v>55</v>
      </c>
      <c r="E179" t="s">
        <v>536</v>
      </c>
      <c r="F179" s="2">
        <v>44643.529861111114</v>
      </c>
      <c r="G179" s="2">
        <v>44644.294444444444</v>
      </c>
      <c r="H179" t="s">
        <v>55</v>
      </c>
      <c r="I179" t="s">
        <v>536</v>
      </c>
      <c r="J179" s="2">
        <v>44644.523611111108</v>
      </c>
      <c r="K179" t="s">
        <v>537</v>
      </c>
      <c r="N179" s="5" t="str">
        <f>_xlfn.XLOOKUP(ohrm_attendance_record[[#This Row],[employee_id]],hs_hr_employee[emp_number],hs_hr_employee[Employee Name],"NF",0,1)</f>
        <v>x_Ajit Singh</v>
      </c>
      <c r="R179"/>
      <c r="S179"/>
      <c r="T179"/>
      <c r="U179"/>
      <c r="V179"/>
      <c r="W179"/>
      <c r="X179"/>
      <c r="Y179"/>
      <c r="Z179"/>
    </row>
    <row r="180" spans="1:26" x14ac:dyDescent="0.3">
      <c r="A180">
        <v>175</v>
      </c>
      <c r="B180">
        <v>7</v>
      </c>
      <c r="C180" s="2">
        <v>44644.230555555558</v>
      </c>
      <c r="D180" t="s">
        <v>55</v>
      </c>
      <c r="E180" t="s">
        <v>536</v>
      </c>
      <c r="F180" s="2">
        <v>44644.459722222222</v>
      </c>
      <c r="G180" s="2">
        <v>44645.220833333333</v>
      </c>
      <c r="H180" t="s">
        <v>55</v>
      </c>
      <c r="I180" t="s">
        <v>536</v>
      </c>
      <c r="J180" s="2">
        <v>44645.45</v>
      </c>
      <c r="K180" t="s">
        <v>537</v>
      </c>
      <c r="N180" s="5" t="str">
        <f>_xlfn.XLOOKUP(ohrm_attendance_record[[#This Row],[employee_id]],hs_hr_employee[emp_number],hs_hr_employee[Employee Name],"NF",0,1)</f>
        <v>Shekhar Sharma</v>
      </c>
      <c r="R180"/>
      <c r="S180"/>
      <c r="T180"/>
      <c r="U180"/>
      <c r="V180"/>
      <c r="W180"/>
      <c r="X180"/>
      <c r="Y180"/>
      <c r="Z180"/>
    </row>
    <row r="181" spans="1:26" x14ac:dyDescent="0.3">
      <c r="A181">
        <v>176</v>
      </c>
      <c r="B181">
        <v>11</v>
      </c>
      <c r="C181" s="2">
        <v>44644.294444444444</v>
      </c>
      <c r="D181" t="s">
        <v>55</v>
      </c>
      <c r="E181" t="s">
        <v>536</v>
      </c>
      <c r="F181" s="2">
        <v>44644.523611111108</v>
      </c>
      <c r="G181" s="2">
        <v>44645.272916666669</v>
      </c>
      <c r="H181" t="s">
        <v>55</v>
      </c>
      <c r="I181" t="s">
        <v>536</v>
      </c>
      <c r="J181" s="2">
        <v>44645.502083333333</v>
      </c>
      <c r="K181" t="s">
        <v>537</v>
      </c>
      <c r="N181" s="5" t="str">
        <f>_xlfn.XLOOKUP(ohrm_attendance_record[[#This Row],[employee_id]],hs_hr_employee[emp_number],hs_hr_employee[Employee Name],"NF",0,1)</f>
        <v>x_Ajit Singh</v>
      </c>
      <c r="R181"/>
      <c r="S181"/>
      <c r="T181"/>
      <c r="U181"/>
      <c r="V181"/>
      <c r="W181"/>
      <c r="X181"/>
      <c r="Y181"/>
      <c r="Z181"/>
    </row>
    <row r="182" spans="1:26" x14ac:dyDescent="0.3">
      <c r="A182">
        <v>177</v>
      </c>
      <c r="B182">
        <v>7</v>
      </c>
      <c r="C182" s="2">
        <v>44645.220833333333</v>
      </c>
      <c r="D182" t="s">
        <v>55</v>
      </c>
      <c r="E182" t="s">
        <v>536</v>
      </c>
      <c r="F182" s="2">
        <v>44645.45</v>
      </c>
      <c r="G182" s="2">
        <v>44648.23333333333</v>
      </c>
      <c r="H182" t="s">
        <v>55</v>
      </c>
      <c r="I182" t="s">
        <v>536</v>
      </c>
      <c r="J182" s="2">
        <v>44648.462500000001</v>
      </c>
      <c r="K182" t="s">
        <v>537</v>
      </c>
      <c r="N182" s="5" t="str">
        <f>_xlfn.XLOOKUP(ohrm_attendance_record[[#This Row],[employee_id]],hs_hr_employee[emp_number],hs_hr_employee[Employee Name],"NF",0,1)</f>
        <v>Shekhar Sharma</v>
      </c>
      <c r="R182"/>
      <c r="S182"/>
      <c r="T182"/>
      <c r="U182"/>
      <c r="V182"/>
      <c r="W182"/>
      <c r="X182"/>
      <c r="Y182"/>
      <c r="Z182"/>
    </row>
    <row r="183" spans="1:26" x14ac:dyDescent="0.3">
      <c r="A183">
        <v>178</v>
      </c>
      <c r="B183">
        <v>13</v>
      </c>
      <c r="C183" s="2">
        <v>44645.223611111112</v>
      </c>
      <c r="D183" t="s">
        <v>55</v>
      </c>
      <c r="E183" t="s">
        <v>536</v>
      </c>
      <c r="F183" s="2">
        <v>44645.452777777777</v>
      </c>
      <c r="G183" s="2">
        <v>44649.220833333333</v>
      </c>
      <c r="H183" t="s">
        <v>55</v>
      </c>
      <c r="I183" t="s">
        <v>536</v>
      </c>
      <c r="J183" s="2">
        <v>44649.45</v>
      </c>
      <c r="K183" t="s">
        <v>537</v>
      </c>
      <c r="N183" s="5" t="str">
        <f>_xlfn.XLOOKUP(ohrm_attendance_record[[#This Row],[employee_id]],hs_hr_employee[emp_number],hs_hr_employee[Employee Name],"NF",0,1)</f>
        <v>x_Preeti Kaushik</v>
      </c>
      <c r="R183"/>
      <c r="S183"/>
      <c r="T183"/>
      <c r="U183"/>
      <c r="V183"/>
      <c r="W183"/>
      <c r="X183"/>
      <c r="Y183"/>
      <c r="Z183"/>
    </row>
    <row r="184" spans="1:26" x14ac:dyDescent="0.3">
      <c r="A184">
        <v>179</v>
      </c>
      <c r="B184">
        <v>11</v>
      </c>
      <c r="C184" s="2">
        <v>44645.272916666669</v>
      </c>
      <c r="D184" t="s">
        <v>55</v>
      </c>
      <c r="E184" t="s">
        <v>536</v>
      </c>
      <c r="F184" s="2">
        <v>44645.502083333333</v>
      </c>
      <c r="G184" s="2">
        <v>44645.627083333333</v>
      </c>
      <c r="H184" t="s">
        <v>55</v>
      </c>
      <c r="I184" t="s">
        <v>536</v>
      </c>
      <c r="J184" s="2">
        <v>44645.856249999997</v>
      </c>
      <c r="K184" t="s">
        <v>537</v>
      </c>
      <c r="N184" s="5" t="str">
        <f>_xlfn.XLOOKUP(ohrm_attendance_record[[#This Row],[employee_id]],hs_hr_employee[emp_number],hs_hr_employee[Employee Name],"NF",0,1)</f>
        <v>x_Ajit Singh</v>
      </c>
      <c r="R184"/>
      <c r="S184"/>
      <c r="T184"/>
      <c r="U184"/>
      <c r="V184"/>
      <c r="W184"/>
      <c r="X184"/>
      <c r="Y184"/>
      <c r="Z184"/>
    </row>
    <row r="185" spans="1:26" x14ac:dyDescent="0.3">
      <c r="A185">
        <v>180</v>
      </c>
      <c r="B185">
        <v>7</v>
      </c>
      <c r="C185" s="2">
        <v>44648.23333333333</v>
      </c>
      <c r="D185" t="s">
        <v>55</v>
      </c>
      <c r="E185" t="s">
        <v>536</v>
      </c>
      <c r="F185" s="2">
        <v>44648.462500000001</v>
      </c>
      <c r="G185" s="2">
        <v>44649.211111111108</v>
      </c>
      <c r="H185" t="s">
        <v>55</v>
      </c>
      <c r="I185" t="s">
        <v>536</v>
      </c>
      <c r="J185" s="2">
        <v>44649.44027777778</v>
      </c>
      <c r="K185" t="s">
        <v>537</v>
      </c>
      <c r="N185" s="5" t="str">
        <f>_xlfn.XLOOKUP(ohrm_attendance_record[[#This Row],[employee_id]],hs_hr_employee[emp_number],hs_hr_employee[Employee Name],"NF",0,1)</f>
        <v>Shekhar Sharma</v>
      </c>
      <c r="R185"/>
      <c r="S185"/>
      <c r="T185"/>
      <c r="U185"/>
      <c r="V185"/>
      <c r="W185"/>
      <c r="X185"/>
      <c r="Y185"/>
      <c r="Z185"/>
    </row>
    <row r="186" spans="1:26" x14ac:dyDescent="0.3">
      <c r="A186">
        <v>181</v>
      </c>
      <c r="B186">
        <v>11</v>
      </c>
      <c r="C186" s="2">
        <v>44648.275000000001</v>
      </c>
      <c r="D186" t="s">
        <v>55</v>
      </c>
      <c r="E186" t="s">
        <v>536</v>
      </c>
      <c r="F186" s="2">
        <v>44648.504166666666</v>
      </c>
      <c r="G186" s="2">
        <v>44648.652083333334</v>
      </c>
      <c r="H186" t="s">
        <v>55</v>
      </c>
      <c r="I186" t="s">
        <v>536</v>
      </c>
      <c r="J186" s="2">
        <v>44648.881249999999</v>
      </c>
      <c r="K186" t="s">
        <v>537</v>
      </c>
      <c r="N186" s="5" t="str">
        <f>_xlfn.XLOOKUP(ohrm_attendance_record[[#This Row],[employee_id]],hs_hr_employee[emp_number],hs_hr_employee[Employee Name],"NF",0,1)</f>
        <v>x_Ajit Singh</v>
      </c>
      <c r="R186"/>
      <c r="S186"/>
      <c r="T186"/>
      <c r="U186"/>
      <c r="V186"/>
      <c r="W186"/>
      <c r="X186"/>
      <c r="Y186"/>
      <c r="Z186"/>
    </row>
    <row r="187" spans="1:26" x14ac:dyDescent="0.3">
      <c r="A187">
        <v>182</v>
      </c>
      <c r="B187">
        <v>7</v>
      </c>
      <c r="C187" s="2">
        <v>44649.211111111108</v>
      </c>
      <c r="D187" t="s">
        <v>55</v>
      </c>
      <c r="E187" t="s">
        <v>536</v>
      </c>
      <c r="F187" s="2">
        <v>44649.44027777778</v>
      </c>
      <c r="G187" s="2">
        <v>44650.21875</v>
      </c>
      <c r="H187" t="s">
        <v>55</v>
      </c>
      <c r="I187" t="s">
        <v>536</v>
      </c>
      <c r="J187" s="2">
        <v>44650.447916666664</v>
      </c>
      <c r="K187" t="s">
        <v>537</v>
      </c>
      <c r="N187" s="5" t="str">
        <f>_xlfn.XLOOKUP(ohrm_attendance_record[[#This Row],[employee_id]],hs_hr_employee[emp_number],hs_hr_employee[Employee Name],"NF",0,1)</f>
        <v>Shekhar Sharma</v>
      </c>
      <c r="R187"/>
      <c r="S187"/>
      <c r="T187"/>
      <c r="U187"/>
      <c r="V187"/>
      <c r="W187"/>
      <c r="X187"/>
      <c r="Y187"/>
      <c r="Z187"/>
    </row>
    <row r="188" spans="1:26" x14ac:dyDescent="0.3">
      <c r="A188">
        <v>183</v>
      </c>
      <c r="B188">
        <v>13</v>
      </c>
      <c r="C188" s="2">
        <v>44649.220833333333</v>
      </c>
      <c r="D188" t="s">
        <v>55</v>
      </c>
      <c r="E188" t="s">
        <v>536</v>
      </c>
      <c r="F188" s="2">
        <v>44649.45</v>
      </c>
      <c r="G188" s="2">
        <v>44649.520833333336</v>
      </c>
      <c r="H188" t="s">
        <v>55</v>
      </c>
      <c r="I188" t="s">
        <v>536</v>
      </c>
      <c r="J188" s="2">
        <v>44649.75</v>
      </c>
      <c r="K188" t="s">
        <v>537</v>
      </c>
      <c r="N188" s="5" t="str">
        <f>_xlfn.XLOOKUP(ohrm_attendance_record[[#This Row],[employee_id]],hs_hr_employee[emp_number],hs_hr_employee[Employee Name],"NF",0,1)</f>
        <v>x_Preeti Kaushik</v>
      </c>
      <c r="R188"/>
      <c r="S188"/>
      <c r="T188"/>
      <c r="U188"/>
      <c r="V188"/>
      <c r="W188"/>
      <c r="X188"/>
      <c r="Y188"/>
      <c r="Z188"/>
    </row>
    <row r="189" spans="1:26" x14ac:dyDescent="0.3">
      <c r="A189">
        <v>184</v>
      </c>
      <c r="B189">
        <v>11</v>
      </c>
      <c r="C189" s="2">
        <v>44649.237500000003</v>
      </c>
      <c r="D189" t="s">
        <v>55</v>
      </c>
      <c r="E189" t="s">
        <v>536</v>
      </c>
      <c r="F189" s="2">
        <v>44649.466666666667</v>
      </c>
      <c r="G189" s="2">
        <v>44650.277083333334</v>
      </c>
      <c r="H189" t="s">
        <v>55</v>
      </c>
      <c r="I189" t="s">
        <v>536</v>
      </c>
      <c r="J189" s="2">
        <v>44650.506249999999</v>
      </c>
      <c r="K189" t="s">
        <v>537</v>
      </c>
      <c r="N189" s="5" t="str">
        <f>_xlfn.XLOOKUP(ohrm_attendance_record[[#This Row],[employee_id]],hs_hr_employee[emp_number],hs_hr_employee[Employee Name],"NF",0,1)</f>
        <v>x_Ajit Singh</v>
      </c>
      <c r="R189"/>
      <c r="S189"/>
      <c r="T189"/>
      <c r="U189"/>
      <c r="V189"/>
      <c r="W189"/>
      <c r="X189"/>
      <c r="Y189"/>
      <c r="Z189"/>
    </row>
    <row r="190" spans="1:26" x14ac:dyDescent="0.3">
      <c r="A190">
        <v>185</v>
      </c>
      <c r="B190">
        <v>13</v>
      </c>
      <c r="C190" s="2">
        <v>44650.209722222222</v>
      </c>
      <c r="D190" t="s">
        <v>55</v>
      </c>
      <c r="E190" t="s">
        <v>536</v>
      </c>
      <c r="F190" s="2">
        <v>44650.438888888886</v>
      </c>
      <c r="G190" s="2">
        <v>44651.22152777778</v>
      </c>
      <c r="H190" t="s">
        <v>55</v>
      </c>
      <c r="I190" t="s">
        <v>536</v>
      </c>
      <c r="J190" s="2">
        <v>44651.450694444444</v>
      </c>
      <c r="K190" t="s">
        <v>537</v>
      </c>
      <c r="N190" s="5" t="str">
        <f>_xlfn.XLOOKUP(ohrm_attendance_record[[#This Row],[employee_id]],hs_hr_employee[emp_number],hs_hr_employee[Employee Name],"NF",0,1)</f>
        <v>x_Preeti Kaushik</v>
      </c>
      <c r="R190"/>
      <c r="S190"/>
      <c r="T190"/>
      <c r="U190"/>
      <c r="V190"/>
      <c r="W190"/>
      <c r="X190"/>
      <c r="Y190"/>
      <c r="Z190"/>
    </row>
    <row r="191" spans="1:26" x14ac:dyDescent="0.3">
      <c r="A191">
        <v>186</v>
      </c>
      <c r="B191">
        <v>7</v>
      </c>
      <c r="C191" s="2">
        <v>44650.21875</v>
      </c>
      <c r="D191" t="s">
        <v>55</v>
      </c>
      <c r="E191" t="s">
        <v>536</v>
      </c>
      <c r="F191" s="2">
        <v>44650.447916666664</v>
      </c>
      <c r="G191" s="2">
        <v>44651.216666666667</v>
      </c>
      <c r="H191" t="s">
        <v>55</v>
      </c>
      <c r="I191" t="s">
        <v>536</v>
      </c>
      <c r="J191" s="2">
        <v>44651.445833333331</v>
      </c>
      <c r="K191" t="s">
        <v>537</v>
      </c>
      <c r="N191" s="5" t="str">
        <f>_xlfn.XLOOKUP(ohrm_attendance_record[[#This Row],[employee_id]],hs_hr_employee[emp_number],hs_hr_employee[Employee Name],"NF",0,1)</f>
        <v>Shekhar Sharma</v>
      </c>
      <c r="R191"/>
      <c r="S191"/>
      <c r="T191"/>
      <c r="U191"/>
      <c r="V191"/>
      <c r="W191"/>
      <c r="X191"/>
      <c r="Y191"/>
      <c r="Z191"/>
    </row>
    <row r="192" spans="1:26" x14ac:dyDescent="0.3">
      <c r="A192">
        <v>187</v>
      </c>
      <c r="B192">
        <v>11</v>
      </c>
      <c r="C192" s="2">
        <v>44650.277083333334</v>
      </c>
      <c r="D192" t="s">
        <v>55</v>
      </c>
      <c r="E192" t="s">
        <v>536</v>
      </c>
      <c r="F192" s="2">
        <v>44650.506249999999</v>
      </c>
      <c r="G192" s="2">
        <v>44651.239583333336</v>
      </c>
      <c r="H192" t="s">
        <v>55</v>
      </c>
      <c r="I192" t="s">
        <v>536</v>
      </c>
      <c r="J192" s="2">
        <v>44651.46875</v>
      </c>
      <c r="K192" t="s">
        <v>537</v>
      </c>
      <c r="N192" s="5" t="str">
        <f>_xlfn.XLOOKUP(ohrm_attendance_record[[#This Row],[employee_id]],hs_hr_employee[emp_number],hs_hr_employee[Employee Name],"NF",0,1)</f>
        <v>x_Ajit Singh</v>
      </c>
      <c r="R192"/>
      <c r="S192"/>
      <c r="T192"/>
      <c r="U192"/>
      <c r="V192"/>
      <c r="W192"/>
      <c r="X192"/>
      <c r="Y192"/>
      <c r="Z192"/>
    </row>
    <row r="193" spans="1:26" x14ac:dyDescent="0.3">
      <c r="A193">
        <v>188</v>
      </c>
      <c r="B193">
        <v>7</v>
      </c>
      <c r="C193" s="2">
        <v>44651.216666666667</v>
      </c>
      <c r="D193" t="s">
        <v>55</v>
      </c>
      <c r="E193" t="s">
        <v>536</v>
      </c>
      <c r="F193" s="2">
        <v>44651.445833333331</v>
      </c>
      <c r="G193" s="2">
        <v>44651.57708333333</v>
      </c>
      <c r="H193" t="s">
        <v>55</v>
      </c>
      <c r="I193" t="s">
        <v>536</v>
      </c>
      <c r="J193" s="2">
        <v>44651.806250000001</v>
      </c>
      <c r="K193" t="s">
        <v>537</v>
      </c>
      <c r="N193" s="5" t="str">
        <f>_xlfn.XLOOKUP(ohrm_attendance_record[[#This Row],[employee_id]],hs_hr_employee[emp_number],hs_hr_employee[Employee Name],"NF",0,1)</f>
        <v>Shekhar Sharma</v>
      </c>
      <c r="R193"/>
      <c r="S193"/>
      <c r="T193"/>
      <c r="U193"/>
      <c r="V193"/>
      <c r="W193"/>
      <c r="X193"/>
      <c r="Y193"/>
      <c r="Z193"/>
    </row>
    <row r="194" spans="1:26" x14ac:dyDescent="0.3">
      <c r="A194">
        <v>189</v>
      </c>
      <c r="B194">
        <v>13</v>
      </c>
      <c r="C194" s="2">
        <v>44651.22152777778</v>
      </c>
      <c r="D194" t="s">
        <v>55</v>
      </c>
      <c r="E194" t="s">
        <v>536</v>
      </c>
      <c r="F194" s="2">
        <v>44651.450694444444</v>
      </c>
      <c r="G194" s="2">
        <v>44651.523611111108</v>
      </c>
      <c r="H194" t="s">
        <v>55</v>
      </c>
      <c r="I194" t="s">
        <v>536</v>
      </c>
      <c r="J194" s="2">
        <v>44651.75277777778</v>
      </c>
      <c r="K194" t="s">
        <v>537</v>
      </c>
      <c r="N194" s="5" t="str">
        <f>_xlfn.XLOOKUP(ohrm_attendance_record[[#This Row],[employee_id]],hs_hr_employee[emp_number],hs_hr_employee[Employee Name],"NF",0,1)</f>
        <v>x_Preeti Kaushik</v>
      </c>
      <c r="R194"/>
      <c r="S194"/>
      <c r="T194"/>
      <c r="U194"/>
      <c r="V194"/>
      <c r="W194"/>
      <c r="X194"/>
      <c r="Y194"/>
      <c r="Z194"/>
    </row>
    <row r="195" spans="1:26" x14ac:dyDescent="0.3">
      <c r="A195">
        <v>190</v>
      </c>
      <c r="B195">
        <v>11</v>
      </c>
      <c r="C195" s="2">
        <v>44651.239583333336</v>
      </c>
      <c r="D195" t="s">
        <v>55</v>
      </c>
      <c r="E195" t="s">
        <v>536</v>
      </c>
      <c r="F195" s="2">
        <v>44651.46875</v>
      </c>
      <c r="G195" s="2">
        <v>44651.75</v>
      </c>
      <c r="H195" t="s">
        <v>55</v>
      </c>
      <c r="I195" t="s">
        <v>536</v>
      </c>
      <c r="J195" s="2">
        <v>44651.979166666664</v>
      </c>
      <c r="K195" t="s">
        <v>537</v>
      </c>
      <c r="N195" s="5" t="str">
        <f>_xlfn.XLOOKUP(ohrm_attendance_record[[#This Row],[employee_id]],hs_hr_employee[emp_number],hs_hr_employee[Employee Name],"NF",0,1)</f>
        <v>x_Ajit Singh</v>
      </c>
      <c r="R195"/>
      <c r="S195"/>
      <c r="T195"/>
      <c r="U195"/>
      <c r="V195"/>
      <c r="W195"/>
      <c r="X195"/>
      <c r="Y195"/>
      <c r="Z195"/>
    </row>
    <row r="196" spans="1:26" x14ac:dyDescent="0.3">
      <c r="A196">
        <v>191</v>
      </c>
      <c r="B196">
        <v>11</v>
      </c>
      <c r="C196" s="2">
        <v>44652.217361111114</v>
      </c>
      <c r="D196" t="s">
        <v>55</v>
      </c>
      <c r="E196" t="s">
        <v>536</v>
      </c>
      <c r="F196" s="2">
        <v>44652.446527777778</v>
      </c>
      <c r="G196" s="2">
        <v>44652.618055555555</v>
      </c>
      <c r="H196" t="s">
        <v>55</v>
      </c>
      <c r="I196" t="s">
        <v>536</v>
      </c>
      <c r="J196" s="2">
        <v>44652.847222222219</v>
      </c>
      <c r="K196" t="s">
        <v>537</v>
      </c>
      <c r="N196" s="5" t="str">
        <f>_xlfn.XLOOKUP(ohrm_attendance_record[[#This Row],[employee_id]],hs_hr_employee[emp_number],hs_hr_employee[Employee Name],"NF",0,1)</f>
        <v>x_Ajit Singh</v>
      </c>
      <c r="R196"/>
      <c r="S196"/>
      <c r="T196"/>
      <c r="U196"/>
      <c r="V196"/>
      <c r="W196"/>
      <c r="X196"/>
      <c r="Y196"/>
      <c r="Z196"/>
    </row>
    <row r="197" spans="1:26" x14ac:dyDescent="0.3">
      <c r="A197">
        <v>192</v>
      </c>
      <c r="B197">
        <v>13</v>
      </c>
      <c r="C197" s="2">
        <v>44652.226388888892</v>
      </c>
      <c r="D197" t="s">
        <v>55</v>
      </c>
      <c r="E197" t="s">
        <v>536</v>
      </c>
      <c r="F197" s="2">
        <v>44652.455555555556</v>
      </c>
      <c r="G197" s="2">
        <v>44655.501388888886</v>
      </c>
      <c r="H197" t="s">
        <v>55</v>
      </c>
      <c r="I197" t="s">
        <v>536</v>
      </c>
      <c r="J197" s="2">
        <v>44655.730555555558</v>
      </c>
      <c r="K197" t="s">
        <v>537</v>
      </c>
      <c r="N197" s="5" t="str">
        <f>_xlfn.XLOOKUP(ohrm_attendance_record[[#This Row],[employee_id]],hs_hr_employee[emp_number],hs_hr_employee[Employee Name],"NF",0,1)</f>
        <v>x_Preeti Kaushik</v>
      </c>
      <c r="R197"/>
      <c r="S197"/>
      <c r="T197"/>
      <c r="U197"/>
      <c r="V197"/>
      <c r="W197"/>
      <c r="X197"/>
      <c r="Y197"/>
      <c r="Z197"/>
    </row>
    <row r="198" spans="1:26" x14ac:dyDescent="0.3">
      <c r="A198">
        <v>193</v>
      </c>
      <c r="B198">
        <v>7</v>
      </c>
      <c r="C198" s="2">
        <v>44652.230555555558</v>
      </c>
      <c r="D198" t="s">
        <v>55</v>
      </c>
      <c r="E198" t="s">
        <v>536</v>
      </c>
      <c r="F198" s="2">
        <v>44652.459722222222</v>
      </c>
      <c r="G198" s="2">
        <v>44652.5625</v>
      </c>
      <c r="H198" t="s">
        <v>55</v>
      </c>
      <c r="I198" t="s">
        <v>536</v>
      </c>
      <c r="J198" s="2">
        <v>44652.791666666664</v>
      </c>
      <c r="K198" t="s">
        <v>537</v>
      </c>
      <c r="N198" s="5" t="str">
        <f>_xlfn.XLOOKUP(ohrm_attendance_record[[#This Row],[employee_id]],hs_hr_employee[emp_number],hs_hr_employee[Employee Name],"NF",0,1)</f>
        <v>Shekhar Sharma</v>
      </c>
      <c r="V198"/>
      <c r="W198"/>
      <c r="X198"/>
      <c r="Y198"/>
      <c r="Z198"/>
    </row>
    <row r="199" spans="1:26" x14ac:dyDescent="0.3">
      <c r="A199">
        <v>194</v>
      </c>
      <c r="B199">
        <v>7</v>
      </c>
      <c r="C199" s="2">
        <v>44655.222222222219</v>
      </c>
      <c r="D199" t="s">
        <v>55</v>
      </c>
      <c r="E199" t="s">
        <v>536</v>
      </c>
      <c r="F199" s="2">
        <v>44655.451388888891</v>
      </c>
      <c r="G199" s="2">
        <v>44656.213888888888</v>
      </c>
      <c r="H199" t="s">
        <v>55</v>
      </c>
      <c r="I199" t="s">
        <v>536</v>
      </c>
      <c r="J199" s="2">
        <v>44656.443055555559</v>
      </c>
      <c r="K199" t="s">
        <v>537</v>
      </c>
      <c r="N199" s="5" t="str">
        <f>_xlfn.XLOOKUP(ohrm_attendance_record[[#This Row],[employee_id]],hs_hr_employee[emp_number],hs_hr_employee[Employee Name],"NF",0,1)</f>
        <v>Shekhar Sharma</v>
      </c>
      <c r="V199"/>
      <c r="W199"/>
      <c r="X199"/>
      <c r="Y199"/>
      <c r="Z199"/>
    </row>
    <row r="200" spans="1:26" x14ac:dyDescent="0.3">
      <c r="A200">
        <v>195</v>
      </c>
      <c r="B200">
        <v>11</v>
      </c>
      <c r="C200" s="2">
        <v>44655.279861111114</v>
      </c>
      <c r="D200" t="s">
        <v>55</v>
      </c>
      <c r="E200" t="s">
        <v>536</v>
      </c>
      <c r="F200" s="2">
        <v>44655.509027777778</v>
      </c>
      <c r="G200" s="2">
        <v>44656.320138888892</v>
      </c>
      <c r="H200" t="s">
        <v>55</v>
      </c>
      <c r="I200" t="s">
        <v>536</v>
      </c>
      <c r="J200" s="2">
        <v>44656.549305555556</v>
      </c>
      <c r="K200" t="s">
        <v>537</v>
      </c>
      <c r="N200" s="5" t="str">
        <f>_xlfn.XLOOKUP(ohrm_attendance_record[[#This Row],[employee_id]],hs_hr_employee[emp_number],hs_hr_employee[Employee Name],"NF",0,1)</f>
        <v>x_Ajit Singh</v>
      </c>
      <c r="V200"/>
      <c r="W200"/>
      <c r="X200"/>
      <c r="Y200"/>
      <c r="Z200"/>
    </row>
    <row r="201" spans="1:26" x14ac:dyDescent="0.3">
      <c r="A201">
        <v>196</v>
      </c>
      <c r="B201">
        <v>13</v>
      </c>
      <c r="C201" s="2">
        <v>44655.501388888886</v>
      </c>
      <c r="D201" t="s">
        <v>55</v>
      </c>
      <c r="E201" t="s">
        <v>536</v>
      </c>
      <c r="F201" s="2">
        <v>44655.730555555558</v>
      </c>
      <c r="G201" s="2">
        <v>44656.521527777775</v>
      </c>
      <c r="H201" t="s">
        <v>55</v>
      </c>
      <c r="I201" t="s">
        <v>536</v>
      </c>
      <c r="J201" s="2">
        <v>44656.750694444447</v>
      </c>
      <c r="K201" t="s">
        <v>537</v>
      </c>
      <c r="N201" s="5" t="str">
        <f>_xlfn.XLOOKUP(ohrm_attendance_record[[#This Row],[employee_id]],hs_hr_employee[emp_number],hs_hr_employee[Employee Name],"NF",0,1)</f>
        <v>x_Preeti Kaushik</v>
      </c>
      <c r="V201"/>
      <c r="W201"/>
      <c r="X201"/>
      <c r="Y201"/>
      <c r="Z201"/>
    </row>
    <row r="202" spans="1:26" x14ac:dyDescent="0.3">
      <c r="A202">
        <v>197</v>
      </c>
      <c r="B202">
        <v>7</v>
      </c>
      <c r="C202" s="2">
        <v>44656.213888888888</v>
      </c>
      <c r="D202" t="s">
        <v>55</v>
      </c>
      <c r="E202" t="s">
        <v>536</v>
      </c>
      <c r="F202" s="2">
        <v>44656.443055555559</v>
      </c>
      <c r="G202" s="2">
        <v>44656.568749999999</v>
      </c>
      <c r="H202" t="s">
        <v>55</v>
      </c>
      <c r="I202" t="s">
        <v>536</v>
      </c>
      <c r="J202" s="2">
        <v>44656.79791666667</v>
      </c>
      <c r="K202" t="s">
        <v>537</v>
      </c>
      <c r="N202" s="5" t="str">
        <f>_xlfn.XLOOKUP(ohrm_attendance_record[[#This Row],[employee_id]],hs_hr_employee[emp_number],hs_hr_employee[Employee Name],"NF",0,1)</f>
        <v>Shekhar Sharma</v>
      </c>
      <c r="V202"/>
      <c r="W202"/>
      <c r="X202"/>
      <c r="Y202"/>
      <c r="Z202"/>
    </row>
    <row r="203" spans="1:26" x14ac:dyDescent="0.3">
      <c r="A203">
        <v>198</v>
      </c>
      <c r="B203">
        <v>11</v>
      </c>
      <c r="C203" s="2">
        <v>44656.320138888892</v>
      </c>
      <c r="D203" t="s">
        <v>55</v>
      </c>
      <c r="E203" t="s">
        <v>536</v>
      </c>
      <c r="F203" s="2">
        <v>44656.549305555556</v>
      </c>
      <c r="G203" s="2">
        <v>44657.303472222222</v>
      </c>
      <c r="H203" t="s">
        <v>55</v>
      </c>
      <c r="I203" t="s">
        <v>536</v>
      </c>
      <c r="J203" s="2">
        <v>44657.532638888886</v>
      </c>
      <c r="K203" t="s">
        <v>537</v>
      </c>
      <c r="N203" s="5" t="str">
        <f>_xlfn.XLOOKUP(ohrm_attendance_record[[#This Row],[employee_id]],hs_hr_employee[emp_number],hs_hr_employee[Employee Name],"NF",0,1)</f>
        <v>x_Ajit Singh</v>
      </c>
      <c r="V203"/>
      <c r="W203"/>
      <c r="X203"/>
      <c r="Y203"/>
      <c r="Z203"/>
    </row>
    <row r="204" spans="1:26" x14ac:dyDescent="0.3">
      <c r="A204">
        <v>199</v>
      </c>
      <c r="B204">
        <v>13</v>
      </c>
      <c r="C204" s="2">
        <v>44656.521527777775</v>
      </c>
      <c r="D204" t="s">
        <v>55</v>
      </c>
      <c r="E204" t="s">
        <v>536</v>
      </c>
      <c r="F204" s="2">
        <v>44656.750694444447</v>
      </c>
      <c r="G204" s="2">
        <v>44656.521527777775</v>
      </c>
      <c r="H204" t="s">
        <v>55</v>
      </c>
      <c r="I204" t="s">
        <v>536</v>
      </c>
      <c r="J204" s="2">
        <v>44656.750694444447</v>
      </c>
      <c r="K204" t="s">
        <v>537</v>
      </c>
      <c r="N204" s="5" t="str">
        <f>_xlfn.XLOOKUP(ohrm_attendance_record[[#This Row],[employee_id]],hs_hr_employee[emp_number],hs_hr_employee[Employee Name],"NF",0,1)</f>
        <v>x_Preeti Kaushik</v>
      </c>
      <c r="V204"/>
      <c r="W204"/>
      <c r="X204"/>
      <c r="Y204"/>
      <c r="Z204"/>
    </row>
    <row r="205" spans="1:26" x14ac:dyDescent="0.3">
      <c r="A205">
        <v>200</v>
      </c>
      <c r="B205">
        <v>7</v>
      </c>
      <c r="C205" s="2">
        <v>44657.195833333331</v>
      </c>
      <c r="D205" t="s">
        <v>55</v>
      </c>
      <c r="E205" t="s">
        <v>536</v>
      </c>
      <c r="F205" s="2">
        <v>44657.425000000003</v>
      </c>
      <c r="G205" s="2">
        <v>44658.211111111108</v>
      </c>
      <c r="H205" t="s">
        <v>55</v>
      </c>
      <c r="I205" t="s">
        <v>536</v>
      </c>
      <c r="J205" s="2">
        <v>44658.44027777778</v>
      </c>
      <c r="K205" t="s">
        <v>537</v>
      </c>
      <c r="N205" s="5" t="str">
        <f>_xlfn.XLOOKUP(ohrm_attendance_record[[#This Row],[employee_id]],hs_hr_employee[emp_number],hs_hr_employee[Employee Name],"NF",0,1)</f>
        <v>Shekhar Sharma</v>
      </c>
    </row>
    <row r="206" spans="1:26" x14ac:dyDescent="0.3">
      <c r="A206">
        <v>201</v>
      </c>
      <c r="B206">
        <v>11</v>
      </c>
      <c r="C206" s="2">
        <v>44657.303472222222</v>
      </c>
      <c r="D206" t="s">
        <v>55</v>
      </c>
      <c r="E206" t="s">
        <v>536</v>
      </c>
      <c r="F206" s="2">
        <v>44657.532638888886</v>
      </c>
      <c r="G206" s="2">
        <v>44657.754166666666</v>
      </c>
      <c r="H206" t="s">
        <v>55</v>
      </c>
      <c r="I206" t="s">
        <v>536</v>
      </c>
      <c r="J206" s="2">
        <v>44657.98333333333</v>
      </c>
      <c r="K206" t="s">
        <v>537</v>
      </c>
      <c r="N206" s="5" t="str">
        <f>_xlfn.XLOOKUP(ohrm_attendance_record[[#This Row],[employee_id]],hs_hr_employee[emp_number],hs_hr_employee[Employee Name],"NF",0,1)</f>
        <v>x_Ajit Singh</v>
      </c>
    </row>
    <row r="207" spans="1:26" x14ac:dyDescent="0.3">
      <c r="A207">
        <v>202</v>
      </c>
      <c r="B207">
        <v>13</v>
      </c>
      <c r="C207" s="2">
        <v>44657.520833333336</v>
      </c>
      <c r="D207" t="s">
        <v>55</v>
      </c>
      <c r="E207" t="s">
        <v>536</v>
      </c>
      <c r="F207" s="2">
        <v>44657.75</v>
      </c>
      <c r="G207" s="2">
        <v>44657.520833333336</v>
      </c>
      <c r="H207" t="s">
        <v>55</v>
      </c>
      <c r="I207" t="s">
        <v>536</v>
      </c>
      <c r="J207" s="2">
        <v>44657.75</v>
      </c>
      <c r="K207" t="s">
        <v>537</v>
      </c>
      <c r="N207" s="5" t="str">
        <f>_xlfn.XLOOKUP(ohrm_attendance_record[[#This Row],[employee_id]],hs_hr_employee[emp_number],hs_hr_employee[Employee Name],"NF",0,1)</f>
        <v>x_Preeti Kaushik</v>
      </c>
    </row>
    <row r="208" spans="1:26" x14ac:dyDescent="0.3">
      <c r="A208">
        <v>203</v>
      </c>
      <c r="B208">
        <v>7</v>
      </c>
      <c r="C208" s="2">
        <v>44658.211111111108</v>
      </c>
      <c r="D208" t="s">
        <v>55</v>
      </c>
      <c r="E208" t="s">
        <v>536</v>
      </c>
      <c r="F208" s="2">
        <v>44658.44027777778</v>
      </c>
      <c r="G208" s="2">
        <v>44658.522916666669</v>
      </c>
      <c r="H208" t="s">
        <v>55</v>
      </c>
      <c r="I208" t="s">
        <v>536</v>
      </c>
      <c r="J208" s="2">
        <v>44658.752083333333</v>
      </c>
      <c r="K208" t="s">
        <v>537</v>
      </c>
      <c r="N208" s="5" t="str">
        <f>_xlfn.XLOOKUP(ohrm_attendance_record[[#This Row],[employee_id]],hs_hr_employee[emp_number],hs_hr_employee[Employee Name],"NF",0,1)</f>
        <v>Shekhar Sharma</v>
      </c>
    </row>
    <row r="209" spans="1:14" x14ac:dyDescent="0.3">
      <c r="A209">
        <v>204</v>
      </c>
      <c r="B209">
        <v>11</v>
      </c>
      <c r="C209" s="2">
        <v>44658.226388888892</v>
      </c>
      <c r="D209" t="s">
        <v>55</v>
      </c>
      <c r="E209" t="s">
        <v>536</v>
      </c>
      <c r="F209" s="2">
        <v>44658.455555555556</v>
      </c>
      <c r="G209" s="2">
        <v>44658.759722222225</v>
      </c>
      <c r="H209" t="s">
        <v>55</v>
      </c>
      <c r="I209" t="s">
        <v>536</v>
      </c>
      <c r="J209" s="2">
        <v>44658.988888888889</v>
      </c>
      <c r="K209" t="s">
        <v>537</v>
      </c>
      <c r="N209" s="5" t="str">
        <f>_xlfn.XLOOKUP(ohrm_attendance_record[[#This Row],[employee_id]],hs_hr_employee[emp_number],hs_hr_employee[Employee Name],"NF",0,1)</f>
        <v>x_Ajit Singh</v>
      </c>
    </row>
    <row r="210" spans="1:14" x14ac:dyDescent="0.3">
      <c r="A210">
        <v>205</v>
      </c>
      <c r="B210">
        <v>7</v>
      </c>
      <c r="C210" s="2">
        <v>44659.230555555558</v>
      </c>
      <c r="D210" t="s">
        <v>55</v>
      </c>
      <c r="E210" t="s">
        <v>536</v>
      </c>
      <c r="F210" s="2">
        <v>44659.459722222222</v>
      </c>
      <c r="G210" s="2">
        <v>44659.54791666667</v>
      </c>
      <c r="H210" t="s">
        <v>55</v>
      </c>
      <c r="I210" t="s">
        <v>536</v>
      </c>
      <c r="J210" s="2">
        <v>44659.777083333334</v>
      </c>
      <c r="K210" t="s">
        <v>537</v>
      </c>
      <c r="N210" s="5" t="str">
        <f>_xlfn.XLOOKUP(ohrm_attendance_record[[#This Row],[employee_id]],hs_hr_employee[emp_number],hs_hr_employee[Employee Name],"NF",0,1)</f>
        <v>Shekhar Sharma</v>
      </c>
    </row>
    <row r="211" spans="1:14" x14ac:dyDescent="0.3">
      <c r="A211">
        <v>206</v>
      </c>
      <c r="B211">
        <v>11</v>
      </c>
      <c r="C211" s="2">
        <v>44659.263888888891</v>
      </c>
      <c r="D211" t="s">
        <v>55</v>
      </c>
      <c r="E211" t="s">
        <v>536</v>
      </c>
      <c r="F211" s="2">
        <v>44659.493055555555</v>
      </c>
      <c r="G211" s="2">
        <v>44662.279861111114</v>
      </c>
      <c r="H211" t="s">
        <v>55</v>
      </c>
      <c r="I211" t="s">
        <v>536</v>
      </c>
      <c r="J211" s="2">
        <v>44662.509027777778</v>
      </c>
      <c r="K211" t="s">
        <v>537</v>
      </c>
      <c r="N211" s="5" t="str">
        <f>_xlfn.XLOOKUP(ohrm_attendance_record[[#This Row],[employee_id]],hs_hr_employee[emp_number],hs_hr_employee[Employee Name],"NF",0,1)</f>
        <v>x_Ajit Singh</v>
      </c>
    </row>
    <row r="212" spans="1:14" x14ac:dyDescent="0.3">
      <c r="A212">
        <v>207</v>
      </c>
      <c r="B212">
        <v>7</v>
      </c>
      <c r="C212" s="2">
        <v>44662.229166666664</v>
      </c>
      <c r="D212" t="s">
        <v>55</v>
      </c>
      <c r="E212" t="s">
        <v>536</v>
      </c>
      <c r="F212" s="2">
        <v>44662.458333333336</v>
      </c>
      <c r="G212" s="2">
        <v>44662.568749999999</v>
      </c>
      <c r="H212" t="s">
        <v>55</v>
      </c>
      <c r="I212" t="s">
        <v>536</v>
      </c>
      <c r="J212" s="2">
        <v>44662.79791666667</v>
      </c>
      <c r="K212" t="s">
        <v>537</v>
      </c>
      <c r="N212" s="5" t="str">
        <f>_xlfn.XLOOKUP(ohrm_attendance_record[[#This Row],[employee_id]],hs_hr_employee[emp_number],hs_hr_employee[Employee Name],"NF",0,1)</f>
        <v>Shekhar Sharma</v>
      </c>
    </row>
    <row r="213" spans="1:14" x14ac:dyDescent="0.3">
      <c r="A213">
        <v>208</v>
      </c>
      <c r="B213">
        <v>11</v>
      </c>
      <c r="C213" s="2">
        <v>44662.279861111114</v>
      </c>
      <c r="D213" t="s">
        <v>55</v>
      </c>
      <c r="E213" t="s">
        <v>536</v>
      </c>
      <c r="F213" s="2">
        <v>44662.509027777778</v>
      </c>
      <c r="G213" s="2">
        <v>44662.753472222219</v>
      </c>
      <c r="H213" t="s">
        <v>55</v>
      </c>
      <c r="I213" t="s">
        <v>536</v>
      </c>
      <c r="J213" s="2">
        <v>44662.982638888891</v>
      </c>
      <c r="K213" t="s">
        <v>537</v>
      </c>
      <c r="N213" s="5" t="str">
        <f>_xlfn.XLOOKUP(ohrm_attendance_record[[#This Row],[employee_id]],hs_hr_employee[emp_number],hs_hr_employee[Employee Name],"NF",0,1)</f>
        <v>x_Ajit Singh</v>
      </c>
    </row>
    <row r="214" spans="1:14" x14ac:dyDescent="0.3">
      <c r="A214">
        <v>209</v>
      </c>
      <c r="B214">
        <v>11</v>
      </c>
      <c r="C214" s="2">
        <v>44663.279861111114</v>
      </c>
      <c r="D214" t="s">
        <v>55</v>
      </c>
      <c r="E214" t="s">
        <v>536</v>
      </c>
      <c r="F214" s="2">
        <v>44663.509027777778</v>
      </c>
      <c r="G214" s="2">
        <v>44664.269444444442</v>
      </c>
      <c r="H214" t="s">
        <v>55</v>
      </c>
      <c r="I214" t="s">
        <v>536</v>
      </c>
      <c r="J214" s="2">
        <v>44664.498611111114</v>
      </c>
      <c r="K214" t="s">
        <v>537</v>
      </c>
      <c r="N214" s="5" t="str">
        <f>_xlfn.XLOOKUP(ohrm_attendance_record[[#This Row],[employee_id]],hs_hr_employee[emp_number],hs_hr_employee[Employee Name],"NF",0,1)</f>
        <v>x_Ajit Singh</v>
      </c>
    </row>
    <row r="215" spans="1:14" x14ac:dyDescent="0.3">
      <c r="A215">
        <v>210</v>
      </c>
      <c r="B215">
        <v>13</v>
      </c>
      <c r="C215" s="2">
        <v>44663.517361111109</v>
      </c>
      <c r="D215" t="s">
        <v>55</v>
      </c>
      <c r="E215" t="s">
        <v>536</v>
      </c>
      <c r="F215" s="2">
        <v>44663.746527777781</v>
      </c>
      <c r="G215" s="2">
        <v>44663.518055555556</v>
      </c>
      <c r="H215" t="s">
        <v>55</v>
      </c>
      <c r="I215" t="s">
        <v>536</v>
      </c>
      <c r="J215" s="2">
        <v>44663.74722222222</v>
      </c>
      <c r="K215" t="s">
        <v>537</v>
      </c>
      <c r="N215" s="5" t="str">
        <f>_xlfn.XLOOKUP(ohrm_attendance_record[[#This Row],[employee_id]],hs_hr_employee[emp_number],hs_hr_employee[Employee Name],"NF",0,1)</f>
        <v>x_Preeti Kaushik</v>
      </c>
    </row>
    <row r="216" spans="1:14" x14ac:dyDescent="0.3">
      <c r="A216">
        <v>211</v>
      </c>
      <c r="B216">
        <v>13</v>
      </c>
      <c r="C216" s="2">
        <v>44663.518055555556</v>
      </c>
      <c r="D216" t="s">
        <v>55</v>
      </c>
      <c r="E216" t="s">
        <v>536</v>
      </c>
      <c r="F216" s="2">
        <v>44663.74722222222</v>
      </c>
      <c r="G216" s="2">
        <v>44677.481249999997</v>
      </c>
      <c r="H216" t="s">
        <v>55</v>
      </c>
      <c r="I216" t="s">
        <v>536</v>
      </c>
      <c r="J216" s="2">
        <v>44677.710416666669</v>
      </c>
      <c r="K216" t="s">
        <v>537</v>
      </c>
      <c r="N216" s="5" t="str">
        <f>_xlfn.XLOOKUP(ohrm_attendance_record[[#This Row],[employee_id]],hs_hr_employee[emp_number],hs_hr_employee[Employee Name],"NF",0,1)</f>
        <v>x_Preeti Kaushik</v>
      </c>
    </row>
    <row r="217" spans="1:14" x14ac:dyDescent="0.3">
      <c r="A217">
        <v>212</v>
      </c>
      <c r="B217">
        <v>7</v>
      </c>
      <c r="C217" s="2">
        <v>44664.205555555556</v>
      </c>
      <c r="D217" t="s">
        <v>55</v>
      </c>
      <c r="E217" t="s">
        <v>536</v>
      </c>
      <c r="F217" s="2">
        <v>44664.43472222222</v>
      </c>
      <c r="G217" s="2">
        <v>44665.197916666664</v>
      </c>
      <c r="H217" t="s">
        <v>55</v>
      </c>
      <c r="I217" t="s">
        <v>536</v>
      </c>
      <c r="J217" s="2">
        <v>44665.427083333336</v>
      </c>
      <c r="K217" t="s">
        <v>537</v>
      </c>
      <c r="N217" s="5" t="str">
        <f>_xlfn.XLOOKUP(ohrm_attendance_record[[#This Row],[employee_id]],hs_hr_employee[emp_number],hs_hr_employee[Employee Name],"NF",0,1)</f>
        <v>Shekhar Sharma</v>
      </c>
    </row>
    <row r="218" spans="1:14" x14ac:dyDescent="0.3">
      <c r="A218">
        <v>213</v>
      </c>
      <c r="B218">
        <v>11</v>
      </c>
      <c r="C218" s="2">
        <v>44664.269444444442</v>
      </c>
      <c r="D218" t="s">
        <v>55</v>
      </c>
      <c r="E218" t="s">
        <v>536</v>
      </c>
      <c r="F218" s="2">
        <v>44664.498611111114</v>
      </c>
      <c r="G218" s="2">
        <v>44665.193055555559</v>
      </c>
      <c r="H218" t="s">
        <v>55</v>
      </c>
      <c r="I218" t="s">
        <v>536</v>
      </c>
      <c r="J218" s="2">
        <v>44665.422222222223</v>
      </c>
      <c r="K218" t="s">
        <v>537</v>
      </c>
      <c r="N218" s="5" t="str">
        <f>_xlfn.XLOOKUP(ohrm_attendance_record[[#This Row],[employee_id]],hs_hr_employee[emp_number],hs_hr_employee[Employee Name],"NF",0,1)</f>
        <v>x_Ajit Singh</v>
      </c>
    </row>
    <row r="219" spans="1:14" x14ac:dyDescent="0.3">
      <c r="A219">
        <v>214</v>
      </c>
      <c r="B219">
        <v>11</v>
      </c>
      <c r="C219" s="2">
        <v>44665.193055555559</v>
      </c>
      <c r="D219" t="s">
        <v>55</v>
      </c>
      <c r="E219" t="s">
        <v>536</v>
      </c>
      <c r="F219" s="2">
        <v>44665.422222222223</v>
      </c>
      <c r="G219" s="2">
        <v>44666.245833333334</v>
      </c>
      <c r="H219" t="s">
        <v>55</v>
      </c>
      <c r="I219" t="s">
        <v>536</v>
      </c>
      <c r="J219" s="2">
        <v>44666.474999999999</v>
      </c>
      <c r="K219" t="s">
        <v>537</v>
      </c>
      <c r="N219" s="5" t="str">
        <f>_xlfn.XLOOKUP(ohrm_attendance_record[[#This Row],[employee_id]],hs_hr_employee[emp_number],hs_hr_employee[Employee Name],"NF",0,1)</f>
        <v>x_Ajit Singh</v>
      </c>
    </row>
    <row r="220" spans="1:14" x14ac:dyDescent="0.3">
      <c r="A220">
        <v>215</v>
      </c>
      <c r="B220">
        <v>7</v>
      </c>
      <c r="C220" s="2">
        <v>44665.197916666664</v>
      </c>
      <c r="D220" t="s">
        <v>55</v>
      </c>
      <c r="E220" t="s">
        <v>536</v>
      </c>
      <c r="F220" s="2">
        <v>44665.427083333336</v>
      </c>
      <c r="G220" s="2">
        <v>44666.21597222222</v>
      </c>
      <c r="H220" t="s">
        <v>55</v>
      </c>
      <c r="I220" t="s">
        <v>536</v>
      </c>
      <c r="J220" s="2">
        <v>44666.445138888892</v>
      </c>
      <c r="K220" t="s">
        <v>537</v>
      </c>
      <c r="N220" s="5" t="str">
        <f>_xlfn.XLOOKUP(ohrm_attendance_record[[#This Row],[employee_id]],hs_hr_employee[emp_number],hs_hr_employee[Employee Name],"NF",0,1)</f>
        <v>Shekhar Sharma</v>
      </c>
    </row>
    <row r="221" spans="1:14" x14ac:dyDescent="0.3">
      <c r="A221">
        <v>216</v>
      </c>
      <c r="B221">
        <v>7</v>
      </c>
      <c r="C221" s="2">
        <v>44666.21597222222</v>
      </c>
      <c r="D221" t="s">
        <v>55</v>
      </c>
      <c r="E221" t="s">
        <v>536</v>
      </c>
      <c r="F221" s="2">
        <v>44666.445138888892</v>
      </c>
      <c r="G221" s="2">
        <v>44669.228472222225</v>
      </c>
      <c r="H221" t="s">
        <v>55</v>
      </c>
      <c r="I221" t="s">
        <v>536</v>
      </c>
      <c r="J221" s="2">
        <v>44669.457638888889</v>
      </c>
      <c r="K221" t="s">
        <v>537</v>
      </c>
      <c r="N221" s="5" t="str">
        <f>_xlfn.XLOOKUP(ohrm_attendance_record[[#This Row],[employee_id]],hs_hr_employee[emp_number],hs_hr_employee[Employee Name],"NF",0,1)</f>
        <v>Shekhar Sharma</v>
      </c>
    </row>
    <row r="222" spans="1:14" x14ac:dyDescent="0.3">
      <c r="A222">
        <v>217</v>
      </c>
      <c r="B222">
        <v>11</v>
      </c>
      <c r="C222" s="2">
        <v>44666.245833333334</v>
      </c>
      <c r="D222" t="s">
        <v>55</v>
      </c>
      <c r="E222" t="s">
        <v>536</v>
      </c>
      <c r="F222" s="2">
        <v>44666.474999999999</v>
      </c>
      <c r="G222" s="2">
        <v>44667.146527777775</v>
      </c>
      <c r="H222" t="s">
        <v>55</v>
      </c>
      <c r="I222" t="s">
        <v>536</v>
      </c>
      <c r="J222" s="2">
        <v>44667.375694444447</v>
      </c>
      <c r="K222" t="s">
        <v>537</v>
      </c>
      <c r="N222" s="5" t="str">
        <f>_xlfn.XLOOKUP(ohrm_attendance_record[[#This Row],[employee_id]],hs_hr_employee[emp_number],hs_hr_employee[Employee Name],"NF",0,1)</f>
        <v>x_Ajit Singh</v>
      </c>
    </row>
    <row r="223" spans="1:14" x14ac:dyDescent="0.3">
      <c r="A223">
        <v>218</v>
      </c>
      <c r="B223">
        <v>7</v>
      </c>
      <c r="C223" s="2">
        <v>44669.228472222225</v>
      </c>
      <c r="D223" t="s">
        <v>55</v>
      </c>
      <c r="E223" t="s">
        <v>536</v>
      </c>
      <c r="F223" s="2">
        <v>44669.457638888889</v>
      </c>
      <c r="G223" s="2">
        <v>44670.22152777778</v>
      </c>
      <c r="H223" t="s">
        <v>55</v>
      </c>
      <c r="I223" t="s">
        <v>536</v>
      </c>
      <c r="J223" s="2">
        <v>44670.450694444444</v>
      </c>
      <c r="K223" t="s">
        <v>537</v>
      </c>
      <c r="N223" s="5" t="str">
        <f>_xlfn.XLOOKUP(ohrm_attendance_record[[#This Row],[employee_id]],hs_hr_employee[emp_number],hs_hr_employee[Employee Name],"NF",0,1)</f>
        <v>Shekhar Sharma</v>
      </c>
    </row>
    <row r="224" spans="1:14" x14ac:dyDescent="0.3">
      <c r="A224">
        <v>219</v>
      </c>
      <c r="B224">
        <v>11</v>
      </c>
      <c r="C224" s="2">
        <v>44669.281944444447</v>
      </c>
      <c r="D224" t="s">
        <v>55</v>
      </c>
      <c r="E224" t="s">
        <v>536</v>
      </c>
      <c r="F224" s="2">
        <v>44669.511111111111</v>
      </c>
      <c r="G224" s="2">
        <v>44670.20416666667</v>
      </c>
      <c r="H224" t="s">
        <v>55</v>
      </c>
      <c r="I224" t="s">
        <v>536</v>
      </c>
      <c r="J224" s="2">
        <v>44670.433333333334</v>
      </c>
      <c r="K224" t="s">
        <v>537</v>
      </c>
      <c r="N224" s="5" t="str">
        <f>_xlfn.XLOOKUP(ohrm_attendance_record[[#This Row],[employee_id]],hs_hr_employee[emp_number],hs_hr_employee[Employee Name],"NF",0,1)</f>
        <v>x_Ajit Singh</v>
      </c>
    </row>
    <row r="225" spans="1:14" x14ac:dyDescent="0.3">
      <c r="A225">
        <v>220</v>
      </c>
      <c r="B225">
        <v>11</v>
      </c>
      <c r="C225" s="2">
        <v>44670.20416666667</v>
      </c>
      <c r="D225" t="s">
        <v>55</v>
      </c>
      <c r="E225" t="s">
        <v>536</v>
      </c>
      <c r="F225" s="2">
        <v>44670.433333333334</v>
      </c>
      <c r="G225" s="2">
        <v>44671.261111111111</v>
      </c>
      <c r="H225" t="s">
        <v>55</v>
      </c>
      <c r="I225" t="s">
        <v>536</v>
      </c>
      <c r="J225" s="2">
        <v>44671.490277777775</v>
      </c>
      <c r="K225" t="s">
        <v>537</v>
      </c>
      <c r="N225" s="5" t="str">
        <f>_xlfn.XLOOKUP(ohrm_attendance_record[[#This Row],[employee_id]],hs_hr_employee[emp_number],hs_hr_employee[Employee Name],"NF",0,1)</f>
        <v>x_Ajit Singh</v>
      </c>
    </row>
    <row r="226" spans="1:14" x14ac:dyDescent="0.3">
      <c r="A226">
        <v>221</v>
      </c>
      <c r="B226">
        <v>7</v>
      </c>
      <c r="C226" s="2">
        <v>44670.22152777778</v>
      </c>
      <c r="D226" t="s">
        <v>55</v>
      </c>
      <c r="E226" t="s">
        <v>536</v>
      </c>
      <c r="F226" s="2">
        <v>44670.450694444444</v>
      </c>
      <c r="G226" s="2">
        <v>44671.208333333336</v>
      </c>
      <c r="H226" t="s">
        <v>55</v>
      </c>
      <c r="I226" t="s">
        <v>536</v>
      </c>
      <c r="J226" s="2">
        <v>44671.4375</v>
      </c>
      <c r="K226" t="s">
        <v>537</v>
      </c>
      <c r="N226" s="5" t="str">
        <f>_xlfn.XLOOKUP(ohrm_attendance_record[[#This Row],[employee_id]],hs_hr_employee[emp_number],hs_hr_employee[Employee Name],"NF",0,1)</f>
        <v>Shekhar Sharma</v>
      </c>
    </row>
    <row r="227" spans="1:14" x14ac:dyDescent="0.3">
      <c r="A227">
        <v>222</v>
      </c>
      <c r="B227">
        <v>7</v>
      </c>
      <c r="C227" s="2">
        <v>44671.208333333336</v>
      </c>
      <c r="D227" t="s">
        <v>55</v>
      </c>
      <c r="E227" t="s">
        <v>536</v>
      </c>
      <c r="F227" s="2">
        <v>44671.4375</v>
      </c>
      <c r="G227" s="2">
        <v>44672.217361111114</v>
      </c>
      <c r="H227" t="s">
        <v>55</v>
      </c>
      <c r="I227" t="s">
        <v>536</v>
      </c>
      <c r="J227" s="2">
        <v>44672.446527777778</v>
      </c>
      <c r="K227" t="s">
        <v>537</v>
      </c>
      <c r="N227" s="5" t="str">
        <f>_xlfn.XLOOKUP(ohrm_attendance_record[[#This Row],[employee_id]],hs_hr_employee[emp_number],hs_hr_employee[Employee Name],"NF",0,1)</f>
        <v>Shekhar Sharma</v>
      </c>
    </row>
    <row r="228" spans="1:14" x14ac:dyDescent="0.3">
      <c r="A228">
        <v>223</v>
      </c>
      <c r="B228">
        <v>11</v>
      </c>
      <c r="C228" s="2">
        <v>44671.261111111111</v>
      </c>
      <c r="D228" t="s">
        <v>55</v>
      </c>
      <c r="E228" t="s">
        <v>536</v>
      </c>
      <c r="F228" s="2">
        <v>44671.490277777775</v>
      </c>
      <c r="G228" s="2">
        <v>44672.275000000001</v>
      </c>
      <c r="H228" t="s">
        <v>55</v>
      </c>
      <c r="I228" t="s">
        <v>536</v>
      </c>
      <c r="J228" s="2">
        <v>44672.504166666666</v>
      </c>
      <c r="K228" t="s">
        <v>537</v>
      </c>
      <c r="N228" s="5" t="str">
        <f>_xlfn.XLOOKUP(ohrm_attendance_record[[#This Row],[employee_id]],hs_hr_employee[emp_number],hs_hr_employee[Employee Name],"NF",0,1)</f>
        <v>x_Ajit Singh</v>
      </c>
    </row>
    <row r="229" spans="1:14" x14ac:dyDescent="0.3">
      <c r="A229">
        <v>224</v>
      </c>
      <c r="B229">
        <v>7</v>
      </c>
      <c r="C229" s="2">
        <v>44672.217361111114</v>
      </c>
      <c r="D229" t="s">
        <v>55</v>
      </c>
      <c r="E229" t="s">
        <v>536</v>
      </c>
      <c r="F229" s="2">
        <v>44672.446527777778</v>
      </c>
      <c r="G229" s="2">
        <v>44673.21597222222</v>
      </c>
      <c r="H229" t="s">
        <v>55</v>
      </c>
      <c r="I229" t="s">
        <v>536</v>
      </c>
      <c r="J229" s="2">
        <v>44673.445138888892</v>
      </c>
      <c r="K229" t="s">
        <v>537</v>
      </c>
      <c r="N229" s="5" t="str">
        <f>_xlfn.XLOOKUP(ohrm_attendance_record[[#This Row],[employee_id]],hs_hr_employee[emp_number],hs_hr_employee[Employee Name],"NF",0,1)</f>
        <v>Shekhar Sharma</v>
      </c>
    </row>
    <row r="230" spans="1:14" x14ac:dyDescent="0.3">
      <c r="A230">
        <v>225</v>
      </c>
      <c r="B230">
        <v>11</v>
      </c>
      <c r="C230" s="2">
        <v>44672.275000000001</v>
      </c>
      <c r="D230" t="s">
        <v>55</v>
      </c>
      <c r="E230" t="s">
        <v>536</v>
      </c>
      <c r="F230" s="2">
        <v>44672.504166666666</v>
      </c>
      <c r="G230" s="2">
        <v>44673.314583333333</v>
      </c>
      <c r="H230" t="s">
        <v>55</v>
      </c>
      <c r="I230" t="s">
        <v>536</v>
      </c>
      <c r="J230" s="2">
        <v>44673.543749999997</v>
      </c>
      <c r="K230" t="s">
        <v>537</v>
      </c>
      <c r="N230" s="5" t="str">
        <f>_xlfn.XLOOKUP(ohrm_attendance_record[[#This Row],[employee_id]],hs_hr_employee[emp_number],hs_hr_employee[Employee Name],"NF",0,1)</f>
        <v>x_Ajit Singh</v>
      </c>
    </row>
    <row r="231" spans="1:14" x14ac:dyDescent="0.3">
      <c r="A231">
        <v>226</v>
      </c>
      <c r="B231">
        <v>7</v>
      </c>
      <c r="C231" s="2">
        <v>44673.21597222222</v>
      </c>
      <c r="D231" t="s">
        <v>55</v>
      </c>
      <c r="E231" t="s">
        <v>536</v>
      </c>
      <c r="F231" s="2">
        <v>44673.445138888892</v>
      </c>
      <c r="G231" s="2">
        <v>44676.213194444441</v>
      </c>
      <c r="H231" t="s">
        <v>55</v>
      </c>
      <c r="I231" t="s">
        <v>536</v>
      </c>
      <c r="J231" s="2">
        <v>44676.442361111112</v>
      </c>
      <c r="K231" t="s">
        <v>537</v>
      </c>
      <c r="N231" s="5" t="str">
        <f>_xlfn.XLOOKUP(ohrm_attendance_record[[#This Row],[employee_id]],hs_hr_employee[emp_number],hs_hr_employee[Employee Name],"NF",0,1)</f>
        <v>Shekhar Sharma</v>
      </c>
    </row>
    <row r="232" spans="1:14" x14ac:dyDescent="0.3">
      <c r="A232">
        <v>227</v>
      </c>
      <c r="B232">
        <v>11</v>
      </c>
      <c r="C232" s="2">
        <v>44673.314583333333</v>
      </c>
      <c r="D232" t="s">
        <v>55</v>
      </c>
      <c r="E232" t="s">
        <v>536</v>
      </c>
      <c r="F232" s="2">
        <v>44673.543749999997</v>
      </c>
      <c r="G232" s="2">
        <v>44675.504861111112</v>
      </c>
      <c r="H232" t="s">
        <v>55</v>
      </c>
      <c r="I232" t="s">
        <v>536</v>
      </c>
      <c r="J232" s="2">
        <v>44675.734027777777</v>
      </c>
      <c r="K232" t="s">
        <v>537</v>
      </c>
      <c r="N232" s="5" t="str">
        <f>_xlfn.XLOOKUP(ohrm_attendance_record[[#This Row],[employee_id]],hs_hr_employee[emp_number],hs_hr_employee[Employee Name],"NF",0,1)</f>
        <v>x_Ajit Singh</v>
      </c>
    </row>
    <row r="233" spans="1:14" x14ac:dyDescent="0.3">
      <c r="A233">
        <v>228</v>
      </c>
      <c r="B233">
        <v>7</v>
      </c>
      <c r="C233" s="2">
        <v>44676.213194444441</v>
      </c>
      <c r="D233" t="s">
        <v>55</v>
      </c>
      <c r="E233" t="s">
        <v>536</v>
      </c>
      <c r="F233" s="2">
        <v>44676.442361111112</v>
      </c>
      <c r="G233" s="2">
        <v>44679.225694444445</v>
      </c>
      <c r="H233" t="s">
        <v>55</v>
      </c>
      <c r="I233" t="s">
        <v>536</v>
      </c>
      <c r="J233" s="2">
        <v>44679.454861111109</v>
      </c>
      <c r="K233" t="s">
        <v>537</v>
      </c>
      <c r="N233" s="5" t="str">
        <f>_xlfn.XLOOKUP(ohrm_attendance_record[[#This Row],[employee_id]],hs_hr_employee[emp_number],hs_hr_employee[Employee Name],"NF",0,1)</f>
        <v>Shekhar Sharma</v>
      </c>
    </row>
    <row r="234" spans="1:14" x14ac:dyDescent="0.3">
      <c r="A234">
        <v>229</v>
      </c>
      <c r="B234">
        <v>11</v>
      </c>
      <c r="C234" s="2">
        <v>44676.245833333334</v>
      </c>
      <c r="D234" t="s">
        <v>55</v>
      </c>
      <c r="E234" t="s">
        <v>536</v>
      </c>
      <c r="F234" s="2">
        <v>44676.474999999999</v>
      </c>
      <c r="G234" s="2">
        <v>44677.260416666664</v>
      </c>
      <c r="H234" t="s">
        <v>55</v>
      </c>
      <c r="I234" t="s">
        <v>536</v>
      </c>
      <c r="J234" s="2">
        <v>44677.489583333336</v>
      </c>
      <c r="K234" t="s">
        <v>537</v>
      </c>
      <c r="N234" s="5" t="str">
        <f>_xlfn.XLOOKUP(ohrm_attendance_record[[#This Row],[employee_id]],hs_hr_employee[emp_number],hs_hr_employee[Employee Name],"NF",0,1)</f>
        <v>x_Ajit Singh</v>
      </c>
    </row>
    <row r="235" spans="1:14" x14ac:dyDescent="0.3">
      <c r="A235">
        <v>230</v>
      </c>
      <c r="B235">
        <v>11</v>
      </c>
      <c r="C235" s="2">
        <v>44677.260416666664</v>
      </c>
      <c r="D235" t="s">
        <v>55</v>
      </c>
      <c r="E235" t="s">
        <v>536</v>
      </c>
      <c r="F235" s="2">
        <v>44677.489583333336</v>
      </c>
      <c r="G235" s="2">
        <v>44677.711111111108</v>
      </c>
      <c r="H235" t="s">
        <v>55</v>
      </c>
      <c r="I235" t="s">
        <v>536</v>
      </c>
      <c r="J235" s="2">
        <v>44677.94027777778</v>
      </c>
      <c r="K235" t="s">
        <v>537</v>
      </c>
      <c r="N235" s="5" t="str">
        <f>_xlfn.XLOOKUP(ohrm_attendance_record[[#This Row],[employee_id]],hs_hr_employee[emp_number],hs_hr_employee[Employee Name],"NF",0,1)</f>
        <v>x_Ajit Singh</v>
      </c>
    </row>
    <row r="236" spans="1:14" x14ac:dyDescent="0.3">
      <c r="A236">
        <v>231</v>
      </c>
      <c r="B236">
        <v>13</v>
      </c>
      <c r="C236" s="2">
        <v>44677.481249999997</v>
      </c>
      <c r="D236" t="s">
        <v>55</v>
      </c>
      <c r="E236" t="s">
        <v>536</v>
      </c>
      <c r="F236" s="2">
        <v>44677.710416666669</v>
      </c>
      <c r="G236" s="2">
        <v>44679.238888888889</v>
      </c>
      <c r="H236" t="s">
        <v>55</v>
      </c>
      <c r="I236" t="s">
        <v>536</v>
      </c>
      <c r="J236" s="2">
        <v>44679.468055555553</v>
      </c>
      <c r="K236" t="s">
        <v>537</v>
      </c>
      <c r="N236" s="5" t="str">
        <f>_xlfn.XLOOKUP(ohrm_attendance_record[[#This Row],[employee_id]],hs_hr_employee[emp_number],hs_hr_employee[Employee Name],"NF",0,1)</f>
        <v>x_Preeti Kaushik</v>
      </c>
    </row>
    <row r="237" spans="1:14" x14ac:dyDescent="0.3">
      <c r="A237">
        <v>232</v>
      </c>
      <c r="B237">
        <v>11</v>
      </c>
      <c r="C237" s="2">
        <v>44678.240277777775</v>
      </c>
      <c r="D237" t="s">
        <v>55</v>
      </c>
      <c r="E237" t="s">
        <v>536</v>
      </c>
      <c r="F237" s="2">
        <v>44678.469444444447</v>
      </c>
      <c r="G237" s="2">
        <v>44679.265277777777</v>
      </c>
      <c r="H237" t="s">
        <v>55</v>
      </c>
      <c r="I237" t="s">
        <v>536</v>
      </c>
      <c r="J237" s="2">
        <v>44679.494444444441</v>
      </c>
      <c r="K237" t="s">
        <v>537</v>
      </c>
      <c r="N237" s="5" t="str">
        <f>_xlfn.XLOOKUP(ohrm_attendance_record[[#This Row],[employee_id]],hs_hr_employee[emp_number],hs_hr_employee[Employee Name],"NF",0,1)</f>
        <v>x_Ajit Singh</v>
      </c>
    </row>
    <row r="238" spans="1:14" x14ac:dyDescent="0.3">
      <c r="A238">
        <v>233</v>
      </c>
      <c r="B238">
        <v>7</v>
      </c>
      <c r="C238" s="2">
        <v>44679.225694444445</v>
      </c>
      <c r="D238" t="s">
        <v>55</v>
      </c>
      <c r="E238" t="s">
        <v>536</v>
      </c>
      <c r="F238" s="2">
        <v>44679.454861111109</v>
      </c>
      <c r="G238" s="2">
        <v>44680.210416666669</v>
      </c>
      <c r="H238" t="s">
        <v>55</v>
      </c>
      <c r="I238" t="s">
        <v>536</v>
      </c>
      <c r="J238" s="2">
        <v>44680.439583333333</v>
      </c>
      <c r="K238" t="s">
        <v>537</v>
      </c>
      <c r="N238" s="5" t="str">
        <f>_xlfn.XLOOKUP(ohrm_attendance_record[[#This Row],[employee_id]],hs_hr_employee[emp_number],hs_hr_employee[Employee Name],"NF",0,1)</f>
        <v>Shekhar Sharma</v>
      </c>
    </row>
    <row r="239" spans="1:14" x14ac:dyDescent="0.3">
      <c r="A239">
        <v>234</v>
      </c>
      <c r="B239">
        <v>11</v>
      </c>
      <c r="C239" s="2">
        <v>44679.265277777777</v>
      </c>
      <c r="D239" t="s">
        <v>55</v>
      </c>
      <c r="E239" t="s">
        <v>536</v>
      </c>
      <c r="F239" s="2">
        <v>44679.494444444441</v>
      </c>
      <c r="G239" s="2">
        <v>44679.649305555555</v>
      </c>
      <c r="H239" t="s">
        <v>55</v>
      </c>
      <c r="I239" t="s">
        <v>536</v>
      </c>
      <c r="J239" s="2">
        <v>44679.878472222219</v>
      </c>
      <c r="K239" t="s">
        <v>537</v>
      </c>
      <c r="N239" s="5" t="str">
        <f>_xlfn.XLOOKUP(ohrm_attendance_record[[#This Row],[employee_id]],hs_hr_employee[emp_number],hs_hr_employee[Employee Name],"NF",0,1)</f>
        <v>x_Ajit Singh</v>
      </c>
    </row>
    <row r="240" spans="1:14" x14ac:dyDescent="0.3">
      <c r="A240">
        <v>235</v>
      </c>
      <c r="B240">
        <v>7</v>
      </c>
      <c r="C240" s="2">
        <v>44680.210416666669</v>
      </c>
      <c r="D240" t="s">
        <v>55</v>
      </c>
      <c r="E240" t="s">
        <v>536</v>
      </c>
      <c r="F240" s="2">
        <v>44680.439583333333</v>
      </c>
      <c r="G240" s="2">
        <v>44683.223611111112</v>
      </c>
      <c r="H240" t="s">
        <v>55</v>
      </c>
      <c r="I240" t="s">
        <v>536</v>
      </c>
      <c r="J240" s="2">
        <v>44683.452777777777</v>
      </c>
      <c r="K240" t="s">
        <v>537</v>
      </c>
      <c r="N240" s="5" t="str">
        <f>_xlfn.XLOOKUP(ohrm_attendance_record[[#This Row],[employee_id]],hs_hr_employee[emp_number],hs_hr_employee[Employee Name],"NF",0,1)</f>
        <v>Shekhar Sharma</v>
      </c>
    </row>
    <row r="241" spans="1:14" x14ac:dyDescent="0.3">
      <c r="A241">
        <v>236</v>
      </c>
      <c r="B241">
        <v>11</v>
      </c>
      <c r="C241" s="2">
        <v>44680.248611111114</v>
      </c>
      <c r="D241" t="s">
        <v>55</v>
      </c>
      <c r="E241" t="s">
        <v>536</v>
      </c>
      <c r="F241" s="2">
        <v>44680.477777777778</v>
      </c>
      <c r="G241" s="2">
        <v>44683.270833333336</v>
      </c>
      <c r="H241" t="s">
        <v>55</v>
      </c>
      <c r="I241" t="s">
        <v>536</v>
      </c>
      <c r="J241" s="2">
        <v>44683.5</v>
      </c>
      <c r="K241" t="s">
        <v>537</v>
      </c>
      <c r="N241" s="5" t="str">
        <f>_xlfn.XLOOKUP(ohrm_attendance_record[[#This Row],[employee_id]],hs_hr_employee[emp_number],hs_hr_employee[Employee Name],"NF",0,1)</f>
        <v>x_Ajit Singh</v>
      </c>
    </row>
    <row r="242" spans="1:14" x14ac:dyDescent="0.3">
      <c r="A242">
        <v>237</v>
      </c>
      <c r="B242">
        <v>7</v>
      </c>
      <c r="C242" s="2">
        <v>44683.223611111112</v>
      </c>
      <c r="D242" t="s">
        <v>55</v>
      </c>
      <c r="E242" t="s">
        <v>536</v>
      </c>
      <c r="F242" s="2">
        <v>44683.452777777777</v>
      </c>
      <c r="G242" s="2">
        <v>44684.202777777777</v>
      </c>
      <c r="H242" t="s">
        <v>55</v>
      </c>
      <c r="I242" t="s">
        <v>536</v>
      </c>
      <c r="J242" s="2">
        <v>44684.431944444441</v>
      </c>
      <c r="K242" t="s">
        <v>537</v>
      </c>
      <c r="N242" s="5" t="str">
        <f>_xlfn.XLOOKUP(ohrm_attendance_record[[#This Row],[employee_id]],hs_hr_employee[emp_number],hs_hr_employee[Employee Name],"NF",0,1)</f>
        <v>Shekhar Sharma</v>
      </c>
    </row>
    <row r="243" spans="1:14" x14ac:dyDescent="0.3">
      <c r="A243">
        <v>238</v>
      </c>
      <c r="B243">
        <v>13</v>
      </c>
      <c r="C243" s="2">
        <v>44683.256249999999</v>
      </c>
      <c r="D243" t="s">
        <v>55</v>
      </c>
      <c r="E243" t="s">
        <v>536</v>
      </c>
      <c r="F243" s="2">
        <v>44683.48541666667</v>
      </c>
      <c r="G243" s="2">
        <v>44684.189583333333</v>
      </c>
      <c r="H243" t="s">
        <v>55</v>
      </c>
      <c r="I243" t="s">
        <v>536</v>
      </c>
      <c r="J243" s="2">
        <v>44684.418749999997</v>
      </c>
      <c r="K243" t="s">
        <v>537</v>
      </c>
      <c r="N243" s="5" t="str">
        <f>_xlfn.XLOOKUP(ohrm_attendance_record[[#This Row],[employee_id]],hs_hr_employee[emp_number],hs_hr_employee[Employee Name],"NF",0,1)</f>
        <v>x_Preeti Kaushik</v>
      </c>
    </row>
    <row r="244" spans="1:14" x14ac:dyDescent="0.3">
      <c r="A244">
        <v>239</v>
      </c>
      <c r="B244">
        <v>11</v>
      </c>
      <c r="C244" s="2">
        <v>44683.270833333336</v>
      </c>
      <c r="D244" t="s">
        <v>55</v>
      </c>
      <c r="E244" t="s">
        <v>536</v>
      </c>
      <c r="F244" s="2">
        <v>44683.5</v>
      </c>
      <c r="G244" s="2">
        <v>44684.223611111112</v>
      </c>
      <c r="H244" t="s">
        <v>55</v>
      </c>
      <c r="I244" t="s">
        <v>536</v>
      </c>
      <c r="J244" s="2">
        <v>44684.452777777777</v>
      </c>
      <c r="K244" t="s">
        <v>537</v>
      </c>
      <c r="N244" s="5" t="str">
        <f>_xlfn.XLOOKUP(ohrm_attendance_record[[#This Row],[employee_id]],hs_hr_employee[emp_number],hs_hr_employee[Employee Name],"NF",0,1)</f>
        <v>x_Ajit Singh</v>
      </c>
    </row>
    <row r="245" spans="1:14" x14ac:dyDescent="0.3">
      <c r="A245">
        <v>240</v>
      </c>
      <c r="B245">
        <v>13</v>
      </c>
      <c r="C245" s="2">
        <v>44684.19027777778</v>
      </c>
      <c r="D245" t="s">
        <v>55</v>
      </c>
      <c r="E245" t="s">
        <v>536</v>
      </c>
      <c r="F245" s="2">
        <v>44684.419444444444</v>
      </c>
      <c r="G245" s="2">
        <v>44718.338888888888</v>
      </c>
      <c r="H245" t="s">
        <v>55</v>
      </c>
      <c r="I245" t="s">
        <v>536</v>
      </c>
      <c r="J245" s="2">
        <v>44718.568055555559</v>
      </c>
      <c r="K245" t="s">
        <v>537</v>
      </c>
      <c r="N245" s="5" t="str">
        <f>_xlfn.XLOOKUP(ohrm_attendance_record[[#This Row],[employee_id]],hs_hr_employee[emp_number],hs_hr_employee[Employee Name],"NF",0,1)</f>
        <v>x_Preeti Kaushik</v>
      </c>
    </row>
    <row r="246" spans="1:14" x14ac:dyDescent="0.3">
      <c r="A246">
        <v>241</v>
      </c>
      <c r="B246">
        <v>7</v>
      </c>
      <c r="C246" s="2">
        <v>44684.202777777777</v>
      </c>
      <c r="D246" t="s">
        <v>55</v>
      </c>
      <c r="E246" t="s">
        <v>536</v>
      </c>
      <c r="F246" s="2">
        <v>44684.431944444441</v>
      </c>
      <c r="G246" s="2">
        <v>44684.548611111109</v>
      </c>
      <c r="H246" t="s">
        <v>55</v>
      </c>
      <c r="I246" t="s">
        <v>536</v>
      </c>
      <c r="J246" s="2">
        <v>44684.777777777781</v>
      </c>
      <c r="K246" t="s">
        <v>537</v>
      </c>
      <c r="N246" s="5" t="str">
        <f>_xlfn.XLOOKUP(ohrm_attendance_record[[#This Row],[employee_id]],hs_hr_employee[emp_number],hs_hr_employee[Employee Name],"NF",0,1)</f>
        <v>Shekhar Sharma</v>
      </c>
    </row>
    <row r="247" spans="1:14" x14ac:dyDescent="0.3">
      <c r="A247">
        <v>242</v>
      </c>
      <c r="B247">
        <v>11</v>
      </c>
      <c r="C247" s="2">
        <v>44684.223611111112</v>
      </c>
      <c r="D247" t="s">
        <v>55</v>
      </c>
      <c r="E247" t="s">
        <v>536</v>
      </c>
      <c r="F247" s="2">
        <v>44684.452777777777</v>
      </c>
      <c r="G247" s="2">
        <v>44685.244444444441</v>
      </c>
      <c r="H247" t="s">
        <v>55</v>
      </c>
      <c r="I247" t="s">
        <v>536</v>
      </c>
      <c r="J247" s="2">
        <v>44685.473611111112</v>
      </c>
      <c r="K247" t="s">
        <v>537</v>
      </c>
      <c r="N247" s="5" t="str">
        <f>_xlfn.XLOOKUP(ohrm_attendance_record[[#This Row],[employee_id]],hs_hr_employee[emp_number],hs_hr_employee[Employee Name],"NF",0,1)</f>
        <v>x_Ajit Singh</v>
      </c>
    </row>
    <row r="248" spans="1:14" x14ac:dyDescent="0.3">
      <c r="A248">
        <v>243</v>
      </c>
      <c r="B248">
        <v>7</v>
      </c>
      <c r="C248" s="2">
        <v>44685.217361111114</v>
      </c>
      <c r="D248" t="s">
        <v>55</v>
      </c>
      <c r="E248" t="s">
        <v>536</v>
      </c>
      <c r="F248" s="2">
        <v>44685.446527777778</v>
      </c>
      <c r="G248" s="2">
        <v>44686.217361111114</v>
      </c>
      <c r="H248" t="s">
        <v>55</v>
      </c>
      <c r="I248" t="s">
        <v>536</v>
      </c>
      <c r="J248" s="2">
        <v>44686.446527777778</v>
      </c>
      <c r="K248" t="s">
        <v>537</v>
      </c>
      <c r="N248" s="5" t="str">
        <f>_xlfn.XLOOKUP(ohrm_attendance_record[[#This Row],[employee_id]],hs_hr_employee[emp_number],hs_hr_employee[Employee Name],"NF",0,1)</f>
        <v>Shekhar Sharma</v>
      </c>
    </row>
    <row r="249" spans="1:14" x14ac:dyDescent="0.3">
      <c r="A249">
        <v>244</v>
      </c>
      <c r="B249">
        <v>11</v>
      </c>
      <c r="C249" s="2">
        <v>44685.244444444441</v>
      </c>
      <c r="D249" t="s">
        <v>55</v>
      </c>
      <c r="E249" t="s">
        <v>536</v>
      </c>
      <c r="F249" s="2">
        <v>44685.473611111112</v>
      </c>
      <c r="G249" s="2">
        <v>44686.251388888886</v>
      </c>
      <c r="H249" t="s">
        <v>55</v>
      </c>
      <c r="I249" t="s">
        <v>536</v>
      </c>
      <c r="J249" s="2">
        <v>44686.480555555558</v>
      </c>
      <c r="K249" t="s">
        <v>537</v>
      </c>
      <c r="N249" s="5" t="str">
        <f>_xlfn.XLOOKUP(ohrm_attendance_record[[#This Row],[employee_id]],hs_hr_employee[emp_number],hs_hr_employee[Employee Name],"NF",0,1)</f>
        <v>x_Ajit Singh</v>
      </c>
    </row>
    <row r="250" spans="1:14" x14ac:dyDescent="0.3">
      <c r="A250">
        <v>245</v>
      </c>
      <c r="B250">
        <v>7</v>
      </c>
      <c r="C250" s="2">
        <v>44686.217361111114</v>
      </c>
      <c r="D250" t="s">
        <v>55</v>
      </c>
      <c r="E250" t="s">
        <v>536</v>
      </c>
      <c r="F250" s="2">
        <v>44686.446527777778</v>
      </c>
      <c r="G250" s="2">
        <v>44687.220833333333</v>
      </c>
      <c r="H250" t="s">
        <v>55</v>
      </c>
      <c r="I250" t="s">
        <v>536</v>
      </c>
      <c r="J250" s="2">
        <v>44687.45</v>
      </c>
      <c r="K250" t="s">
        <v>537</v>
      </c>
      <c r="N250" s="5" t="str">
        <f>_xlfn.XLOOKUP(ohrm_attendance_record[[#This Row],[employee_id]],hs_hr_employee[emp_number],hs_hr_employee[Employee Name],"NF",0,1)</f>
        <v>Shekhar Sharma</v>
      </c>
    </row>
    <row r="251" spans="1:14" x14ac:dyDescent="0.3">
      <c r="A251">
        <v>246</v>
      </c>
      <c r="B251">
        <v>11</v>
      </c>
      <c r="C251" s="2">
        <v>44686.251388888886</v>
      </c>
      <c r="D251" t="s">
        <v>55</v>
      </c>
      <c r="E251" t="s">
        <v>536</v>
      </c>
      <c r="F251" s="2">
        <v>44686.480555555558</v>
      </c>
      <c r="G251" s="2">
        <v>44687.238888888889</v>
      </c>
      <c r="H251" t="s">
        <v>55</v>
      </c>
      <c r="I251" t="s">
        <v>536</v>
      </c>
      <c r="J251" s="2">
        <v>44687.468055555553</v>
      </c>
      <c r="K251" t="s">
        <v>537</v>
      </c>
      <c r="N251" s="5" t="str">
        <f>_xlfn.XLOOKUP(ohrm_attendance_record[[#This Row],[employee_id]],hs_hr_employee[emp_number],hs_hr_employee[Employee Name],"NF",0,1)</f>
        <v>x_Ajit Singh</v>
      </c>
    </row>
    <row r="252" spans="1:14" x14ac:dyDescent="0.3">
      <c r="A252">
        <v>247</v>
      </c>
      <c r="B252">
        <v>7</v>
      </c>
      <c r="C252" s="2">
        <v>44687.220833333333</v>
      </c>
      <c r="D252" t="s">
        <v>55</v>
      </c>
      <c r="E252" t="s">
        <v>536</v>
      </c>
      <c r="F252" s="2">
        <v>44687.45</v>
      </c>
      <c r="G252" s="2">
        <v>44690.247916666667</v>
      </c>
      <c r="H252" t="s">
        <v>55</v>
      </c>
      <c r="I252" t="s">
        <v>536</v>
      </c>
      <c r="J252" s="2">
        <v>44690.477083333331</v>
      </c>
      <c r="K252" t="s">
        <v>537</v>
      </c>
      <c r="N252" s="5" t="str">
        <f>_xlfn.XLOOKUP(ohrm_attendance_record[[#This Row],[employee_id]],hs_hr_employee[emp_number],hs_hr_employee[Employee Name],"NF",0,1)</f>
        <v>Shekhar Sharma</v>
      </c>
    </row>
    <row r="253" spans="1:14" x14ac:dyDescent="0.3">
      <c r="A253">
        <v>248</v>
      </c>
      <c r="B253">
        <v>11</v>
      </c>
      <c r="C253" s="2">
        <v>44687.238888888889</v>
      </c>
      <c r="D253" t="s">
        <v>55</v>
      </c>
      <c r="E253" t="s">
        <v>536</v>
      </c>
      <c r="F253" s="2">
        <v>44687.468055555553</v>
      </c>
      <c r="G253" s="2">
        <v>44688.168055555558</v>
      </c>
      <c r="H253" t="s">
        <v>55</v>
      </c>
      <c r="I253" t="s">
        <v>536</v>
      </c>
      <c r="J253" s="2">
        <v>44688.397222222222</v>
      </c>
      <c r="K253" t="s">
        <v>537</v>
      </c>
      <c r="N253" s="5" t="str">
        <f>_xlfn.XLOOKUP(ohrm_attendance_record[[#This Row],[employee_id]],hs_hr_employee[emp_number],hs_hr_employee[Employee Name],"NF",0,1)</f>
        <v>x_Ajit Singh</v>
      </c>
    </row>
    <row r="254" spans="1:14" x14ac:dyDescent="0.3">
      <c r="A254">
        <v>249</v>
      </c>
      <c r="B254">
        <v>11</v>
      </c>
      <c r="C254" s="2">
        <v>44690.234027777777</v>
      </c>
      <c r="D254" t="s">
        <v>55</v>
      </c>
      <c r="E254" t="s">
        <v>536</v>
      </c>
      <c r="F254" s="2">
        <v>44690.463194444441</v>
      </c>
      <c r="G254" s="2">
        <v>44690.607638888891</v>
      </c>
      <c r="H254" t="s">
        <v>55</v>
      </c>
      <c r="I254" t="s">
        <v>536</v>
      </c>
      <c r="J254" s="2">
        <v>44690.836805555555</v>
      </c>
      <c r="K254" t="s">
        <v>537</v>
      </c>
      <c r="N254" s="5" t="str">
        <f>_xlfn.XLOOKUP(ohrm_attendance_record[[#This Row],[employee_id]],hs_hr_employee[emp_number],hs_hr_employee[Employee Name],"NF",0,1)</f>
        <v>x_Ajit Singh</v>
      </c>
    </row>
    <row r="255" spans="1:14" x14ac:dyDescent="0.3">
      <c r="A255">
        <v>250</v>
      </c>
      <c r="B255">
        <v>7</v>
      </c>
      <c r="C255" s="2">
        <v>44690.247916666667</v>
      </c>
      <c r="D255" t="s">
        <v>55</v>
      </c>
      <c r="E255" t="s">
        <v>536</v>
      </c>
      <c r="F255" s="2">
        <v>44690.477083333331</v>
      </c>
      <c r="G255" s="2">
        <v>44691.45208333333</v>
      </c>
      <c r="H255" t="s">
        <v>55</v>
      </c>
      <c r="I255" t="s">
        <v>536</v>
      </c>
      <c r="J255" s="2">
        <v>44691.681250000001</v>
      </c>
      <c r="K255" t="s">
        <v>537</v>
      </c>
      <c r="N255" s="5" t="str">
        <f>_xlfn.XLOOKUP(ohrm_attendance_record[[#This Row],[employee_id]],hs_hr_employee[emp_number],hs_hr_employee[Employee Name],"NF",0,1)</f>
        <v>Shekhar Sharma</v>
      </c>
    </row>
    <row r="256" spans="1:14" x14ac:dyDescent="0.3">
      <c r="A256">
        <v>251</v>
      </c>
      <c r="B256">
        <v>11</v>
      </c>
      <c r="C256" s="2">
        <v>44691.275694444441</v>
      </c>
      <c r="D256" t="s">
        <v>55</v>
      </c>
      <c r="E256" t="s">
        <v>536</v>
      </c>
      <c r="F256" s="2">
        <v>44691.504861111112</v>
      </c>
      <c r="G256" s="2">
        <v>44691.750694444447</v>
      </c>
      <c r="H256" t="s">
        <v>55</v>
      </c>
      <c r="I256" t="s">
        <v>536</v>
      </c>
      <c r="J256" s="2">
        <v>44691.979861111111</v>
      </c>
      <c r="K256" t="s">
        <v>537</v>
      </c>
      <c r="N256" s="5" t="str">
        <f>_xlfn.XLOOKUP(ohrm_attendance_record[[#This Row],[employee_id]],hs_hr_employee[emp_number],hs_hr_employee[Employee Name],"NF",0,1)</f>
        <v>x_Ajit Singh</v>
      </c>
    </row>
    <row r="257" spans="1:14" x14ac:dyDescent="0.3">
      <c r="A257">
        <v>252</v>
      </c>
      <c r="B257">
        <v>11</v>
      </c>
      <c r="C257" s="2">
        <v>44692.271527777775</v>
      </c>
      <c r="D257" t="s">
        <v>55</v>
      </c>
      <c r="E257" t="s">
        <v>536</v>
      </c>
      <c r="F257" s="2">
        <v>44692.500694444447</v>
      </c>
      <c r="G257" s="2">
        <v>44694.265277777777</v>
      </c>
      <c r="H257" t="s">
        <v>55</v>
      </c>
      <c r="I257" t="s">
        <v>536</v>
      </c>
      <c r="J257" s="2">
        <v>44694.494444444441</v>
      </c>
      <c r="K257" t="s">
        <v>537</v>
      </c>
      <c r="N257" s="5" t="str">
        <f>_xlfn.XLOOKUP(ohrm_attendance_record[[#This Row],[employee_id]],hs_hr_employee[emp_number],hs_hr_employee[Employee Name],"NF",0,1)</f>
        <v>x_Ajit Singh</v>
      </c>
    </row>
    <row r="258" spans="1:14" x14ac:dyDescent="0.3">
      <c r="A258">
        <v>253</v>
      </c>
      <c r="B258">
        <v>7</v>
      </c>
      <c r="C258" s="2">
        <v>44694.211805555555</v>
      </c>
      <c r="D258" t="s">
        <v>55</v>
      </c>
      <c r="E258" t="s">
        <v>536</v>
      </c>
      <c r="F258" s="2">
        <v>44694.440972222219</v>
      </c>
      <c r="G258" s="2">
        <v>44697.21875</v>
      </c>
      <c r="H258" t="s">
        <v>55</v>
      </c>
      <c r="I258" t="s">
        <v>536</v>
      </c>
      <c r="J258" s="2">
        <v>44697.447916666664</v>
      </c>
      <c r="K258" t="s">
        <v>537</v>
      </c>
      <c r="N258" s="5" t="str">
        <f>_xlfn.XLOOKUP(ohrm_attendance_record[[#This Row],[employee_id]],hs_hr_employee[emp_number],hs_hr_employee[Employee Name],"NF",0,1)</f>
        <v>Shekhar Sharma</v>
      </c>
    </row>
    <row r="259" spans="1:14" x14ac:dyDescent="0.3">
      <c r="A259">
        <v>254</v>
      </c>
      <c r="B259">
        <v>11</v>
      </c>
      <c r="C259" s="2">
        <v>44694.265277777777</v>
      </c>
      <c r="D259" t="s">
        <v>55</v>
      </c>
      <c r="E259" t="s">
        <v>536</v>
      </c>
      <c r="F259" s="2">
        <v>44694.494444444441</v>
      </c>
      <c r="G259" s="2">
        <v>44697.265972222223</v>
      </c>
      <c r="H259" t="s">
        <v>55</v>
      </c>
      <c r="I259" t="s">
        <v>536</v>
      </c>
      <c r="J259" s="2">
        <v>44697.495138888888</v>
      </c>
      <c r="K259" t="s">
        <v>537</v>
      </c>
      <c r="N259" s="5" t="str">
        <f>_xlfn.XLOOKUP(ohrm_attendance_record[[#This Row],[employee_id]],hs_hr_employee[emp_number],hs_hr_employee[Employee Name],"NF",0,1)</f>
        <v>x_Ajit Singh</v>
      </c>
    </row>
    <row r="260" spans="1:14" x14ac:dyDescent="0.3">
      <c r="A260">
        <v>255</v>
      </c>
      <c r="B260">
        <v>7</v>
      </c>
      <c r="C260" s="2">
        <v>44697.21875</v>
      </c>
      <c r="D260" t="s">
        <v>55</v>
      </c>
      <c r="E260" t="s">
        <v>536</v>
      </c>
      <c r="F260" s="2">
        <v>44697.447916666664</v>
      </c>
      <c r="G260" s="2">
        <v>44698.224999999999</v>
      </c>
      <c r="H260" t="s">
        <v>55</v>
      </c>
      <c r="I260" t="s">
        <v>536</v>
      </c>
      <c r="J260" s="2">
        <v>44698.45416666667</v>
      </c>
      <c r="K260" t="s">
        <v>537</v>
      </c>
      <c r="N260" s="5" t="str">
        <f>_xlfn.XLOOKUP(ohrm_attendance_record[[#This Row],[employee_id]],hs_hr_employee[emp_number],hs_hr_employee[Employee Name],"NF",0,1)</f>
        <v>Shekhar Sharma</v>
      </c>
    </row>
    <row r="261" spans="1:14" x14ac:dyDescent="0.3">
      <c r="A261">
        <v>256</v>
      </c>
      <c r="B261">
        <v>11</v>
      </c>
      <c r="C261" s="2">
        <v>44697.265972222223</v>
      </c>
      <c r="D261" t="s">
        <v>55</v>
      </c>
      <c r="E261" t="s">
        <v>536</v>
      </c>
      <c r="F261" s="2">
        <v>44697.495138888888</v>
      </c>
      <c r="G261" s="2">
        <v>44698.263888888891</v>
      </c>
      <c r="H261" t="s">
        <v>55</v>
      </c>
      <c r="I261" t="s">
        <v>536</v>
      </c>
      <c r="J261" s="2">
        <v>44698.493055555555</v>
      </c>
      <c r="K261" t="s">
        <v>537</v>
      </c>
      <c r="N261" s="5" t="str">
        <f>_xlfn.XLOOKUP(ohrm_attendance_record[[#This Row],[employee_id]],hs_hr_employee[emp_number],hs_hr_employee[Employee Name],"NF",0,1)</f>
        <v>x_Ajit Singh</v>
      </c>
    </row>
    <row r="262" spans="1:14" x14ac:dyDescent="0.3">
      <c r="A262">
        <v>257</v>
      </c>
      <c r="B262">
        <v>7</v>
      </c>
      <c r="C262" s="2">
        <v>44698.224999999999</v>
      </c>
      <c r="D262" t="s">
        <v>55</v>
      </c>
      <c r="E262" t="s">
        <v>536</v>
      </c>
      <c r="F262" s="2">
        <v>44698.45416666667</v>
      </c>
      <c r="G262" s="2">
        <v>44699.232638888891</v>
      </c>
      <c r="H262" t="s">
        <v>55</v>
      </c>
      <c r="I262" t="s">
        <v>536</v>
      </c>
      <c r="J262" s="2">
        <v>44699.461805555555</v>
      </c>
      <c r="K262" t="s">
        <v>537</v>
      </c>
      <c r="N262" s="5" t="str">
        <f>_xlfn.XLOOKUP(ohrm_attendance_record[[#This Row],[employee_id]],hs_hr_employee[emp_number],hs_hr_employee[Employee Name],"NF",0,1)</f>
        <v>Shekhar Sharma</v>
      </c>
    </row>
    <row r="263" spans="1:14" x14ac:dyDescent="0.3">
      <c r="A263">
        <v>258</v>
      </c>
      <c r="B263">
        <v>11</v>
      </c>
      <c r="C263" s="2">
        <v>44698.263888888891</v>
      </c>
      <c r="D263" t="s">
        <v>55</v>
      </c>
      <c r="E263" t="s">
        <v>536</v>
      </c>
      <c r="F263" s="2">
        <v>44698.493055555555</v>
      </c>
      <c r="G263" s="2">
        <v>44699.270138888889</v>
      </c>
      <c r="H263" t="s">
        <v>55</v>
      </c>
      <c r="I263" t="s">
        <v>536</v>
      </c>
      <c r="J263" s="2">
        <v>44699.499305555553</v>
      </c>
      <c r="K263" t="s">
        <v>537</v>
      </c>
      <c r="N263" s="5" t="str">
        <f>_xlfn.XLOOKUP(ohrm_attendance_record[[#This Row],[employee_id]],hs_hr_employee[emp_number],hs_hr_employee[Employee Name],"NF",0,1)</f>
        <v>x_Ajit Singh</v>
      </c>
    </row>
    <row r="264" spans="1:14" x14ac:dyDescent="0.3">
      <c r="A264">
        <v>259</v>
      </c>
      <c r="B264">
        <v>7</v>
      </c>
      <c r="C264" s="2">
        <v>44699.232638888891</v>
      </c>
      <c r="D264" t="s">
        <v>55</v>
      </c>
      <c r="E264" t="s">
        <v>536</v>
      </c>
      <c r="F264" s="2">
        <v>44699.461805555555</v>
      </c>
      <c r="G264" s="2">
        <v>44700.21875</v>
      </c>
      <c r="H264" t="s">
        <v>55</v>
      </c>
      <c r="I264" t="s">
        <v>536</v>
      </c>
      <c r="J264" s="2">
        <v>44700.447916666664</v>
      </c>
      <c r="K264" t="s">
        <v>537</v>
      </c>
      <c r="N264" s="5" t="str">
        <f>_xlfn.XLOOKUP(ohrm_attendance_record[[#This Row],[employee_id]],hs_hr_employee[emp_number],hs_hr_employee[Employee Name],"NF",0,1)</f>
        <v>Shekhar Sharma</v>
      </c>
    </row>
    <row r="265" spans="1:14" x14ac:dyDescent="0.3">
      <c r="A265">
        <v>260</v>
      </c>
      <c r="B265">
        <v>11</v>
      </c>
      <c r="C265" s="2">
        <v>44699.270138888889</v>
      </c>
      <c r="D265" t="s">
        <v>55</v>
      </c>
      <c r="E265" t="s">
        <v>536</v>
      </c>
      <c r="F265" s="2">
        <v>44699.499305555553</v>
      </c>
      <c r="G265" s="2">
        <v>44700.258333333331</v>
      </c>
      <c r="H265" t="s">
        <v>55</v>
      </c>
      <c r="I265" t="s">
        <v>536</v>
      </c>
      <c r="J265" s="2">
        <v>44700.487500000003</v>
      </c>
      <c r="K265" t="s">
        <v>537</v>
      </c>
      <c r="N265" s="5" t="str">
        <f>_xlfn.XLOOKUP(ohrm_attendance_record[[#This Row],[employee_id]],hs_hr_employee[emp_number],hs_hr_employee[Employee Name],"NF",0,1)</f>
        <v>x_Ajit Singh</v>
      </c>
    </row>
    <row r="266" spans="1:14" x14ac:dyDescent="0.3">
      <c r="A266">
        <v>261</v>
      </c>
      <c r="B266">
        <v>7</v>
      </c>
      <c r="C266" s="2">
        <v>44700.21875</v>
      </c>
      <c r="D266" t="s">
        <v>55</v>
      </c>
      <c r="E266" t="s">
        <v>536</v>
      </c>
      <c r="F266" s="2">
        <v>44700.447916666664</v>
      </c>
      <c r="G266" s="2">
        <v>44701.219444444447</v>
      </c>
      <c r="H266" t="s">
        <v>55</v>
      </c>
      <c r="I266" t="s">
        <v>536</v>
      </c>
      <c r="J266" s="2">
        <v>44701.448611111111</v>
      </c>
      <c r="K266" t="s">
        <v>537</v>
      </c>
      <c r="N266" s="5" t="str">
        <f>_xlfn.XLOOKUP(ohrm_attendance_record[[#This Row],[employee_id]],hs_hr_employee[emp_number],hs_hr_employee[Employee Name],"NF",0,1)</f>
        <v>Shekhar Sharma</v>
      </c>
    </row>
    <row r="267" spans="1:14" x14ac:dyDescent="0.3">
      <c r="A267">
        <v>262</v>
      </c>
      <c r="B267">
        <v>11</v>
      </c>
      <c r="C267" s="2">
        <v>44700.258333333331</v>
      </c>
      <c r="D267" t="s">
        <v>55</v>
      </c>
      <c r="E267" t="s">
        <v>536</v>
      </c>
      <c r="F267" s="2">
        <v>44700.487500000003</v>
      </c>
      <c r="G267" s="2">
        <v>44700.798611111109</v>
      </c>
      <c r="H267" t="s">
        <v>55</v>
      </c>
      <c r="I267" t="s">
        <v>536</v>
      </c>
      <c r="J267" s="2">
        <v>44701.027777777781</v>
      </c>
      <c r="K267" t="s">
        <v>537</v>
      </c>
      <c r="N267" s="5" t="str">
        <f>_xlfn.XLOOKUP(ohrm_attendance_record[[#This Row],[employee_id]],hs_hr_employee[emp_number],hs_hr_employee[Employee Name],"NF",0,1)</f>
        <v>x_Ajit Singh</v>
      </c>
    </row>
    <row r="268" spans="1:14" x14ac:dyDescent="0.3">
      <c r="A268">
        <v>263</v>
      </c>
      <c r="B268">
        <v>11</v>
      </c>
      <c r="C268" s="2">
        <v>44701.20208333333</v>
      </c>
      <c r="D268" t="s">
        <v>55</v>
      </c>
      <c r="E268" t="s">
        <v>536</v>
      </c>
      <c r="F268" s="2">
        <v>44701.431250000001</v>
      </c>
      <c r="G268" s="2">
        <v>44702.252083333333</v>
      </c>
      <c r="H268" t="s">
        <v>55</v>
      </c>
      <c r="I268" t="s">
        <v>536</v>
      </c>
      <c r="J268" s="2">
        <v>44702.481249999997</v>
      </c>
      <c r="K268" t="s">
        <v>537</v>
      </c>
      <c r="N268" s="5" t="str">
        <f>_xlfn.XLOOKUP(ohrm_attendance_record[[#This Row],[employee_id]],hs_hr_employee[emp_number],hs_hr_employee[Employee Name],"NF",0,1)</f>
        <v>x_Ajit Singh</v>
      </c>
    </row>
    <row r="269" spans="1:14" x14ac:dyDescent="0.3">
      <c r="A269">
        <v>264</v>
      </c>
      <c r="B269">
        <v>7</v>
      </c>
      <c r="C269" s="2">
        <v>44701.219444444447</v>
      </c>
      <c r="D269" t="s">
        <v>55</v>
      </c>
      <c r="E269" t="s">
        <v>536</v>
      </c>
      <c r="F269" s="2">
        <v>44701.448611111111</v>
      </c>
      <c r="G269" s="2">
        <v>44704.195138888892</v>
      </c>
      <c r="H269" t="s">
        <v>55</v>
      </c>
      <c r="I269" t="s">
        <v>536</v>
      </c>
      <c r="J269" s="2">
        <v>44704.424305555556</v>
      </c>
      <c r="K269" t="s">
        <v>537</v>
      </c>
      <c r="N269" s="5" t="str">
        <f>_xlfn.XLOOKUP(ohrm_attendance_record[[#This Row],[employee_id]],hs_hr_employee[emp_number],hs_hr_employee[Employee Name],"NF",0,1)</f>
        <v>Shekhar Sharma</v>
      </c>
    </row>
    <row r="270" spans="1:14" x14ac:dyDescent="0.3">
      <c r="A270">
        <v>265</v>
      </c>
      <c r="B270">
        <v>11</v>
      </c>
      <c r="C270" s="2">
        <v>44704.184027777781</v>
      </c>
      <c r="D270" t="s">
        <v>55</v>
      </c>
      <c r="E270" t="s">
        <v>536</v>
      </c>
      <c r="F270" s="2">
        <v>44704.413194444445</v>
      </c>
      <c r="G270" s="2">
        <v>44705.165277777778</v>
      </c>
      <c r="H270" t="s">
        <v>55</v>
      </c>
      <c r="I270" t="s">
        <v>536</v>
      </c>
      <c r="J270" s="2">
        <v>44705.394444444442</v>
      </c>
      <c r="K270" t="s">
        <v>537</v>
      </c>
      <c r="N270" s="5" t="str">
        <f>_xlfn.XLOOKUP(ohrm_attendance_record[[#This Row],[employee_id]],hs_hr_employee[emp_number],hs_hr_employee[Employee Name],"NF",0,1)</f>
        <v>x_Ajit Singh</v>
      </c>
    </row>
    <row r="271" spans="1:14" x14ac:dyDescent="0.3">
      <c r="A271">
        <v>266</v>
      </c>
      <c r="B271">
        <v>7</v>
      </c>
      <c r="C271" s="2">
        <v>44704.195138888892</v>
      </c>
      <c r="D271" t="s">
        <v>55</v>
      </c>
      <c r="E271" t="s">
        <v>536</v>
      </c>
      <c r="F271" s="2">
        <v>44704.424305555556</v>
      </c>
      <c r="G271" s="2">
        <v>44705.179861111108</v>
      </c>
      <c r="H271" t="s">
        <v>55</v>
      </c>
      <c r="I271" t="s">
        <v>536</v>
      </c>
      <c r="J271" s="2">
        <v>44705.40902777778</v>
      </c>
      <c r="K271" t="s">
        <v>537</v>
      </c>
      <c r="N271" s="5" t="str">
        <f>_xlfn.XLOOKUP(ohrm_attendance_record[[#This Row],[employee_id]],hs_hr_employee[emp_number],hs_hr_employee[Employee Name],"NF",0,1)</f>
        <v>Shekhar Sharma</v>
      </c>
    </row>
    <row r="272" spans="1:14" x14ac:dyDescent="0.3">
      <c r="A272">
        <v>267</v>
      </c>
      <c r="B272">
        <v>11</v>
      </c>
      <c r="C272" s="2">
        <v>44705.165277777778</v>
      </c>
      <c r="D272" t="s">
        <v>55</v>
      </c>
      <c r="E272" t="s">
        <v>536</v>
      </c>
      <c r="F272" s="2">
        <v>44705.394444444442</v>
      </c>
      <c r="G272" s="2">
        <v>44705.611111111109</v>
      </c>
      <c r="H272" t="s">
        <v>55</v>
      </c>
      <c r="I272" t="s">
        <v>536</v>
      </c>
      <c r="J272" s="2">
        <v>44705.840277777781</v>
      </c>
      <c r="K272" t="s">
        <v>537</v>
      </c>
      <c r="N272" s="5" t="str">
        <f>_xlfn.XLOOKUP(ohrm_attendance_record[[#This Row],[employee_id]],hs_hr_employee[emp_number],hs_hr_employee[Employee Name],"NF",0,1)</f>
        <v>x_Ajit Singh</v>
      </c>
    </row>
    <row r="273" spans="1:14" x14ac:dyDescent="0.3">
      <c r="A273">
        <v>268</v>
      </c>
      <c r="B273">
        <v>7</v>
      </c>
      <c r="C273" s="2">
        <v>44705.179861111108</v>
      </c>
      <c r="D273" t="s">
        <v>55</v>
      </c>
      <c r="E273" t="s">
        <v>536</v>
      </c>
      <c r="F273" s="2">
        <v>44705.40902777778</v>
      </c>
      <c r="G273" s="2">
        <v>44706.232638888891</v>
      </c>
      <c r="H273" t="s">
        <v>55</v>
      </c>
      <c r="I273" t="s">
        <v>536</v>
      </c>
      <c r="J273" s="2">
        <v>44706.461805555555</v>
      </c>
      <c r="K273" t="s">
        <v>537</v>
      </c>
      <c r="N273" s="5" t="str">
        <f>_xlfn.XLOOKUP(ohrm_attendance_record[[#This Row],[employee_id]],hs_hr_employee[emp_number],hs_hr_employee[Employee Name],"NF",0,1)</f>
        <v>Shekhar Sharma</v>
      </c>
    </row>
    <row r="274" spans="1:14" x14ac:dyDescent="0.3">
      <c r="A274">
        <v>269</v>
      </c>
      <c r="B274">
        <v>7</v>
      </c>
      <c r="C274" s="2">
        <v>44706.232638888891</v>
      </c>
      <c r="D274" t="s">
        <v>55</v>
      </c>
      <c r="E274" t="s">
        <v>536</v>
      </c>
      <c r="F274" s="2">
        <v>44706.461805555555</v>
      </c>
      <c r="G274" s="2">
        <v>44707.206944444442</v>
      </c>
      <c r="H274" t="s">
        <v>55</v>
      </c>
      <c r="I274" t="s">
        <v>536</v>
      </c>
      <c r="J274" s="2">
        <v>44707.436111111114</v>
      </c>
      <c r="K274" t="s">
        <v>537</v>
      </c>
      <c r="N274" s="5" t="str">
        <f>_xlfn.XLOOKUP(ohrm_attendance_record[[#This Row],[employee_id]],hs_hr_employee[emp_number],hs_hr_employee[Employee Name],"NF",0,1)</f>
        <v>Shekhar Sharma</v>
      </c>
    </row>
    <row r="275" spans="1:14" x14ac:dyDescent="0.3">
      <c r="A275">
        <v>270</v>
      </c>
      <c r="B275">
        <v>11</v>
      </c>
      <c r="C275" s="2">
        <v>44706.263888888891</v>
      </c>
      <c r="D275" t="s">
        <v>55</v>
      </c>
      <c r="E275" t="s">
        <v>536</v>
      </c>
      <c r="F275" s="2">
        <v>44706.493055555555</v>
      </c>
      <c r="G275" s="2">
        <v>44707.248611111114</v>
      </c>
      <c r="H275" t="s">
        <v>55</v>
      </c>
      <c r="I275" t="s">
        <v>536</v>
      </c>
      <c r="J275" s="2">
        <v>44707.477777777778</v>
      </c>
      <c r="K275" t="s">
        <v>537</v>
      </c>
      <c r="N275" s="5" t="str">
        <f>_xlfn.XLOOKUP(ohrm_attendance_record[[#This Row],[employee_id]],hs_hr_employee[emp_number],hs_hr_employee[Employee Name],"NF",0,1)</f>
        <v>x_Ajit Singh</v>
      </c>
    </row>
    <row r="276" spans="1:14" x14ac:dyDescent="0.3">
      <c r="A276">
        <v>271</v>
      </c>
      <c r="B276">
        <v>7</v>
      </c>
      <c r="C276" s="2">
        <v>44707.206944444442</v>
      </c>
      <c r="D276" t="s">
        <v>55</v>
      </c>
      <c r="E276" t="s">
        <v>536</v>
      </c>
      <c r="F276" s="2">
        <v>44707.436111111114</v>
      </c>
      <c r="G276" s="2">
        <v>44708.219444444447</v>
      </c>
      <c r="H276" t="s">
        <v>55</v>
      </c>
      <c r="I276" t="s">
        <v>536</v>
      </c>
      <c r="J276" s="2">
        <v>44708.448611111111</v>
      </c>
      <c r="K276" t="s">
        <v>537</v>
      </c>
      <c r="N276" s="5" t="str">
        <f>_xlfn.XLOOKUP(ohrm_attendance_record[[#This Row],[employee_id]],hs_hr_employee[emp_number],hs_hr_employee[Employee Name],"NF",0,1)</f>
        <v>Shekhar Sharma</v>
      </c>
    </row>
    <row r="277" spans="1:14" x14ac:dyDescent="0.3">
      <c r="A277">
        <v>272</v>
      </c>
      <c r="B277">
        <v>11</v>
      </c>
      <c r="C277" s="2">
        <v>44707.249305555553</v>
      </c>
      <c r="D277" t="s">
        <v>55</v>
      </c>
      <c r="E277" t="s">
        <v>536</v>
      </c>
      <c r="F277" s="2">
        <v>44707.478472222225</v>
      </c>
      <c r="G277" s="2">
        <v>44708.175000000003</v>
      </c>
      <c r="H277" t="s">
        <v>55</v>
      </c>
      <c r="I277" t="s">
        <v>536</v>
      </c>
      <c r="J277" s="2">
        <v>44708.404166666667</v>
      </c>
      <c r="K277" t="s">
        <v>537</v>
      </c>
      <c r="N277" s="5" t="str">
        <f>_xlfn.XLOOKUP(ohrm_attendance_record[[#This Row],[employee_id]],hs_hr_employee[emp_number],hs_hr_employee[Employee Name],"NF",0,1)</f>
        <v>x_Ajit Singh</v>
      </c>
    </row>
    <row r="278" spans="1:14" x14ac:dyDescent="0.3">
      <c r="A278">
        <v>273</v>
      </c>
      <c r="B278">
        <v>11</v>
      </c>
      <c r="C278" s="2">
        <v>44708.175000000003</v>
      </c>
      <c r="D278" t="s">
        <v>55</v>
      </c>
      <c r="E278" t="s">
        <v>536</v>
      </c>
      <c r="F278" s="2">
        <v>44708.404166666667</v>
      </c>
      <c r="G278" s="2">
        <v>44711.272222222222</v>
      </c>
      <c r="H278" t="s">
        <v>55</v>
      </c>
      <c r="I278" t="s">
        <v>536</v>
      </c>
      <c r="J278" s="2">
        <v>44711.501388888886</v>
      </c>
      <c r="K278" t="s">
        <v>537</v>
      </c>
      <c r="N278" s="5" t="str">
        <f>_xlfn.XLOOKUP(ohrm_attendance_record[[#This Row],[employee_id]],hs_hr_employee[emp_number],hs_hr_employee[Employee Name],"NF",0,1)</f>
        <v>x_Ajit Singh</v>
      </c>
    </row>
    <row r="279" spans="1:14" x14ac:dyDescent="0.3">
      <c r="A279">
        <v>274</v>
      </c>
      <c r="B279">
        <v>7</v>
      </c>
      <c r="C279" s="2">
        <v>44708.219444444447</v>
      </c>
      <c r="D279" t="s">
        <v>55</v>
      </c>
      <c r="E279" t="s">
        <v>536</v>
      </c>
      <c r="F279" s="2">
        <v>44708.448611111111</v>
      </c>
      <c r="G279" s="2">
        <v>44711.236805555556</v>
      </c>
      <c r="H279" t="s">
        <v>55</v>
      </c>
      <c r="I279" t="s">
        <v>536</v>
      </c>
      <c r="J279" s="2">
        <v>44711.46597222222</v>
      </c>
      <c r="K279" t="s">
        <v>537</v>
      </c>
      <c r="N279" s="5" t="str">
        <f>_xlfn.XLOOKUP(ohrm_attendance_record[[#This Row],[employee_id]],hs_hr_employee[emp_number],hs_hr_employee[Employee Name],"NF",0,1)</f>
        <v>Shekhar Sharma</v>
      </c>
    </row>
    <row r="280" spans="1:14" x14ac:dyDescent="0.3">
      <c r="A280">
        <v>275</v>
      </c>
      <c r="B280">
        <v>7</v>
      </c>
      <c r="C280" s="2">
        <v>44711.237500000003</v>
      </c>
      <c r="D280" t="s">
        <v>55</v>
      </c>
      <c r="E280" t="s">
        <v>536</v>
      </c>
      <c r="F280" s="2">
        <v>44711.466666666667</v>
      </c>
      <c r="G280" s="2">
        <v>44712.206944444442</v>
      </c>
      <c r="H280" t="s">
        <v>55</v>
      </c>
      <c r="I280" t="s">
        <v>536</v>
      </c>
      <c r="J280" s="2">
        <v>44712.436111111114</v>
      </c>
      <c r="K280" t="s">
        <v>537</v>
      </c>
      <c r="N280" s="5" t="str">
        <f>_xlfn.XLOOKUP(ohrm_attendance_record[[#This Row],[employee_id]],hs_hr_employee[emp_number],hs_hr_employee[Employee Name],"NF",0,1)</f>
        <v>Shekhar Sharma</v>
      </c>
    </row>
    <row r="281" spans="1:14" x14ac:dyDescent="0.3">
      <c r="A281">
        <v>276</v>
      </c>
      <c r="B281">
        <v>11</v>
      </c>
      <c r="C281" s="2">
        <v>44711.272222222222</v>
      </c>
      <c r="D281" t="s">
        <v>55</v>
      </c>
      <c r="E281" t="s">
        <v>536</v>
      </c>
      <c r="F281" s="2">
        <v>44711.501388888886</v>
      </c>
      <c r="G281" s="2">
        <v>44711.732638888891</v>
      </c>
      <c r="H281" t="s">
        <v>55</v>
      </c>
      <c r="I281" t="s">
        <v>536</v>
      </c>
      <c r="J281" s="2">
        <v>44711.961805555555</v>
      </c>
      <c r="K281" t="s">
        <v>537</v>
      </c>
      <c r="N281" s="5" t="str">
        <f>_xlfn.XLOOKUP(ohrm_attendance_record[[#This Row],[employee_id]],hs_hr_employee[emp_number],hs_hr_employee[Employee Name],"NF",0,1)</f>
        <v>x_Ajit Singh</v>
      </c>
    </row>
    <row r="282" spans="1:14" x14ac:dyDescent="0.3">
      <c r="A282">
        <v>277</v>
      </c>
      <c r="B282">
        <v>7</v>
      </c>
      <c r="C282" s="2">
        <v>44712.206944444442</v>
      </c>
      <c r="D282" t="s">
        <v>55</v>
      </c>
      <c r="E282" t="s">
        <v>536</v>
      </c>
      <c r="F282" s="2">
        <v>44712.436111111114</v>
      </c>
      <c r="G282" s="2">
        <v>44713.211111111108</v>
      </c>
      <c r="H282" t="s">
        <v>55</v>
      </c>
      <c r="I282" t="s">
        <v>536</v>
      </c>
      <c r="J282" s="2">
        <v>44713.44027777778</v>
      </c>
      <c r="K282" t="s">
        <v>537</v>
      </c>
      <c r="N282" s="5" t="str">
        <f>_xlfn.XLOOKUP(ohrm_attendance_record[[#This Row],[employee_id]],hs_hr_employee[emp_number],hs_hr_employee[Employee Name],"NF",0,1)</f>
        <v>Shekhar Sharma</v>
      </c>
    </row>
    <row r="283" spans="1:14" x14ac:dyDescent="0.3">
      <c r="A283">
        <v>278</v>
      </c>
      <c r="B283">
        <v>11</v>
      </c>
      <c r="C283" s="2">
        <v>44712.240972222222</v>
      </c>
      <c r="D283" t="s">
        <v>55</v>
      </c>
      <c r="E283" t="s">
        <v>536</v>
      </c>
      <c r="F283" s="2">
        <v>44712.470138888886</v>
      </c>
      <c r="G283" s="2">
        <v>44713.152083333334</v>
      </c>
      <c r="H283" t="s">
        <v>55</v>
      </c>
      <c r="I283" t="s">
        <v>536</v>
      </c>
      <c r="J283" s="2">
        <v>44713.381249999999</v>
      </c>
      <c r="K283" t="s">
        <v>537</v>
      </c>
      <c r="N283" s="5" t="str">
        <f>_xlfn.XLOOKUP(ohrm_attendance_record[[#This Row],[employee_id]],hs_hr_employee[emp_number],hs_hr_employee[Employee Name],"NF",0,1)</f>
        <v>x_Ajit Singh</v>
      </c>
    </row>
    <row r="284" spans="1:14" x14ac:dyDescent="0.3">
      <c r="A284">
        <v>279</v>
      </c>
      <c r="B284">
        <v>11</v>
      </c>
      <c r="C284" s="2">
        <v>44713.152083333334</v>
      </c>
      <c r="D284" t="s">
        <v>55</v>
      </c>
      <c r="E284" t="s">
        <v>536</v>
      </c>
      <c r="F284" s="2">
        <v>44713.381249999999</v>
      </c>
      <c r="G284" s="2">
        <v>44714.281944444447</v>
      </c>
      <c r="H284" t="s">
        <v>55</v>
      </c>
      <c r="I284" t="s">
        <v>536</v>
      </c>
      <c r="J284" s="2">
        <v>44714.511111111111</v>
      </c>
      <c r="K284" t="s">
        <v>537</v>
      </c>
      <c r="N284" s="5" t="str">
        <f>_xlfn.XLOOKUP(ohrm_attendance_record[[#This Row],[employee_id]],hs_hr_employee[emp_number],hs_hr_employee[Employee Name],"NF",0,1)</f>
        <v>x_Ajit Singh</v>
      </c>
    </row>
    <row r="285" spans="1:14" x14ac:dyDescent="0.3">
      <c r="A285">
        <v>280</v>
      </c>
      <c r="B285">
        <v>7</v>
      </c>
      <c r="C285" s="2">
        <v>44713.211111111108</v>
      </c>
      <c r="D285" t="s">
        <v>55</v>
      </c>
      <c r="E285" t="s">
        <v>536</v>
      </c>
      <c r="F285" s="2">
        <v>44713.44027777778</v>
      </c>
      <c r="G285" s="2">
        <v>44714.220138888886</v>
      </c>
      <c r="H285" t="s">
        <v>55</v>
      </c>
      <c r="I285" t="s">
        <v>536</v>
      </c>
      <c r="J285" s="2">
        <v>44714.449305555558</v>
      </c>
      <c r="K285" t="s">
        <v>537</v>
      </c>
      <c r="N285" s="5" t="str">
        <f>_xlfn.XLOOKUP(ohrm_attendance_record[[#This Row],[employee_id]],hs_hr_employee[emp_number],hs_hr_employee[Employee Name],"NF",0,1)</f>
        <v>Shekhar Sharma</v>
      </c>
    </row>
    <row r="286" spans="1:14" x14ac:dyDescent="0.3">
      <c r="A286">
        <v>281</v>
      </c>
      <c r="B286">
        <v>7</v>
      </c>
      <c r="C286" s="2">
        <v>44714.220138888886</v>
      </c>
      <c r="D286" t="s">
        <v>55</v>
      </c>
      <c r="E286" t="s">
        <v>536</v>
      </c>
      <c r="F286" s="2">
        <v>44714.449305555558</v>
      </c>
      <c r="G286" s="2">
        <v>44715.206944444442</v>
      </c>
      <c r="H286" t="s">
        <v>55</v>
      </c>
      <c r="I286" t="s">
        <v>536</v>
      </c>
      <c r="J286" s="2">
        <v>44715.436111111114</v>
      </c>
      <c r="K286" t="s">
        <v>537</v>
      </c>
      <c r="N286" s="5" t="str">
        <f>_xlfn.XLOOKUP(ohrm_attendance_record[[#This Row],[employee_id]],hs_hr_employee[emp_number],hs_hr_employee[Employee Name],"NF",0,1)</f>
        <v>Shekhar Sharma</v>
      </c>
    </row>
    <row r="287" spans="1:14" x14ac:dyDescent="0.3">
      <c r="A287">
        <v>282</v>
      </c>
      <c r="B287">
        <v>11</v>
      </c>
      <c r="C287" s="2">
        <v>44714.281944444447</v>
      </c>
      <c r="D287" t="s">
        <v>55</v>
      </c>
      <c r="E287" t="s">
        <v>536</v>
      </c>
      <c r="F287" s="2">
        <v>44714.511111111111</v>
      </c>
      <c r="G287" s="2">
        <v>44715.293055555558</v>
      </c>
      <c r="H287" t="s">
        <v>55</v>
      </c>
      <c r="I287" t="s">
        <v>536</v>
      </c>
      <c r="J287" s="2">
        <v>44715.522222222222</v>
      </c>
      <c r="K287" t="s">
        <v>537</v>
      </c>
      <c r="N287" s="5" t="str">
        <f>_xlfn.XLOOKUP(ohrm_attendance_record[[#This Row],[employee_id]],hs_hr_employee[emp_number],hs_hr_employee[Employee Name],"NF",0,1)</f>
        <v>x_Ajit Singh</v>
      </c>
    </row>
    <row r="288" spans="1:14" x14ac:dyDescent="0.3">
      <c r="A288">
        <v>283</v>
      </c>
      <c r="B288">
        <v>7</v>
      </c>
      <c r="C288" s="2">
        <v>44715.206944444442</v>
      </c>
      <c r="D288" t="s">
        <v>55</v>
      </c>
      <c r="E288" t="s">
        <v>536</v>
      </c>
      <c r="F288" s="2">
        <v>44715.436111111114</v>
      </c>
      <c r="G288" s="2">
        <v>44719.220138888886</v>
      </c>
      <c r="H288" t="s">
        <v>55</v>
      </c>
      <c r="I288" t="s">
        <v>536</v>
      </c>
      <c r="J288" s="2">
        <v>44719.449305555558</v>
      </c>
      <c r="K288" t="s">
        <v>537</v>
      </c>
      <c r="N288" s="5" t="str">
        <f>_xlfn.XLOOKUP(ohrm_attendance_record[[#This Row],[employee_id]],hs_hr_employee[emp_number],hs_hr_employee[Employee Name],"NF",0,1)</f>
        <v>Shekhar Sharma</v>
      </c>
    </row>
    <row r="289" spans="1:14" x14ac:dyDescent="0.3">
      <c r="A289">
        <v>284</v>
      </c>
      <c r="B289">
        <v>11</v>
      </c>
      <c r="C289" s="2">
        <v>44715.293055555558</v>
      </c>
      <c r="D289" t="s">
        <v>55</v>
      </c>
      <c r="E289" t="s">
        <v>536</v>
      </c>
      <c r="F289" s="2">
        <v>44715.522222222222</v>
      </c>
      <c r="G289" s="2">
        <v>44718.293749999997</v>
      </c>
      <c r="H289" t="s">
        <v>55</v>
      </c>
      <c r="I289" t="s">
        <v>536</v>
      </c>
      <c r="J289" s="2">
        <v>44718.522916666669</v>
      </c>
      <c r="K289" t="s">
        <v>537</v>
      </c>
      <c r="N289" s="5" t="str">
        <f>_xlfn.XLOOKUP(ohrm_attendance_record[[#This Row],[employee_id]],hs_hr_employee[emp_number],hs_hr_employee[Employee Name],"NF",0,1)</f>
        <v>x_Ajit Singh</v>
      </c>
    </row>
    <row r="290" spans="1:14" x14ac:dyDescent="0.3">
      <c r="A290">
        <v>285</v>
      </c>
      <c r="B290">
        <v>11</v>
      </c>
      <c r="C290" s="2">
        <v>44718.293749999997</v>
      </c>
      <c r="D290" t="s">
        <v>55</v>
      </c>
      <c r="E290" t="s">
        <v>536</v>
      </c>
      <c r="F290" s="2">
        <v>44718.522916666669</v>
      </c>
      <c r="G290" s="2">
        <v>44719.277777777781</v>
      </c>
      <c r="H290" t="s">
        <v>55</v>
      </c>
      <c r="I290" t="s">
        <v>536</v>
      </c>
      <c r="J290" s="2">
        <v>44719.506944444445</v>
      </c>
      <c r="K290" t="s">
        <v>537</v>
      </c>
      <c r="N290" s="5" t="str">
        <f>_xlfn.XLOOKUP(ohrm_attendance_record[[#This Row],[employee_id]],hs_hr_employee[emp_number],hs_hr_employee[Employee Name],"NF",0,1)</f>
        <v>x_Ajit Singh</v>
      </c>
    </row>
    <row r="291" spans="1:14" x14ac:dyDescent="0.3">
      <c r="A291">
        <v>286</v>
      </c>
      <c r="B291">
        <v>13</v>
      </c>
      <c r="C291" s="2">
        <v>44718.338888888888</v>
      </c>
      <c r="D291" t="s">
        <v>55</v>
      </c>
      <c r="E291" t="s">
        <v>536</v>
      </c>
      <c r="F291" s="2">
        <v>44718.568055555559</v>
      </c>
      <c r="G291" s="2">
        <v>44720.109722222223</v>
      </c>
      <c r="H291" t="s">
        <v>55</v>
      </c>
      <c r="I291" t="s">
        <v>536</v>
      </c>
      <c r="J291" s="2">
        <v>44720.338888888888</v>
      </c>
      <c r="K291" t="s">
        <v>537</v>
      </c>
      <c r="N291" s="5" t="str">
        <f>_xlfn.XLOOKUP(ohrm_attendance_record[[#This Row],[employee_id]],hs_hr_employee[emp_number],hs_hr_employee[Employee Name],"NF",0,1)</f>
        <v>x_Preeti Kaushik</v>
      </c>
    </row>
    <row r="292" spans="1:14" x14ac:dyDescent="0.3">
      <c r="A292">
        <v>287</v>
      </c>
      <c r="B292">
        <v>14</v>
      </c>
      <c r="C292" s="2">
        <v>44718.395833333336</v>
      </c>
      <c r="D292" t="s">
        <v>55</v>
      </c>
      <c r="E292" t="s">
        <v>536</v>
      </c>
      <c r="F292" s="2">
        <v>44718.625</v>
      </c>
      <c r="G292" s="2">
        <v>44720.306250000001</v>
      </c>
      <c r="H292" t="s">
        <v>550</v>
      </c>
      <c r="I292" t="s">
        <v>536</v>
      </c>
      <c r="J292" s="2">
        <v>44720.535416666666</v>
      </c>
      <c r="K292" t="s">
        <v>537</v>
      </c>
      <c r="N292" s="5" t="str">
        <f>_xlfn.XLOOKUP(ohrm_attendance_record[[#This Row],[employee_id]],hs_hr_employee[emp_number],hs_hr_employee[Employee Name],"NF",0,1)</f>
        <v>Amol Jalda</v>
      </c>
    </row>
    <row r="293" spans="1:14" x14ac:dyDescent="0.3">
      <c r="A293">
        <v>288</v>
      </c>
      <c r="B293">
        <v>7</v>
      </c>
      <c r="C293" s="2">
        <v>44719.220138888886</v>
      </c>
      <c r="D293" t="s">
        <v>55</v>
      </c>
      <c r="E293" t="s">
        <v>536</v>
      </c>
      <c r="F293" s="2">
        <v>44719.449305555558</v>
      </c>
      <c r="G293" s="2">
        <v>44720.205555555556</v>
      </c>
      <c r="H293" t="s">
        <v>55</v>
      </c>
      <c r="I293" t="s">
        <v>536</v>
      </c>
      <c r="J293" s="2">
        <v>44720.43472222222</v>
      </c>
      <c r="K293" t="s">
        <v>537</v>
      </c>
      <c r="N293" s="5" t="str">
        <f>_xlfn.XLOOKUP(ohrm_attendance_record[[#This Row],[employee_id]],hs_hr_employee[emp_number],hs_hr_employee[Employee Name],"NF",0,1)</f>
        <v>Shekhar Sharma</v>
      </c>
    </row>
    <row r="294" spans="1:14" x14ac:dyDescent="0.3">
      <c r="A294">
        <v>289</v>
      </c>
      <c r="B294">
        <v>11</v>
      </c>
      <c r="C294" s="2">
        <v>44719.277777777781</v>
      </c>
      <c r="D294" t="s">
        <v>55</v>
      </c>
      <c r="E294" t="s">
        <v>536</v>
      </c>
      <c r="F294" s="2">
        <v>44719.506944444445</v>
      </c>
      <c r="G294" s="2">
        <v>44720.154166666667</v>
      </c>
      <c r="H294" t="s">
        <v>55</v>
      </c>
      <c r="I294" t="s">
        <v>536</v>
      </c>
      <c r="J294" s="2">
        <v>44720.383333333331</v>
      </c>
      <c r="K294" t="s">
        <v>537</v>
      </c>
      <c r="N294" s="5" t="str">
        <f>_xlfn.XLOOKUP(ohrm_attendance_record[[#This Row],[employee_id]],hs_hr_employee[emp_number],hs_hr_employee[Employee Name],"NF",0,1)</f>
        <v>x_Ajit Singh</v>
      </c>
    </row>
    <row r="295" spans="1:14" x14ac:dyDescent="0.3">
      <c r="A295">
        <v>290</v>
      </c>
      <c r="B295">
        <v>11</v>
      </c>
      <c r="C295" s="2">
        <v>44720.154166666667</v>
      </c>
      <c r="D295" t="s">
        <v>55</v>
      </c>
      <c r="E295" t="s">
        <v>536</v>
      </c>
      <c r="F295" s="2">
        <v>44720.383333333331</v>
      </c>
      <c r="G295" s="2">
        <v>44720.75</v>
      </c>
      <c r="H295" t="s">
        <v>55</v>
      </c>
      <c r="I295" t="s">
        <v>536</v>
      </c>
      <c r="J295" s="2">
        <v>44720.979166666664</v>
      </c>
      <c r="K295" t="s">
        <v>537</v>
      </c>
      <c r="N295" s="5" t="str">
        <f>_xlfn.XLOOKUP(ohrm_attendance_record[[#This Row],[employee_id]],hs_hr_employee[emp_number],hs_hr_employee[Employee Name],"NF",0,1)</f>
        <v>x_Ajit Singh</v>
      </c>
    </row>
    <row r="296" spans="1:14" x14ac:dyDescent="0.3">
      <c r="A296">
        <v>291</v>
      </c>
      <c r="B296">
        <v>7</v>
      </c>
      <c r="C296" s="2">
        <v>44720.205555555556</v>
      </c>
      <c r="D296" t="s">
        <v>55</v>
      </c>
      <c r="E296" t="s">
        <v>536</v>
      </c>
      <c r="F296" s="2">
        <v>44720.43472222222</v>
      </c>
      <c r="G296" s="2">
        <v>44721.213194444441</v>
      </c>
      <c r="H296" t="s">
        <v>55</v>
      </c>
      <c r="I296" t="s">
        <v>536</v>
      </c>
      <c r="J296" s="2">
        <v>44721.442361111112</v>
      </c>
      <c r="K296" t="s">
        <v>537</v>
      </c>
      <c r="N296" s="5" t="str">
        <f>_xlfn.XLOOKUP(ohrm_attendance_record[[#This Row],[employee_id]],hs_hr_employee[emp_number],hs_hr_employee[Employee Name],"NF",0,1)</f>
        <v>Shekhar Sharma</v>
      </c>
    </row>
    <row r="297" spans="1:14" x14ac:dyDescent="0.3">
      <c r="A297">
        <v>292</v>
      </c>
      <c r="B297">
        <v>7</v>
      </c>
      <c r="C297" s="2">
        <v>44721.213194444441</v>
      </c>
      <c r="D297" t="s">
        <v>55</v>
      </c>
      <c r="E297" t="s">
        <v>536</v>
      </c>
      <c r="F297" s="2">
        <v>44721.442361111112</v>
      </c>
      <c r="G297" s="2">
        <v>44722.224305555559</v>
      </c>
      <c r="H297" t="s">
        <v>55</v>
      </c>
      <c r="I297" t="s">
        <v>536</v>
      </c>
      <c r="J297" s="2">
        <v>44722.453472222223</v>
      </c>
      <c r="K297" t="s">
        <v>537</v>
      </c>
      <c r="N297" s="5" t="str">
        <f>_xlfn.XLOOKUP(ohrm_attendance_record[[#This Row],[employee_id]],hs_hr_employee[emp_number],hs_hr_employee[Employee Name],"NF",0,1)</f>
        <v>Shekhar Sharma</v>
      </c>
    </row>
    <row r="298" spans="1:14" x14ac:dyDescent="0.3">
      <c r="A298">
        <v>293</v>
      </c>
      <c r="B298">
        <v>14</v>
      </c>
      <c r="C298" s="2">
        <v>44721.225694444445</v>
      </c>
      <c r="D298" t="s">
        <v>551</v>
      </c>
      <c r="E298" t="s">
        <v>536</v>
      </c>
      <c r="F298" s="2">
        <v>44721.454861111109</v>
      </c>
      <c r="G298" s="2">
        <v>44722.21875</v>
      </c>
      <c r="H298" t="s">
        <v>55</v>
      </c>
      <c r="I298" t="s">
        <v>536</v>
      </c>
      <c r="J298" s="2">
        <v>44722.447916666664</v>
      </c>
      <c r="K298" t="s">
        <v>537</v>
      </c>
      <c r="N298" s="5" t="str">
        <f>_xlfn.XLOOKUP(ohrm_attendance_record[[#This Row],[employee_id]],hs_hr_employee[emp_number],hs_hr_employee[Employee Name],"NF",0,1)</f>
        <v>Amol Jalda</v>
      </c>
    </row>
    <row r="299" spans="1:14" x14ac:dyDescent="0.3">
      <c r="A299">
        <v>294</v>
      </c>
      <c r="B299">
        <v>11</v>
      </c>
      <c r="C299" s="2">
        <v>44721.287499999999</v>
      </c>
      <c r="D299" t="s">
        <v>55</v>
      </c>
      <c r="E299" t="s">
        <v>536</v>
      </c>
      <c r="F299" s="2">
        <v>44721.51666666667</v>
      </c>
      <c r="G299" s="2">
        <v>44722.207638888889</v>
      </c>
      <c r="H299" t="s">
        <v>55</v>
      </c>
      <c r="I299" t="s">
        <v>536</v>
      </c>
      <c r="J299" s="2">
        <v>44722.436805555553</v>
      </c>
      <c r="K299" t="s">
        <v>537</v>
      </c>
      <c r="N299" s="5" t="str">
        <f>_xlfn.XLOOKUP(ohrm_attendance_record[[#This Row],[employee_id]],hs_hr_employee[emp_number],hs_hr_employee[Employee Name],"NF",0,1)</f>
        <v>x_Ajit Singh</v>
      </c>
    </row>
    <row r="300" spans="1:14" x14ac:dyDescent="0.3">
      <c r="A300">
        <v>295</v>
      </c>
      <c r="B300">
        <v>11</v>
      </c>
      <c r="C300" s="2">
        <v>44722.207638888889</v>
      </c>
      <c r="D300" t="s">
        <v>55</v>
      </c>
      <c r="E300" t="s">
        <v>536</v>
      </c>
      <c r="F300" s="2">
        <v>44722.436805555553</v>
      </c>
      <c r="G300" s="2">
        <v>44726.351388888892</v>
      </c>
      <c r="H300" t="s">
        <v>55</v>
      </c>
      <c r="I300" t="s">
        <v>536</v>
      </c>
      <c r="J300" s="2">
        <v>44726.580555555556</v>
      </c>
      <c r="K300" t="s">
        <v>537</v>
      </c>
      <c r="N300" s="5" t="str">
        <f>_xlfn.XLOOKUP(ohrm_attendance_record[[#This Row],[employee_id]],hs_hr_employee[emp_number],hs_hr_employee[Employee Name],"NF",0,1)</f>
        <v>x_Ajit Singh</v>
      </c>
    </row>
    <row r="301" spans="1:14" x14ac:dyDescent="0.3">
      <c r="A301">
        <v>296</v>
      </c>
      <c r="B301">
        <v>7</v>
      </c>
      <c r="C301" s="2">
        <v>44722.224305555559</v>
      </c>
      <c r="D301" t="s">
        <v>55</v>
      </c>
      <c r="E301" t="s">
        <v>536</v>
      </c>
      <c r="F301" s="2">
        <v>44722.453472222223</v>
      </c>
      <c r="G301" s="2">
        <v>44726.217361111114</v>
      </c>
      <c r="H301" t="s">
        <v>55</v>
      </c>
      <c r="I301" t="s">
        <v>536</v>
      </c>
      <c r="J301" s="2">
        <v>44726.446527777778</v>
      </c>
      <c r="K301" t="s">
        <v>537</v>
      </c>
      <c r="N301" s="5" t="str">
        <f>_xlfn.XLOOKUP(ohrm_attendance_record[[#This Row],[employee_id]],hs_hr_employee[emp_number],hs_hr_employee[Employee Name],"NF",0,1)</f>
        <v>Shekhar Sharma</v>
      </c>
    </row>
    <row r="302" spans="1:14" x14ac:dyDescent="0.3">
      <c r="A302">
        <v>297</v>
      </c>
      <c r="B302">
        <v>14</v>
      </c>
      <c r="C302" s="2">
        <v>44725.598611111112</v>
      </c>
      <c r="D302" t="s">
        <v>55</v>
      </c>
      <c r="E302" t="s">
        <v>536</v>
      </c>
      <c r="F302" s="2">
        <v>44725.827777777777</v>
      </c>
      <c r="G302" s="2">
        <v>44726.216666666667</v>
      </c>
      <c r="H302" t="s">
        <v>55</v>
      </c>
      <c r="I302" t="s">
        <v>536</v>
      </c>
      <c r="J302" s="2">
        <v>44726.445833333331</v>
      </c>
      <c r="K302" t="s">
        <v>537</v>
      </c>
      <c r="N302" s="5" t="str">
        <f>_xlfn.XLOOKUP(ohrm_attendance_record[[#This Row],[employee_id]],hs_hr_employee[emp_number],hs_hr_employee[Employee Name],"NF",0,1)</f>
        <v>Amol Jalda</v>
      </c>
    </row>
    <row r="303" spans="1:14" x14ac:dyDescent="0.3">
      <c r="A303">
        <v>298</v>
      </c>
      <c r="B303">
        <v>14</v>
      </c>
      <c r="C303" s="2">
        <v>44726.216666666667</v>
      </c>
      <c r="D303" t="s">
        <v>55</v>
      </c>
      <c r="E303" t="s">
        <v>536</v>
      </c>
      <c r="F303" s="2">
        <v>44726.445833333331</v>
      </c>
      <c r="G303" s="2">
        <v>44726.521527777775</v>
      </c>
      <c r="H303" t="s">
        <v>55</v>
      </c>
      <c r="I303" t="s">
        <v>536</v>
      </c>
      <c r="J303" s="2">
        <v>44726.750694444447</v>
      </c>
      <c r="K303" t="s">
        <v>537</v>
      </c>
      <c r="N303" s="5" t="str">
        <f>_xlfn.XLOOKUP(ohrm_attendance_record[[#This Row],[employee_id]],hs_hr_employee[emp_number],hs_hr_employee[Employee Name],"NF",0,1)</f>
        <v>Amol Jalda</v>
      </c>
    </row>
    <row r="304" spans="1:14" x14ac:dyDescent="0.3">
      <c r="A304">
        <v>299</v>
      </c>
      <c r="B304">
        <v>7</v>
      </c>
      <c r="C304" s="2">
        <v>44726.217361111114</v>
      </c>
      <c r="D304" t="s">
        <v>55</v>
      </c>
      <c r="E304" t="s">
        <v>536</v>
      </c>
      <c r="F304" s="2">
        <v>44726.446527777778</v>
      </c>
      <c r="G304" s="2">
        <v>44727.227083333331</v>
      </c>
      <c r="H304" t="s">
        <v>55</v>
      </c>
      <c r="I304" t="s">
        <v>536</v>
      </c>
      <c r="J304" s="2">
        <v>44727.456250000003</v>
      </c>
      <c r="K304" t="s">
        <v>537</v>
      </c>
      <c r="N304" s="5" t="str">
        <f>_xlfn.XLOOKUP(ohrm_attendance_record[[#This Row],[employee_id]],hs_hr_employee[emp_number],hs_hr_employee[Employee Name],"NF",0,1)</f>
        <v>Shekhar Sharma</v>
      </c>
    </row>
    <row r="305" spans="1:14" x14ac:dyDescent="0.3">
      <c r="A305">
        <v>300</v>
      </c>
      <c r="B305">
        <v>11</v>
      </c>
      <c r="C305" s="2">
        <v>44726.351388888892</v>
      </c>
      <c r="D305" t="s">
        <v>55</v>
      </c>
      <c r="E305" t="s">
        <v>536</v>
      </c>
      <c r="F305" s="2">
        <v>44726.580555555556</v>
      </c>
      <c r="G305" s="2">
        <v>44727.227777777778</v>
      </c>
      <c r="H305" t="s">
        <v>55</v>
      </c>
      <c r="I305" t="s">
        <v>536</v>
      </c>
      <c r="J305" s="2">
        <v>44727.456944444442</v>
      </c>
      <c r="K305" t="s">
        <v>537</v>
      </c>
      <c r="N305" s="5" t="str">
        <f>_xlfn.XLOOKUP(ohrm_attendance_record[[#This Row],[employee_id]],hs_hr_employee[emp_number],hs_hr_employee[Employee Name],"NF",0,1)</f>
        <v>x_Ajit Singh</v>
      </c>
    </row>
    <row r="306" spans="1:14" x14ac:dyDescent="0.3">
      <c r="A306">
        <v>301</v>
      </c>
      <c r="B306">
        <v>11</v>
      </c>
      <c r="C306" s="2">
        <v>44727.227777777778</v>
      </c>
      <c r="D306" t="s">
        <v>55</v>
      </c>
      <c r="E306" t="s">
        <v>536</v>
      </c>
      <c r="F306" s="2">
        <v>44727.456944444442</v>
      </c>
      <c r="G306" s="2">
        <v>44728.183333333334</v>
      </c>
      <c r="H306" t="s">
        <v>55</v>
      </c>
      <c r="I306" t="s">
        <v>536</v>
      </c>
      <c r="J306" s="2">
        <v>44728.412499999999</v>
      </c>
      <c r="K306" t="s">
        <v>537</v>
      </c>
      <c r="N306" s="5" t="str">
        <f>_xlfn.XLOOKUP(ohrm_attendance_record[[#This Row],[employee_id]],hs_hr_employee[emp_number],hs_hr_employee[Employee Name],"NF",0,1)</f>
        <v>x_Ajit Singh</v>
      </c>
    </row>
    <row r="307" spans="1:14" x14ac:dyDescent="0.3">
      <c r="A307">
        <v>302</v>
      </c>
      <c r="B307">
        <v>14</v>
      </c>
      <c r="C307" s="2">
        <v>44727.229861111111</v>
      </c>
      <c r="D307" t="s">
        <v>55</v>
      </c>
      <c r="E307" t="s">
        <v>536</v>
      </c>
      <c r="F307" s="2">
        <v>44727.459027777775</v>
      </c>
      <c r="G307" s="2">
        <v>44728.263194444444</v>
      </c>
      <c r="H307" t="s">
        <v>55</v>
      </c>
      <c r="I307" t="s">
        <v>536</v>
      </c>
      <c r="J307" s="2">
        <v>44728.492361111108</v>
      </c>
      <c r="K307" t="s">
        <v>537</v>
      </c>
      <c r="N307" s="5" t="str">
        <f>_xlfn.XLOOKUP(ohrm_attendance_record[[#This Row],[employee_id]],hs_hr_employee[emp_number],hs_hr_employee[Employee Name],"NF",0,1)</f>
        <v>Amol Jalda</v>
      </c>
    </row>
    <row r="308" spans="1:14" x14ac:dyDescent="0.3">
      <c r="A308">
        <v>303</v>
      </c>
      <c r="B308">
        <v>11</v>
      </c>
      <c r="C308" s="2">
        <v>44728.183333333334</v>
      </c>
      <c r="D308" t="s">
        <v>55</v>
      </c>
      <c r="E308" t="s">
        <v>536</v>
      </c>
      <c r="F308" s="2">
        <v>44728.412499999999</v>
      </c>
      <c r="G308" s="2">
        <v>44729.211111111108</v>
      </c>
      <c r="H308" t="s">
        <v>55</v>
      </c>
      <c r="I308" t="s">
        <v>536</v>
      </c>
      <c r="J308" s="2">
        <v>44729.44027777778</v>
      </c>
      <c r="K308" t="s">
        <v>537</v>
      </c>
      <c r="N308" s="5" t="str">
        <f>_xlfn.XLOOKUP(ohrm_attendance_record[[#This Row],[employee_id]],hs_hr_employee[emp_number],hs_hr_employee[Employee Name],"NF",0,1)</f>
        <v>x_Ajit Singh</v>
      </c>
    </row>
    <row r="309" spans="1:14" x14ac:dyDescent="0.3">
      <c r="A309">
        <v>304</v>
      </c>
      <c r="B309">
        <v>11</v>
      </c>
      <c r="C309" s="2">
        <v>44729.211111111108</v>
      </c>
      <c r="D309" t="s">
        <v>55</v>
      </c>
      <c r="E309" t="s">
        <v>536</v>
      </c>
      <c r="F309" s="2">
        <v>44729.44027777778</v>
      </c>
      <c r="G309" s="2">
        <v>44730.236111111109</v>
      </c>
      <c r="H309" t="s">
        <v>55</v>
      </c>
      <c r="I309" t="s">
        <v>536</v>
      </c>
      <c r="J309" s="2">
        <v>44730.465277777781</v>
      </c>
      <c r="K309" t="s">
        <v>537</v>
      </c>
      <c r="N309" s="5" t="str">
        <f>_xlfn.XLOOKUP(ohrm_attendance_record[[#This Row],[employee_id]],hs_hr_employee[emp_number],hs_hr_employee[Employee Name],"NF",0,1)</f>
        <v>x_Ajit Singh</v>
      </c>
    </row>
    <row r="310" spans="1:14" x14ac:dyDescent="0.3">
      <c r="A310">
        <v>305</v>
      </c>
      <c r="B310">
        <v>14</v>
      </c>
      <c r="C310" s="2">
        <v>44729.227777777778</v>
      </c>
      <c r="D310" t="s">
        <v>55</v>
      </c>
      <c r="E310" t="s">
        <v>536</v>
      </c>
      <c r="F310" s="2">
        <v>44729.456944444442</v>
      </c>
      <c r="G310" s="2">
        <v>44729.504166666666</v>
      </c>
      <c r="H310" t="s">
        <v>55</v>
      </c>
      <c r="I310" t="s">
        <v>536</v>
      </c>
      <c r="J310" s="2">
        <v>44729.73333333333</v>
      </c>
      <c r="K310" t="s">
        <v>537</v>
      </c>
      <c r="N310" s="5" t="str">
        <f>_xlfn.XLOOKUP(ohrm_attendance_record[[#This Row],[employee_id]],hs_hr_employee[emp_number],hs_hr_employee[Employee Name],"NF",0,1)</f>
        <v>Amol Jalda</v>
      </c>
    </row>
    <row r="311" spans="1:14" x14ac:dyDescent="0.3">
      <c r="A311">
        <v>306</v>
      </c>
      <c r="B311">
        <v>11</v>
      </c>
      <c r="C311" s="2">
        <v>44732.213194444441</v>
      </c>
      <c r="D311" t="s">
        <v>55</v>
      </c>
      <c r="E311" t="s">
        <v>536</v>
      </c>
      <c r="F311" s="2">
        <v>44732.442361111112</v>
      </c>
      <c r="G311" s="2">
        <v>44733.218055555553</v>
      </c>
      <c r="H311" t="s">
        <v>55</v>
      </c>
      <c r="I311" t="s">
        <v>536</v>
      </c>
      <c r="J311" s="2">
        <v>44733.447222222225</v>
      </c>
      <c r="K311" t="s">
        <v>537</v>
      </c>
      <c r="N311" s="5" t="str">
        <f>_xlfn.XLOOKUP(ohrm_attendance_record[[#This Row],[employee_id]],hs_hr_employee[emp_number],hs_hr_employee[Employee Name],"NF",0,1)</f>
        <v>x_Ajit Singh</v>
      </c>
    </row>
    <row r="312" spans="1:14" x14ac:dyDescent="0.3">
      <c r="A312">
        <v>307</v>
      </c>
      <c r="B312">
        <v>14</v>
      </c>
      <c r="C312" s="2">
        <v>44732.229166666664</v>
      </c>
      <c r="D312" t="s">
        <v>55</v>
      </c>
      <c r="E312" t="s">
        <v>536</v>
      </c>
      <c r="F312" s="2">
        <v>44732.458333333336</v>
      </c>
      <c r="G312" s="2">
        <v>44733.229861111111</v>
      </c>
      <c r="H312" t="s">
        <v>55</v>
      </c>
      <c r="I312" t="s">
        <v>536</v>
      </c>
      <c r="J312" s="2">
        <v>44733.459027777775</v>
      </c>
      <c r="K312" t="s">
        <v>537</v>
      </c>
      <c r="N312" s="5" t="str">
        <f>_xlfn.XLOOKUP(ohrm_attendance_record[[#This Row],[employee_id]],hs_hr_employee[emp_number],hs_hr_employee[Employee Name],"NF",0,1)</f>
        <v>Amol Jalda</v>
      </c>
    </row>
    <row r="313" spans="1:14" x14ac:dyDescent="0.3">
      <c r="A313">
        <v>308</v>
      </c>
      <c r="B313">
        <v>13</v>
      </c>
      <c r="C313" s="2">
        <v>44732.243055555555</v>
      </c>
      <c r="D313" t="s">
        <v>55</v>
      </c>
      <c r="E313" t="s">
        <v>536</v>
      </c>
      <c r="F313" s="2">
        <v>44732.472222222219</v>
      </c>
      <c r="G313" s="2">
        <v>44733.51666666667</v>
      </c>
      <c r="H313" t="s">
        <v>55</v>
      </c>
      <c r="I313" t="s">
        <v>536</v>
      </c>
      <c r="J313" s="2">
        <v>44733.745833333334</v>
      </c>
      <c r="K313" t="s">
        <v>537</v>
      </c>
      <c r="N313" s="5" t="str">
        <f>_xlfn.XLOOKUP(ohrm_attendance_record[[#This Row],[employee_id]],hs_hr_employee[emp_number],hs_hr_employee[Employee Name],"NF",0,1)</f>
        <v>x_Preeti Kaushik</v>
      </c>
    </row>
    <row r="314" spans="1:14" x14ac:dyDescent="0.3">
      <c r="A314">
        <v>309</v>
      </c>
      <c r="B314">
        <v>11</v>
      </c>
      <c r="C314" s="2">
        <v>44733.218055555553</v>
      </c>
      <c r="D314" t="s">
        <v>55</v>
      </c>
      <c r="E314" t="s">
        <v>536</v>
      </c>
      <c r="F314" s="2">
        <v>44733.447222222225</v>
      </c>
      <c r="G314" s="2">
        <v>44734.224305555559</v>
      </c>
      <c r="H314" t="s">
        <v>55</v>
      </c>
      <c r="I314" t="s">
        <v>536</v>
      </c>
      <c r="J314" s="2">
        <v>44734.453472222223</v>
      </c>
      <c r="K314" t="s">
        <v>537</v>
      </c>
      <c r="N314" s="5" t="str">
        <f>_xlfn.XLOOKUP(ohrm_attendance_record[[#This Row],[employee_id]],hs_hr_employee[emp_number],hs_hr_employee[Employee Name],"NF",0,1)</f>
        <v>x_Ajit Singh</v>
      </c>
    </row>
    <row r="315" spans="1:14" x14ac:dyDescent="0.3">
      <c r="A315">
        <v>310</v>
      </c>
      <c r="B315">
        <v>14</v>
      </c>
      <c r="C315" s="2">
        <v>44733.230555555558</v>
      </c>
      <c r="D315" t="s">
        <v>55</v>
      </c>
      <c r="E315" t="s">
        <v>536</v>
      </c>
      <c r="F315" s="2">
        <v>44733.459722222222</v>
      </c>
      <c r="G315" s="2">
        <v>44734.229861111111</v>
      </c>
      <c r="H315" t="s">
        <v>55</v>
      </c>
      <c r="I315" t="s">
        <v>536</v>
      </c>
      <c r="J315" s="2">
        <v>44734.459027777775</v>
      </c>
      <c r="K315" t="s">
        <v>537</v>
      </c>
      <c r="N315" s="5" t="str">
        <f>_xlfn.XLOOKUP(ohrm_attendance_record[[#This Row],[employee_id]],hs_hr_employee[emp_number],hs_hr_employee[Employee Name],"NF",0,1)</f>
        <v>Amol Jalda</v>
      </c>
    </row>
    <row r="316" spans="1:14" x14ac:dyDescent="0.3">
      <c r="A316">
        <v>311</v>
      </c>
      <c r="B316">
        <v>13</v>
      </c>
      <c r="C316" s="2">
        <v>44733.51666666667</v>
      </c>
      <c r="D316" t="s">
        <v>55</v>
      </c>
      <c r="E316" t="s">
        <v>536</v>
      </c>
      <c r="F316" s="2">
        <v>44733.745833333334</v>
      </c>
      <c r="G316" s="2">
        <v>44733.51666666667</v>
      </c>
      <c r="H316" t="s">
        <v>55</v>
      </c>
      <c r="I316" t="s">
        <v>536</v>
      </c>
      <c r="J316" s="2">
        <v>44733.745833333334</v>
      </c>
      <c r="K316" t="s">
        <v>537</v>
      </c>
      <c r="N316" s="5" t="str">
        <f>_xlfn.XLOOKUP(ohrm_attendance_record[[#This Row],[employee_id]],hs_hr_employee[emp_number],hs_hr_employee[Employee Name],"NF",0,1)</f>
        <v>x_Preeti Kaushik</v>
      </c>
    </row>
    <row r="317" spans="1:14" x14ac:dyDescent="0.3">
      <c r="A317">
        <v>312</v>
      </c>
      <c r="B317">
        <v>13</v>
      </c>
      <c r="C317" s="2">
        <v>44733.51666666667</v>
      </c>
      <c r="D317" t="s">
        <v>55</v>
      </c>
      <c r="E317" t="s">
        <v>536</v>
      </c>
      <c r="F317" s="2">
        <v>44733.745833333334</v>
      </c>
      <c r="G317" s="2">
        <v>44733.51666666667</v>
      </c>
      <c r="H317" t="s">
        <v>55</v>
      </c>
      <c r="I317" t="s">
        <v>536</v>
      </c>
      <c r="J317" s="2">
        <v>44733.745833333334</v>
      </c>
      <c r="K317" t="s">
        <v>537</v>
      </c>
      <c r="N317" s="5" t="str">
        <f>_xlfn.XLOOKUP(ohrm_attendance_record[[#This Row],[employee_id]],hs_hr_employee[emp_number],hs_hr_employee[Employee Name],"NF",0,1)</f>
        <v>x_Preeti Kaushik</v>
      </c>
    </row>
    <row r="318" spans="1:14" x14ac:dyDescent="0.3">
      <c r="A318">
        <v>313</v>
      </c>
      <c r="B318">
        <v>11</v>
      </c>
      <c r="C318" s="2">
        <v>44734.224305555559</v>
      </c>
      <c r="D318" t="s">
        <v>55</v>
      </c>
      <c r="E318" t="s">
        <v>536</v>
      </c>
      <c r="F318" s="2">
        <v>44734.453472222223</v>
      </c>
      <c r="G318" s="2">
        <v>44735.184027777781</v>
      </c>
      <c r="H318" t="s">
        <v>55</v>
      </c>
      <c r="I318" t="s">
        <v>536</v>
      </c>
      <c r="J318" s="2">
        <v>44735.413194444445</v>
      </c>
      <c r="K318" t="s">
        <v>537</v>
      </c>
      <c r="N318" s="5" t="str">
        <f>_xlfn.XLOOKUP(ohrm_attendance_record[[#This Row],[employee_id]],hs_hr_employee[emp_number],hs_hr_employee[Employee Name],"NF",0,1)</f>
        <v>x_Ajit Singh</v>
      </c>
    </row>
    <row r="319" spans="1:14" x14ac:dyDescent="0.3">
      <c r="A319">
        <v>314</v>
      </c>
      <c r="B319">
        <v>13</v>
      </c>
      <c r="C319" s="2">
        <v>44734.488194444442</v>
      </c>
      <c r="D319" t="s">
        <v>55</v>
      </c>
      <c r="E319" t="s">
        <v>536</v>
      </c>
      <c r="F319" s="2">
        <v>44734.717361111114</v>
      </c>
      <c r="G319" s="2">
        <v>44734.559027777781</v>
      </c>
      <c r="H319" t="s">
        <v>55</v>
      </c>
      <c r="I319" t="s">
        <v>536</v>
      </c>
      <c r="J319" s="2">
        <v>44734.788194444445</v>
      </c>
      <c r="K319" t="s">
        <v>537</v>
      </c>
      <c r="N319" s="5" t="str">
        <f>_xlfn.XLOOKUP(ohrm_attendance_record[[#This Row],[employee_id]],hs_hr_employee[emp_number],hs_hr_employee[Employee Name],"NF",0,1)</f>
        <v>x_Preeti Kaushik</v>
      </c>
    </row>
    <row r="320" spans="1:14" x14ac:dyDescent="0.3">
      <c r="A320">
        <v>315</v>
      </c>
      <c r="B320">
        <v>11</v>
      </c>
      <c r="C320" s="2">
        <v>44735.184027777781</v>
      </c>
      <c r="D320" t="s">
        <v>55</v>
      </c>
      <c r="E320" t="s">
        <v>536</v>
      </c>
      <c r="F320" s="2">
        <v>44735.413194444445</v>
      </c>
      <c r="G320" s="2">
        <v>44736.224999999999</v>
      </c>
      <c r="H320" t="s">
        <v>55</v>
      </c>
      <c r="I320" t="s">
        <v>536</v>
      </c>
      <c r="J320" s="2">
        <v>44736.45416666667</v>
      </c>
      <c r="K320" t="s">
        <v>537</v>
      </c>
      <c r="N320" s="5" t="str">
        <f>_xlfn.XLOOKUP(ohrm_attendance_record[[#This Row],[employee_id]],hs_hr_employee[emp_number],hs_hr_employee[Employee Name],"NF",0,1)</f>
        <v>x_Ajit Singh</v>
      </c>
    </row>
    <row r="321" spans="1:14" x14ac:dyDescent="0.3">
      <c r="A321">
        <v>316</v>
      </c>
      <c r="B321">
        <v>14</v>
      </c>
      <c r="C321" s="2">
        <v>44735.229166666664</v>
      </c>
      <c r="D321" t="s">
        <v>55</v>
      </c>
      <c r="E321" t="s">
        <v>536</v>
      </c>
      <c r="F321" s="2">
        <v>44735.458333333336</v>
      </c>
      <c r="G321" s="2">
        <v>44736.236111111109</v>
      </c>
      <c r="H321" t="s">
        <v>55</v>
      </c>
      <c r="I321" t="s">
        <v>536</v>
      </c>
      <c r="J321" s="2">
        <v>44736.465277777781</v>
      </c>
      <c r="K321" t="s">
        <v>537</v>
      </c>
      <c r="N321" s="5" t="str">
        <f>_xlfn.XLOOKUP(ohrm_attendance_record[[#This Row],[employee_id]],hs_hr_employee[emp_number],hs_hr_employee[Employee Name],"NF",0,1)</f>
        <v>Amol Jalda</v>
      </c>
    </row>
    <row r="322" spans="1:14" x14ac:dyDescent="0.3">
      <c r="A322">
        <v>317</v>
      </c>
      <c r="B322">
        <v>11</v>
      </c>
      <c r="C322" s="2">
        <v>44736.224999999999</v>
      </c>
      <c r="D322" t="s">
        <v>55</v>
      </c>
      <c r="E322" t="s">
        <v>536</v>
      </c>
      <c r="F322" s="2">
        <v>44736.45416666667</v>
      </c>
      <c r="G322" s="2">
        <v>44736.86041666667</v>
      </c>
      <c r="H322" t="s">
        <v>55</v>
      </c>
      <c r="I322" t="s">
        <v>536</v>
      </c>
      <c r="J322" s="2">
        <v>44737.089583333334</v>
      </c>
      <c r="K322" t="s">
        <v>537</v>
      </c>
      <c r="N322" s="5" t="str">
        <f>_xlfn.XLOOKUP(ohrm_attendance_record[[#This Row],[employee_id]],hs_hr_employee[emp_number],hs_hr_employee[Employee Name],"NF",0,1)</f>
        <v>x_Ajit Singh</v>
      </c>
    </row>
    <row r="323" spans="1:14" x14ac:dyDescent="0.3">
      <c r="A323">
        <v>318</v>
      </c>
      <c r="B323">
        <v>14</v>
      </c>
      <c r="C323" s="2">
        <v>44736.522916666669</v>
      </c>
      <c r="D323" t="s">
        <v>55</v>
      </c>
      <c r="E323" t="s">
        <v>536</v>
      </c>
      <c r="F323" s="2">
        <v>44736.752083333333</v>
      </c>
      <c r="G323" s="2">
        <v>44736.522916666669</v>
      </c>
      <c r="H323" t="s">
        <v>55</v>
      </c>
      <c r="I323" t="s">
        <v>536</v>
      </c>
      <c r="J323" s="2">
        <v>44736.752083333333</v>
      </c>
      <c r="K323" t="s">
        <v>537</v>
      </c>
      <c r="N323" s="5" t="str">
        <f>_xlfn.XLOOKUP(ohrm_attendance_record[[#This Row],[employee_id]],hs_hr_employee[emp_number],hs_hr_employee[Employee Name],"NF",0,1)</f>
        <v>Amol Jalda</v>
      </c>
    </row>
    <row r="324" spans="1:14" x14ac:dyDescent="0.3">
      <c r="A324">
        <v>319</v>
      </c>
      <c r="B324">
        <v>11</v>
      </c>
      <c r="C324" s="2">
        <v>44739.311805555553</v>
      </c>
      <c r="D324" t="s">
        <v>55</v>
      </c>
      <c r="E324" t="s">
        <v>536</v>
      </c>
      <c r="F324" s="2">
        <v>44739.540972222225</v>
      </c>
      <c r="G324" s="2">
        <v>44740.189583333333</v>
      </c>
      <c r="H324" t="s">
        <v>55</v>
      </c>
      <c r="I324" t="s">
        <v>536</v>
      </c>
      <c r="J324" s="2">
        <v>44740.418749999997</v>
      </c>
      <c r="K324" t="s">
        <v>537</v>
      </c>
      <c r="N324" s="5" t="str">
        <f>_xlfn.XLOOKUP(ohrm_attendance_record[[#This Row],[employee_id]],hs_hr_employee[emp_number],hs_hr_employee[Employee Name],"NF",0,1)</f>
        <v>x_Ajit Singh</v>
      </c>
    </row>
    <row r="325" spans="1:14" x14ac:dyDescent="0.3">
      <c r="A325">
        <v>320</v>
      </c>
      <c r="B325">
        <v>11</v>
      </c>
      <c r="C325" s="2">
        <v>44740.189583333333</v>
      </c>
      <c r="D325" t="s">
        <v>55</v>
      </c>
      <c r="E325" t="s">
        <v>536</v>
      </c>
      <c r="F325" s="2">
        <v>44740.418749999997</v>
      </c>
      <c r="G325" s="2">
        <v>44741.226388888892</v>
      </c>
      <c r="H325" t="s">
        <v>55</v>
      </c>
      <c r="I325" t="s">
        <v>536</v>
      </c>
      <c r="J325" s="2">
        <v>44741.455555555556</v>
      </c>
      <c r="K325" t="s">
        <v>537</v>
      </c>
      <c r="N325" s="5" t="str">
        <f>_xlfn.XLOOKUP(ohrm_attendance_record[[#This Row],[employee_id]],hs_hr_employee[emp_number],hs_hr_employee[Employee Name],"NF",0,1)</f>
        <v>x_Ajit Singh</v>
      </c>
    </row>
    <row r="326" spans="1:14" x14ac:dyDescent="0.3">
      <c r="A326">
        <v>321</v>
      </c>
      <c r="B326">
        <v>14</v>
      </c>
      <c r="C326" s="2">
        <v>44740.229861111111</v>
      </c>
      <c r="D326" t="s">
        <v>55</v>
      </c>
      <c r="E326" t="s">
        <v>536</v>
      </c>
      <c r="F326" s="2">
        <v>44740.459027777775</v>
      </c>
      <c r="G326" s="2">
        <v>44741.236111111109</v>
      </c>
      <c r="H326" t="s">
        <v>55</v>
      </c>
      <c r="I326" t="s">
        <v>536</v>
      </c>
      <c r="J326" s="2">
        <v>44741.465277777781</v>
      </c>
      <c r="K326" t="s">
        <v>537</v>
      </c>
      <c r="N326" s="5" t="str">
        <f>_xlfn.XLOOKUP(ohrm_attendance_record[[#This Row],[employee_id]],hs_hr_employee[emp_number],hs_hr_employee[Employee Name],"NF",0,1)</f>
        <v>Amol Jalda</v>
      </c>
    </row>
    <row r="327" spans="1:14" x14ac:dyDescent="0.3">
      <c r="A327">
        <v>322</v>
      </c>
      <c r="B327">
        <v>11</v>
      </c>
      <c r="C327" s="2">
        <v>44741.226388888892</v>
      </c>
      <c r="D327" t="s">
        <v>55</v>
      </c>
      <c r="E327" t="s">
        <v>536</v>
      </c>
      <c r="F327" s="2">
        <v>44741.455555555556</v>
      </c>
      <c r="G327" s="2">
        <v>44742.17291666667</v>
      </c>
      <c r="H327" t="s">
        <v>55</v>
      </c>
      <c r="I327" t="s">
        <v>536</v>
      </c>
      <c r="J327" s="2">
        <v>44742.402083333334</v>
      </c>
      <c r="K327" t="s">
        <v>537</v>
      </c>
      <c r="N327" s="5" t="str">
        <f>_xlfn.XLOOKUP(ohrm_attendance_record[[#This Row],[employee_id]],hs_hr_employee[emp_number],hs_hr_employee[Employee Name],"NF",0,1)</f>
        <v>x_Ajit Singh</v>
      </c>
    </row>
    <row r="328" spans="1:14" x14ac:dyDescent="0.3">
      <c r="A328">
        <v>323</v>
      </c>
      <c r="B328">
        <v>14</v>
      </c>
      <c r="C328" s="2">
        <v>44741.236111111109</v>
      </c>
      <c r="D328" t="s">
        <v>55</v>
      </c>
      <c r="E328" t="s">
        <v>536</v>
      </c>
      <c r="F328" s="2">
        <v>44741.465277777781</v>
      </c>
      <c r="G328" s="2">
        <v>44742.192361111112</v>
      </c>
      <c r="H328" t="s">
        <v>55</v>
      </c>
      <c r="I328" t="s">
        <v>536</v>
      </c>
      <c r="J328" s="2">
        <v>44742.421527777777</v>
      </c>
      <c r="K328" t="s">
        <v>537</v>
      </c>
      <c r="N328" s="5" t="str">
        <f>_xlfn.XLOOKUP(ohrm_attendance_record[[#This Row],[employee_id]],hs_hr_employee[emp_number],hs_hr_employee[Employee Name],"NF",0,1)</f>
        <v>Amol Jalda</v>
      </c>
    </row>
    <row r="329" spans="1:14" x14ac:dyDescent="0.3">
      <c r="A329">
        <v>324</v>
      </c>
      <c r="B329">
        <v>11</v>
      </c>
      <c r="C329" s="2">
        <v>44742.17291666667</v>
      </c>
      <c r="D329" t="s">
        <v>55</v>
      </c>
      <c r="E329" t="s">
        <v>536</v>
      </c>
      <c r="F329" s="2">
        <v>44742.402083333334</v>
      </c>
      <c r="G329" s="2">
        <v>44743.172222222223</v>
      </c>
      <c r="H329" t="s">
        <v>55</v>
      </c>
      <c r="I329" t="s">
        <v>536</v>
      </c>
      <c r="J329" s="2">
        <v>44743.401388888888</v>
      </c>
      <c r="K329" t="s">
        <v>537</v>
      </c>
      <c r="N329" s="5" t="str">
        <f>_xlfn.XLOOKUP(ohrm_attendance_record[[#This Row],[employee_id]],hs_hr_employee[emp_number],hs_hr_employee[Employee Name],"NF",0,1)</f>
        <v>x_Ajit Singh</v>
      </c>
    </row>
    <row r="330" spans="1:14" x14ac:dyDescent="0.3">
      <c r="A330">
        <v>325</v>
      </c>
      <c r="B330">
        <v>14</v>
      </c>
      <c r="C330" s="2">
        <v>44742.192361111112</v>
      </c>
      <c r="D330" t="s">
        <v>55</v>
      </c>
      <c r="E330" t="s">
        <v>536</v>
      </c>
      <c r="F330" s="2">
        <v>44742.421527777777</v>
      </c>
      <c r="G330" s="2">
        <v>44746.565972222219</v>
      </c>
      <c r="H330" t="s">
        <v>55</v>
      </c>
      <c r="I330" t="s">
        <v>536</v>
      </c>
      <c r="J330" s="2">
        <v>44746.795138888891</v>
      </c>
      <c r="K330" t="s">
        <v>537</v>
      </c>
      <c r="N330" s="5" t="str">
        <f>_xlfn.XLOOKUP(ohrm_attendance_record[[#This Row],[employee_id]],hs_hr_employee[emp_number],hs_hr_employee[Employee Name],"NF",0,1)</f>
        <v>Amol Jalda</v>
      </c>
    </row>
    <row r="331" spans="1:14" x14ac:dyDescent="0.3">
      <c r="A331">
        <v>326</v>
      </c>
      <c r="B331">
        <v>11</v>
      </c>
      <c r="C331" s="2">
        <v>44743.17291666667</v>
      </c>
      <c r="D331" t="s">
        <v>55</v>
      </c>
      <c r="E331" t="s">
        <v>536</v>
      </c>
      <c r="F331" s="2">
        <v>44743.402083333334</v>
      </c>
      <c r="G331" s="2">
        <v>44745.334027777775</v>
      </c>
      <c r="H331" t="s">
        <v>55</v>
      </c>
      <c r="I331" t="s">
        <v>536</v>
      </c>
      <c r="J331" s="2">
        <v>44745.563194444447</v>
      </c>
      <c r="K331" t="s">
        <v>537</v>
      </c>
      <c r="N331" s="5" t="str">
        <f>_xlfn.XLOOKUP(ohrm_attendance_record[[#This Row],[employee_id]],hs_hr_employee[emp_number],hs_hr_employee[Employee Name],"NF",0,1)</f>
        <v>x_Ajit Singh</v>
      </c>
    </row>
    <row r="332" spans="1:14" x14ac:dyDescent="0.3">
      <c r="A332">
        <v>327</v>
      </c>
      <c r="B332">
        <v>11</v>
      </c>
      <c r="C332" s="2">
        <v>44746.272222222222</v>
      </c>
      <c r="D332" t="s">
        <v>55</v>
      </c>
      <c r="E332" t="s">
        <v>536</v>
      </c>
      <c r="F332" s="2">
        <v>44746.501388888886</v>
      </c>
      <c r="G332" s="2">
        <v>44746.786111111112</v>
      </c>
      <c r="H332" t="s">
        <v>55</v>
      </c>
      <c r="I332" t="s">
        <v>536</v>
      </c>
      <c r="J332" s="2">
        <v>44747.015277777777</v>
      </c>
      <c r="K332" t="s">
        <v>537</v>
      </c>
      <c r="N332" s="5" t="str">
        <f>_xlfn.XLOOKUP(ohrm_attendance_record[[#This Row],[employee_id]],hs_hr_employee[emp_number],hs_hr_employee[Employee Name],"NF",0,1)</f>
        <v>x_Ajit Singh</v>
      </c>
    </row>
    <row r="333" spans="1:14" x14ac:dyDescent="0.3">
      <c r="A333">
        <v>328</v>
      </c>
      <c r="B333">
        <v>14</v>
      </c>
      <c r="C333" s="2">
        <v>44746.565972222219</v>
      </c>
      <c r="D333" t="s">
        <v>55</v>
      </c>
      <c r="E333" t="s">
        <v>536</v>
      </c>
      <c r="F333" s="2">
        <v>44746.795138888891</v>
      </c>
      <c r="G333" s="2">
        <v>44746.565972222219</v>
      </c>
      <c r="H333" t="s">
        <v>55</v>
      </c>
      <c r="I333" t="s">
        <v>536</v>
      </c>
      <c r="J333" s="2">
        <v>44746.795138888891</v>
      </c>
      <c r="K333" t="s">
        <v>537</v>
      </c>
      <c r="N333" s="5" t="str">
        <f>_xlfn.XLOOKUP(ohrm_attendance_record[[#This Row],[employee_id]],hs_hr_employee[emp_number],hs_hr_employee[Employee Name],"NF",0,1)</f>
        <v>Amol Jalda</v>
      </c>
    </row>
    <row r="334" spans="1:14" x14ac:dyDescent="0.3">
      <c r="A334">
        <v>329</v>
      </c>
      <c r="B334">
        <v>11</v>
      </c>
      <c r="C334" s="2">
        <v>44747.307638888888</v>
      </c>
      <c r="D334" t="s">
        <v>55</v>
      </c>
      <c r="E334" t="s">
        <v>536</v>
      </c>
      <c r="F334" s="2">
        <v>44747.536805555559</v>
      </c>
      <c r="G334" s="2">
        <v>44748.206250000003</v>
      </c>
      <c r="H334" t="s">
        <v>55</v>
      </c>
      <c r="I334" t="s">
        <v>536</v>
      </c>
      <c r="J334" s="2">
        <v>44748.435416666667</v>
      </c>
      <c r="K334" t="s">
        <v>537</v>
      </c>
      <c r="N334" s="5" t="str">
        <f>_xlfn.XLOOKUP(ohrm_attendance_record[[#This Row],[employee_id]],hs_hr_employee[emp_number],hs_hr_employee[Employee Name],"NF",0,1)</f>
        <v>x_Ajit Singh</v>
      </c>
    </row>
    <row r="335" spans="1:14" x14ac:dyDescent="0.3">
      <c r="A335">
        <v>330</v>
      </c>
      <c r="B335">
        <v>11</v>
      </c>
      <c r="C335" s="2">
        <v>44748.206250000003</v>
      </c>
      <c r="D335" t="s">
        <v>55</v>
      </c>
      <c r="E335" t="s">
        <v>536</v>
      </c>
      <c r="F335" s="2">
        <v>44748.435416666667</v>
      </c>
      <c r="G335" s="2">
        <v>44749.251388888886</v>
      </c>
      <c r="H335" t="s">
        <v>55</v>
      </c>
      <c r="I335" t="s">
        <v>536</v>
      </c>
      <c r="J335" s="2">
        <v>44749.480555555558</v>
      </c>
      <c r="K335" t="s">
        <v>537</v>
      </c>
      <c r="N335" s="5" t="str">
        <f>_xlfn.XLOOKUP(ohrm_attendance_record[[#This Row],[employee_id]],hs_hr_employee[emp_number],hs_hr_employee[Employee Name],"NF",0,1)</f>
        <v>x_Ajit Singh</v>
      </c>
    </row>
    <row r="336" spans="1:14" x14ac:dyDescent="0.3">
      <c r="A336">
        <v>331</v>
      </c>
      <c r="B336">
        <v>11</v>
      </c>
      <c r="C336" s="2">
        <v>44749.252083333333</v>
      </c>
      <c r="D336" t="s">
        <v>55</v>
      </c>
      <c r="E336" t="s">
        <v>536</v>
      </c>
      <c r="F336" s="2">
        <v>44749.481249999997</v>
      </c>
      <c r="G336" s="2">
        <v>44750.22152777778</v>
      </c>
      <c r="H336" t="s">
        <v>55</v>
      </c>
      <c r="I336" t="s">
        <v>536</v>
      </c>
      <c r="J336" s="2">
        <v>44750.450694444444</v>
      </c>
      <c r="K336" t="s">
        <v>537</v>
      </c>
      <c r="N336" s="5" t="str">
        <f>_xlfn.XLOOKUP(ohrm_attendance_record[[#This Row],[employee_id]],hs_hr_employee[emp_number],hs_hr_employee[Employee Name],"NF",0,1)</f>
        <v>x_Ajit Singh</v>
      </c>
    </row>
    <row r="337" spans="1:14" x14ac:dyDescent="0.3">
      <c r="A337">
        <v>332</v>
      </c>
      <c r="B337">
        <v>11</v>
      </c>
      <c r="C337" s="2">
        <v>44750.22152777778</v>
      </c>
      <c r="D337" t="s">
        <v>55</v>
      </c>
      <c r="E337" t="s">
        <v>536</v>
      </c>
      <c r="F337" s="2">
        <v>44750.450694444444</v>
      </c>
      <c r="G337" s="2">
        <v>44753.255555555559</v>
      </c>
      <c r="H337" t="s">
        <v>55</v>
      </c>
      <c r="I337" t="s">
        <v>536</v>
      </c>
      <c r="J337" s="2">
        <v>44753.484722222223</v>
      </c>
      <c r="K337" t="s">
        <v>537</v>
      </c>
      <c r="N337" s="5" t="str">
        <f>_xlfn.XLOOKUP(ohrm_attendance_record[[#This Row],[employee_id]],hs_hr_employee[emp_number],hs_hr_employee[Employee Name],"NF",0,1)</f>
        <v>x_Ajit Singh</v>
      </c>
    </row>
    <row r="338" spans="1:14" x14ac:dyDescent="0.3">
      <c r="A338">
        <v>333</v>
      </c>
      <c r="B338">
        <v>11</v>
      </c>
      <c r="C338" s="2">
        <v>44753.255555555559</v>
      </c>
      <c r="D338" t="s">
        <v>55</v>
      </c>
      <c r="E338" t="s">
        <v>536</v>
      </c>
      <c r="F338" s="2">
        <v>44753.484722222223</v>
      </c>
      <c r="G338" s="2">
        <v>44754.196527777778</v>
      </c>
      <c r="H338" t="s">
        <v>55</v>
      </c>
      <c r="I338" t="s">
        <v>536</v>
      </c>
      <c r="J338" s="2">
        <v>44754.425694444442</v>
      </c>
      <c r="K338" t="s">
        <v>537</v>
      </c>
      <c r="N338" s="5" t="str">
        <f>_xlfn.XLOOKUP(ohrm_attendance_record[[#This Row],[employee_id]],hs_hr_employee[emp_number],hs_hr_employee[Employee Name],"NF",0,1)</f>
        <v>x_Ajit Singh</v>
      </c>
    </row>
    <row r="339" spans="1:14" x14ac:dyDescent="0.3">
      <c r="A339">
        <v>334</v>
      </c>
      <c r="B339">
        <v>11</v>
      </c>
      <c r="C339" s="2">
        <v>44754.196527777778</v>
      </c>
      <c r="D339" t="s">
        <v>55</v>
      </c>
      <c r="E339" t="s">
        <v>536</v>
      </c>
      <c r="F339" s="2">
        <v>44754.425694444442</v>
      </c>
      <c r="G339" s="2">
        <v>44755.261805555558</v>
      </c>
      <c r="H339" t="s">
        <v>55</v>
      </c>
      <c r="I339" t="s">
        <v>536</v>
      </c>
      <c r="J339" s="2">
        <v>44755.490972222222</v>
      </c>
      <c r="K339" t="s">
        <v>537</v>
      </c>
      <c r="N339" s="5" t="str">
        <f>_xlfn.XLOOKUP(ohrm_attendance_record[[#This Row],[employee_id]],hs_hr_employee[emp_number],hs_hr_employee[Employee Name],"NF",0,1)</f>
        <v>x_Ajit Singh</v>
      </c>
    </row>
    <row r="340" spans="1:14" x14ac:dyDescent="0.3">
      <c r="A340">
        <v>335</v>
      </c>
      <c r="B340">
        <v>11</v>
      </c>
      <c r="C340" s="2">
        <v>44755.261805555558</v>
      </c>
      <c r="D340" t="s">
        <v>55</v>
      </c>
      <c r="E340" t="s">
        <v>536</v>
      </c>
      <c r="F340" s="2">
        <v>44755.490972222222</v>
      </c>
      <c r="G340" s="2">
        <v>44756.200694444444</v>
      </c>
      <c r="H340" t="s">
        <v>55</v>
      </c>
      <c r="I340" t="s">
        <v>536</v>
      </c>
      <c r="J340" s="2">
        <v>44756.429861111108</v>
      </c>
      <c r="K340" t="s">
        <v>537</v>
      </c>
      <c r="N340" s="5" t="str">
        <f>_xlfn.XLOOKUP(ohrm_attendance_record[[#This Row],[employee_id]],hs_hr_employee[emp_number],hs_hr_employee[Employee Name],"NF",0,1)</f>
        <v>x_Ajit Singh</v>
      </c>
    </row>
    <row r="341" spans="1:14" x14ac:dyDescent="0.3">
      <c r="A341">
        <v>336</v>
      </c>
      <c r="B341">
        <v>11</v>
      </c>
      <c r="C341" s="2">
        <v>44756.200694444444</v>
      </c>
      <c r="D341" t="s">
        <v>55</v>
      </c>
      <c r="E341" t="s">
        <v>536</v>
      </c>
      <c r="F341" s="2">
        <v>44756.429861111108</v>
      </c>
      <c r="G341" s="2">
        <v>44757.248611111114</v>
      </c>
      <c r="H341" t="s">
        <v>55</v>
      </c>
      <c r="I341" t="s">
        <v>536</v>
      </c>
      <c r="J341" s="2">
        <v>44757.477777777778</v>
      </c>
      <c r="K341" t="s">
        <v>537</v>
      </c>
      <c r="N341" s="5" t="str">
        <f>_xlfn.XLOOKUP(ohrm_attendance_record[[#This Row],[employee_id]],hs_hr_employee[emp_number],hs_hr_employee[Employee Name],"NF",0,1)</f>
        <v>x_Ajit Singh</v>
      </c>
    </row>
    <row r="342" spans="1:14" x14ac:dyDescent="0.3">
      <c r="A342">
        <v>337</v>
      </c>
      <c r="B342">
        <v>11</v>
      </c>
      <c r="C342" s="2">
        <v>44757.248611111114</v>
      </c>
      <c r="D342" t="s">
        <v>55</v>
      </c>
      <c r="E342" t="s">
        <v>536</v>
      </c>
      <c r="F342" s="2">
        <v>44757.477777777778</v>
      </c>
      <c r="G342" s="2">
        <v>44759.718055555553</v>
      </c>
      <c r="H342" t="s">
        <v>55</v>
      </c>
      <c r="I342" t="s">
        <v>536</v>
      </c>
      <c r="J342" s="2">
        <v>44759.947222222225</v>
      </c>
      <c r="K342" t="s">
        <v>537</v>
      </c>
      <c r="N342" s="5" t="str">
        <f>_xlfn.XLOOKUP(ohrm_attendance_record[[#This Row],[employee_id]],hs_hr_employee[emp_number],hs_hr_employee[Employee Name],"NF",0,1)</f>
        <v>x_Ajit Singh</v>
      </c>
    </row>
    <row r="343" spans="1:14" x14ac:dyDescent="0.3">
      <c r="A343">
        <v>338</v>
      </c>
      <c r="B343">
        <v>11</v>
      </c>
      <c r="C343" s="2">
        <v>44760.205555555556</v>
      </c>
      <c r="D343" t="s">
        <v>55</v>
      </c>
      <c r="E343" t="s">
        <v>536</v>
      </c>
      <c r="F343" s="2">
        <v>44760.43472222222</v>
      </c>
      <c r="G343" s="2">
        <v>44761.275694444441</v>
      </c>
      <c r="H343" t="s">
        <v>55</v>
      </c>
      <c r="I343" t="s">
        <v>536</v>
      </c>
      <c r="J343" s="2">
        <v>44761.504861111112</v>
      </c>
      <c r="K343" t="s">
        <v>537</v>
      </c>
      <c r="N343" s="5" t="str">
        <f>_xlfn.XLOOKUP(ohrm_attendance_record[[#This Row],[employee_id]],hs_hr_employee[emp_number],hs_hr_employee[Employee Name],"NF",0,1)</f>
        <v>x_Ajit Singh</v>
      </c>
    </row>
    <row r="344" spans="1:14" x14ac:dyDescent="0.3">
      <c r="A344">
        <v>339</v>
      </c>
      <c r="B344">
        <v>11</v>
      </c>
      <c r="C344" s="2">
        <v>44761.275694444441</v>
      </c>
      <c r="D344" t="s">
        <v>55</v>
      </c>
      <c r="E344" t="s">
        <v>536</v>
      </c>
      <c r="F344" s="2">
        <v>44761.504861111112</v>
      </c>
      <c r="G344" s="2">
        <v>44762.284722222219</v>
      </c>
      <c r="H344" t="s">
        <v>55</v>
      </c>
      <c r="I344" t="s">
        <v>536</v>
      </c>
      <c r="J344" s="2">
        <v>44762.513888888891</v>
      </c>
      <c r="K344" t="s">
        <v>537</v>
      </c>
      <c r="N344" s="5" t="str">
        <f>_xlfn.XLOOKUP(ohrm_attendance_record[[#This Row],[employee_id]],hs_hr_employee[emp_number],hs_hr_employee[Employee Name],"NF",0,1)</f>
        <v>x_Ajit Singh</v>
      </c>
    </row>
    <row r="345" spans="1:14" x14ac:dyDescent="0.3">
      <c r="A345">
        <v>340</v>
      </c>
      <c r="B345">
        <v>11</v>
      </c>
      <c r="C345" s="2">
        <v>44762.284722222219</v>
      </c>
      <c r="D345" t="s">
        <v>55</v>
      </c>
      <c r="E345" t="s">
        <v>536</v>
      </c>
      <c r="F345" s="2">
        <v>44762.513888888891</v>
      </c>
      <c r="G345" s="2">
        <v>44763.261805555558</v>
      </c>
      <c r="H345" t="s">
        <v>55</v>
      </c>
      <c r="I345" t="s">
        <v>536</v>
      </c>
      <c r="J345" s="2">
        <v>44763.490972222222</v>
      </c>
      <c r="K345" t="s">
        <v>537</v>
      </c>
      <c r="N345" s="5" t="str">
        <f>_xlfn.XLOOKUP(ohrm_attendance_record[[#This Row],[employee_id]],hs_hr_employee[emp_number],hs_hr_employee[Employee Name],"NF",0,1)</f>
        <v>x_Ajit Singh</v>
      </c>
    </row>
    <row r="346" spans="1:14" x14ac:dyDescent="0.3">
      <c r="A346">
        <v>341</v>
      </c>
      <c r="B346">
        <v>11</v>
      </c>
      <c r="C346" s="2">
        <v>44763.261805555558</v>
      </c>
      <c r="D346" t="s">
        <v>55</v>
      </c>
      <c r="E346" t="s">
        <v>536</v>
      </c>
      <c r="F346" s="2">
        <v>44763.490972222222</v>
      </c>
      <c r="G346" s="2">
        <v>44764.209027777775</v>
      </c>
      <c r="H346" t="s">
        <v>55</v>
      </c>
      <c r="I346" t="s">
        <v>536</v>
      </c>
      <c r="J346" s="2">
        <v>44764.438194444447</v>
      </c>
      <c r="K346" t="s">
        <v>537</v>
      </c>
      <c r="N346" s="5" t="str">
        <f>_xlfn.XLOOKUP(ohrm_attendance_record[[#This Row],[employee_id]],hs_hr_employee[emp_number],hs_hr_employee[Employee Name],"NF",0,1)</f>
        <v>x_Ajit Singh</v>
      </c>
    </row>
    <row r="347" spans="1:14" x14ac:dyDescent="0.3">
      <c r="A347">
        <v>342</v>
      </c>
      <c r="B347">
        <v>11</v>
      </c>
      <c r="C347" s="2">
        <v>44764.209027777775</v>
      </c>
      <c r="D347" t="s">
        <v>55</v>
      </c>
      <c r="E347" t="s">
        <v>536</v>
      </c>
      <c r="F347" s="2">
        <v>44764.438194444447</v>
      </c>
      <c r="G347" s="2">
        <v>44767.448611111111</v>
      </c>
      <c r="H347" t="s">
        <v>55</v>
      </c>
      <c r="I347" t="s">
        <v>536</v>
      </c>
      <c r="J347" s="2">
        <v>44767.677777777775</v>
      </c>
      <c r="K347" t="s">
        <v>537</v>
      </c>
      <c r="N347" s="5" t="str">
        <f>_xlfn.XLOOKUP(ohrm_attendance_record[[#This Row],[employee_id]],hs_hr_employee[emp_number],hs_hr_employee[Employee Name],"NF",0,1)</f>
        <v>x_Ajit Singh</v>
      </c>
    </row>
    <row r="348" spans="1:14" x14ac:dyDescent="0.3">
      <c r="A348">
        <v>343</v>
      </c>
      <c r="B348">
        <v>11</v>
      </c>
      <c r="C348" s="2">
        <v>44767.448611111111</v>
      </c>
      <c r="D348" t="s">
        <v>55</v>
      </c>
      <c r="E348" t="s">
        <v>536</v>
      </c>
      <c r="F348" s="2">
        <v>44767.677777777775</v>
      </c>
      <c r="G348" s="2">
        <v>44768.271527777775</v>
      </c>
      <c r="H348" t="s">
        <v>55</v>
      </c>
      <c r="I348" t="s">
        <v>536</v>
      </c>
      <c r="J348" s="2">
        <v>44768.500694444447</v>
      </c>
      <c r="K348" t="s">
        <v>537</v>
      </c>
      <c r="N348" s="5" t="str">
        <f>_xlfn.XLOOKUP(ohrm_attendance_record[[#This Row],[employee_id]],hs_hr_employee[emp_number],hs_hr_employee[Employee Name],"NF",0,1)</f>
        <v>x_Ajit Singh</v>
      </c>
    </row>
    <row r="349" spans="1:14" x14ac:dyDescent="0.3">
      <c r="A349">
        <v>344</v>
      </c>
      <c r="B349">
        <v>11</v>
      </c>
      <c r="C349" s="2">
        <v>44768.271527777775</v>
      </c>
      <c r="D349" t="s">
        <v>55</v>
      </c>
      <c r="E349" t="s">
        <v>536</v>
      </c>
      <c r="F349" s="2">
        <v>44768.500694444447</v>
      </c>
      <c r="G349" s="2">
        <v>44769.451388888891</v>
      </c>
      <c r="H349" t="s">
        <v>55</v>
      </c>
      <c r="I349" t="s">
        <v>536</v>
      </c>
      <c r="J349" s="2">
        <v>44769.680555555555</v>
      </c>
      <c r="K349" t="s">
        <v>537</v>
      </c>
      <c r="N349" s="5" t="str">
        <f>_xlfn.XLOOKUP(ohrm_attendance_record[[#This Row],[employee_id]],hs_hr_employee[emp_number],hs_hr_employee[Employee Name],"NF",0,1)</f>
        <v>x_Ajit Singh</v>
      </c>
    </row>
    <row r="350" spans="1:14" x14ac:dyDescent="0.3">
      <c r="A350">
        <v>345</v>
      </c>
      <c r="B350">
        <v>11</v>
      </c>
      <c r="C350" s="2">
        <v>44769.45208333333</v>
      </c>
      <c r="D350" t="s">
        <v>55</v>
      </c>
      <c r="E350" t="s">
        <v>536</v>
      </c>
      <c r="F350" s="2">
        <v>44769.681250000001</v>
      </c>
      <c r="G350" s="2">
        <v>44770.240277777775</v>
      </c>
      <c r="H350" t="s">
        <v>55</v>
      </c>
      <c r="I350" t="s">
        <v>536</v>
      </c>
      <c r="J350" s="2">
        <v>44770.469444444447</v>
      </c>
      <c r="K350" t="s">
        <v>537</v>
      </c>
      <c r="N350" s="5" t="str">
        <f>_xlfn.XLOOKUP(ohrm_attendance_record[[#This Row],[employee_id]],hs_hr_employee[emp_number],hs_hr_employee[Employee Name],"NF",0,1)</f>
        <v>x_Ajit Singh</v>
      </c>
    </row>
    <row r="351" spans="1:14" x14ac:dyDescent="0.3">
      <c r="A351">
        <v>346</v>
      </c>
      <c r="B351">
        <v>11</v>
      </c>
      <c r="C351" s="2">
        <v>44771.25277777778</v>
      </c>
      <c r="D351" t="s">
        <v>55</v>
      </c>
      <c r="E351" t="s">
        <v>536</v>
      </c>
      <c r="F351" s="2">
        <v>44771.481944444444</v>
      </c>
      <c r="G351" s="2">
        <v>44773.659722222219</v>
      </c>
      <c r="H351" t="s">
        <v>55</v>
      </c>
      <c r="I351" t="s">
        <v>536</v>
      </c>
      <c r="J351" s="2">
        <v>44773.888888888891</v>
      </c>
      <c r="K351" t="s">
        <v>537</v>
      </c>
      <c r="N351" s="5" t="str">
        <f>_xlfn.XLOOKUP(ohrm_attendance_record[[#This Row],[employee_id]],hs_hr_employee[emp_number],hs_hr_employee[Employee Name],"NF",0,1)</f>
        <v>x_Ajit Singh</v>
      </c>
    </row>
    <row r="352" spans="1:14" x14ac:dyDescent="0.3">
      <c r="A352">
        <v>347</v>
      </c>
      <c r="B352">
        <v>11</v>
      </c>
      <c r="C352" s="2">
        <v>44774.272916666669</v>
      </c>
      <c r="D352" t="s">
        <v>55</v>
      </c>
      <c r="E352" t="s">
        <v>536</v>
      </c>
      <c r="F352" s="2">
        <v>44774.502083333333</v>
      </c>
      <c r="G352" s="2">
        <v>44775.268750000003</v>
      </c>
      <c r="H352" t="s">
        <v>55</v>
      </c>
      <c r="I352" t="s">
        <v>536</v>
      </c>
      <c r="J352" s="2">
        <v>44775.497916666667</v>
      </c>
      <c r="K352" t="s">
        <v>537</v>
      </c>
      <c r="N352" s="5" t="str">
        <f>_xlfn.XLOOKUP(ohrm_attendance_record[[#This Row],[employee_id]],hs_hr_employee[emp_number],hs_hr_employee[Employee Name],"NF",0,1)</f>
        <v>x_Ajit Singh</v>
      </c>
    </row>
    <row r="353" spans="1:14" x14ac:dyDescent="0.3">
      <c r="A353">
        <v>348</v>
      </c>
      <c r="B353">
        <v>13</v>
      </c>
      <c r="C353" s="2">
        <v>44775.197916666664</v>
      </c>
      <c r="D353" t="s">
        <v>55</v>
      </c>
      <c r="E353" t="s">
        <v>536</v>
      </c>
      <c r="F353" s="2">
        <v>44775.427083333336</v>
      </c>
      <c r="G353" s="2">
        <v>44777.228472222225</v>
      </c>
      <c r="H353" t="s">
        <v>55</v>
      </c>
      <c r="I353" t="s">
        <v>536</v>
      </c>
      <c r="J353" s="2">
        <v>44777.457638888889</v>
      </c>
      <c r="K353" t="s">
        <v>537</v>
      </c>
      <c r="N353" s="5" t="str">
        <f>_xlfn.XLOOKUP(ohrm_attendance_record[[#This Row],[employee_id]],hs_hr_employee[emp_number],hs_hr_employee[Employee Name],"NF",0,1)</f>
        <v>x_Preeti Kaushik</v>
      </c>
    </row>
    <row r="354" spans="1:14" x14ac:dyDescent="0.3">
      <c r="A354">
        <v>349</v>
      </c>
      <c r="B354">
        <v>11</v>
      </c>
      <c r="C354" s="2">
        <v>44775.268750000003</v>
      </c>
      <c r="D354" t="s">
        <v>55</v>
      </c>
      <c r="E354" t="s">
        <v>536</v>
      </c>
      <c r="F354" s="2">
        <v>44775.497916666667</v>
      </c>
      <c r="G354" s="2">
        <v>44776.256944444445</v>
      </c>
      <c r="H354" t="s">
        <v>55</v>
      </c>
      <c r="I354" t="s">
        <v>536</v>
      </c>
      <c r="J354" s="2">
        <v>44776.486111111109</v>
      </c>
      <c r="K354" t="s">
        <v>537</v>
      </c>
      <c r="N354" s="5" t="str">
        <f>_xlfn.XLOOKUP(ohrm_attendance_record[[#This Row],[employee_id]],hs_hr_employee[emp_number],hs_hr_employee[Employee Name],"NF",0,1)</f>
        <v>x_Ajit Singh</v>
      </c>
    </row>
    <row r="355" spans="1:14" x14ac:dyDescent="0.3">
      <c r="A355">
        <v>350</v>
      </c>
      <c r="B355">
        <v>11</v>
      </c>
      <c r="C355" s="2">
        <v>44776.256944444445</v>
      </c>
      <c r="D355" t="s">
        <v>55</v>
      </c>
      <c r="E355" t="s">
        <v>536</v>
      </c>
      <c r="F355" s="2">
        <v>44776.486111111109</v>
      </c>
      <c r="G355" s="2">
        <v>44777.226388888892</v>
      </c>
      <c r="H355" t="s">
        <v>55</v>
      </c>
      <c r="I355" t="s">
        <v>536</v>
      </c>
      <c r="J355" s="2">
        <v>44777.455555555556</v>
      </c>
      <c r="K355" t="s">
        <v>537</v>
      </c>
      <c r="N355" s="5" t="str">
        <f>_xlfn.XLOOKUP(ohrm_attendance_record[[#This Row],[employee_id]],hs_hr_employee[emp_number],hs_hr_employee[Employee Name],"NF",0,1)</f>
        <v>x_Ajit Singh</v>
      </c>
    </row>
    <row r="356" spans="1:14" x14ac:dyDescent="0.3">
      <c r="A356">
        <v>351</v>
      </c>
      <c r="B356">
        <v>11</v>
      </c>
      <c r="C356" s="2">
        <v>44777.226388888892</v>
      </c>
      <c r="D356" t="s">
        <v>55</v>
      </c>
      <c r="E356" t="s">
        <v>536</v>
      </c>
      <c r="F356" s="2">
        <v>44777.455555555556</v>
      </c>
      <c r="G356" s="2">
        <v>44778.138194444444</v>
      </c>
      <c r="H356" t="s">
        <v>55</v>
      </c>
      <c r="I356" t="s">
        <v>536</v>
      </c>
      <c r="J356" s="2">
        <v>44778.367361111108</v>
      </c>
      <c r="K356" t="s">
        <v>537</v>
      </c>
      <c r="N356" s="5" t="str">
        <f>_xlfn.XLOOKUP(ohrm_attendance_record[[#This Row],[employee_id]],hs_hr_employee[emp_number],hs_hr_employee[Employee Name],"NF",0,1)</f>
        <v>x_Ajit Singh</v>
      </c>
    </row>
    <row r="357" spans="1:14" x14ac:dyDescent="0.3">
      <c r="A357">
        <v>352</v>
      </c>
      <c r="B357">
        <v>13</v>
      </c>
      <c r="C357" s="2">
        <v>44777.228472222225</v>
      </c>
      <c r="D357" t="s">
        <v>55</v>
      </c>
      <c r="E357" t="s">
        <v>536</v>
      </c>
      <c r="F357" s="2">
        <v>44777.457638888889</v>
      </c>
      <c r="G357" s="2">
        <v>44802.215277777781</v>
      </c>
      <c r="H357" t="s">
        <v>55</v>
      </c>
      <c r="I357" t="s">
        <v>536</v>
      </c>
      <c r="J357" s="2">
        <v>44802.444444444445</v>
      </c>
      <c r="K357" t="s">
        <v>537</v>
      </c>
      <c r="N357" s="5" t="str">
        <f>_xlfn.XLOOKUP(ohrm_attendance_record[[#This Row],[employee_id]],hs_hr_employee[emp_number],hs_hr_employee[Employee Name],"NF",0,1)</f>
        <v>x_Preeti Kaushik</v>
      </c>
    </row>
    <row r="358" spans="1:14" x14ac:dyDescent="0.3">
      <c r="A358">
        <v>353</v>
      </c>
      <c r="B358">
        <v>11</v>
      </c>
      <c r="C358" s="2">
        <v>44778.138194444444</v>
      </c>
      <c r="D358" t="s">
        <v>55</v>
      </c>
      <c r="E358" t="s">
        <v>536</v>
      </c>
      <c r="F358" s="2">
        <v>44778.367361111108</v>
      </c>
      <c r="G358" s="2">
        <v>44781.210416666669</v>
      </c>
      <c r="H358" t="s">
        <v>55</v>
      </c>
      <c r="I358" t="s">
        <v>536</v>
      </c>
      <c r="J358" s="2">
        <v>44781.439583333333</v>
      </c>
      <c r="K358" t="s">
        <v>537</v>
      </c>
      <c r="N358" s="5" t="str">
        <f>_xlfn.XLOOKUP(ohrm_attendance_record[[#This Row],[employee_id]],hs_hr_employee[emp_number],hs_hr_employee[Employee Name],"NF",0,1)</f>
        <v>x_Ajit Singh</v>
      </c>
    </row>
    <row r="359" spans="1:14" x14ac:dyDescent="0.3">
      <c r="A359">
        <v>354</v>
      </c>
      <c r="B359">
        <v>11</v>
      </c>
      <c r="C359" s="2">
        <v>44781.210416666669</v>
      </c>
      <c r="D359" t="s">
        <v>55</v>
      </c>
      <c r="E359" t="s">
        <v>536</v>
      </c>
      <c r="F359" s="2">
        <v>44781.439583333333</v>
      </c>
      <c r="G359" s="2">
        <v>44782.204861111109</v>
      </c>
      <c r="H359" t="s">
        <v>55</v>
      </c>
      <c r="I359" t="s">
        <v>536</v>
      </c>
      <c r="J359" s="2">
        <v>44782.434027777781</v>
      </c>
      <c r="K359" t="s">
        <v>537</v>
      </c>
      <c r="N359" s="5" t="str">
        <f>_xlfn.XLOOKUP(ohrm_attendance_record[[#This Row],[employee_id]],hs_hr_employee[emp_number],hs_hr_employee[Employee Name],"NF",0,1)</f>
        <v>x_Ajit Singh</v>
      </c>
    </row>
    <row r="360" spans="1:14" x14ac:dyDescent="0.3">
      <c r="A360">
        <v>355</v>
      </c>
      <c r="B360">
        <v>11</v>
      </c>
      <c r="C360" s="2">
        <v>44782.204861111109</v>
      </c>
      <c r="D360" t="s">
        <v>55</v>
      </c>
      <c r="E360" t="s">
        <v>536</v>
      </c>
      <c r="F360" s="2">
        <v>44782.434027777781</v>
      </c>
      <c r="G360" s="2">
        <v>44783.295138888891</v>
      </c>
      <c r="H360" t="s">
        <v>55</v>
      </c>
      <c r="I360" t="s">
        <v>536</v>
      </c>
      <c r="J360" s="2">
        <v>44783.524305555555</v>
      </c>
      <c r="K360" t="s">
        <v>537</v>
      </c>
      <c r="N360" s="5" t="str">
        <f>_xlfn.XLOOKUP(ohrm_attendance_record[[#This Row],[employee_id]],hs_hr_employee[emp_number],hs_hr_employee[Employee Name],"NF",0,1)</f>
        <v>x_Ajit Singh</v>
      </c>
    </row>
    <row r="361" spans="1:14" x14ac:dyDescent="0.3">
      <c r="A361">
        <v>356</v>
      </c>
      <c r="B361">
        <v>15</v>
      </c>
      <c r="C361" s="2">
        <v>44782.25277777778</v>
      </c>
      <c r="D361" t="s">
        <v>55</v>
      </c>
      <c r="E361" t="s">
        <v>536</v>
      </c>
      <c r="F361" s="2">
        <v>44782.481944444444</v>
      </c>
      <c r="G361" s="2">
        <v>44782.25277777778</v>
      </c>
      <c r="H361" t="s">
        <v>55</v>
      </c>
      <c r="I361" t="s">
        <v>536</v>
      </c>
      <c r="J361" s="2">
        <v>44782.481944444444</v>
      </c>
      <c r="K361" t="s">
        <v>537</v>
      </c>
      <c r="N361" s="5" t="str">
        <f>_xlfn.XLOOKUP(ohrm_attendance_record[[#This Row],[employee_id]],hs_hr_employee[emp_number],hs_hr_employee[Employee Name],"NF",0,1)</f>
        <v>Gaurav Kokcha</v>
      </c>
    </row>
    <row r="362" spans="1:14" x14ac:dyDescent="0.3">
      <c r="A362">
        <v>357</v>
      </c>
      <c r="B362">
        <v>11</v>
      </c>
      <c r="C362" s="2">
        <v>44783.295138888891</v>
      </c>
      <c r="D362" t="s">
        <v>55</v>
      </c>
      <c r="E362" t="s">
        <v>536</v>
      </c>
      <c r="F362" s="2">
        <v>44783.524305555555</v>
      </c>
      <c r="G362" s="2">
        <v>44785.237500000003</v>
      </c>
      <c r="H362" t="s">
        <v>55</v>
      </c>
      <c r="I362" t="s">
        <v>536</v>
      </c>
      <c r="J362" s="2">
        <v>44785.466666666667</v>
      </c>
      <c r="K362" t="s">
        <v>537</v>
      </c>
      <c r="N362" s="5" t="str">
        <f>_xlfn.XLOOKUP(ohrm_attendance_record[[#This Row],[employee_id]],hs_hr_employee[emp_number],hs_hr_employee[Employee Name],"NF",0,1)</f>
        <v>x_Ajit Singh</v>
      </c>
    </row>
    <row r="363" spans="1:14" x14ac:dyDescent="0.3">
      <c r="A363">
        <v>358</v>
      </c>
      <c r="B363">
        <v>11</v>
      </c>
      <c r="C363" s="2">
        <v>44789.222916666666</v>
      </c>
      <c r="D363" t="s">
        <v>55</v>
      </c>
      <c r="E363" t="s">
        <v>536</v>
      </c>
      <c r="F363" s="2">
        <v>44789.45208333333</v>
      </c>
      <c r="G363" s="2">
        <v>44790.21597222222</v>
      </c>
      <c r="H363" t="s">
        <v>55</v>
      </c>
      <c r="I363" t="s">
        <v>536</v>
      </c>
      <c r="J363" s="2">
        <v>44790.445138888892</v>
      </c>
      <c r="K363" t="s">
        <v>537</v>
      </c>
      <c r="N363" s="5" t="str">
        <f>_xlfn.XLOOKUP(ohrm_attendance_record[[#This Row],[employee_id]],hs_hr_employee[emp_number],hs_hr_employee[Employee Name],"NF",0,1)</f>
        <v>x_Ajit Singh</v>
      </c>
    </row>
    <row r="364" spans="1:14" x14ac:dyDescent="0.3">
      <c r="A364">
        <v>359</v>
      </c>
      <c r="B364">
        <v>11</v>
      </c>
      <c r="C364" s="2">
        <v>44790.21597222222</v>
      </c>
      <c r="D364" t="s">
        <v>55</v>
      </c>
      <c r="E364" t="s">
        <v>536</v>
      </c>
      <c r="F364" s="2">
        <v>44790.445138888892</v>
      </c>
      <c r="G364" s="2">
        <v>44791.214583333334</v>
      </c>
      <c r="H364" t="s">
        <v>55</v>
      </c>
      <c r="I364" t="s">
        <v>536</v>
      </c>
      <c r="J364" s="2">
        <v>44791.443749999999</v>
      </c>
      <c r="K364" t="s">
        <v>537</v>
      </c>
      <c r="N364" s="5" t="str">
        <f>_xlfn.XLOOKUP(ohrm_attendance_record[[#This Row],[employee_id]],hs_hr_employee[emp_number],hs_hr_employee[Employee Name],"NF",0,1)</f>
        <v>x_Ajit Singh</v>
      </c>
    </row>
    <row r="365" spans="1:14" x14ac:dyDescent="0.3">
      <c r="A365">
        <v>360</v>
      </c>
      <c r="B365">
        <v>11</v>
      </c>
      <c r="C365" s="2">
        <v>44791.214583333334</v>
      </c>
      <c r="D365" t="s">
        <v>55</v>
      </c>
      <c r="E365" t="s">
        <v>536</v>
      </c>
      <c r="F365" s="2">
        <v>44791.443749999999</v>
      </c>
      <c r="G365" s="2">
        <v>44792.225694444445</v>
      </c>
      <c r="H365" t="s">
        <v>55</v>
      </c>
      <c r="I365" t="s">
        <v>536</v>
      </c>
      <c r="J365" s="2">
        <v>44792.454861111109</v>
      </c>
      <c r="K365" t="s">
        <v>537</v>
      </c>
      <c r="N365" s="5" t="str">
        <f>_xlfn.XLOOKUP(ohrm_attendance_record[[#This Row],[employee_id]],hs_hr_employee[emp_number],hs_hr_employee[Employee Name],"NF",0,1)</f>
        <v>x_Ajit Singh</v>
      </c>
    </row>
    <row r="366" spans="1:14" x14ac:dyDescent="0.3">
      <c r="A366">
        <v>361</v>
      </c>
      <c r="B366">
        <v>11</v>
      </c>
      <c r="C366" s="2">
        <v>44792.225694444445</v>
      </c>
      <c r="D366" t="s">
        <v>55</v>
      </c>
      <c r="E366" t="s">
        <v>536</v>
      </c>
      <c r="F366" s="2">
        <v>44792.454861111109</v>
      </c>
      <c r="G366" s="2">
        <v>44795.224999999999</v>
      </c>
      <c r="H366" t="s">
        <v>55</v>
      </c>
      <c r="I366" t="s">
        <v>536</v>
      </c>
      <c r="J366" s="2">
        <v>44795.45416666667</v>
      </c>
      <c r="K366" t="s">
        <v>537</v>
      </c>
      <c r="N366" s="5" t="str">
        <f>_xlfn.XLOOKUP(ohrm_attendance_record[[#This Row],[employee_id]],hs_hr_employee[emp_number],hs_hr_employee[Employee Name],"NF",0,1)</f>
        <v>x_Ajit Singh</v>
      </c>
    </row>
    <row r="367" spans="1:14" x14ac:dyDescent="0.3">
      <c r="A367">
        <v>362</v>
      </c>
      <c r="B367">
        <v>11</v>
      </c>
      <c r="C367" s="2">
        <v>44795.224999999999</v>
      </c>
      <c r="D367" t="s">
        <v>55</v>
      </c>
      <c r="E367" t="s">
        <v>536</v>
      </c>
      <c r="F367" s="2">
        <v>44795.45416666667</v>
      </c>
      <c r="G367" s="2">
        <v>44796.219444444447</v>
      </c>
      <c r="H367" t="s">
        <v>55</v>
      </c>
      <c r="I367" t="s">
        <v>536</v>
      </c>
      <c r="J367" s="2">
        <v>44796.448611111111</v>
      </c>
      <c r="K367" t="s">
        <v>537</v>
      </c>
      <c r="N367" s="5" t="str">
        <f>_xlfn.XLOOKUP(ohrm_attendance_record[[#This Row],[employee_id]],hs_hr_employee[emp_number],hs_hr_employee[Employee Name],"NF",0,1)</f>
        <v>x_Ajit Singh</v>
      </c>
    </row>
    <row r="368" spans="1:14" x14ac:dyDescent="0.3">
      <c r="A368">
        <v>363</v>
      </c>
      <c r="B368">
        <v>11</v>
      </c>
      <c r="C368" s="2">
        <v>44796.219444444447</v>
      </c>
      <c r="D368" t="s">
        <v>55</v>
      </c>
      <c r="E368" t="s">
        <v>536</v>
      </c>
      <c r="F368" s="2">
        <v>44796.448611111111</v>
      </c>
      <c r="G368" s="2">
        <v>44797.222916666666</v>
      </c>
      <c r="H368" t="s">
        <v>55</v>
      </c>
      <c r="I368" t="s">
        <v>536</v>
      </c>
      <c r="J368" s="2">
        <v>44797.45208333333</v>
      </c>
      <c r="K368" t="s">
        <v>537</v>
      </c>
      <c r="N368" s="5" t="str">
        <f>_xlfn.XLOOKUP(ohrm_attendance_record[[#This Row],[employee_id]],hs_hr_employee[emp_number],hs_hr_employee[Employee Name],"NF",0,1)</f>
        <v>x_Ajit Singh</v>
      </c>
    </row>
    <row r="369" spans="1:14" x14ac:dyDescent="0.3">
      <c r="A369">
        <v>364</v>
      </c>
      <c r="B369">
        <v>11</v>
      </c>
      <c r="C369" s="2">
        <v>44797.222916666666</v>
      </c>
      <c r="D369" t="s">
        <v>55</v>
      </c>
      <c r="E369" t="s">
        <v>536</v>
      </c>
      <c r="F369" s="2">
        <v>44797.45208333333</v>
      </c>
      <c r="G369" s="2">
        <v>44798.21597222222</v>
      </c>
      <c r="H369" t="s">
        <v>55</v>
      </c>
      <c r="I369" t="s">
        <v>536</v>
      </c>
      <c r="J369" s="2">
        <v>44798.445138888892</v>
      </c>
      <c r="K369" t="s">
        <v>537</v>
      </c>
      <c r="N369" s="5" t="str">
        <f>_xlfn.XLOOKUP(ohrm_attendance_record[[#This Row],[employee_id]],hs_hr_employee[emp_number],hs_hr_employee[Employee Name],"NF",0,1)</f>
        <v>x_Ajit Singh</v>
      </c>
    </row>
    <row r="370" spans="1:14" x14ac:dyDescent="0.3">
      <c r="A370">
        <v>365</v>
      </c>
      <c r="B370">
        <v>11</v>
      </c>
      <c r="C370" s="2">
        <v>44798.21597222222</v>
      </c>
      <c r="D370" t="s">
        <v>55</v>
      </c>
      <c r="E370" t="s">
        <v>536</v>
      </c>
      <c r="F370" s="2">
        <v>44798.445138888892</v>
      </c>
      <c r="G370" s="2">
        <v>44799.271527777775</v>
      </c>
      <c r="H370" t="s">
        <v>55</v>
      </c>
      <c r="I370" t="s">
        <v>536</v>
      </c>
      <c r="J370" s="2">
        <v>44799.500694444447</v>
      </c>
      <c r="K370" t="s">
        <v>537</v>
      </c>
      <c r="N370" s="5" t="str">
        <f>_xlfn.XLOOKUP(ohrm_attendance_record[[#This Row],[employee_id]],hs_hr_employee[emp_number],hs_hr_employee[Employee Name],"NF",0,1)</f>
        <v>x_Ajit Singh</v>
      </c>
    </row>
    <row r="371" spans="1:14" x14ac:dyDescent="0.3">
      <c r="A371">
        <v>366</v>
      </c>
      <c r="B371">
        <v>11</v>
      </c>
      <c r="C371" s="2">
        <v>44799.405555555553</v>
      </c>
      <c r="D371" t="s">
        <v>55</v>
      </c>
      <c r="E371" t="s">
        <v>536</v>
      </c>
      <c r="F371" s="2">
        <v>44799.634722222225</v>
      </c>
      <c r="G371" s="2">
        <v>44802.206250000003</v>
      </c>
      <c r="H371" t="s">
        <v>55</v>
      </c>
      <c r="I371" t="s">
        <v>536</v>
      </c>
      <c r="J371" s="2">
        <v>44802.435416666667</v>
      </c>
      <c r="K371" t="s">
        <v>537</v>
      </c>
      <c r="N371" s="5" t="str">
        <f>_xlfn.XLOOKUP(ohrm_attendance_record[[#This Row],[employee_id]],hs_hr_employee[emp_number],hs_hr_employee[Employee Name],"NF",0,1)</f>
        <v>x_Ajit Singh</v>
      </c>
    </row>
    <row r="372" spans="1:14" x14ac:dyDescent="0.3">
      <c r="A372">
        <v>367</v>
      </c>
      <c r="B372">
        <v>11</v>
      </c>
      <c r="C372" s="2">
        <v>44802.206250000003</v>
      </c>
      <c r="D372" t="s">
        <v>55</v>
      </c>
      <c r="E372" t="s">
        <v>536</v>
      </c>
      <c r="F372" s="2">
        <v>44802.435416666667</v>
      </c>
      <c r="G372" s="2">
        <v>44803.215277777781</v>
      </c>
      <c r="H372" t="s">
        <v>55</v>
      </c>
      <c r="I372" t="s">
        <v>536</v>
      </c>
      <c r="J372" s="2">
        <v>44803.444444444445</v>
      </c>
      <c r="K372" t="s">
        <v>537</v>
      </c>
      <c r="N372" s="5" t="str">
        <f>_xlfn.XLOOKUP(ohrm_attendance_record[[#This Row],[employee_id]],hs_hr_employee[emp_number],hs_hr_employee[Employee Name],"NF",0,1)</f>
        <v>x_Ajit Singh</v>
      </c>
    </row>
    <row r="373" spans="1:14" x14ac:dyDescent="0.3">
      <c r="A373">
        <v>368</v>
      </c>
      <c r="B373">
        <v>13</v>
      </c>
      <c r="C373" s="2">
        <v>44802.215277777781</v>
      </c>
      <c r="D373" t="s">
        <v>55</v>
      </c>
      <c r="E373" t="s">
        <v>536</v>
      </c>
      <c r="F373" s="2">
        <v>44802.444444444445</v>
      </c>
      <c r="G373" s="2">
        <v>44803.219444444447</v>
      </c>
      <c r="H373" t="s">
        <v>55</v>
      </c>
      <c r="I373" t="s">
        <v>536</v>
      </c>
      <c r="J373" s="2">
        <v>44803.448611111111</v>
      </c>
      <c r="K373" t="s">
        <v>537</v>
      </c>
      <c r="N373" s="5" t="str">
        <f>_xlfn.XLOOKUP(ohrm_attendance_record[[#This Row],[employee_id]],hs_hr_employee[emp_number],hs_hr_employee[Employee Name],"NF",0,1)</f>
        <v>x_Preeti Kaushik</v>
      </c>
    </row>
    <row r="374" spans="1:14" x14ac:dyDescent="0.3">
      <c r="A374">
        <v>369</v>
      </c>
      <c r="B374">
        <v>11</v>
      </c>
      <c r="C374" s="2">
        <v>44803.215277777781</v>
      </c>
      <c r="D374" t="s">
        <v>55</v>
      </c>
      <c r="E374" t="s">
        <v>536</v>
      </c>
      <c r="F374" s="2">
        <v>44803.444444444445</v>
      </c>
      <c r="G374" s="2">
        <v>44804.25277777778</v>
      </c>
      <c r="H374" t="s">
        <v>55</v>
      </c>
      <c r="I374" t="s">
        <v>536</v>
      </c>
      <c r="J374" s="2">
        <v>44804.481944444444</v>
      </c>
      <c r="K374" t="s">
        <v>537</v>
      </c>
      <c r="N374" s="5" t="str">
        <f>_xlfn.XLOOKUP(ohrm_attendance_record[[#This Row],[employee_id]],hs_hr_employee[emp_number],hs_hr_employee[Employee Name],"NF",0,1)</f>
        <v>x_Ajit Singh</v>
      </c>
    </row>
    <row r="375" spans="1:14" x14ac:dyDescent="0.3">
      <c r="A375">
        <v>370</v>
      </c>
      <c r="B375">
        <v>13</v>
      </c>
      <c r="C375" s="2">
        <v>44803.219444444447</v>
      </c>
      <c r="D375" t="s">
        <v>55</v>
      </c>
      <c r="E375" t="s">
        <v>536</v>
      </c>
      <c r="F375" s="2">
        <v>44803.448611111111</v>
      </c>
      <c r="G375" s="2"/>
      <c r="J375" s="2"/>
      <c r="K375" t="s">
        <v>549</v>
      </c>
      <c r="N375" s="5" t="str">
        <f>_xlfn.XLOOKUP(ohrm_attendance_record[[#This Row],[employee_id]],hs_hr_employee[emp_number],hs_hr_employee[Employee Name],"NF",0,1)</f>
        <v>x_Preeti Kaushik</v>
      </c>
    </row>
    <row r="376" spans="1:14" x14ac:dyDescent="0.3">
      <c r="A376">
        <v>371</v>
      </c>
      <c r="B376">
        <v>11</v>
      </c>
      <c r="C376" s="2">
        <v>44804.25277777778</v>
      </c>
      <c r="D376" t="s">
        <v>55</v>
      </c>
      <c r="E376" t="s">
        <v>536</v>
      </c>
      <c r="F376" s="2">
        <v>44804.481944444444</v>
      </c>
      <c r="G376" s="2">
        <v>44805.209027777775</v>
      </c>
      <c r="H376" t="s">
        <v>55</v>
      </c>
      <c r="I376" t="s">
        <v>536</v>
      </c>
      <c r="J376" s="2">
        <v>44805.438194444447</v>
      </c>
      <c r="K376" t="s">
        <v>537</v>
      </c>
      <c r="N376" s="5" t="str">
        <f>_xlfn.XLOOKUP(ohrm_attendance_record[[#This Row],[employee_id]],hs_hr_employee[emp_number],hs_hr_employee[Employee Name],"NF",0,1)</f>
        <v>x_Ajit Singh</v>
      </c>
    </row>
    <row r="377" spans="1:14" x14ac:dyDescent="0.3">
      <c r="A377">
        <v>372</v>
      </c>
      <c r="B377">
        <v>11</v>
      </c>
      <c r="C377" s="2">
        <v>44806.145138888889</v>
      </c>
      <c r="D377" t="s">
        <v>55</v>
      </c>
      <c r="E377" t="s">
        <v>536</v>
      </c>
      <c r="F377" s="2">
        <v>44806.374305555553</v>
      </c>
      <c r="G377" s="2">
        <v>44806.145138888889</v>
      </c>
      <c r="H377" t="s">
        <v>55</v>
      </c>
      <c r="I377" t="s">
        <v>536</v>
      </c>
      <c r="J377" s="2">
        <v>44806.374305555553</v>
      </c>
      <c r="K377" t="s">
        <v>537</v>
      </c>
      <c r="N377" s="5" t="str">
        <f>_xlfn.XLOOKUP(ohrm_attendance_record[[#This Row],[employee_id]],hs_hr_employee[emp_number],hs_hr_employee[Employee Name],"NF",0,1)</f>
        <v>x_Ajit Singh</v>
      </c>
    </row>
    <row r="378" spans="1:14" x14ac:dyDescent="0.3">
      <c r="A378">
        <v>373</v>
      </c>
      <c r="B378">
        <v>11</v>
      </c>
      <c r="C378" s="2">
        <v>44806.145138888889</v>
      </c>
      <c r="D378" t="s">
        <v>55</v>
      </c>
      <c r="E378" t="s">
        <v>536</v>
      </c>
      <c r="F378" s="2">
        <v>44806.374305555553</v>
      </c>
      <c r="G378" s="2">
        <v>44808.217361111114</v>
      </c>
      <c r="H378" t="s">
        <v>55</v>
      </c>
      <c r="I378" t="s">
        <v>536</v>
      </c>
      <c r="J378" s="2">
        <v>44808.446527777778</v>
      </c>
      <c r="K378" t="s">
        <v>537</v>
      </c>
      <c r="N378" s="5" t="str">
        <f>_xlfn.XLOOKUP(ohrm_attendance_record[[#This Row],[employee_id]],hs_hr_employee[emp_number],hs_hr_employee[Employee Name],"NF",0,1)</f>
        <v>x_Ajit Singh</v>
      </c>
    </row>
    <row r="379" spans="1:14" x14ac:dyDescent="0.3">
      <c r="A379">
        <v>374</v>
      </c>
      <c r="B379">
        <v>14</v>
      </c>
      <c r="C379" s="2">
        <v>44809.227083333331</v>
      </c>
      <c r="D379" t="s">
        <v>552</v>
      </c>
      <c r="E379" t="s">
        <v>536</v>
      </c>
      <c r="F379" s="2">
        <v>44809.456250000003</v>
      </c>
      <c r="G379" s="2">
        <v>44818.230555555558</v>
      </c>
      <c r="H379" t="s">
        <v>55</v>
      </c>
      <c r="I379" t="s">
        <v>536</v>
      </c>
      <c r="J379" s="2">
        <v>44818.459722222222</v>
      </c>
      <c r="K379" t="s">
        <v>537</v>
      </c>
      <c r="N379" s="5" t="str">
        <f>_xlfn.XLOOKUP(ohrm_attendance_record[[#This Row],[employee_id]],hs_hr_employee[emp_number],hs_hr_employee[Employee Name],"NF",0,1)</f>
        <v>Amol Jalda</v>
      </c>
    </row>
    <row r="380" spans="1:14" x14ac:dyDescent="0.3">
      <c r="A380">
        <v>375</v>
      </c>
      <c r="B380">
        <v>11</v>
      </c>
      <c r="C380" s="2">
        <v>44809.314583333333</v>
      </c>
      <c r="D380" t="s">
        <v>55</v>
      </c>
      <c r="E380" t="s">
        <v>536</v>
      </c>
      <c r="F380" s="2">
        <v>44809.543749999997</v>
      </c>
      <c r="G380" s="2">
        <v>44810.256249999999</v>
      </c>
      <c r="H380" t="s">
        <v>55</v>
      </c>
      <c r="I380" t="s">
        <v>536</v>
      </c>
      <c r="J380" s="2">
        <v>44810.48541666667</v>
      </c>
      <c r="K380" t="s">
        <v>537</v>
      </c>
      <c r="N380" s="5" t="str">
        <f>_xlfn.XLOOKUP(ohrm_attendance_record[[#This Row],[employee_id]],hs_hr_employee[emp_number],hs_hr_employee[Employee Name],"NF",0,1)</f>
        <v>x_Ajit Singh</v>
      </c>
    </row>
    <row r="381" spans="1:14" x14ac:dyDescent="0.3">
      <c r="A381">
        <v>376</v>
      </c>
      <c r="B381">
        <v>11</v>
      </c>
      <c r="C381" s="2">
        <v>44810.256249999999</v>
      </c>
      <c r="D381" t="s">
        <v>55</v>
      </c>
      <c r="E381" t="s">
        <v>536</v>
      </c>
      <c r="F381" s="2">
        <v>44810.48541666667</v>
      </c>
      <c r="G381" s="2">
        <v>44811.761111111111</v>
      </c>
      <c r="H381" t="s">
        <v>55</v>
      </c>
      <c r="I381" t="s">
        <v>536</v>
      </c>
      <c r="J381" s="2">
        <v>44811.990277777775</v>
      </c>
      <c r="K381" t="s">
        <v>537</v>
      </c>
      <c r="N381" s="5" t="str">
        <f>_xlfn.XLOOKUP(ohrm_attendance_record[[#This Row],[employee_id]],hs_hr_employee[emp_number],hs_hr_employee[Employee Name],"NF",0,1)</f>
        <v>x_Ajit Singh</v>
      </c>
    </row>
    <row r="382" spans="1:14" x14ac:dyDescent="0.3">
      <c r="A382">
        <v>377</v>
      </c>
      <c r="B382">
        <v>11</v>
      </c>
      <c r="C382" s="2">
        <v>44811.761111111111</v>
      </c>
      <c r="D382" t="s">
        <v>55</v>
      </c>
      <c r="E382" t="s">
        <v>536</v>
      </c>
      <c r="F382" s="2">
        <v>44811.990277777775</v>
      </c>
      <c r="G382" s="2">
        <v>44812.243055555555</v>
      </c>
      <c r="H382" t="s">
        <v>55</v>
      </c>
      <c r="I382" t="s">
        <v>536</v>
      </c>
      <c r="J382" s="2">
        <v>44812.472222222219</v>
      </c>
      <c r="K382" t="s">
        <v>537</v>
      </c>
      <c r="N382" s="5" t="str">
        <f>_xlfn.XLOOKUP(ohrm_attendance_record[[#This Row],[employee_id]],hs_hr_employee[emp_number],hs_hr_employee[Employee Name],"NF",0,1)</f>
        <v>x_Ajit Singh</v>
      </c>
    </row>
    <row r="383" spans="1:14" x14ac:dyDescent="0.3">
      <c r="A383">
        <v>378</v>
      </c>
      <c r="B383">
        <v>11</v>
      </c>
      <c r="C383" s="2">
        <v>44812.243055555555</v>
      </c>
      <c r="D383" t="s">
        <v>55</v>
      </c>
      <c r="E383" t="s">
        <v>536</v>
      </c>
      <c r="F383" s="2">
        <v>44812.472222222219</v>
      </c>
      <c r="G383" s="2">
        <v>44813.261111111111</v>
      </c>
      <c r="H383" t="s">
        <v>55</v>
      </c>
      <c r="I383" t="s">
        <v>536</v>
      </c>
      <c r="J383" s="2">
        <v>44813.490277777775</v>
      </c>
      <c r="K383" t="s">
        <v>537</v>
      </c>
      <c r="N383" s="5" t="str">
        <f>_xlfn.XLOOKUP(ohrm_attendance_record[[#This Row],[employee_id]],hs_hr_employee[emp_number],hs_hr_employee[Employee Name],"NF",0,1)</f>
        <v>x_Ajit Singh</v>
      </c>
    </row>
    <row r="384" spans="1:14" x14ac:dyDescent="0.3">
      <c r="A384">
        <v>379</v>
      </c>
      <c r="B384">
        <v>11</v>
      </c>
      <c r="C384" s="2">
        <v>44813.261111111111</v>
      </c>
      <c r="D384" t="s">
        <v>55</v>
      </c>
      <c r="E384" t="s">
        <v>536</v>
      </c>
      <c r="F384" s="2">
        <v>44813.490277777775</v>
      </c>
      <c r="G384" s="2">
        <v>44816.257638888892</v>
      </c>
      <c r="H384" t="s">
        <v>55</v>
      </c>
      <c r="I384" t="s">
        <v>536</v>
      </c>
      <c r="J384" s="2">
        <v>44816.486805555556</v>
      </c>
      <c r="K384" t="s">
        <v>537</v>
      </c>
      <c r="N384" s="5" t="str">
        <f>_xlfn.XLOOKUP(ohrm_attendance_record[[#This Row],[employee_id]],hs_hr_employee[emp_number],hs_hr_employee[Employee Name],"NF",0,1)</f>
        <v>x_Ajit Singh</v>
      </c>
    </row>
    <row r="385" spans="1:14" x14ac:dyDescent="0.3">
      <c r="A385">
        <v>380</v>
      </c>
      <c r="B385">
        <v>11</v>
      </c>
      <c r="C385" s="2">
        <v>44816.259027777778</v>
      </c>
      <c r="D385" t="s">
        <v>55</v>
      </c>
      <c r="E385" t="s">
        <v>536</v>
      </c>
      <c r="F385" s="2">
        <v>44816.488194444442</v>
      </c>
      <c r="G385" s="2">
        <v>44817.227777777778</v>
      </c>
      <c r="H385" t="s">
        <v>55</v>
      </c>
      <c r="I385" t="s">
        <v>536</v>
      </c>
      <c r="J385" s="2">
        <v>44817.456944444442</v>
      </c>
      <c r="K385" t="s">
        <v>537</v>
      </c>
      <c r="N385" s="5" t="str">
        <f>_xlfn.XLOOKUP(ohrm_attendance_record[[#This Row],[employee_id]],hs_hr_employee[emp_number],hs_hr_employee[Employee Name],"NF",0,1)</f>
        <v>x_Ajit Singh</v>
      </c>
    </row>
    <row r="386" spans="1:14" x14ac:dyDescent="0.3">
      <c r="A386">
        <v>381</v>
      </c>
      <c r="B386">
        <v>11</v>
      </c>
      <c r="C386" s="2">
        <v>44817.227777777778</v>
      </c>
      <c r="D386" t="s">
        <v>55</v>
      </c>
      <c r="E386" t="s">
        <v>536</v>
      </c>
      <c r="F386" s="2">
        <v>44817.456944444442</v>
      </c>
      <c r="G386" s="2">
        <v>44818.173611111109</v>
      </c>
      <c r="H386" t="s">
        <v>55</v>
      </c>
      <c r="I386" t="s">
        <v>536</v>
      </c>
      <c r="J386" s="2">
        <v>44818.402777777781</v>
      </c>
      <c r="K386" t="s">
        <v>537</v>
      </c>
      <c r="N386" s="5" t="str">
        <f>_xlfn.XLOOKUP(ohrm_attendance_record[[#This Row],[employee_id]],hs_hr_employee[emp_number],hs_hr_employee[Employee Name],"NF",0,1)</f>
        <v>x_Ajit Singh</v>
      </c>
    </row>
    <row r="387" spans="1:14" x14ac:dyDescent="0.3">
      <c r="A387">
        <v>382</v>
      </c>
      <c r="B387">
        <v>11</v>
      </c>
      <c r="C387" s="2">
        <v>44818.173611111109</v>
      </c>
      <c r="D387" t="s">
        <v>55</v>
      </c>
      <c r="E387" t="s">
        <v>536</v>
      </c>
      <c r="F387" s="2">
        <v>44818.402777777781</v>
      </c>
      <c r="G387" s="2">
        <v>44819.270833333336</v>
      </c>
      <c r="H387" t="s">
        <v>55</v>
      </c>
      <c r="I387" t="s">
        <v>536</v>
      </c>
      <c r="J387" s="2">
        <v>44819.5</v>
      </c>
      <c r="K387" t="s">
        <v>537</v>
      </c>
      <c r="N387" s="5" t="str">
        <f>_xlfn.XLOOKUP(ohrm_attendance_record[[#This Row],[employee_id]],hs_hr_employee[emp_number],hs_hr_employee[Employee Name],"NF",0,1)</f>
        <v>x_Ajit Singh</v>
      </c>
    </row>
    <row r="388" spans="1:14" x14ac:dyDescent="0.3">
      <c r="A388">
        <v>383</v>
      </c>
      <c r="B388">
        <v>14</v>
      </c>
      <c r="C388" s="2">
        <v>44818.230555555558</v>
      </c>
      <c r="D388" t="s">
        <v>553</v>
      </c>
      <c r="E388" t="s">
        <v>536</v>
      </c>
      <c r="F388" s="2">
        <v>44818.459722222222</v>
      </c>
      <c r="G388" s="2">
        <v>44837.223611111112</v>
      </c>
      <c r="H388" t="s">
        <v>55</v>
      </c>
      <c r="I388" t="s">
        <v>536</v>
      </c>
      <c r="J388" s="2">
        <v>44837.452777777777</v>
      </c>
      <c r="K388" t="s">
        <v>537</v>
      </c>
      <c r="N388" s="5" t="str">
        <f>_xlfn.XLOOKUP(ohrm_attendance_record[[#This Row],[employee_id]],hs_hr_employee[emp_number],hs_hr_employee[Employee Name],"NF",0,1)</f>
        <v>Amol Jalda</v>
      </c>
    </row>
    <row r="389" spans="1:14" x14ac:dyDescent="0.3">
      <c r="A389">
        <v>384</v>
      </c>
      <c r="B389">
        <v>11</v>
      </c>
      <c r="C389" s="2">
        <v>44819.270833333336</v>
      </c>
      <c r="D389" t="s">
        <v>55</v>
      </c>
      <c r="E389" t="s">
        <v>536</v>
      </c>
      <c r="F389" s="2">
        <v>44819.5</v>
      </c>
      <c r="G389" s="2">
        <v>44820.253472222219</v>
      </c>
      <c r="H389" t="s">
        <v>55</v>
      </c>
      <c r="I389" t="s">
        <v>536</v>
      </c>
      <c r="J389" s="2">
        <v>44820.482638888891</v>
      </c>
      <c r="K389" t="s">
        <v>537</v>
      </c>
      <c r="N389" s="5" t="str">
        <f>_xlfn.XLOOKUP(ohrm_attendance_record[[#This Row],[employee_id]],hs_hr_employee[emp_number],hs_hr_employee[Employee Name],"NF",0,1)</f>
        <v>x_Ajit Singh</v>
      </c>
    </row>
    <row r="390" spans="1:14" x14ac:dyDescent="0.3">
      <c r="A390">
        <v>385</v>
      </c>
      <c r="B390">
        <v>11</v>
      </c>
      <c r="C390" s="2">
        <v>44820.253472222219</v>
      </c>
      <c r="D390" t="s">
        <v>55</v>
      </c>
      <c r="E390" t="s">
        <v>536</v>
      </c>
      <c r="F390" s="2">
        <v>44820.482638888891</v>
      </c>
      <c r="G390" s="2">
        <v>44823.198611111111</v>
      </c>
      <c r="H390" t="s">
        <v>55</v>
      </c>
      <c r="I390" t="s">
        <v>536</v>
      </c>
      <c r="J390" s="2">
        <v>44823.427777777775</v>
      </c>
      <c r="K390" t="s">
        <v>537</v>
      </c>
      <c r="N390" s="5" t="str">
        <f>_xlfn.XLOOKUP(ohrm_attendance_record[[#This Row],[employee_id]],hs_hr_employee[emp_number],hs_hr_employee[Employee Name],"NF",0,1)</f>
        <v>x_Ajit Singh</v>
      </c>
    </row>
    <row r="391" spans="1:14" x14ac:dyDescent="0.3">
      <c r="A391">
        <v>386</v>
      </c>
      <c r="B391">
        <v>11</v>
      </c>
      <c r="C391" s="2">
        <v>44823.198611111111</v>
      </c>
      <c r="D391" t="s">
        <v>55</v>
      </c>
      <c r="E391" t="s">
        <v>536</v>
      </c>
      <c r="F391" s="2">
        <v>44823.427777777775</v>
      </c>
      <c r="G391" s="2">
        <v>44824.161111111112</v>
      </c>
      <c r="H391" t="s">
        <v>55</v>
      </c>
      <c r="I391" t="s">
        <v>536</v>
      </c>
      <c r="J391" s="2">
        <v>44824.390277777777</v>
      </c>
      <c r="K391" t="s">
        <v>537</v>
      </c>
      <c r="N391" s="5" t="str">
        <f>_xlfn.XLOOKUP(ohrm_attendance_record[[#This Row],[employee_id]],hs_hr_employee[emp_number],hs_hr_employee[Employee Name],"NF",0,1)</f>
        <v>x_Ajit Singh</v>
      </c>
    </row>
    <row r="392" spans="1:14" x14ac:dyDescent="0.3">
      <c r="A392">
        <v>387</v>
      </c>
      <c r="B392">
        <v>11</v>
      </c>
      <c r="C392" s="2">
        <v>44824.161111111112</v>
      </c>
      <c r="D392" t="s">
        <v>55</v>
      </c>
      <c r="E392" t="s">
        <v>536</v>
      </c>
      <c r="F392" s="2">
        <v>44824.390277777777</v>
      </c>
      <c r="G392" s="2">
        <v>44826.237500000003</v>
      </c>
      <c r="H392" t="s">
        <v>55</v>
      </c>
      <c r="I392" t="s">
        <v>536</v>
      </c>
      <c r="J392" s="2">
        <v>44826.466666666667</v>
      </c>
      <c r="K392" t="s">
        <v>537</v>
      </c>
      <c r="N392" s="5" t="str">
        <f>_xlfn.XLOOKUP(ohrm_attendance_record[[#This Row],[employee_id]],hs_hr_employee[emp_number],hs_hr_employee[Employee Name],"NF",0,1)</f>
        <v>x_Ajit Singh</v>
      </c>
    </row>
    <row r="393" spans="1:14" x14ac:dyDescent="0.3">
      <c r="A393">
        <v>388</v>
      </c>
      <c r="B393">
        <v>11</v>
      </c>
      <c r="C393" s="2">
        <v>44826.237500000003</v>
      </c>
      <c r="D393" t="s">
        <v>55</v>
      </c>
      <c r="E393" t="s">
        <v>536</v>
      </c>
      <c r="F393" s="2">
        <v>44826.466666666667</v>
      </c>
      <c r="G393" s="2">
        <v>44827.369444444441</v>
      </c>
      <c r="H393" t="s">
        <v>55</v>
      </c>
      <c r="I393" t="s">
        <v>536</v>
      </c>
      <c r="J393" s="2">
        <v>44827.598611111112</v>
      </c>
      <c r="K393" t="s">
        <v>537</v>
      </c>
      <c r="N393" s="5" t="str">
        <f>_xlfn.XLOOKUP(ohrm_attendance_record[[#This Row],[employee_id]],hs_hr_employee[emp_number],hs_hr_employee[Employee Name],"NF",0,1)</f>
        <v>x_Ajit Singh</v>
      </c>
    </row>
    <row r="394" spans="1:14" x14ac:dyDescent="0.3">
      <c r="A394">
        <v>389</v>
      </c>
      <c r="B394">
        <v>11</v>
      </c>
      <c r="C394" s="2">
        <v>44827.369444444441</v>
      </c>
      <c r="D394" t="s">
        <v>55</v>
      </c>
      <c r="E394" t="s">
        <v>536</v>
      </c>
      <c r="F394" s="2">
        <v>44827.598611111112</v>
      </c>
      <c r="G394" s="2">
        <v>44830.220138888886</v>
      </c>
      <c r="H394" t="s">
        <v>55</v>
      </c>
      <c r="I394" t="s">
        <v>536</v>
      </c>
      <c r="J394" s="2">
        <v>44830.449305555558</v>
      </c>
      <c r="K394" t="s">
        <v>537</v>
      </c>
      <c r="N394" s="5" t="str">
        <f>_xlfn.XLOOKUP(ohrm_attendance_record[[#This Row],[employee_id]],hs_hr_employee[emp_number],hs_hr_employee[Employee Name],"NF",0,1)</f>
        <v>x_Ajit Singh</v>
      </c>
    </row>
    <row r="395" spans="1:14" x14ac:dyDescent="0.3">
      <c r="A395">
        <v>390</v>
      </c>
      <c r="B395">
        <v>11</v>
      </c>
      <c r="C395" s="2">
        <v>44830.220833333333</v>
      </c>
      <c r="D395" t="s">
        <v>55</v>
      </c>
      <c r="E395" t="s">
        <v>536</v>
      </c>
      <c r="F395" s="2">
        <v>44830.45</v>
      </c>
      <c r="G395" s="2">
        <v>44831.204861111109</v>
      </c>
      <c r="H395" t="s">
        <v>55</v>
      </c>
      <c r="I395" t="s">
        <v>536</v>
      </c>
      <c r="J395" s="2">
        <v>44831.434027777781</v>
      </c>
      <c r="K395" t="s">
        <v>537</v>
      </c>
      <c r="N395" s="5" t="str">
        <f>_xlfn.XLOOKUP(ohrm_attendance_record[[#This Row],[employee_id]],hs_hr_employee[emp_number],hs_hr_employee[Employee Name],"NF",0,1)</f>
        <v>x_Ajit Singh</v>
      </c>
    </row>
    <row r="396" spans="1:14" x14ac:dyDescent="0.3">
      <c r="A396">
        <v>391</v>
      </c>
      <c r="B396">
        <v>11</v>
      </c>
      <c r="C396" s="2">
        <v>44831.205555555556</v>
      </c>
      <c r="D396" t="s">
        <v>55</v>
      </c>
      <c r="E396" t="s">
        <v>536</v>
      </c>
      <c r="F396" s="2">
        <v>44831.43472222222</v>
      </c>
      <c r="G396" s="2">
        <v>44832.210416666669</v>
      </c>
      <c r="H396" t="s">
        <v>55</v>
      </c>
      <c r="I396" t="s">
        <v>536</v>
      </c>
      <c r="J396" s="2">
        <v>44832.439583333333</v>
      </c>
      <c r="K396" t="s">
        <v>537</v>
      </c>
      <c r="N396" s="5" t="str">
        <f>_xlfn.XLOOKUP(ohrm_attendance_record[[#This Row],[employee_id]],hs_hr_employee[emp_number],hs_hr_employee[Employee Name],"NF",0,1)</f>
        <v>x_Ajit Singh</v>
      </c>
    </row>
    <row r="397" spans="1:14" x14ac:dyDescent="0.3">
      <c r="A397">
        <v>392</v>
      </c>
      <c r="B397">
        <v>11</v>
      </c>
      <c r="C397" s="2">
        <v>44832.210416666669</v>
      </c>
      <c r="D397" t="s">
        <v>55</v>
      </c>
      <c r="E397" t="s">
        <v>536</v>
      </c>
      <c r="F397" s="2">
        <v>44832.439583333333</v>
      </c>
      <c r="G397" s="2">
        <v>44833.282638888886</v>
      </c>
      <c r="H397" t="s">
        <v>55</v>
      </c>
      <c r="I397" t="s">
        <v>536</v>
      </c>
      <c r="J397" s="2">
        <v>44833.511805555558</v>
      </c>
      <c r="K397" t="s">
        <v>537</v>
      </c>
      <c r="N397" s="5" t="str">
        <f>_xlfn.XLOOKUP(ohrm_attendance_record[[#This Row],[employee_id]],hs_hr_employee[emp_number],hs_hr_employee[Employee Name],"NF",0,1)</f>
        <v>x_Ajit Singh</v>
      </c>
    </row>
    <row r="398" spans="1:14" x14ac:dyDescent="0.3">
      <c r="A398">
        <v>393</v>
      </c>
      <c r="B398">
        <v>11</v>
      </c>
      <c r="C398" s="2">
        <v>44833.282638888886</v>
      </c>
      <c r="D398" t="s">
        <v>55</v>
      </c>
      <c r="E398" t="s">
        <v>536</v>
      </c>
      <c r="F398" s="2">
        <v>44833.511805555558</v>
      </c>
      <c r="G398" s="2">
        <v>44834.196527777778</v>
      </c>
      <c r="H398" t="s">
        <v>55</v>
      </c>
      <c r="I398" t="s">
        <v>536</v>
      </c>
      <c r="J398" s="2">
        <v>44834.425694444442</v>
      </c>
      <c r="K398" t="s">
        <v>537</v>
      </c>
      <c r="N398" s="5" t="str">
        <f>_xlfn.XLOOKUP(ohrm_attendance_record[[#This Row],[employee_id]],hs_hr_employee[emp_number],hs_hr_employee[Employee Name],"NF",0,1)</f>
        <v>x_Ajit Singh</v>
      </c>
    </row>
    <row r="399" spans="1:14" x14ac:dyDescent="0.3">
      <c r="A399">
        <v>394</v>
      </c>
      <c r="B399">
        <v>11</v>
      </c>
      <c r="C399" s="2">
        <v>44834.196527777778</v>
      </c>
      <c r="D399" t="s">
        <v>55</v>
      </c>
      <c r="E399" t="s">
        <v>536</v>
      </c>
      <c r="F399" s="2">
        <v>44834.425694444442</v>
      </c>
      <c r="G399" s="2">
        <v>44837.220833333333</v>
      </c>
      <c r="H399" t="s">
        <v>55</v>
      </c>
      <c r="I399" t="s">
        <v>536</v>
      </c>
      <c r="J399" s="2">
        <v>44837.45</v>
      </c>
      <c r="K399" t="s">
        <v>537</v>
      </c>
      <c r="N399" s="5" t="str">
        <f>_xlfn.XLOOKUP(ohrm_attendance_record[[#This Row],[employee_id]],hs_hr_employee[emp_number],hs_hr_employee[Employee Name],"NF",0,1)</f>
        <v>x_Ajit Singh</v>
      </c>
    </row>
    <row r="400" spans="1:14" x14ac:dyDescent="0.3">
      <c r="A400">
        <v>395</v>
      </c>
      <c r="B400">
        <v>11</v>
      </c>
      <c r="C400" s="2">
        <v>44837.220833333333</v>
      </c>
      <c r="D400" t="s">
        <v>55</v>
      </c>
      <c r="E400" t="s">
        <v>536</v>
      </c>
      <c r="F400" s="2">
        <v>44837.45</v>
      </c>
      <c r="G400" s="2">
        <v>44837.668055555558</v>
      </c>
      <c r="H400" t="s">
        <v>55</v>
      </c>
      <c r="I400" t="s">
        <v>536</v>
      </c>
      <c r="J400" s="2">
        <v>44837.897222222222</v>
      </c>
      <c r="K400" t="s">
        <v>537</v>
      </c>
      <c r="N400" s="5" t="str">
        <f>_xlfn.XLOOKUP(ohrm_attendance_record[[#This Row],[employee_id]],hs_hr_employee[emp_number],hs_hr_employee[Employee Name],"NF",0,1)</f>
        <v>x_Ajit Singh</v>
      </c>
    </row>
    <row r="401" spans="1:14" x14ac:dyDescent="0.3">
      <c r="A401">
        <v>396</v>
      </c>
      <c r="B401">
        <v>14</v>
      </c>
      <c r="C401" s="2">
        <v>44837.223611111112</v>
      </c>
      <c r="D401" t="s">
        <v>552</v>
      </c>
      <c r="E401" t="s">
        <v>536</v>
      </c>
      <c r="F401" s="2">
        <v>44837.452777777777</v>
      </c>
      <c r="G401" s="2">
        <v>44837.541666666664</v>
      </c>
      <c r="H401" t="s">
        <v>55</v>
      </c>
      <c r="I401" t="s">
        <v>536</v>
      </c>
      <c r="J401" s="2">
        <v>44837.770833333336</v>
      </c>
      <c r="K401" t="s">
        <v>537</v>
      </c>
      <c r="N401" s="5" t="str">
        <f>_xlfn.XLOOKUP(ohrm_attendance_record[[#This Row],[employee_id]],hs_hr_employee[emp_number],hs_hr_employee[Employee Name],"NF",0,1)</f>
        <v>Amol Jalda</v>
      </c>
    </row>
    <row r="402" spans="1:14" x14ac:dyDescent="0.3">
      <c r="A402">
        <v>397</v>
      </c>
      <c r="B402">
        <v>11</v>
      </c>
      <c r="C402" s="2">
        <v>44838.174305555556</v>
      </c>
      <c r="D402" t="s">
        <v>55</v>
      </c>
      <c r="E402" t="s">
        <v>536</v>
      </c>
      <c r="F402" s="2">
        <v>44838.40347222222</v>
      </c>
      <c r="G402" s="2">
        <v>44840.169444444444</v>
      </c>
      <c r="H402" t="s">
        <v>55</v>
      </c>
      <c r="I402" t="s">
        <v>536</v>
      </c>
      <c r="J402" s="2">
        <v>44840.398611111108</v>
      </c>
      <c r="K402" t="s">
        <v>537</v>
      </c>
      <c r="N402" s="5" t="str">
        <f>_xlfn.XLOOKUP(ohrm_attendance_record[[#This Row],[employee_id]],hs_hr_employee[emp_number],hs_hr_employee[Employee Name],"NF",0,1)</f>
        <v>x_Ajit Singh</v>
      </c>
    </row>
    <row r="403" spans="1:14" x14ac:dyDescent="0.3">
      <c r="A403">
        <v>398</v>
      </c>
      <c r="B403">
        <v>14</v>
      </c>
      <c r="C403" s="2">
        <v>44838.203472222223</v>
      </c>
      <c r="D403" t="s">
        <v>55</v>
      </c>
      <c r="E403" t="s">
        <v>536</v>
      </c>
      <c r="F403" s="2">
        <v>44838.432638888888</v>
      </c>
      <c r="G403" s="2">
        <v>44840.218055555553</v>
      </c>
      <c r="H403" t="s">
        <v>55</v>
      </c>
      <c r="I403" t="s">
        <v>536</v>
      </c>
      <c r="J403" s="2">
        <v>44840.447222222225</v>
      </c>
      <c r="K403" t="s">
        <v>537</v>
      </c>
      <c r="N403" s="5" t="str">
        <f>_xlfn.XLOOKUP(ohrm_attendance_record[[#This Row],[employee_id]],hs_hr_employee[emp_number],hs_hr_employee[Employee Name],"NF",0,1)</f>
        <v>Amol Jalda</v>
      </c>
    </row>
    <row r="404" spans="1:14" x14ac:dyDescent="0.3">
      <c r="A404">
        <v>399</v>
      </c>
      <c r="B404">
        <v>11</v>
      </c>
      <c r="C404" s="2">
        <v>44840.169444444444</v>
      </c>
      <c r="D404" t="s">
        <v>55</v>
      </c>
      <c r="E404" t="s">
        <v>536</v>
      </c>
      <c r="F404" s="2">
        <v>44840.398611111108</v>
      </c>
      <c r="G404" s="2">
        <v>44841.253472222219</v>
      </c>
      <c r="H404" t="s">
        <v>55</v>
      </c>
      <c r="I404" t="s">
        <v>536</v>
      </c>
      <c r="J404" s="2">
        <v>44841.482638888891</v>
      </c>
      <c r="K404" t="s">
        <v>537</v>
      </c>
      <c r="N404" s="5" t="str">
        <f>_xlfn.XLOOKUP(ohrm_attendance_record[[#This Row],[employee_id]],hs_hr_employee[emp_number],hs_hr_employee[Employee Name],"NF",0,1)</f>
        <v>x_Ajit Singh</v>
      </c>
    </row>
    <row r="405" spans="1:14" x14ac:dyDescent="0.3">
      <c r="A405">
        <v>400</v>
      </c>
      <c r="B405">
        <v>15</v>
      </c>
      <c r="C405" s="2">
        <v>44840.217361111114</v>
      </c>
      <c r="D405" t="s">
        <v>55</v>
      </c>
      <c r="E405" t="s">
        <v>536</v>
      </c>
      <c r="F405" s="2">
        <v>44840.446527777778</v>
      </c>
      <c r="G405" s="2">
        <v>44840.54791666667</v>
      </c>
      <c r="H405" t="s">
        <v>55</v>
      </c>
      <c r="I405" t="s">
        <v>536</v>
      </c>
      <c r="J405" s="2">
        <v>44840.777083333334</v>
      </c>
      <c r="K405" t="s">
        <v>537</v>
      </c>
      <c r="N405" s="5" t="str">
        <f>_xlfn.XLOOKUP(ohrm_attendance_record[[#This Row],[employee_id]],hs_hr_employee[emp_number],hs_hr_employee[Employee Name],"NF",0,1)</f>
        <v>Gaurav Kokcha</v>
      </c>
    </row>
    <row r="406" spans="1:14" x14ac:dyDescent="0.3">
      <c r="A406">
        <v>401</v>
      </c>
      <c r="B406">
        <v>14</v>
      </c>
      <c r="C406" s="2">
        <v>44840.218055555553</v>
      </c>
      <c r="D406" t="s">
        <v>55</v>
      </c>
      <c r="E406" t="s">
        <v>536</v>
      </c>
      <c r="F406" s="2">
        <v>44840.447222222225</v>
      </c>
      <c r="G406" s="2">
        <v>44840.54791666667</v>
      </c>
      <c r="H406" t="s">
        <v>55</v>
      </c>
      <c r="I406" t="s">
        <v>536</v>
      </c>
      <c r="J406" s="2">
        <v>44840.777083333334</v>
      </c>
      <c r="K406" t="s">
        <v>537</v>
      </c>
      <c r="N406" s="5" t="str">
        <f>_xlfn.XLOOKUP(ohrm_attendance_record[[#This Row],[employee_id]],hs_hr_employee[emp_number],hs_hr_employee[Employee Name],"NF",0,1)</f>
        <v>Amol Jalda</v>
      </c>
    </row>
    <row r="407" spans="1:14" x14ac:dyDescent="0.3">
      <c r="A407">
        <v>402</v>
      </c>
      <c r="B407">
        <v>15</v>
      </c>
      <c r="C407" s="2">
        <v>44841.199305555558</v>
      </c>
      <c r="D407" t="s">
        <v>55</v>
      </c>
      <c r="E407" t="s">
        <v>536</v>
      </c>
      <c r="F407" s="2">
        <v>44841.428472222222</v>
      </c>
      <c r="G407" s="2">
        <v>44844.232638888891</v>
      </c>
      <c r="H407" t="s">
        <v>55</v>
      </c>
      <c r="I407" t="s">
        <v>536</v>
      </c>
      <c r="J407" s="2">
        <v>44844.461805555555</v>
      </c>
      <c r="K407" t="s">
        <v>537</v>
      </c>
      <c r="N407" s="5" t="str">
        <f>_xlfn.XLOOKUP(ohrm_attendance_record[[#This Row],[employee_id]],hs_hr_employee[emp_number],hs_hr_employee[Employee Name],"NF",0,1)</f>
        <v>Gaurav Kokcha</v>
      </c>
    </row>
    <row r="408" spans="1:14" x14ac:dyDescent="0.3">
      <c r="A408">
        <v>403</v>
      </c>
      <c r="B408">
        <v>14</v>
      </c>
      <c r="C408" s="2">
        <v>44841.205555555556</v>
      </c>
      <c r="D408" t="s">
        <v>55</v>
      </c>
      <c r="E408" t="s">
        <v>536</v>
      </c>
      <c r="F408" s="2">
        <v>44841.43472222222</v>
      </c>
      <c r="G408" s="2">
        <v>44844.23333333333</v>
      </c>
      <c r="H408" t="s">
        <v>55</v>
      </c>
      <c r="I408" t="s">
        <v>536</v>
      </c>
      <c r="J408" s="2">
        <v>44844.462500000001</v>
      </c>
      <c r="K408" t="s">
        <v>537</v>
      </c>
      <c r="N408" s="5" t="str">
        <f>_xlfn.XLOOKUP(ohrm_attendance_record[[#This Row],[employee_id]],hs_hr_employee[emp_number],hs_hr_employee[Employee Name],"NF",0,1)</f>
        <v>Amol Jalda</v>
      </c>
    </row>
    <row r="409" spans="1:14" x14ac:dyDescent="0.3">
      <c r="A409">
        <v>404</v>
      </c>
      <c r="B409">
        <v>11</v>
      </c>
      <c r="C409" s="2">
        <v>44841.254166666666</v>
      </c>
      <c r="D409" t="s">
        <v>55</v>
      </c>
      <c r="E409" t="s">
        <v>536</v>
      </c>
      <c r="F409" s="2">
        <v>44841.48333333333</v>
      </c>
      <c r="G409" s="2">
        <v>44844.338888888888</v>
      </c>
      <c r="H409" t="s">
        <v>55</v>
      </c>
      <c r="I409" t="s">
        <v>536</v>
      </c>
      <c r="J409" s="2">
        <v>44844.568055555559</v>
      </c>
      <c r="K409" t="s">
        <v>537</v>
      </c>
      <c r="N409" s="5" t="str">
        <f>_xlfn.XLOOKUP(ohrm_attendance_record[[#This Row],[employee_id]],hs_hr_employee[emp_number],hs_hr_employee[Employee Name],"NF",0,1)</f>
        <v>x_Ajit Singh</v>
      </c>
    </row>
    <row r="410" spans="1:14" x14ac:dyDescent="0.3">
      <c r="A410">
        <v>405</v>
      </c>
      <c r="B410">
        <v>15</v>
      </c>
      <c r="C410" s="2">
        <v>44844.232638888891</v>
      </c>
      <c r="D410" t="s">
        <v>55</v>
      </c>
      <c r="E410" t="s">
        <v>536</v>
      </c>
      <c r="F410" s="2">
        <v>44844.461805555555</v>
      </c>
      <c r="G410" s="2">
        <v>44845.20208333333</v>
      </c>
      <c r="H410" t="s">
        <v>55</v>
      </c>
      <c r="I410" t="s">
        <v>536</v>
      </c>
      <c r="J410" s="2">
        <v>44845.431250000001</v>
      </c>
      <c r="K410" t="s">
        <v>537</v>
      </c>
      <c r="N410" s="5" t="str">
        <f>_xlfn.XLOOKUP(ohrm_attendance_record[[#This Row],[employee_id]],hs_hr_employee[emp_number],hs_hr_employee[Employee Name],"NF",0,1)</f>
        <v>Gaurav Kokcha</v>
      </c>
    </row>
    <row r="411" spans="1:14" x14ac:dyDescent="0.3">
      <c r="A411">
        <v>406</v>
      </c>
      <c r="B411">
        <v>14</v>
      </c>
      <c r="C411" s="2">
        <v>44844.234027777777</v>
      </c>
      <c r="D411" t="s">
        <v>55</v>
      </c>
      <c r="E411" t="s">
        <v>536</v>
      </c>
      <c r="F411" s="2">
        <v>44844.463194444441</v>
      </c>
      <c r="G411" s="2">
        <v>44845.199305555558</v>
      </c>
      <c r="H411" t="s">
        <v>55</v>
      </c>
      <c r="I411" t="s">
        <v>536</v>
      </c>
      <c r="J411" s="2">
        <v>44845.428472222222</v>
      </c>
      <c r="K411" t="s">
        <v>537</v>
      </c>
      <c r="N411" s="5" t="str">
        <f>_xlfn.XLOOKUP(ohrm_attendance_record[[#This Row],[employee_id]],hs_hr_employee[emp_number],hs_hr_employee[Employee Name],"NF",0,1)</f>
        <v>Amol Jalda</v>
      </c>
    </row>
    <row r="412" spans="1:14" x14ac:dyDescent="0.3">
      <c r="A412">
        <v>407</v>
      </c>
      <c r="B412">
        <v>11</v>
      </c>
      <c r="C412" s="2">
        <v>44844.338888888888</v>
      </c>
      <c r="D412" t="s">
        <v>55</v>
      </c>
      <c r="E412" t="s">
        <v>536</v>
      </c>
      <c r="F412" s="2">
        <v>44844.568055555559</v>
      </c>
      <c r="G412" s="2">
        <v>44845.299305555556</v>
      </c>
      <c r="H412" t="s">
        <v>55</v>
      </c>
      <c r="I412" t="s">
        <v>536</v>
      </c>
      <c r="J412" s="2">
        <v>44845.52847222222</v>
      </c>
      <c r="K412" t="s">
        <v>537</v>
      </c>
      <c r="N412" s="5" t="str">
        <f>_xlfn.XLOOKUP(ohrm_attendance_record[[#This Row],[employee_id]],hs_hr_employee[emp_number],hs_hr_employee[Employee Name],"NF",0,1)</f>
        <v>x_Ajit Singh</v>
      </c>
    </row>
    <row r="413" spans="1:14" x14ac:dyDescent="0.3">
      <c r="A413">
        <v>408</v>
      </c>
      <c r="B413">
        <v>14</v>
      </c>
      <c r="C413" s="2">
        <v>44845.2</v>
      </c>
      <c r="D413" t="s">
        <v>55</v>
      </c>
      <c r="E413" t="s">
        <v>536</v>
      </c>
      <c r="F413" s="2">
        <v>44845.429166666669</v>
      </c>
      <c r="G413" s="2">
        <v>44845.541666666664</v>
      </c>
      <c r="H413" t="s">
        <v>55</v>
      </c>
      <c r="I413" t="s">
        <v>536</v>
      </c>
      <c r="J413" s="2">
        <v>44845.770833333336</v>
      </c>
      <c r="K413" t="s">
        <v>537</v>
      </c>
      <c r="N413" s="5" t="str">
        <f>_xlfn.XLOOKUP(ohrm_attendance_record[[#This Row],[employee_id]],hs_hr_employee[emp_number],hs_hr_employee[Employee Name],"NF",0,1)</f>
        <v>Amol Jalda</v>
      </c>
    </row>
    <row r="414" spans="1:14" x14ac:dyDescent="0.3">
      <c r="A414">
        <v>409</v>
      </c>
      <c r="B414">
        <v>15</v>
      </c>
      <c r="C414" s="2">
        <v>44845.20208333333</v>
      </c>
      <c r="D414" t="s">
        <v>55</v>
      </c>
      <c r="E414" t="s">
        <v>536</v>
      </c>
      <c r="F414" s="2">
        <v>44845.431250000001</v>
      </c>
      <c r="G414" s="2">
        <v>44846.222222222219</v>
      </c>
      <c r="H414" t="s">
        <v>55</v>
      </c>
      <c r="I414" t="s">
        <v>536</v>
      </c>
      <c r="J414" s="2">
        <v>44846.451388888891</v>
      </c>
      <c r="K414" t="s">
        <v>537</v>
      </c>
      <c r="N414" s="5" t="str">
        <f>_xlfn.XLOOKUP(ohrm_attendance_record[[#This Row],[employee_id]],hs_hr_employee[emp_number],hs_hr_employee[Employee Name],"NF",0,1)</f>
        <v>Gaurav Kokcha</v>
      </c>
    </row>
    <row r="415" spans="1:14" x14ac:dyDescent="0.3">
      <c r="A415">
        <v>410</v>
      </c>
      <c r="B415">
        <v>11</v>
      </c>
      <c r="C415" s="2">
        <v>44845.299305555556</v>
      </c>
      <c r="D415" t="s">
        <v>55</v>
      </c>
      <c r="E415" t="s">
        <v>536</v>
      </c>
      <c r="F415" s="2">
        <v>44845.52847222222</v>
      </c>
      <c r="G415" s="2">
        <v>44846.148611111108</v>
      </c>
      <c r="H415" t="s">
        <v>55</v>
      </c>
      <c r="I415" t="s">
        <v>536</v>
      </c>
      <c r="J415" s="2">
        <v>44846.37777777778</v>
      </c>
      <c r="K415" t="s">
        <v>537</v>
      </c>
      <c r="N415" s="5" t="str">
        <f>_xlfn.XLOOKUP(ohrm_attendance_record[[#This Row],[employee_id]],hs_hr_employee[emp_number],hs_hr_employee[Employee Name],"NF",0,1)</f>
        <v>x_Ajit Singh</v>
      </c>
    </row>
    <row r="416" spans="1:14" x14ac:dyDescent="0.3">
      <c r="A416">
        <v>411</v>
      </c>
      <c r="B416">
        <v>11</v>
      </c>
      <c r="C416" s="2">
        <v>44846.149305555555</v>
      </c>
      <c r="D416" t="s">
        <v>55</v>
      </c>
      <c r="E416" t="s">
        <v>536</v>
      </c>
      <c r="F416" s="2">
        <v>44846.378472222219</v>
      </c>
      <c r="G416" s="2">
        <v>44866.272916666669</v>
      </c>
      <c r="H416" t="s">
        <v>55</v>
      </c>
      <c r="I416" t="s">
        <v>536</v>
      </c>
      <c r="J416" s="2">
        <v>44866.502083333333</v>
      </c>
      <c r="K416" t="s">
        <v>537</v>
      </c>
      <c r="N416" s="5" t="str">
        <f>_xlfn.XLOOKUP(ohrm_attendance_record[[#This Row],[employee_id]],hs_hr_employee[emp_number],hs_hr_employee[Employee Name],"NF",0,1)</f>
        <v>x_Ajit Singh</v>
      </c>
    </row>
    <row r="417" spans="1:14" x14ac:dyDescent="0.3">
      <c r="A417">
        <v>412</v>
      </c>
      <c r="B417">
        <v>15</v>
      </c>
      <c r="C417" s="2">
        <v>44846.222222222219</v>
      </c>
      <c r="D417" t="s">
        <v>55</v>
      </c>
      <c r="E417" t="s">
        <v>536</v>
      </c>
      <c r="F417" s="2">
        <v>44846.451388888891</v>
      </c>
      <c r="G417" s="2">
        <v>44854.53125</v>
      </c>
      <c r="H417" t="s">
        <v>55</v>
      </c>
      <c r="I417" t="s">
        <v>536</v>
      </c>
      <c r="J417" s="2">
        <v>44854.760416666664</v>
      </c>
      <c r="K417" t="s">
        <v>537</v>
      </c>
      <c r="N417" s="5" t="str">
        <f>_xlfn.XLOOKUP(ohrm_attendance_record[[#This Row],[employee_id]],hs_hr_employee[emp_number],hs_hr_employee[Employee Name],"NF",0,1)</f>
        <v>Gaurav Kokcha</v>
      </c>
    </row>
    <row r="418" spans="1:14" x14ac:dyDescent="0.3">
      <c r="A418">
        <v>413</v>
      </c>
      <c r="B418">
        <v>15</v>
      </c>
      <c r="C418" s="2">
        <v>44866.268750000003</v>
      </c>
      <c r="D418" t="s">
        <v>55</v>
      </c>
      <c r="E418" t="s">
        <v>536</v>
      </c>
      <c r="F418" s="2">
        <v>44866.497916666667</v>
      </c>
      <c r="G418" s="2">
        <v>44867.415972222225</v>
      </c>
      <c r="H418" t="s">
        <v>55</v>
      </c>
      <c r="I418" t="s">
        <v>536</v>
      </c>
      <c r="J418" s="2">
        <v>44867.645138888889</v>
      </c>
      <c r="K418" t="s">
        <v>537</v>
      </c>
      <c r="N418" s="5" t="str">
        <f>_xlfn.XLOOKUP(ohrm_attendance_record[[#This Row],[employee_id]],hs_hr_employee[emp_number],hs_hr_employee[Employee Name],"NF",0,1)</f>
        <v>Gaurav Kokcha</v>
      </c>
    </row>
    <row r="419" spans="1:14" x14ac:dyDescent="0.3">
      <c r="A419">
        <v>414</v>
      </c>
      <c r="B419">
        <v>11</v>
      </c>
      <c r="C419" s="2">
        <v>44866.272916666669</v>
      </c>
      <c r="D419" t="s">
        <v>55</v>
      </c>
      <c r="E419" t="s">
        <v>536</v>
      </c>
      <c r="F419" s="2">
        <v>44866.502083333333</v>
      </c>
      <c r="G419" s="2">
        <v>44867.3125</v>
      </c>
      <c r="H419" t="s">
        <v>55</v>
      </c>
      <c r="I419" t="s">
        <v>536</v>
      </c>
      <c r="J419" s="2">
        <v>44867.541666666664</v>
      </c>
      <c r="K419" t="s">
        <v>537</v>
      </c>
      <c r="N419" s="5" t="str">
        <f>_xlfn.XLOOKUP(ohrm_attendance_record[[#This Row],[employee_id]],hs_hr_employee[emp_number],hs_hr_employee[Employee Name],"NF",0,1)</f>
        <v>x_Ajit Singh</v>
      </c>
    </row>
    <row r="420" spans="1:14" x14ac:dyDescent="0.3">
      <c r="A420">
        <v>415</v>
      </c>
      <c r="B420">
        <v>16</v>
      </c>
      <c r="C420" s="2">
        <v>44866.274305555555</v>
      </c>
      <c r="D420" t="s">
        <v>55</v>
      </c>
      <c r="E420" t="s">
        <v>536</v>
      </c>
      <c r="F420" s="2">
        <v>44866.503472222219</v>
      </c>
      <c r="G420" s="2">
        <v>44867.218055555553</v>
      </c>
      <c r="H420" t="s">
        <v>55</v>
      </c>
      <c r="I420" t="s">
        <v>536</v>
      </c>
      <c r="J420" s="2">
        <v>44867.447222222225</v>
      </c>
      <c r="K420" t="s">
        <v>537</v>
      </c>
      <c r="N420" s="5" t="str">
        <f>_xlfn.XLOOKUP(ohrm_attendance_record[[#This Row],[employee_id]],hs_hr_employee[emp_number],hs_hr_employee[Employee Name],"NF",0,1)</f>
        <v>Neha Chaudhary</v>
      </c>
    </row>
    <row r="421" spans="1:14" x14ac:dyDescent="0.3">
      <c r="A421">
        <v>416</v>
      </c>
      <c r="B421">
        <v>16</v>
      </c>
      <c r="C421" s="2">
        <v>44867.218055555553</v>
      </c>
      <c r="D421" t="s">
        <v>55</v>
      </c>
      <c r="E421" t="s">
        <v>536</v>
      </c>
      <c r="F421" s="2">
        <v>44867.447222222225</v>
      </c>
      <c r="G421" s="2">
        <v>44868.212500000001</v>
      </c>
      <c r="H421" t="s">
        <v>55</v>
      </c>
      <c r="I421" t="s">
        <v>536</v>
      </c>
      <c r="J421" s="2">
        <v>44868.441666666666</v>
      </c>
      <c r="K421" t="s">
        <v>537</v>
      </c>
      <c r="N421" s="5" t="str">
        <f>_xlfn.XLOOKUP(ohrm_attendance_record[[#This Row],[employee_id]],hs_hr_employee[emp_number],hs_hr_employee[Employee Name],"NF",0,1)</f>
        <v>Neha Chaudhary</v>
      </c>
    </row>
    <row r="422" spans="1:14" x14ac:dyDescent="0.3">
      <c r="A422">
        <v>417</v>
      </c>
      <c r="B422">
        <v>11</v>
      </c>
      <c r="C422" s="2">
        <v>44867.3125</v>
      </c>
      <c r="D422" t="s">
        <v>55</v>
      </c>
      <c r="E422" t="s">
        <v>536</v>
      </c>
      <c r="F422" s="2">
        <v>44867.541666666664</v>
      </c>
      <c r="G422" s="2">
        <v>44868.258333333331</v>
      </c>
      <c r="H422" t="s">
        <v>55</v>
      </c>
      <c r="I422" t="s">
        <v>536</v>
      </c>
      <c r="J422" s="2">
        <v>44868.487500000003</v>
      </c>
      <c r="K422" t="s">
        <v>537</v>
      </c>
      <c r="N422" s="5" t="str">
        <f>_xlfn.XLOOKUP(ohrm_attendance_record[[#This Row],[employee_id]],hs_hr_employee[emp_number],hs_hr_employee[Employee Name],"NF",0,1)</f>
        <v>x_Ajit Singh</v>
      </c>
    </row>
    <row r="423" spans="1:14" x14ac:dyDescent="0.3">
      <c r="A423">
        <v>418</v>
      </c>
      <c r="B423">
        <v>15</v>
      </c>
      <c r="C423" s="2">
        <v>44867.415972222225</v>
      </c>
      <c r="D423" t="s">
        <v>55</v>
      </c>
      <c r="E423" t="s">
        <v>536</v>
      </c>
      <c r="F423" s="2">
        <v>44867.645138888889</v>
      </c>
      <c r="G423" s="2">
        <v>44867.518750000003</v>
      </c>
      <c r="H423" t="s">
        <v>55</v>
      </c>
      <c r="I423" t="s">
        <v>536</v>
      </c>
      <c r="J423" s="2">
        <v>44867.747916666667</v>
      </c>
      <c r="K423" t="s">
        <v>537</v>
      </c>
      <c r="N423" s="5" t="str">
        <f>_xlfn.XLOOKUP(ohrm_attendance_record[[#This Row],[employee_id]],hs_hr_employee[emp_number],hs_hr_employee[Employee Name],"NF",0,1)</f>
        <v>Gaurav Kokcha</v>
      </c>
    </row>
    <row r="424" spans="1:14" x14ac:dyDescent="0.3">
      <c r="A424">
        <v>419</v>
      </c>
      <c r="B424">
        <v>16</v>
      </c>
      <c r="C424" s="2">
        <v>44868.212500000001</v>
      </c>
      <c r="D424" t="s">
        <v>55</v>
      </c>
      <c r="E424" t="s">
        <v>536</v>
      </c>
      <c r="F424" s="2">
        <v>44868.441666666666</v>
      </c>
      <c r="G424" s="2">
        <v>44868.520833333336</v>
      </c>
      <c r="H424" t="s">
        <v>55</v>
      </c>
      <c r="I424" t="s">
        <v>536</v>
      </c>
      <c r="J424" s="2">
        <v>44868.75</v>
      </c>
      <c r="K424" t="s">
        <v>537</v>
      </c>
      <c r="N424" s="5" t="str">
        <f>_xlfn.XLOOKUP(ohrm_attendance_record[[#This Row],[employee_id]],hs_hr_employee[emp_number],hs_hr_employee[Employee Name],"NF",0,1)</f>
        <v>Neha Chaudhary</v>
      </c>
    </row>
    <row r="425" spans="1:14" x14ac:dyDescent="0.3">
      <c r="A425">
        <v>420</v>
      </c>
      <c r="B425">
        <v>15</v>
      </c>
      <c r="C425" s="2">
        <v>44868.217361111114</v>
      </c>
      <c r="D425" t="s">
        <v>55</v>
      </c>
      <c r="E425" t="s">
        <v>536</v>
      </c>
      <c r="F425" s="2">
        <v>44868.446527777778</v>
      </c>
      <c r="G425" s="2">
        <v>44873.208333333336</v>
      </c>
      <c r="H425" t="s">
        <v>55</v>
      </c>
      <c r="I425" t="s">
        <v>536</v>
      </c>
      <c r="J425" s="2">
        <v>44873.4375</v>
      </c>
      <c r="K425" t="s">
        <v>537</v>
      </c>
      <c r="N425" s="5" t="str">
        <f>_xlfn.XLOOKUP(ohrm_attendance_record[[#This Row],[employee_id]],hs_hr_employee[emp_number],hs_hr_employee[Employee Name],"NF",0,1)</f>
        <v>Gaurav Kokcha</v>
      </c>
    </row>
    <row r="426" spans="1:14" x14ac:dyDescent="0.3">
      <c r="A426">
        <v>421</v>
      </c>
      <c r="B426">
        <v>7</v>
      </c>
      <c r="C426" s="2">
        <v>44868.217361111114</v>
      </c>
      <c r="D426" t="s">
        <v>55</v>
      </c>
      <c r="E426" t="s">
        <v>536</v>
      </c>
      <c r="F426" s="2">
        <v>44868.446527777778</v>
      </c>
      <c r="G426" s="2">
        <v>44869.206944444442</v>
      </c>
      <c r="H426" t="s">
        <v>55</v>
      </c>
      <c r="I426" t="s">
        <v>536</v>
      </c>
      <c r="J426" s="2">
        <v>44869.436111111114</v>
      </c>
      <c r="K426" t="s">
        <v>537</v>
      </c>
      <c r="N426" s="5" t="str">
        <f>_xlfn.XLOOKUP(ohrm_attendance_record[[#This Row],[employee_id]],hs_hr_employee[emp_number],hs_hr_employee[Employee Name],"NF",0,1)</f>
        <v>Shekhar Sharma</v>
      </c>
    </row>
    <row r="427" spans="1:14" x14ac:dyDescent="0.3">
      <c r="A427">
        <v>422</v>
      </c>
      <c r="B427">
        <v>11</v>
      </c>
      <c r="C427" s="2">
        <v>44868.258333333331</v>
      </c>
      <c r="D427" t="s">
        <v>55</v>
      </c>
      <c r="E427" t="s">
        <v>536</v>
      </c>
      <c r="F427" s="2">
        <v>44868.487500000003</v>
      </c>
      <c r="G427" s="2">
        <v>44869.219444444447</v>
      </c>
      <c r="H427" t="s">
        <v>55</v>
      </c>
      <c r="I427" t="s">
        <v>536</v>
      </c>
      <c r="J427" s="2">
        <v>44869.448611111111</v>
      </c>
      <c r="K427" t="s">
        <v>537</v>
      </c>
      <c r="N427" s="5" t="str">
        <f>_xlfn.XLOOKUP(ohrm_attendance_record[[#This Row],[employee_id]],hs_hr_employee[emp_number],hs_hr_employee[Employee Name],"NF",0,1)</f>
        <v>x_Ajit Singh</v>
      </c>
    </row>
    <row r="428" spans="1:14" x14ac:dyDescent="0.3">
      <c r="A428">
        <v>423</v>
      </c>
      <c r="B428">
        <v>7</v>
      </c>
      <c r="C428" s="2">
        <v>44869.206944444442</v>
      </c>
      <c r="D428" t="s">
        <v>55</v>
      </c>
      <c r="E428" t="s">
        <v>536</v>
      </c>
      <c r="F428" s="2">
        <v>44869.436111111114</v>
      </c>
      <c r="G428" s="2">
        <v>44872.212500000001</v>
      </c>
      <c r="H428" t="s">
        <v>55</v>
      </c>
      <c r="I428" t="s">
        <v>536</v>
      </c>
      <c r="J428" s="2">
        <v>44872.441666666666</v>
      </c>
      <c r="K428" t="s">
        <v>537</v>
      </c>
      <c r="N428" s="5" t="str">
        <f>_xlfn.XLOOKUP(ohrm_attendance_record[[#This Row],[employee_id]],hs_hr_employee[emp_number],hs_hr_employee[Employee Name],"NF",0,1)</f>
        <v>Shekhar Sharma</v>
      </c>
    </row>
    <row r="429" spans="1:14" x14ac:dyDescent="0.3">
      <c r="A429">
        <v>424</v>
      </c>
      <c r="B429">
        <v>16</v>
      </c>
      <c r="C429" s="2">
        <v>44869.209722222222</v>
      </c>
      <c r="D429" t="s">
        <v>55</v>
      </c>
      <c r="E429" t="s">
        <v>536</v>
      </c>
      <c r="F429" s="2">
        <v>44869.438888888886</v>
      </c>
      <c r="G429" s="2">
        <v>44872.227777777778</v>
      </c>
      <c r="H429" t="s">
        <v>55</v>
      </c>
      <c r="I429" t="s">
        <v>536</v>
      </c>
      <c r="J429" s="2">
        <v>44872.456944444442</v>
      </c>
      <c r="K429" t="s">
        <v>537</v>
      </c>
      <c r="N429" s="5" t="str">
        <f>_xlfn.XLOOKUP(ohrm_attendance_record[[#This Row],[employee_id]],hs_hr_employee[emp_number],hs_hr_employee[Employee Name],"NF",0,1)</f>
        <v>Neha Chaudhary</v>
      </c>
    </row>
    <row r="430" spans="1:14" x14ac:dyDescent="0.3">
      <c r="A430">
        <v>425</v>
      </c>
      <c r="B430">
        <v>11</v>
      </c>
      <c r="C430" s="2">
        <v>44869.219444444447</v>
      </c>
      <c r="D430" t="s">
        <v>55</v>
      </c>
      <c r="E430" t="s">
        <v>536</v>
      </c>
      <c r="F430" s="2">
        <v>44869.448611111111</v>
      </c>
      <c r="G430" s="2">
        <v>44872.279861111114</v>
      </c>
      <c r="H430" t="s">
        <v>55</v>
      </c>
      <c r="I430" t="s">
        <v>536</v>
      </c>
      <c r="J430" s="2">
        <v>44872.509027777778</v>
      </c>
      <c r="K430" t="s">
        <v>537</v>
      </c>
      <c r="N430" s="5" t="str">
        <f>_xlfn.XLOOKUP(ohrm_attendance_record[[#This Row],[employee_id]],hs_hr_employee[emp_number],hs_hr_employee[Employee Name],"NF",0,1)</f>
        <v>x_Ajit Singh</v>
      </c>
    </row>
    <row r="431" spans="1:14" x14ac:dyDescent="0.3">
      <c r="A431">
        <v>426</v>
      </c>
      <c r="B431">
        <v>7</v>
      </c>
      <c r="C431" s="2">
        <v>44872.212500000001</v>
      </c>
      <c r="D431" t="s">
        <v>55</v>
      </c>
      <c r="E431" t="s">
        <v>536</v>
      </c>
      <c r="F431" s="2">
        <v>44872.441666666666</v>
      </c>
      <c r="G431" s="2">
        <v>44874.213194444441</v>
      </c>
      <c r="H431" t="s">
        <v>55</v>
      </c>
      <c r="I431" t="s">
        <v>536</v>
      </c>
      <c r="J431" s="2">
        <v>44874.442361111112</v>
      </c>
      <c r="K431" t="s">
        <v>537</v>
      </c>
      <c r="N431" s="5" t="str">
        <f>_xlfn.XLOOKUP(ohrm_attendance_record[[#This Row],[employee_id]],hs_hr_employee[emp_number],hs_hr_employee[Employee Name],"NF",0,1)</f>
        <v>Shekhar Sharma</v>
      </c>
    </row>
    <row r="432" spans="1:14" x14ac:dyDescent="0.3">
      <c r="A432">
        <v>427</v>
      </c>
      <c r="B432">
        <v>14</v>
      </c>
      <c r="C432" s="2">
        <v>44872.222222222219</v>
      </c>
      <c r="D432" t="s">
        <v>55</v>
      </c>
      <c r="E432" t="s">
        <v>536</v>
      </c>
      <c r="F432" s="2">
        <v>44872.451388888891</v>
      </c>
      <c r="G432" s="2">
        <v>44874.213194444441</v>
      </c>
      <c r="H432" t="s">
        <v>55</v>
      </c>
      <c r="I432" t="s">
        <v>536</v>
      </c>
      <c r="J432" s="2">
        <v>44874.442361111112</v>
      </c>
      <c r="K432" t="s">
        <v>537</v>
      </c>
      <c r="N432" s="5" t="str">
        <f>_xlfn.XLOOKUP(ohrm_attendance_record[[#This Row],[employee_id]],hs_hr_employee[emp_number],hs_hr_employee[Employee Name],"NF",0,1)</f>
        <v>Amol Jalda</v>
      </c>
    </row>
    <row r="433" spans="1:14" x14ac:dyDescent="0.3">
      <c r="A433">
        <v>428</v>
      </c>
      <c r="B433">
        <v>16</v>
      </c>
      <c r="C433" s="2">
        <v>44872.227777777778</v>
      </c>
      <c r="D433" t="s">
        <v>55</v>
      </c>
      <c r="E433" t="s">
        <v>536</v>
      </c>
      <c r="F433" s="2">
        <v>44872.456944444442</v>
      </c>
      <c r="G433" s="2">
        <v>44873.208333333336</v>
      </c>
      <c r="H433" t="s">
        <v>55</v>
      </c>
      <c r="I433" t="s">
        <v>536</v>
      </c>
      <c r="J433" s="2">
        <v>44873.4375</v>
      </c>
      <c r="K433" t="s">
        <v>537</v>
      </c>
      <c r="N433" s="5" t="str">
        <f>_xlfn.XLOOKUP(ohrm_attendance_record[[#This Row],[employee_id]],hs_hr_employee[emp_number],hs_hr_employee[Employee Name],"NF",0,1)</f>
        <v>Neha Chaudhary</v>
      </c>
    </row>
    <row r="434" spans="1:14" x14ac:dyDescent="0.3">
      <c r="A434">
        <v>429</v>
      </c>
      <c r="B434">
        <v>11</v>
      </c>
      <c r="C434" s="2">
        <v>44872.279861111114</v>
      </c>
      <c r="D434" t="s">
        <v>55</v>
      </c>
      <c r="E434" t="s">
        <v>536</v>
      </c>
      <c r="F434" s="2">
        <v>44872.509027777778</v>
      </c>
      <c r="G434" s="2">
        <v>44873.265972222223</v>
      </c>
      <c r="H434" t="s">
        <v>55</v>
      </c>
      <c r="I434" t="s">
        <v>536</v>
      </c>
      <c r="J434" s="2">
        <v>44873.495138888888</v>
      </c>
      <c r="K434" t="s">
        <v>537</v>
      </c>
      <c r="N434" s="5" t="str">
        <f>_xlfn.XLOOKUP(ohrm_attendance_record[[#This Row],[employee_id]],hs_hr_employee[emp_number],hs_hr_employee[Employee Name],"NF",0,1)</f>
        <v>x_Ajit Singh</v>
      </c>
    </row>
    <row r="435" spans="1:14" x14ac:dyDescent="0.3">
      <c r="A435">
        <v>430</v>
      </c>
      <c r="B435">
        <v>16</v>
      </c>
      <c r="C435" s="2">
        <v>44873.208333333336</v>
      </c>
      <c r="D435" t="s">
        <v>55</v>
      </c>
      <c r="E435" t="s">
        <v>536</v>
      </c>
      <c r="F435" s="2">
        <v>44873.4375</v>
      </c>
      <c r="G435" s="2">
        <v>44873.599305555559</v>
      </c>
      <c r="H435" t="s">
        <v>55</v>
      </c>
      <c r="I435" t="s">
        <v>536</v>
      </c>
      <c r="J435" s="2">
        <v>44873.828472222223</v>
      </c>
      <c r="K435" t="s">
        <v>537</v>
      </c>
      <c r="N435" s="5" t="str">
        <f>_xlfn.XLOOKUP(ohrm_attendance_record[[#This Row],[employee_id]],hs_hr_employee[emp_number],hs_hr_employee[Employee Name],"NF",0,1)</f>
        <v>Neha Chaudhary</v>
      </c>
    </row>
    <row r="436" spans="1:14" x14ac:dyDescent="0.3">
      <c r="A436">
        <v>431</v>
      </c>
      <c r="B436">
        <v>15</v>
      </c>
      <c r="C436" s="2">
        <v>44873.209722222222</v>
      </c>
      <c r="D436" t="s">
        <v>55</v>
      </c>
      <c r="E436" t="s">
        <v>536</v>
      </c>
      <c r="F436" s="2">
        <v>44873.438888888886</v>
      </c>
      <c r="G436" s="2">
        <v>44874.214583333334</v>
      </c>
      <c r="H436" t="s">
        <v>55</v>
      </c>
      <c r="I436" t="s">
        <v>536</v>
      </c>
      <c r="J436" s="2">
        <v>44874.443749999999</v>
      </c>
      <c r="K436" t="s">
        <v>537</v>
      </c>
      <c r="N436" s="5" t="str">
        <f>_xlfn.XLOOKUP(ohrm_attendance_record[[#This Row],[employee_id]],hs_hr_employee[emp_number],hs_hr_employee[Employee Name],"NF",0,1)</f>
        <v>Gaurav Kokcha</v>
      </c>
    </row>
    <row r="437" spans="1:14" x14ac:dyDescent="0.3">
      <c r="A437">
        <v>432</v>
      </c>
      <c r="B437">
        <v>11</v>
      </c>
      <c r="C437" s="2">
        <v>44873.265972222223</v>
      </c>
      <c r="D437" t="s">
        <v>55</v>
      </c>
      <c r="E437" t="s">
        <v>536</v>
      </c>
      <c r="F437" s="2">
        <v>44873.495138888888</v>
      </c>
      <c r="G437" s="2">
        <v>44874.26666666667</v>
      </c>
      <c r="H437" t="s">
        <v>55</v>
      </c>
      <c r="I437" t="s">
        <v>536</v>
      </c>
      <c r="J437" s="2">
        <v>44874.495833333334</v>
      </c>
      <c r="K437" t="s">
        <v>537</v>
      </c>
      <c r="N437" s="5" t="str">
        <f>_xlfn.XLOOKUP(ohrm_attendance_record[[#This Row],[employee_id]],hs_hr_employee[emp_number],hs_hr_employee[Employee Name],"NF",0,1)</f>
        <v>x_Ajit Singh</v>
      </c>
    </row>
    <row r="438" spans="1:14" x14ac:dyDescent="0.3">
      <c r="A438">
        <v>433</v>
      </c>
      <c r="B438">
        <v>16</v>
      </c>
      <c r="C438" s="2">
        <v>44874.211111111108</v>
      </c>
      <c r="D438" t="s">
        <v>55</v>
      </c>
      <c r="E438" t="s">
        <v>536</v>
      </c>
      <c r="F438" s="2">
        <v>44874.44027777778</v>
      </c>
      <c r="G438" s="2">
        <v>44879.236805555556</v>
      </c>
      <c r="H438" t="s">
        <v>55</v>
      </c>
      <c r="I438" t="s">
        <v>536</v>
      </c>
      <c r="J438" s="2">
        <v>44879.46597222222</v>
      </c>
      <c r="K438" t="s">
        <v>537</v>
      </c>
      <c r="N438" s="5" t="str">
        <f>_xlfn.XLOOKUP(ohrm_attendance_record[[#This Row],[employee_id]],hs_hr_employee[emp_number],hs_hr_employee[Employee Name],"NF",0,1)</f>
        <v>Neha Chaudhary</v>
      </c>
    </row>
    <row r="439" spans="1:14" x14ac:dyDescent="0.3">
      <c r="A439">
        <v>434</v>
      </c>
      <c r="B439">
        <v>14</v>
      </c>
      <c r="C439" s="2">
        <v>44874.213194444441</v>
      </c>
      <c r="D439" t="s">
        <v>55</v>
      </c>
      <c r="E439" t="s">
        <v>536</v>
      </c>
      <c r="F439" s="2">
        <v>44874.442361111112</v>
      </c>
      <c r="G439" s="2">
        <v>44876.209027777775</v>
      </c>
      <c r="H439" t="s">
        <v>55</v>
      </c>
      <c r="I439" t="s">
        <v>536</v>
      </c>
      <c r="J439" s="2">
        <v>44876.438194444447</v>
      </c>
      <c r="K439" t="s">
        <v>537</v>
      </c>
      <c r="N439" s="5" t="str">
        <f>_xlfn.XLOOKUP(ohrm_attendance_record[[#This Row],[employee_id]],hs_hr_employee[emp_number],hs_hr_employee[Employee Name],"NF",0,1)</f>
        <v>Amol Jalda</v>
      </c>
    </row>
    <row r="440" spans="1:14" x14ac:dyDescent="0.3">
      <c r="A440">
        <v>435</v>
      </c>
      <c r="B440">
        <v>7</v>
      </c>
      <c r="C440" s="2">
        <v>44874.213194444441</v>
      </c>
      <c r="D440" t="s">
        <v>55</v>
      </c>
      <c r="E440" t="s">
        <v>536</v>
      </c>
      <c r="F440" s="2">
        <v>44874.442361111112</v>
      </c>
      <c r="G440" s="2">
        <v>44875.206944444442</v>
      </c>
      <c r="H440" t="s">
        <v>55</v>
      </c>
      <c r="I440" t="s">
        <v>536</v>
      </c>
      <c r="J440" s="2">
        <v>44875.436111111114</v>
      </c>
      <c r="K440" t="s">
        <v>537</v>
      </c>
      <c r="N440" s="5" t="str">
        <f>_xlfn.XLOOKUP(ohrm_attendance_record[[#This Row],[employee_id]],hs_hr_employee[emp_number],hs_hr_employee[Employee Name],"NF",0,1)</f>
        <v>Shekhar Sharma</v>
      </c>
    </row>
    <row r="441" spans="1:14" x14ac:dyDescent="0.3">
      <c r="A441">
        <v>436</v>
      </c>
      <c r="B441">
        <v>15</v>
      </c>
      <c r="C441" s="2">
        <v>44874.214583333334</v>
      </c>
      <c r="D441" t="s">
        <v>55</v>
      </c>
      <c r="E441" t="s">
        <v>536</v>
      </c>
      <c r="F441" s="2">
        <v>44874.443749999999</v>
      </c>
      <c r="G441" s="2">
        <v>44875.217361111114</v>
      </c>
      <c r="H441" t="s">
        <v>55</v>
      </c>
      <c r="I441" t="s">
        <v>536</v>
      </c>
      <c r="J441" s="2">
        <v>44875.446527777778</v>
      </c>
      <c r="K441" t="s">
        <v>537</v>
      </c>
      <c r="N441" s="5" t="str">
        <f>_xlfn.XLOOKUP(ohrm_attendance_record[[#This Row],[employee_id]],hs_hr_employee[emp_number],hs_hr_employee[Employee Name],"NF",0,1)</f>
        <v>Gaurav Kokcha</v>
      </c>
    </row>
    <row r="442" spans="1:14" x14ac:dyDescent="0.3">
      <c r="A442">
        <v>437</v>
      </c>
      <c r="B442">
        <v>11</v>
      </c>
      <c r="C442" s="2">
        <v>44874.26666666667</v>
      </c>
      <c r="D442" t="s">
        <v>55</v>
      </c>
      <c r="E442" t="s">
        <v>536</v>
      </c>
      <c r="F442" s="2">
        <v>44874.495833333334</v>
      </c>
      <c r="G442" s="2">
        <v>44875.269444444442</v>
      </c>
      <c r="H442" t="s">
        <v>55</v>
      </c>
      <c r="I442" t="s">
        <v>536</v>
      </c>
      <c r="J442" s="2">
        <v>44875.498611111114</v>
      </c>
      <c r="K442" t="s">
        <v>537</v>
      </c>
      <c r="N442" s="5" t="str">
        <f>_xlfn.XLOOKUP(ohrm_attendance_record[[#This Row],[employee_id]],hs_hr_employee[emp_number],hs_hr_employee[Employee Name],"NF",0,1)</f>
        <v>x_Ajit Singh</v>
      </c>
    </row>
    <row r="443" spans="1:14" x14ac:dyDescent="0.3">
      <c r="A443">
        <v>438</v>
      </c>
      <c r="B443">
        <v>7</v>
      </c>
      <c r="C443" s="2">
        <v>44875.207638888889</v>
      </c>
      <c r="D443" t="s">
        <v>55</v>
      </c>
      <c r="E443" t="s">
        <v>536</v>
      </c>
      <c r="F443" s="2">
        <v>44875.436805555553</v>
      </c>
      <c r="G443" s="2">
        <v>44876.205555555556</v>
      </c>
      <c r="H443" t="s">
        <v>55</v>
      </c>
      <c r="I443" t="s">
        <v>536</v>
      </c>
      <c r="J443" s="2">
        <v>44876.43472222222</v>
      </c>
      <c r="K443" t="s">
        <v>537</v>
      </c>
      <c r="N443" s="5" t="str">
        <f>_xlfn.XLOOKUP(ohrm_attendance_record[[#This Row],[employee_id]],hs_hr_employee[emp_number],hs_hr_employee[Employee Name],"NF",0,1)</f>
        <v>Shekhar Sharma</v>
      </c>
    </row>
    <row r="444" spans="1:14" x14ac:dyDescent="0.3">
      <c r="A444">
        <v>439</v>
      </c>
      <c r="B444">
        <v>15</v>
      </c>
      <c r="C444" s="2">
        <v>44875.217361111114</v>
      </c>
      <c r="D444" t="s">
        <v>55</v>
      </c>
      <c r="E444" t="s">
        <v>536</v>
      </c>
      <c r="F444" s="2">
        <v>44875.446527777778</v>
      </c>
      <c r="G444" s="2">
        <v>44876.21875</v>
      </c>
      <c r="H444" t="s">
        <v>55</v>
      </c>
      <c r="I444" t="s">
        <v>536</v>
      </c>
      <c r="J444" s="2">
        <v>44876.447916666664</v>
      </c>
      <c r="K444" t="s">
        <v>537</v>
      </c>
      <c r="N444" s="5" t="str">
        <f>_xlfn.XLOOKUP(ohrm_attendance_record[[#This Row],[employee_id]],hs_hr_employee[emp_number],hs_hr_employee[Employee Name],"NF",0,1)</f>
        <v>Gaurav Kokcha</v>
      </c>
    </row>
    <row r="445" spans="1:14" x14ac:dyDescent="0.3">
      <c r="A445">
        <v>440</v>
      </c>
      <c r="B445">
        <v>11</v>
      </c>
      <c r="C445" s="2">
        <v>44875.270138888889</v>
      </c>
      <c r="D445" t="s">
        <v>55</v>
      </c>
      <c r="E445" t="s">
        <v>536</v>
      </c>
      <c r="F445" s="2">
        <v>44875.499305555553</v>
      </c>
      <c r="G445" s="2">
        <v>44876.253472222219</v>
      </c>
      <c r="H445" t="s">
        <v>55</v>
      </c>
      <c r="I445" t="s">
        <v>536</v>
      </c>
      <c r="J445" s="2">
        <v>44876.482638888891</v>
      </c>
      <c r="K445" t="s">
        <v>537</v>
      </c>
      <c r="N445" s="5" t="str">
        <f>_xlfn.XLOOKUP(ohrm_attendance_record[[#This Row],[employee_id]],hs_hr_employee[emp_number],hs_hr_employee[Employee Name],"NF",0,1)</f>
        <v>x_Ajit Singh</v>
      </c>
    </row>
    <row r="446" spans="1:14" x14ac:dyDescent="0.3">
      <c r="A446">
        <v>441</v>
      </c>
      <c r="B446">
        <v>7</v>
      </c>
      <c r="C446" s="2">
        <v>44876.205555555556</v>
      </c>
      <c r="D446" t="s">
        <v>55</v>
      </c>
      <c r="E446" t="s">
        <v>536</v>
      </c>
      <c r="F446" s="2">
        <v>44876.43472222222</v>
      </c>
      <c r="G446" s="2">
        <v>45005.295138888891</v>
      </c>
      <c r="I446" t="s">
        <v>536</v>
      </c>
      <c r="J446" s="2">
        <v>45005.524305555555</v>
      </c>
      <c r="K446" t="s">
        <v>537</v>
      </c>
      <c r="M446" t="s">
        <v>554</v>
      </c>
      <c r="N446" s="5" t="str">
        <f>_xlfn.XLOOKUP(ohrm_attendance_record[[#This Row],[employee_id]],hs_hr_employee[emp_number],hs_hr_employee[Employee Name],"NF",0,1)</f>
        <v>Shekhar Sharma</v>
      </c>
    </row>
    <row r="447" spans="1:14" x14ac:dyDescent="0.3">
      <c r="A447">
        <v>442</v>
      </c>
      <c r="B447">
        <v>15</v>
      </c>
      <c r="C447" s="2">
        <v>44876.21875</v>
      </c>
      <c r="D447" t="s">
        <v>55</v>
      </c>
      <c r="E447" t="s">
        <v>536</v>
      </c>
      <c r="F447" s="2">
        <v>44876.447916666664</v>
      </c>
      <c r="G447" s="2">
        <v>44879.212500000001</v>
      </c>
      <c r="H447" t="s">
        <v>55</v>
      </c>
      <c r="I447" t="s">
        <v>536</v>
      </c>
      <c r="J447" s="2">
        <v>44879.441666666666</v>
      </c>
      <c r="K447" t="s">
        <v>537</v>
      </c>
      <c r="N447" s="5" t="str">
        <f>_xlfn.XLOOKUP(ohrm_attendance_record[[#This Row],[employee_id]],hs_hr_employee[emp_number],hs_hr_employee[Employee Name],"NF",0,1)</f>
        <v>Gaurav Kokcha</v>
      </c>
    </row>
    <row r="448" spans="1:14" x14ac:dyDescent="0.3">
      <c r="A448">
        <v>443</v>
      </c>
      <c r="B448">
        <v>11</v>
      </c>
      <c r="C448" s="2">
        <v>44876.253472222219</v>
      </c>
      <c r="D448" t="s">
        <v>55</v>
      </c>
      <c r="E448" t="s">
        <v>536</v>
      </c>
      <c r="F448" s="2">
        <v>44876.482638888891</v>
      </c>
      <c r="G448" s="2">
        <v>44879.272916666669</v>
      </c>
      <c r="H448" t="s">
        <v>55</v>
      </c>
      <c r="I448" t="s">
        <v>536</v>
      </c>
      <c r="J448" s="2">
        <v>44879.502083333333</v>
      </c>
      <c r="K448" t="s">
        <v>537</v>
      </c>
      <c r="N448" s="5" t="str">
        <f>_xlfn.XLOOKUP(ohrm_attendance_record[[#This Row],[employee_id]],hs_hr_employee[emp_number],hs_hr_employee[Employee Name],"NF",0,1)</f>
        <v>x_Ajit Singh</v>
      </c>
    </row>
    <row r="449" spans="1:14" x14ac:dyDescent="0.3">
      <c r="A449">
        <v>444</v>
      </c>
      <c r="B449">
        <v>15</v>
      </c>
      <c r="C449" s="2">
        <v>44879.212500000001</v>
      </c>
      <c r="D449" t="s">
        <v>55</v>
      </c>
      <c r="E449" t="s">
        <v>536</v>
      </c>
      <c r="F449" s="2">
        <v>44879.441666666666</v>
      </c>
      <c r="G449" s="2">
        <v>44880.206944444442</v>
      </c>
      <c r="H449" t="s">
        <v>55</v>
      </c>
      <c r="I449" t="s">
        <v>536</v>
      </c>
      <c r="J449" s="2">
        <v>44880.436111111114</v>
      </c>
      <c r="K449" t="s">
        <v>537</v>
      </c>
      <c r="N449" s="5" t="str">
        <f>_xlfn.XLOOKUP(ohrm_attendance_record[[#This Row],[employee_id]],hs_hr_employee[emp_number],hs_hr_employee[Employee Name],"NF",0,1)</f>
        <v>Gaurav Kokcha</v>
      </c>
    </row>
    <row r="450" spans="1:14" x14ac:dyDescent="0.3">
      <c r="A450">
        <v>445</v>
      </c>
      <c r="B450">
        <v>16</v>
      </c>
      <c r="C450" s="2">
        <v>44879.236805555556</v>
      </c>
      <c r="D450" t="s">
        <v>55</v>
      </c>
      <c r="E450" t="s">
        <v>536</v>
      </c>
      <c r="F450" s="2">
        <v>44879.46597222222</v>
      </c>
      <c r="G450" s="2">
        <v>44880.213888888888</v>
      </c>
      <c r="H450" t="s">
        <v>55</v>
      </c>
      <c r="I450" t="s">
        <v>536</v>
      </c>
      <c r="J450" s="2">
        <v>44880.443055555559</v>
      </c>
      <c r="K450" t="s">
        <v>537</v>
      </c>
      <c r="N450" s="5" t="str">
        <f>_xlfn.XLOOKUP(ohrm_attendance_record[[#This Row],[employee_id]],hs_hr_employee[emp_number],hs_hr_employee[Employee Name],"NF",0,1)</f>
        <v>Neha Chaudhary</v>
      </c>
    </row>
    <row r="451" spans="1:14" x14ac:dyDescent="0.3">
      <c r="A451">
        <v>446</v>
      </c>
      <c r="B451">
        <v>11</v>
      </c>
      <c r="C451" s="2">
        <v>44879.272916666669</v>
      </c>
      <c r="D451" t="s">
        <v>55</v>
      </c>
      <c r="E451" t="s">
        <v>536</v>
      </c>
      <c r="F451" s="2">
        <v>44879.502083333333</v>
      </c>
      <c r="G451" s="2">
        <v>44880.318749999999</v>
      </c>
      <c r="H451" t="s">
        <v>55</v>
      </c>
      <c r="I451" t="s">
        <v>536</v>
      </c>
      <c r="J451" s="2">
        <v>44880.54791666667</v>
      </c>
      <c r="K451" t="s">
        <v>537</v>
      </c>
      <c r="N451" s="5" t="str">
        <f>_xlfn.XLOOKUP(ohrm_attendance_record[[#This Row],[employee_id]],hs_hr_employee[emp_number],hs_hr_employee[Employee Name],"NF",0,1)</f>
        <v>x_Ajit Singh</v>
      </c>
    </row>
    <row r="452" spans="1:14" x14ac:dyDescent="0.3">
      <c r="A452">
        <v>447</v>
      </c>
      <c r="B452">
        <v>15</v>
      </c>
      <c r="C452" s="2">
        <v>44880.206944444442</v>
      </c>
      <c r="D452" t="s">
        <v>55</v>
      </c>
      <c r="E452" t="s">
        <v>536</v>
      </c>
      <c r="F452" s="2">
        <v>44880.436111111114</v>
      </c>
      <c r="G452" s="2">
        <v>44880.525000000001</v>
      </c>
      <c r="H452" t="s">
        <v>55</v>
      </c>
      <c r="I452" t="s">
        <v>536</v>
      </c>
      <c r="J452" s="2">
        <v>44880.754166666666</v>
      </c>
      <c r="K452" t="s">
        <v>537</v>
      </c>
      <c r="N452" s="5" t="str">
        <f>_xlfn.XLOOKUP(ohrm_attendance_record[[#This Row],[employee_id]],hs_hr_employee[emp_number],hs_hr_employee[Employee Name],"NF",0,1)</f>
        <v>Gaurav Kokcha</v>
      </c>
    </row>
    <row r="453" spans="1:14" x14ac:dyDescent="0.3">
      <c r="A453">
        <v>448</v>
      </c>
      <c r="B453">
        <v>16</v>
      </c>
      <c r="C453" s="2">
        <v>44880.213888888888</v>
      </c>
      <c r="D453" t="s">
        <v>55</v>
      </c>
      <c r="E453" t="s">
        <v>536</v>
      </c>
      <c r="F453" s="2">
        <v>44880.443055555559</v>
      </c>
      <c r="G453" s="2">
        <v>44881.209027777775</v>
      </c>
      <c r="H453" t="s">
        <v>55</v>
      </c>
      <c r="I453" t="s">
        <v>536</v>
      </c>
      <c r="J453" s="2">
        <v>44881.438194444447</v>
      </c>
      <c r="K453" t="s">
        <v>537</v>
      </c>
      <c r="N453" s="5" t="str">
        <f>_xlfn.XLOOKUP(ohrm_attendance_record[[#This Row],[employee_id]],hs_hr_employee[emp_number],hs_hr_employee[Employee Name],"NF",0,1)</f>
        <v>Neha Chaudhary</v>
      </c>
    </row>
    <row r="454" spans="1:14" x14ac:dyDescent="0.3">
      <c r="A454">
        <v>449</v>
      </c>
      <c r="B454">
        <v>11</v>
      </c>
      <c r="C454" s="2">
        <v>44880.318749999999</v>
      </c>
      <c r="D454" t="s">
        <v>55</v>
      </c>
      <c r="E454" t="s">
        <v>536</v>
      </c>
      <c r="F454" s="2">
        <v>44880.54791666667</v>
      </c>
      <c r="G454" s="2">
        <v>44881.272916666669</v>
      </c>
      <c r="H454" t="s">
        <v>55</v>
      </c>
      <c r="I454" t="s">
        <v>536</v>
      </c>
      <c r="J454" s="2">
        <v>44881.502083333333</v>
      </c>
      <c r="K454" t="s">
        <v>537</v>
      </c>
      <c r="N454" s="5" t="str">
        <f>_xlfn.XLOOKUP(ohrm_attendance_record[[#This Row],[employee_id]],hs_hr_employee[emp_number],hs_hr_employee[Employee Name],"NF",0,1)</f>
        <v>x_Ajit Singh</v>
      </c>
    </row>
    <row r="455" spans="1:14" x14ac:dyDescent="0.3">
      <c r="A455">
        <v>450</v>
      </c>
      <c r="B455">
        <v>15</v>
      </c>
      <c r="C455" s="2">
        <v>44881.206250000003</v>
      </c>
      <c r="D455" t="s">
        <v>55</v>
      </c>
      <c r="E455" t="s">
        <v>536</v>
      </c>
      <c r="F455" s="2">
        <v>44881.435416666667</v>
      </c>
      <c r="G455" s="2">
        <v>44882.211805555555</v>
      </c>
      <c r="H455" t="s">
        <v>55</v>
      </c>
      <c r="I455" t="s">
        <v>536</v>
      </c>
      <c r="J455" s="2">
        <v>44882.440972222219</v>
      </c>
      <c r="K455" t="s">
        <v>537</v>
      </c>
      <c r="N455" s="5" t="str">
        <f>_xlfn.XLOOKUP(ohrm_attendance_record[[#This Row],[employee_id]],hs_hr_employee[emp_number],hs_hr_employee[Employee Name],"NF",0,1)</f>
        <v>Gaurav Kokcha</v>
      </c>
    </row>
    <row r="456" spans="1:14" x14ac:dyDescent="0.3">
      <c r="A456">
        <v>451</v>
      </c>
      <c r="B456">
        <v>16</v>
      </c>
      <c r="C456" s="2">
        <v>44881.209027777775</v>
      </c>
      <c r="D456" t="s">
        <v>55</v>
      </c>
      <c r="E456" t="s">
        <v>536</v>
      </c>
      <c r="F456" s="2">
        <v>44881.438194444447</v>
      </c>
      <c r="G456" s="2">
        <v>44882.234722222223</v>
      </c>
      <c r="H456" t="s">
        <v>55</v>
      </c>
      <c r="I456" t="s">
        <v>536</v>
      </c>
      <c r="J456" s="2">
        <v>44882.463888888888</v>
      </c>
      <c r="K456" t="s">
        <v>537</v>
      </c>
      <c r="N456" s="5" t="str">
        <f>_xlfn.XLOOKUP(ohrm_attendance_record[[#This Row],[employee_id]],hs_hr_employee[emp_number],hs_hr_employee[Employee Name],"NF",0,1)</f>
        <v>Neha Chaudhary</v>
      </c>
    </row>
    <row r="457" spans="1:14" x14ac:dyDescent="0.3">
      <c r="A457">
        <v>452</v>
      </c>
      <c r="B457">
        <v>11</v>
      </c>
      <c r="C457" s="2">
        <v>44881.273611111108</v>
      </c>
      <c r="D457" t="s">
        <v>55</v>
      </c>
      <c r="E457" t="s">
        <v>536</v>
      </c>
      <c r="F457" s="2">
        <v>44881.50277777778</v>
      </c>
      <c r="G457" s="2">
        <v>44882.750694444447</v>
      </c>
      <c r="H457" t="s">
        <v>55</v>
      </c>
      <c r="I457" t="s">
        <v>536</v>
      </c>
      <c r="J457" s="2">
        <v>44882.979861111111</v>
      </c>
      <c r="K457" t="s">
        <v>537</v>
      </c>
      <c r="N457" s="5" t="str">
        <f>_xlfn.XLOOKUP(ohrm_attendance_record[[#This Row],[employee_id]],hs_hr_employee[emp_number],hs_hr_employee[Employee Name],"NF",0,1)</f>
        <v>x_Ajit Singh</v>
      </c>
    </row>
    <row r="458" spans="1:14" x14ac:dyDescent="0.3">
      <c r="A458">
        <v>453</v>
      </c>
      <c r="B458">
        <v>14</v>
      </c>
      <c r="C458" s="2">
        <v>44882.208333333336</v>
      </c>
      <c r="D458" t="s">
        <v>55</v>
      </c>
      <c r="E458" t="s">
        <v>536</v>
      </c>
      <c r="F458" s="2">
        <v>44882.4375</v>
      </c>
      <c r="G458" s="2">
        <v>44883.208333333336</v>
      </c>
      <c r="H458" t="s">
        <v>55</v>
      </c>
      <c r="I458" t="s">
        <v>536</v>
      </c>
      <c r="J458" s="2">
        <v>44883.4375</v>
      </c>
      <c r="K458" t="s">
        <v>537</v>
      </c>
      <c r="N458" s="5" t="str">
        <f>_xlfn.XLOOKUP(ohrm_attendance_record[[#This Row],[employee_id]],hs_hr_employee[emp_number],hs_hr_employee[Employee Name],"NF",0,1)</f>
        <v>Amol Jalda</v>
      </c>
    </row>
    <row r="459" spans="1:14" x14ac:dyDescent="0.3">
      <c r="A459">
        <v>454</v>
      </c>
      <c r="B459">
        <v>15</v>
      </c>
      <c r="C459" s="2">
        <v>44882.211805555555</v>
      </c>
      <c r="D459" t="s">
        <v>55</v>
      </c>
      <c r="E459" t="s">
        <v>536</v>
      </c>
      <c r="F459" s="2">
        <v>44882.440972222219</v>
      </c>
      <c r="G459" s="2">
        <v>44883.20416666667</v>
      </c>
      <c r="H459" t="s">
        <v>55</v>
      </c>
      <c r="I459" t="s">
        <v>536</v>
      </c>
      <c r="J459" s="2">
        <v>44883.433333333334</v>
      </c>
      <c r="K459" t="s">
        <v>537</v>
      </c>
      <c r="N459" s="5" t="str">
        <f>_xlfn.XLOOKUP(ohrm_attendance_record[[#This Row],[employee_id]],hs_hr_employee[emp_number],hs_hr_employee[Employee Name],"NF",0,1)</f>
        <v>Gaurav Kokcha</v>
      </c>
    </row>
    <row r="460" spans="1:14" x14ac:dyDescent="0.3">
      <c r="A460">
        <v>455</v>
      </c>
      <c r="B460">
        <v>16</v>
      </c>
      <c r="C460" s="2">
        <v>44882.234722222223</v>
      </c>
      <c r="D460" t="s">
        <v>55</v>
      </c>
      <c r="E460" t="s">
        <v>536</v>
      </c>
      <c r="F460" s="2">
        <v>44882.463888888888</v>
      </c>
      <c r="G460" s="2">
        <v>44883.220833333333</v>
      </c>
      <c r="H460" t="s">
        <v>55</v>
      </c>
      <c r="I460" t="s">
        <v>536</v>
      </c>
      <c r="J460" s="2">
        <v>44883.45</v>
      </c>
      <c r="K460" t="s">
        <v>537</v>
      </c>
      <c r="N460" s="5" t="str">
        <f>_xlfn.XLOOKUP(ohrm_attendance_record[[#This Row],[employee_id]],hs_hr_employee[emp_number],hs_hr_employee[Employee Name],"NF",0,1)</f>
        <v>Neha Chaudhary</v>
      </c>
    </row>
    <row r="461" spans="1:14" x14ac:dyDescent="0.3">
      <c r="A461">
        <v>456</v>
      </c>
      <c r="B461">
        <v>11</v>
      </c>
      <c r="C461" s="2">
        <v>44882.750694444447</v>
      </c>
      <c r="D461" t="s">
        <v>55</v>
      </c>
      <c r="E461" t="s">
        <v>536</v>
      </c>
      <c r="F461" s="2">
        <v>44882.979861111111</v>
      </c>
      <c r="G461" s="2">
        <v>44883.234027777777</v>
      </c>
      <c r="H461" t="s">
        <v>55</v>
      </c>
      <c r="I461" t="s">
        <v>536</v>
      </c>
      <c r="J461" s="2">
        <v>44883.463194444441</v>
      </c>
      <c r="K461" t="s">
        <v>537</v>
      </c>
      <c r="N461" s="5" t="str">
        <f>_xlfn.XLOOKUP(ohrm_attendance_record[[#This Row],[employee_id]],hs_hr_employee[emp_number],hs_hr_employee[Employee Name],"NF",0,1)</f>
        <v>x_Ajit Singh</v>
      </c>
    </row>
    <row r="462" spans="1:14" x14ac:dyDescent="0.3">
      <c r="A462">
        <v>457</v>
      </c>
      <c r="B462">
        <v>15</v>
      </c>
      <c r="C462" s="2">
        <v>44883.20416666667</v>
      </c>
      <c r="D462" t="s">
        <v>55</v>
      </c>
      <c r="E462" t="s">
        <v>536</v>
      </c>
      <c r="F462" s="2">
        <v>44883.433333333334</v>
      </c>
      <c r="G462" s="2">
        <v>44886.204861111109</v>
      </c>
      <c r="H462" t="s">
        <v>55</v>
      </c>
      <c r="I462" t="s">
        <v>536</v>
      </c>
      <c r="J462" s="2">
        <v>44886.434027777781</v>
      </c>
      <c r="K462" t="s">
        <v>537</v>
      </c>
      <c r="N462" s="5" t="str">
        <f>_xlfn.XLOOKUP(ohrm_attendance_record[[#This Row],[employee_id]],hs_hr_employee[emp_number],hs_hr_employee[Employee Name],"NF",0,1)</f>
        <v>Gaurav Kokcha</v>
      </c>
    </row>
    <row r="463" spans="1:14" x14ac:dyDescent="0.3">
      <c r="A463">
        <v>458</v>
      </c>
      <c r="B463">
        <v>14</v>
      </c>
      <c r="C463" s="2">
        <v>44883.208333333336</v>
      </c>
      <c r="D463" t="s">
        <v>55</v>
      </c>
      <c r="E463" t="s">
        <v>536</v>
      </c>
      <c r="F463" s="2">
        <v>44883.4375</v>
      </c>
      <c r="G463" s="2">
        <v>44886.208333333336</v>
      </c>
      <c r="H463" t="s">
        <v>55</v>
      </c>
      <c r="I463" t="s">
        <v>536</v>
      </c>
      <c r="J463" s="2">
        <v>44886.4375</v>
      </c>
      <c r="K463" t="s">
        <v>537</v>
      </c>
      <c r="N463" s="5" t="str">
        <f>_xlfn.XLOOKUP(ohrm_attendance_record[[#This Row],[employee_id]],hs_hr_employee[emp_number],hs_hr_employee[Employee Name],"NF",0,1)</f>
        <v>Amol Jalda</v>
      </c>
    </row>
    <row r="464" spans="1:14" x14ac:dyDescent="0.3">
      <c r="A464">
        <v>459</v>
      </c>
      <c r="B464">
        <v>16</v>
      </c>
      <c r="C464" s="2">
        <v>44883.220833333333</v>
      </c>
      <c r="D464" t="s">
        <v>55</v>
      </c>
      <c r="E464" t="s">
        <v>536</v>
      </c>
      <c r="F464" s="2">
        <v>44883.45</v>
      </c>
      <c r="G464" s="2">
        <v>44886.220833333333</v>
      </c>
      <c r="H464" t="s">
        <v>55</v>
      </c>
      <c r="I464" t="s">
        <v>536</v>
      </c>
      <c r="J464" s="2">
        <v>44886.45</v>
      </c>
      <c r="K464" t="s">
        <v>537</v>
      </c>
      <c r="N464" s="5" t="str">
        <f>_xlfn.XLOOKUP(ohrm_attendance_record[[#This Row],[employee_id]],hs_hr_employee[emp_number],hs_hr_employee[Employee Name],"NF",0,1)</f>
        <v>Neha Chaudhary</v>
      </c>
    </row>
    <row r="465" spans="1:14" x14ac:dyDescent="0.3">
      <c r="A465">
        <v>460</v>
      </c>
      <c r="B465">
        <v>11</v>
      </c>
      <c r="C465" s="2">
        <v>44883.234027777777</v>
      </c>
      <c r="D465" t="s">
        <v>55</v>
      </c>
      <c r="E465" t="s">
        <v>536</v>
      </c>
      <c r="F465" s="2">
        <v>44883.463194444441</v>
      </c>
      <c r="G465" s="2">
        <v>44886.396527777775</v>
      </c>
      <c r="H465" t="s">
        <v>55</v>
      </c>
      <c r="I465" t="s">
        <v>536</v>
      </c>
      <c r="J465" s="2">
        <v>44886.625694444447</v>
      </c>
      <c r="K465" t="s">
        <v>537</v>
      </c>
      <c r="N465" s="5" t="str">
        <f>_xlfn.XLOOKUP(ohrm_attendance_record[[#This Row],[employee_id]],hs_hr_employee[emp_number],hs_hr_employee[Employee Name],"NF",0,1)</f>
        <v>x_Ajit Singh</v>
      </c>
    </row>
    <row r="466" spans="1:14" x14ac:dyDescent="0.3">
      <c r="A466">
        <v>461</v>
      </c>
      <c r="B466">
        <v>15</v>
      </c>
      <c r="C466" s="2">
        <v>44886.204861111109</v>
      </c>
      <c r="D466" t="s">
        <v>55</v>
      </c>
      <c r="E466" t="s">
        <v>536</v>
      </c>
      <c r="F466" s="2">
        <v>44886.434027777781</v>
      </c>
      <c r="G466" s="2">
        <v>44887.214583333334</v>
      </c>
      <c r="H466" t="s">
        <v>55</v>
      </c>
      <c r="I466" t="s">
        <v>536</v>
      </c>
      <c r="J466" s="2">
        <v>44887.443749999999</v>
      </c>
      <c r="K466" t="s">
        <v>537</v>
      </c>
      <c r="N466" s="5" t="str">
        <f>_xlfn.XLOOKUP(ohrm_attendance_record[[#This Row],[employee_id]],hs_hr_employee[emp_number],hs_hr_employee[Employee Name],"NF",0,1)</f>
        <v>Gaurav Kokcha</v>
      </c>
    </row>
    <row r="467" spans="1:14" x14ac:dyDescent="0.3">
      <c r="A467">
        <v>462</v>
      </c>
      <c r="B467">
        <v>14</v>
      </c>
      <c r="C467" s="2">
        <v>44886.209027777775</v>
      </c>
      <c r="D467" t="s">
        <v>55</v>
      </c>
      <c r="E467" t="s">
        <v>536</v>
      </c>
      <c r="F467" s="2">
        <v>44886.438194444447</v>
      </c>
      <c r="G467" s="2">
        <v>44887.210416666669</v>
      </c>
      <c r="H467" t="s">
        <v>55</v>
      </c>
      <c r="I467" t="s">
        <v>536</v>
      </c>
      <c r="J467" s="2">
        <v>44887.439583333333</v>
      </c>
      <c r="K467" t="s">
        <v>537</v>
      </c>
      <c r="N467" s="5" t="str">
        <f>_xlfn.XLOOKUP(ohrm_attendance_record[[#This Row],[employee_id]],hs_hr_employee[emp_number],hs_hr_employee[Employee Name],"NF",0,1)</f>
        <v>Amol Jalda</v>
      </c>
    </row>
    <row r="468" spans="1:14" x14ac:dyDescent="0.3">
      <c r="A468">
        <v>463</v>
      </c>
      <c r="B468">
        <v>16</v>
      </c>
      <c r="C468" s="2">
        <v>44886.220833333333</v>
      </c>
      <c r="D468" t="s">
        <v>55</v>
      </c>
      <c r="E468" t="s">
        <v>536</v>
      </c>
      <c r="F468" s="2">
        <v>44886.45</v>
      </c>
      <c r="G468" s="2">
        <v>44887.220138888886</v>
      </c>
      <c r="H468" t="s">
        <v>55</v>
      </c>
      <c r="I468" t="s">
        <v>536</v>
      </c>
      <c r="J468" s="2">
        <v>44887.449305555558</v>
      </c>
      <c r="K468" t="s">
        <v>537</v>
      </c>
      <c r="N468" s="5" t="str">
        <f>_xlfn.XLOOKUP(ohrm_attendance_record[[#This Row],[employee_id]],hs_hr_employee[emp_number],hs_hr_employee[Employee Name],"NF",0,1)</f>
        <v>Neha Chaudhary</v>
      </c>
    </row>
    <row r="469" spans="1:14" x14ac:dyDescent="0.3">
      <c r="A469">
        <v>464</v>
      </c>
      <c r="B469">
        <v>11</v>
      </c>
      <c r="C469" s="2">
        <v>44886.396527777775</v>
      </c>
      <c r="D469" t="s">
        <v>55</v>
      </c>
      <c r="E469" t="s">
        <v>536</v>
      </c>
      <c r="F469" s="2">
        <v>44886.625694444447</v>
      </c>
      <c r="G469" s="2">
        <v>44887.319444444445</v>
      </c>
      <c r="H469" t="s">
        <v>55</v>
      </c>
      <c r="I469" t="s">
        <v>536</v>
      </c>
      <c r="J469" s="2">
        <v>44887.548611111109</v>
      </c>
      <c r="K469" t="s">
        <v>537</v>
      </c>
      <c r="N469" s="5" t="str">
        <f>_xlfn.XLOOKUP(ohrm_attendance_record[[#This Row],[employee_id]],hs_hr_employee[emp_number],hs_hr_employee[Employee Name],"NF",0,1)</f>
        <v>x_Ajit Singh</v>
      </c>
    </row>
    <row r="470" spans="1:14" x14ac:dyDescent="0.3">
      <c r="A470">
        <v>465</v>
      </c>
      <c r="B470">
        <v>14</v>
      </c>
      <c r="C470" s="2">
        <v>44887.210416666669</v>
      </c>
      <c r="D470" t="s">
        <v>55</v>
      </c>
      <c r="E470" t="s">
        <v>536</v>
      </c>
      <c r="F470" s="2">
        <v>44887.439583333333</v>
      </c>
      <c r="G470" s="2">
        <v>44888.197916666664</v>
      </c>
      <c r="H470" t="s">
        <v>55</v>
      </c>
      <c r="I470" t="s">
        <v>536</v>
      </c>
      <c r="J470" s="2">
        <v>44888.427083333336</v>
      </c>
      <c r="K470" t="s">
        <v>537</v>
      </c>
      <c r="N470" s="5" t="str">
        <f>_xlfn.XLOOKUP(ohrm_attendance_record[[#This Row],[employee_id]],hs_hr_employee[emp_number],hs_hr_employee[Employee Name],"NF",0,1)</f>
        <v>Amol Jalda</v>
      </c>
    </row>
    <row r="471" spans="1:14" x14ac:dyDescent="0.3">
      <c r="A471">
        <v>466</v>
      </c>
      <c r="B471">
        <v>15</v>
      </c>
      <c r="C471" s="2">
        <v>44887.214583333334</v>
      </c>
      <c r="D471" t="s">
        <v>55</v>
      </c>
      <c r="E471" t="s">
        <v>536</v>
      </c>
      <c r="F471" s="2">
        <v>44887.443749999999</v>
      </c>
      <c r="G471" s="2">
        <v>44887.540972222225</v>
      </c>
      <c r="H471" t="s">
        <v>55</v>
      </c>
      <c r="I471" t="s">
        <v>536</v>
      </c>
      <c r="J471" s="2">
        <v>44887.770138888889</v>
      </c>
      <c r="K471" t="s">
        <v>537</v>
      </c>
      <c r="N471" s="5" t="str">
        <f>_xlfn.XLOOKUP(ohrm_attendance_record[[#This Row],[employee_id]],hs_hr_employee[emp_number],hs_hr_employee[Employee Name],"NF",0,1)</f>
        <v>Gaurav Kokcha</v>
      </c>
    </row>
    <row r="472" spans="1:14" x14ac:dyDescent="0.3">
      <c r="A472">
        <v>467</v>
      </c>
      <c r="B472">
        <v>16</v>
      </c>
      <c r="C472" s="2">
        <v>44887.220138888886</v>
      </c>
      <c r="D472" t="s">
        <v>55</v>
      </c>
      <c r="E472" t="s">
        <v>536</v>
      </c>
      <c r="F472" s="2">
        <v>44887.449305555558</v>
      </c>
      <c r="G472" s="2">
        <v>44888.213888888888</v>
      </c>
      <c r="H472" t="s">
        <v>55</v>
      </c>
      <c r="I472" t="s">
        <v>536</v>
      </c>
      <c r="J472" s="2">
        <v>44888.443055555559</v>
      </c>
      <c r="K472" t="s">
        <v>537</v>
      </c>
      <c r="N472" s="5" t="str">
        <f>_xlfn.XLOOKUP(ohrm_attendance_record[[#This Row],[employee_id]],hs_hr_employee[emp_number],hs_hr_employee[Employee Name],"NF",0,1)</f>
        <v>Neha Chaudhary</v>
      </c>
    </row>
    <row r="473" spans="1:14" x14ac:dyDescent="0.3">
      <c r="A473">
        <v>468</v>
      </c>
      <c r="B473">
        <v>11</v>
      </c>
      <c r="C473" s="2">
        <v>44887.319444444445</v>
      </c>
      <c r="D473" t="s">
        <v>55</v>
      </c>
      <c r="E473" t="s">
        <v>536</v>
      </c>
      <c r="F473" s="2">
        <v>44887.548611111109</v>
      </c>
      <c r="G473" s="2">
        <v>44888.277083333334</v>
      </c>
      <c r="H473" t="s">
        <v>55</v>
      </c>
      <c r="I473" t="s">
        <v>536</v>
      </c>
      <c r="J473" s="2">
        <v>44888.506249999999</v>
      </c>
      <c r="K473" t="s">
        <v>537</v>
      </c>
      <c r="N473" s="5" t="str">
        <f>_xlfn.XLOOKUP(ohrm_attendance_record[[#This Row],[employee_id]],hs_hr_employee[emp_number],hs_hr_employee[Employee Name],"NF",0,1)</f>
        <v>x_Ajit Singh</v>
      </c>
    </row>
    <row r="474" spans="1:14" x14ac:dyDescent="0.3">
      <c r="A474">
        <v>469</v>
      </c>
      <c r="B474">
        <v>15</v>
      </c>
      <c r="C474" s="2">
        <v>44888.193055555559</v>
      </c>
      <c r="D474" t="s">
        <v>55</v>
      </c>
      <c r="E474" t="s">
        <v>536</v>
      </c>
      <c r="F474" s="2">
        <v>44888.422222222223</v>
      </c>
      <c r="G474" s="2">
        <v>44889.220833333333</v>
      </c>
      <c r="H474" t="s">
        <v>55</v>
      </c>
      <c r="I474" t="s">
        <v>536</v>
      </c>
      <c r="J474" s="2">
        <v>44889.45</v>
      </c>
      <c r="K474" t="s">
        <v>537</v>
      </c>
      <c r="N474" s="5" t="str">
        <f>_xlfn.XLOOKUP(ohrm_attendance_record[[#This Row],[employee_id]],hs_hr_employee[emp_number],hs_hr_employee[Employee Name],"NF",0,1)</f>
        <v>Gaurav Kokcha</v>
      </c>
    </row>
    <row r="475" spans="1:14" x14ac:dyDescent="0.3">
      <c r="A475">
        <v>470</v>
      </c>
      <c r="B475">
        <v>14</v>
      </c>
      <c r="C475" s="2">
        <v>44888.198611111111</v>
      </c>
      <c r="D475" t="s">
        <v>55</v>
      </c>
      <c r="E475" t="s">
        <v>536</v>
      </c>
      <c r="F475" s="2">
        <v>44888.427777777775</v>
      </c>
      <c r="G475" s="2">
        <v>44889.209027777775</v>
      </c>
      <c r="H475" t="s">
        <v>55</v>
      </c>
      <c r="I475" t="s">
        <v>536</v>
      </c>
      <c r="J475" s="2">
        <v>44889.438194444447</v>
      </c>
      <c r="K475" t="s">
        <v>537</v>
      </c>
      <c r="N475" s="5" t="str">
        <f>_xlfn.XLOOKUP(ohrm_attendance_record[[#This Row],[employee_id]],hs_hr_employee[emp_number],hs_hr_employee[Employee Name],"NF",0,1)</f>
        <v>Amol Jalda</v>
      </c>
    </row>
    <row r="476" spans="1:14" x14ac:dyDescent="0.3">
      <c r="A476">
        <v>471</v>
      </c>
      <c r="B476">
        <v>16</v>
      </c>
      <c r="C476" s="2">
        <v>44888.213888888888</v>
      </c>
      <c r="D476" t="s">
        <v>55</v>
      </c>
      <c r="E476" t="s">
        <v>536</v>
      </c>
      <c r="F476" s="2">
        <v>44888.443055555559</v>
      </c>
      <c r="G476" s="2">
        <v>44889.217361111114</v>
      </c>
      <c r="H476" t="s">
        <v>55</v>
      </c>
      <c r="I476" t="s">
        <v>536</v>
      </c>
      <c r="J476" s="2">
        <v>44889.446527777778</v>
      </c>
      <c r="K476" t="s">
        <v>537</v>
      </c>
      <c r="N476" s="5" t="str">
        <f>_xlfn.XLOOKUP(ohrm_attendance_record[[#This Row],[employee_id]],hs_hr_employee[emp_number],hs_hr_employee[Employee Name],"NF",0,1)</f>
        <v>Neha Chaudhary</v>
      </c>
    </row>
    <row r="477" spans="1:14" x14ac:dyDescent="0.3">
      <c r="A477">
        <v>472</v>
      </c>
      <c r="B477">
        <v>11</v>
      </c>
      <c r="C477" s="2">
        <v>44888.277083333334</v>
      </c>
      <c r="D477" t="s">
        <v>55</v>
      </c>
      <c r="E477" t="s">
        <v>536</v>
      </c>
      <c r="F477" s="2">
        <v>44888.506249999999</v>
      </c>
      <c r="G477" s="2">
        <v>44889.287499999999</v>
      </c>
      <c r="H477" t="s">
        <v>55</v>
      </c>
      <c r="I477" t="s">
        <v>536</v>
      </c>
      <c r="J477" s="2">
        <v>44889.51666666667</v>
      </c>
      <c r="K477" t="s">
        <v>537</v>
      </c>
      <c r="N477" s="5" t="str">
        <f>_xlfn.XLOOKUP(ohrm_attendance_record[[#This Row],[employee_id]],hs_hr_employee[emp_number],hs_hr_employee[Employee Name],"NF",0,1)</f>
        <v>x_Ajit Singh</v>
      </c>
    </row>
    <row r="478" spans="1:14" x14ac:dyDescent="0.3">
      <c r="A478">
        <v>473</v>
      </c>
      <c r="B478">
        <v>14</v>
      </c>
      <c r="C478" s="2">
        <v>44889.209027777775</v>
      </c>
      <c r="D478" t="s">
        <v>55</v>
      </c>
      <c r="E478" t="s">
        <v>536</v>
      </c>
      <c r="F478" s="2">
        <v>44889.438194444447</v>
      </c>
      <c r="G478" s="2">
        <v>44894.208333333336</v>
      </c>
      <c r="H478" t="s">
        <v>55</v>
      </c>
      <c r="I478" t="s">
        <v>536</v>
      </c>
      <c r="J478" s="2">
        <v>44894.4375</v>
      </c>
      <c r="K478" t="s">
        <v>537</v>
      </c>
      <c r="N478" s="5" t="str">
        <f>_xlfn.XLOOKUP(ohrm_attendance_record[[#This Row],[employee_id]],hs_hr_employee[emp_number],hs_hr_employee[Employee Name],"NF",0,1)</f>
        <v>Amol Jalda</v>
      </c>
    </row>
    <row r="479" spans="1:14" x14ac:dyDescent="0.3">
      <c r="A479">
        <v>474</v>
      </c>
      <c r="B479">
        <v>16</v>
      </c>
      <c r="C479" s="2">
        <v>44889.217361111114</v>
      </c>
      <c r="D479" t="s">
        <v>55</v>
      </c>
      <c r="E479" t="s">
        <v>536</v>
      </c>
      <c r="F479" s="2">
        <v>44889.446527777778</v>
      </c>
      <c r="G479" s="2">
        <v>44893.21875</v>
      </c>
      <c r="H479" t="s">
        <v>55</v>
      </c>
      <c r="I479" t="s">
        <v>536</v>
      </c>
      <c r="J479" s="2">
        <v>44893.447916666664</v>
      </c>
      <c r="K479" t="s">
        <v>537</v>
      </c>
      <c r="N479" s="5" t="str">
        <f>_xlfn.XLOOKUP(ohrm_attendance_record[[#This Row],[employee_id]],hs_hr_employee[emp_number],hs_hr_employee[Employee Name],"NF",0,1)</f>
        <v>Neha Chaudhary</v>
      </c>
    </row>
    <row r="480" spans="1:14" x14ac:dyDescent="0.3">
      <c r="A480">
        <v>475</v>
      </c>
      <c r="B480">
        <v>15</v>
      </c>
      <c r="C480" s="2">
        <v>44889.22152777778</v>
      </c>
      <c r="D480" t="s">
        <v>55</v>
      </c>
      <c r="E480" t="s">
        <v>536</v>
      </c>
      <c r="F480" s="2">
        <v>44889.450694444444</v>
      </c>
      <c r="G480" s="2">
        <v>44893.210416666669</v>
      </c>
      <c r="H480" t="s">
        <v>55</v>
      </c>
      <c r="I480" t="s">
        <v>536</v>
      </c>
      <c r="J480" s="2">
        <v>44893.439583333333</v>
      </c>
      <c r="K480" t="s">
        <v>537</v>
      </c>
      <c r="N480" s="5" t="str">
        <f>_xlfn.XLOOKUP(ohrm_attendance_record[[#This Row],[employee_id]],hs_hr_employee[emp_number],hs_hr_employee[Employee Name],"NF",0,1)</f>
        <v>Gaurav Kokcha</v>
      </c>
    </row>
    <row r="481" spans="1:14" x14ac:dyDescent="0.3">
      <c r="A481">
        <v>476</v>
      </c>
      <c r="B481">
        <v>11</v>
      </c>
      <c r="C481" s="2">
        <v>44889.287499999999</v>
      </c>
      <c r="D481" t="s">
        <v>55</v>
      </c>
      <c r="E481" t="s">
        <v>536</v>
      </c>
      <c r="F481" s="2">
        <v>44889.51666666667</v>
      </c>
      <c r="G481" s="2">
        <v>44893.256944444445</v>
      </c>
      <c r="H481" t="s">
        <v>55</v>
      </c>
      <c r="I481" t="s">
        <v>536</v>
      </c>
      <c r="J481" s="2">
        <v>44893.486111111109</v>
      </c>
      <c r="K481" t="s">
        <v>537</v>
      </c>
      <c r="N481" s="5" t="str">
        <f>_xlfn.XLOOKUP(ohrm_attendance_record[[#This Row],[employee_id]],hs_hr_employee[emp_number],hs_hr_employee[Employee Name],"NF",0,1)</f>
        <v>x_Ajit Singh</v>
      </c>
    </row>
    <row r="482" spans="1:14" x14ac:dyDescent="0.3">
      <c r="A482">
        <v>477</v>
      </c>
      <c r="B482">
        <v>15</v>
      </c>
      <c r="C482" s="2">
        <v>44893.210416666669</v>
      </c>
      <c r="D482" t="s">
        <v>55</v>
      </c>
      <c r="E482" t="s">
        <v>536</v>
      </c>
      <c r="F482" s="2">
        <v>44893.439583333333</v>
      </c>
      <c r="G482" s="2">
        <v>44894.21875</v>
      </c>
      <c r="H482" t="s">
        <v>55</v>
      </c>
      <c r="I482" t="s">
        <v>536</v>
      </c>
      <c r="J482" s="2">
        <v>44894.447916666664</v>
      </c>
      <c r="K482" t="s">
        <v>537</v>
      </c>
      <c r="N482" s="5" t="str">
        <f>_xlfn.XLOOKUP(ohrm_attendance_record[[#This Row],[employee_id]],hs_hr_employee[emp_number],hs_hr_employee[Employee Name],"NF",0,1)</f>
        <v>Gaurav Kokcha</v>
      </c>
    </row>
    <row r="483" spans="1:14" x14ac:dyDescent="0.3">
      <c r="A483">
        <v>478</v>
      </c>
      <c r="B483">
        <v>16</v>
      </c>
      <c r="C483" s="2">
        <v>44893.21875</v>
      </c>
      <c r="D483" t="s">
        <v>55</v>
      </c>
      <c r="E483" t="s">
        <v>536</v>
      </c>
      <c r="F483" s="2">
        <v>44893.447916666664</v>
      </c>
      <c r="G483" s="2">
        <v>44894.489583333336</v>
      </c>
      <c r="H483" t="s">
        <v>55</v>
      </c>
      <c r="I483" t="s">
        <v>536</v>
      </c>
      <c r="J483" s="2">
        <v>44894.71875</v>
      </c>
      <c r="K483" t="s">
        <v>537</v>
      </c>
      <c r="N483" s="5" t="str">
        <f>_xlfn.XLOOKUP(ohrm_attendance_record[[#This Row],[employee_id]],hs_hr_employee[emp_number],hs_hr_employee[Employee Name],"NF",0,1)</f>
        <v>Neha Chaudhary</v>
      </c>
    </row>
    <row r="484" spans="1:14" x14ac:dyDescent="0.3">
      <c r="A484">
        <v>479</v>
      </c>
      <c r="B484">
        <v>11</v>
      </c>
      <c r="C484" s="2">
        <v>44893.256944444445</v>
      </c>
      <c r="D484" t="s">
        <v>55</v>
      </c>
      <c r="E484" t="s">
        <v>536</v>
      </c>
      <c r="F484" s="2">
        <v>44893.486111111109</v>
      </c>
      <c r="G484" s="2">
        <v>44894.205555555556</v>
      </c>
      <c r="H484" t="s">
        <v>55</v>
      </c>
      <c r="I484" t="s">
        <v>536</v>
      </c>
      <c r="J484" s="2">
        <v>44894.43472222222</v>
      </c>
      <c r="K484" t="s">
        <v>537</v>
      </c>
      <c r="N484" s="5" t="str">
        <f>_xlfn.XLOOKUP(ohrm_attendance_record[[#This Row],[employee_id]],hs_hr_employee[emp_number],hs_hr_employee[Employee Name],"NF",0,1)</f>
        <v>x_Ajit Singh</v>
      </c>
    </row>
    <row r="485" spans="1:14" x14ac:dyDescent="0.3">
      <c r="A485">
        <v>480</v>
      </c>
      <c r="B485">
        <v>11</v>
      </c>
      <c r="C485" s="2">
        <v>44894.205555555556</v>
      </c>
      <c r="D485" t="s">
        <v>55</v>
      </c>
      <c r="E485" t="s">
        <v>536</v>
      </c>
      <c r="F485" s="2">
        <v>44894.43472222222</v>
      </c>
      <c r="G485" s="2">
        <v>44895.244444444441</v>
      </c>
      <c r="H485" t="s">
        <v>55</v>
      </c>
      <c r="I485" t="s">
        <v>536</v>
      </c>
      <c r="J485" s="2">
        <v>44895.473611111112</v>
      </c>
      <c r="K485" t="s">
        <v>537</v>
      </c>
      <c r="N485" s="5" t="str">
        <f>_xlfn.XLOOKUP(ohrm_attendance_record[[#This Row],[employee_id]],hs_hr_employee[emp_number],hs_hr_employee[Employee Name],"NF",0,1)</f>
        <v>x_Ajit Singh</v>
      </c>
    </row>
    <row r="486" spans="1:14" x14ac:dyDescent="0.3">
      <c r="A486">
        <v>481</v>
      </c>
      <c r="B486">
        <v>14</v>
      </c>
      <c r="C486" s="2">
        <v>44894.208333333336</v>
      </c>
      <c r="D486" t="s">
        <v>55</v>
      </c>
      <c r="E486" t="s">
        <v>536</v>
      </c>
      <c r="F486" s="2">
        <v>44894.4375</v>
      </c>
      <c r="G486" s="2">
        <v>44895.208333333336</v>
      </c>
      <c r="H486" t="s">
        <v>55</v>
      </c>
      <c r="I486" t="s">
        <v>536</v>
      </c>
      <c r="J486" s="2">
        <v>44895.4375</v>
      </c>
      <c r="K486" t="s">
        <v>537</v>
      </c>
      <c r="N486" s="5" t="str">
        <f>_xlfn.XLOOKUP(ohrm_attendance_record[[#This Row],[employee_id]],hs_hr_employee[emp_number],hs_hr_employee[Employee Name],"NF",0,1)</f>
        <v>Amol Jalda</v>
      </c>
    </row>
    <row r="487" spans="1:14" x14ac:dyDescent="0.3">
      <c r="A487">
        <v>482</v>
      </c>
      <c r="B487">
        <v>15</v>
      </c>
      <c r="C487" s="2">
        <v>44894.21875</v>
      </c>
      <c r="D487" t="s">
        <v>55</v>
      </c>
      <c r="E487" t="s">
        <v>536</v>
      </c>
      <c r="F487" s="2">
        <v>44894.447916666664</v>
      </c>
      <c r="G487" s="2">
        <v>44894.568749999999</v>
      </c>
      <c r="H487" t="s">
        <v>55</v>
      </c>
      <c r="I487" t="s">
        <v>536</v>
      </c>
      <c r="J487" s="2">
        <v>44894.79791666667</v>
      </c>
      <c r="K487" t="s">
        <v>537</v>
      </c>
      <c r="N487" s="5" t="str">
        <f>_xlfn.XLOOKUP(ohrm_attendance_record[[#This Row],[employee_id]],hs_hr_employee[emp_number],hs_hr_employee[Employee Name],"NF",0,1)</f>
        <v>Gaurav Kokcha</v>
      </c>
    </row>
    <row r="488" spans="1:14" x14ac:dyDescent="0.3">
      <c r="A488">
        <v>483</v>
      </c>
      <c r="B488">
        <v>16</v>
      </c>
      <c r="C488" s="2">
        <v>44894.489583333336</v>
      </c>
      <c r="D488" t="s">
        <v>55</v>
      </c>
      <c r="E488" t="s">
        <v>536</v>
      </c>
      <c r="F488" s="2">
        <v>44894.71875</v>
      </c>
      <c r="G488" s="2">
        <v>44895.231944444444</v>
      </c>
      <c r="H488" t="s">
        <v>55</v>
      </c>
      <c r="I488" t="s">
        <v>536</v>
      </c>
      <c r="J488" s="2">
        <v>44895.461111111108</v>
      </c>
      <c r="K488" t="s">
        <v>537</v>
      </c>
      <c r="N488" s="5" t="str">
        <f>_xlfn.XLOOKUP(ohrm_attendance_record[[#This Row],[employee_id]],hs_hr_employee[emp_number],hs_hr_employee[Employee Name],"NF",0,1)</f>
        <v>Neha Chaudhary</v>
      </c>
    </row>
    <row r="489" spans="1:14" x14ac:dyDescent="0.3">
      <c r="A489">
        <v>484</v>
      </c>
      <c r="B489">
        <v>14</v>
      </c>
      <c r="C489" s="2">
        <v>44895.208333333336</v>
      </c>
      <c r="D489" t="s">
        <v>55</v>
      </c>
      <c r="E489" t="s">
        <v>536</v>
      </c>
      <c r="F489" s="2">
        <v>44895.4375</v>
      </c>
      <c r="G489" s="2">
        <v>44896.208333333336</v>
      </c>
      <c r="H489" t="s">
        <v>55</v>
      </c>
      <c r="I489" t="s">
        <v>536</v>
      </c>
      <c r="J489" s="2">
        <v>44896.4375</v>
      </c>
      <c r="K489" t="s">
        <v>537</v>
      </c>
      <c r="N489" s="5" t="str">
        <f>_xlfn.XLOOKUP(ohrm_attendance_record[[#This Row],[employee_id]],hs_hr_employee[emp_number],hs_hr_employee[Employee Name],"NF",0,1)</f>
        <v>Amol Jalda</v>
      </c>
    </row>
    <row r="490" spans="1:14" x14ac:dyDescent="0.3">
      <c r="A490">
        <v>485</v>
      </c>
      <c r="B490">
        <v>15</v>
      </c>
      <c r="C490" s="2">
        <v>44895.21597222222</v>
      </c>
      <c r="D490" t="s">
        <v>55</v>
      </c>
      <c r="E490" t="s">
        <v>536</v>
      </c>
      <c r="F490" s="2">
        <v>44895.445138888892</v>
      </c>
      <c r="G490" s="2">
        <v>44896.211111111108</v>
      </c>
      <c r="H490" t="s">
        <v>55</v>
      </c>
      <c r="I490" t="s">
        <v>536</v>
      </c>
      <c r="J490" s="2">
        <v>44896.44027777778</v>
      </c>
      <c r="K490" t="s">
        <v>537</v>
      </c>
      <c r="N490" s="5" t="str">
        <f>_xlfn.XLOOKUP(ohrm_attendance_record[[#This Row],[employee_id]],hs_hr_employee[emp_number],hs_hr_employee[Employee Name],"NF",0,1)</f>
        <v>Gaurav Kokcha</v>
      </c>
    </row>
    <row r="491" spans="1:14" x14ac:dyDescent="0.3">
      <c r="A491">
        <v>486</v>
      </c>
      <c r="B491">
        <v>16</v>
      </c>
      <c r="C491" s="2">
        <v>44895.231944444444</v>
      </c>
      <c r="D491" t="s">
        <v>55</v>
      </c>
      <c r="E491" t="s">
        <v>536</v>
      </c>
      <c r="F491" s="2">
        <v>44895.461111111108</v>
      </c>
      <c r="G491" s="2">
        <v>44896.224999999999</v>
      </c>
      <c r="H491" t="s">
        <v>55</v>
      </c>
      <c r="I491" t="s">
        <v>536</v>
      </c>
      <c r="J491" s="2">
        <v>44896.45416666667</v>
      </c>
      <c r="K491" t="s">
        <v>537</v>
      </c>
      <c r="N491" s="5" t="str">
        <f>_xlfn.XLOOKUP(ohrm_attendance_record[[#This Row],[employee_id]],hs_hr_employee[emp_number],hs_hr_employee[Employee Name],"NF",0,1)</f>
        <v>Neha Chaudhary</v>
      </c>
    </row>
    <row r="492" spans="1:14" x14ac:dyDescent="0.3">
      <c r="A492">
        <v>487</v>
      </c>
      <c r="B492">
        <v>11</v>
      </c>
      <c r="C492" s="2">
        <v>44895.244444444441</v>
      </c>
      <c r="D492" t="s">
        <v>55</v>
      </c>
      <c r="E492" t="s">
        <v>536</v>
      </c>
      <c r="F492" s="2">
        <v>44895.473611111112</v>
      </c>
      <c r="G492" s="2">
        <v>44896.263194444444</v>
      </c>
      <c r="H492" t="s">
        <v>55</v>
      </c>
      <c r="I492" t="s">
        <v>536</v>
      </c>
      <c r="J492" s="2">
        <v>44896.492361111108</v>
      </c>
      <c r="K492" t="s">
        <v>537</v>
      </c>
      <c r="N492" s="5" t="str">
        <f>_xlfn.XLOOKUP(ohrm_attendance_record[[#This Row],[employee_id]],hs_hr_employee[emp_number],hs_hr_employee[Employee Name],"NF",0,1)</f>
        <v>x_Ajit Singh</v>
      </c>
    </row>
    <row r="493" spans="1:14" x14ac:dyDescent="0.3">
      <c r="A493">
        <v>488</v>
      </c>
      <c r="B493">
        <v>14</v>
      </c>
      <c r="C493" s="2">
        <v>44896.208333333336</v>
      </c>
      <c r="D493" t="s">
        <v>55</v>
      </c>
      <c r="E493" t="s">
        <v>536</v>
      </c>
      <c r="F493" s="2">
        <v>44896.4375</v>
      </c>
      <c r="G493" s="2">
        <v>44897.209027777775</v>
      </c>
      <c r="H493" t="s">
        <v>55</v>
      </c>
      <c r="I493" t="s">
        <v>536</v>
      </c>
      <c r="J493" s="2">
        <v>44897.438194444447</v>
      </c>
      <c r="K493" t="s">
        <v>537</v>
      </c>
      <c r="N493" s="5" t="str">
        <f>_xlfn.XLOOKUP(ohrm_attendance_record[[#This Row],[employee_id]],hs_hr_employee[emp_number],hs_hr_employee[Employee Name],"NF",0,1)</f>
        <v>Amol Jalda</v>
      </c>
    </row>
    <row r="494" spans="1:14" x14ac:dyDescent="0.3">
      <c r="A494">
        <v>489</v>
      </c>
      <c r="B494">
        <v>15</v>
      </c>
      <c r="C494" s="2">
        <v>44896.211111111108</v>
      </c>
      <c r="D494" t="s">
        <v>55</v>
      </c>
      <c r="E494" t="s">
        <v>536</v>
      </c>
      <c r="F494" s="2">
        <v>44896.44027777778</v>
      </c>
      <c r="G494" s="2">
        <v>44897.206250000003</v>
      </c>
      <c r="H494" t="s">
        <v>55</v>
      </c>
      <c r="I494" t="s">
        <v>536</v>
      </c>
      <c r="J494" s="2">
        <v>44897.435416666667</v>
      </c>
      <c r="K494" t="s">
        <v>537</v>
      </c>
      <c r="N494" s="5" t="str">
        <f>_xlfn.XLOOKUP(ohrm_attendance_record[[#This Row],[employee_id]],hs_hr_employee[emp_number],hs_hr_employee[Employee Name],"NF",0,1)</f>
        <v>Gaurav Kokcha</v>
      </c>
    </row>
    <row r="495" spans="1:14" x14ac:dyDescent="0.3">
      <c r="A495">
        <v>490</v>
      </c>
      <c r="B495">
        <v>16</v>
      </c>
      <c r="C495" s="2">
        <v>44896.224999999999</v>
      </c>
      <c r="D495" t="s">
        <v>55</v>
      </c>
      <c r="E495" t="s">
        <v>536</v>
      </c>
      <c r="F495" s="2">
        <v>44896.45416666667</v>
      </c>
      <c r="G495" s="2">
        <v>44897.212500000001</v>
      </c>
      <c r="H495" t="s">
        <v>55</v>
      </c>
      <c r="I495" t="s">
        <v>536</v>
      </c>
      <c r="J495" s="2">
        <v>44897.441666666666</v>
      </c>
      <c r="K495" t="s">
        <v>537</v>
      </c>
      <c r="N495" s="5" t="str">
        <f>_xlfn.XLOOKUP(ohrm_attendance_record[[#This Row],[employee_id]],hs_hr_employee[emp_number],hs_hr_employee[Employee Name],"NF",0,1)</f>
        <v>Neha Chaudhary</v>
      </c>
    </row>
    <row r="496" spans="1:14" x14ac:dyDescent="0.3">
      <c r="A496">
        <v>491</v>
      </c>
      <c r="B496">
        <v>11</v>
      </c>
      <c r="C496" s="2">
        <v>44896.263194444444</v>
      </c>
      <c r="D496" t="s">
        <v>55</v>
      </c>
      <c r="E496" t="s">
        <v>536</v>
      </c>
      <c r="F496" s="2">
        <v>44896.492361111108</v>
      </c>
      <c r="G496" s="2">
        <v>44899.76666666667</v>
      </c>
      <c r="H496" t="s">
        <v>55</v>
      </c>
      <c r="I496" t="s">
        <v>536</v>
      </c>
      <c r="J496" s="2">
        <v>44899.995833333334</v>
      </c>
      <c r="K496" t="s">
        <v>537</v>
      </c>
      <c r="N496" s="5" t="str">
        <f>_xlfn.XLOOKUP(ohrm_attendance_record[[#This Row],[employee_id]],hs_hr_employee[emp_number],hs_hr_employee[Employee Name],"NF",0,1)</f>
        <v>x_Ajit Singh</v>
      </c>
    </row>
    <row r="497" spans="1:14" x14ac:dyDescent="0.3">
      <c r="A497">
        <v>492</v>
      </c>
      <c r="B497">
        <v>15</v>
      </c>
      <c r="C497" s="2">
        <v>44897.206944444442</v>
      </c>
      <c r="D497" t="s">
        <v>55</v>
      </c>
      <c r="E497" t="s">
        <v>536</v>
      </c>
      <c r="F497" s="2">
        <v>44897.436111111114</v>
      </c>
      <c r="G497" s="2">
        <v>44897.523611111108</v>
      </c>
      <c r="H497" t="s">
        <v>55</v>
      </c>
      <c r="I497" t="s">
        <v>536</v>
      </c>
      <c r="J497" s="2">
        <v>44897.75277777778</v>
      </c>
      <c r="K497" t="s">
        <v>537</v>
      </c>
      <c r="N497" s="5" t="str">
        <f>_xlfn.XLOOKUP(ohrm_attendance_record[[#This Row],[employee_id]],hs_hr_employee[emp_number],hs_hr_employee[Employee Name],"NF",0,1)</f>
        <v>Gaurav Kokcha</v>
      </c>
    </row>
    <row r="498" spans="1:14" x14ac:dyDescent="0.3">
      <c r="A498">
        <v>493</v>
      </c>
      <c r="B498">
        <v>14</v>
      </c>
      <c r="C498" s="2">
        <v>44897.209027777775</v>
      </c>
      <c r="D498" t="s">
        <v>55</v>
      </c>
      <c r="E498" t="s">
        <v>536</v>
      </c>
      <c r="F498" s="2">
        <v>44897.438194444447</v>
      </c>
      <c r="G498" s="2">
        <v>44900.208333333336</v>
      </c>
      <c r="H498" t="s">
        <v>55</v>
      </c>
      <c r="I498" t="s">
        <v>536</v>
      </c>
      <c r="J498" s="2">
        <v>44900.4375</v>
      </c>
      <c r="K498" t="s">
        <v>537</v>
      </c>
      <c r="N498" s="5" t="str">
        <f>_xlfn.XLOOKUP(ohrm_attendance_record[[#This Row],[employee_id]],hs_hr_employee[emp_number],hs_hr_employee[Employee Name],"NF",0,1)</f>
        <v>Amol Jalda</v>
      </c>
    </row>
    <row r="499" spans="1:14" x14ac:dyDescent="0.3">
      <c r="A499">
        <v>494</v>
      </c>
      <c r="B499">
        <v>16</v>
      </c>
      <c r="C499" s="2">
        <v>44897.212500000001</v>
      </c>
      <c r="D499" t="s">
        <v>55</v>
      </c>
      <c r="E499" t="s">
        <v>536</v>
      </c>
      <c r="F499" s="2">
        <v>44897.441666666666</v>
      </c>
      <c r="G499" s="2">
        <v>44900.220138888886</v>
      </c>
      <c r="H499" t="s">
        <v>55</v>
      </c>
      <c r="I499" t="s">
        <v>536</v>
      </c>
      <c r="J499" s="2">
        <v>44900.449305555558</v>
      </c>
      <c r="K499" t="s">
        <v>537</v>
      </c>
      <c r="N499" s="5" t="str">
        <f>_xlfn.XLOOKUP(ohrm_attendance_record[[#This Row],[employee_id]],hs_hr_employee[emp_number],hs_hr_employee[Employee Name],"NF",0,1)</f>
        <v>Neha Chaudhary</v>
      </c>
    </row>
    <row r="500" spans="1:14" x14ac:dyDescent="0.3">
      <c r="A500">
        <v>495</v>
      </c>
      <c r="B500">
        <v>14</v>
      </c>
      <c r="C500" s="2">
        <v>44900.208333333336</v>
      </c>
      <c r="D500" t="s">
        <v>55</v>
      </c>
      <c r="E500" t="s">
        <v>536</v>
      </c>
      <c r="F500" s="2">
        <v>44900.4375</v>
      </c>
      <c r="G500" s="2">
        <v>44901.209027777775</v>
      </c>
      <c r="H500" t="s">
        <v>55</v>
      </c>
      <c r="I500" t="s">
        <v>536</v>
      </c>
      <c r="J500" s="2">
        <v>44901.438194444447</v>
      </c>
      <c r="K500" t="s">
        <v>537</v>
      </c>
      <c r="N500" s="5" t="str">
        <f>_xlfn.XLOOKUP(ohrm_attendance_record[[#This Row],[employee_id]],hs_hr_employee[emp_number],hs_hr_employee[Employee Name],"NF",0,1)</f>
        <v>Amol Jalda</v>
      </c>
    </row>
    <row r="501" spans="1:14" x14ac:dyDescent="0.3">
      <c r="A501">
        <v>496</v>
      </c>
      <c r="B501">
        <v>15</v>
      </c>
      <c r="C501" s="2">
        <v>44900.209027777775</v>
      </c>
      <c r="D501" t="s">
        <v>55</v>
      </c>
      <c r="E501" t="s">
        <v>536</v>
      </c>
      <c r="F501" s="2">
        <v>44900.438194444447</v>
      </c>
      <c r="G501" s="2">
        <v>44901.214583333334</v>
      </c>
      <c r="H501" t="s">
        <v>55</v>
      </c>
      <c r="I501" t="s">
        <v>536</v>
      </c>
      <c r="J501" s="2">
        <v>44901.443749999999</v>
      </c>
      <c r="K501" t="s">
        <v>537</v>
      </c>
      <c r="N501" s="5" t="str">
        <f>_xlfn.XLOOKUP(ohrm_attendance_record[[#This Row],[employee_id]],hs_hr_employee[emp_number],hs_hr_employee[Employee Name],"NF",0,1)</f>
        <v>Gaurav Kokcha</v>
      </c>
    </row>
    <row r="502" spans="1:14" x14ac:dyDescent="0.3">
      <c r="A502">
        <v>497</v>
      </c>
      <c r="B502">
        <v>16</v>
      </c>
      <c r="C502" s="2">
        <v>44900.220138888886</v>
      </c>
      <c r="D502" t="s">
        <v>55</v>
      </c>
      <c r="E502" t="s">
        <v>536</v>
      </c>
      <c r="F502" s="2">
        <v>44900.449305555558</v>
      </c>
      <c r="G502" s="2">
        <v>44902.247916666667</v>
      </c>
      <c r="H502" t="s">
        <v>55</v>
      </c>
      <c r="I502" t="s">
        <v>536</v>
      </c>
      <c r="J502" s="2">
        <v>44902.477083333331</v>
      </c>
      <c r="K502" t="s">
        <v>537</v>
      </c>
      <c r="N502" s="5" t="str">
        <f>_xlfn.XLOOKUP(ohrm_attendance_record[[#This Row],[employee_id]],hs_hr_employee[emp_number],hs_hr_employee[Employee Name],"NF",0,1)</f>
        <v>Neha Chaudhary</v>
      </c>
    </row>
    <row r="503" spans="1:14" x14ac:dyDescent="0.3">
      <c r="A503">
        <v>498</v>
      </c>
      <c r="B503">
        <v>11</v>
      </c>
      <c r="C503" s="2">
        <v>44900.272916666669</v>
      </c>
      <c r="D503" t="s">
        <v>55</v>
      </c>
      <c r="E503" t="s">
        <v>536</v>
      </c>
      <c r="F503" s="2">
        <v>44900.502083333333</v>
      </c>
      <c r="G503" s="2">
        <v>44901.276388888888</v>
      </c>
      <c r="H503" t="s">
        <v>55</v>
      </c>
      <c r="I503" t="s">
        <v>536</v>
      </c>
      <c r="J503" s="2">
        <v>44901.505555555559</v>
      </c>
      <c r="K503" t="s">
        <v>537</v>
      </c>
      <c r="N503" s="5" t="str">
        <f>_xlfn.XLOOKUP(ohrm_attendance_record[[#This Row],[employee_id]],hs_hr_employee[emp_number],hs_hr_employee[Employee Name],"NF",0,1)</f>
        <v>x_Ajit Singh</v>
      </c>
    </row>
    <row r="504" spans="1:14" x14ac:dyDescent="0.3">
      <c r="A504">
        <v>499</v>
      </c>
      <c r="B504">
        <v>14</v>
      </c>
      <c r="C504" s="2">
        <v>44901.209027777775</v>
      </c>
      <c r="D504" t="s">
        <v>55</v>
      </c>
      <c r="E504" t="s">
        <v>536</v>
      </c>
      <c r="F504" s="2">
        <v>44901.438194444447</v>
      </c>
      <c r="G504" s="2">
        <v>44904.209027777775</v>
      </c>
      <c r="H504" t="s">
        <v>55</v>
      </c>
      <c r="I504" t="s">
        <v>536</v>
      </c>
      <c r="J504" s="2">
        <v>44904.438194444447</v>
      </c>
      <c r="K504" t="s">
        <v>537</v>
      </c>
      <c r="N504" s="5" t="str">
        <f>_xlfn.XLOOKUP(ohrm_attendance_record[[#This Row],[employee_id]],hs_hr_employee[emp_number],hs_hr_employee[Employee Name],"NF",0,1)</f>
        <v>Amol Jalda</v>
      </c>
    </row>
    <row r="505" spans="1:14" x14ac:dyDescent="0.3">
      <c r="A505">
        <v>500</v>
      </c>
      <c r="B505">
        <v>15</v>
      </c>
      <c r="C505" s="2">
        <v>44901.214583333334</v>
      </c>
      <c r="D505" t="s">
        <v>55</v>
      </c>
      <c r="E505" t="s">
        <v>536</v>
      </c>
      <c r="F505" s="2">
        <v>44901.443749999999</v>
      </c>
      <c r="G505" s="2">
        <v>44903.220138888886</v>
      </c>
      <c r="H505" t="s">
        <v>55</v>
      </c>
      <c r="I505" t="s">
        <v>536</v>
      </c>
      <c r="J505" s="2">
        <v>44903.449305555558</v>
      </c>
      <c r="K505" t="s">
        <v>537</v>
      </c>
      <c r="N505" s="5" t="str">
        <f>_xlfn.XLOOKUP(ohrm_attendance_record[[#This Row],[employee_id]],hs_hr_employee[emp_number],hs_hr_employee[Employee Name],"NF",0,1)</f>
        <v>Gaurav Kokcha</v>
      </c>
    </row>
    <row r="506" spans="1:14" x14ac:dyDescent="0.3">
      <c r="A506">
        <v>501</v>
      </c>
      <c r="B506">
        <v>11</v>
      </c>
      <c r="C506" s="2">
        <v>44901.277083333334</v>
      </c>
      <c r="D506" t="s">
        <v>55</v>
      </c>
      <c r="E506" t="s">
        <v>536</v>
      </c>
      <c r="F506" s="2">
        <v>44901.506249999999</v>
      </c>
      <c r="G506" s="2">
        <v>44902.489583333336</v>
      </c>
      <c r="H506" t="s">
        <v>55</v>
      </c>
      <c r="I506" t="s">
        <v>536</v>
      </c>
      <c r="J506" s="2">
        <v>44902.71875</v>
      </c>
      <c r="K506" t="s">
        <v>537</v>
      </c>
      <c r="N506" s="5" t="str">
        <f>_xlfn.XLOOKUP(ohrm_attendance_record[[#This Row],[employee_id]],hs_hr_employee[emp_number],hs_hr_employee[Employee Name],"NF",0,1)</f>
        <v>x_Ajit Singh</v>
      </c>
    </row>
    <row r="507" spans="1:14" x14ac:dyDescent="0.3">
      <c r="A507">
        <v>502</v>
      </c>
      <c r="B507">
        <v>16</v>
      </c>
      <c r="C507" s="2">
        <v>44902.248611111114</v>
      </c>
      <c r="D507" t="s">
        <v>55</v>
      </c>
      <c r="E507" t="s">
        <v>536</v>
      </c>
      <c r="F507" s="2">
        <v>44902.477777777778</v>
      </c>
      <c r="G507" s="2">
        <v>44903.226388888892</v>
      </c>
      <c r="H507" t="s">
        <v>55</v>
      </c>
      <c r="I507" t="s">
        <v>536</v>
      </c>
      <c r="J507" s="2">
        <v>44903.455555555556</v>
      </c>
      <c r="K507" t="s">
        <v>537</v>
      </c>
      <c r="N507" s="5" t="str">
        <f>_xlfn.XLOOKUP(ohrm_attendance_record[[#This Row],[employee_id]],hs_hr_employee[emp_number],hs_hr_employee[Employee Name],"NF",0,1)</f>
        <v>Neha Chaudhary</v>
      </c>
    </row>
    <row r="508" spans="1:14" x14ac:dyDescent="0.3">
      <c r="A508">
        <v>503</v>
      </c>
      <c r="B508">
        <v>11</v>
      </c>
      <c r="C508" s="2">
        <v>44902.489583333336</v>
      </c>
      <c r="D508" t="s">
        <v>55</v>
      </c>
      <c r="E508" t="s">
        <v>536</v>
      </c>
      <c r="F508" s="2">
        <v>44902.71875</v>
      </c>
      <c r="G508" s="2">
        <v>44903.270138888889</v>
      </c>
      <c r="H508" t="s">
        <v>55</v>
      </c>
      <c r="I508" t="s">
        <v>536</v>
      </c>
      <c r="J508" s="2">
        <v>44903.499305555553</v>
      </c>
      <c r="K508" t="s">
        <v>537</v>
      </c>
      <c r="N508" s="5" t="str">
        <f>_xlfn.XLOOKUP(ohrm_attendance_record[[#This Row],[employee_id]],hs_hr_employee[emp_number],hs_hr_employee[Employee Name],"NF",0,1)</f>
        <v>x_Ajit Singh</v>
      </c>
    </row>
    <row r="509" spans="1:14" x14ac:dyDescent="0.3">
      <c r="A509">
        <v>504</v>
      </c>
      <c r="B509">
        <v>15</v>
      </c>
      <c r="C509" s="2">
        <v>44903.220138888886</v>
      </c>
      <c r="D509" t="s">
        <v>55</v>
      </c>
      <c r="E509" t="s">
        <v>536</v>
      </c>
      <c r="F509" s="2">
        <v>44903.449305555558</v>
      </c>
      <c r="G509" s="2">
        <v>44904.209027777775</v>
      </c>
      <c r="H509" t="s">
        <v>55</v>
      </c>
      <c r="I509" t="s">
        <v>536</v>
      </c>
      <c r="J509" s="2">
        <v>44904.438194444447</v>
      </c>
      <c r="K509" t="s">
        <v>537</v>
      </c>
      <c r="N509" s="5" t="str">
        <f>_xlfn.XLOOKUP(ohrm_attendance_record[[#This Row],[employee_id]],hs_hr_employee[emp_number],hs_hr_employee[Employee Name],"NF",0,1)</f>
        <v>Gaurav Kokcha</v>
      </c>
    </row>
    <row r="510" spans="1:14" x14ac:dyDescent="0.3">
      <c r="A510">
        <v>505</v>
      </c>
      <c r="B510">
        <v>16</v>
      </c>
      <c r="C510" s="2">
        <v>44903.226388888892</v>
      </c>
      <c r="D510" t="s">
        <v>55</v>
      </c>
      <c r="E510" t="s">
        <v>536</v>
      </c>
      <c r="F510" s="2">
        <v>44903.455555555556</v>
      </c>
      <c r="G510" s="2">
        <v>44904.219444444447</v>
      </c>
      <c r="H510" t="s">
        <v>55</v>
      </c>
      <c r="I510" t="s">
        <v>536</v>
      </c>
      <c r="J510" s="2">
        <v>44904.448611111111</v>
      </c>
      <c r="K510" t="s">
        <v>537</v>
      </c>
      <c r="N510" s="5" t="str">
        <f>_xlfn.XLOOKUP(ohrm_attendance_record[[#This Row],[employee_id]],hs_hr_employee[emp_number],hs_hr_employee[Employee Name],"NF",0,1)</f>
        <v>Neha Chaudhary</v>
      </c>
    </row>
    <row r="511" spans="1:14" x14ac:dyDescent="0.3">
      <c r="A511">
        <v>506</v>
      </c>
      <c r="B511">
        <v>11</v>
      </c>
      <c r="C511" s="2">
        <v>44903.270833333336</v>
      </c>
      <c r="D511" t="s">
        <v>55</v>
      </c>
      <c r="E511" t="s">
        <v>536</v>
      </c>
      <c r="F511" s="2">
        <v>44903.5</v>
      </c>
      <c r="G511" s="2">
        <v>44904.27847222222</v>
      </c>
      <c r="H511" t="s">
        <v>55</v>
      </c>
      <c r="I511" t="s">
        <v>536</v>
      </c>
      <c r="J511" s="2">
        <v>44904.507638888892</v>
      </c>
      <c r="K511" t="s">
        <v>537</v>
      </c>
      <c r="N511" s="5" t="str">
        <f>_xlfn.XLOOKUP(ohrm_attendance_record[[#This Row],[employee_id]],hs_hr_employee[emp_number],hs_hr_employee[Employee Name],"NF",0,1)</f>
        <v>x_Ajit Singh</v>
      </c>
    </row>
    <row r="512" spans="1:14" x14ac:dyDescent="0.3">
      <c r="A512">
        <v>507</v>
      </c>
      <c r="B512">
        <v>15</v>
      </c>
      <c r="C512" s="2">
        <v>44904.209027777775</v>
      </c>
      <c r="D512" t="s">
        <v>55</v>
      </c>
      <c r="E512" t="s">
        <v>536</v>
      </c>
      <c r="F512" s="2">
        <v>44904.438194444447</v>
      </c>
      <c r="G512" s="2">
        <v>44908.23541666667</v>
      </c>
      <c r="H512" t="s">
        <v>55</v>
      </c>
      <c r="I512" t="s">
        <v>536</v>
      </c>
      <c r="J512" s="2">
        <v>44908.464583333334</v>
      </c>
      <c r="K512" t="s">
        <v>537</v>
      </c>
      <c r="N512" s="5" t="str">
        <f>_xlfn.XLOOKUP(ohrm_attendance_record[[#This Row],[employee_id]],hs_hr_employee[emp_number],hs_hr_employee[Employee Name],"NF",0,1)</f>
        <v>Gaurav Kokcha</v>
      </c>
    </row>
    <row r="513" spans="1:14" x14ac:dyDescent="0.3">
      <c r="A513">
        <v>508</v>
      </c>
      <c r="B513">
        <v>14</v>
      </c>
      <c r="C513" s="2">
        <v>44904.209027777775</v>
      </c>
      <c r="D513" t="s">
        <v>55</v>
      </c>
      <c r="E513" t="s">
        <v>536</v>
      </c>
      <c r="F513" s="2">
        <v>44904.438194444447</v>
      </c>
      <c r="G513" s="2">
        <v>44907.208333333336</v>
      </c>
      <c r="H513" t="s">
        <v>55</v>
      </c>
      <c r="I513" t="s">
        <v>536</v>
      </c>
      <c r="J513" s="2">
        <v>44907.4375</v>
      </c>
      <c r="K513" t="s">
        <v>537</v>
      </c>
      <c r="N513" s="5" t="str">
        <f>_xlfn.XLOOKUP(ohrm_attendance_record[[#This Row],[employee_id]],hs_hr_employee[emp_number],hs_hr_employee[Employee Name],"NF",0,1)</f>
        <v>Amol Jalda</v>
      </c>
    </row>
    <row r="514" spans="1:14" x14ac:dyDescent="0.3">
      <c r="A514">
        <v>509</v>
      </c>
      <c r="B514">
        <v>16</v>
      </c>
      <c r="C514" s="2">
        <v>44904.220138888886</v>
      </c>
      <c r="D514" t="s">
        <v>55</v>
      </c>
      <c r="E514" t="s">
        <v>536</v>
      </c>
      <c r="F514" s="2">
        <v>44904.449305555558</v>
      </c>
      <c r="G514" s="2">
        <v>44907.213888888888</v>
      </c>
      <c r="H514" t="s">
        <v>55</v>
      </c>
      <c r="I514" t="s">
        <v>536</v>
      </c>
      <c r="J514" s="2">
        <v>44907.443055555559</v>
      </c>
      <c r="K514" t="s">
        <v>537</v>
      </c>
      <c r="N514" s="5" t="str">
        <f>_xlfn.XLOOKUP(ohrm_attendance_record[[#This Row],[employee_id]],hs_hr_employee[emp_number],hs_hr_employee[Employee Name],"NF",0,1)</f>
        <v>Neha Chaudhary</v>
      </c>
    </row>
    <row r="515" spans="1:14" x14ac:dyDescent="0.3">
      <c r="A515">
        <v>510</v>
      </c>
      <c r="B515">
        <v>11</v>
      </c>
      <c r="C515" s="2">
        <v>44904.28125</v>
      </c>
      <c r="D515" t="s">
        <v>55</v>
      </c>
      <c r="E515" t="s">
        <v>536</v>
      </c>
      <c r="F515" s="2">
        <v>44904.510416666664</v>
      </c>
      <c r="G515" s="2">
        <v>44907.276388888888</v>
      </c>
      <c r="H515" t="s">
        <v>55</v>
      </c>
      <c r="I515" t="s">
        <v>536</v>
      </c>
      <c r="J515" s="2">
        <v>44907.505555555559</v>
      </c>
      <c r="K515" t="s">
        <v>537</v>
      </c>
      <c r="N515" s="5" t="str">
        <f>_xlfn.XLOOKUP(ohrm_attendance_record[[#This Row],[employee_id]],hs_hr_employee[emp_number],hs_hr_employee[Employee Name],"NF",0,1)</f>
        <v>x_Ajit Singh</v>
      </c>
    </row>
    <row r="516" spans="1:14" x14ac:dyDescent="0.3">
      <c r="A516">
        <v>511</v>
      </c>
      <c r="B516">
        <v>14</v>
      </c>
      <c r="C516" s="2">
        <v>44907.209027777775</v>
      </c>
      <c r="D516" t="s">
        <v>55</v>
      </c>
      <c r="E516" t="s">
        <v>536</v>
      </c>
      <c r="F516" s="2">
        <v>44907.438194444447</v>
      </c>
      <c r="G516" s="2">
        <v>44908.209027777775</v>
      </c>
      <c r="H516" t="s">
        <v>55</v>
      </c>
      <c r="I516" t="s">
        <v>536</v>
      </c>
      <c r="J516" s="2">
        <v>44908.438194444447</v>
      </c>
      <c r="K516" t="s">
        <v>537</v>
      </c>
      <c r="N516" s="5" t="str">
        <f>_xlfn.XLOOKUP(ohrm_attendance_record[[#This Row],[employee_id]],hs_hr_employee[emp_number],hs_hr_employee[Employee Name],"NF",0,1)</f>
        <v>Amol Jalda</v>
      </c>
    </row>
    <row r="517" spans="1:14" x14ac:dyDescent="0.3">
      <c r="A517">
        <v>512</v>
      </c>
      <c r="B517">
        <v>16</v>
      </c>
      <c r="C517" s="2">
        <v>44907.213888888888</v>
      </c>
      <c r="D517" t="s">
        <v>55</v>
      </c>
      <c r="E517" t="s">
        <v>536</v>
      </c>
      <c r="F517" s="2">
        <v>44907.443055555559</v>
      </c>
      <c r="G517" s="2">
        <v>44910.238888888889</v>
      </c>
      <c r="H517" t="s">
        <v>55</v>
      </c>
      <c r="I517" t="s">
        <v>536</v>
      </c>
      <c r="J517" s="2">
        <v>44910.468055555553</v>
      </c>
      <c r="K517" t="s">
        <v>537</v>
      </c>
      <c r="N517" s="5" t="str">
        <f>_xlfn.XLOOKUP(ohrm_attendance_record[[#This Row],[employee_id]],hs_hr_employee[emp_number],hs_hr_employee[Employee Name],"NF",0,1)</f>
        <v>Neha Chaudhary</v>
      </c>
    </row>
    <row r="518" spans="1:14" x14ac:dyDescent="0.3">
      <c r="A518">
        <v>513</v>
      </c>
      <c r="B518">
        <v>11</v>
      </c>
      <c r="C518" s="2">
        <v>44907.276388888888</v>
      </c>
      <c r="D518" t="s">
        <v>55</v>
      </c>
      <c r="E518" t="s">
        <v>536</v>
      </c>
      <c r="F518" s="2">
        <v>44907.505555555559</v>
      </c>
      <c r="G518" s="2">
        <v>44908.418749999997</v>
      </c>
      <c r="H518" t="s">
        <v>55</v>
      </c>
      <c r="I518" t="s">
        <v>536</v>
      </c>
      <c r="J518" s="2">
        <v>44908.647916666669</v>
      </c>
      <c r="K518" t="s">
        <v>537</v>
      </c>
      <c r="N518" s="5" t="str">
        <f>_xlfn.XLOOKUP(ohrm_attendance_record[[#This Row],[employee_id]],hs_hr_employee[emp_number],hs_hr_employee[Employee Name],"NF",0,1)</f>
        <v>x_Ajit Singh</v>
      </c>
    </row>
    <row r="519" spans="1:14" x14ac:dyDescent="0.3">
      <c r="A519">
        <v>514</v>
      </c>
      <c r="B519">
        <v>14</v>
      </c>
      <c r="C519" s="2">
        <v>44908.209027777775</v>
      </c>
      <c r="D519" t="s">
        <v>55</v>
      </c>
      <c r="E519" t="s">
        <v>536</v>
      </c>
      <c r="F519" s="2">
        <v>44908.438194444447</v>
      </c>
      <c r="G519" s="2">
        <v>44909.213194444441</v>
      </c>
      <c r="H519" t="s">
        <v>55</v>
      </c>
      <c r="I519" t="s">
        <v>536</v>
      </c>
      <c r="J519" s="2">
        <v>44909.442361111112</v>
      </c>
      <c r="K519" t="s">
        <v>537</v>
      </c>
      <c r="N519" s="5" t="str">
        <f>_xlfn.XLOOKUP(ohrm_attendance_record[[#This Row],[employee_id]],hs_hr_employee[emp_number],hs_hr_employee[Employee Name],"NF",0,1)</f>
        <v>Amol Jalda</v>
      </c>
    </row>
    <row r="520" spans="1:14" x14ac:dyDescent="0.3">
      <c r="A520">
        <v>515</v>
      </c>
      <c r="B520">
        <v>15</v>
      </c>
      <c r="C520" s="2">
        <v>44908.236111111109</v>
      </c>
      <c r="D520" t="s">
        <v>55</v>
      </c>
      <c r="E520" t="s">
        <v>536</v>
      </c>
      <c r="F520" s="2">
        <v>44908.465277777781</v>
      </c>
      <c r="G520" s="2">
        <v>44909.211805555555</v>
      </c>
      <c r="H520" t="s">
        <v>55</v>
      </c>
      <c r="I520" t="s">
        <v>536</v>
      </c>
      <c r="J520" s="2">
        <v>44909.440972222219</v>
      </c>
      <c r="K520" t="s">
        <v>537</v>
      </c>
      <c r="N520" s="5" t="str">
        <f>_xlfn.XLOOKUP(ohrm_attendance_record[[#This Row],[employee_id]],hs_hr_employee[emp_number],hs_hr_employee[Employee Name],"NF",0,1)</f>
        <v>Gaurav Kokcha</v>
      </c>
    </row>
    <row r="521" spans="1:14" x14ac:dyDescent="0.3">
      <c r="A521">
        <v>516</v>
      </c>
      <c r="B521">
        <v>11</v>
      </c>
      <c r="C521" s="2">
        <v>44908.418749999997</v>
      </c>
      <c r="D521" t="s">
        <v>55</v>
      </c>
      <c r="E521" t="s">
        <v>536</v>
      </c>
      <c r="F521" s="2">
        <v>44908.647916666669</v>
      </c>
      <c r="G521" s="2">
        <v>44909.252083333333</v>
      </c>
      <c r="H521" t="s">
        <v>55</v>
      </c>
      <c r="I521" t="s">
        <v>536</v>
      </c>
      <c r="J521" s="2">
        <v>44909.481249999997</v>
      </c>
      <c r="K521" t="s">
        <v>537</v>
      </c>
      <c r="N521" s="5" t="str">
        <f>_xlfn.XLOOKUP(ohrm_attendance_record[[#This Row],[employee_id]],hs_hr_employee[emp_number],hs_hr_employee[Employee Name],"NF",0,1)</f>
        <v>x_Ajit Singh</v>
      </c>
    </row>
    <row r="522" spans="1:14" x14ac:dyDescent="0.3">
      <c r="A522">
        <v>517</v>
      </c>
      <c r="B522">
        <v>15</v>
      </c>
      <c r="C522" s="2">
        <v>44909.212500000001</v>
      </c>
      <c r="D522" t="s">
        <v>55</v>
      </c>
      <c r="E522" t="s">
        <v>536</v>
      </c>
      <c r="F522" s="2">
        <v>44909.441666666666</v>
      </c>
      <c r="G522" s="2">
        <v>44911.222222222219</v>
      </c>
      <c r="H522" t="s">
        <v>55</v>
      </c>
      <c r="I522" t="s">
        <v>536</v>
      </c>
      <c r="J522" s="2">
        <v>44911.451388888891</v>
      </c>
      <c r="K522" t="s">
        <v>537</v>
      </c>
      <c r="N522" s="5" t="str">
        <f>_xlfn.XLOOKUP(ohrm_attendance_record[[#This Row],[employee_id]],hs_hr_employee[emp_number],hs_hr_employee[Employee Name],"NF",0,1)</f>
        <v>Gaurav Kokcha</v>
      </c>
    </row>
    <row r="523" spans="1:14" x14ac:dyDescent="0.3">
      <c r="A523">
        <v>518</v>
      </c>
      <c r="B523">
        <v>14</v>
      </c>
      <c r="C523" s="2">
        <v>44909.213888888888</v>
      </c>
      <c r="D523" t="s">
        <v>55</v>
      </c>
      <c r="E523" t="s">
        <v>536</v>
      </c>
      <c r="F523" s="2">
        <v>44909.443055555559</v>
      </c>
      <c r="G523" s="2">
        <v>44910.210416666669</v>
      </c>
      <c r="H523" t="s">
        <v>55</v>
      </c>
      <c r="I523" t="s">
        <v>536</v>
      </c>
      <c r="J523" s="2">
        <v>44910.439583333333</v>
      </c>
      <c r="K523" t="s">
        <v>537</v>
      </c>
      <c r="N523" s="5" t="str">
        <f>_xlfn.XLOOKUP(ohrm_attendance_record[[#This Row],[employee_id]],hs_hr_employee[emp_number],hs_hr_employee[Employee Name],"NF",0,1)</f>
        <v>Amol Jalda</v>
      </c>
    </row>
    <row r="524" spans="1:14" x14ac:dyDescent="0.3">
      <c r="A524">
        <v>519</v>
      </c>
      <c r="B524">
        <v>11</v>
      </c>
      <c r="C524" s="2">
        <v>44909.252083333333</v>
      </c>
      <c r="D524" t="s">
        <v>55</v>
      </c>
      <c r="E524" t="s">
        <v>536</v>
      </c>
      <c r="F524" s="2">
        <v>44909.481249999997</v>
      </c>
      <c r="G524" s="2">
        <v>44910.24722222222</v>
      </c>
      <c r="H524" t="s">
        <v>55</v>
      </c>
      <c r="I524" t="s">
        <v>536</v>
      </c>
      <c r="J524" s="2">
        <v>44910.476388888892</v>
      </c>
      <c r="K524" t="s">
        <v>537</v>
      </c>
      <c r="N524" s="5" t="str">
        <f>_xlfn.XLOOKUP(ohrm_attendance_record[[#This Row],[employee_id]],hs_hr_employee[emp_number],hs_hr_employee[Employee Name],"NF",0,1)</f>
        <v>x_Ajit Singh</v>
      </c>
    </row>
    <row r="525" spans="1:14" x14ac:dyDescent="0.3">
      <c r="A525">
        <v>520</v>
      </c>
      <c r="B525">
        <v>14</v>
      </c>
      <c r="C525" s="2">
        <v>44910.210416666669</v>
      </c>
      <c r="D525" t="s">
        <v>55</v>
      </c>
      <c r="E525" t="s">
        <v>536</v>
      </c>
      <c r="F525" s="2">
        <v>44910.439583333333</v>
      </c>
      <c r="G525" s="2">
        <v>44911.209027777775</v>
      </c>
      <c r="H525" t="s">
        <v>55</v>
      </c>
      <c r="I525" t="s">
        <v>536</v>
      </c>
      <c r="J525" s="2">
        <v>44911.438194444447</v>
      </c>
      <c r="K525" t="s">
        <v>537</v>
      </c>
      <c r="N525" s="5" t="str">
        <f>_xlfn.XLOOKUP(ohrm_attendance_record[[#This Row],[employee_id]],hs_hr_employee[emp_number],hs_hr_employee[Employee Name],"NF",0,1)</f>
        <v>Amol Jalda</v>
      </c>
    </row>
    <row r="526" spans="1:14" x14ac:dyDescent="0.3">
      <c r="A526">
        <v>521</v>
      </c>
      <c r="B526">
        <v>16</v>
      </c>
      <c r="C526" s="2">
        <v>44910.238888888889</v>
      </c>
      <c r="D526" t="s">
        <v>55</v>
      </c>
      <c r="E526" t="s">
        <v>536</v>
      </c>
      <c r="F526" s="2">
        <v>44910.468055555553</v>
      </c>
      <c r="G526" s="2">
        <v>44914.484027777777</v>
      </c>
      <c r="H526" t="s">
        <v>55</v>
      </c>
      <c r="I526" t="s">
        <v>536</v>
      </c>
      <c r="J526" s="2">
        <v>44914.713194444441</v>
      </c>
      <c r="K526" t="s">
        <v>537</v>
      </c>
      <c r="N526" s="5" t="str">
        <f>_xlfn.XLOOKUP(ohrm_attendance_record[[#This Row],[employee_id]],hs_hr_employee[emp_number],hs_hr_employee[Employee Name],"NF",0,1)</f>
        <v>Neha Chaudhary</v>
      </c>
    </row>
    <row r="527" spans="1:14" x14ac:dyDescent="0.3">
      <c r="A527">
        <v>522</v>
      </c>
      <c r="B527">
        <v>11</v>
      </c>
      <c r="C527" s="2">
        <v>44910.24722222222</v>
      </c>
      <c r="D527" t="s">
        <v>55</v>
      </c>
      <c r="E527" t="s">
        <v>536</v>
      </c>
      <c r="F527" s="2">
        <v>44910.476388888892</v>
      </c>
      <c r="G527" s="2">
        <v>44911.260416666664</v>
      </c>
      <c r="H527" t="s">
        <v>55</v>
      </c>
      <c r="I527" t="s">
        <v>536</v>
      </c>
      <c r="J527" s="2">
        <v>44911.489583333336</v>
      </c>
      <c r="K527" t="s">
        <v>537</v>
      </c>
      <c r="N527" s="5" t="str">
        <f>_xlfn.XLOOKUP(ohrm_attendance_record[[#This Row],[employee_id]],hs_hr_employee[emp_number],hs_hr_employee[Employee Name],"NF",0,1)</f>
        <v>x_Ajit Singh</v>
      </c>
    </row>
    <row r="528" spans="1:14" x14ac:dyDescent="0.3">
      <c r="A528">
        <v>523</v>
      </c>
      <c r="B528">
        <v>14</v>
      </c>
      <c r="C528" s="2">
        <v>44911.209027777775</v>
      </c>
      <c r="D528" t="s">
        <v>55</v>
      </c>
      <c r="E528" t="s">
        <v>536</v>
      </c>
      <c r="F528" s="2">
        <v>44911.438194444447</v>
      </c>
      <c r="G528" s="2">
        <v>44914.208333333336</v>
      </c>
      <c r="H528" t="s">
        <v>55</v>
      </c>
      <c r="I528" t="s">
        <v>536</v>
      </c>
      <c r="J528" s="2">
        <v>44914.4375</v>
      </c>
      <c r="K528" t="s">
        <v>537</v>
      </c>
      <c r="N528" s="5" t="str">
        <f>_xlfn.XLOOKUP(ohrm_attendance_record[[#This Row],[employee_id]],hs_hr_employee[emp_number],hs_hr_employee[Employee Name],"NF",0,1)</f>
        <v>Amol Jalda</v>
      </c>
    </row>
    <row r="529" spans="1:14" x14ac:dyDescent="0.3">
      <c r="A529">
        <v>524</v>
      </c>
      <c r="B529">
        <v>15</v>
      </c>
      <c r="C529" s="2">
        <v>44911.222222222219</v>
      </c>
      <c r="D529" t="s">
        <v>55</v>
      </c>
      <c r="E529" t="s">
        <v>536</v>
      </c>
      <c r="F529" s="2">
        <v>44911.451388888891</v>
      </c>
      <c r="G529" s="2">
        <v>44914.243055555555</v>
      </c>
      <c r="H529" t="s">
        <v>55</v>
      </c>
      <c r="I529" t="s">
        <v>536</v>
      </c>
      <c r="J529" s="2">
        <v>44914.472222222219</v>
      </c>
      <c r="K529" t="s">
        <v>537</v>
      </c>
      <c r="N529" s="5" t="str">
        <f>_xlfn.XLOOKUP(ohrm_attendance_record[[#This Row],[employee_id]],hs_hr_employee[emp_number],hs_hr_employee[Employee Name],"NF",0,1)</f>
        <v>Gaurav Kokcha</v>
      </c>
    </row>
    <row r="530" spans="1:14" x14ac:dyDescent="0.3">
      <c r="A530">
        <v>525</v>
      </c>
      <c r="B530">
        <v>11</v>
      </c>
      <c r="C530" s="2">
        <v>44911.260416666664</v>
      </c>
      <c r="D530" t="s">
        <v>55</v>
      </c>
      <c r="E530" t="s">
        <v>536</v>
      </c>
      <c r="F530" s="2">
        <v>44911.489583333336</v>
      </c>
      <c r="G530" s="2">
        <v>44913.336111111108</v>
      </c>
      <c r="H530" t="s">
        <v>55</v>
      </c>
      <c r="I530" t="s">
        <v>536</v>
      </c>
      <c r="J530" s="2">
        <v>44913.56527777778</v>
      </c>
      <c r="K530" t="s">
        <v>537</v>
      </c>
      <c r="N530" s="5" t="str">
        <f>_xlfn.XLOOKUP(ohrm_attendance_record[[#This Row],[employee_id]],hs_hr_employee[emp_number],hs_hr_employee[Employee Name],"NF",0,1)</f>
        <v>x_Ajit Singh</v>
      </c>
    </row>
    <row r="531" spans="1:14" x14ac:dyDescent="0.3">
      <c r="A531">
        <v>526</v>
      </c>
      <c r="B531">
        <v>14</v>
      </c>
      <c r="C531" s="2">
        <v>44914.208333333336</v>
      </c>
      <c r="D531" t="s">
        <v>55</v>
      </c>
      <c r="E531" t="s">
        <v>536</v>
      </c>
      <c r="F531" s="2">
        <v>44914.4375</v>
      </c>
      <c r="G531" s="2">
        <v>44915.208333333336</v>
      </c>
      <c r="H531" t="s">
        <v>55</v>
      </c>
      <c r="I531" t="s">
        <v>536</v>
      </c>
      <c r="J531" s="2">
        <v>44915.4375</v>
      </c>
      <c r="K531" t="s">
        <v>537</v>
      </c>
      <c r="N531" s="5" t="str">
        <f>_xlfn.XLOOKUP(ohrm_attendance_record[[#This Row],[employee_id]],hs_hr_employee[emp_number],hs_hr_employee[Employee Name],"NF",0,1)</f>
        <v>Amol Jalda</v>
      </c>
    </row>
    <row r="532" spans="1:14" x14ac:dyDescent="0.3">
      <c r="A532">
        <v>527</v>
      </c>
      <c r="B532">
        <v>15</v>
      </c>
      <c r="C532" s="2">
        <v>44914.243055555555</v>
      </c>
      <c r="D532" t="s">
        <v>55</v>
      </c>
      <c r="E532" t="s">
        <v>536</v>
      </c>
      <c r="F532" s="2">
        <v>44914.472222222219</v>
      </c>
      <c r="G532" s="2">
        <v>44915.232638888891</v>
      </c>
      <c r="H532" t="s">
        <v>55</v>
      </c>
      <c r="I532" t="s">
        <v>536</v>
      </c>
      <c r="J532" s="2">
        <v>44915.461805555555</v>
      </c>
      <c r="K532" t="s">
        <v>537</v>
      </c>
      <c r="N532" s="5" t="str">
        <f>_xlfn.XLOOKUP(ohrm_attendance_record[[#This Row],[employee_id]],hs_hr_employee[emp_number],hs_hr_employee[Employee Name],"NF",0,1)</f>
        <v>Gaurav Kokcha</v>
      </c>
    </row>
    <row r="533" spans="1:14" x14ac:dyDescent="0.3">
      <c r="A533">
        <v>528</v>
      </c>
      <c r="B533">
        <v>11</v>
      </c>
      <c r="C533" s="2">
        <v>44914.248611111114</v>
      </c>
      <c r="D533" t="s">
        <v>55</v>
      </c>
      <c r="E533" t="s">
        <v>536</v>
      </c>
      <c r="F533" s="2">
        <v>44914.477777777778</v>
      </c>
      <c r="G533" s="2">
        <v>44915.199305555558</v>
      </c>
      <c r="H533" t="s">
        <v>55</v>
      </c>
      <c r="I533" t="s">
        <v>536</v>
      </c>
      <c r="J533" s="2">
        <v>44915.428472222222</v>
      </c>
      <c r="K533" t="s">
        <v>537</v>
      </c>
      <c r="N533" s="5" t="str">
        <f>_xlfn.XLOOKUP(ohrm_attendance_record[[#This Row],[employee_id]],hs_hr_employee[emp_number],hs_hr_employee[Employee Name],"NF",0,1)</f>
        <v>x_Ajit Singh</v>
      </c>
    </row>
    <row r="534" spans="1:14" x14ac:dyDescent="0.3">
      <c r="A534">
        <v>529</v>
      </c>
      <c r="B534">
        <v>16</v>
      </c>
      <c r="C534" s="2">
        <v>44914.484027777777</v>
      </c>
      <c r="D534" t="s">
        <v>55</v>
      </c>
      <c r="E534" t="s">
        <v>536</v>
      </c>
      <c r="F534" s="2">
        <v>44914.713194444441</v>
      </c>
      <c r="G534" s="2">
        <v>44925.429861111108</v>
      </c>
      <c r="H534" t="s">
        <v>55</v>
      </c>
      <c r="I534" t="s">
        <v>536</v>
      </c>
      <c r="J534" s="2">
        <v>44925.65902777778</v>
      </c>
      <c r="K534" t="s">
        <v>537</v>
      </c>
      <c r="N534" s="5" t="str">
        <f>_xlfn.XLOOKUP(ohrm_attendance_record[[#This Row],[employee_id]],hs_hr_employee[emp_number],hs_hr_employee[Employee Name],"NF",0,1)</f>
        <v>Neha Chaudhary</v>
      </c>
    </row>
    <row r="535" spans="1:14" x14ac:dyDescent="0.3">
      <c r="A535">
        <v>530</v>
      </c>
      <c r="B535">
        <v>11</v>
      </c>
      <c r="C535" s="2">
        <v>44915.199305555558</v>
      </c>
      <c r="D535" t="s">
        <v>55</v>
      </c>
      <c r="E535" t="s">
        <v>536</v>
      </c>
      <c r="F535" s="2">
        <v>44915.428472222222</v>
      </c>
      <c r="G535" s="2">
        <v>44916.243750000001</v>
      </c>
      <c r="H535" t="s">
        <v>55</v>
      </c>
      <c r="I535" t="s">
        <v>536</v>
      </c>
      <c r="J535" s="2">
        <v>44916.472916666666</v>
      </c>
      <c r="K535" t="s">
        <v>537</v>
      </c>
      <c r="N535" s="5" t="str">
        <f>_xlfn.XLOOKUP(ohrm_attendance_record[[#This Row],[employee_id]],hs_hr_employee[emp_number],hs_hr_employee[Employee Name],"NF",0,1)</f>
        <v>x_Ajit Singh</v>
      </c>
    </row>
    <row r="536" spans="1:14" x14ac:dyDescent="0.3">
      <c r="A536">
        <v>531</v>
      </c>
      <c r="B536">
        <v>14</v>
      </c>
      <c r="C536" s="2">
        <v>44915.209027777775</v>
      </c>
      <c r="D536" t="s">
        <v>55</v>
      </c>
      <c r="E536" t="s">
        <v>536</v>
      </c>
      <c r="F536" s="2">
        <v>44915.438194444447</v>
      </c>
      <c r="G536" s="2">
        <v>44915.545138888891</v>
      </c>
      <c r="H536" t="s">
        <v>55</v>
      </c>
      <c r="I536" t="s">
        <v>536</v>
      </c>
      <c r="J536" s="2">
        <v>44915.774305555555</v>
      </c>
      <c r="K536" t="s">
        <v>537</v>
      </c>
      <c r="N536" s="5" t="str">
        <f>_xlfn.XLOOKUP(ohrm_attendance_record[[#This Row],[employee_id]],hs_hr_employee[emp_number],hs_hr_employee[Employee Name],"NF",0,1)</f>
        <v>Amol Jalda</v>
      </c>
    </row>
    <row r="537" spans="1:14" x14ac:dyDescent="0.3">
      <c r="A537">
        <v>532</v>
      </c>
      <c r="B537">
        <v>15</v>
      </c>
      <c r="C537" s="2">
        <v>44915.232638888891</v>
      </c>
      <c r="D537" t="s">
        <v>55</v>
      </c>
      <c r="E537" t="s">
        <v>536</v>
      </c>
      <c r="F537" s="2">
        <v>44915.461805555555</v>
      </c>
      <c r="G537" s="2">
        <v>44917.222916666666</v>
      </c>
      <c r="H537" t="s">
        <v>55</v>
      </c>
      <c r="I537" t="s">
        <v>536</v>
      </c>
      <c r="J537" s="2">
        <v>44917.45208333333</v>
      </c>
      <c r="K537" t="s">
        <v>537</v>
      </c>
      <c r="N537" s="5" t="str">
        <f>_xlfn.XLOOKUP(ohrm_attendance_record[[#This Row],[employee_id]],hs_hr_employee[emp_number],hs_hr_employee[Employee Name],"NF",0,1)</f>
        <v>Gaurav Kokcha</v>
      </c>
    </row>
    <row r="538" spans="1:14" x14ac:dyDescent="0.3">
      <c r="A538">
        <v>533</v>
      </c>
      <c r="B538">
        <v>14</v>
      </c>
      <c r="C538" s="2">
        <v>44916.209027777775</v>
      </c>
      <c r="D538" t="s">
        <v>55</v>
      </c>
      <c r="E538" t="s">
        <v>536</v>
      </c>
      <c r="F538" s="2">
        <v>44916.438194444447</v>
      </c>
      <c r="G538" s="2">
        <v>44917.208333333336</v>
      </c>
      <c r="H538" t="s">
        <v>55</v>
      </c>
      <c r="I538" t="s">
        <v>536</v>
      </c>
      <c r="J538" s="2">
        <v>44917.4375</v>
      </c>
      <c r="K538" t="s">
        <v>537</v>
      </c>
      <c r="N538" s="5" t="str">
        <f>_xlfn.XLOOKUP(ohrm_attendance_record[[#This Row],[employee_id]],hs_hr_employee[emp_number],hs_hr_employee[Employee Name],"NF",0,1)</f>
        <v>Amol Jalda</v>
      </c>
    </row>
    <row r="539" spans="1:14" x14ac:dyDescent="0.3">
      <c r="A539">
        <v>534</v>
      </c>
      <c r="B539">
        <v>11</v>
      </c>
      <c r="C539" s="2">
        <v>44916.256249999999</v>
      </c>
      <c r="D539" t="s">
        <v>55</v>
      </c>
      <c r="E539" t="s">
        <v>536</v>
      </c>
      <c r="F539" s="2">
        <v>44916.48541666667</v>
      </c>
      <c r="G539" s="2">
        <v>44917.25277777778</v>
      </c>
      <c r="H539" t="s">
        <v>55</v>
      </c>
      <c r="I539" t="s">
        <v>536</v>
      </c>
      <c r="J539" s="2">
        <v>44917.481944444444</v>
      </c>
      <c r="K539" t="s">
        <v>537</v>
      </c>
      <c r="N539" s="5" t="str">
        <f>_xlfn.XLOOKUP(ohrm_attendance_record[[#This Row],[employee_id]],hs_hr_employee[emp_number],hs_hr_employee[Employee Name],"NF",0,1)</f>
        <v>x_Ajit Singh</v>
      </c>
    </row>
    <row r="540" spans="1:14" x14ac:dyDescent="0.3">
      <c r="A540">
        <v>535</v>
      </c>
      <c r="B540">
        <v>14</v>
      </c>
      <c r="C540" s="2">
        <v>44917.209027777775</v>
      </c>
      <c r="D540" t="s">
        <v>55</v>
      </c>
      <c r="E540" t="s">
        <v>536</v>
      </c>
      <c r="F540" s="2">
        <v>44917.438194444447</v>
      </c>
      <c r="G540" s="2">
        <v>44918.229166666664</v>
      </c>
      <c r="H540" t="s">
        <v>55</v>
      </c>
      <c r="I540" t="s">
        <v>536</v>
      </c>
      <c r="J540" s="2">
        <v>44918.458333333336</v>
      </c>
      <c r="K540" t="s">
        <v>537</v>
      </c>
      <c r="N540" s="5" t="str">
        <f>_xlfn.XLOOKUP(ohrm_attendance_record[[#This Row],[employee_id]],hs_hr_employee[emp_number],hs_hr_employee[Employee Name],"NF",0,1)</f>
        <v>Amol Jalda</v>
      </c>
    </row>
    <row r="541" spans="1:14" x14ac:dyDescent="0.3">
      <c r="A541">
        <v>536</v>
      </c>
      <c r="B541">
        <v>15</v>
      </c>
      <c r="C541" s="2">
        <v>44917.223611111112</v>
      </c>
      <c r="D541" t="s">
        <v>55</v>
      </c>
      <c r="E541" t="s">
        <v>536</v>
      </c>
      <c r="F541" s="2">
        <v>44917.452777777777</v>
      </c>
      <c r="G541" s="2">
        <v>44918.295138888891</v>
      </c>
      <c r="H541" t="s">
        <v>55</v>
      </c>
      <c r="I541" t="s">
        <v>536</v>
      </c>
      <c r="J541" s="2">
        <v>44918.524305555555</v>
      </c>
      <c r="K541" t="s">
        <v>537</v>
      </c>
      <c r="N541" s="5" t="str">
        <f>_xlfn.XLOOKUP(ohrm_attendance_record[[#This Row],[employee_id]],hs_hr_employee[emp_number],hs_hr_employee[Employee Name],"NF",0,1)</f>
        <v>Gaurav Kokcha</v>
      </c>
    </row>
    <row r="542" spans="1:14" x14ac:dyDescent="0.3">
      <c r="A542">
        <v>537</v>
      </c>
      <c r="B542">
        <v>11</v>
      </c>
      <c r="C542" s="2">
        <v>44917.25277777778</v>
      </c>
      <c r="D542" t="s">
        <v>55</v>
      </c>
      <c r="E542" t="s">
        <v>536</v>
      </c>
      <c r="F542" s="2">
        <v>44917.481944444444</v>
      </c>
      <c r="G542" s="2">
        <v>44918.323611111111</v>
      </c>
      <c r="H542" t="s">
        <v>55</v>
      </c>
      <c r="I542" t="s">
        <v>536</v>
      </c>
      <c r="J542" s="2">
        <v>44918.552777777775</v>
      </c>
      <c r="K542" t="s">
        <v>537</v>
      </c>
      <c r="N542" s="5" t="str">
        <f>_xlfn.XLOOKUP(ohrm_attendance_record[[#This Row],[employee_id]],hs_hr_employee[emp_number],hs_hr_employee[Employee Name],"NF",0,1)</f>
        <v>x_Ajit Singh</v>
      </c>
    </row>
    <row r="543" spans="1:14" x14ac:dyDescent="0.3">
      <c r="A543">
        <v>538</v>
      </c>
      <c r="B543">
        <v>14</v>
      </c>
      <c r="C543" s="2">
        <v>44918.229166666664</v>
      </c>
      <c r="D543" t="s">
        <v>55</v>
      </c>
      <c r="E543" t="s">
        <v>536</v>
      </c>
      <c r="F543" s="2">
        <v>44918.458333333336</v>
      </c>
      <c r="G543" s="2">
        <v>44921.214583333334</v>
      </c>
      <c r="H543" t="s">
        <v>55</v>
      </c>
      <c r="I543" t="s">
        <v>536</v>
      </c>
      <c r="J543" s="2">
        <v>44921.443749999999</v>
      </c>
      <c r="K543" t="s">
        <v>537</v>
      </c>
      <c r="N543" s="5" t="str">
        <f>_xlfn.XLOOKUP(ohrm_attendance_record[[#This Row],[employee_id]],hs_hr_employee[emp_number],hs_hr_employee[Employee Name],"NF",0,1)</f>
        <v>Amol Jalda</v>
      </c>
    </row>
    <row r="544" spans="1:14" x14ac:dyDescent="0.3">
      <c r="A544">
        <v>539</v>
      </c>
      <c r="B544">
        <v>15</v>
      </c>
      <c r="C544" s="2">
        <v>44918.295138888891</v>
      </c>
      <c r="D544" t="s">
        <v>55</v>
      </c>
      <c r="E544" t="s">
        <v>536</v>
      </c>
      <c r="F544" s="2">
        <v>44918.524305555555</v>
      </c>
      <c r="G544" s="2">
        <v>44921.287499999999</v>
      </c>
      <c r="H544" t="s">
        <v>55</v>
      </c>
      <c r="I544" t="s">
        <v>536</v>
      </c>
      <c r="J544" s="2">
        <v>44921.51666666667</v>
      </c>
      <c r="K544" t="s">
        <v>537</v>
      </c>
      <c r="N544" s="5" t="str">
        <f>_xlfn.XLOOKUP(ohrm_attendance_record[[#This Row],[employee_id]],hs_hr_employee[emp_number],hs_hr_employee[Employee Name],"NF",0,1)</f>
        <v>Gaurav Kokcha</v>
      </c>
    </row>
    <row r="545" spans="1:14" x14ac:dyDescent="0.3">
      <c r="A545">
        <v>540</v>
      </c>
      <c r="B545">
        <v>100000</v>
      </c>
      <c r="C545" s="2">
        <v>44918.297222222223</v>
      </c>
      <c r="D545" t="s">
        <v>55</v>
      </c>
      <c r="E545" t="s">
        <v>536</v>
      </c>
      <c r="F545" s="2">
        <v>44918.526388888888</v>
      </c>
      <c r="G545" s="2">
        <v>44918.297222222223</v>
      </c>
      <c r="H545" t="s">
        <v>55</v>
      </c>
      <c r="I545" t="s">
        <v>536</v>
      </c>
      <c r="J545" s="2">
        <v>44918.526388888888</v>
      </c>
      <c r="K545" t="s">
        <v>537</v>
      </c>
      <c r="N545" s="5" t="str">
        <f>_xlfn.XLOOKUP(ohrm_attendance_record[[#This Row],[employee_id]],hs_hr_employee[emp_number],hs_hr_employee[Employee Name],"NF",0,1)</f>
        <v>x_Saurabh Shrivastava</v>
      </c>
    </row>
    <row r="546" spans="1:14" x14ac:dyDescent="0.3">
      <c r="A546">
        <v>541</v>
      </c>
      <c r="B546">
        <v>11</v>
      </c>
      <c r="C546" s="2">
        <v>44918.326388888891</v>
      </c>
      <c r="D546" t="s">
        <v>55</v>
      </c>
      <c r="E546" t="s">
        <v>536</v>
      </c>
      <c r="F546" s="2">
        <v>44918.555555555555</v>
      </c>
      <c r="G546" s="2">
        <v>44921.2</v>
      </c>
      <c r="H546" t="s">
        <v>55</v>
      </c>
      <c r="I546" t="s">
        <v>536</v>
      </c>
      <c r="J546" s="2">
        <v>44921.429166666669</v>
      </c>
      <c r="K546" t="s">
        <v>537</v>
      </c>
      <c r="N546" s="5" t="str">
        <f>_xlfn.XLOOKUP(ohrm_attendance_record[[#This Row],[employee_id]],hs_hr_employee[emp_number],hs_hr_employee[Employee Name],"NF",0,1)</f>
        <v>x_Ajit Singh</v>
      </c>
    </row>
    <row r="547" spans="1:14" x14ac:dyDescent="0.3">
      <c r="A547">
        <v>542</v>
      </c>
      <c r="B547">
        <v>11</v>
      </c>
      <c r="C547" s="2">
        <v>44921.2</v>
      </c>
      <c r="D547" t="s">
        <v>55</v>
      </c>
      <c r="E547" t="s">
        <v>536</v>
      </c>
      <c r="F547" s="2">
        <v>44921.429166666669</v>
      </c>
      <c r="G547" s="2">
        <v>44922.247916666667</v>
      </c>
      <c r="H547" t="s">
        <v>55</v>
      </c>
      <c r="I547" t="s">
        <v>536</v>
      </c>
      <c r="J547" s="2">
        <v>44922.477083333331</v>
      </c>
      <c r="K547" t="s">
        <v>537</v>
      </c>
      <c r="N547" s="5" t="str">
        <f>_xlfn.XLOOKUP(ohrm_attendance_record[[#This Row],[employee_id]],hs_hr_employee[emp_number],hs_hr_employee[Employee Name],"NF",0,1)</f>
        <v>x_Ajit Singh</v>
      </c>
    </row>
    <row r="548" spans="1:14" x14ac:dyDescent="0.3">
      <c r="A548">
        <v>543</v>
      </c>
      <c r="B548">
        <v>14</v>
      </c>
      <c r="C548" s="2">
        <v>44921.215277777781</v>
      </c>
      <c r="D548" t="s">
        <v>55</v>
      </c>
      <c r="E548" t="s">
        <v>536</v>
      </c>
      <c r="F548" s="2">
        <v>44921.444444444445</v>
      </c>
      <c r="G548" s="2">
        <v>44936.258333333331</v>
      </c>
      <c r="H548" t="s">
        <v>55</v>
      </c>
      <c r="I548" t="s">
        <v>536</v>
      </c>
      <c r="J548" s="2">
        <v>44936.487500000003</v>
      </c>
      <c r="K548" t="s">
        <v>537</v>
      </c>
      <c r="N548" s="5" t="str">
        <f>_xlfn.XLOOKUP(ohrm_attendance_record[[#This Row],[employee_id]],hs_hr_employee[emp_number],hs_hr_employee[Employee Name],"NF",0,1)</f>
        <v>Amol Jalda</v>
      </c>
    </row>
    <row r="549" spans="1:14" x14ac:dyDescent="0.3">
      <c r="A549">
        <v>544</v>
      </c>
      <c r="B549">
        <v>15</v>
      </c>
      <c r="C549" s="2">
        <v>44921.287499999999</v>
      </c>
      <c r="D549" t="s">
        <v>55</v>
      </c>
      <c r="E549" t="s">
        <v>536</v>
      </c>
      <c r="F549" s="2">
        <v>44921.51666666667</v>
      </c>
      <c r="G549" s="2">
        <v>44922.227777777778</v>
      </c>
      <c r="H549" t="s">
        <v>55</v>
      </c>
      <c r="I549" t="s">
        <v>536</v>
      </c>
      <c r="J549" s="2">
        <v>44922.456944444442</v>
      </c>
      <c r="K549" t="s">
        <v>537</v>
      </c>
      <c r="N549" s="5" t="str">
        <f>_xlfn.XLOOKUP(ohrm_attendance_record[[#This Row],[employee_id]],hs_hr_employee[emp_number],hs_hr_employee[Employee Name],"NF",0,1)</f>
        <v>Gaurav Kokcha</v>
      </c>
    </row>
    <row r="550" spans="1:14" x14ac:dyDescent="0.3">
      <c r="A550">
        <v>545</v>
      </c>
      <c r="B550">
        <v>15</v>
      </c>
      <c r="C550" s="2">
        <v>44922.227777777778</v>
      </c>
      <c r="D550" t="s">
        <v>55</v>
      </c>
      <c r="E550" t="s">
        <v>536</v>
      </c>
      <c r="F550" s="2">
        <v>44922.456944444442</v>
      </c>
      <c r="G550" s="2">
        <v>44923.210416666669</v>
      </c>
      <c r="H550" t="s">
        <v>55</v>
      </c>
      <c r="I550" t="s">
        <v>536</v>
      </c>
      <c r="J550" s="2">
        <v>44923.439583333333</v>
      </c>
      <c r="K550" t="s">
        <v>537</v>
      </c>
      <c r="N550" s="5" t="str">
        <f>_xlfn.XLOOKUP(ohrm_attendance_record[[#This Row],[employee_id]],hs_hr_employee[emp_number],hs_hr_employee[Employee Name],"NF",0,1)</f>
        <v>Gaurav Kokcha</v>
      </c>
    </row>
    <row r="551" spans="1:14" x14ac:dyDescent="0.3">
      <c r="A551">
        <v>546</v>
      </c>
      <c r="B551">
        <v>11</v>
      </c>
      <c r="C551" s="2">
        <v>44922.247916666667</v>
      </c>
      <c r="D551" t="s">
        <v>55</v>
      </c>
      <c r="E551" t="s">
        <v>536</v>
      </c>
      <c r="F551" s="2">
        <v>44922.477083333331</v>
      </c>
      <c r="G551" s="2">
        <v>44923.397916666669</v>
      </c>
      <c r="H551" t="s">
        <v>55</v>
      </c>
      <c r="I551" t="s">
        <v>536</v>
      </c>
      <c r="J551" s="2">
        <v>44923.627083333333</v>
      </c>
      <c r="K551" t="s">
        <v>537</v>
      </c>
      <c r="N551" s="5" t="str">
        <f>_xlfn.XLOOKUP(ohrm_attendance_record[[#This Row],[employee_id]],hs_hr_employee[emp_number],hs_hr_employee[Employee Name],"NF",0,1)</f>
        <v>x_Ajit Singh</v>
      </c>
    </row>
    <row r="552" spans="1:14" x14ac:dyDescent="0.3">
      <c r="A552">
        <v>547</v>
      </c>
      <c r="B552">
        <v>15</v>
      </c>
      <c r="C552" s="2">
        <v>44923.210416666669</v>
      </c>
      <c r="D552" t="s">
        <v>55</v>
      </c>
      <c r="E552" t="s">
        <v>536</v>
      </c>
      <c r="F552" s="2">
        <v>44923.439583333333</v>
      </c>
      <c r="G552" s="2">
        <v>44924.243750000001</v>
      </c>
      <c r="H552" t="s">
        <v>55</v>
      </c>
      <c r="I552" t="s">
        <v>536</v>
      </c>
      <c r="J552" s="2">
        <v>44924.472916666666</v>
      </c>
      <c r="K552" t="s">
        <v>537</v>
      </c>
      <c r="N552" s="5" t="str">
        <f>_xlfn.XLOOKUP(ohrm_attendance_record[[#This Row],[employee_id]],hs_hr_employee[emp_number],hs_hr_employee[Employee Name],"NF",0,1)</f>
        <v>Gaurav Kokcha</v>
      </c>
    </row>
    <row r="553" spans="1:14" x14ac:dyDescent="0.3">
      <c r="A553">
        <v>548</v>
      </c>
      <c r="B553">
        <v>11</v>
      </c>
      <c r="C553" s="2">
        <v>44923.397916666669</v>
      </c>
      <c r="D553" t="s">
        <v>55</v>
      </c>
      <c r="E553" t="s">
        <v>536</v>
      </c>
      <c r="F553" s="2">
        <v>44923.627083333333</v>
      </c>
      <c r="G553" s="2">
        <v>44924.243750000001</v>
      </c>
      <c r="H553" t="s">
        <v>55</v>
      </c>
      <c r="I553" t="s">
        <v>536</v>
      </c>
      <c r="J553" s="2">
        <v>44924.472916666666</v>
      </c>
      <c r="K553" t="s">
        <v>537</v>
      </c>
      <c r="N553" s="5" t="str">
        <f>_xlfn.XLOOKUP(ohrm_attendance_record[[#This Row],[employee_id]],hs_hr_employee[emp_number],hs_hr_employee[Employee Name],"NF",0,1)</f>
        <v>x_Ajit Singh</v>
      </c>
    </row>
    <row r="554" spans="1:14" x14ac:dyDescent="0.3">
      <c r="A554">
        <v>549</v>
      </c>
      <c r="B554">
        <v>15</v>
      </c>
      <c r="C554" s="2">
        <v>44924.243750000001</v>
      </c>
      <c r="D554" t="s">
        <v>55</v>
      </c>
      <c r="E554" t="s">
        <v>536</v>
      </c>
      <c r="F554" s="2">
        <v>44924.472916666666</v>
      </c>
      <c r="G554" s="2">
        <v>44937.261805555558</v>
      </c>
      <c r="H554" t="s">
        <v>55</v>
      </c>
      <c r="I554" t="s">
        <v>536</v>
      </c>
      <c r="J554" s="2">
        <v>44937.490972222222</v>
      </c>
      <c r="K554" t="s">
        <v>537</v>
      </c>
      <c r="N554" s="5" t="str">
        <f>_xlfn.XLOOKUP(ohrm_attendance_record[[#This Row],[employee_id]],hs_hr_employee[emp_number],hs_hr_employee[Employee Name],"NF",0,1)</f>
        <v>Gaurav Kokcha</v>
      </c>
    </row>
    <row r="555" spans="1:14" x14ac:dyDescent="0.3">
      <c r="A555">
        <v>550</v>
      </c>
      <c r="B555">
        <v>11</v>
      </c>
      <c r="C555" s="2">
        <v>44924.244444444441</v>
      </c>
      <c r="D555" t="s">
        <v>55</v>
      </c>
      <c r="E555" t="s">
        <v>536</v>
      </c>
      <c r="F555" s="2">
        <v>44924.473611111112</v>
      </c>
      <c r="G555" s="2">
        <v>44925.636805555558</v>
      </c>
      <c r="H555" t="s">
        <v>55</v>
      </c>
      <c r="I555" t="s">
        <v>536</v>
      </c>
      <c r="J555" s="2">
        <v>44925.865972222222</v>
      </c>
      <c r="K555" t="s">
        <v>537</v>
      </c>
      <c r="N555" s="5" t="str">
        <f>_xlfn.XLOOKUP(ohrm_attendance_record[[#This Row],[employee_id]],hs_hr_employee[emp_number],hs_hr_employee[Employee Name],"NF",0,1)</f>
        <v>x_Ajit Singh</v>
      </c>
    </row>
    <row r="556" spans="1:14" x14ac:dyDescent="0.3">
      <c r="A556">
        <v>551</v>
      </c>
      <c r="B556">
        <v>11</v>
      </c>
      <c r="C556" s="2">
        <v>44925.637499999997</v>
      </c>
      <c r="D556" t="s">
        <v>55</v>
      </c>
      <c r="E556" t="s">
        <v>536</v>
      </c>
      <c r="F556" s="2">
        <v>44925.866666666669</v>
      </c>
      <c r="G556" s="2">
        <v>44926.415277777778</v>
      </c>
      <c r="H556" t="s">
        <v>55</v>
      </c>
      <c r="I556" t="s">
        <v>536</v>
      </c>
      <c r="J556" s="2">
        <v>44926.644444444442</v>
      </c>
      <c r="K556" t="s">
        <v>537</v>
      </c>
      <c r="N556" s="5" t="str">
        <f>_xlfn.XLOOKUP(ohrm_attendance_record[[#This Row],[employee_id]],hs_hr_employee[emp_number],hs_hr_employee[Employee Name],"NF",0,1)</f>
        <v>x_Ajit Singh</v>
      </c>
    </row>
    <row r="557" spans="1:14" x14ac:dyDescent="0.3">
      <c r="A557">
        <v>552</v>
      </c>
      <c r="B557">
        <v>11</v>
      </c>
      <c r="C557" s="2">
        <v>44935.222222222219</v>
      </c>
      <c r="D557" t="s">
        <v>55</v>
      </c>
      <c r="E557" t="s">
        <v>536</v>
      </c>
      <c r="F557" s="2">
        <v>44935.451388888891</v>
      </c>
      <c r="G557" s="2">
        <v>44936.256249999999</v>
      </c>
      <c r="H557" t="s">
        <v>55</v>
      </c>
      <c r="I557" t="s">
        <v>536</v>
      </c>
      <c r="J557" s="2">
        <v>44936.48541666667</v>
      </c>
      <c r="K557" t="s">
        <v>537</v>
      </c>
      <c r="N557" s="5" t="str">
        <f>_xlfn.XLOOKUP(ohrm_attendance_record[[#This Row],[employee_id]],hs_hr_employee[emp_number],hs_hr_employee[Employee Name],"NF",0,1)</f>
        <v>x_Ajit Singh</v>
      </c>
    </row>
    <row r="558" spans="1:14" x14ac:dyDescent="0.3">
      <c r="A558">
        <v>553</v>
      </c>
      <c r="B558">
        <v>11</v>
      </c>
      <c r="C558" s="2">
        <v>44936.256944444445</v>
      </c>
      <c r="D558" t="s">
        <v>55</v>
      </c>
      <c r="E558" t="s">
        <v>536</v>
      </c>
      <c r="F558" s="2">
        <v>44936.486111111109</v>
      </c>
      <c r="G558" s="2">
        <v>44937.246527777781</v>
      </c>
      <c r="H558" t="s">
        <v>55</v>
      </c>
      <c r="I558" t="s">
        <v>536</v>
      </c>
      <c r="J558" s="2">
        <v>44937.475694444445</v>
      </c>
      <c r="K558" t="s">
        <v>537</v>
      </c>
      <c r="N558" s="5" t="str">
        <f>_xlfn.XLOOKUP(ohrm_attendance_record[[#This Row],[employee_id]],hs_hr_employee[emp_number],hs_hr_employee[Employee Name],"NF",0,1)</f>
        <v>x_Ajit Singh</v>
      </c>
    </row>
    <row r="559" spans="1:14" x14ac:dyDescent="0.3">
      <c r="A559">
        <v>554</v>
      </c>
      <c r="B559">
        <v>14</v>
      </c>
      <c r="C559" s="2">
        <v>44936.258333333331</v>
      </c>
      <c r="D559" t="s">
        <v>55</v>
      </c>
      <c r="E559" t="s">
        <v>536</v>
      </c>
      <c r="F559" s="2">
        <v>44936.487500000003</v>
      </c>
      <c r="G559" s="2">
        <v>44942.229861111111</v>
      </c>
      <c r="H559" t="s">
        <v>55</v>
      </c>
      <c r="I559" t="s">
        <v>536</v>
      </c>
      <c r="J559" s="2">
        <v>44942.459027777775</v>
      </c>
      <c r="K559" t="s">
        <v>537</v>
      </c>
      <c r="N559" s="5" t="str">
        <f>_xlfn.XLOOKUP(ohrm_attendance_record[[#This Row],[employee_id]],hs_hr_employee[emp_number],hs_hr_employee[Employee Name],"NF",0,1)</f>
        <v>Amol Jalda</v>
      </c>
    </row>
    <row r="560" spans="1:14" x14ac:dyDescent="0.3">
      <c r="A560">
        <v>555</v>
      </c>
      <c r="B560">
        <v>100001</v>
      </c>
      <c r="C560" s="2">
        <v>44936.258333333331</v>
      </c>
      <c r="D560" t="s">
        <v>55</v>
      </c>
      <c r="E560" t="s">
        <v>536</v>
      </c>
      <c r="F560" s="2">
        <v>44936.487500000003</v>
      </c>
      <c r="G560" s="2">
        <v>44937.238194444442</v>
      </c>
      <c r="H560" t="s">
        <v>55</v>
      </c>
      <c r="I560" t="s">
        <v>536</v>
      </c>
      <c r="J560" s="2">
        <v>44937.467361111114</v>
      </c>
      <c r="K560" t="s">
        <v>537</v>
      </c>
      <c r="N560" s="5" t="str">
        <f>_xlfn.XLOOKUP(ohrm_attendance_record[[#This Row],[employee_id]],hs_hr_employee[emp_number],hs_hr_employee[Employee Name],"NF",0,1)</f>
        <v>Dinesh Agrawal</v>
      </c>
    </row>
    <row r="561" spans="1:14" x14ac:dyDescent="0.3">
      <c r="A561">
        <v>556</v>
      </c>
      <c r="B561">
        <v>100001</v>
      </c>
      <c r="C561" s="2">
        <v>44937.238194444442</v>
      </c>
      <c r="D561" t="s">
        <v>55</v>
      </c>
      <c r="E561" t="s">
        <v>536</v>
      </c>
      <c r="F561" s="2">
        <v>44937.467361111114</v>
      </c>
      <c r="G561" s="2">
        <v>44938.24722222222</v>
      </c>
      <c r="H561" t="s">
        <v>55</v>
      </c>
      <c r="I561" t="s">
        <v>536</v>
      </c>
      <c r="J561" s="2">
        <v>44938.476388888892</v>
      </c>
      <c r="K561" t="s">
        <v>537</v>
      </c>
      <c r="N561" s="5" t="str">
        <f>_xlfn.XLOOKUP(ohrm_attendance_record[[#This Row],[employee_id]],hs_hr_employee[emp_number],hs_hr_employee[Employee Name],"NF",0,1)</f>
        <v>Dinesh Agrawal</v>
      </c>
    </row>
    <row r="562" spans="1:14" x14ac:dyDescent="0.3">
      <c r="A562">
        <v>557</v>
      </c>
      <c r="B562">
        <v>11</v>
      </c>
      <c r="C562" s="2">
        <v>44937.24722222222</v>
      </c>
      <c r="D562" t="s">
        <v>55</v>
      </c>
      <c r="E562" t="s">
        <v>536</v>
      </c>
      <c r="F562" s="2">
        <v>44937.476388888892</v>
      </c>
      <c r="G562" s="2">
        <v>44939.271527777775</v>
      </c>
      <c r="H562" t="s">
        <v>55</v>
      </c>
      <c r="I562" t="s">
        <v>536</v>
      </c>
      <c r="J562" s="2">
        <v>44939.500694444447</v>
      </c>
      <c r="K562" t="s">
        <v>537</v>
      </c>
      <c r="N562" s="5" t="str">
        <f>_xlfn.XLOOKUP(ohrm_attendance_record[[#This Row],[employee_id]],hs_hr_employee[emp_number],hs_hr_employee[Employee Name],"NF",0,1)</f>
        <v>x_Ajit Singh</v>
      </c>
    </row>
    <row r="563" spans="1:14" x14ac:dyDescent="0.3">
      <c r="A563">
        <v>558</v>
      </c>
      <c r="B563">
        <v>15</v>
      </c>
      <c r="C563" s="2">
        <v>44937.261805555558</v>
      </c>
      <c r="D563" t="s">
        <v>55</v>
      </c>
      <c r="E563" t="s">
        <v>536</v>
      </c>
      <c r="F563" s="2">
        <v>44937.490972222222</v>
      </c>
      <c r="G563" s="2">
        <v>44943.240972222222</v>
      </c>
      <c r="H563" t="s">
        <v>55</v>
      </c>
      <c r="I563" t="s">
        <v>536</v>
      </c>
      <c r="J563" s="2">
        <v>44943.470138888886</v>
      </c>
      <c r="K563" t="s">
        <v>537</v>
      </c>
      <c r="N563" s="5" t="str">
        <f>_xlfn.XLOOKUP(ohrm_attendance_record[[#This Row],[employee_id]],hs_hr_employee[emp_number],hs_hr_employee[Employee Name],"NF",0,1)</f>
        <v>Gaurav Kokcha</v>
      </c>
    </row>
    <row r="564" spans="1:14" x14ac:dyDescent="0.3">
      <c r="A564">
        <v>559</v>
      </c>
      <c r="B564">
        <v>11</v>
      </c>
      <c r="C564" s="2">
        <v>44939.271527777775</v>
      </c>
      <c r="D564" t="s">
        <v>55</v>
      </c>
      <c r="E564" t="s">
        <v>536</v>
      </c>
      <c r="F564" s="2">
        <v>44939.500694444447</v>
      </c>
      <c r="G564" s="2">
        <v>44942.263888888891</v>
      </c>
      <c r="H564" t="s">
        <v>55</v>
      </c>
      <c r="I564" t="s">
        <v>536</v>
      </c>
      <c r="J564" s="2">
        <v>44942.493055555555</v>
      </c>
      <c r="K564" t="s">
        <v>537</v>
      </c>
      <c r="N564" s="5" t="str">
        <f>_xlfn.XLOOKUP(ohrm_attendance_record[[#This Row],[employee_id]],hs_hr_employee[emp_number],hs_hr_employee[Employee Name],"NF",0,1)</f>
        <v>x_Ajit Singh</v>
      </c>
    </row>
    <row r="565" spans="1:14" x14ac:dyDescent="0.3">
      <c r="A565">
        <v>560</v>
      </c>
      <c r="B565">
        <v>100001</v>
      </c>
      <c r="C565" s="2">
        <v>44942.229861111111</v>
      </c>
      <c r="D565" t="s">
        <v>55</v>
      </c>
      <c r="E565" t="s">
        <v>536</v>
      </c>
      <c r="F565" s="2">
        <v>44942.459027777775</v>
      </c>
      <c r="G565" s="2">
        <v>44943.244444444441</v>
      </c>
      <c r="H565" t="s">
        <v>55</v>
      </c>
      <c r="I565" t="s">
        <v>536</v>
      </c>
      <c r="J565" s="2">
        <v>44943.473611111112</v>
      </c>
      <c r="K565" t="s">
        <v>537</v>
      </c>
      <c r="N565" s="5" t="str">
        <f>_xlfn.XLOOKUP(ohrm_attendance_record[[#This Row],[employee_id]],hs_hr_employee[emp_number],hs_hr_employee[Employee Name],"NF",0,1)</f>
        <v>Dinesh Agrawal</v>
      </c>
    </row>
    <row r="566" spans="1:14" x14ac:dyDescent="0.3">
      <c r="A566">
        <v>561</v>
      </c>
      <c r="B566">
        <v>14</v>
      </c>
      <c r="C566" s="2">
        <v>44942.229861111111</v>
      </c>
      <c r="D566" t="s">
        <v>55</v>
      </c>
      <c r="E566" t="s">
        <v>536</v>
      </c>
      <c r="F566" s="2">
        <v>44942.459027777775</v>
      </c>
      <c r="G566" s="2">
        <v>44946.229166666664</v>
      </c>
      <c r="H566" t="s">
        <v>55</v>
      </c>
      <c r="I566" t="s">
        <v>536</v>
      </c>
      <c r="J566" s="2">
        <v>44946.458333333336</v>
      </c>
      <c r="K566" t="s">
        <v>537</v>
      </c>
      <c r="N566" s="5" t="str">
        <f>_xlfn.XLOOKUP(ohrm_attendance_record[[#This Row],[employee_id]],hs_hr_employee[emp_number],hs_hr_employee[Employee Name],"NF",0,1)</f>
        <v>Amol Jalda</v>
      </c>
    </row>
    <row r="567" spans="1:14" x14ac:dyDescent="0.3">
      <c r="A567">
        <v>562</v>
      </c>
      <c r="B567">
        <v>11</v>
      </c>
      <c r="C567" s="2">
        <v>44942.265277777777</v>
      </c>
      <c r="D567" t="s">
        <v>55</v>
      </c>
      <c r="E567" t="s">
        <v>536</v>
      </c>
      <c r="F567" s="2">
        <v>44942.494444444441</v>
      </c>
      <c r="G567" s="2">
        <v>44943.286805555559</v>
      </c>
      <c r="H567" t="s">
        <v>55</v>
      </c>
      <c r="I567" t="s">
        <v>536</v>
      </c>
      <c r="J567" s="2">
        <v>44943.515972222223</v>
      </c>
      <c r="K567" t="s">
        <v>537</v>
      </c>
      <c r="N567" s="5" t="str">
        <f>_xlfn.XLOOKUP(ohrm_attendance_record[[#This Row],[employee_id]],hs_hr_employee[emp_number],hs_hr_employee[Employee Name],"NF",0,1)</f>
        <v>x_Ajit Singh</v>
      </c>
    </row>
    <row r="568" spans="1:14" x14ac:dyDescent="0.3">
      <c r="A568">
        <v>563</v>
      </c>
      <c r="B568">
        <v>15</v>
      </c>
      <c r="C568" s="2">
        <v>44943.240972222222</v>
      </c>
      <c r="D568" t="s">
        <v>55</v>
      </c>
      <c r="E568" t="s">
        <v>536</v>
      </c>
      <c r="F568" s="2">
        <v>44943.470138888886</v>
      </c>
      <c r="G568" s="2">
        <v>44946.271527777775</v>
      </c>
      <c r="H568" t="s">
        <v>55</v>
      </c>
      <c r="I568" t="s">
        <v>536</v>
      </c>
      <c r="J568" s="2">
        <v>44946.500694444447</v>
      </c>
      <c r="K568" t="s">
        <v>537</v>
      </c>
      <c r="N568" s="5" t="str">
        <f>_xlfn.XLOOKUP(ohrm_attendance_record[[#This Row],[employee_id]],hs_hr_employee[emp_number],hs_hr_employee[Employee Name],"NF",0,1)</f>
        <v>Gaurav Kokcha</v>
      </c>
    </row>
    <row r="569" spans="1:14" x14ac:dyDescent="0.3">
      <c r="A569">
        <v>564</v>
      </c>
      <c r="B569">
        <v>100001</v>
      </c>
      <c r="C569" s="2">
        <v>44943.244444444441</v>
      </c>
      <c r="D569" t="s">
        <v>55</v>
      </c>
      <c r="E569" t="s">
        <v>536</v>
      </c>
      <c r="F569" s="2">
        <v>44943.473611111112</v>
      </c>
      <c r="G569" s="2">
        <v>44988.231249999997</v>
      </c>
      <c r="I569" t="s">
        <v>536</v>
      </c>
      <c r="J569" s="2">
        <v>44988.460416666669</v>
      </c>
      <c r="K569" t="s">
        <v>537</v>
      </c>
      <c r="M569" t="s">
        <v>554</v>
      </c>
      <c r="N569" s="5" t="str">
        <f>_xlfn.XLOOKUP(ohrm_attendance_record[[#This Row],[employee_id]],hs_hr_employee[emp_number],hs_hr_employee[Employee Name],"NF",0,1)</f>
        <v>Dinesh Agrawal</v>
      </c>
    </row>
    <row r="570" spans="1:14" x14ac:dyDescent="0.3">
      <c r="A570">
        <v>565</v>
      </c>
      <c r="B570">
        <v>11</v>
      </c>
      <c r="C570" s="2">
        <v>44943.286805555559</v>
      </c>
      <c r="D570" t="s">
        <v>55</v>
      </c>
      <c r="E570" t="s">
        <v>536</v>
      </c>
      <c r="F570" s="2">
        <v>44943.515972222223</v>
      </c>
      <c r="G570" s="2">
        <v>44946.270138888889</v>
      </c>
      <c r="H570" t="s">
        <v>55</v>
      </c>
      <c r="I570" t="s">
        <v>536</v>
      </c>
      <c r="J570" s="2">
        <v>44946.499305555553</v>
      </c>
      <c r="K570" t="s">
        <v>537</v>
      </c>
      <c r="N570" s="5" t="str">
        <f>_xlfn.XLOOKUP(ohrm_attendance_record[[#This Row],[employee_id]],hs_hr_employee[emp_number],hs_hr_employee[Employee Name],"NF",0,1)</f>
        <v>x_Ajit Singh</v>
      </c>
    </row>
    <row r="571" spans="1:14" x14ac:dyDescent="0.3">
      <c r="A571">
        <v>566</v>
      </c>
      <c r="B571">
        <v>14</v>
      </c>
      <c r="C571" s="2">
        <v>44946.229166666664</v>
      </c>
      <c r="D571" t="s">
        <v>55</v>
      </c>
      <c r="E571" t="s">
        <v>536</v>
      </c>
      <c r="F571" s="2">
        <v>44946.458333333336</v>
      </c>
      <c r="G571" s="2">
        <v>44949.229861111111</v>
      </c>
      <c r="H571" t="s">
        <v>55</v>
      </c>
      <c r="I571" t="s">
        <v>536</v>
      </c>
      <c r="J571" s="2">
        <v>44949.459027777775</v>
      </c>
      <c r="K571" t="s">
        <v>537</v>
      </c>
      <c r="N571" s="5" t="str">
        <f>_xlfn.XLOOKUP(ohrm_attendance_record[[#This Row],[employee_id]],hs_hr_employee[emp_number],hs_hr_employee[Employee Name],"NF",0,1)</f>
        <v>Amol Jalda</v>
      </c>
    </row>
    <row r="572" spans="1:14" x14ac:dyDescent="0.3">
      <c r="A572">
        <v>567</v>
      </c>
      <c r="B572">
        <v>11</v>
      </c>
      <c r="C572" s="2">
        <v>44946.270138888889</v>
      </c>
      <c r="D572" t="s">
        <v>55</v>
      </c>
      <c r="E572" t="s">
        <v>536</v>
      </c>
      <c r="F572" s="2">
        <v>44946.499305555553</v>
      </c>
      <c r="G572" s="2">
        <v>44949.37222222222</v>
      </c>
      <c r="H572" t="s">
        <v>55</v>
      </c>
      <c r="I572" t="s">
        <v>536</v>
      </c>
      <c r="J572" s="2">
        <v>44949.601388888892</v>
      </c>
      <c r="K572" t="s">
        <v>537</v>
      </c>
      <c r="N572" s="5" t="str">
        <f>_xlfn.XLOOKUP(ohrm_attendance_record[[#This Row],[employee_id]],hs_hr_employee[emp_number],hs_hr_employee[Employee Name],"NF",0,1)</f>
        <v>x_Ajit Singh</v>
      </c>
    </row>
    <row r="573" spans="1:14" x14ac:dyDescent="0.3">
      <c r="A573">
        <v>568</v>
      </c>
      <c r="B573">
        <v>15</v>
      </c>
      <c r="C573" s="2">
        <v>44946.271527777775</v>
      </c>
      <c r="D573" t="s">
        <v>55</v>
      </c>
      <c r="E573" t="s">
        <v>536</v>
      </c>
      <c r="F573" s="2">
        <v>44946.500694444447</v>
      </c>
      <c r="G573" s="2">
        <v>44950.247916666667</v>
      </c>
      <c r="H573" t="s">
        <v>55</v>
      </c>
      <c r="I573" t="s">
        <v>536</v>
      </c>
      <c r="J573" s="2">
        <v>44950.477083333331</v>
      </c>
      <c r="K573" t="s">
        <v>537</v>
      </c>
      <c r="N573" s="5" t="str">
        <f>_xlfn.XLOOKUP(ohrm_attendance_record[[#This Row],[employee_id]],hs_hr_employee[emp_number],hs_hr_employee[Employee Name],"NF",0,1)</f>
        <v>Gaurav Kokcha</v>
      </c>
    </row>
    <row r="574" spans="1:14" x14ac:dyDescent="0.3">
      <c r="A574">
        <v>569</v>
      </c>
      <c r="B574">
        <v>14</v>
      </c>
      <c r="C574" s="2">
        <v>44949.229861111111</v>
      </c>
      <c r="D574" t="s">
        <v>55</v>
      </c>
      <c r="E574" t="s">
        <v>536</v>
      </c>
      <c r="F574" s="2">
        <v>44949.459027777775</v>
      </c>
      <c r="G574" s="2">
        <v>44950.232638888891</v>
      </c>
      <c r="H574" t="s">
        <v>55</v>
      </c>
      <c r="I574" t="s">
        <v>536</v>
      </c>
      <c r="J574" s="2">
        <v>44950.461805555555</v>
      </c>
      <c r="K574" t="s">
        <v>537</v>
      </c>
      <c r="N574" s="5" t="str">
        <f>_xlfn.XLOOKUP(ohrm_attendance_record[[#This Row],[employee_id]],hs_hr_employee[emp_number],hs_hr_employee[Employee Name],"NF",0,1)</f>
        <v>Amol Jalda</v>
      </c>
    </row>
    <row r="575" spans="1:14" x14ac:dyDescent="0.3">
      <c r="A575">
        <v>570</v>
      </c>
      <c r="B575">
        <v>11</v>
      </c>
      <c r="C575" s="2">
        <v>44949.37222222222</v>
      </c>
      <c r="D575" t="s">
        <v>55</v>
      </c>
      <c r="E575" t="s">
        <v>536</v>
      </c>
      <c r="F575" s="2">
        <v>44949.601388888892</v>
      </c>
      <c r="G575" s="2">
        <v>44950.342361111114</v>
      </c>
      <c r="H575" t="s">
        <v>55</v>
      </c>
      <c r="I575" t="s">
        <v>536</v>
      </c>
      <c r="J575" s="2">
        <v>44950.571527777778</v>
      </c>
      <c r="K575" t="s">
        <v>537</v>
      </c>
      <c r="N575" s="5" t="str">
        <f>_xlfn.XLOOKUP(ohrm_attendance_record[[#This Row],[employee_id]],hs_hr_employee[emp_number],hs_hr_employee[Employee Name],"NF",0,1)</f>
        <v>x_Ajit Singh</v>
      </c>
    </row>
    <row r="576" spans="1:14" x14ac:dyDescent="0.3">
      <c r="A576">
        <v>571</v>
      </c>
      <c r="B576">
        <v>14</v>
      </c>
      <c r="C576" s="2">
        <v>44950.23333333333</v>
      </c>
      <c r="D576" t="s">
        <v>55</v>
      </c>
      <c r="E576" t="s">
        <v>536</v>
      </c>
      <c r="F576" s="2">
        <v>44950.462500000001</v>
      </c>
      <c r="G576" s="2">
        <v>44951.3</v>
      </c>
      <c r="H576" t="s">
        <v>55</v>
      </c>
      <c r="I576" t="s">
        <v>536</v>
      </c>
      <c r="J576" s="2">
        <v>44951.529166666667</v>
      </c>
      <c r="K576" t="s">
        <v>537</v>
      </c>
      <c r="N576" s="5" t="str">
        <f>_xlfn.XLOOKUP(ohrm_attendance_record[[#This Row],[employee_id]],hs_hr_employee[emp_number],hs_hr_employee[Employee Name],"NF",0,1)</f>
        <v>Amol Jalda</v>
      </c>
    </row>
    <row r="577" spans="1:14" x14ac:dyDescent="0.3">
      <c r="A577">
        <v>572</v>
      </c>
      <c r="B577">
        <v>15</v>
      </c>
      <c r="C577" s="2">
        <v>44950.247916666667</v>
      </c>
      <c r="D577" t="s">
        <v>55</v>
      </c>
      <c r="E577" t="s">
        <v>536</v>
      </c>
      <c r="F577" s="2">
        <v>44950.477083333331</v>
      </c>
      <c r="G577" s="2">
        <v>44953.234027777777</v>
      </c>
      <c r="H577" t="s">
        <v>55</v>
      </c>
      <c r="I577" t="s">
        <v>536</v>
      </c>
      <c r="J577" s="2">
        <v>44953.463194444441</v>
      </c>
      <c r="K577" t="s">
        <v>537</v>
      </c>
      <c r="N577" s="5" t="str">
        <f>_xlfn.XLOOKUP(ohrm_attendance_record[[#This Row],[employee_id]],hs_hr_employee[emp_number],hs_hr_employee[Employee Name],"NF",0,1)</f>
        <v>Gaurav Kokcha</v>
      </c>
    </row>
    <row r="578" spans="1:14" x14ac:dyDescent="0.3">
      <c r="A578">
        <v>573</v>
      </c>
      <c r="B578">
        <v>11</v>
      </c>
      <c r="C578" s="2">
        <v>44950.342361111114</v>
      </c>
      <c r="D578" t="s">
        <v>55</v>
      </c>
      <c r="E578" t="s">
        <v>536</v>
      </c>
      <c r="F578" s="2">
        <v>44950.571527777778</v>
      </c>
      <c r="G578" s="2">
        <v>44951.218055555553</v>
      </c>
      <c r="H578" t="s">
        <v>55</v>
      </c>
      <c r="I578" t="s">
        <v>536</v>
      </c>
      <c r="J578" s="2">
        <v>44951.447222222225</v>
      </c>
      <c r="K578" t="s">
        <v>537</v>
      </c>
      <c r="N578" s="5" t="str">
        <f>_xlfn.XLOOKUP(ohrm_attendance_record[[#This Row],[employee_id]],hs_hr_employee[emp_number],hs_hr_employee[Employee Name],"NF",0,1)</f>
        <v>x_Ajit Singh</v>
      </c>
    </row>
    <row r="579" spans="1:14" x14ac:dyDescent="0.3">
      <c r="A579">
        <v>574</v>
      </c>
      <c r="B579">
        <v>11</v>
      </c>
      <c r="C579" s="2">
        <v>44951.218055555553</v>
      </c>
      <c r="D579" t="s">
        <v>55</v>
      </c>
      <c r="E579" t="s">
        <v>536</v>
      </c>
      <c r="F579" s="2">
        <v>44951.447222222225</v>
      </c>
      <c r="G579" s="2">
        <v>44953.400694444441</v>
      </c>
      <c r="H579" t="s">
        <v>55</v>
      </c>
      <c r="I579" t="s">
        <v>536</v>
      </c>
      <c r="J579" s="2">
        <v>44953.629861111112</v>
      </c>
      <c r="K579" t="s">
        <v>537</v>
      </c>
      <c r="N579" s="5" t="str">
        <f>_xlfn.XLOOKUP(ohrm_attendance_record[[#This Row],[employee_id]],hs_hr_employee[emp_number],hs_hr_employee[Employee Name],"NF",0,1)</f>
        <v>x_Ajit Singh</v>
      </c>
    </row>
    <row r="580" spans="1:14" x14ac:dyDescent="0.3">
      <c r="A580">
        <v>575</v>
      </c>
      <c r="B580">
        <v>14</v>
      </c>
      <c r="C580" s="2">
        <v>44951.3</v>
      </c>
      <c r="D580" t="s">
        <v>55</v>
      </c>
      <c r="E580" t="s">
        <v>536</v>
      </c>
      <c r="F580" s="2">
        <v>44951.529166666667</v>
      </c>
      <c r="G580" s="2">
        <v>44953.229861111111</v>
      </c>
      <c r="H580" t="s">
        <v>55</v>
      </c>
      <c r="I580" t="s">
        <v>536</v>
      </c>
      <c r="J580" s="2">
        <v>44953.459027777775</v>
      </c>
      <c r="K580" t="s">
        <v>537</v>
      </c>
      <c r="N580" s="5" t="str">
        <f>_xlfn.XLOOKUP(ohrm_attendance_record[[#This Row],[employee_id]],hs_hr_employee[emp_number],hs_hr_employee[Employee Name],"NF",0,1)</f>
        <v>Amol Jalda</v>
      </c>
    </row>
    <row r="581" spans="1:14" x14ac:dyDescent="0.3">
      <c r="A581">
        <v>576</v>
      </c>
      <c r="B581">
        <v>14</v>
      </c>
      <c r="C581" s="2">
        <v>44953.230555555558</v>
      </c>
      <c r="D581" t="s">
        <v>55</v>
      </c>
      <c r="E581" t="s">
        <v>536</v>
      </c>
      <c r="F581" s="2">
        <v>44953.459722222222</v>
      </c>
      <c r="G581" s="2">
        <v>44956.229166666664</v>
      </c>
      <c r="H581" t="s">
        <v>55</v>
      </c>
      <c r="I581" t="s">
        <v>536</v>
      </c>
      <c r="J581" s="2">
        <v>44956.458333333336</v>
      </c>
      <c r="K581" t="s">
        <v>537</v>
      </c>
      <c r="N581" s="5" t="str">
        <f>_xlfn.XLOOKUP(ohrm_attendance_record[[#This Row],[employee_id]],hs_hr_employee[emp_number],hs_hr_employee[Employee Name],"NF",0,1)</f>
        <v>Amol Jalda</v>
      </c>
    </row>
    <row r="582" spans="1:14" x14ac:dyDescent="0.3">
      <c r="A582">
        <v>577</v>
      </c>
      <c r="B582">
        <v>15</v>
      </c>
      <c r="C582" s="2">
        <v>44953.234027777777</v>
      </c>
      <c r="D582" t="s">
        <v>55</v>
      </c>
      <c r="E582" t="s">
        <v>536</v>
      </c>
      <c r="F582" s="2">
        <v>44953.463194444441</v>
      </c>
      <c r="G582" s="2">
        <v>44956.283333333333</v>
      </c>
      <c r="H582" t="s">
        <v>55</v>
      </c>
      <c r="I582" t="s">
        <v>536</v>
      </c>
      <c r="J582" s="2">
        <v>44956.512499999997</v>
      </c>
      <c r="K582" t="s">
        <v>537</v>
      </c>
      <c r="N582" s="5" t="str">
        <f>_xlfn.XLOOKUP(ohrm_attendance_record[[#This Row],[employee_id]],hs_hr_employee[emp_number],hs_hr_employee[Employee Name],"NF",0,1)</f>
        <v>Gaurav Kokcha</v>
      </c>
    </row>
    <row r="583" spans="1:14" x14ac:dyDescent="0.3">
      <c r="A583">
        <v>578</v>
      </c>
      <c r="B583">
        <v>11</v>
      </c>
      <c r="C583" s="2">
        <v>44953.400694444441</v>
      </c>
      <c r="D583" t="s">
        <v>55</v>
      </c>
      <c r="E583" t="s">
        <v>536</v>
      </c>
      <c r="F583" s="2">
        <v>44953.629861111112</v>
      </c>
      <c r="G583" s="2">
        <v>44956.273611111108</v>
      </c>
      <c r="H583" t="s">
        <v>55</v>
      </c>
      <c r="I583" t="s">
        <v>536</v>
      </c>
      <c r="J583" s="2">
        <v>44956.50277777778</v>
      </c>
      <c r="K583" t="s">
        <v>537</v>
      </c>
      <c r="N583" s="5" t="str">
        <f>_xlfn.XLOOKUP(ohrm_attendance_record[[#This Row],[employee_id]],hs_hr_employee[emp_number],hs_hr_employee[Employee Name],"NF",0,1)</f>
        <v>x_Ajit Singh</v>
      </c>
    </row>
    <row r="584" spans="1:14" x14ac:dyDescent="0.3">
      <c r="A584">
        <v>579</v>
      </c>
      <c r="B584">
        <v>14</v>
      </c>
      <c r="C584" s="2">
        <v>44956.229166666664</v>
      </c>
      <c r="D584" t="s">
        <v>55</v>
      </c>
      <c r="E584" t="s">
        <v>536</v>
      </c>
      <c r="F584" s="2">
        <v>44956.458333333336</v>
      </c>
      <c r="G584" s="2">
        <v>44958.229166666664</v>
      </c>
      <c r="H584" t="s">
        <v>55</v>
      </c>
      <c r="I584" t="s">
        <v>536</v>
      </c>
      <c r="J584" s="2">
        <v>44958.458333333336</v>
      </c>
      <c r="K584" t="s">
        <v>537</v>
      </c>
      <c r="N584" s="5" t="str">
        <f>_xlfn.XLOOKUP(ohrm_attendance_record[[#This Row],[employee_id]],hs_hr_employee[emp_number],hs_hr_employee[Employee Name],"NF",0,1)</f>
        <v>Amol Jalda</v>
      </c>
    </row>
    <row r="585" spans="1:14" x14ac:dyDescent="0.3">
      <c r="A585">
        <v>580</v>
      </c>
      <c r="B585">
        <v>11</v>
      </c>
      <c r="C585" s="2">
        <v>44956.273611111108</v>
      </c>
      <c r="D585" t="s">
        <v>55</v>
      </c>
      <c r="E585" t="s">
        <v>536</v>
      </c>
      <c r="F585" s="2">
        <v>44956.50277777778</v>
      </c>
      <c r="G585" s="2">
        <v>44957.754166666666</v>
      </c>
      <c r="H585" t="s">
        <v>55</v>
      </c>
      <c r="I585" t="s">
        <v>536</v>
      </c>
      <c r="J585" s="2">
        <v>44957.98333333333</v>
      </c>
      <c r="K585" t="s">
        <v>537</v>
      </c>
      <c r="N585" s="5" t="str">
        <f>_xlfn.XLOOKUP(ohrm_attendance_record[[#This Row],[employee_id]],hs_hr_employee[emp_number],hs_hr_employee[Employee Name],"NF",0,1)</f>
        <v>x_Ajit Singh</v>
      </c>
    </row>
    <row r="586" spans="1:14" x14ac:dyDescent="0.3">
      <c r="A586">
        <v>581</v>
      </c>
      <c r="B586">
        <v>15</v>
      </c>
      <c r="C586" s="2">
        <v>44956.283333333333</v>
      </c>
      <c r="D586" t="s">
        <v>55</v>
      </c>
      <c r="E586" t="s">
        <v>536</v>
      </c>
      <c r="F586" s="2">
        <v>44956.512499999997</v>
      </c>
      <c r="G586" s="2">
        <v>44963.238194444442</v>
      </c>
      <c r="H586" t="s">
        <v>55</v>
      </c>
      <c r="I586" t="s">
        <v>536</v>
      </c>
      <c r="J586" s="2">
        <v>44963.467361111114</v>
      </c>
      <c r="K586" t="s">
        <v>537</v>
      </c>
      <c r="N586" s="5" t="str">
        <f>_xlfn.XLOOKUP(ohrm_attendance_record[[#This Row],[employee_id]],hs_hr_employee[emp_number],hs_hr_employee[Employee Name],"NF",0,1)</f>
        <v>Gaurav Kokcha</v>
      </c>
    </row>
    <row r="587" spans="1:14" x14ac:dyDescent="0.3">
      <c r="A587">
        <v>582</v>
      </c>
      <c r="B587">
        <v>11</v>
      </c>
      <c r="C587" s="2">
        <v>44957.754166666666</v>
      </c>
      <c r="D587" t="s">
        <v>55</v>
      </c>
      <c r="E587" t="s">
        <v>536</v>
      </c>
      <c r="F587" s="2">
        <v>44957.98333333333</v>
      </c>
      <c r="G587" s="2">
        <v>44958.772916666669</v>
      </c>
      <c r="H587" t="s">
        <v>55</v>
      </c>
      <c r="I587" t="s">
        <v>536</v>
      </c>
      <c r="J587" s="2">
        <v>44959.002083333333</v>
      </c>
      <c r="K587" t="s">
        <v>537</v>
      </c>
      <c r="N587" s="5" t="str">
        <f>_xlfn.XLOOKUP(ohrm_attendance_record[[#This Row],[employee_id]],hs_hr_employee[emp_number],hs_hr_employee[Employee Name],"NF",0,1)</f>
        <v>x_Ajit Singh</v>
      </c>
    </row>
    <row r="588" spans="1:14" x14ac:dyDescent="0.3">
      <c r="A588">
        <v>583</v>
      </c>
      <c r="B588">
        <v>14</v>
      </c>
      <c r="C588" s="2">
        <v>44958.229166666664</v>
      </c>
      <c r="D588" t="s">
        <v>55</v>
      </c>
      <c r="E588" t="s">
        <v>536</v>
      </c>
      <c r="F588" s="2">
        <v>44958.458333333336</v>
      </c>
      <c r="G588" s="2">
        <v>44963.234722222223</v>
      </c>
      <c r="H588" t="s">
        <v>55</v>
      </c>
      <c r="I588" t="s">
        <v>536</v>
      </c>
      <c r="J588" s="2">
        <v>44963.463888888888</v>
      </c>
      <c r="K588" t="s">
        <v>537</v>
      </c>
      <c r="N588" s="5" t="str">
        <f>_xlfn.XLOOKUP(ohrm_attendance_record[[#This Row],[employee_id]],hs_hr_employee[emp_number],hs_hr_employee[Employee Name],"NF",0,1)</f>
        <v>Amol Jalda</v>
      </c>
    </row>
    <row r="589" spans="1:14" x14ac:dyDescent="0.3">
      <c r="A589">
        <v>584</v>
      </c>
      <c r="B589">
        <v>14</v>
      </c>
      <c r="C589" s="2">
        <v>44963.234722222223</v>
      </c>
      <c r="D589" t="s">
        <v>55</v>
      </c>
      <c r="E589" t="s">
        <v>536</v>
      </c>
      <c r="F589" s="2">
        <v>44963.463888888888</v>
      </c>
      <c r="G589" s="2">
        <v>44963.234722222223</v>
      </c>
      <c r="H589" t="s">
        <v>55</v>
      </c>
      <c r="I589" t="s">
        <v>536</v>
      </c>
      <c r="J589" s="2">
        <v>44963.463888888888</v>
      </c>
      <c r="K589" t="s">
        <v>537</v>
      </c>
      <c r="N589" s="5" t="str">
        <f>_xlfn.XLOOKUP(ohrm_attendance_record[[#This Row],[employee_id]],hs_hr_employee[emp_number],hs_hr_employee[Employee Name],"NF",0,1)</f>
        <v>Amol Jalda</v>
      </c>
    </row>
    <row r="590" spans="1:14" x14ac:dyDescent="0.3">
      <c r="A590">
        <v>585</v>
      </c>
      <c r="B590">
        <v>14</v>
      </c>
      <c r="C590" s="2">
        <v>44963.234722222223</v>
      </c>
      <c r="D590" t="s">
        <v>55</v>
      </c>
      <c r="E590" t="s">
        <v>536</v>
      </c>
      <c r="F590" s="2">
        <v>44963.463888888888</v>
      </c>
      <c r="G590" s="2">
        <v>44963.234722222223</v>
      </c>
      <c r="H590" t="s">
        <v>55</v>
      </c>
      <c r="I590" t="s">
        <v>536</v>
      </c>
      <c r="J590" s="2">
        <v>44963.463888888888</v>
      </c>
      <c r="K590" t="s">
        <v>537</v>
      </c>
      <c r="N590" s="5" t="str">
        <f>_xlfn.XLOOKUP(ohrm_attendance_record[[#This Row],[employee_id]],hs_hr_employee[emp_number],hs_hr_employee[Employee Name],"NF",0,1)</f>
        <v>Amol Jalda</v>
      </c>
    </row>
    <row r="591" spans="1:14" x14ac:dyDescent="0.3">
      <c r="A591">
        <v>586</v>
      </c>
      <c r="B591">
        <v>14</v>
      </c>
      <c r="C591" s="2">
        <v>44963.234722222223</v>
      </c>
      <c r="D591" t="s">
        <v>55</v>
      </c>
      <c r="E591" t="s">
        <v>536</v>
      </c>
      <c r="F591" s="2">
        <v>44963.463888888888</v>
      </c>
      <c r="G591" s="2">
        <v>44964.229166666664</v>
      </c>
      <c r="H591" t="s">
        <v>55</v>
      </c>
      <c r="I591" t="s">
        <v>536</v>
      </c>
      <c r="J591" s="2">
        <v>44964.458333333336</v>
      </c>
      <c r="K591" t="s">
        <v>537</v>
      </c>
      <c r="N591" s="5" t="str">
        <f>_xlfn.XLOOKUP(ohrm_attendance_record[[#This Row],[employee_id]],hs_hr_employee[emp_number],hs_hr_employee[Employee Name],"NF",0,1)</f>
        <v>Amol Jalda</v>
      </c>
    </row>
    <row r="592" spans="1:14" x14ac:dyDescent="0.3">
      <c r="A592">
        <v>587</v>
      </c>
      <c r="B592">
        <v>15</v>
      </c>
      <c r="C592" s="2">
        <v>44963.238194444442</v>
      </c>
      <c r="D592" t="s">
        <v>55</v>
      </c>
      <c r="E592" t="s">
        <v>536</v>
      </c>
      <c r="F592" s="2">
        <v>44963.467361111114</v>
      </c>
      <c r="G592" s="2">
        <v>44988.250694444447</v>
      </c>
      <c r="I592" t="s">
        <v>536</v>
      </c>
      <c r="J592" s="2">
        <v>44988.479861111111</v>
      </c>
      <c r="K592" t="s">
        <v>537</v>
      </c>
      <c r="M592" t="s">
        <v>554</v>
      </c>
      <c r="N592" s="5" t="str">
        <f>_xlfn.XLOOKUP(ohrm_attendance_record[[#This Row],[employee_id]],hs_hr_employee[emp_number],hs_hr_employee[Employee Name],"NF",0,1)</f>
        <v>Gaurav Kokcha</v>
      </c>
    </row>
    <row r="593" spans="1:14" x14ac:dyDescent="0.3">
      <c r="A593">
        <v>588</v>
      </c>
      <c r="B593">
        <v>14</v>
      </c>
      <c r="C593" s="2">
        <v>44964.229166666664</v>
      </c>
      <c r="D593" t="s">
        <v>55</v>
      </c>
      <c r="E593" t="s">
        <v>536</v>
      </c>
      <c r="F593" s="2">
        <v>44964.458333333336</v>
      </c>
      <c r="G593" s="2">
        <v>44965.224305555559</v>
      </c>
      <c r="H593" t="s">
        <v>55</v>
      </c>
      <c r="I593" t="s">
        <v>536</v>
      </c>
      <c r="J593" s="2">
        <v>44965.453472222223</v>
      </c>
      <c r="K593" t="s">
        <v>537</v>
      </c>
      <c r="N593" s="5" t="str">
        <f>_xlfn.XLOOKUP(ohrm_attendance_record[[#This Row],[employee_id]],hs_hr_employee[emp_number],hs_hr_employee[Employee Name],"NF",0,1)</f>
        <v>Amol Jalda</v>
      </c>
    </row>
    <row r="594" spans="1:14" x14ac:dyDescent="0.3">
      <c r="A594">
        <v>589</v>
      </c>
      <c r="B594">
        <v>14</v>
      </c>
      <c r="C594" s="2">
        <v>44965.224305555559</v>
      </c>
      <c r="D594" t="s">
        <v>55</v>
      </c>
      <c r="E594" t="s">
        <v>536</v>
      </c>
      <c r="F594" s="2">
        <v>44965.453472222223</v>
      </c>
      <c r="G594" s="2">
        <v>44971.229166666664</v>
      </c>
      <c r="H594" t="s">
        <v>55</v>
      </c>
      <c r="I594" t="s">
        <v>536</v>
      </c>
      <c r="J594" s="2">
        <v>44971.458333333336</v>
      </c>
      <c r="K594" t="s">
        <v>537</v>
      </c>
      <c r="N594" s="5" t="str">
        <f>_xlfn.XLOOKUP(ohrm_attendance_record[[#This Row],[employee_id]],hs_hr_employee[emp_number],hs_hr_employee[Employee Name],"NF",0,1)</f>
        <v>Amol Jalda</v>
      </c>
    </row>
    <row r="595" spans="1:14" x14ac:dyDescent="0.3">
      <c r="A595">
        <v>590</v>
      </c>
      <c r="B595">
        <v>14</v>
      </c>
      <c r="C595" s="2">
        <v>44971.229166666664</v>
      </c>
      <c r="D595" t="s">
        <v>55</v>
      </c>
      <c r="E595" t="s">
        <v>536</v>
      </c>
      <c r="F595" s="2">
        <v>44971.458333333336</v>
      </c>
      <c r="G595" s="2">
        <v>44988.227083333331</v>
      </c>
      <c r="I595" t="s">
        <v>536</v>
      </c>
      <c r="J595" s="2">
        <v>44988.456250000003</v>
      </c>
      <c r="K595" t="s">
        <v>537</v>
      </c>
      <c r="M595" t="s">
        <v>554</v>
      </c>
      <c r="N595" s="5" t="str">
        <f>_xlfn.XLOOKUP(ohrm_attendance_record[[#This Row],[employee_id]],hs_hr_employee[emp_number],hs_hr_employee[Employee Name],"NF",0,1)</f>
        <v>Amol Jalda</v>
      </c>
    </row>
    <row r="596" spans="1:14" x14ac:dyDescent="0.3">
      <c r="A596">
        <v>591</v>
      </c>
      <c r="B596">
        <v>14</v>
      </c>
      <c r="C596" s="2">
        <v>44988.227083333331</v>
      </c>
      <c r="E596" t="s">
        <v>536</v>
      </c>
      <c r="F596" s="2">
        <v>44988.456250000003</v>
      </c>
      <c r="G596" s="2">
        <v>45000.244444444441</v>
      </c>
      <c r="I596" t="s">
        <v>536</v>
      </c>
      <c r="J596" s="2">
        <v>45000.473611111112</v>
      </c>
      <c r="K596" t="s">
        <v>537</v>
      </c>
      <c r="L596" t="s">
        <v>554</v>
      </c>
      <c r="M596" t="s">
        <v>554</v>
      </c>
      <c r="N596" s="5" t="str">
        <f>_xlfn.XLOOKUP(ohrm_attendance_record[[#This Row],[employee_id]],hs_hr_employee[emp_number],hs_hr_employee[Employee Name],"NF",0,1)</f>
        <v>Amol Jalda</v>
      </c>
    </row>
    <row r="597" spans="1:14" x14ac:dyDescent="0.3">
      <c r="A597">
        <v>592</v>
      </c>
      <c r="B597">
        <v>100001</v>
      </c>
      <c r="C597" s="2">
        <v>44988.231249999997</v>
      </c>
      <c r="E597" t="s">
        <v>536</v>
      </c>
      <c r="F597" s="2">
        <v>44988.460416666669</v>
      </c>
      <c r="G597" s="2">
        <v>44991.406944444447</v>
      </c>
      <c r="I597" t="s">
        <v>536</v>
      </c>
      <c r="J597" s="2">
        <v>44991.636111111111</v>
      </c>
      <c r="K597" t="s">
        <v>537</v>
      </c>
      <c r="L597" t="s">
        <v>554</v>
      </c>
      <c r="M597" t="s">
        <v>554</v>
      </c>
      <c r="N597" s="5" t="str">
        <f>_xlfn.XLOOKUP(ohrm_attendance_record[[#This Row],[employee_id]],hs_hr_employee[emp_number],hs_hr_employee[Employee Name],"NF",0,1)</f>
        <v>Dinesh Agrawal</v>
      </c>
    </row>
    <row r="598" spans="1:14" x14ac:dyDescent="0.3">
      <c r="A598">
        <v>593</v>
      </c>
      <c r="B598">
        <v>15</v>
      </c>
      <c r="C598" s="2">
        <v>44988.250694444447</v>
      </c>
      <c r="E598" t="s">
        <v>536</v>
      </c>
      <c r="F598" s="2">
        <v>44988.479861111111</v>
      </c>
      <c r="G598" s="2">
        <v>45000.243055555555</v>
      </c>
      <c r="I598" t="s">
        <v>536</v>
      </c>
      <c r="J598" s="2">
        <v>45000.472222222219</v>
      </c>
      <c r="K598" t="s">
        <v>537</v>
      </c>
      <c r="L598" t="s">
        <v>554</v>
      </c>
      <c r="M598" t="s">
        <v>554</v>
      </c>
      <c r="N598" s="5" t="str">
        <f>_xlfn.XLOOKUP(ohrm_attendance_record[[#This Row],[employee_id]],hs_hr_employee[emp_number],hs_hr_employee[Employee Name],"NF",0,1)</f>
        <v>Gaurav Kokcha</v>
      </c>
    </row>
    <row r="599" spans="1:14" x14ac:dyDescent="0.3">
      <c r="A599">
        <v>594</v>
      </c>
      <c r="B599">
        <v>100001</v>
      </c>
      <c r="C599" s="2">
        <v>44991.407638888886</v>
      </c>
      <c r="D599" t="s">
        <v>555</v>
      </c>
      <c r="E599" t="s">
        <v>536</v>
      </c>
      <c r="F599" s="2">
        <v>44991.636805555558</v>
      </c>
      <c r="G599" s="2">
        <v>44992.218055555553</v>
      </c>
      <c r="I599" t="s">
        <v>536</v>
      </c>
      <c r="J599" s="2">
        <v>44992.447222222225</v>
      </c>
      <c r="K599" t="s">
        <v>537</v>
      </c>
      <c r="L599" t="s">
        <v>554</v>
      </c>
      <c r="M599" t="s">
        <v>554</v>
      </c>
      <c r="N599" s="5" t="str">
        <f>_xlfn.XLOOKUP(ohrm_attendance_record[[#This Row],[employee_id]],hs_hr_employee[emp_number],hs_hr_employee[Employee Name],"NF",0,1)</f>
        <v>Dinesh Agrawal</v>
      </c>
    </row>
    <row r="600" spans="1:14" x14ac:dyDescent="0.3">
      <c r="A600">
        <v>595</v>
      </c>
      <c r="B600">
        <v>100001</v>
      </c>
      <c r="C600" s="2">
        <v>44992.21875</v>
      </c>
      <c r="E600" t="s">
        <v>536</v>
      </c>
      <c r="F600" s="2">
        <v>44992.447916666664</v>
      </c>
      <c r="G600" s="2">
        <v>44994.245138888888</v>
      </c>
      <c r="I600" t="s">
        <v>536</v>
      </c>
      <c r="J600" s="2">
        <v>44994.474305555559</v>
      </c>
      <c r="K600" t="s">
        <v>537</v>
      </c>
      <c r="L600" t="s">
        <v>554</v>
      </c>
      <c r="M600" t="s">
        <v>554</v>
      </c>
      <c r="N600" s="5" t="str">
        <f>_xlfn.XLOOKUP(ohrm_attendance_record[[#This Row],[employee_id]],hs_hr_employee[emp_number],hs_hr_employee[Employee Name],"NF",0,1)</f>
        <v>Dinesh Agrawal</v>
      </c>
    </row>
    <row r="601" spans="1:14" x14ac:dyDescent="0.3">
      <c r="A601">
        <v>596</v>
      </c>
      <c r="B601">
        <v>100001</v>
      </c>
      <c r="C601" s="2">
        <v>44994.245138888888</v>
      </c>
      <c r="E601" t="s">
        <v>536</v>
      </c>
      <c r="F601" s="2">
        <v>44994.474305555559</v>
      </c>
      <c r="G601" s="2">
        <v>45029.254166666666</v>
      </c>
      <c r="I601" t="s">
        <v>536</v>
      </c>
      <c r="J601" s="2">
        <v>45029.48333333333</v>
      </c>
      <c r="K601" t="s">
        <v>537</v>
      </c>
      <c r="L601" t="s">
        <v>554</v>
      </c>
      <c r="M601" t="s">
        <v>554</v>
      </c>
      <c r="N601" s="5" t="str">
        <f>_xlfn.XLOOKUP(ohrm_attendance_record[[#This Row],[employee_id]],hs_hr_employee[emp_number],hs_hr_employee[Employee Name],"NF",0,1)</f>
        <v>Dinesh Agrawal</v>
      </c>
    </row>
    <row r="602" spans="1:14" x14ac:dyDescent="0.3">
      <c r="A602">
        <v>597</v>
      </c>
      <c r="B602">
        <v>15</v>
      </c>
      <c r="C602" s="2">
        <v>45000.243055555555</v>
      </c>
      <c r="E602" t="s">
        <v>536</v>
      </c>
      <c r="F602" s="2">
        <v>45000.472222222219</v>
      </c>
      <c r="G602" s="2">
        <v>45005.292361111111</v>
      </c>
      <c r="I602" t="s">
        <v>536</v>
      </c>
      <c r="J602" s="2">
        <v>45005.521527777775</v>
      </c>
      <c r="K602" t="s">
        <v>537</v>
      </c>
      <c r="L602" t="s">
        <v>554</v>
      </c>
      <c r="M602" t="s">
        <v>554</v>
      </c>
      <c r="N602" s="5" t="str">
        <f>_xlfn.XLOOKUP(ohrm_attendance_record[[#This Row],[employee_id]],hs_hr_employee[emp_number],hs_hr_employee[Employee Name],"NF",0,1)</f>
        <v>Gaurav Kokcha</v>
      </c>
    </row>
    <row r="603" spans="1:14" x14ac:dyDescent="0.3">
      <c r="A603">
        <v>598</v>
      </c>
      <c r="B603">
        <v>14</v>
      </c>
      <c r="C603" s="2">
        <v>45000.245138888888</v>
      </c>
      <c r="E603" t="s">
        <v>536</v>
      </c>
      <c r="F603" s="2">
        <v>45000.474305555559</v>
      </c>
      <c r="G603" s="2">
        <v>45002.229166666664</v>
      </c>
      <c r="I603" t="s">
        <v>536</v>
      </c>
      <c r="J603" s="2">
        <v>45002.458333333336</v>
      </c>
      <c r="K603" t="s">
        <v>537</v>
      </c>
      <c r="L603" t="s">
        <v>554</v>
      </c>
      <c r="M603" t="s">
        <v>554</v>
      </c>
      <c r="N603" s="5" t="str">
        <f>_xlfn.XLOOKUP(ohrm_attendance_record[[#This Row],[employee_id]],hs_hr_employee[emp_number],hs_hr_employee[Employee Name],"NF",0,1)</f>
        <v>Amol Jalda</v>
      </c>
    </row>
    <row r="604" spans="1:14" x14ac:dyDescent="0.3">
      <c r="A604">
        <v>599</v>
      </c>
      <c r="B604">
        <v>14</v>
      </c>
      <c r="C604" s="2">
        <v>45002.229166666664</v>
      </c>
      <c r="E604" t="s">
        <v>536</v>
      </c>
      <c r="F604" s="2">
        <v>45002.458333333336</v>
      </c>
      <c r="G604" s="2">
        <v>45006.230555555558</v>
      </c>
      <c r="I604" t="s">
        <v>536</v>
      </c>
      <c r="J604" s="2">
        <v>45006.459722222222</v>
      </c>
      <c r="K604" t="s">
        <v>537</v>
      </c>
      <c r="L604" t="s">
        <v>554</v>
      </c>
      <c r="M604" t="s">
        <v>554</v>
      </c>
      <c r="N604" s="5" t="str">
        <f>_xlfn.XLOOKUP(ohrm_attendance_record[[#This Row],[employee_id]],hs_hr_employee[emp_number],hs_hr_employee[Employee Name],"NF",0,1)</f>
        <v>Amol Jalda</v>
      </c>
    </row>
    <row r="605" spans="1:14" x14ac:dyDescent="0.3">
      <c r="A605">
        <v>600</v>
      </c>
      <c r="B605">
        <v>15</v>
      </c>
      <c r="C605" s="2">
        <v>45005.292361111111</v>
      </c>
      <c r="E605" t="s">
        <v>536</v>
      </c>
      <c r="F605" s="2">
        <v>45005.521527777775</v>
      </c>
      <c r="G605" s="2">
        <v>45009.280555555553</v>
      </c>
      <c r="I605" t="s">
        <v>536</v>
      </c>
      <c r="J605" s="2">
        <v>45009.509722222225</v>
      </c>
      <c r="K605" t="s">
        <v>537</v>
      </c>
      <c r="L605" t="s">
        <v>554</v>
      </c>
      <c r="M605" t="s">
        <v>554</v>
      </c>
      <c r="N605" s="5" t="str">
        <f>_xlfn.XLOOKUP(ohrm_attendance_record[[#This Row],[employee_id]],hs_hr_employee[emp_number],hs_hr_employee[Employee Name],"NF",0,1)</f>
        <v>Gaurav Kokcha</v>
      </c>
    </row>
    <row r="606" spans="1:14" x14ac:dyDescent="0.3">
      <c r="A606">
        <v>601</v>
      </c>
      <c r="B606">
        <v>14</v>
      </c>
      <c r="C606" s="2">
        <v>45006.230555555558</v>
      </c>
      <c r="E606" t="s">
        <v>536</v>
      </c>
      <c r="F606" s="2">
        <v>45006.459722222222</v>
      </c>
      <c r="G606" s="2">
        <v>45007.229166666664</v>
      </c>
      <c r="I606" t="s">
        <v>536</v>
      </c>
      <c r="J606" s="2">
        <v>45007.458333333336</v>
      </c>
      <c r="K606" t="s">
        <v>537</v>
      </c>
      <c r="L606" t="s">
        <v>554</v>
      </c>
      <c r="M606" t="s">
        <v>554</v>
      </c>
      <c r="N606" s="5" t="str">
        <f>_xlfn.XLOOKUP(ohrm_attendance_record[[#This Row],[employee_id]],hs_hr_employee[emp_number],hs_hr_employee[Employee Name],"NF",0,1)</f>
        <v>Amol Jalda</v>
      </c>
    </row>
    <row r="607" spans="1:14" x14ac:dyDescent="0.3">
      <c r="A607">
        <v>602</v>
      </c>
      <c r="B607">
        <v>14</v>
      </c>
      <c r="C607" s="2">
        <v>45007.229166666664</v>
      </c>
      <c r="E607" t="s">
        <v>536</v>
      </c>
      <c r="F607" s="2">
        <v>45007.458333333336</v>
      </c>
      <c r="G607" s="2">
        <v>45008.228472222225</v>
      </c>
      <c r="I607" t="s">
        <v>536</v>
      </c>
      <c r="J607" s="2">
        <v>45008.457638888889</v>
      </c>
      <c r="K607" t="s">
        <v>537</v>
      </c>
      <c r="L607" t="s">
        <v>554</v>
      </c>
      <c r="M607" t="s">
        <v>554</v>
      </c>
      <c r="N607" s="5" t="str">
        <f>_xlfn.XLOOKUP(ohrm_attendance_record[[#This Row],[employee_id]],hs_hr_employee[emp_number],hs_hr_employee[Employee Name],"NF",0,1)</f>
        <v>Amol Jalda</v>
      </c>
    </row>
    <row r="608" spans="1:14" x14ac:dyDescent="0.3">
      <c r="A608">
        <v>603</v>
      </c>
      <c r="B608">
        <v>100002</v>
      </c>
      <c r="C608" s="2">
        <v>45007.378472222219</v>
      </c>
      <c r="E608" t="s">
        <v>536</v>
      </c>
      <c r="F608" s="2">
        <v>45007.607638888891</v>
      </c>
      <c r="G608" s="2">
        <v>45007.518750000003</v>
      </c>
      <c r="I608" t="s">
        <v>536</v>
      </c>
      <c r="J608" s="2">
        <v>45007.747916666667</v>
      </c>
      <c r="K608" t="s">
        <v>537</v>
      </c>
      <c r="L608" t="s">
        <v>554</v>
      </c>
      <c r="M608" t="s">
        <v>554</v>
      </c>
      <c r="N608" s="5" t="str">
        <f>_xlfn.XLOOKUP(ohrm_attendance_record[[#This Row],[employee_id]],hs_hr_employee[emp_number],hs_hr_employee[Employee Name],"NF",0,1)</f>
        <v>NF</v>
      </c>
    </row>
    <row r="609" spans="1:14" x14ac:dyDescent="0.3">
      <c r="A609">
        <v>604</v>
      </c>
      <c r="B609">
        <v>100002</v>
      </c>
      <c r="C609" s="2">
        <v>45008.212500000001</v>
      </c>
      <c r="E609" t="s">
        <v>536</v>
      </c>
      <c r="F609" s="2">
        <v>45008.441666666666</v>
      </c>
      <c r="G609" s="2"/>
      <c r="J609" s="2"/>
      <c r="K609" t="s">
        <v>549</v>
      </c>
      <c r="L609" t="s">
        <v>554</v>
      </c>
      <c r="N609" s="5" t="str">
        <f>_xlfn.XLOOKUP(ohrm_attendance_record[[#This Row],[employee_id]],hs_hr_employee[emp_number],hs_hr_employee[Employee Name],"NF",0,1)</f>
        <v>NF</v>
      </c>
    </row>
    <row r="610" spans="1:14" x14ac:dyDescent="0.3">
      <c r="A610">
        <v>605</v>
      </c>
      <c r="B610">
        <v>14</v>
      </c>
      <c r="C610" s="2">
        <v>45008.228472222225</v>
      </c>
      <c r="E610" t="s">
        <v>536</v>
      </c>
      <c r="F610" s="2">
        <v>45008.457638888889</v>
      </c>
      <c r="G610" s="2">
        <v>45012.259027777778</v>
      </c>
      <c r="I610" t="s">
        <v>536</v>
      </c>
      <c r="J610" s="2">
        <v>45012.488194444442</v>
      </c>
      <c r="K610" t="s">
        <v>537</v>
      </c>
      <c r="L610" t="s">
        <v>554</v>
      </c>
      <c r="M610" t="s">
        <v>554</v>
      </c>
      <c r="N610" s="5" t="str">
        <f>_xlfn.XLOOKUP(ohrm_attendance_record[[#This Row],[employee_id]],hs_hr_employee[emp_number],hs_hr_employee[Employee Name],"NF",0,1)</f>
        <v>Amol Jalda</v>
      </c>
    </row>
    <row r="611" spans="1:14" x14ac:dyDescent="0.3">
      <c r="A611">
        <v>606</v>
      </c>
      <c r="B611">
        <v>15</v>
      </c>
      <c r="C611" s="2">
        <v>45009.280555555553</v>
      </c>
      <c r="E611" t="s">
        <v>536</v>
      </c>
      <c r="F611" s="2">
        <v>45009.509722222225</v>
      </c>
      <c r="G611" s="2">
        <v>45044.254166666666</v>
      </c>
      <c r="I611" t="s">
        <v>536</v>
      </c>
      <c r="J611" s="2">
        <v>45044.48333333333</v>
      </c>
      <c r="K611" t="s">
        <v>537</v>
      </c>
      <c r="L611" t="s">
        <v>554</v>
      </c>
      <c r="M611" t="s">
        <v>554</v>
      </c>
      <c r="N611" s="5" t="str">
        <f>_xlfn.XLOOKUP(ohrm_attendance_record[[#This Row],[employee_id]],hs_hr_employee[emp_number],hs_hr_employee[Employee Name],"NF",0,1)</f>
        <v>Gaurav Kokcha</v>
      </c>
    </row>
    <row r="612" spans="1:14" x14ac:dyDescent="0.3">
      <c r="A612">
        <v>607</v>
      </c>
      <c r="B612">
        <v>14</v>
      </c>
      <c r="C612" s="2">
        <v>45012.259722222225</v>
      </c>
      <c r="E612" t="s">
        <v>536</v>
      </c>
      <c r="F612" s="2">
        <v>45012.488888888889</v>
      </c>
      <c r="G612" s="2">
        <v>45014.246527777781</v>
      </c>
      <c r="I612" t="s">
        <v>536</v>
      </c>
      <c r="J612" s="2">
        <v>45014.475694444445</v>
      </c>
      <c r="K612" t="s">
        <v>537</v>
      </c>
      <c r="L612" t="s">
        <v>554</v>
      </c>
      <c r="M612" t="s">
        <v>554</v>
      </c>
      <c r="N612" s="5" t="str">
        <f>_xlfn.XLOOKUP(ohrm_attendance_record[[#This Row],[employee_id]],hs_hr_employee[emp_number],hs_hr_employee[Employee Name],"NF",0,1)</f>
        <v>Amol Jalda</v>
      </c>
    </row>
    <row r="613" spans="1:14" x14ac:dyDescent="0.3">
      <c r="A613">
        <v>608</v>
      </c>
      <c r="B613">
        <v>14</v>
      </c>
      <c r="C613" s="2">
        <v>45014.246527777781</v>
      </c>
      <c r="E613" t="s">
        <v>536</v>
      </c>
      <c r="F613" s="2">
        <v>45014.475694444445</v>
      </c>
      <c r="G613" s="2">
        <v>45015.243055555555</v>
      </c>
      <c r="I613" t="s">
        <v>536</v>
      </c>
      <c r="J613" s="2">
        <v>45015.472222222219</v>
      </c>
      <c r="K613" t="s">
        <v>537</v>
      </c>
      <c r="L613" t="s">
        <v>554</v>
      </c>
      <c r="M613" t="s">
        <v>554</v>
      </c>
      <c r="N613" s="5" t="str">
        <f>_xlfn.XLOOKUP(ohrm_attendance_record[[#This Row],[employee_id]],hs_hr_employee[emp_number],hs_hr_employee[Employee Name],"NF",0,1)</f>
        <v>Amol Jalda</v>
      </c>
    </row>
    <row r="614" spans="1:14" x14ac:dyDescent="0.3">
      <c r="A614">
        <v>609</v>
      </c>
      <c r="B614">
        <v>14</v>
      </c>
      <c r="C614" s="2">
        <v>45015.243055555555</v>
      </c>
      <c r="E614" t="s">
        <v>536</v>
      </c>
      <c r="F614" s="2">
        <v>45015.472222222219</v>
      </c>
      <c r="G614" s="2">
        <v>45019.24722222222</v>
      </c>
      <c r="I614" t="s">
        <v>536</v>
      </c>
      <c r="J614" s="2">
        <v>45019.476388888892</v>
      </c>
      <c r="K614" t="s">
        <v>537</v>
      </c>
      <c r="L614" t="s">
        <v>554</v>
      </c>
      <c r="M614" t="s">
        <v>554</v>
      </c>
      <c r="N614" s="5" t="str">
        <f>_xlfn.XLOOKUP(ohrm_attendance_record[[#This Row],[employee_id]],hs_hr_employee[emp_number],hs_hr_employee[Employee Name],"NF",0,1)</f>
        <v>Amol Jalda</v>
      </c>
    </row>
    <row r="615" spans="1:14" x14ac:dyDescent="0.3">
      <c r="A615">
        <v>610</v>
      </c>
      <c r="B615">
        <v>14</v>
      </c>
      <c r="C615" s="2">
        <v>45019.24722222222</v>
      </c>
      <c r="E615" t="s">
        <v>536</v>
      </c>
      <c r="F615" s="2">
        <v>45019.476388888892</v>
      </c>
      <c r="G615" s="2">
        <v>45020.229861111111</v>
      </c>
      <c r="I615" t="s">
        <v>536</v>
      </c>
      <c r="J615" s="2">
        <v>45020.459027777775</v>
      </c>
      <c r="K615" t="s">
        <v>537</v>
      </c>
      <c r="L615" t="s">
        <v>554</v>
      </c>
      <c r="M615" t="s">
        <v>554</v>
      </c>
      <c r="N615" s="5" t="str">
        <f>_xlfn.XLOOKUP(ohrm_attendance_record[[#This Row],[employee_id]],hs_hr_employee[emp_number],hs_hr_employee[Employee Name],"NF",0,1)</f>
        <v>Amol Jalda</v>
      </c>
    </row>
    <row r="616" spans="1:14" x14ac:dyDescent="0.3">
      <c r="A616">
        <v>611</v>
      </c>
      <c r="B616">
        <v>14</v>
      </c>
      <c r="C616" s="2">
        <v>45020.229861111111</v>
      </c>
      <c r="E616" t="s">
        <v>536</v>
      </c>
      <c r="F616" s="2">
        <v>45020.459027777775</v>
      </c>
      <c r="G616" s="2">
        <v>45021.230555555558</v>
      </c>
      <c r="I616" t="s">
        <v>536</v>
      </c>
      <c r="J616" s="2">
        <v>45021.459722222222</v>
      </c>
      <c r="K616" t="s">
        <v>537</v>
      </c>
      <c r="L616" t="s">
        <v>554</v>
      </c>
      <c r="M616" t="s">
        <v>554</v>
      </c>
      <c r="N616" s="5" t="str">
        <f>_xlfn.XLOOKUP(ohrm_attendance_record[[#This Row],[employee_id]],hs_hr_employee[emp_number],hs_hr_employee[Employee Name],"NF",0,1)</f>
        <v>Amol Jalda</v>
      </c>
    </row>
    <row r="617" spans="1:14" x14ac:dyDescent="0.3">
      <c r="A617">
        <v>612</v>
      </c>
      <c r="B617">
        <v>14</v>
      </c>
      <c r="C617" s="2">
        <v>45021.231249999997</v>
      </c>
      <c r="E617" t="s">
        <v>536</v>
      </c>
      <c r="F617" s="2">
        <v>45021.460416666669</v>
      </c>
      <c r="G617" s="2">
        <v>45022.229166666664</v>
      </c>
      <c r="I617" t="s">
        <v>536</v>
      </c>
      <c r="J617" s="2">
        <v>45022.458333333336</v>
      </c>
      <c r="K617" t="s">
        <v>537</v>
      </c>
      <c r="L617" t="s">
        <v>554</v>
      </c>
      <c r="M617" t="s">
        <v>554</v>
      </c>
      <c r="N617" s="5" t="str">
        <f>_xlfn.XLOOKUP(ohrm_attendance_record[[#This Row],[employee_id]],hs_hr_employee[emp_number],hs_hr_employee[Employee Name],"NF",0,1)</f>
        <v>Amol Jalda</v>
      </c>
    </row>
    <row r="618" spans="1:14" x14ac:dyDescent="0.3">
      <c r="A618">
        <v>613</v>
      </c>
      <c r="B618">
        <v>14</v>
      </c>
      <c r="C618" s="2">
        <v>45022.229166666664</v>
      </c>
      <c r="E618" t="s">
        <v>536</v>
      </c>
      <c r="F618" s="2">
        <v>45022.458333333336</v>
      </c>
      <c r="G618" s="2">
        <v>45023.229166666664</v>
      </c>
      <c r="I618" t="s">
        <v>536</v>
      </c>
      <c r="J618" s="2">
        <v>45023.458333333336</v>
      </c>
      <c r="K618" t="s">
        <v>537</v>
      </c>
      <c r="L618" t="s">
        <v>554</v>
      </c>
      <c r="M618" t="s">
        <v>554</v>
      </c>
      <c r="N618" s="5" t="str">
        <f>_xlfn.XLOOKUP(ohrm_attendance_record[[#This Row],[employee_id]],hs_hr_employee[emp_number],hs_hr_employee[Employee Name],"NF",0,1)</f>
        <v>Amol Jalda</v>
      </c>
    </row>
    <row r="619" spans="1:14" x14ac:dyDescent="0.3">
      <c r="A619">
        <v>614</v>
      </c>
      <c r="B619">
        <v>14</v>
      </c>
      <c r="C619" s="2">
        <v>45023.229166666664</v>
      </c>
      <c r="E619" t="s">
        <v>536</v>
      </c>
      <c r="F619" s="2">
        <v>45023.458333333336</v>
      </c>
      <c r="G619" s="2">
        <v>45026.210416666669</v>
      </c>
      <c r="I619" t="s">
        <v>536</v>
      </c>
      <c r="J619" s="2">
        <v>45026.439583333333</v>
      </c>
      <c r="K619" t="s">
        <v>537</v>
      </c>
      <c r="L619" t="s">
        <v>554</v>
      </c>
      <c r="M619" t="s">
        <v>554</v>
      </c>
      <c r="N619" s="5" t="str">
        <f>_xlfn.XLOOKUP(ohrm_attendance_record[[#This Row],[employee_id]],hs_hr_employee[emp_number],hs_hr_employee[Employee Name],"NF",0,1)</f>
        <v>Amol Jalda</v>
      </c>
    </row>
    <row r="620" spans="1:14" x14ac:dyDescent="0.3">
      <c r="A620">
        <v>615</v>
      </c>
      <c r="B620">
        <v>14</v>
      </c>
      <c r="C620" s="2">
        <v>45026.213888888888</v>
      </c>
      <c r="E620" t="s">
        <v>536</v>
      </c>
      <c r="F620" s="2">
        <v>45026.443055555559</v>
      </c>
      <c r="G620" s="2">
        <v>45029.229166666664</v>
      </c>
      <c r="I620" t="s">
        <v>536</v>
      </c>
      <c r="J620" s="2">
        <v>45029.458333333336</v>
      </c>
      <c r="K620" t="s">
        <v>537</v>
      </c>
      <c r="L620" t="s">
        <v>554</v>
      </c>
      <c r="M620" t="s">
        <v>554</v>
      </c>
      <c r="N620" s="5" t="str">
        <f>_xlfn.XLOOKUP(ohrm_attendance_record[[#This Row],[employee_id]],hs_hr_employee[emp_number],hs_hr_employee[Employee Name],"NF",0,1)</f>
        <v>Amol Jalda</v>
      </c>
    </row>
    <row r="621" spans="1:14" x14ac:dyDescent="0.3">
      <c r="A621">
        <v>616</v>
      </c>
      <c r="B621">
        <v>14</v>
      </c>
      <c r="C621" s="2">
        <v>45029.229166666664</v>
      </c>
      <c r="E621" t="s">
        <v>536</v>
      </c>
      <c r="F621" s="2">
        <v>45029.458333333336</v>
      </c>
      <c r="G621" s="2">
        <v>45042.229166666664</v>
      </c>
      <c r="I621" t="s">
        <v>536</v>
      </c>
      <c r="J621" s="2">
        <v>45042.458333333336</v>
      </c>
      <c r="K621" t="s">
        <v>537</v>
      </c>
      <c r="L621" t="s">
        <v>554</v>
      </c>
      <c r="M621" t="s">
        <v>554</v>
      </c>
      <c r="N621" s="5" t="str">
        <f>_xlfn.XLOOKUP(ohrm_attendance_record[[#This Row],[employee_id]],hs_hr_employee[emp_number],hs_hr_employee[Employee Name],"NF",0,1)</f>
        <v>Amol Jalda</v>
      </c>
    </row>
    <row r="622" spans="1:14" x14ac:dyDescent="0.3">
      <c r="A622">
        <v>617</v>
      </c>
      <c r="B622">
        <v>100001</v>
      </c>
      <c r="C622" s="2">
        <v>45029.254166666666</v>
      </c>
      <c r="E622" t="s">
        <v>536</v>
      </c>
      <c r="F622" s="2">
        <v>45029.48333333333</v>
      </c>
      <c r="G622" s="2">
        <v>45307.380555555559</v>
      </c>
      <c r="I622" t="s">
        <v>536</v>
      </c>
      <c r="J622" s="2">
        <v>45307.609722222223</v>
      </c>
      <c r="K622" t="s">
        <v>537</v>
      </c>
      <c r="L622" t="s">
        <v>554</v>
      </c>
      <c r="M622" t="s">
        <v>554</v>
      </c>
      <c r="N622" s="5" t="str">
        <f>_xlfn.XLOOKUP(ohrm_attendance_record[[#This Row],[employee_id]],hs_hr_employee[emp_number],hs_hr_employee[Employee Name],"NF",0,1)</f>
        <v>Dinesh Agrawal</v>
      </c>
    </row>
    <row r="623" spans="1:14" x14ac:dyDescent="0.3">
      <c r="A623">
        <v>618</v>
      </c>
      <c r="B623">
        <v>14</v>
      </c>
      <c r="C623" s="2">
        <v>45042.229166666664</v>
      </c>
      <c r="E623" t="s">
        <v>536</v>
      </c>
      <c r="F623" s="2">
        <v>45042.458333333336</v>
      </c>
      <c r="G623" s="2">
        <v>45044.254166666666</v>
      </c>
      <c r="I623" t="s">
        <v>536</v>
      </c>
      <c r="J623" s="2">
        <v>45044.48333333333</v>
      </c>
      <c r="K623" t="s">
        <v>537</v>
      </c>
      <c r="L623" t="s">
        <v>554</v>
      </c>
      <c r="M623" t="s">
        <v>554</v>
      </c>
      <c r="N623" s="5" t="str">
        <f>_xlfn.XLOOKUP(ohrm_attendance_record[[#This Row],[employee_id]],hs_hr_employee[emp_number],hs_hr_employee[Employee Name],"NF",0,1)</f>
        <v>Amol Jalda</v>
      </c>
    </row>
    <row r="624" spans="1:14" x14ac:dyDescent="0.3">
      <c r="A624">
        <v>619</v>
      </c>
      <c r="B624">
        <v>15</v>
      </c>
      <c r="C624" s="2">
        <v>45044.254861111112</v>
      </c>
      <c r="E624" t="s">
        <v>536</v>
      </c>
      <c r="F624" s="2">
        <v>45044.484027777777</v>
      </c>
      <c r="G624" s="2"/>
      <c r="J624" s="2"/>
      <c r="K624" t="s">
        <v>549</v>
      </c>
      <c r="L624" t="s">
        <v>554</v>
      </c>
      <c r="N624" s="5" t="str">
        <f>_xlfn.XLOOKUP(ohrm_attendance_record[[#This Row],[employee_id]],hs_hr_employee[emp_number],hs_hr_employee[Employee Name],"NF",0,1)</f>
        <v>Gaurav Kokcha</v>
      </c>
    </row>
    <row r="625" spans="1:14" x14ac:dyDescent="0.3">
      <c r="A625">
        <v>620</v>
      </c>
      <c r="B625">
        <v>14</v>
      </c>
      <c r="C625" s="2">
        <v>45044.254861111112</v>
      </c>
      <c r="E625" t="s">
        <v>536</v>
      </c>
      <c r="F625" s="2">
        <v>45044.484027777777</v>
      </c>
      <c r="G625" s="2">
        <v>45048.230555555558</v>
      </c>
      <c r="I625" t="s">
        <v>536</v>
      </c>
      <c r="J625" s="2">
        <v>45048.459722222222</v>
      </c>
      <c r="K625" t="s">
        <v>537</v>
      </c>
      <c r="L625" t="s">
        <v>554</v>
      </c>
      <c r="M625" t="s">
        <v>554</v>
      </c>
      <c r="N625" s="5" t="str">
        <f>_xlfn.XLOOKUP(ohrm_attendance_record[[#This Row],[employee_id]],hs_hr_employee[emp_number],hs_hr_employee[Employee Name],"NF",0,1)</f>
        <v>Amol Jalda</v>
      </c>
    </row>
    <row r="626" spans="1:14" x14ac:dyDescent="0.3">
      <c r="A626">
        <v>621</v>
      </c>
      <c r="B626">
        <v>14</v>
      </c>
      <c r="C626" s="2">
        <v>45048.230555555558</v>
      </c>
      <c r="E626" t="s">
        <v>536</v>
      </c>
      <c r="F626" s="2">
        <v>45048.459722222222</v>
      </c>
      <c r="G626" s="2">
        <v>45049.229166666664</v>
      </c>
      <c r="I626" t="s">
        <v>536</v>
      </c>
      <c r="J626" s="2">
        <v>45049.458333333336</v>
      </c>
      <c r="K626" t="s">
        <v>537</v>
      </c>
      <c r="L626" t="s">
        <v>554</v>
      </c>
      <c r="M626" t="s">
        <v>554</v>
      </c>
      <c r="N626" s="5" t="str">
        <f>_xlfn.XLOOKUP(ohrm_attendance_record[[#This Row],[employee_id]],hs_hr_employee[emp_number],hs_hr_employee[Employee Name],"NF",0,1)</f>
        <v>Amol Jalda</v>
      </c>
    </row>
    <row r="627" spans="1:14" x14ac:dyDescent="0.3">
      <c r="A627">
        <v>622</v>
      </c>
      <c r="B627">
        <v>14</v>
      </c>
      <c r="C627" s="2">
        <v>45049.229166666664</v>
      </c>
      <c r="E627" t="s">
        <v>536</v>
      </c>
      <c r="F627" s="2">
        <v>45049.458333333336</v>
      </c>
      <c r="G627" s="2">
        <v>45051.229166666664</v>
      </c>
      <c r="I627" t="s">
        <v>536</v>
      </c>
      <c r="J627" s="2">
        <v>45051.458333333336</v>
      </c>
      <c r="K627" t="s">
        <v>537</v>
      </c>
      <c r="L627" t="s">
        <v>554</v>
      </c>
      <c r="M627" t="s">
        <v>554</v>
      </c>
      <c r="N627" s="5" t="str">
        <f>_xlfn.XLOOKUP(ohrm_attendance_record[[#This Row],[employee_id]],hs_hr_employee[emp_number],hs_hr_employee[Employee Name],"NF",0,1)</f>
        <v>Amol Jalda</v>
      </c>
    </row>
    <row r="628" spans="1:14" x14ac:dyDescent="0.3">
      <c r="A628">
        <v>623</v>
      </c>
      <c r="B628">
        <v>14</v>
      </c>
      <c r="C628" s="2">
        <v>45051.229166666664</v>
      </c>
      <c r="E628" t="s">
        <v>536</v>
      </c>
      <c r="F628" s="2">
        <v>45051.458333333336</v>
      </c>
      <c r="G628" s="2">
        <v>45252.645138888889</v>
      </c>
      <c r="I628" t="s">
        <v>536</v>
      </c>
      <c r="J628" s="2">
        <v>45252.874305555553</v>
      </c>
      <c r="K628" t="s">
        <v>537</v>
      </c>
      <c r="L628" t="s">
        <v>554</v>
      </c>
      <c r="M628" t="s">
        <v>554</v>
      </c>
      <c r="N628" s="5" t="str">
        <f>_xlfn.XLOOKUP(ohrm_attendance_record[[#This Row],[employee_id]],hs_hr_employee[emp_number],hs_hr_employee[Employee Name],"NF",0,1)</f>
        <v>Amol Jalda</v>
      </c>
    </row>
    <row r="629" spans="1:14" x14ac:dyDescent="0.3">
      <c r="A629">
        <v>624</v>
      </c>
      <c r="B629">
        <v>7</v>
      </c>
      <c r="C629" s="2">
        <v>45051.279166666667</v>
      </c>
      <c r="E629" t="s">
        <v>536</v>
      </c>
      <c r="F629" s="2">
        <v>45051.508333333331</v>
      </c>
      <c r="G629" s="2">
        <v>45051.279166666667</v>
      </c>
      <c r="I629" t="s">
        <v>536</v>
      </c>
      <c r="J629" s="2">
        <v>45051.508333333331</v>
      </c>
      <c r="K629" t="s">
        <v>537</v>
      </c>
      <c r="L629" t="s">
        <v>554</v>
      </c>
      <c r="M629" t="s">
        <v>554</v>
      </c>
      <c r="N629" s="5" t="str">
        <f>_xlfn.XLOOKUP(ohrm_attendance_record[[#This Row],[employee_id]],hs_hr_employee[emp_number],hs_hr_employee[Employee Name],"NF",0,1)</f>
        <v>Shekhar Sharma</v>
      </c>
    </row>
    <row r="630" spans="1:14" x14ac:dyDescent="0.3">
      <c r="A630">
        <v>625</v>
      </c>
      <c r="B630">
        <v>7</v>
      </c>
      <c r="C630" s="2">
        <v>45051.279166666667</v>
      </c>
      <c r="E630" t="s">
        <v>536</v>
      </c>
      <c r="F630" s="2">
        <v>45051.508333333331</v>
      </c>
      <c r="G630" s="2">
        <v>45051.279166666667</v>
      </c>
      <c r="I630" t="s">
        <v>536</v>
      </c>
      <c r="J630" s="2">
        <v>45051.508333333331</v>
      </c>
      <c r="K630" t="s">
        <v>537</v>
      </c>
      <c r="L630" t="s">
        <v>554</v>
      </c>
      <c r="M630" t="s">
        <v>554</v>
      </c>
      <c r="N630" s="5" t="str">
        <f>_xlfn.XLOOKUP(ohrm_attendance_record[[#This Row],[employee_id]],hs_hr_employee[emp_number],hs_hr_employee[Employee Name],"NF",0,1)</f>
        <v>Shekhar Sharma</v>
      </c>
    </row>
    <row r="631" spans="1:14" x14ac:dyDescent="0.3">
      <c r="A631">
        <v>626</v>
      </c>
      <c r="B631">
        <v>7</v>
      </c>
      <c r="C631" s="2">
        <v>45056.454861111109</v>
      </c>
      <c r="E631" t="s">
        <v>536</v>
      </c>
      <c r="F631" s="2">
        <v>45056.684027777781</v>
      </c>
      <c r="G631" s="2">
        <v>45056.486805555556</v>
      </c>
      <c r="I631" t="s">
        <v>536</v>
      </c>
      <c r="J631" s="2">
        <v>45056.71597222222</v>
      </c>
      <c r="K631" t="s">
        <v>537</v>
      </c>
      <c r="L631" t="s">
        <v>554</v>
      </c>
      <c r="M631" t="s">
        <v>554</v>
      </c>
      <c r="N631" s="5" t="str">
        <f>_xlfn.XLOOKUP(ohrm_attendance_record[[#This Row],[employee_id]],hs_hr_employee[emp_number],hs_hr_employee[Employee Name],"NF",0,1)</f>
        <v>Shekhar Sharma</v>
      </c>
    </row>
    <row r="632" spans="1:14" x14ac:dyDescent="0.3">
      <c r="A632">
        <v>627</v>
      </c>
      <c r="B632">
        <v>100003</v>
      </c>
      <c r="C632" s="2">
        <v>45131.224999999999</v>
      </c>
      <c r="E632" t="s">
        <v>536</v>
      </c>
      <c r="F632" s="2">
        <v>45131.45416666667</v>
      </c>
      <c r="G632" s="2">
        <v>45132.257638888892</v>
      </c>
      <c r="I632" t="s">
        <v>536</v>
      </c>
      <c r="J632" s="2">
        <v>45132.486805555556</v>
      </c>
      <c r="K632" t="s">
        <v>537</v>
      </c>
      <c r="L632" t="s">
        <v>554</v>
      </c>
      <c r="M632" t="s">
        <v>554</v>
      </c>
      <c r="N632" s="5" t="str">
        <f>_xlfn.XLOOKUP(ohrm_attendance_record[[#This Row],[employee_id]],hs_hr_employee[emp_number],hs_hr_employee[Employee Name],"NF",0,1)</f>
        <v>x_Adnaan Ahmed</v>
      </c>
    </row>
    <row r="633" spans="1:14" x14ac:dyDescent="0.3">
      <c r="A633">
        <v>628</v>
      </c>
      <c r="B633">
        <v>100004</v>
      </c>
      <c r="C633" s="2">
        <v>45132.205555555556</v>
      </c>
      <c r="E633" t="s">
        <v>536</v>
      </c>
      <c r="F633" s="2">
        <v>45132.43472222222</v>
      </c>
      <c r="G633" s="2">
        <v>45132.522222222222</v>
      </c>
      <c r="I633" t="s">
        <v>536</v>
      </c>
      <c r="J633" s="2">
        <v>45132.751388888886</v>
      </c>
      <c r="K633" t="s">
        <v>537</v>
      </c>
      <c r="L633" t="s">
        <v>554</v>
      </c>
      <c r="M633" t="s">
        <v>554</v>
      </c>
      <c r="N633" s="5" t="str">
        <f>_xlfn.XLOOKUP(ohrm_attendance_record[[#This Row],[employee_id]],hs_hr_employee[emp_number],hs_hr_employee[Employee Name],"NF",0,1)</f>
        <v>Sourav Rathor</v>
      </c>
    </row>
    <row r="634" spans="1:14" x14ac:dyDescent="0.3">
      <c r="A634">
        <v>629</v>
      </c>
      <c r="B634">
        <v>100003</v>
      </c>
      <c r="C634" s="2">
        <v>45132.258333333331</v>
      </c>
      <c r="E634" t="s">
        <v>536</v>
      </c>
      <c r="F634" s="2">
        <v>45132.487500000003</v>
      </c>
      <c r="G634" s="2">
        <v>45132.519444444442</v>
      </c>
      <c r="I634" t="s">
        <v>536</v>
      </c>
      <c r="J634" s="2">
        <v>45132.748611111114</v>
      </c>
      <c r="K634" t="s">
        <v>537</v>
      </c>
      <c r="L634" t="s">
        <v>554</v>
      </c>
      <c r="M634" t="s">
        <v>554</v>
      </c>
      <c r="N634" s="5" t="str">
        <f>_xlfn.XLOOKUP(ohrm_attendance_record[[#This Row],[employee_id]],hs_hr_employee[emp_number],hs_hr_employee[Employee Name],"NF",0,1)</f>
        <v>x_Adnaan Ahmed</v>
      </c>
    </row>
    <row r="635" spans="1:14" x14ac:dyDescent="0.3">
      <c r="A635">
        <v>630</v>
      </c>
      <c r="B635">
        <v>100004</v>
      </c>
      <c r="C635" s="2">
        <v>45133.246527777781</v>
      </c>
      <c r="E635" t="s">
        <v>536</v>
      </c>
      <c r="F635" s="2">
        <v>45133.475694444445</v>
      </c>
      <c r="G635" s="2">
        <v>45133.524305555555</v>
      </c>
      <c r="I635" t="s">
        <v>536</v>
      </c>
      <c r="J635" s="2">
        <v>45133.753472222219</v>
      </c>
      <c r="K635" t="s">
        <v>537</v>
      </c>
      <c r="L635" t="s">
        <v>554</v>
      </c>
      <c r="M635" t="s">
        <v>554</v>
      </c>
      <c r="N635" s="5" t="str">
        <f>_xlfn.XLOOKUP(ohrm_attendance_record[[#This Row],[employee_id]],hs_hr_employee[emp_number],hs_hr_employee[Employee Name],"NF",0,1)</f>
        <v>Sourav Rathor</v>
      </c>
    </row>
    <row r="636" spans="1:14" x14ac:dyDescent="0.3">
      <c r="A636">
        <v>631</v>
      </c>
      <c r="B636">
        <v>100004</v>
      </c>
      <c r="C636" s="2">
        <v>45134.198611111111</v>
      </c>
      <c r="E636" t="s">
        <v>536</v>
      </c>
      <c r="F636" s="2">
        <v>45134.427777777775</v>
      </c>
      <c r="G636" s="2"/>
      <c r="J636" s="2"/>
      <c r="K636" t="s">
        <v>549</v>
      </c>
      <c r="L636" t="s">
        <v>554</v>
      </c>
      <c r="N636" s="5" t="str">
        <f>_xlfn.XLOOKUP(ohrm_attendance_record[[#This Row],[employee_id]],hs_hr_employee[emp_number],hs_hr_employee[Employee Name],"NF",0,1)</f>
        <v>Sourav Rathor</v>
      </c>
    </row>
    <row r="637" spans="1:14" x14ac:dyDescent="0.3">
      <c r="A637">
        <v>632</v>
      </c>
      <c r="B637">
        <v>100006</v>
      </c>
      <c r="C637" s="2">
        <v>45156.372916666667</v>
      </c>
      <c r="E637" t="s">
        <v>536</v>
      </c>
      <c r="F637" s="2">
        <v>45156.602083333331</v>
      </c>
      <c r="G637" s="2"/>
      <c r="J637" s="2"/>
      <c r="K637" t="s">
        <v>549</v>
      </c>
      <c r="L637" t="s">
        <v>554</v>
      </c>
      <c r="N637" s="5" t="str">
        <f>_xlfn.XLOOKUP(ohrm_attendance_record[[#This Row],[employee_id]],hs_hr_employee[emp_number],hs_hr_employee[Employee Name],"NF",0,1)</f>
        <v>Preeti Tyagi</v>
      </c>
    </row>
    <row r="638" spans="1:14" x14ac:dyDescent="0.3">
      <c r="A638">
        <v>633</v>
      </c>
      <c r="B638">
        <v>7</v>
      </c>
      <c r="C638" s="2">
        <v>45419.46875</v>
      </c>
      <c r="E638" t="s">
        <v>536</v>
      </c>
      <c r="F638" s="2">
        <v>45419.697916666664</v>
      </c>
      <c r="G638" s="2">
        <v>45419.46875</v>
      </c>
      <c r="I638" t="s">
        <v>536</v>
      </c>
      <c r="J638" s="2">
        <v>45419.697916666664</v>
      </c>
      <c r="K638" t="s">
        <v>537</v>
      </c>
      <c r="L638" t="s">
        <v>554</v>
      </c>
      <c r="M638" t="s">
        <v>554</v>
      </c>
      <c r="N638" s="5" t="str">
        <f>_xlfn.XLOOKUP(ohrm_attendance_record[[#This Row],[employee_id]],hs_hr_employee[emp_number],hs_hr_employee[Employee Name],"NF",0,1)</f>
        <v>Shekhar Sharma</v>
      </c>
    </row>
    <row r="639" spans="1:14" x14ac:dyDescent="0.3">
      <c r="A639">
        <v>634</v>
      </c>
      <c r="B639">
        <v>100009</v>
      </c>
      <c r="C639" s="2">
        <v>45474.104861111111</v>
      </c>
      <c r="D639" t="s">
        <v>556</v>
      </c>
      <c r="E639" t="s">
        <v>536</v>
      </c>
      <c r="F639" s="2">
        <v>45474.334027777775</v>
      </c>
      <c r="G639" s="2">
        <v>45475.118055555555</v>
      </c>
      <c r="I639" t="s">
        <v>536</v>
      </c>
      <c r="J639" s="2">
        <v>45475.347222222219</v>
      </c>
      <c r="K639" t="s">
        <v>537</v>
      </c>
      <c r="L639" t="s">
        <v>554</v>
      </c>
      <c r="M639" t="s">
        <v>554</v>
      </c>
      <c r="N639" s="5" t="str">
        <f>_xlfn.XLOOKUP(ohrm_attendance_record[[#This Row],[employee_id]],hs_hr_employee[emp_number],hs_hr_employee[Employee Name],"NF",0,1)</f>
        <v>Partha Chakraborty</v>
      </c>
    </row>
    <row r="640" spans="1:14" x14ac:dyDescent="0.3">
      <c r="A640">
        <v>635</v>
      </c>
      <c r="B640">
        <v>100009</v>
      </c>
      <c r="C640" s="2">
        <v>45475.118750000001</v>
      </c>
      <c r="D640" t="s">
        <v>557</v>
      </c>
      <c r="E640" t="s">
        <v>536</v>
      </c>
      <c r="F640" s="2">
        <v>45475.347916666666</v>
      </c>
      <c r="G640" s="2">
        <v>45476.134722222225</v>
      </c>
      <c r="I640" t="s">
        <v>536</v>
      </c>
      <c r="J640" s="2">
        <v>45476.363888888889</v>
      </c>
      <c r="K640" t="s">
        <v>537</v>
      </c>
      <c r="L640" t="s">
        <v>554</v>
      </c>
      <c r="M640" t="s">
        <v>554</v>
      </c>
      <c r="N640" s="5" t="str">
        <f>_xlfn.XLOOKUP(ohrm_attendance_record[[#This Row],[employee_id]],hs_hr_employee[emp_number],hs_hr_employee[Employee Name],"NF",0,1)</f>
        <v>Partha Chakraborty</v>
      </c>
    </row>
    <row r="641" spans="1:14" x14ac:dyDescent="0.3">
      <c r="A641">
        <v>636</v>
      </c>
      <c r="B641">
        <v>100009</v>
      </c>
      <c r="C641" s="2">
        <v>45476.135416666664</v>
      </c>
      <c r="D641" t="s">
        <v>558</v>
      </c>
      <c r="E641" t="s">
        <v>536</v>
      </c>
      <c r="F641" s="2">
        <v>45476.364583333336</v>
      </c>
      <c r="G641" s="2"/>
      <c r="J641" s="2"/>
      <c r="K641" t="s">
        <v>549</v>
      </c>
      <c r="L641" t="s">
        <v>554</v>
      </c>
      <c r="N641" s="5" t="str">
        <f>_xlfn.XLOOKUP(ohrm_attendance_record[[#This Row],[employee_id]],hs_hr_employee[emp_number],hs_hr_employee[Employee Name],"NF",0,1)</f>
        <v>Partha Chakraborty</v>
      </c>
    </row>
  </sheetData>
  <mergeCells count="1">
    <mergeCell ref="A1:E2"/>
  </mergeCells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0F96F-A71B-4216-BACE-FC184EB3E6B4}">
  <sheetPr codeName="Sheet12"/>
  <dimension ref="A1:AD641"/>
  <sheetViews>
    <sheetView workbookViewId="0">
      <pane xSplit="3" ySplit="5" topLeftCell="D6" activePane="bottomRight" state="frozen"/>
      <selection activeCell="E6" sqref="E6"/>
      <selection pane="topRight" activeCell="E6" sqref="E6"/>
      <selection pane="bottomLeft" activeCell="E6" sqref="E6"/>
      <selection pane="bottomRight" activeCell="C24" sqref="C24"/>
    </sheetView>
  </sheetViews>
  <sheetFormatPr defaultRowHeight="14.4" x14ac:dyDescent="0.3"/>
  <cols>
    <col min="1" max="1" width="13.21875" bestFit="1" customWidth="1"/>
    <col min="2" max="2" width="23.21875" bestFit="1" customWidth="1"/>
    <col min="3" max="3" width="90.88671875" customWidth="1"/>
    <col min="4" max="4" width="11.44140625" bestFit="1" customWidth="1"/>
    <col min="5" max="5" width="4.44140625" bestFit="1" customWidth="1"/>
    <col min="6" max="6" width="13.5546875" bestFit="1" customWidth="1"/>
    <col min="7" max="7" width="18.6640625" bestFit="1" customWidth="1"/>
    <col min="8" max="8" width="37.44140625" bestFit="1" customWidth="1"/>
    <col min="9" max="9" width="20.88671875" bestFit="1" customWidth="1"/>
    <col min="10" max="10" width="19.77734375" bestFit="1" customWidth="1"/>
    <col min="11" max="11" width="20" bestFit="1" customWidth="1"/>
    <col min="12" max="12" width="33.21875" bestFit="1" customWidth="1"/>
    <col min="13" max="13" width="22.21875" bestFit="1" customWidth="1"/>
    <col min="14" max="14" width="21" bestFit="1" customWidth="1"/>
    <col min="15" max="15" width="12.5546875" bestFit="1" customWidth="1"/>
    <col min="16" max="16" width="24.77734375" bestFit="1" customWidth="1"/>
    <col min="17" max="17" width="26.109375" bestFit="1" customWidth="1"/>
    <col min="18" max="18" width="8.88671875" style="5" bestFit="1" customWidth="1"/>
    <col min="19" max="19" width="19.88671875" style="5" bestFit="1" customWidth="1"/>
    <col min="20" max="20" width="21.44140625" style="5" bestFit="1" customWidth="1"/>
    <col min="21" max="21" width="16.6640625" style="5" bestFit="1" customWidth="1"/>
    <col min="22" max="22" width="26.44140625" style="5" bestFit="1" customWidth="1"/>
    <col min="23" max="23" width="8.77734375" style="5" bestFit="1" customWidth="1"/>
    <col min="24" max="24" width="16.33203125" style="5" bestFit="1" customWidth="1"/>
    <col min="25" max="25" width="68.33203125" style="5" hidden="1" customWidth="1"/>
    <col min="26" max="26" width="16.21875" style="5" bestFit="1" customWidth="1"/>
    <col min="27" max="27" width="13.5546875" style="5" bestFit="1" customWidth="1"/>
    <col min="28" max="28" width="12.88671875" style="5" bestFit="1" customWidth="1"/>
    <col min="29" max="29" width="16.77734375" style="5" bestFit="1" customWidth="1"/>
    <col min="30" max="30" width="8.77734375" style="5" bestFit="1" customWidth="1"/>
    <col min="31" max="31" width="16.5546875" bestFit="1" customWidth="1"/>
    <col min="32" max="32" width="20.44140625" bestFit="1" customWidth="1"/>
    <col min="33" max="33" width="13.109375" bestFit="1" customWidth="1"/>
    <col min="34" max="34" width="18.109375" bestFit="1" customWidth="1"/>
    <col min="35" max="35" width="8.88671875" bestFit="1" customWidth="1"/>
    <col min="36" max="36" width="14.21875" bestFit="1" customWidth="1"/>
  </cols>
  <sheetData>
    <row r="1" spans="1:30" x14ac:dyDescent="0.3">
      <c r="A1" s="26" t="s">
        <v>1173</v>
      </c>
      <c r="B1" s="26"/>
      <c r="C1" s="26"/>
      <c r="D1" s="26"/>
      <c r="E1" s="26"/>
      <c r="R1"/>
      <c r="S1"/>
      <c r="T1"/>
      <c r="U1"/>
      <c r="V1"/>
      <c r="W1"/>
      <c r="X1"/>
      <c r="Y1"/>
      <c r="Z1"/>
      <c r="AA1"/>
      <c r="AB1"/>
      <c r="AC1"/>
      <c r="AD1"/>
    </row>
    <row r="2" spans="1:30" x14ac:dyDescent="0.3">
      <c r="A2" s="26"/>
      <c r="B2" s="26"/>
      <c r="C2" s="26"/>
      <c r="D2" s="26"/>
      <c r="E2" s="26"/>
      <c r="R2"/>
      <c r="S2"/>
      <c r="T2"/>
      <c r="U2"/>
      <c r="V2"/>
      <c r="W2"/>
      <c r="X2"/>
      <c r="Y2"/>
      <c r="Z2"/>
      <c r="AA2"/>
      <c r="AB2"/>
      <c r="AC2"/>
      <c r="AD2"/>
    </row>
    <row r="3" spans="1:30" x14ac:dyDescent="0.3">
      <c r="R3"/>
      <c r="S3"/>
      <c r="T3"/>
      <c r="U3"/>
      <c r="V3"/>
      <c r="W3"/>
      <c r="X3"/>
      <c r="Y3"/>
      <c r="Z3"/>
      <c r="AA3"/>
      <c r="AB3"/>
      <c r="AC3"/>
      <c r="AD3"/>
    </row>
    <row r="4" spans="1:30" x14ac:dyDescent="0.3">
      <c r="R4"/>
      <c r="S4"/>
      <c r="T4"/>
      <c r="U4"/>
      <c r="V4"/>
      <c r="W4"/>
      <c r="X4"/>
      <c r="Y4"/>
      <c r="Z4"/>
      <c r="AA4"/>
      <c r="AB4"/>
      <c r="AC4"/>
      <c r="AD4"/>
    </row>
    <row r="5" spans="1:30" x14ac:dyDescent="0.3">
      <c r="A5" t="s">
        <v>559</v>
      </c>
      <c r="B5" t="s">
        <v>42</v>
      </c>
      <c r="C5" t="s">
        <v>560</v>
      </c>
      <c r="D5" t="s">
        <v>561</v>
      </c>
      <c r="R5"/>
      <c r="S5"/>
      <c r="T5"/>
      <c r="U5"/>
      <c r="V5"/>
      <c r="W5"/>
      <c r="X5"/>
      <c r="Y5"/>
      <c r="Z5"/>
      <c r="AA5"/>
      <c r="AB5"/>
      <c r="AC5"/>
      <c r="AD5"/>
    </row>
    <row r="6" spans="1:30" x14ac:dyDescent="0.3">
      <c r="A6">
        <v>1</v>
      </c>
      <c r="B6" t="s">
        <v>562</v>
      </c>
      <c r="C6" t="s">
        <v>563</v>
      </c>
      <c r="D6">
        <v>0</v>
      </c>
      <c r="R6"/>
      <c r="S6"/>
      <c r="T6"/>
      <c r="U6"/>
      <c r="V6"/>
      <c r="W6"/>
      <c r="X6"/>
      <c r="Y6"/>
      <c r="Z6"/>
      <c r="AA6"/>
      <c r="AB6"/>
      <c r="AC6"/>
      <c r="AD6"/>
    </row>
    <row r="7" spans="1:30" x14ac:dyDescent="0.3">
      <c r="A7">
        <v>2</v>
      </c>
      <c r="B7" t="s">
        <v>564</v>
      </c>
      <c r="C7" t="s">
        <v>565</v>
      </c>
      <c r="D7">
        <v>0</v>
      </c>
      <c r="R7"/>
      <c r="S7"/>
      <c r="T7"/>
      <c r="U7"/>
      <c r="V7"/>
      <c r="W7"/>
      <c r="X7"/>
      <c r="Y7"/>
      <c r="Z7"/>
      <c r="AA7"/>
      <c r="AB7"/>
      <c r="AC7"/>
      <c r="AD7"/>
    </row>
    <row r="8" spans="1:30" x14ac:dyDescent="0.3">
      <c r="A8">
        <v>3</v>
      </c>
      <c r="B8" t="s">
        <v>566</v>
      </c>
      <c r="C8" t="s">
        <v>567</v>
      </c>
      <c r="D8">
        <v>0</v>
      </c>
      <c r="R8"/>
      <c r="S8"/>
      <c r="T8"/>
      <c r="U8"/>
      <c r="V8"/>
      <c r="W8"/>
      <c r="X8"/>
      <c r="Y8"/>
      <c r="Z8"/>
      <c r="AA8"/>
      <c r="AB8"/>
      <c r="AC8"/>
      <c r="AD8"/>
    </row>
    <row r="9" spans="1:30" x14ac:dyDescent="0.3">
      <c r="A9">
        <v>4</v>
      </c>
      <c r="B9" t="s">
        <v>568</v>
      </c>
      <c r="C9" t="s">
        <v>569</v>
      </c>
      <c r="D9">
        <v>0</v>
      </c>
      <c r="R9"/>
      <c r="S9"/>
      <c r="T9"/>
      <c r="U9"/>
      <c r="V9"/>
      <c r="W9"/>
      <c r="X9"/>
      <c r="Y9"/>
      <c r="Z9"/>
      <c r="AA9"/>
      <c r="AB9"/>
      <c r="AC9"/>
      <c r="AD9"/>
    </row>
    <row r="10" spans="1:30" x14ac:dyDescent="0.3">
      <c r="A10">
        <v>5</v>
      </c>
      <c r="B10" t="s">
        <v>570</v>
      </c>
      <c r="C10" t="s">
        <v>571</v>
      </c>
      <c r="D10">
        <v>0</v>
      </c>
      <c r="R10"/>
      <c r="S10"/>
      <c r="T10"/>
      <c r="U10"/>
      <c r="V10"/>
      <c r="W10"/>
      <c r="X10"/>
      <c r="Y10"/>
      <c r="Z10"/>
      <c r="AA10"/>
      <c r="AB10"/>
      <c r="AC10"/>
      <c r="AD10"/>
    </row>
    <row r="11" spans="1:30" x14ac:dyDescent="0.3">
      <c r="A11">
        <v>6</v>
      </c>
      <c r="B11" t="s">
        <v>572</v>
      </c>
      <c r="C11" t="s">
        <v>573</v>
      </c>
      <c r="D11">
        <v>0</v>
      </c>
      <c r="R11"/>
      <c r="S11"/>
      <c r="T11"/>
      <c r="U11"/>
      <c r="V11"/>
      <c r="W11"/>
      <c r="X11"/>
      <c r="Y11"/>
      <c r="Z11"/>
      <c r="AA11"/>
      <c r="AB11"/>
      <c r="AC11"/>
      <c r="AD11"/>
    </row>
    <row r="12" spans="1:30" x14ac:dyDescent="0.3">
      <c r="A12">
        <v>7</v>
      </c>
      <c r="B12" t="s">
        <v>574</v>
      </c>
      <c r="C12" t="s">
        <v>575</v>
      </c>
      <c r="D12">
        <v>0</v>
      </c>
      <c r="R12"/>
      <c r="S12"/>
      <c r="T12"/>
      <c r="U12"/>
      <c r="V12"/>
      <c r="W12"/>
      <c r="X12"/>
      <c r="Y12"/>
      <c r="Z12"/>
      <c r="AA12"/>
      <c r="AB12"/>
      <c r="AC12"/>
      <c r="AD12"/>
    </row>
    <row r="13" spans="1:30" x14ac:dyDescent="0.3">
      <c r="A13">
        <v>8</v>
      </c>
      <c r="B13" t="s">
        <v>576</v>
      </c>
      <c r="C13" t="s">
        <v>577</v>
      </c>
      <c r="D13">
        <v>0</v>
      </c>
      <c r="R13"/>
      <c r="S13"/>
      <c r="T13"/>
      <c r="U13"/>
      <c r="V13"/>
      <c r="W13"/>
      <c r="X13"/>
      <c r="Y13"/>
      <c r="Z13"/>
      <c r="AA13"/>
      <c r="AB13"/>
      <c r="AC13"/>
      <c r="AD13"/>
    </row>
    <row r="14" spans="1:30" x14ac:dyDescent="0.3">
      <c r="A14">
        <v>9</v>
      </c>
      <c r="B14" t="s">
        <v>578</v>
      </c>
      <c r="C14" t="s">
        <v>579</v>
      </c>
      <c r="D14">
        <v>0</v>
      </c>
      <c r="R14"/>
      <c r="S14"/>
      <c r="T14"/>
      <c r="U14"/>
      <c r="V14"/>
      <c r="W14"/>
      <c r="X14"/>
      <c r="Y14"/>
      <c r="Z14"/>
      <c r="AA14"/>
      <c r="AB14"/>
      <c r="AC14"/>
      <c r="AD14"/>
    </row>
    <row r="15" spans="1:30" x14ac:dyDescent="0.3">
      <c r="A15">
        <v>10</v>
      </c>
      <c r="B15" t="s">
        <v>580</v>
      </c>
      <c r="C15" t="s">
        <v>581</v>
      </c>
      <c r="D15">
        <v>0</v>
      </c>
      <c r="R15"/>
      <c r="S15"/>
      <c r="T15"/>
      <c r="U15"/>
      <c r="V15"/>
      <c r="W15"/>
      <c r="X15"/>
      <c r="Y15"/>
      <c r="Z15"/>
      <c r="AA15"/>
      <c r="AB15"/>
      <c r="AC15"/>
      <c r="AD15"/>
    </row>
    <row r="16" spans="1:30" x14ac:dyDescent="0.3">
      <c r="A16">
        <v>11</v>
      </c>
      <c r="B16" t="s">
        <v>582</v>
      </c>
      <c r="C16" t="s">
        <v>583</v>
      </c>
      <c r="D16">
        <v>0</v>
      </c>
      <c r="R16"/>
      <c r="S16"/>
      <c r="T16"/>
      <c r="U16"/>
      <c r="V16"/>
      <c r="W16"/>
      <c r="X16"/>
      <c r="Y16"/>
      <c r="Z16"/>
      <c r="AA16"/>
      <c r="AB16"/>
      <c r="AC16"/>
      <c r="AD16"/>
    </row>
    <row r="17" spans="1:30" x14ac:dyDescent="0.3">
      <c r="A17">
        <v>12</v>
      </c>
      <c r="B17" t="s">
        <v>584</v>
      </c>
      <c r="C17" t="s">
        <v>585</v>
      </c>
      <c r="D17">
        <v>0</v>
      </c>
      <c r="R17"/>
      <c r="S17"/>
      <c r="T17"/>
      <c r="U17"/>
      <c r="V17"/>
      <c r="W17"/>
      <c r="X17"/>
      <c r="Y17"/>
      <c r="Z17"/>
      <c r="AA17"/>
      <c r="AB17"/>
      <c r="AC17"/>
      <c r="AD17"/>
    </row>
    <row r="18" spans="1:30" x14ac:dyDescent="0.3">
      <c r="A18">
        <v>13</v>
      </c>
      <c r="B18" t="s">
        <v>586</v>
      </c>
      <c r="C18" t="s">
        <v>587</v>
      </c>
      <c r="D18">
        <v>0</v>
      </c>
      <c r="R18"/>
      <c r="S18"/>
      <c r="T18"/>
      <c r="U18"/>
      <c r="V18"/>
      <c r="W18"/>
      <c r="X18"/>
      <c r="Y18"/>
      <c r="Z18"/>
      <c r="AA18"/>
      <c r="AB18"/>
      <c r="AC18"/>
      <c r="AD18"/>
    </row>
    <row r="19" spans="1:30" x14ac:dyDescent="0.3">
      <c r="R19"/>
      <c r="S19"/>
      <c r="T19"/>
      <c r="U19"/>
      <c r="V19"/>
      <c r="W19"/>
      <c r="X19"/>
      <c r="Y19"/>
      <c r="Z19"/>
      <c r="AA19"/>
      <c r="AB19"/>
      <c r="AC19"/>
      <c r="AD19"/>
    </row>
    <row r="20" spans="1:30" x14ac:dyDescent="0.3">
      <c r="R20"/>
      <c r="S20"/>
      <c r="T20"/>
      <c r="U20"/>
      <c r="V20"/>
      <c r="W20"/>
      <c r="X20"/>
      <c r="Y20"/>
      <c r="Z20"/>
      <c r="AA20"/>
      <c r="AB20"/>
      <c r="AC20"/>
      <c r="AD20"/>
    </row>
    <row r="21" spans="1:30" x14ac:dyDescent="0.3">
      <c r="R21"/>
      <c r="S21"/>
      <c r="T21"/>
      <c r="U21"/>
      <c r="V21"/>
      <c r="W21"/>
      <c r="X21"/>
      <c r="Y21"/>
      <c r="Z21"/>
      <c r="AA21"/>
      <c r="AB21"/>
      <c r="AC21"/>
      <c r="AD21"/>
    </row>
    <row r="22" spans="1:30" x14ac:dyDescent="0.3">
      <c r="R22"/>
      <c r="S22"/>
      <c r="T22"/>
      <c r="U22"/>
      <c r="V22"/>
      <c r="W22"/>
      <c r="X22"/>
      <c r="Y22"/>
      <c r="Z22"/>
      <c r="AA22"/>
      <c r="AB22"/>
      <c r="AC22"/>
      <c r="AD22"/>
    </row>
    <row r="23" spans="1:30" x14ac:dyDescent="0.3">
      <c r="R23"/>
      <c r="S23"/>
      <c r="T23"/>
      <c r="U23"/>
      <c r="V23"/>
      <c r="W23"/>
      <c r="X23"/>
      <c r="Y23"/>
      <c r="Z23"/>
      <c r="AA23"/>
      <c r="AB23"/>
      <c r="AC23"/>
      <c r="AD23"/>
    </row>
    <row r="24" spans="1:30" x14ac:dyDescent="0.3">
      <c r="R24"/>
      <c r="S24"/>
      <c r="T24"/>
      <c r="U24"/>
      <c r="V24"/>
      <c r="W24"/>
      <c r="X24"/>
      <c r="Y24"/>
      <c r="Z24"/>
      <c r="AA24"/>
      <c r="AB24"/>
      <c r="AC24"/>
      <c r="AD24"/>
    </row>
    <row r="25" spans="1:30" x14ac:dyDescent="0.3">
      <c r="R25"/>
      <c r="S25"/>
      <c r="T25"/>
      <c r="U25"/>
      <c r="V25"/>
      <c r="W25"/>
      <c r="X25"/>
      <c r="Y25"/>
      <c r="Z25"/>
      <c r="AA25"/>
      <c r="AB25"/>
      <c r="AC25"/>
      <c r="AD25"/>
    </row>
    <row r="26" spans="1:30" x14ac:dyDescent="0.3">
      <c r="R26"/>
      <c r="S26"/>
      <c r="T26"/>
      <c r="U26"/>
      <c r="V26"/>
      <c r="W26"/>
      <c r="X26"/>
      <c r="Y26"/>
      <c r="Z26"/>
      <c r="AA26"/>
      <c r="AB26"/>
      <c r="AC26"/>
      <c r="AD26"/>
    </row>
    <row r="27" spans="1:30" x14ac:dyDescent="0.3">
      <c r="R27"/>
      <c r="S27"/>
      <c r="T27"/>
      <c r="U27"/>
      <c r="V27"/>
      <c r="W27"/>
      <c r="X27"/>
      <c r="Y27"/>
      <c r="Z27"/>
      <c r="AA27"/>
      <c r="AB27"/>
      <c r="AC27"/>
      <c r="AD27"/>
    </row>
    <row r="28" spans="1:30" x14ac:dyDescent="0.3">
      <c r="R28"/>
      <c r="S28"/>
      <c r="T28"/>
      <c r="U28"/>
      <c r="V28"/>
      <c r="W28"/>
      <c r="X28"/>
      <c r="Y28"/>
      <c r="Z28"/>
      <c r="AA28"/>
      <c r="AB28"/>
      <c r="AC28"/>
      <c r="AD28"/>
    </row>
    <row r="29" spans="1:30" x14ac:dyDescent="0.3">
      <c r="R29"/>
      <c r="S29"/>
      <c r="T29"/>
      <c r="U29"/>
      <c r="V29"/>
      <c r="W29"/>
      <c r="X29"/>
      <c r="Y29"/>
      <c r="Z29"/>
      <c r="AA29"/>
      <c r="AB29"/>
      <c r="AC29"/>
      <c r="AD29"/>
    </row>
    <row r="30" spans="1:30" x14ac:dyDescent="0.3">
      <c r="R30"/>
      <c r="S30"/>
      <c r="T30"/>
      <c r="U30"/>
      <c r="V30"/>
      <c r="W30"/>
      <c r="X30"/>
      <c r="Y30"/>
      <c r="Z30"/>
      <c r="AA30"/>
      <c r="AB30"/>
      <c r="AC30"/>
      <c r="AD30"/>
    </row>
    <row r="31" spans="1:30" x14ac:dyDescent="0.3">
      <c r="R31"/>
      <c r="S31"/>
      <c r="T31"/>
      <c r="U31"/>
      <c r="V31"/>
      <c r="W31"/>
      <c r="X31"/>
      <c r="Y31"/>
      <c r="Z31"/>
      <c r="AA31"/>
      <c r="AB31"/>
      <c r="AC31"/>
      <c r="AD31"/>
    </row>
    <row r="32" spans="1:30" x14ac:dyDescent="0.3">
      <c r="R32"/>
      <c r="S32"/>
      <c r="T32"/>
      <c r="U32"/>
      <c r="V32"/>
      <c r="W32"/>
      <c r="X32"/>
      <c r="Y32"/>
      <c r="Z32"/>
      <c r="AA32"/>
      <c r="AB32"/>
      <c r="AC32"/>
      <c r="AD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spans="5:30" x14ac:dyDescent="0.3"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5:30" x14ac:dyDescent="0.3">
      <c r="R66"/>
      <c r="S66"/>
      <c r="T66"/>
      <c r="U66"/>
      <c r="V66"/>
      <c r="W66"/>
      <c r="X66"/>
      <c r="Y66"/>
      <c r="Z66"/>
      <c r="AA66"/>
      <c r="AB66"/>
      <c r="AC66"/>
      <c r="AD66"/>
    </row>
    <row r="67" spans="5:30" x14ac:dyDescent="0.3">
      <c r="R67"/>
      <c r="S67"/>
      <c r="T67"/>
      <c r="U67"/>
      <c r="V67"/>
      <c r="W67"/>
      <c r="X67"/>
      <c r="Y67"/>
      <c r="Z67"/>
      <c r="AA67"/>
      <c r="AB67"/>
      <c r="AC67"/>
      <c r="AD67"/>
    </row>
    <row r="68" spans="5:30" x14ac:dyDescent="0.3">
      <c r="R68"/>
      <c r="S68"/>
      <c r="T68"/>
      <c r="U68"/>
      <c r="V68"/>
      <c r="W68"/>
      <c r="X68"/>
      <c r="Y68"/>
      <c r="Z68"/>
      <c r="AA68"/>
      <c r="AB68"/>
      <c r="AC68"/>
      <c r="AD68"/>
    </row>
    <row r="69" spans="5:30" x14ac:dyDescent="0.3">
      <c r="R69"/>
      <c r="S69"/>
      <c r="T69"/>
      <c r="U69"/>
      <c r="V69"/>
      <c r="W69"/>
      <c r="X69"/>
      <c r="Y69"/>
      <c r="Z69"/>
      <c r="AA69"/>
      <c r="AB69"/>
      <c r="AC69"/>
      <c r="AD69"/>
    </row>
    <row r="70" spans="5:30" x14ac:dyDescent="0.3">
      <c r="R70"/>
      <c r="S70"/>
      <c r="T70"/>
      <c r="U70"/>
      <c r="V70"/>
      <c r="W70"/>
      <c r="X70"/>
      <c r="Y70"/>
      <c r="Z70"/>
      <c r="AA70"/>
      <c r="AB70"/>
      <c r="AC70"/>
      <c r="AD70"/>
    </row>
    <row r="71" spans="5:30" x14ac:dyDescent="0.3">
      <c r="R71"/>
      <c r="S71"/>
      <c r="T71"/>
      <c r="U71"/>
      <c r="V71"/>
      <c r="W71"/>
      <c r="X71"/>
      <c r="Y71"/>
      <c r="Z71"/>
      <c r="AA71"/>
      <c r="AB71"/>
      <c r="AC71"/>
      <c r="AD71"/>
    </row>
    <row r="72" spans="5:30" x14ac:dyDescent="0.3">
      <c r="R72"/>
      <c r="S72"/>
      <c r="T72"/>
      <c r="U72"/>
      <c r="V72"/>
      <c r="W72"/>
      <c r="X72"/>
      <c r="Y72"/>
      <c r="Z72"/>
      <c r="AA72"/>
      <c r="AB72"/>
      <c r="AC72"/>
      <c r="AD72"/>
    </row>
    <row r="73" spans="5:30" x14ac:dyDescent="0.3">
      <c r="R73"/>
      <c r="S73"/>
      <c r="T73"/>
      <c r="U73"/>
      <c r="V73"/>
      <c r="W73"/>
      <c r="X73"/>
      <c r="Y73"/>
      <c r="Z73"/>
      <c r="AA73"/>
      <c r="AB73"/>
      <c r="AC73"/>
      <c r="AD73"/>
    </row>
    <row r="74" spans="5:30" x14ac:dyDescent="0.3">
      <c r="R74"/>
      <c r="S74"/>
      <c r="T74"/>
      <c r="U74"/>
      <c r="V74"/>
      <c r="W74"/>
      <c r="X74"/>
      <c r="Y74"/>
      <c r="Z74"/>
      <c r="AA74"/>
      <c r="AB74"/>
      <c r="AC74"/>
      <c r="AD74"/>
    </row>
    <row r="75" spans="5:30" x14ac:dyDescent="0.3">
      <c r="R75"/>
      <c r="S75"/>
      <c r="T75"/>
      <c r="U75"/>
      <c r="V75"/>
      <c r="W75"/>
      <c r="X75"/>
      <c r="Y75"/>
      <c r="Z75"/>
      <c r="AA75"/>
      <c r="AB75"/>
      <c r="AC75"/>
      <c r="AD75"/>
    </row>
    <row r="76" spans="5:30" x14ac:dyDescent="0.3">
      <c r="R76"/>
      <c r="S76"/>
      <c r="T76"/>
      <c r="U76"/>
      <c r="V76"/>
      <c r="W76"/>
      <c r="X76"/>
      <c r="Y76"/>
      <c r="Z76"/>
      <c r="AA76"/>
      <c r="AB76"/>
      <c r="AC76"/>
      <c r="AD76"/>
    </row>
    <row r="77" spans="5:30" x14ac:dyDescent="0.3">
      <c r="R77"/>
      <c r="S77"/>
      <c r="T77"/>
      <c r="U77"/>
      <c r="V77"/>
      <c r="W77"/>
      <c r="X77"/>
      <c r="Y77"/>
      <c r="Z77"/>
      <c r="AA77"/>
      <c r="AB77"/>
      <c r="AC77"/>
      <c r="AD77"/>
    </row>
    <row r="78" spans="5:30" x14ac:dyDescent="0.3">
      <c r="R78"/>
      <c r="S78"/>
      <c r="T78"/>
      <c r="U78"/>
      <c r="V78"/>
      <c r="W78"/>
      <c r="X78"/>
      <c r="Y78"/>
      <c r="Z78"/>
      <c r="AA78"/>
      <c r="AB78"/>
      <c r="AC78"/>
      <c r="AD78"/>
    </row>
    <row r="79" spans="5:30" x14ac:dyDescent="0.3">
      <c r="E79" s="5"/>
      <c r="F79" s="5"/>
      <c r="G79" s="5"/>
      <c r="H79" s="5"/>
      <c r="R79"/>
      <c r="S79"/>
      <c r="T79"/>
      <c r="U79"/>
      <c r="V79"/>
      <c r="W79"/>
      <c r="X79"/>
      <c r="Y79"/>
      <c r="Z79"/>
      <c r="AA79"/>
      <c r="AB79"/>
      <c r="AC79"/>
      <c r="AD79"/>
    </row>
    <row r="80" spans="5:30" x14ac:dyDescent="0.3">
      <c r="E80" s="5"/>
      <c r="F80" s="5"/>
      <c r="G80" s="5"/>
      <c r="H80" s="5"/>
      <c r="R80"/>
      <c r="S80"/>
      <c r="T80"/>
      <c r="U80"/>
      <c r="V80"/>
      <c r="W80"/>
      <c r="X80"/>
      <c r="Y80"/>
      <c r="Z80"/>
      <c r="AA80"/>
      <c r="AB80"/>
      <c r="AC80"/>
      <c r="AD80"/>
    </row>
    <row r="81" spans="5:30" x14ac:dyDescent="0.3">
      <c r="E81" s="5"/>
      <c r="F81" s="5"/>
      <c r="G81" s="5"/>
      <c r="H81" s="5"/>
      <c r="R81"/>
      <c r="S81"/>
      <c r="T81"/>
      <c r="U81"/>
      <c r="V81"/>
      <c r="W81"/>
      <c r="X81"/>
      <c r="Y81"/>
      <c r="Z81"/>
      <c r="AA81"/>
      <c r="AB81"/>
      <c r="AC81"/>
      <c r="AD81"/>
    </row>
    <row r="82" spans="5:30" x14ac:dyDescent="0.3">
      <c r="E82" s="5"/>
      <c r="F82" s="5"/>
      <c r="G82" s="5"/>
      <c r="H82" s="5"/>
      <c r="R82"/>
      <c r="S82"/>
      <c r="T82"/>
      <c r="U82"/>
      <c r="V82"/>
      <c r="W82"/>
      <c r="X82"/>
      <c r="Y82"/>
      <c r="Z82"/>
      <c r="AA82"/>
      <c r="AB82"/>
      <c r="AC82"/>
      <c r="AD82"/>
    </row>
    <row r="83" spans="5:30" x14ac:dyDescent="0.3">
      <c r="E83" s="5"/>
      <c r="F83" s="5"/>
      <c r="G83" s="5"/>
      <c r="H83" s="5"/>
      <c r="R83"/>
      <c r="S83"/>
      <c r="T83"/>
      <c r="U83"/>
      <c r="V83"/>
      <c r="W83"/>
      <c r="X83"/>
      <c r="Y83"/>
      <c r="Z83"/>
      <c r="AA83"/>
      <c r="AB83"/>
      <c r="AC83"/>
      <c r="AD83"/>
    </row>
    <row r="84" spans="5:30" x14ac:dyDescent="0.3">
      <c r="E84" s="5"/>
      <c r="F84" s="5"/>
      <c r="G84" s="5"/>
      <c r="H84" s="5"/>
      <c r="R84"/>
      <c r="S84"/>
      <c r="T84"/>
      <c r="U84"/>
      <c r="V84"/>
      <c r="W84"/>
      <c r="X84"/>
      <c r="Y84"/>
      <c r="Z84"/>
      <c r="AA84"/>
      <c r="AB84"/>
      <c r="AC84"/>
      <c r="AD84"/>
    </row>
    <row r="85" spans="5:30" x14ac:dyDescent="0.3">
      <c r="E85" s="5"/>
      <c r="F85" s="5"/>
      <c r="G85" s="5"/>
      <c r="H85" s="5"/>
      <c r="R85"/>
      <c r="S85"/>
      <c r="T85"/>
      <c r="U85"/>
      <c r="V85"/>
      <c r="W85"/>
      <c r="X85"/>
      <c r="Y85"/>
      <c r="Z85"/>
      <c r="AA85"/>
      <c r="AB85"/>
      <c r="AC85"/>
      <c r="AD85"/>
    </row>
    <row r="86" spans="5:30" x14ac:dyDescent="0.3">
      <c r="E86" s="5"/>
      <c r="F86" s="5"/>
      <c r="G86" s="5"/>
      <c r="H86" s="5"/>
      <c r="R86"/>
      <c r="S86"/>
      <c r="T86"/>
      <c r="U86"/>
      <c r="V86"/>
      <c r="W86"/>
      <c r="X86"/>
      <c r="Y86"/>
      <c r="Z86"/>
      <c r="AA86"/>
      <c r="AB86"/>
      <c r="AC86"/>
      <c r="AD86"/>
    </row>
    <row r="87" spans="5:30" x14ac:dyDescent="0.3">
      <c r="E87" s="5"/>
      <c r="F87" s="5"/>
      <c r="G87" s="5"/>
      <c r="H87" s="5"/>
      <c r="R87"/>
      <c r="S87"/>
      <c r="T87"/>
      <c r="U87"/>
      <c r="V87"/>
      <c r="W87"/>
      <c r="X87"/>
      <c r="Y87"/>
      <c r="Z87"/>
      <c r="AA87"/>
      <c r="AB87"/>
      <c r="AC87"/>
      <c r="AD87"/>
    </row>
    <row r="88" spans="5:30" x14ac:dyDescent="0.3">
      <c r="E88" s="5"/>
      <c r="F88" s="5"/>
      <c r="G88" s="5"/>
      <c r="H88" s="5"/>
      <c r="R88"/>
      <c r="S88"/>
      <c r="T88"/>
      <c r="U88"/>
      <c r="V88"/>
      <c r="W88"/>
      <c r="X88"/>
      <c r="Y88"/>
      <c r="Z88"/>
      <c r="AA88"/>
      <c r="AB88"/>
      <c r="AC88"/>
      <c r="AD88"/>
    </row>
    <row r="89" spans="5:30" x14ac:dyDescent="0.3">
      <c r="E89" s="5"/>
      <c r="F89" s="5"/>
      <c r="G89" s="5"/>
      <c r="H89" s="5"/>
      <c r="R89"/>
      <c r="S89"/>
      <c r="T89"/>
      <c r="U89"/>
      <c r="V89"/>
      <c r="W89"/>
      <c r="X89"/>
      <c r="Y89"/>
      <c r="Z89"/>
      <c r="AA89"/>
      <c r="AB89"/>
      <c r="AC89"/>
      <c r="AD89"/>
    </row>
    <row r="90" spans="5:30" x14ac:dyDescent="0.3">
      <c r="E90" s="5"/>
      <c r="F90" s="5"/>
      <c r="G90" s="5"/>
      <c r="H90" s="5"/>
      <c r="R90"/>
      <c r="S90"/>
      <c r="T90"/>
      <c r="U90"/>
      <c r="V90"/>
      <c r="W90"/>
      <c r="X90"/>
      <c r="Y90"/>
      <c r="Z90"/>
      <c r="AA90"/>
      <c r="AB90"/>
      <c r="AC90"/>
      <c r="AD90"/>
    </row>
    <row r="91" spans="5:30" x14ac:dyDescent="0.3">
      <c r="E91" s="5"/>
      <c r="F91" s="5"/>
      <c r="G91" s="5"/>
      <c r="H91" s="5"/>
      <c r="R91"/>
      <c r="S91"/>
      <c r="T91"/>
      <c r="U91"/>
      <c r="V91"/>
      <c r="W91"/>
      <c r="X91"/>
      <c r="Y91"/>
      <c r="Z91"/>
      <c r="AA91"/>
      <c r="AB91"/>
      <c r="AC91"/>
      <c r="AD91"/>
    </row>
    <row r="92" spans="5:30" x14ac:dyDescent="0.3">
      <c r="E92" s="5"/>
      <c r="F92" s="5"/>
      <c r="G92" s="5"/>
      <c r="H92" s="5"/>
      <c r="R92"/>
      <c r="S92"/>
      <c r="T92"/>
      <c r="U92"/>
      <c r="V92"/>
      <c r="W92"/>
      <c r="X92"/>
      <c r="Y92"/>
      <c r="Z92"/>
      <c r="AA92"/>
      <c r="AB92"/>
      <c r="AC92"/>
      <c r="AD92"/>
    </row>
    <row r="93" spans="5:30" x14ac:dyDescent="0.3">
      <c r="E93" s="5"/>
      <c r="F93" s="5"/>
      <c r="G93" s="5"/>
      <c r="H93" s="5"/>
      <c r="R93"/>
      <c r="S93"/>
      <c r="T93"/>
      <c r="U93"/>
      <c r="V93"/>
      <c r="W93"/>
      <c r="X93"/>
      <c r="Y93"/>
      <c r="Z93"/>
      <c r="AA93"/>
      <c r="AB93"/>
      <c r="AC93"/>
      <c r="AD93"/>
    </row>
    <row r="94" spans="5:30" x14ac:dyDescent="0.3">
      <c r="E94" s="5"/>
      <c r="F94" s="5"/>
      <c r="G94" s="5"/>
      <c r="H94" s="5"/>
      <c r="R94"/>
      <c r="S94"/>
      <c r="T94"/>
      <c r="U94"/>
      <c r="V94"/>
      <c r="W94"/>
      <c r="X94"/>
      <c r="Y94"/>
      <c r="Z94"/>
      <c r="AA94"/>
      <c r="AB94"/>
      <c r="AC94"/>
      <c r="AD94"/>
    </row>
    <row r="95" spans="5:30" x14ac:dyDescent="0.3">
      <c r="E95" s="5"/>
      <c r="F95" s="5"/>
      <c r="G95" s="5"/>
      <c r="H95" s="5"/>
      <c r="R95"/>
      <c r="S95"/>
      <c r="T95"/>
      <c r="U95"/>
      <c r="V95"/>
      <c r="W95"/>
      <c r="X95"/>
      <c r="Y95"/>
      <c r="Z95"/>
      <c r="AA95"/>
      <c r="AB95"/>
      <c r="AC95"/>
      <c r="AD95"/>
    </row>
    <row r="96" spans="5:30" x14ac:dyDescent="0.3">
      <c r="E96" s="5"/>
      <c r="F96" s="5"/>
      <c r="G96" s="5"/>
      <c r="H96" s="5"/>
      <c r="R96"/>
      <c r="S96"/>
      <c r="T96"/>
      <c r="U96"/>
      <c r="V96"/>
      <c r="W96"/>
      <c r="X96"/>
      <c r="Y96"/>
      <c r="Z96"/>
      <c r="AA96"/>
      <c r="AB96"/>
      <c r="AC96"/>
      <c r="AD96"/>
    </row>
    <row r="97" spans="5:30" x14ac:dyDescent="0.3">
      <c r="E97" s="5"/>
      <c r="F97" s="5"/>
      <c r="G97" s="5"/>
      <c r="H97" s="5"/>
      <c r="R97"/>
      <c r="S97"/>
      <c r="T97"/>
      <c r="U97"/>
      <c r="V97"/>
      <c r="W97"/>
      <c r="X97"/>
      <c r="Y97"/>
      <c r="Z97"/>
      <c r="AA97"/>
      <c r="AB97"/>
      <c r="AC97"/>
      <c r="AD97"/>
    </row>
    <row r="98" spans="5:30" x14ac:dyDescent="0.3">
      <c r="E98" s="5"/>
      <c r="F98" s="5"/>
      <c r="G98" s="5"/>
      <c r="H98" s="5"/>
      <c r="R98"/>
      <c r="S98"/>
      <c r="T98"/>
      <c r="U98"/>
      <c r="V98"/>
      <c r="W98"/>
      <c r="X98"/>
      <c r="Y98"/>
      <c r="Z98"/>
      <c r="AA98"/>
      <c r="AB98"/>
      <c r="AC98"/>
      <c r="AD98"/>
    </row>
    <row r="99" spans="5:30" x14ac:dyDescent="0.3">
      <c r="E99" s="5"/>
      <c r="F99" s="5"/>
      <c r="G99" s="5"/>
      <c r="H99" s="5"/>
      <c r="R99"/>
      <c r="S99"/>
      <c r="T99"/>
      <c r="U99"/>
      <c r="V99"/>
      <c r="W99"/>
      <c r="X99"/>
      <c r="Y99"/>
      <c r="Z99"/>
      <c r="AA99"/>
      <c r="AB99"/>
      <c r="AC99"/>
      <c r="AD99"/>
    </row>
    <row r="100" spans="5:30" x14ac:dyDescent="0.3">
      <c r="E100" s="5"/>
      <c r="F100" s="5"/>
      <c r="G100" s="5"/>
      <c r="H100" s="5"/>
      <c r="R100"/>
      <c r="S100"/>
      <c r="T100"/>
      <c r="U100"/>
      <c r="V100"/>
      <c r="W100"/>
      <c r="X100"/>
      <c r="Y100"/>
      <c r="Z100"/>
      <c r="AA100"/>
      <c r="AB100"/>
      <c r="AC100"/>
      <c r="AD100"/>
    </row>
    <row r="101" spans="5:30" x14ac:dyDescent="0.3">
      <c r="E101" s="5"/>
      <c r="F101" s="5"/>
      <c r="G101" s="5"/>
      <c r="H101" s="5"/>
      <c r="R101"/>
      <c r="S101"/>
      <c r="T101"/>
      <c r="U101"/>
      <c r="V101"/>
      <c r="W101"/>
      <c r="X101"/>
      <c r="Y101"/>
      <c r="Z101"/>
      <c r="AA101"/>
      <c r="AB101"/>
      <c r="AC101"/>
      <c r="AD101"/>
    </row>
    <row r="102" spans="5:30" x14ac:dyDescent="0.3">
      <c r="E102" s="5"/>
      <c r="F102" s="5"/>
      <c r="G102" s="5"/>
      <c r="H102" s="5"/>
      <c r="R102"/>
      <c r="S102"/>
      <c r="T102"/>
      <c r="U102"/>
      <c r="V102"/>
      <c r="W102"/>
      <c r="X102"/>
      <c r="Y102"/>
      <c r="Z102"/>
      <c r="AA102"/>
      <c r="AB102"/>
      <c r="AC102"/>
      <c r="AD102"/>
    </row>
    <row r="103" spans="5:30" x14ac:dyDescent="0.3">
      <c r="E103" s="5"/>
      <c r="F103" s="5"/>
      <c r="G103" s="5"/>
      <c r="H103" s="5"/>
      <c r="R103"/>
      <c r="S103"/>
      <c r="T103"/>
      <c r="U103"/>
      <c r="V103"/>
      <c r="W103"/>
      <c r="X103"/>
      <c r="Y103"/>
      <c r="Z103"/>
      <c r="AA103"/>
      <c r="AB103"/>
      <c r="AC103"/>
      <c r="AD103"/>
    </row>
    <row r="104" spans="5:30" x14ac:dyDescent="0.3">
      <c r="E104" s="5"/>
      <c r="F104" s="5"/>
      <c r="G104" s="5"/>
      <c r="H104" s="5"/>
      <c r="R104"/>
      <c r="S104"/>
      <c r="T104"/>
      <c r="U104"/>
      <c r="V104"/>
      <c r="W104"/>
      <c r="X104"/>
      <c r="Y104"/>
      <c r="Z104"/>
      <c r="AA104"/>
      <c r="AB104"/>
      <c r="AC104"/>
      <c r="AD104"/>
    </row>
    <row r="105" spans="5:30" x14ac:dyDescent="0.3">
      <c r="E105" s="5"/>
      <c r="F105" s="5"/>
      <c r="G105" s="5"/>
      <c r="H105" s="5"/>
      <c r="R105"/>
      <c r="S105"/>
      <c r="T105"/>
      <c r="U105"/>
      <c r="V105"/>
      <c r="W105"/>
      <c r="X105"/>
      <c r="Y105"/>
      <c r="Z105"/>
      <c r="AA105"/>
      <c r="AB105"/>
      <c r="AC105"/>
      <c r="AD105"/>
    </row>
    <row r="106" spans="5:30" x14ac:dyDescent="0.3">
      <c r="E106" s="5"/>
      <c r="F106" s="5"/>
      <c r="G106" s="5"/>
      <c r="H106" s="5"/>
      <c r="R106"/>
      <c r="S106"/>
      <c r="T106"/>
      <c r="U106"/>
      <c r="V106"/>
      <c r="W106"/>
      <c r="X106"/>
      <c r="Y106"/>
      <c r="Z106"/>
      <c r="AA106"/>
      <c r="AB106"/>
      <c r="AC106"/>
      <c r="AD106"/>
    </row>
    <row r="107" spans="5:30" x14ac:dyDescent="0.3">
      <c r="E107" s="5"/>
      <c r="F107" s="5"/>
      <c r="G107" s="5"/>
      <c r="H107" s="5"/>
      <c r="R107"/>
      <c r="S107"/>
      <c r="T107"/>
      <c r="U107"/>
      <c r="V107"/>
      <c r="W107"/>
      <c r="X107"/>
      <c r="Y107"/>
      <c r="Z107"/>
      <c r="AA107"/>
      <c r="AB107"/>
      <c r="AC107"/>
      <c r="AD107"/>
    </row>
    <row r="108" spans="5:30" x14ac:dyDescent="0.3">
      <c r="E108" s="5"/>
      <c r="F108" s="5"/>
      <c r="G108" s="5"/>
      <c r="H108" s="5"/>
      <c r="R108"/>
      <c r="S108"/>
      <c r="T108"/>
      <c r="U108"/>
      <c r="V108"/>
      <c r="W108"/>
      <c r="X108"/>
      <c r="Y108"/>
      <c r="Z108"/>
      <c r="AA108"/>
      <c r="AB108"/>
      <c r="AC108"/>
      <c r="AD108"/>
    </row>
    <row r="109" spans="5:30" x14ac:dyDescent="0.3">
      <c r="E109" s="5"/>
      <c r="F109" s="5"/>
      <c r="G109" s="5"/>
      <c r="H109" s="5"/>
      <c r="R109"/>
      <c r="S109"/>
      <c r="T109"/>
      <c r="U109"/>
      <c r="V109"/>
      <c r="W109"/>
      <c r="X109"/>
      <c r="Y109"/>
      <c r="Z109"/>
      <c r="AA109"/>
      <c r="AB109"/>
      <c r="AC109"/>
      <c r="AD109"/>
    </row>
    <row r="110" spans="5:30" x14ac:dyDescent="0.3">
      <c r="E110" s="5"/>
      <c r="F110" s="5"/>
      <c r="G110" s="5"/>
      <c r="H110" s="5"/>
      <c r="R110"/>
      <c r="S110"/>
      <c r="T110"/>
      <c r="U110"/>
      <c r="V110"/>
      <c r="W110"/>
      <c r="X110"/>
      <c r="Y110"/>
      <c r="Z110"/>
      <c r="AA110"/>
      <c r="AB110"/>
      <c r="AC110"/>
      <c r="AD110"/>
    </row>
    <row r="111" spans="5:30" x14ac:dyDescent="0.3">
      <c r="E111" s="5"/>
      <c r="F111" s="5"/>
      <c r="G111" s="5"/>
      <c r="H111" s="5"/>
      <c r="R111"/>
      <c r="S111"/>
      <c r="T111"/>
      <c r="U111"/>
      <c r="V111"/>
      <c r="W111"/>
      <c r="X111"/>
      <c r="Y111"/>
      <c r="Z111"/>
      <c r="AA111"/>
      <c r="AB111"/>
      <c r="AC111"/>
      <c r="AD111"/>
    </row>
    <row r="112" spans="5:30" x14ac:dyDescent="0.3">
      <c r="E112" s="5"/>
      <c r="F112" s="5"/>
      <c r="G112" s="5"/>
      <c r="H112" s="5"/>
      <c r="R112"/>
      <c r="S112"/>
      <c r="T112"/>
      <c r="U112"/>
      <c r="V112"/>
      <c r="W112"/>
      <c r="X112"/>
      <c r="Y112"/>
      <c r="Z112"/>
      <c r="AA112"/>
      <c r="AB112"/>
      <c r="AC112"/>
      <c r="AD112"/>
    </row>
    <row r="113" spans="5:30" x14ac:dyDescent="0.3">
      <c r="E113" s="5"/>
      <c r="F113" s="5"/>
      <c r="G113" s="5"/>
      <c r="H113" s="5"/>
      <c r="R113"/>
      <c r="S113"/>
      <c r="T113"/>
      <c r="U113"/>
      <c r="V113"/>
      <c r="W113"/>
      <c r="X113"/>
      <c r="Y113"/>
      <c r="Z113"/>
      <c r="AA113"/>
      <c r="AB113"/>
      <c r="AC113"/>
      <c r="AD113"/>
    </row>
    <row r="114" spans="5:30" x14ac:dyDescent="0.3">
      <c r="E114" s="5"/>
      <c r="F114" s="5"/>
      <c r="G114" s="5"/>
      <c r="H114" s="5"/>
      <c r="R114"/>
      <c r="S114"/>
      <c r="T114"/>
      <c r="U114"/>
      <c r="V114"/>
      <c r="W114"/>
      <c r="X114"/>
      <c r="Y114"/>
      <c r="Z114"/>
      <c r="AA114"/>
      <c r="AB114"/>
      <c r="AC114"/>
      <c r="AD114"/>
    </row>
    <row r="115" spans="5:30" x14ac:dyDescent="0.3">
      <c r="E115" s="5"/>
      <c r="F115" s="5"/>
      <c r="G115" s="5"/>
      <c r="H115" s="5"/>
      <c r="R115"/>
      <c r="S115"/>
      <c r="T115"/>
      <c r="U115"/>
      <c r="V115"/>
      <c r="W115"/>
      <c r="X115"/>
      <c r="Y115"/>
      <c r="Z115"/>
      <c r="AA115"/>
      <c r="AB115"/>
      <c r="AC115"/>
      <c r="AD115"/>
    </row>
    <row r="116" spans="5:30" x14ac:dyDescent="0.3">
      <c r="E116" s="5"/>
      <c r="F116" s="5"/>
      <c r="G116" s="5"/>
      <c r="H116" s="5"/>
      <c r="R116"/>
      <c r="S116"/>
      <c r="T116"/>
      <c r="U116"/>
      <c r="V116"/>
      <c r="W116"/>
      <c r="X116"/>
      <c r="Y116"/>
      <c r="Z116"/>
      <c r="AA116"/>
      <c r="AB116"/>
      <c r="AC116"/>
      <c r="AD116"/>
    </row>
    <row r="117" spans="5:30" x14ac:dyDescent="0.3">
      <c r="E117" s="5"/>
      <c r="F117" s="5"/>
      <c r="G117" s="5"/>
      <c r="H117" s="5"/>
      <c r="R117"/>
      <c r="S117"/>
      <c r="T117"/>
      <c r="U117"/>
      <c r="V117"/>
      <c r="W117"/>
      <c r="X117"/>
      <c r="Y117"/>
      <c r="Z117"/>
      <c r="AA117"/>
      <c r="AB117"/>
      <c r="AC117"/>
      <c r="AD117"/>
    </row>
    <row r="118" spans="5:30" x14ac:dyDescent="0.3">
      <c r="E118" s="5"/>
      <c r="F118" s="5"/>
      <c r="G118" s="5"/>
      <c r="H118" s="5"/>
      <c r="R118"/>
      <c r="S118"/>
      <c r="T118"/>
      <c r="U118"/>
      <c r="V118"/>
      <c r="W118"/>
      <c r="X118"/>
      <c r="Y118"/>
      <c r="Z118"/>
      <c r="AA118"/>
      <c r="AB118"/>
      <c r="AC118"/>
      <c r="AD118"/>
    </row>
    <row r="119" spans="5:30" x14ac:dyDescent="0.3">
      <c r="E119" s="5"/>
      <c r="F119" s="5"/>
      <c r="G119" s="5"/>
      <c r="H119" s="5"/>
      <c r="R119"/>
      <c r="S119"/>
      <c r="T119"/>
      <c r="U119"/>
      <c r="V119"/>
      <c r="W119"/>
      <c r="X119"/>
      <c r="Y119"/>
      <c r="Z119"/>
      <c r="AA119"/>
      <c r="AB119"/>
      <c r="AC119"/>
      <c r="AD119"/>
    </row>
    <row r="120" spans="5:30" x14ac:dyDescent="0.3">
      <c r="E120" s="5"/>
      <c r="F120" s="5"/>
      <c r="G120" s="5"/>
      <c r="H120" s="5"/>
      <c r="R120"/>
      <c r="S120"/>
      <c r="T120"/>
      <c r="U120"/>
      <c r="V120"/>
      <c r="W120"/>
      <c r="X120"/>
      <c r="Y120"/>
      <c r="Z120"/>
      <c r="AA120"/>
      <c r="AB120"/>
      <c r="AC120"/>
      <c r="AD120"/>
    </row>
    <row r="121" spans="5:30" x14ac:dyDescent="0.3">
      <c r="E121" s="5"/>
      <c r="F121" s="5"/>
      <c r="G121" s="5"/>
      <c r="H121" s="5"/>
      <c r="R121"/>
      <c r="S121"/>
      <c r="T121"/>
      <c r="U121"/>
      <c r="V121"/>
      <c r="W121"/>
      <c r="X121"/>
      <c r="Y121"/>
      <c r="Z121"/>
      <c r="AA121"/>
      <c r="AB121"/>
      <c r="AC121"/>
      <c r="AD121"/>
    </row>
    <row r="122" spans="5:30" x14ac:dyDescent="0.3">
      <c r="E122" s="5"/>
      <c r="F122" s="5"/>
      <c r="G122" s="5"/>
      <c r="H122" s="5"/>
      <c r="R122"/>
      <c r="S122"/>
      <c r="T122"/>
      <c r="U122"/>
      <c r="V122"/>
      <c r="W122"/>
      <c r="X122"/>
      <c r="Y122"/>
      <c r="Z122"/>
      <c r="AA122"/>
      <c r="AB122"/>
      <c r="AC122"/>
      <c r="AD122"/>
    </row>
    <row r="123" spans="5:30" x14ac:dyDescent="0.3">
      <c r="E123" s="5"/>
      <c r="F123" s="5"/>
      <c r="G123" s="5"/>
      <c r="H123" s="5"/>
      <c r="R123"/>
      <c r="S123"/>
      <c r="T123"/>
      <c r="U123"/>
      <c r="V123"/>
      <c r="W123"/>
      <c r="X123"/>
      <c r="Y123"/>
      <c r="Z123"/>
      <c r="AA123"/>
      <c r="AB123"/>
      <c r="AC123"/>
      <c r="AD123"/>
    </row>
    <row r="124" spans="5:30" x14ac:dyDescent="0.3">
      <c r="E124" s="5"/>
      <c r="F124" s="5"/>
      <c r="G124" s="5"/>
      <c r="H124" s="5"/>
      <c r="R124"/>
      <c r="S124"/>
      <c r="T124"/>
      <c r="U124"/>
      <c r="V124"/>
      <c r="W124"/>
      <c r="X124"/>
      <c r="Y124"/>
      <c r="Z124"/>
      <c r="AA124"/>
      <c r="AB124"/>
      <c r="AC124"/>
      <c r="AD124"/>
    </row>
    <row r="125" spans="5:30" x14ac:dyDescent="0.3">
      <c r="E125" s="5"/>
      <c r="F125" s="5"/>
      <c r="G125" s="5"/>
      <c r="H125" s="5"/>
      <c r="R125"/>
      <c r="S125"/>
      <c r="T125"/>
      <c r="U125"/>
      <c r="V125"/>
      <c r="W125"/>
      <c r="X125"/>
      <c r="Y125"/>
      <c r="Z125"/>
      <c r="AA125"/>
      <c r="AB125"/>
      <c r="AC125"/>
      <c r="AD125"/>
    </row>
    <row r="126" spans="5:30" x14ac:dyDescent="0.3">
      <c r="E126" s="5"/>
      <c r="F126" s="5"/>
      <c r="G126" s="5"/>
      <c r="H126" s="5"/>
      <c r="R126"/>
      <c r="S126"/>
      <c r="T126"/>
      <c r="U126"/>
      <c r="V126"/>
      <c r="W126"/>
      <c r="X126"/>
      <c r="Y126"/>
      <c r="Z126"/>
      <c r="AA126"/>
      <c r="AB126"/>
      <c r="AC126"/>
      <c r="AD126"/>
    </row>
    <row r="127" spans="5:30" x14ac:dyDescent="0.3">
      <c r="E127" s="5"/>
      <c r="F127" s="5"/>
      <c r="G127" s="5"/>
      <c r="H127" s="5"/>
      <c r="R127"/>
      <c r="S127"/>
      <c r="T127"/>
      <c r="U127"/>
      <c r="V127"/>
      <c r="W127"/>
      <c r="X127"/>
      <c r="Y127"/>
      <c r="Z127"/>
      <c r="AA127"/>
      <c r="AB127"/>
      <c r="AC127"/>
      <c r="AD127"/>
    </row>
    <row r="128" spans="5:30" x14ac:dyDescent="0.3">
      <c r="E128" s="5"/>
      <c r="F128" s="5"/>
      <c r="G128" s="5"/>
      <c r="H128" s="5"/>
      <c r="R128"/>
      <c r="S128"/>
      <c r="T128"/>
      <c r="U128"/>
      <c r="V128"/>
      <c r="W128"/>
      <c r="X128"/>
      <c r="Y128"/>
      <c r="Z128"/>
      <c r="AA128"/>
      <c r="AB128"/>
      <c r="AC128"/>
      <c r="AD128"/>
    </row>
    <row r="129" spans="5:30" x14ac:dyDescent="0.3">
      <c r="E129" s="5"/>
      <c r="F129" s="5"/>
      <c r="G129" s="5"/>
      <c r="H129" s="5"/>
      <c r="R129"/>
      <c r="S129"/>
      <c r="T129"/>
      <c r="U129"/>
      <c r="V129"/>
      <c r="W129"/>
      <c r="X129"/>
      <c r="Y129"/>
      <c r="Z129"/>
      <c r="AA129"/>
      <c r="AB129"/>
      <c r="AC129"/>
      <c r="AD129"/>
    </row>
    <row r="130" spans="5:30" x14ac:dyDescent="0.3">
      <c r="E130" s="5"/>
      <c r="F130" s="5"/>
      <c r="G130" s="5"/>
      <c r="H130" s="5"/>
      <c r="R130"/>
      <c r="S130"/>
      <c r="T130"/>
      <c r="U130"/>
      <c r="V130"/>
      <c r="W130"/>
      <c r="X130"/>
      <c r="Y130"/>
      <c r="Z130"/>
      <c r="AA130"/>
      <c r="AB130"/>
      <c r="AC130"/>
      <c r="AD130"/>
    </row>
    <row r="131" spans="5:30" x14ac:dyDescent="0.3">
      <c r="E131" s="5"/>
      <c r="F131" s="5"/>
      <c r="G131" s="5"/>
      <c r="H131" s="5"/>
      <c r="R131"/>
      <c r="S131"/>
      <c r="T131"/>
      <c r="U131"/>
      <c r="V131"/>
      <c r="W131"/>
      <c r="X131"/>
      <c r="Y131"/>
      <c r="Z131"/>
      <c r="AA131"/>
      <c r="AB131"/>
      <c r="AC131"/>
      <c r="AD131"/>
    </row>
    <row r="132" spans="5:30" x14ac:dyDescent="0.3">
      <c r="E132" s="5"/>
      <c r="F132" s="5"/>
      <c r="G132" s="5"/>
      <c r="H132" s="5"/>
      <c r="R132"/>
      <c r="S132"/>
      <c r="T132"/>
      <c r="U132"/>
      <c r="V132"/>
      <c r="W132"/>
      <c r="X132"/>
      <c r="Y132"/>
      <c r="Z132"/>
      <c r="AA132"/>
      <c r="AB132"/>
      <c r="AC132"/>
      <c r="AD132"/>
    </row>
    <row r="133" spans="5:30" x14ac:dyDescent="0.3">
      <c r="E133" s="5"/>
      <c r="F133" s="5"/>
      <c r="G133" s="5"/>
      <c r="H133" s="5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5:30" x14ac:dyDescent="0.3">
      <c r="E134" s="5"/>
      <c r="F134" s="5"/>
      <c r="G134" s="5"/>
      <c r="H134" s="5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5:30" x14ac:dyDescent="0.3">
      <c r="E135" s="5"/>
      <c r="F135" s="5"/>
      <c r="G135" s="5"/>
      <c r="H135" s="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5:30" x14ac:dyDescent="0.3">
      <c r="E136" s="5"/>
      <c r="F136" s="5"/>
      <c r="G136" s="5"/>
      <c r="H136" s="5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5:30" x14ac:dyDescent="0.3">
      <c r="E137" s="5"/>
      <c r="F137" s="5"/>
      <c r="G137" s="5"/>
      <c r="H137" s="5"/>
      <c r="R137"/>
      <c r="S137"/>
      <c r="T137"/>
      <c r="U137"/>
      <c r="V137"/>
      <c r="W137"/>
      <c r="X137"/>
      <c r="Y137"/>
      <c r="Z137"/>
      <c r="AA137"/>
      <c r="AB137"/>
      <c r="AC137"/>
      <c r="AD137"/>
    </row>
    <row r="138" spans="5:30" x14ac:dyDescent="0.3">
      <c r="E138" s="5"/>
      <c r="F138" s="5"/>
      <c r="G138" s="5"/>
      <c r="H138" s="5"/>
      <c r="R138"/>
      <c r="S138"/>
      <c r="T138"/>
      <c r="U138"/>
      <c r="V138"/>
      <c r="W138"/>
      <c r="X138"/>
      <c r="Y138"/>
      <c r="Z138"/>
      <c r="AA138"/>
      <c r="AB138"/>
      <c r="AC138"/>
      <c r="AD138"/>
    </row>
    <row r="139" spans="5:30" x14ac:dyDescent="0.3">
      <c r="E139" s="5"/>
      <c r="F139" s="5"/>
      <c r="G139" s="5"/>
      <c r="H139" s="5"/>
      <c r="R139"/>
      <c r="S139"/>
      <c r="T139"/>
      <c r="U139"/>
      <c r="V139"/>
      <c r="W139"/>
      <c r="X139"/>
      <c r="Y139"/>
      <c r="Z139"/>
      <c r="AA139"/>
      <c r="AB139"/>
      <c r="AC139"/>
      <c r="AD139"/>
    </row>
    <row r="140" spans="5:30" x14ac:dyDescent="0.3">
      <c r="E140" s="5"/>
      <c r="F140" s="5"/>
      <c r="G140" s="5"/>
      <c r="H140" s="5"/>
      <c r="R140"/>
      <c r="S140"/>
      <c r="T140"/>
      <c r="U140"/>
      <c r="V140"/>
      <c r="W140"/>
      <c r="X140"/>
      <c r="Y140"/>
      <c r="Z140"/>
      <c r="AA140"/>
      <c r="AB140"/>
      <c r="AC140"/>
      <c r="AD140"/>
    </row>
    <row r="141" spans="5:30" x14ac:dyDescent="0.3">
      <c r="E141" s="5"/>
      <c r="F141" s="5"/>
      <c r="G141" s="5"/>
      <c r="H141" s="5"/>
      <c r="R141"/>
      <c r="S141"/>
      <c r="T141"/>
      <c r="U141"/>
      <c r="V141"/>
      <c r="W141"/>
      <c r="X141"/>
      <c r="Y141"/>
      <c r="Z141"/>
      <c r="AA141"/>
      <c r="AB141"/>
      <c r="AC141"/>
      <c r="AD141"/>
    </row>
    <row r="142" spans="5:30" x14ac:dyDescent="0.3">
      <c r="E142" s="5"/>
      <c r="F142" s="5"/>
      <c r="G142" s="5"/>
      <c r="H142" s="5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5:30" x14ac:dyDescent="0.3">
      <c r="E143" s="5"/>
      <c r="F143" s="5"/>
      <c r="G143" s="5"/>
      <c r="H143" s="5"/>
      <c r="R143"/>
      <c r="S143"/>
      <c r="T143"/>
      <c r="U143"/>
      <c r="V143"/>
      <c r="W143"/>
      <c r="X143"/>
      <c r="Y143"/>
      <c r="Z143"/>
      <c r="AA143"/>
      <c r="AB143"/>
      <c r="AC143"/>
      <c r="AD143"/>
    </row>
    <row r="144" spans="5:30" x14ac:dyDescent="0.3">
      <c r="E144" s="5"/>
      <c r="F144" s="5"/>
      <c r="G144" s="5"/>
      <c r="H144" s="5"/>
      <c r="R144"/>
      <c r="S144"/>
      <c r="T144"/>
      <c r="U144"/>
      <c r="V144"/>
      <c r="W144"/>
      <c r="X144"/>
      <c r="Y144"/>
      <c r="Z144"/>
      <c r="AA144"/>
      <c r="AB144"/>
      <c r="AC144"/>
      <c r="AD144"/>
    </row>
    <row r="145" spans="5:30" x14ac:dyDescent="0.3">
      <c r="E145" s="5"/>
      <c r="F145" s="5"/>
      <c r="G145" s="5"/>
      <c r="H145" s="5"/>
      <c r="R145"/>
      <c r="S145"/>
      <c r="T145"/>
      <c r="U145"/>
      <c r="V145"/>
      <c r="W145"/>
      <c r="X145"/>
      <c r="Y145"/>
      <c r="Z145"/>
      <c r="AA145"/>
      <c r="AB145"/>
      <c r="AC145"/>
      <c r="AD145"/>
    </row>
    <row r="146" spans="5:30" x14ac:dyDescent="0.3">
      <c r="E146" s="5"/>
      <c r="F146" s="5"/>
      <c r="G146" s="5"/>
      <c r="H146" s="5"/>
      <c r="R146"/>
      <c r="S146"/>
      <c r="T146"/>
      <c r="U146"/>
      <c r="V146"/>
      <c r="W146"/>
      <c r="X146"/>
      <c r="Y146"/>
      <c r="Z146"/>
      <c r="AA146"/>
      <c r="AB146"/>
      <c r="AC146"/>
      <c r="AD146"/>
    </row>
    <row r="147" spans="5:30" x14ac:dyDescent="0.3">
      <c r="E147" s="5"/>
      <c r="F147" s="5"/>
      <c r="G147" s="5"/>
      <c r="H147" s="5"/>
      <c r="R147"/>
      <c r="S147"/>
      <c r="T147"/>
      <c r="U147"/>
      <c r="V147"/>
      <c r="W147"/>
      <c r="X147"/>
      <c r="Y147"/>
      <c r="Z147"/>
      <c r="AA147"/>
      <c r="AB147"/>
      <c r="AC147"/>
      <c r="AD147"/>
    </row>
    <row r="148" spans="5:30" x14ac:dyDescent="0.3">
      <c r="E148" s="5"/>
      <c r="F148" s="5"/>
      <c r="G148" s="5"/>
      <c r="H148" s="5"/>
      <c r="R148"/>
      <c r="S148"/>
      <c r="T148"/>
      <c r="U148"/>
      <c r="V148"/>
      <c r="W148"/>
      <c r="X148"/>
      <c r="Y148"/>
      <c r="Z148"/>
      <c r="AA148"/>
      <c r="AB148"/>
      <c r="AC148"/>
      <c r="AD148"/>
    </row>
    <row r="149" spans="5:30" x14ac:dyDescent="0.3">
      <c r="E149" s="5"/>
      <c r="F149" s="5"/>
      <c r="G149" s="5"/>
      <c r="H149" s="5"/>
      <c r="R149"/>
      <c r="S149"/>
      <c r="T149"/>
      <c r="U149"/>
      <c r="V149"/>
      <c r="W149"/>
      <c r="X149"/>
      <c r="Y149"/>
      <c r="Z149"/>
      <c r="AA149"/>
      <c r="AB149"/>
      <c r="AC149"/>
      <c r="AD149"/>
    </row>
    <row r="150" spans="5:30" x14ac:dyDescent="0.3">
      <c r="E150" s="5"/>
      <c r="F150" s="5"/>
      <c r="G150" s="5"/>
      <c r="H150" s="5"/>
      <c r="R150"/>
      <c r="S150"/>
      <c r="T150"/>
      <c r="U150"/>
      <c r="V150"/>
      <c r="W150"/>
      <c r="X150"/>
      <c r="Y150"/>
      <c r="Z150"/>
      <c r="AA150"/>
      <c r="AB150"/>
      <c r="AC150"/>
      <c r="AD150"/>
    </row>
    <row r="151" spans="5:30" x14ac:dyDescent="0.3">
      <c r="E151" s="5"/>
      <c r="F151" s="5"/>
      <c r="G151" s="5"/>
      <c r="H151" s="5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5:30" x14ac:dyDescent="0.3">
      <c r="E152" s="5"/>
      <c r="F152" s="5"/>
      <c r="G152" s="5"/>
      <c r="H152" s="5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5:30" x14ac:dyDescent="0.3">
      <c r="E153" s="5"/>
      <c r="F153" s="5"/>
      <c r="G153" s="5"/>
      <c r="H153" s="5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5:30" x14ac:dyDescent="0.3">
      <c r="E154" s="5"/>
      <c r="F154" s="5"/>
      <c r="G154" s="5"/>
      <c r="H154" s="5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5:30" x14ac:dyDescent="0.3">
      <c r="E155" s="5"/>
      <c r="F155" s="5"/>
      <c r="G155" s="5"/>
      <c r="H155" s="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5:30" x14ac:dyDescent="0.3">
      <c r="E156" s="5"/>
      <c r="F156" s="5"/>
      <c r="G156" s="5"/>
      <c r="H156" s="5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5:30" x14ac:dyDescent="0.3">
      <c r="E157" s="5"/>
      <c r="F157" s="5"/>
      <c r="G157" s="5"/>
      <c r="H157" s="5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5:30" x14ac:dyDescent="0.3">
      <c r="E158" s="5"/>
      <c r="F158" s="5"/>
      <c r="G158" s="5"/>
      <c r="H158" s="5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5:30" x14ac:dyDescent="0.3">
      <c r="E159" s="5"/>
      <c r="F159" s="5"/>
      <c r="G159" s="5"/>
      <c r="H159" s="5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5:30" x14ac:dyDescent="0.3">
      <c r="E160" s="5"/>
      <c r="F160" s="5"/>
      <c r="G160" s="5"/>
      <c r="H160" s="5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5:30" x14ac:dyDescent="0.3">
      <c r="E161" s="5"/>
      <c r="F161" s="5"/>
      <c r="G161" s="5"/>
      <c r="H161" s="5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5:30" x14ac:dyDescent="0.3">
      <c r="E162" s="5"/>
      <c r="F162" s="5"/>
      <c r="G162" s="5"/>
      <c r="H162" s="5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5:30" x14ac:dyDescent="0.3">
      <c r="E163" s="5"/>
      <c r="F163" s="5"/>
      <c r="G163" s="5"/>
      <c r="H163" s="5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5:30" x14ac:dyDescent="0.3">
      <c r="E164" s="5"/>
      <c r="F164" s="5"/>
      <c r="G164" s="5"/>
      <c r="H164" s="5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5:30" x14ac:dyDescent="0.3">
      <c r="E165" s="5"/>
      <c r="F165" s="5"/>
      <c r="G165" s="5"/>
      <c r="H165" s="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5:30" x14ac:dyDescent="0.3">
      <c r="E166" s="5"/>
      <c r="F166" s="5"/>
      <c r="G166" s="5"/>
      <c r="H166" s="5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5:30" x14ac:dyDescent="0.3">
      <c r="E167" s="5"/>
      <c r="F167" s="5"/>
      <c r="G167" s="5"/>
      <c r="H167" s="5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5:30" x14ac:dyDescent="0.3">
      <c r="E168" s="5"/>
      <c r="F168" s="5"/>
      <c r="G168" s="5"/>
      <c r="H168" s="5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5:30" x14ac:dyDescent="0.3">
      <c r="E169" s="5"/>
      <c r="F169" s="5"/>
      <c r="G169" s="5"/>
      <c r="H169" s="5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5:30" x14ac:dyDescent="0.3">
      <c r="E170" s="5"/>
      <c r="F170" s="5"/>
      <c r="G170" s="5"/>
      <c r="H170" s="5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5:30" x14ac:dyDescent="0.3">
      <c r="E171" s="5"/>
      <c r="F171" s="5"/>
      <c r="G171" s="5"/>
      <c r="H171" s="5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5:30" x14ac:dyDescent="0.3">
      <c r="E172" s="5"/>
      <c r="F172" s="5"/>
      <c r="G172" s="5"/>
      <c r="H172" s="5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5:30" x14ac:dyDescent="0.3">
      <c r="E173" s="5"/>
      <c r="F173" s="5"/>
      <c r="G173" s="5"/>
      <c r="H173" s="5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5:30" x14ac:dyDescent="0.3">
      <c r="E174" s="5"/>
      <c r="F174" s="5"/>
      <c r="G174" s="5"/>
      <c r="H174" s="5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5:30" x14ac:dyDescent="0.3">
      <c r="E175" s="5"/>
      <c r="F175" s="5"/>
      <c r="G175" s="5"/>
      <c r="H175" s="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5:30" x14ac:dyDescent="0.3">
      <c r="E176" s="5"/>
      <c r="F176" s="5"/>
      <c r="G176" s="5"/>
      <c r="H176" s="5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5:30" x14ac:dyDescent="0.3">
      <c r="E177" s="5"/>
      <c r="F177" s="5"/>
      <c r="G177" s="5"/>
      <c r="H177" s="5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5:30" x14ac:dyDescent="0.3">
      <c r="E178" s="5"/>
      <c r="F178" s="5"/>
      <c r="G178" s="5"/>
      <c r="H178" s="5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5:30" x14ac:dyDescent="0.3">
      <c r="E179" s="5"/>
      <c r="F179" s="5"/>
      <c r="G179" s="5"/>
      <c r="H179" s="5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5:30" x14ac:dyDescent="0.3">
      <c r="E180" s="5"/>
      <c r="F180" s="5"/>
      <c r="G180" s="5"/>
      <c r="H180" s="5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5:30" x14ac:dyDescent="0.3">
      <c r="E181" s="5"/>
      <c r="F181" s="5"/>
      <c r="G181" s="5"/>
      <c r="H181" s="5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5:30" x14ac:dyDescent="0.3">
      <c r="E182" s="5"/>
      <c r="F182" s="5"/>
      <c r="G182" s="5"/>
      <c r="H182" s="5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5:30" x14ac:dyDescent="0.3">
      <c r="E183" s="5"/>
      <c r="F183" s="5"/>
      <c r="G183" s="5"/>
      <c r="H183" s="5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5:30" x14ac:dyDescent="0.3">
      <c r="E184" s="5"/>
      <c r="F184" s="5"/>
      <c r="G184" s="5"/>
      <c r="H184" s="5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5:30" x14ac:dyDescent="0.3">
      <c r="E185" s="5"/>
      <c r="F185" s="5"/>
      <c r="G185" s="5"/>
      <c r="H185" s="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5:30" x14ac:dyDescent="0.3">
      <c r="E186" s="5"/>
      <c r="F186" s="5"/>
      <c r="G186" s="5"/>
      <c r="H186" s="5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5:30" x14ac:dyDescent="0.3">
      <c r="E187" s="5"/>
      <c r="F187" s="5"/>
      <c r="G187" s="5"/>
      <c r="H187" s="5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5:30" x14ac:dyDescent="0.3">
      <c r="E188" s="5"/>
      <c r="F188" s="5"/>
      <c r="G188" s="5"/>
      <c r="H188" s="5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5:30" x14ac:dyDescent="0.3">
      <c r="E189" s="5"/>
      <c r="F189" s="5"/>
      <c r="G189" s="5"/>
      <c r="H189" s="5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5:30" x14ac:dyDescent="0.3">
      <c r="E190" s="5"/>
      <c r="F190" s="5"/>
      <c r="G190" s="5"/>
      <c r="H190" s="5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5:30" x14ac:dyDescent="0.3">
      <c r="E191" s="5"/>
      <c r="F191" s="5"/>
      <c r="G191" s="5"/>
      <c r="H191" s="5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5:30" x14ac:dyDescent="0.3">
      <c r="E192" s="5"/>
      <c r="F192" s="5"/>
      <c r="G192" s="5"/>
      <c r="H192" s="5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5:30" x14ac:dyDescent="0.3">
      <c r="E193" s="5"/>
      <c r="F193" s="5"/>
      <c r="G193" s="5"/>
      <c r="H193" s="5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5:30" x14ac:dyDescent="0.3">
      <c r="E194" s="5"/>
      <c r="F194" s="5"/>
      <c r="G194" s="5"/>
      <c r="H194" s="5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5:30" x14ac:dyDescent="0.3">
      <c r="E195" s="5"/>
      <c r="F195" s="5"/>
      <c r="G195" s="5"/>
      <c r="H195" s="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5:30" x14ac:dyDescent="0.3">
      <c r="E196" s="5"/>
      <c r="F196" s="5"/>
      <c r="G196" s="5"/>
      <c r="H196" s="5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5:30" x14ac:dyDescent="0.3">
      <c r="E197" s="5"/>
      <c r="F197" s="5"/>
      <c r="G197" s="5"/>
      <c r="H197" s="5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5:30" x14ac:dyDescent="0.3">
      <c r="E198" s="5"/>
      <c r="F198" s="5"/>
      <c r="G198" s="5"/>
      <c r="H198" s="5"/>
      <c r="I198" s="5"/>
      <c r="J198" s="5"/>
      <c r="K198" s="5"/>
      <c r="L198" s="5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5:30" x14ac:dyDescent="0.3">
      <c r="E199" s="5"/>
      <c r="F199" s="5"/>
      <c r="G199" s="5"/>
      <c r="H199" s="5"/>
      <c r="I199" s="5"/>
      <c r="J199" s="5"/>
      <c r="K199" s="5"/>
      <c r="L199" s="5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5:30" x14ac:dyDescent="0.3">
      <c r="E200" s="5"/>
      <c r="F200" s="5"/>
      <c r="G200" s="5"/>
      <c r="H200" s="5"/>
      <c r="I200" s="5"/>
      <c r="J200" s="5"/>
      <c r="K200" s="5"/>
      <c r="L200" s="5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5:30" x14ac:dyDescent="0.3">
      <c r="E201" s="5"/>
      <c r="F201" s="5"/>
      <c r="G201" s="5"/>
      <c r="H201" s="5"/>
      <c r="I201" s="5"/>
      <c r="J201" s="5"/>
      <c r="K201" s="5"/>
      <c r="L201" s="5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5:30" x14ac:dyDescent="0.3">
      <c r="E202" s="5"/>
      <c r="F202" s="5"/>
      <c r="G202" s="5"/>
      <c r="H202" s="5"/>
      <c r="I202" s="5"/>
      <c r="J202" s="5"/>
      <c r="K202" s="5"/>
      <c r="L202" s="5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5:30" x14ac:dyDescent="0.3">
      <c r="E203" s="5"/>
      <c r="F203" s="5"/>
      <c r="G203" s="5"/>
      <c r="H203" s="5"/>
      <c r="I203" s="5"/>
      <c r="J203" s="5"/>
      <c r="K203" s="5"/>
      <c r="L203" s="5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5:30" x14ac:dyDescent="0.3">
      <c r="E204" s="5"/>
      <c r="F204" s="5"/>
      <c r="G204" s="5"/>
      <c r="H204" s="5"/>
      <c r="I204" s="5"/>
      <c r="J204" s="5"/>
      <c r="K204" s="5"/>
      <c r="L204" s="5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5:30" x14ac:dyDescent="0.3"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5:30" x14ac:dyDescent="0.3"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5:30" x14ac:dyDescent="0.3"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5:30" x14ac:dyDescent="0.3"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5:30" x14ac:dyDescent="0.3"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5:30" x14ac:dyDescent="0.3"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5:30" x14ac:dyDescent="0.3"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5:30" x14ac:dyDescent="0.3"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5:30" x14ac:dyDescent="0.3"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5:30" x14ac:dyDescent="0.3"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5:30" x14ac:dyDescent="0.3"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5:30" x14ac:dyDescent="0.3"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5:30" x14ac:dyDescent="0.3"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5:30" x14ac:dyDescent="0.3"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5:30" x14ac:dyDescent="0.3"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5:30" x14ac:dyDescent="0.3"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5:30" x14ac:dyDescent="0.3"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5:30" x14ac:dyDescent="0.3"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5:30" x14ac:dyDescent="0.3"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5:30" x14ac:dyDescent="0.3"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5:30" x14ac:dyDescent="0.3"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5:30" x14ac:dyDescent="0.3"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5:30" x14ac:dyDescent="0.3"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5:30" x14ac:dyDescent="0.3"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5:30" x14ac:dyDescent="0.3"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5:30" x14ac:dyDescent="0.3"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5:30" x14ac:dyDescent="0.3"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5:30" x14ac:dyDescent="0.3"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5:30" x14ac:dyDescent="0.3"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5:30" x14ac:dyDescent="0.3"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5:30" x14ac:dyDescent="0.3"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5:30" x14ac:dyDescent="0.3"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5:30" x14ac:dyDescent="0.3"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5:30" x14ac:dyDescent="0.3"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5:30" x14ac:dyDescent="0.3"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5:30" x14ac:dyDescent="0.3"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5:30" x14ac:dyDescent="0.3"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5:30" x14ac:dyDescent="0.3"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5:30" x14ac:dyDescent="0.3"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5:30" x14ac:dyDescent="0.3"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5:30" x14ac:dyDescent="0.3"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5:30" x14ac:dyDescent="0.3"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5:30" x14ac:dyDescent="0.3"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5:30" x14ac:dyDescent="0.3"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5:30" x14ac:dyDescent="0.3"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5:30" x14ac:dyDescent="0.3"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5:30" x14ac:dyDescent="0.3"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5:30" x14ac:dyDescent="0.3"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5:30" x14ac:dyDescent="0.3"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5:30" x14ac:dyDescent="0.3"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5:30" x14ac:dyDescent="0.3"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5:30" x14ac:dyDescent="0.3"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5:30" x14ac:dyDescent="0.3"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5:30" x14ac:dyDescent="0.3"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5:30" x14ac:dyDescent="0.3"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5:30" x14ac:dyDescent="0.3"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5:30" x14ac:dyDescent="0.3"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5:30" x14ac:dyDescent="0.3"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5:30" x14ac:dyDescent="0.3"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5:30" x14ac:dyDescent="0.3"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5:30" x14ac:dyDescent="0.3"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5:30" x14ac:dyDescent="0.3"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5:30" x14ac:dyDescent="0.3"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5:30" x14ac:dyDescent="0.3"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5:30" x14ac:dyDescent="0.3"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5:30" x14ac:dyDescent="0.3"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5:30" x14ac:dyDescent="0.3"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5:30" x14ac:dyDescent="0.3"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5:30" x14ac:dyDescent="0.3"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5:30" x14ac:dyDescent="0.3"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5:30" x14ac:dyDescent="0.3"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5:30" x14ac:dyDescent="0.3"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5:30" x14ac:dyDescent="0.3"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5:30" x14ac:dyDescent="0.3"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5:30" x14ac:dyDescent="0.3"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5:30" x14ac:dyDescent="0.3"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5:30" x14ac:dyDescent="0.3"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5:30" x14ac:dyDescent="0.3"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5:30" x14ac:dyDescent="0.3"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5:30" x14ac:dyDescent="0.3"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5:30" x14ac:dyDescent="0.3"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5:30" x14ac:dyDescent="0.3"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5:30" x14ac:dyDescent="0.3"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5:30" x14ac:dyDescent="0.3"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5:30" x14ac:dyDescent="0.3"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5:30" x14ac:dyDescent="0.3"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5:30" x14ac:dyDescent="0.3"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5:30" x14ac:dyDescent="0.3"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5:30" x14ac:dyDescent="0.3"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5:30" x14ac:dyDescent="0.3"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5:30" x14ac:dyDescent="0.3"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5:30" x14ac:dyDescent="0.3"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5:30" x14ac:dyDescent="0.3"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5:30" x14ac:dyDescent="0.3"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5:30" x14ac:dyDescent="0.3"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5:30" x14ac:dyDescent="0.3"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5:30" x14ac:dyDescent="0.3"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5:30" x14ac:dyDescent="0.3"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5:30" x14ac:dyDescent="0.3"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5:30" x14ac:dyDescent="0.3"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5:30" x14ac:dyDescent="0.3"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5:30" x14ac:dyDescent="0.3"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5:30" x14ac:dyDescent="0.3"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5:30" x14ac:dyDescent="0.3"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5:30" x14ac:dyDescent="0.3"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5:30" x14ac:dyDescent="0.3"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5:30" x14ac:dyDescent="0.3"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5:30" x14ac:dyDescent="0.3"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5:30" x14ac:dyDescent="0.3"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5:30" x14ac:dyDescent="0.3"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5:30" x14ac:dyDescent="0.3"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5:30" x14ac:dyDescent="0.3"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5:30" x14ac:dyDescent="0.3"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5:30" x14ac:dyDescent="0.3"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5:30" x14ac:dyDescent="0.3"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5:30" x14ac:dyDescent="0.3"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5:30" x14ac:dyDescent="0.3"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5:30" x14ac:dyDescent="0.3"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5:30" x14ac:dyDescent="0.3"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5:30" x14ac:dyDescent="0.3"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5:30" x14ac:dyDescent="0.3"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5:30" x14ac:dyDescent="0.3"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5:30" x14ac:dyDescent="0.3"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5:30" x14ac:dyDescent="0.3"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5:30" x14ac:dyDescent="0.3"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5:30" x14ac:dyDescent="0.3"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5:30" x14ac:dyDescent="0.3"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5:30" x14ac:dyDescent="0.3"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5:30" x14ac:dyDescent="0.3"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5:30" x14ac:dyDescent="0.3"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5:30" x14ac:dyDescent="0.3"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5:30" x14ac:dyDescent="0.3"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5:30" x14ac:dyDescent="0.3"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5:30" x14ac:dyDescent="0.3"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5:30" x14ac:dyDescent="0.3"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5:30" x14ac:dyDescent="0.3"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5:30" x14ac:dyDescent="0.3"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5:30" x14ac:dyDescent="0.3"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5:30" x14ac:dyDescent="0.3"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5:30" x14ac:dyDescent="0.3"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5:30" x14ac:dyDescent="0.3"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5:30" x14ac:dyDescent="0.3"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5:30" x14ac:dyDescent="0.3"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5:30" x14ac:dyDescent="0.3"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5:30" x14ac:dyDescent="0.3"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5:30" x14ac:dyDescent="0.3"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5:30" x14ac:dyDescent="0.3"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5:30" x14ac:dyDescent="0.3"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5:30" x14ac:dyDescent="0.3"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5:30" x14ac:dyDescent="0.3"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5:30" x14ac:dyDescent="0.3"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5:30" x14ac:dyDescent="0.3"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5:30" x14ac:dyDescent="0.3"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5:30" x14ac:dyDescent="0.3"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5:30" x14ac:dyDescent="0.3"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5:30" x14ac:dyDescent="0.3"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5:30" x14ac:dyDescent="0.3"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5:30" x14ac:dyDescent="0.3"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5:30" x14ac:dyDescent="0.3"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5:30" x14ac:dyDescent="0.3"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5:30" x14ac:dyDescent="0.3"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5:30" x14ac:dyDescent="0.3"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5:30" x14ac:dyDescent="0.3"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5:30" x14ac:dyDescent="0.3"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5:30" x14ac:dyDescent="0.3"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5:30" x14ac:dyDescent="0.3"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5:30" x14ac:dyDescent="0.3"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5:30" x14ac:dyDescent="0.3"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5:30" x14ac:dyDescent="0.3"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5:30" x14ac:dyDescent="0.3"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5:30" x14ac:dyDescent="0.3"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5:30" x14ac:dyDescent="0.3"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5:30" x14ac:dyDescent="0.3"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5:30" x14ac:dyDescent="0.3"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5:30" x14ac:dyDescent="0.3"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5:30" x14ac:dyDescent="0.3"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5:30" x14ac:dyDescent="0.3"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5:30" x14ac:dyDescent="0.3"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5:30" x14ac:dyDescent="0.3"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5:30" x14ac:dyDescent="0.3"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5:30" x14ac:dyDescent="0.3"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5:30" x14ac:dyDescent="0.3"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5:30" x14ac:dyDescent="0.3"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5:30" x14ac:dyDescent="0.3"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5:30" x14ac:dyDescent="0.3"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5:30" x14ac:dyDescent="0.3"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5:30" x14ac:dyDescent="0.3"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5:30" x14ac:dyDescent="0.3"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5:30" x14ac:dyDescent="0.3"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5:30" x14ac:dyDescent="0.3"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5:30" x14ac:dyDescent="0.3"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5:30" x14ac:dyDescent="0.3"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5:30" x14ac:dyDescent="0.3"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5:30" x14ac:dyDescent="0.3"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5:30" x14ac:dyDescent="0.3"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5:30" x14ac:dyDescent="0.3"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5:30" x14ac:dyDescent="0.3"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5:30" x14ac:dyDescent="0.3"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5:30" x14ac:dyDescent="0.3"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5:30" x14ac:dyDescent="0.3"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5:30" x14ac:dyDescent="0.3"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5:30" x14ac:dyDescent="0.3"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5:30" x14ac:dyDescent="0.3"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5:30" x14ac:dyDescent="0.3"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5:30" x14ac:dyDescent="0.3"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5:30" x14ac:dyDescent="0.3"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5:30" x14ac:dyDescent="0.3"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5:30" x14ac:dyDescent="0.3"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5:30" x14ac:dyDescent="0.3"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5:30" x14ac:dyDescent="0.3"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5:30" x14ac:dyDescent="0.3"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5:30" x14ac:dyDescent="0.3"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5:30" x14ac:dyDescent="0.3"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5:30" x14ac:dyDescent="0.3"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5:30" x14ac:dyDescent="0.3"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5:30" x14ac:dyDescent="0.3"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5:30" x14ac:dyDescent="0.3"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5:30" x14ac:dyDescent="0.3"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5:30" x14ac:dyDescent="0.3"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5:30" x14ac:dyDescent="0.3"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5:30" x14ac:dyDescent="0.3"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5:30" x14ac:dyDescent="0.3"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5:30" x14ac:dyDescent="0.3"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5:30" x14ac:dyDescent="0.3"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5:30" x14ac:dyDescent="0.3"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5:30" x14ac:dyDescent="0.3"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5:30" x14ac:dyDescent="0.3"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5:30" x14ac:dyDescent="0.3"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5:30" x14ac:dyDescent="0.3"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5:30" x14ac:dyDescent="0.3"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5:30" x14ac:dyDescent="0.3"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5:30" x14ac:dyDescent="0.3"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5:30" x14ac:dyDescent="0.3"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5:30" x14ac:dyDescent="0.3"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5:30" x14ac:dyDescent="0.3"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5:30" x14ac:dyDescent="0.3"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5:30" x14ac:dyDescent="0.3"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5:30" x14ac:dyDescent="0.3"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5:30" x14ac:dyDescent="0.3"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5:30" x14ac:dyDescent="0.3"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5:30" x14ac:dyDescent="0.3"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5:30" x14ac:dyDescent="0.3"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5:30" x14ac:dyDescent="0.3"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5:30" x14ac:dyDescent="0.3"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5:30" x14ac:dyDescent="0.3"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5:30" x14ac:dyDescent="0.3"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5:30" x14ac:dyDescent="0.3"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5:30" x14ac:dyDescent="0.3"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5:30" x14ac:dyDescent="0.3"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5:30" x14ac:dyDescent="0.3"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5:30" x14ac:dyDescent="0.3"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5:30" x14ac:dyDescent="0.3"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5:30" x14ac:dyDescent="0.3"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5:30" x14ac:dyDescent="0.3"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5:30" x14ac:dyDescent="0.3"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5:30" x14ac:dyDescent="0.3"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5:30" x14ac:dyDescent="0.3"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5:30" x14ac:dyDescent="0.3"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5:30" x14ac:dyDescent="0.3"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5:30" x14ac:dyDescent="0.3"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5:30" x14ac:dyDescent="0.3"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5:30" x14ac:dyDescent="0.3"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5:30" x14ac:dyDescent="0.3"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5:30" x14ac:dyDescent="0.3"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5:30" x14ac:dyDescent="0.3"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5:30" x14ac:dyDescent="0.3"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5:30" x14ac:dyDescent="0.3"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5:30" x14ac:dyDescent="0.3"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5:30" x14ac:dyDescent="0.3"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5:30" x14ac:dyDescent="0.3"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5:30" x14ac:dyDescent="0.3"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5:30" x14ac:dyDescent="0.3"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5:30" x14ac:dyDescent="0.3"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5:30" x14ac:dyDescent="0.3"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5:30" x14ac:dyDescent="0.3"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5:30" x14ac:dyDescent="0.3"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5:30" x14ac:dyDescent="0.3"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5:30" x14ac:dyDescent="0.3"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5:30" x14ac:dyDescent="0.3"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5:30" x14ac:dyDescent="0.3"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5:30" x14ac:dyDescent="0.3"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5:30" x14ac:dyDescent="0.3"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5:30" x14ac:dyDescent="0.3"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5:30" x14ac:dyDescent="0.3"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5:30" x14ac:dyDescent="0.3"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5:30" x14ac:dyDescent="0.3"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5:30" x14ac:dyDescent="0.3"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5:30" x14ac:dyDescent="0.3"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5:30" x14ac:dyDescent="0.3"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5:30" x14ac:dyDescent="0.3"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5:30" x14ac:dyDescent="0.3"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5:30" x14ac:dyDescent="0.3"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5:30" x14ac:dyDescent="0.3"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5:30" x14ac:dyDescent="0.3"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5:30" x14ac:dyDescent="0.3"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5:30" x14ac:dyDescent="0.3"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5:30" x14ac:dyDescent="0.3"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5:30" x14ac:dyDescent="0.3"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5:30" x14ac:dyDescent="0.3"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5:30" x14ac:dyDescent="0.3"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5:30" x14ac:dyDescent="0.3"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5:30" x14ac:dyDescent="0.3"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5:30" x14ac:dyDescent="0.3"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5:30" x14ac:dyDescent="0.3"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5:30" x14ac:dyDescent="0.3"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5:30" x14ac:dyDescent="0.3"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5:30" x14ac:dyDescent="0.3"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5:30" x14ac:dyDescent="0.3"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5:30" x14ac:dyDescent="0.3"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5:30" x14ac:dyDescent="0.3"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5:30" x14ac:dyDescent="0.3"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5:30" x14ac:dyDescent="0.3"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5:30" x14ac:dyDescent="0.3"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5:30" x14ac:dyDescent="0.3"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5:30" x14ac:dyDescent="0.3"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5:30" x14ac:dyDescent="0.3"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5:30" x14ac:dyDescent="0.3"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5:30" x14ac:dyDescent="0.3"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5:30" x14ac:dyDescent="0.3"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5:30" x14ac:dyDescent="0.3"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5:30" x14ac:dyDescent="0.3"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5:30" x14ac:dyDescent="0.3"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5:30" x14ac:dyDescent="0.3"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5:30" x14ac:dyDescent="0.3"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5:30" x14ac:dyDescent="0.3"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5:30" x14ac:dyDescent="0.3"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5:30" x14ac:dyDescent="0.3"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5:30" x14ac:dyDescent="0.3"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5:30" x14ac:dyDescent="0.3"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5:30" x14ac:dyDescent="0.3"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5:30" x14ac:dyDescent="0.3"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5:30" x14ac:dyDescent="0.3"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5:30" x14ac:dyDescent="0.3"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5:30" x14ac:dyDescent="0.3"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5:30" x14ac:dyDescent="0.3"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5:30" x14ac:dyDescent="0.3"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5:30" x14ac:dyDescent="0.3"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5:30" x14ac:dyDescent="0.3"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5:30" x14ac:dyDescent="0.3"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5:30" x14ac:dyDescent="0.3"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5:30" x14ac:dyDescent="0.3"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5:30" x14ac:dyDescent="0.3"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5:30" x14ac:dyDescent="0.3"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5:30" x14ac:dyDescent="0.3"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5:30" x14ac:dyDescent="0.3"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5:30" x14ac:dyDescent="0.3"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5:30" x14ac:dyDescent="0.3"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5:30" x14ac:dyDescent="0.3"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5:30" x14ac:dyDescent="0.3"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5:30" x14ac:dyDescent="0.3"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5:30" x14ac:dyDescent="0.3"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5:30" x14ac:dyDescent="0.3"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5:30" x14ac:dyDescent="0.3"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5:30" x14ac:dyDescent="0.3"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5:30" x14ac:dyDescent="0.3"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5:30" x14ac:dyDescent="0.3"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5:30" x14ac:dyDescent="0.3"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5:30" x14ac:dyDescent="0.3"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5:30" x14ac:dyDescent="0.3"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5:30" x14ac:dyDescent="0.3"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5:30" x14ac:dyDescent="0.3"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5:30" x14ac:dyDescent="0.3"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5:30" x14ac:dyDescent="0.3"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5:30" x14ac:dyDescent="0.3"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5:30" x14ac:dyDescent="0.3"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5:30" x14ac:dyDescent="0.3"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5:30" x14ac:dyDescent="0.3"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5:30" x14ac:dyDescent="0.3"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5:30" x14ac:dyDescent="0.3"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5:30" x14ac:dyDescent="0.3"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5:30" x14ac:dyDescent="0.3"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5:30" x14ac:dyDescent="0.3"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5:30" x14ac:dyDescent="0.3"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5:30" x14ac:dyDescent="0.3"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5:30" x14ac:dyDescent="0.3"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5:30" x14ac:dyDescent="0.3"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5:30" x14ac:dyDescent="0.3"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5:30" x14ac:dyDescent="0.3"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5:30" x14ac:dyDescent="0.3"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5:30" x14ac:dyDescent="0.3"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  <row r="585" spans="5:30" x14ac:dyDescent="0.3"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/>
      <c r="S585"/>
      <c r="T585"/>
      <c r="U585"/>
      <c r="V585"/>
      <c r="W585"/>
      <c r="X585"/>
      <c r="Y585"/>
      <c r="Z585"/>
      <c r="AA585"/>
      <c r="AB585"/>
      <c r="AC585"/>
      <c r="AD585"/>
    </row>
    <row r="586" spans="5:30" x14ac:dyDescent="0.3"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/>
      <c r="S586"/>
      <c r="T586"/>
      <c r="U586"/>
      <c r="V586"/>
      <c r="W586"/>
      <c r="X586"/>
      <c r="Y586"/>
      <c r="Z586"/>
      <c r="AA586"/>
      <c r="AB586"/>
      <c r="AC586"/>
      <c r="AD586"/>
    </row>
    <row r="587" spans="5:30" x14ac:dyDescent="0.3"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/>
      <c r="S587"/>
      <c r="T587"/>
      <c r="U587"/>
      <c r="V587"/>
      <c r="W587"/>
      <c r="X587"/>
      <c r="Y587"/>
      <c r="Z587"/>
      <c r="AA587"/>
      <c r="AB587"/>
      <c r="AC587"/>
      <c r="AD587"/>
    </row>
    <row r="588" spans="5:30" x14ac:dyDescent="0.3"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/>
      <c r="S588"/>
      <c r="T588"/>
      <c r="U588"/>
      <c r="V588"/>
      <c r="W588"/>
      <c r="X588"/>
      <c r="Y588"/>
      <c r="Z588"/>
      <c r="AA588"/>
      <c r="AB588"/>
      <c r="AC588"/>
      <c r="AD588"/>
    </row>
    <row r="589" spans="5:30" x14ac:dyDescent="0.3"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/>
      <c r="S589"/>
      <c r="T589"/>
      <c r="U589"/>
      <c r="V589"/>
      <c r="W589"/>
      <c r="X589"/>
      <c r="Y589"/>
      <c r="Z589"/>
      <c r="AA589"/>
      <c r="AB589"/>
      <c r="AC589"/>
      <c r="AD589"/>
    </row>
    <row r="590" spans="5:30" x14ac:dyDescent="0.3"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/>
      <c r="S590"/>
      <c r="T590"/>
      <c r="U590"/>
      <c r="V590"/>
      <c r="W590"/>
      <c r="X590"/>
      <c r="Y590"/>
      <c r="Z590"/>
      <c r="AA590"/>
      <c r="AB590"/>
      <c r="AC590"/>
      <c r="AD590"/>
    </row>
    <row r="591" spans="5:30" x14ac:dyDescent="0.3"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/>
      <c r="S591"/>
      <c r="T591"/>
      <c r="U591"/>
      <c r="V591"/>
      <c r="W591"/>
      <c r="X591"/>
      <c r="Y591"/>
      <c r="Z591"/>
      <c r="AA591"/>
      <c r="AB591"/>
      <c r="AC591"/>
      <c r="AD591"/>
    </row>
    <row r="592" spans="5:30" x14ac:dyDescent="0.3"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/>
      <c r="S592"/>
      <c r="T592"/>
      <c r="U592"/>
      <c r="V592"/>
      <c r="W592"/>
      <c r="X592"/>
      <c r="Y592"/>
      <c r="Z592"/>
      <c r="AA592"/>
      <c r="AB592"/>
      <c r="AC592"/>
      <c r="AD592"/>
    </row>
    <row r="593" spans="5:30" x14ac:dyDescent="0.3"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/>
      <c r="S593"/>
      <c r="T593"/>
      <c r="U593"/>
      <c r="V593"/>
      <c r="W593"/>
      <c r="X593"/>
      <c r="Y593"/>
      <c r="Z593"/>
      <c r="AA593"/>
      <c r="AB593"/>
      <c r="AC593"/>
      <c r="AD593"/>
    </row>
    <row r="594" spans="5:30" x14ac:dyDescent="0.3"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/>
      <c r="S594"/>
      <c r="T594"/>
      <c r="U594"/>
      <c r="V594"/>
      <c r="W594"/>
      <c r="X594"/>
      <c r="Y594"/>
      <c r="Z594"/>
      <c r="AA594"/>
      <c r="AB594"/>
      <c r="AC594"/>
      <c r="AD594"/>
    </row>
    <row r="595" spans="5:30" x14ac:dyDescent="0.3"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/>
      <c r="S595"/>
      <c r="T595"/>
      <c r="U595"/>
      <c r="V595"/>
      <c r="W595"/>
      <c r="X595"/>
      <c r="Y595"/>
      <c r="Z595"/>
      <c r="AA595"/>
      <c r="AB595"/>
      <c r="AC595"/>
      <c r="AD595"/>
    </row>
    <row r="596" spans="5:30" x14ac:dyDescent="0.3"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/>
      <c r="S596"/>
      <c r="T596"/>
      <c r="U596"/>
      <c r="V596"/>
      <c r="W596"/>
      <c r="X596"/>
      <c r="Y596"/>
      <c r="Z596"/>
      <c r="AA596"/>
      <c r="AB596"/>
      <c r="AC596"/>
      <c r="AD596"/>
    </row>
    <row r="597" spans="5:30" x14ac:dyDescent="0.3"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/>
      <c r="S597"/>
      <c r="T597"/>
      <c r="U597"/>
      <c r="V597"/>
      <c r="W597"/>
      <c r="X597"/>
      <c r="Y597"/>
      <c r="Z597"/>
      <c r="AA597"/>
      <c r="AB597"/>
      <c r="AC597"/>
      <c r="AD597"/>
    </row>
    <row r="598" spans="5:30" x14ac:dyDescent="0.3"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/>
      <c r="S598"/>
      <c r="T598"/>
      <c r="U598"/>
      <c r="V598"/>
      <c r="W598"/>
      <c r="X598"/>
      <c r="Y598"/>
      <c r="Z598"/>
      <c r="AA598"/>
      <c r="AB598"/>
      <c r="AC598"/>
      <c r="AD598"/>
    </row>
    <row r="599" spans="5:30" x14ac:dyDescent="0.3"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/>
      <c r="S599"/>
      <c r="T599"/>
      <c r="U599"/>
      <c r="V599"/>
      <c r="W599"/>
      <c r="X599"/>
      <c r="Y599"/>
      <c r="Z599"/>
      <c r="AA599"/>
      <c r="AB599"/>
      <c r="AC599"/>
      <c r="AD599"/>
    </row>
    <row r="600" spans="5:30" x14ac:dyDescent="0.3"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/>
      <c r="S600"/>
      <c r="T600"/>
      <c r="U600"/>
      <c r="V600"/>
      <c r="W600"/>
      <c r="X600"/>
      <c r="Y600"/>
      <c r="Z600"/>
      <c r="AA600"/>
      <c r="AB600"/>
      <c r="AC600"/>
      <c r="AD600"/>
    </row>
    <row r="601" spans="5:30" x14ac:dyDescent="0.3"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/>
      <c r="S601"/>
      <c r="T601"/>
      <c r="U601"/>
      <c r="V601"/>
      <c r="W601"/>
      <c r="X601"/>
      <c r="Y601"/>
      <c r="Z601"/>
      <c r="AA601"/>
      <c r="AB601"/>
      <c r="AC601"/>
      <c r="AD601"/>
    </row>
    <row r="602" spans="5:30" x14ac:dyDescent="0.3"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/>
      <c r="S602"/>
      <c r="T602"/>
      <c r="U602"/>
      <c r="V602"/>
      <c r="W602"/>
      <c r="X602"/>
      <c r="Y602"/>
      <c r="Z602"/>
      <c r="AA602"/>
      <c r="AB602"/>
      <c r="AC602"/>
      <c r="AD602"/>
    </row>
    <row r="603" spans="5:30" x14ac:dyDescent="0.3"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/>
      <c r="S603"/>
      <c r="T603"/>
      <c r="U603"/>
      <c r="V603"/>
      <c r="W603"/>
      <c r="X603"/>
      <c r="Y603"/>
      <c r="Z603"/>
      <c r="AA603"/>
      <c r="AB603"/>
      <c r="AC603"/>
      <c r="AD603"/>
    </row>
    <row r="604" spans="5:30" x14ac:dyDescent="0.3"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/>
      <c r="S604"/>
      <c r="T604"/>
      <c r="U604"/>
      <c r="V604"/>
      <c r="W604"/>
      <c r="X604"/>
      <c r="Y604"/>
      <c r="Z604"/>
      <c r="AA604"/>
      <c r="AB604"/>
      <c r="AC604"/>
      <c r="AD604"/>
    </row>
    <row r="605" spans="5:30" x14ac:dyDescent="0.3"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/>
      <c r="S605"/>
      <c r="T605"/>
      <c r="U605"/>
      <c r="V605"/>
      <c r="W605"/>
      <c r="X605"/>
      <c r="Y605"/>
      <c r="Z605"/>
      <c r="AA605"/>
      <c r="AB605"/>
      <c r="AC605"/>
      <c r="AD605"/>
    </row>
    <row r="606" spans="5:30" x14ac:dyDescent="0.3"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/>
      <c r="S606"/>
      <c r="T606"/>
      <c r="U606"/>
      <c r="V606"/>
      <c r="W606"/>
      <c r="X606"/>
      <c r="Y606"/>
      <c r="Z606"/>
      <c r="AA606"/>
      <c r="AB606"/>
      <c r="AC606"/>
      <c r="AD606"/>
    </row>
    <row r="607" spans="5:30" x14ac:dyDescent="0.3"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/>
      <c r="S607"/>
      <c r="T607"/>
      <c r="U607"/>
      <c r="V607"/>
      <c r="W607"/>
      <c r="X607"/>
      <c r="Y607"/>
      <c r="Z607"/>
      <c r="AA607"/>
      <c r="AB607"/>
      <c r="AC607"/>
      <c r="AD607"/>
    </row>
    <row r="608" spans="5:30" x14ac:dyDescent="0.3"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/>
      <c r="S608"/>
      <c r="T608"/>
      <c r="U608"/>
      <c r="V608"/>
      <c r="W608"/>
      <c r="X608"/>
      <c r="Y608"/>
      <c r="Z608"/>
      <c r="AA608"/>
      <c r="AB608"/>
      <c r="AC608"/>
      <c r="AD608"/>
    </row>
    <row r="609" spans="5:30" x14ac:dyDescent="0.3"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/>
      <c r="S609"/>
      <c r="T609"/>
      <c r="U609"/>
      <c r="V609"/>
      <c r="W609"/>
      <c r="X609"/>
      <c r="Y609"/>
      <c r="Z609"/>
      <c r="AA609"/>
      <c r="AB609"/>
      <c r="AC609"/>
      <c r="AD609"/>
    </row>
    <row r="610" spans="5:30" x14ac:dyDescent="0.3"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/>
      <c r="S610"/>
      <c r="T610"/>
      <c r="U610"/>
      <c r="V610"/>
      <c r="W610"/>
      <c r="X610"/>
      <c r="Y610"/>
      <c r="Z610"/>
      <c r="AA610"/>
      <c r="AB610"/>
      <c r="AC610"/>
      <c r="AD610"/>
    </row>
    <row r="611" spans="5:30" x14ac:dyDescent="0.3"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/>
      <c r="S611"/>
      <c r="T611"/>
      <c r="U611"/>
      <c r="V611"/>
      <c r="W611"/>
      <c r="X611"/>
      <c r="Y611"/>
      <c r="Z611"/>
      <c r="AA611"/>
      <c r="AB611"/>
      <c r="AC611"/>
      <c r="AD611"/>
    </row>
    <row r="612" spans="5:30" x14ac:dyDescent="0.3"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/>
      <c r="S612"/>
      <c r="T612"/>
      <c r="U612"/>
      <c r="V612"/>
      <c r="W612"/>
      <c r="X612"/>
      <c r="Y612"/>
      <c r="Z612"/>
      <c r="AA612"/>
      <c r="AB612"/>
      <c r="AC612"/>
      <c r="AD612"/>
    </row>
    <row r="613" spans="5:30" x14ac:dyDescent="0.3"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/>
      <c r="S613"/>
      <c r="T613"/>
      <c r="U613"/>
      <c r="V613"/>
      <c r="W613"/>
      <c r="X613"/>
      <c r="Y613"/>
      <c r="Z613"/>
      <c r="AA613"/>
      <c r="AB613"/>
      <c r="AC613"/>
      <c r="AD613"/>
    </row>
    <row r="614" spans="5:30" x14ac:dyDescent="0.3"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/>
      <c r="S614"/>
      <c r="T614"/>
      <c r="U614"/>
      <c r="V614"/>
      <c r="W614"/>
      <c r="X614"/>
      <c r="Y614"/>
      <c r="Z614"/>
      <c r="AA614"/>
      <c r="AB614"/>
      <c r="AC614"/>
      <c r="AD614"/>
    </row>
    <row r="615" spans="5:30" x14ac:dyDescent="0.3"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/>
      <c r="S615"/>
      <c r="T615"/>
      <c r="U615"/>
      <c r="V615"/>
      <c r="W615"/>
      <c r="X615"/>
      <c r="Y615"/>
      <c r="Z615"/>
      <c r="AA615"/>
      <c r="AB615"/>
      <c r="AC615"/>
      <c r="AD615"/>
    </row>
    <row r="616" spans="5:30" x14ac:dyDescent="0.3"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/>
      <c r="S616"/>
      <c r="T616"/>
      <c r="U616"/>
      <c r="V616"/>
      <c r="W616"/>
      <c r="X616"/>
      <c r="Y616"/>
      <c r="Z616"/>
      <c r="AA616"/>
      <c r="AB616"/>
      <c r="AC616"/>
      <c r="AD616"/>
    </row>
    <row r="617" spans="5:30" x14ac:dyDescent="0.3"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/>
      <c r="S617"/>
      <c r="T617"/>
      <c r="U617"/>
      <c r="V617"/>
      <c r="W617"/>
      <c r="X617"/>
      <c r="Y617"/>
      <c r="Z617"/>
      <c r="AA617"/>
      <c r="AB617"/>
      <c r="AC617"/>
      <c r="AD617"/>
    </row>
    <row r="618" spans="5:30" x14ac:dyDescent="0.3"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/>
      <c r="S618"/>
      <c r="T618"/>
      <c r="U618"/>
      <c r="V618"/>
      <c r="W618"/>
      <c r="X618"/>
      <c r="Y618"/>
      <c r="Z618"/>
      <c r="AA618"/>
      <c r="AB618"/>
      <c r="AC618"/>
      <c r="AD618"/>
    </row>
    <row r="619" spans="5:30" x14ac:dyDescent="0.3"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/>
      <c r="S619"/>
      <c r="T619"/>
      <c r="U619"/>
      <c r="V619"/>
      <c r="W619"/>
      <c r="X619"/>
      <c r="Y619"/>
      <c r="Z619"/>
      <c r="AA619"/>
      <c r="AB619"/>
      <c r="AC619"/>
      <c r="AD619"/>
    </row>
    <row r="620" spans="5:30" x14ac:dyDescent="0.3"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/>
      <c r="S620"/>
      <c r="T620"/>
      <c r="U620"/>
      <c r="V620"/>
      <c r="W620"/>
      <c r="X620"/>
      <c r="Y620"/>
      <c r="Z620"/>
      <c r="AA620"/>
      <c r="AB620"/>
      <c r="AC620"/>
      <c r="AD620"/>
    </row>
    <row r="621" spans="5:30" x14ac:dyDescent="0.3"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/>
      <c r="S621"/>
      <c r="T621"/>
      <c r="U621"/>
      <c r="V621"/>
      <c r="W621"/>
      <c r="X621"/>
      <c r="Y621"/>
      <c r="Z621"/>
      <c r="AA621"/>
      <c r="AB621"/>
      <c r="AC621"/>
      <c r="AD621"/>
    </row>
    <row r="622" spans="5:30" x14ac:dyDescent="0.3"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/>
      <c r="S622"/>
      <c r="T622"/>
      <c r="U622"/>
      <c r="V622"/>
      <c r="W622"/>
      <c r="X622"/>
      <c r="Y622"/>
      <c r="Z622"/>
      <c r="AA622"/>
      <c r="AB622"/>
      <c r="AC622"/>
      <c r="AD622"/>
    </row>
    <row r="623" spans="5:30" x14ac:dyDescent="0.3"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/>
      <c r="S623"/>
      <c r="T623"/>
      <c r="U623"/>
      <c r="V623"/>
      <c r="W623"/>
      <c r="X623"/>
      <c r="Y623"/>
      <c r="Z623"/>
      <c r="AA623"/>
      <c r="AB623"/>
      <c r="AC623"/>
      <c r="AD623"/>
    </row>
    <row r="624" spans="5:30" x14ac:dyDescent="0.3"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/>
      <c r="S624"/>
      <c r="T624"/>
      <c r="U624"/>
      <c r="V624"/>
      <c r="W624"/>
      <c r="X624"/>
      <c r="Y624"/>
      <c r="Z624"/>
      <c r="AA624"/>
      <c r="AB624"/>
      <c r="AC624"/>
      <c r="AD624"/>
    </row>
    <row r="625" spans="5:30" x14ac:dyDescent="0.3"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/>
      <c r="S625"/>
      <c r="T625"/>
      <c r="U625"/>
      <c r="V625"/>
      <c r="W625"/>
      <c r="X625"/>
      <c r="Y625"/>
      <c r="Z625"/>
      <c r="AA625"/>
      <c r="AB625"/>
      <c r="AC625"/>
      <c r="AD625"/>
    </row>
    <row r="626" spans="5:30" x14ac:dyDescent="0.3"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/>
      <c r="S626"/>
      <c r="T626"/>
      <c r="U626"/>
      <c r="V626"/>
      <c r="W626"/>
      <c r="X626"/>
      <c r="Y626"/>
      <c r="Z626"/>
      <c r="AA626"/>
      <c r="AB626"/>
      <c r="AC626"/>
      <c r="AD626"/>
    </row>
    <row r="627" spans="5:30" x14ac:dyDescent="0.3"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/>
      <c r="S627"/>
      <c r="T627"/>
      <c r="U627"/>
      <c r="V627"/>
      <c r="W627"/>
      <c r="X627"/>
      <c r="Y627"/>
      <c r="Z627"/>
      <c r="AA627"/>
      <c r="AB627"/>
      <c r="AC627"/>
      <c r="AD627"/>
    </row>
    <row r="628" spans="5:30" x14ac:dyDescent="0.3"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/>
      <c r="S628"/>
      <c r="T628"/>
      <c r="U628"/>
      <c r="V628"/>
      <c r="W628"/>
      <c r="X628"/>
      <c r="Y628"/>
      <c r="Z628"/>
      <c r="AA628"/>
      <c r="AB628"/>
      <c r="AC628"/>
      <c r="AD628"/>
    </row>
    <row r="629" spans="5:30" x14ac:dyDescent="0.3"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/>
      <c r="S629"/>
      <c r="T629"/>
      <c r="U629"/>
      <c r="V629"/>
      <c r="W629"/>
      <c r="X629"/>
      <c r="Y629"/>
      <c r="Z629"/>
      <c r="AA629"/>
      <c r="AB629"/>
      <c r="AC629"/>
      <c r="AD629"/>
    </row>
    <row r="630" spans="5:30" x14ac:dyDescent="0.3"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/>
      <c r="S630"/>
      <c r="T630"/>
      <c r="U630"/>
      <c r="V630"/>
      <c r="W630"/>
      <c r="X630"/>
      <c r="Y630"/>
      <c r="Z630"/>
      <c r="AA630"/>
      <c r="AB630"/>
      <c r="AC630"/>
      <c r="AD630"/>
    </row>
    <row r="631" spans="5:30" x14ac:dyDescent="0.3"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/>
      <c r="S631"/>
      <c r="T631"/>
      <c r="U631"/>
      <c r="V631"/>
      <c r="W631"/>
      <c r="X631"/>
      <c r="Y631"/>
      <c r="Z631"/>
      <c r="AA631"/>
      <c r="AB631"/>
      <c r="AC631"/>
      <c r="AD631"/>
    </row>
    <row r="632" spans="5:30" x14ac:dyDescent="0.3"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/>
      <c r="S632"/>
      <c r="T632"/>
      <c r="U632"/>
      <c r="V632"/>
      <c r="W632"/>
      <c r="X632"/>
      <c r="Y632"/>
      <c r="Z632"/>
      <c r="AA632"/>
      <c r="AB632"/>
      <c r="AC632"/>
      <c r="AD632"/>
    </row>
    <row r="633" spans="5:30" x14ac:dyDescent="0.3"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/>
      <c r="S633"/>
      <c r="T633"/>
      <c r="U633"/>
      <c r="V633"/>
      <c r="W633"/>
      <c r="X633"/>
      <c r="Y633"/>
      <c r="Z633"/>
      <c r="AA633"/>
      <c r="AB633"/>
      <c r="AC633"/>
      <c r="AD633"/>
    </row>
    <row r="634" spans="5:30" x14ac:dyDescent="0.3"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/>
      <c r="S634"/>
      <c r="T634"/>
      <c r="U634"/>
      <c r="V634"/>
      <c r="W634"/>
      <c r="X634"/>
      <c r="Y634"/>
      <c r="Z634"/>
      <c r="AA634"/>
      <c r="AB634"/>
      <c r="AC634"/>
      <c r="AD634"/>
    </row>
    <row r="635" spans="5:30" x14ac:dyDescent="0.3"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/>
      <c r="S635"/>
      <c r="T635"/>
      <c r="U635"/>
      <c r="V635"/>
      <c r="W635"/>
      <c r="X635"/>
      <c r="Y635"/>
      <c r="Z635"/>
      <c r="AA635"/>
      <c r="AB635"/>
      <c r="AC635"/>
      <c r="AD635"/>
    </row>
    <row r="636" spans="5:30" x14ac:dyDescent="0.3"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/>
      <c r="S636"/>
      <c r="T636"/>
      <c r="U636"/>
      <c r="V636"/>
      <c r="W636"/>
      <c r="X636"/>
      <c r="Y636"/>
      <c r="Z636"/>
      <c r="AA636"/>
      <c r="AB636"/>
      <c r="AC636"/>
      <c r="AD636"/>
    </row>
    <row r="637" spans="5:30" x14ac:dyDescent="0.3"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/>
      <c r="S637"/>
      <c r="T637"/>
      <c r="U637"/>
      <c r="V637"/>
      <c r="W637"/>
      <c r="X637"/>
      <c r="Y637"/>
      <c r="Z637"/>
      <c r="AA637"/>
      <c r="AB637"/>
      <c r="AC637"/>
      <c r="AD637"/>
    </row>
    <row r="638" spans="5:30" x14ac:dyDescent="0.3"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/>
      <c r="S638"/>
      <c r="T638"/>
      <c r="U638"/>
      <c r="V638"/>
      <c r="W638"/>
      <c r="X638"/>
      <c r="Y638"/>
      <c r="Z638"/>
      <c r="AA638"/>
      <c r="AB638"/>
      <c r="AC638"/>
      <c r="AD638"/>
    </row>
    <row r="639" spans="5:30" x14ac:dyDescent="0.3"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/>
      <c r="S639"/>
      <c r="T639"/>
      <c r="U639"/>
      <c r="V639"/>
      <c r="W639"/>
      <c r="X639"/>
      <c r="Y639"/>
      <c r="Z639"/>
      <c r="AA639"/>
      <c r="AB639"/>
      <c r="AC639"/>
      <c r="AD639"/>
    </row>
    <row r="640" spans="5:30" x14ac:dyDescent="0.3"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/>
      <c r="S640"/>
      <c r="T640"/>
      <c r="U640"/>
      <c r="V640"/>
      <c r="W640"/>
      <c r="X640"/>
      <c r="Y640"/>
      <c r="Z640"/>
      <c r="AA640"/>
      <c r="AB640"/>
      <c r="AC640"/>
      <c r="AD640"/>
    </row>
    <row r="641" spans="5:30" x14ac:dyDescent="0.3"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/>
      <c r="S641"/>
      <c r="T641"/>
      <c r="U641"/>
      <c r="V641"/>
      <c r="W641"/>
      <c r="X641"/>
      <c r="Y641"/>
      <c r="Z641"/>
      <c r="AA641"/>
      <c r="AB641"/>
      <c r="AC641"/>
      <c r="AD641"/>
    </row>
  </sheetData>
  <mergeCells count="1">
    <mergeCell ref="A1:E2"/>
  </mergeCells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C75A-8870-4246-ACDF-5135746E238A}">
  <sheetPr codeName="Sheet13"/>
  <dimension ref="A1:AM641"/>
  <sheetViews>
    <sheetView workbookViewId="0">
      <pane xSplit="5" ySplit="5" topLeftCell="F6" activePane="bottomRight" state="frozen"/>
      <selection activeCell="E6" sqref="E6"/>
      <selection pane="topRight" activeCell="E6" sqref="E6"/>
      <selection pane="bottomLeft" activeCell="E6" sqref="E6"/>
      <selection pane="bottomRight" activeCell="E6" sqref="E6"/>
    </sheetView>
  </sheetViews>
  <sheetFormatPr defaultRowHeight="14.4" x14ac:dyDescent="0.3"/>
  <cols>
    <col min="1" max="1" width="80.5546875" bestFit="1" customWidth="1"/>
    <col min="2" max="2" width="11.33203125" bestFit="1" customWidth="1"/>
    <col min="3" max="3" width="13.21875" bestFit="1" customWidth="1"/>
    <col min="4" max="4" width="43.77734375" bestFit="1" customWidth="1"/>
    <col min="5" max="5" width="11.44140625" bestFit="1" customWidth="1"/>
    <col min="6" max="6" width="23.21875" bestFit="1" customWidth="1"/>
    <col min="7" max="7" width="9.88671875" bestFit="1" customWidth="1"/>
    <col min="8" max="8" width="10.21875" bestFit="1" customWidth="1"/>
    <col min="9" max="9" width="8.109375" bestFit="1" customWidth="1"/>
    <col min="10" max="10" width="22.109375" bestFit="1" customWidth="1"/>
    <col min="11" max="11" width="23" bestFit="1" customWidth="1"/>
    <col min="12" max="12" width="80.5546875" bestFit="1" customWidth="1"/>
    <col min="13" max="13" width="11.44140625" bestFit="1" customWidth="1"/>
    <col min="14" max="14" width="4.44140625" bestFit="1" customWidth="1"/>
    <col min="15" max="15" width="13.5546875" bestFit="1" customWidth="1"/>
    <col min="16" max="16" width="18.6640625" bestFit="1" customWidth="1"/>
    <col min="17" max="17" width="37.44140625" bestFit="1" customWidth="1"/>
    <col min="18" max="18" width="20.88671875" bestFit="1" customWidth="1"/>
    <col min="19" max="19" width="19.77734375" bestFit="1" customWidth="1"/>
    <col min="20" max="20" width="20" bestFit="1" customWidth="1"/>
    <col min="21" max="21" width="33.21875" bestFit="1" customWidth="1"/>
    <col min="22" max="22" width="22.21875" bestFit="1" customWidth="1"/>
    <col min="23" max="23" width="21" bestFit="1" customWidth="1"/>
    <col min="24" max="24" width="12.5546875" bestFit="1" customWidth="1"/>
    <col min="25" max="25" width="24.77734375" bestFit="1" customWidth="1"/>
    <col min="26" max="26" width="26.109375" bestFit="1" customWidth="1"/>
    <col min="27" max="27" width="8.88671875" style="5" bestFit="1" customWidth="1"/>
    <col min="28" max="28" width="19.88671875" style="5" bestFit="1" customWidth="1"/>
    <col min="29" max="29" width="21.44140625" style="5" bestFit="1" customWidth="1"/>
    <col min="30" max="30" width="16.6640625" style="5" bestFit="1" customWidth="1"/>
    <col min="31" max="31" width="26.44140625" style="5" bestFit="1" customWidth="1"/>
    <col min="32" max="32" width="8.77734375" style="5" bestFit="1" customWidth="1"/>
    <col min="33" max="33" width="16.33203125" style="5" bestFit="1" customWidth="1"/>
    <col min="34" max="34" width="68.33203125" style="5" hidden="1" customWidth="1"/>
    <col min="35" max="35" width="16.21875" style="5" bestFit="1" customWidth="1"/>
    <col min="36" max="36" width="13.5546875" style="5" bestFit="1" customWidth="1"/>
    <col min="37" max="37" width="12.88671875" style="5" bestFit="1" customWidth="1"/>
    <col min="38" max="38" width="16.77734375" style="5" bestFit="1" customWidth="1"/>
    <col min="39" max="39" width="8.77734375" style="5" bestFit="1" customWidth="1"/>
    <col min="40" max="40" width="16.5546875" bestFit="1" customWidth="1"/>
    <col min="41" max="41" width="20.44140625" bestFit="1" customWidth="1"/>
    <col min="42" max="42" width="13.109375" bestFit="1" customWidth="1"/>
    <col min="43" max="43" width="18.109375" bestFit="1" customWidth="1"/>
    <col min="44" max="44" width="8.88671875" bestFit="1" customWidth="1"/>
    <col min="45" max="45" width="14.21875" bestFit="1" customWidth="1"/>
  </cols>
  <sheetData>
    <row r="1" spans="1:39" x14ac:dyDescent="0.3">
      <c r="A1" s="26" t="s">
        <v>1177</v>
      </c>
      <c r="B1" s="26"/>
      <c r="C1" s="26"/>
      <c r="D1" s="26"/>
      <c r="E1" s="26"/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39" x14ac:dyDescent="0.3">
      <c r="A2" s="26"/>
      <c r="B2" s="26"/>
      <c r="C2" s="26"/>
      <c r="D2" s="26"/>
      <c r="E2" s="26"/>
      <c r="AA2"/>
      <c r="AB2"/>
      <c r="AC2"/>
      <c r="AD2"/>
      <c r="AE2"/>
      <c r="AF2"/>
      <c r="AG2"/>
      <c r="AH2"/>
      <c r="AI2"/>
      <c r="AJ2"/>
      <c r="AK2"/>
      <c r="AL2"/>
      <c r="AM2"/>
    </row>
    <row r="3" spans="1:39" x14ac:dyDescent="0.3">
      <c r="AA3"/>
      <c r="AB3"/>
      <c r="AC3"/>
      <c r="AD3"/>
      <c r="AE3"/>
      <c r="AF3"/>
      <c r="AG3"/>
      <c r="AH3"/>
      <c r="AI3"/>
      <c r="AJ3"/>
      <c r="AK3"/>
      <c r="AL3"/>
      <c r="AM3"/>
    </row>
    <row r="4" spans="1:39" x14ac:dyDescent="0.3">
      <c r="AA4"/>
      <c r="AB4"/>
      <c r="AC4"/>
      <c r="AD4"/>
      <c r="AE4"/>
      <c r="AF4"/>
      <c r="AG4"/>
      <c r="AH4"/>
      <c r="AI4"/>
      <c r="AJ4"/>
      <c r="AK4"/>
      <c r="AL4"/>
      <c r="AM4"/>
    </row>
    <row r="5" spans="1:39" x14ac:dyDescent="0.3">
      <c r="A5" t="s">
        <v>560</v>
      </c>
      <c r="B5" t="s">
        <v>604</v>
      </c>
      <c r="C5" t="s">
        <v>559</v>
      </c>
      <c r="D5" t="s">
        <v>42</v>
      </c>
      <c r="E5" t="s">
        <v>561</v>
      </c>
      <c r="F5" s="3" t="s">
        <v>1181</v>
      </c>
      <c r="AA5"/>
      <c r="AB5"/>
      <c r="AC5"/>
      <c r="AD5"/>
      <c r="AE5"/>
      <c r="AF5"/>
      <c r="AG5"/>
      <c r="AH5"/>
      <c r="AI5"/>
      <c r="AJ5"/>
      <c r="AK5"/>
      <c r="AL5"/>
      <c r="AM5"/>
    </row>
    <row r="6" spans="1:39" x14ac:dyDescent="0.3">
      <c r="A6" t="s">
        <v>606</v>
      </c>
      <c r="B6">
        <v>1</v>
      </c>
      <c r="C6">
        <v>1</v>
      </c>
      <c r="D6" t="s">
        <v>605</v>
      </c>
      <c r="E6">
        <v>0</v>
      </c>
      <c r="F6" t="str">
        <f>_xlfn.XLOOKUP(ohrm_project[[#This Row],[customer_id]],ohrm_customer[customer_id],ohrm_customer[name],"NF",0,1)</f>
        <v>G210701-AMERICANA</v>
      </c>
      <c r="AA6"/>
      <c r="AB6"/>
      <c r="AC6"/>
      <c r="AD6"/>
      <c r="AE6"/>
      <c r="AF6"/>
      <c r="AG6"/>
      <c r="AH6"/>
      <c r="AI6"/>
      <c r="AJ6"/>
      <c r="AK6"/>
      <c r="AL6"/>
      <c r="AM6"/>
    </row>
    <row r="7" spans="1:39" x14ac:dyDescent="0.3">
      <c r="A7" t="s">
        <v>564</v>
      </c>
      <c r="B7">
        <v>2</v>
      </c>
      <c r="C7">
        <v>2</v>
      </c>
      <c r="D7" t="s">
        <v>564</v>
      </c>
      <c r="E7">
        <v>0</v>
      </c>
      <c r="F7" t="str">
        <f>_xlfn.XLOOKUP(ohrm_project[[#This Row],[customer_id]],ohrm_customer[customer_id],ohrm_customer[name],"NF",0,1)</f>
        <v>Z210101-TEQMANTRA-ORG</v>
      </c>
      <c r="AA7"/>
      <c r="AB7"/>
      <c r="AC7"/>
      <c r="AD7"/>
      <c r="AE7"/>
      <c r="AF7"/>
      <c r="AG7"/>
      <c r="AH7"/>
      <c r="AI7"/>
      <c r="AJ7"/>
      <c r="AK7"/>
      <c r="AL7"/>
      <c r="AM7"/>
    </row>
    <row r="8" spans="1:39" x14ac:dyDescent="0.3">
      <c r="A8" t="s">
        <v>608</v>
      </c>
      <c r="B8">
        <v>3</v>
      </c>
      <c r="C8">
        <v>3</v>
      </c>
      <c r="D8" t="s">
        <v>607</v>
      </c>
      <c r="E8">
        <v>0</v>
      </c>
      <c r="F8" t="str">
        <f>_xlfn.XLOOKUP(ohrm_project[[#This Row],[customer_id]],ohrm_customer[customer_id],ohrm_customer[name],"NF",0,1)</f>
        <v>D220402-JAKSON</v>
      </c>
      <c r="AA8"/>
      <c r="AB8"/>
      <c r="AC8"/>
      <c r="AD8"/>
      <c r="AE8"/>
      <c r="AF8"/>
      <c r="AG8"/>
      <c r="AH8"/>
      <c r="AI8"/>
      <c r="AJ8"/>
      <c r="AK8"/>
      <c r="AL8"/>
      <c r="AM8"/>
    </row>
    <row r="9" spans="1:39" x14ac:dyDescent="0.3">
      <c r="A9" t="s">
        <v>610</v>
      </c>
      <c r="B9">
        <v>4</v>
      </c>
      <c r="C9">
        <v>4</v>
      </c>
      <c r="D9" t="s">
        <v>609</v>
      </c>
      <c r="E9">
        <v>0</v>
      </c>
      <c r="F9" t="str">
        <f>_xlfn.XLOOKUP(ohrm_project[[#This Row],[customer_id]],ohrm_customer[customer_id],ohrm_customer[name],"NF",0,1)</f>
        <v>P220401-NTPC</v>
      </c>
      <c r="AA9"/>
      <c r="AB9"/>
      <c r="AC9"/>
      <c r="AD9"/>
      <c r="AE9"/>
      <c r="AF9"/>
      <c r="AG9"/>
      <c r="AH9"/>
      <c r="AI9"/>
      <c r="AJ9"/>
      <c r="AK9"/>
      <c r="AL9"/>
      <c r="AM9"/>
    </row>
    <row r="10" spans="1:39" x14ac:dyDescent="0.3">
      <c r="A10" t="s">
        <v>612</v>
      </c>
      <c r="B10">
        <v>5</v>
      </c>
      <c r="C10">
        <v>4</v>
      </c>
      <c r="D10" t="s">
        <v>611</v>
      </c>
      <c r="E10">
        <v>0</v>
      </c>
      <c r="F10" t="str">
        <f>_xlfn.XLOOKUP(ohrm_project[[#This Row],[customer_id]],ohrm_customer[customer_id],ohrm_customer[name],"NF",0,1)</f>
        <v>P220401-NTPC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</row>
    <row r="11" spans="1:39" x14ac:dyDescent="0.3">
      <c r="A11" t="s">
        <v>614</v>
      </c>
      <c r="B11">
        <v>6</v>
      </c>
      <c r="C11">
        <v>1</v>
      </c>
      <c r="D11" t="s">
        <v>613</v>
      </c>
      <c r="E11">
        <v>0</v>
      </c>
      <c r="F11" t="str">
        <f>_xlfn.XLOOKUP(ohrm_project[[#This Row],[customer_id]],ohrm_customer[customer_id],ohrm_customer[name],"NF",0,1)</f>
        <v>G210701-AMERICANA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</row>
    <row r="12" spans="1:39" x14ac:dyDescent="0.3">
      <c r="A12" t="s">
        <v>616</v>
      </c>
      <c r="B12">
        <v>7</v>
      </c>
      <c r="C12">
        <v>5</v>
      </c>
      <c r="D12" t="s">
        <v>615</v>
      </c>
      <c r="E12">
        <v>0</v>
      </c>
      <c r="F12" t="str">
        <f>_xlfn.XLOOKUP(ohrm_project[[#This Row],[customer_id]],ohrm_customer[customer_id],ohrm_customer[name],"NF",0,1)</f>
        <v>D230101-AIR INDIA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</row>
    <row r="13" spans="1:39" x14ac:dyDescent="0.3">
      <c r="A13" t="s">
        <v>618</v>
      </c>
      <c r="B13">
        <v>8</v>
      </c>
      <c r="C13">
        <v>6</v>
      </c>
      <c r="D13" t="s">
        <v>617</v>
      </c>
      <c r="E13">
        <v>0</v>
      </c>
      <c r="F13" t="str">
        <f>_xlfn.XLOOKUP(ohrm_project[[#This Row],[customer_id]],ohrm_customer[customer_id],ohrm_customer[name],"NF",0,1)</f>
        <v>D221201-MAGE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</row>
    <row r="14" spans="1:39" x14ac:dyDescent="0.3">
      <c r="A14" t="s">
        <v>619</v>
      </c>
      <c r="B14">
        <v>9</v>
      </c>
      <c r="C14">
        <v>7</v>
      </c>
      <c r="D14" t="s">
        <v>619</v>
      </c>
      <c r="E14">
        <v>0</v>
      </c>
      <c r="F14" t="str">
        <f>_xlfn.XLOOKUP(ohrm_project[[#This Row],[customer_id]],ohrm_customer[customer_id],ohrm_customer[name],"NF",0,1)</f>
        <v>P230301-MHA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</row>
    <row r="15" spans="1:39" x14ac:dyDescent="0.3">
      <c r="A15" t="s">
        <v>621</v>
      </c>
      <c r="B15">
        <v>10</v>
      </c>
      <c r="C15">
        <v>8</v>
      </c>
      <c r="D15" t="s">
        <v>620</v>
      </c>
      <c r="E15">
        <v>0</v>
      </c>
      <c r="F15" t="str">
        <f>_xlfn.XLOOKUP(ohrm_project[[#This Row],[customer_id]],ohrm_customer[customer_id],ohrm_customer[name],"NF",0,1)</f>
        <v>D230801-SULAWINES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</row>
    <row r="16" spans="1:39" x14ac:dyDescent="0.3">
      <c r="A16" t="s">
        <v>623</v>
      </c>
      <c r="B16">
        <v>11</v>
      </c>
      <c r="C16">
        <v>1</v>
      </c>
      <c r="D16" t="s">
        <v>622</v>
      </c>
      <c r="E16">
        <v>0</v>
      </c>
      <c r="F16" t="str">
        <f>_xlfn.XLOOKUP(ohrm_project[[#This Row],[customer_id]],ohrm_customer[customer_id],ohrm_customer[name],"NF",0,1)</f>
        <v>G210701-AMERICANA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</row>
    <row r="17" spans="1:39" x14ac:dyDescent="0.3">
      <c r="A17" t="s">
        <v>625</v>
      </c>
      <c r="B17">
        <v>12</v>
      </c>
      <c r="C17">
        <v>10</v>
      </c>
      <c r="D17" t="s">
        <v>624</v>
      </c>
      <c r="E17">
        <v>0</v>
      </c>
      <c r="F17" t="str">
        <f>_xlfn.XLOOKUP(ohrm_project[[#This Row],[customer_id]],ohrm_customer[customer_id],ohrm_customer[name],"NF",0,1)</f>
        <v>D231101-YOTTA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</row>
    <row r="18" spans="1:39" x14ac:dyDescent="0.3">
      <c r="A18" t="s">
        <v>627</v>
      </c>
      <c r="B18">
        <v>13</v>
      </c>
      <c r="C18">
        <v>9</v>
      </c>
      <c r="D18" t="s">
        <v>626</v>
      </c>
      <c r="E18">
        <v>0</v>
      </c>
      <c r="F18" t="str">
        <f>_xlfn.XLOOKUP(ohrm_project[[#This Row],[customer_id]],ohrm_customer[customer_id],ohrm_customer[name],"NF",0,1)</f>
        <v>P231001-DVC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</row>
    <row r="19" spans="1:39" x14ac:dyDescent="0.3">
      <c r="A19" t="s">
        <v>629</v>
      </c>
      <c r="B19">
        <v>14</v>
      </c>
      <c r="C19">
        <v>11</v>
      </c>
      <c r="D19" t="s">
        <v>628</v>
      </c>
      <c r="E19">
        <v>0</v>
      </c>
      <c r="F19" t="str">
        <f>_xlfn.XLOOKUP(ohrm_project[[#This Row],[customer_id]],ohrm_customer[customer_id],ohrm_customer[name],"NF",0,1)</f>
        <v>P231203-GSTN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</row>
    <row r="20" spans="1:39" x14ac:dyDescent="0.3">
      <c r="A20" t="s">
        <v>631</v>
      </c>
      <c r="B20">
        <v>15</v>
      </c>
      <c r="C20">
        <v>12</v>
      </c>
      <c r="D20" t="s">
        <v>630</v>
      </c>
      <c r="E20">
        <v>0</v>
      </c>
      <c r="F20" t="str">
        <f>_xlfn.XLOOKUP(ohrm_project[[#This Row],[customer_id]],ohrm_customer[customer_id],ohrm_customer[name],"NF",0,1)</f>
        <v>D231202-JSPL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</row>
    <row r="21" spans="1:39" x14ac:dyDescent="0.3">
      <c r="A21" t="s">
        <v>633</v>
      </c>
      <c r="B21">
        <v>16</v>
      </c>
      <c r="C21">
        <v>13</v>
      </c>
      <c r="D21" t="s">
        <v>632</v>
      </c>
      <c r="E21">
        <v>0</v>
      </c>
      <c r="F21" t="str">
        <f>_xlfn.XLOOKUP(ohrm_project[[#This Row],[customer_id]],ohrm_customer[customer_id],ohrm_customer[name],"NF",0,1)</f>
        <v>D240601-JPPL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</row>
    <row r="22" spans="1:39" x14ac:dyDescent="0.3">
      <c r="AA22"/>
      <c r="AB22"/>
      <c r="AC22"/>
      <c r="AD22"/>
      <c r="AE22"/>
      <c r="AF22"/>
      <c r="AG22"/>
      <c r="AH22"/>
      <c r="AI22"/>
      <c r="AJ22"/>
      <c r="AK22"/>
      <c r="AL22"/>
      <c r="AM22"/>
    </row>
    <row r="23" spans="1:39" x14ac:dyDescent="0.3">
      <c r="AA23"/>
      <c r="AB23"/>
      <c r="AC23"/>
      <c r="AD23"/>
      <c r="AE23"/>
      <c r="AF23"/>
      <c r="AG23"/>
      <c r="AH23"/>
      <c r="AI23"/>
      <c r="AJ23"/>
      <c r="AK23"/>
      <c r="AL23"/>
      <c r="AM23"/>
    </row>
    <row r="24" spans="1:39" x14ac:dyDescent="0.3">
      <c r="AA24"/>
      <c r="AB24"/>
      <c r="AC24"/>
      <c r="AD24"/>
      <c r="AE24"/>
      <c r="AF24"/>
      <c r="AG24"/>
      <c r="AH24"/>
      <c r="AI24"/>
      <c r="AJ24"/>
      <c r="AK24"/>
      <c r="AL24"/>
      <c r="AM24"/>
    </row>
    <row r="25" spans="1:39" x14ac:dyDescent="0.3">
      <c r="AA25"/>
      <c r="AB25"/>
      <c r="AC25"/>
      <c r="AD25"/>
      <c r="AE25"/>
      <c r="AF25"/>
      <c r="AG25"/>
      <c r="AH25"/>
      <c r="AI25"/>
      <c r="AJ25"/>
      <c r="AK25"/>
      <c r="AL25"/>
      <c r="AM25"/>
    </row>
    <row r="26" spans="1:39" x14ac:dyDescent="0.3">
      <c r="AA26"/>
      <c r="AB26"/>
      <c r="AC26"/>
      <c r="AD26"/>
      <c r="AE26"/>
      <c r="AF26"/>
      <c r="AG26"/>
      <c r="AH26"/>
      <c r="AI26"/>
      <c r="AJ26"/>
      <c r="AK26"/>
      <c r="AL26"/>
      <c r="AM26"/>
    </row>
    <row r="27" spans="1:39" x14ac:dyDescent="0.3">
      <c r="AA27"/>
      <c r="AB27"/>
      <c r="AC27"/>
      <c r="AD27"/>
      <c r="AE27"/>
      <c r="AF27"/>
      <c r="AG27"/>
      <c r="AH27"/>
      <c r="AI27"/>
      <c r="AJ27"/>
      <c r="AK27"/>
      <c r="AL27"/>
      <c r="AM27"/>
    </row>
    <row r="28" spans="1:39" x14ac:dyDescent="0.3">
      <c r="AA28"/>
      <c r="AB28"/>
      <c r="AC28"/>
      <c r="AD28"/>
      <c r="AE28"/>
      <c r="AF28"/>
      <c r="AG28"/>
      <c r="AH28"/>
      <c r="AI28"/>
      <c r="AJ28"/>
      <c r="AK28"/>
      <c r="AL28"/>
      <c r="AM28"/>
    </row>
    <row r="29" spans="1:39" x14ac:dyDescent="0.3">
      <c r="AA29"/>
      <c r="AB29"/>
      <c r="AC29"/>
      <c r="AD29"/>
      <c r="AE29"/>
      <c r="AF29"/>
      <c r="AG29"/>
      <c r="AH29"/>
      <c r="AI29"/>
      <c r="AJ29"/>
      <c r="AK29"/>
      <c r="AL29"/>
      <c r="AM29"/>
    </row>
    <row r="30" spans="1:39" x14ac:dyDescent="0.3">
      <c r="AA30"/>
      <c r="AB30"/>
      <c r="AC30"/>
      <c r="AD30"/>
      <c r="AE30"/>
      <c r="AF30"/>
      <c r="AG30"/>
      <c r="AH30"/>
      <c r="AI30"/>
      <c r="AJ30"/>
      <c r="AK30"/>
      <c r="AL30"/>
      <c r="AM30"/>
    </row>
    <row r="31" spans="1:39" x14ac:dyDescent="0.3">
      <c r="AA31"/>
      <c r="AB31"/>
      <c r="AC31"/>
      <c r="AD31"/>
      <c r="AE31"/>
      <c r="AF31"/>
      <c r="AG31"/>
      <c r="AH31"/>
      <c r="AI31"/>
      <c r="AJ31"/>
      <c r="AK31"/>
      <c r="AL31"/>
      <c r="AM31"/>
    </row>
    <row r="32" spans="1:39" x14ac:dyDescent="0.3">
      <c r="AA32"/>
      <c r="AB32"/>
      <c r="AC32"/>
      <c r="AD32"/>
      <c r="AE32"/>
      <c r="AF32"/>
      <c r="AG32"/>
      <c r="AH32"/>
      <c r="AI32"/>
      <c r="AJ32"/>
      <c r="AK32"/>
      <c r="AL32"/>
      <c r="AM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spans="14:39" x14ac:dyDescent="0.3">
      <c r="AA65"/>
      <c r="AB65"/>
      <c r="AC65"/>
      <c r="AD65"/>
      <c r="AE65"/>
      <c r="AF65"/>
      <c r="AG65"/>
      <c r="AH65"/>
      <c r="AI65"/>
      <c r="AJ65"/>
      <c r="AK65"/>
      <c r="AL65"/>
      <c r="AM65"/>
    </row>
    <row r="66" spans="14:39" x14ac:dyDescent="0.3">
      <c r="AA66"/>
      <c r="AB66"/>
      <c r="AC66"/>
      <c r="AD66"/>
      <c r="AE66"/>
      <c r="AF66"/>
      <c r="AG66"/>
      <c r="AH66"/>
      <c r="AI66"/>
      <c r="AJ66"/>
      <c r="AK66"/>
      <c r="AL66"/>
      <c r="AM66"/>
    </row>
    <row r="67" spans="14:39" x14ac:dyDescent="0.3">
      <c r="AA67"/>
      <c r="AB67"/>
      <c r="AC67"/>
      <c r="AD67"/>
      <c r="AE67"/>
      <c r="AF67"/>
      <c r="AG67"/>
      <c r="AH67"/>
      <c r="AI67"/>
      <c r="AJ67"/>
      <c r="AK67"/>
      <c r="AL67"/>
      <c r="AM67"/>
    </row>
    <row r="68" spans="14:39" x14ac:dyDescent="0.3">
      <c r="AA68"/>
      <c r="AB68"/>
      <c r="AC68"/>
      <c r="AD68"/>
      <c r="AE68"/>
      <c r="AF68"/>
      <c r="AG68"/>
      <c r="AH68"/>
      <c r="AI68"/>
      <c r="AJ68"/>
      <c r="AK68"/>
      <c r="AL68"/>
      <c r="AM68"/>
    </row>
    <row r="69" spans="14:39" x14ac:dyDescent="0.3">
      <c r="AA69"/>
      <c r="AB69"/>
      <c r="AC69"/>
      <c r="AD69"/>
      <c r="AE69"/>
      <c r="AF69"/>
      <c r="AG69"/>
      <c r="AH69"/>
      <c r="AI69"/>
      <c r="AJ69"/>
      <c r="AK69"/>
      <c r="AL69"/>
      <c r="AM69"/>
    </row>
    <row r="70" spans="14:39" x14ac:dyDescent="0.3">
      <c r="AA70"/>
      <c r="AB70"/>
      <c r="AC70"/>
      <c r="AD70"/>
      <c r="AE70"/>
      <c r="AF70"/>
      <c r="AG70"/>
      <c r="AH70"/>
      <c r="AI70"/>
      <c r="AJ70"/>
      <c r="AK70"/>
      <c r="AL70"/>
      <c r="AM70"/>
    </row>
    <row r="71" spans="14:39" x14ac:dyDescent="0.3">
      <c r="AA71"/>
      <c r="AB71"/>
      <c r="AC71"/>
      <c r="AD71"/>
      <c r="AE71"/>
      <c r="AF71"/>
      <c r="AG71"/>
      <c r="AH71"/>
      <c r="AI71"/>
      <c r="AJ71"/>
      <c r="AK71"/>
      <c r="AL71"/>
      <c r="AM71"/>
    </row>
    <row r="72" spans="14:39" x14ac:dyDescent="0.3">
      <c r="AA72"/>
      <c r="AB72"/>
      <c r="AC72"/>
      <c r="AD72"/>
      <c r="AE72"/>
      <c r="AF72"/>
      <c r="AG72"/>
      <c r="AH72"/>
      <c r="AI72"/>
      <c r="AJ72"/>
      <c r="AK72"/>
      <c r="AL72"/>
      <c r="AM72"/>
    </row>
    <row r="73" spans="14:39" x14ac:dyDescent="0.3">
      <c r="AA73"/>
      <c r="AB73"/>
      <c r="AC73"/>
      <c r="AD73"/>
      <c r="AE73"/>
      <c r="AF73"/>
      <c r="AG73"/>
      <c r="AH73"/>
      <c r="AI73"/>
      <c r="AJ73"/>
      <c r="AK73"/>
      <c r="AL73"/>
      <c r="AM73"/>
    </row>
    <row r="74" spans="14:39" x14ac:dyDescent="0.3">
      <c r="AA74"/>
      <c r="AB74"/>
      <c r="AC74"/>
      <c r="AD74"/>
      <c r="AE74"/>
      <c r="AF74"/>
      <c r="AG74"/>
      <c r="AH74"/>
      <c r="AI74"/>
      <c r="AJ74"/>
      <c r="AK74"/>
      <c r="AL74"/>
      <c r="AM74"/>
    </row>
    <row r="75" spans="14:39" x14ac:dyDescent="0.3">
      <c r="AA75"/>
      <c r="AB75"/>
      <c r="AC75"/>
      <c r="AD75"/>
      <c r="AE75"/>
      <c r="AF75"/>
      <c r="AG75"/>
      <c r="AH75"/>
      <c r="AI75"/>
      <c r="AJ75"/>
      <c r="AK75"/>
      <c r="AL75"/>
      <c r="AM75"/>
    </row>
    <row r="76" spans="14:39" x14ac:dyDescent="0.3">
      <c r="AA76"/>
      <c r="AB76"/>
      <c r="AC76"/>
      <c r="AD76"/>
      <c r="AE76"/>
      <c r="AF76"/>
      <c r="AG76"/>
      <c r="AH76"/>
      <c r="AI76"/>
      <c r="AJ76"/>
      <c r="AK76"/>
      <c r="AL76"/>
      <c r="AM76"/>
    </row>
    <row r="77" spans="14:39" x14ac:dyDescent="0.3">
      <c r="AA77"/>
      <c r="AB77"/>
      <c r="AC77"/>
      <c r="AD77"/>
      <c r="AE77"/>
      <c r="AF77"/>
      <c r="AG77"/>
      <c r="AH77"/>
      <c r="AI77"/>
      <c r="AJ77"/>
      <c r="AK77"/>
      <c r="AL77"/>
      <c r="AM77"/>
    </row>
    <row r="78" spans="14:39" x14ac:dyDescent="0.3">
      <c r="AA78"/>
      <c r="AB78"/>
      <c r="AC78"/>
      <c r="AD78"/>
      <c r="AE78"/>
      <c r="AF78"/>
      <c r="AG78"/>
      <c r="AH78"/>
      <c r="AI78"/>
      <c r="AJ78"/>
      <c r="AK78"/>
      <c r="AL78"/>
      <c r="AM78"/>
    </row>
    <row r="79" spans="14:39" x14ac:dyDescent="0.3">
      <c r="N79" s="5"/>
      <c r="O79" s="5"/>
      <c r="P79" s="5"/>
      <c r="Q79" s="5"/>
      <c r="AA79"/>
      <c r="AB79"/>
      <c r="AC79"/>
      <c r="AD79"/>
      <c r="AE79"/>
      <c r="AF79"/>
      <c r="AG79"/>
      <c r="AH79"/>
      <c r="AI79"/>
      <c r="AJ79"/>
      <c r="AK79"/>
      <c r="AL79"/>
      <c r="AM79"/>
    </row>
    <row r="80" spans="14:39" x14ac:dyDescent="0.3">
      <c r="N80" s="5"/>
      <c r="O80" s="5"/>
      <c r="P80" s="5"/>
      <c r="Q80" s="5"/>
      <c r="AA80"/>
      <c r="AB80"/>
      <c r="AC80"/>
      <c r="AD80"/>
      <c r="AE80"/>
      <c r="AF80"/>
      <c r="AG80"/>
      <c r="AH80"/>
      <c r="AI80"/>
      <c r="AJ80"/>
      <c r="AK80"/>
      <c r="AL80"/>
      <c r="AM80"/>
    </row>
    <row r="81" spans="14:39" x14ac:dyDescent="0.3">
      <c r="N81" s="5"/>
      <c r="O81" s="5"/>
      <c r="P81" s="5"/>
      <c r="Q81" s="5"/>
      <c r="AA81"/>
      <c r="AB81"/>
      <c r="AC81"/>
      <c r="AD81"/>
      <c r="AE81"/>
      <c r="AF81"/>
      <c r="AG81"/>
      <c r="AH81"/>
      <c r="AI81"/>
      <c r="AJ81"/>
      <c r="AK81"/>
      <c r="AL81"/>
      <c r="AM81"/>
    </row>
    <row r="82" spans="14:39" x14ac:dyDescent="0.3">
      <c r="N82" s="5"/>
      <c r="O82" s="5"/>
      <c r="P82" s="5"/>
      <c r="Q82" s="5"/>
      <c r="AA82"/>
      <c r="AB82"/>
      <c r="AC82"/>
      <c r="AD82"/>
      <c r="AE82"/>
      <c r="AF82"/>
      <c r="AG82"/>
      <c r="AH82"/>
      <c r="AI82"/>
      <c r="AJ82"/>
      <c r="AK82"/>
      <c r="AL82"/>
      <c r="AM82"/>
    </row>
    <row r="83" spans="14:39" x14ac:dyDescent="0.3">
      <c r="N83" s="5"/>
      <c r="O83" s="5"/>
      <c r="P83" s="5"/>
      <c r="Q83" s="5"/>
      <c r="AA83"/>
      <c r="AB83"/>
      <c r="AC83"/>
      <c r="AD83"/>
      <c r="AE83"/>
      <c r="AF83"/>
      <c r="AG83"/>
      <c r="AH83"/>
      <c r="AI83"/>
      <c r="AJ83"/>
      <c r="AK83"/>
      <c r="AL83"/>
      <c r="AM83"/>
    </row>
    <row r="84" spans="14:39" x14ac:dyDescent="0.3">
      <c r="N84" s="5"/>
      <c r="O84" s="5"/>
      <c r="P84" s="5"/>
      <c r="Q84" s="5"/>
      <c r="AA84"/>
      <c r="AB84"/>
      <c r="AC84"/>
      <c r="AD84"/>
      <c r="AE84"/>
      <c r="AF84"/>
      <c r="AG84"/>
      <c r="AH84"/>
      <c r="AI84"/>
      <c r="AJ84"/>
      <c r="AK84"/>
      <c r="AL84"/>
      <c r="AM84"/>
    </row>
    <row r="85" spans="14:39" x14ac:dyDescent="0.3">
      <c r="N85" s="5"/>
      <c r="O85" s="5"/>
      <c r="P85" s="5"/>
      <c r="Q85" s="5"/>
      <c r="AA85"/>
      <c r="AB85"/>
      <c r="AC85"/>
      <c r="AD85"/>
      <c r="AE85"/>
      <c r="AF85"/>
      <c r="AG85"/>
      <c r="AH85"/>
      <c r="AI85"/>
      <c r="AJ85"/>
      <c r="AK85"/>
      <c r="AL85"/>
      <c r="AM85"/>
    </row>
    <row r="86" spans="14:39" x14ac:dyDescent="0.3">
      <c r="N86" s="5"/>
      <c r="O86" s="5"/>
      <c r="P86" s="5"/>
      <c r="Q86" s="5"/>
      <c r="AA86"/>
      <c r="AB86"/>
      <c r="AC86"/>
      <c r="AD86"/>
      <c r="AE86"/>
      <c r="AF86"/>
      <c r="AG86"/>
      <c r="AH86"/>
      <c r="AI86"/>
      <c r="AJ86"/>
      <c r="AK86"/>
      <c r="AL86"/>
      <c r="AM86"/>
    </row>
    <row r="87" spans="14:39" x14ac:dyDescent="0.3">
      <c r="N87" s="5"/>
      <c r="O87" s="5"/>
      <c r="P87" s="5"/>
      <c r="Q87" s="5"/>
      <c r="AA87"/>
      <c r="AB87"/>
      <c r="AC87"/>
      <c r="AD87"/>
      <c r="AE87"/>
      <c r="AF87"/>
      <c r="AG87"/>
      <c r="AH87"/>
      <c r="AI87"/>
      <c r="AJ87"/>
      <c r="AK87"/>
      <c r="AL87"/>
      <c r="AM87"/>
    </row>
    <row r="88" spans="14:39" x14ac:dyDescent="0.3">
      <c r="N88" s="5"/>
      <c r="O88" s="5"/>
      <c r="P88" s="5"/>
      <c r="Q88" s="5"/>
      <c r="AA88"/>
      <c r="AB88"/>
      <c r="AC88"/>
      <c r="AD88"/>
      <c r="AE88"/>
      <c r="AF88"/>
      <c r="AG88"/>
      <c r="AH88"/>
      <c r="AI88"/>
      <c r="AJ88"/>
      <c r="AK88"/>
      <c r="AL88"/>
      <c r="AM88"/>
    </row>
    <row r="89" spans="14:39" x14ac:dyDescent="0.3">
      <c r="N89" s="5"/>
      <c r="O89" s="5"/>
      <c r="P89" s="5"/>
      <c r="Q89" s="5"/>
      <c r="AA89"/>
      <c r="AB89"/>
      <c r="AC89"/>
      <c r="AD89"/>
      <c r="AE89"/>
      <c r="AF89"/>
      <c r="AG89"/>
      <c r="AH89"/>
      <c r="AI89"/>
      <c r="AJ89"/>
      <c r="AK89"/>
      <c r="AL89"/>
      <c r="AM89"/>
    </row>
    <row r="90" spans="14:39" x14ac:dyDescent="0.3">
      <c r="N90" s="5"/>
      <c r="O90" s="5"/>
      <c r="P90" s="5"/>
      <c r="Q90" s="5"/>
      <c r="AA90"/>
      <c r="AB90"/>
      <c r="AC90"/>
      <c r="AD90"/>
      <c r="AE90"/>
      <c r="AF90"/>
      <c r="AG90"/>
      <c r="AH90"/>
      <c r="AI90"/>
      <c r="AJ90"/>
      <c r="AK90"/>
      <c r="AL90"/>
      <c r="AM90"/>
    </row>
    <row r="91" spans="14:39" x14ac:dyDescent="0.3">
      <c r="N91" s="5"/>
      <c r="O91" s="5"/>
      <c r="P91" s="5"/>
      <c r="Q91" s="5"/>
      <c r="AA91"/>
      <c r="AB91"/>
      <c r="AC91"/>
      <c r="AD91"/>
      <c r="AE91"/>
      <c r="AF91"/>
      <c r="AG91"/>
      <c r="AH91"/>
      <c r="AI91"/>
      <c r="AJ91"/>
      <c r="AK91"/>
      <c r="AL91"/>
      <c r="AM91"/>
    </row>
    <row r="92" spans="14:39" x14ac:dyDescent="0.3">
      <c r="N92" s="5"/>
      <c r="O92" s="5"/>
      <c r="P92" s="5"/>
      <c r="Q92" s="5"/>
      <c r="AA92"/>
      <c r="AB92"/>
      <c r="AC92"/>
      <c r="AD92"/>
      <c r="AE92"/>
      <c r="AF92"/>
      <c r="AG92"/>
      <c r="AH92"/>
      <c r="AI92"/>
      <c r="AJ92"/>
      <c r="AK92"/>
      <c r="AL92"/>
      <c r="AM92"/>
    </row>
    <row r="93" spans="14:39" x14ac:dyDescent="0.3">
      <c r="N93" s="5"/>
      <c r="O93" s="5"/>
      <c r="P93" s="5"/>
      <c r="Q93" s="5"/>
      <c r="AA93"/>
      <c r="AB93"/>
      <c r="AC93"/>
      <c r="AD93"/>
      <c r="AE93"/>
      <c r="AF93"/>
      <c r="AG93"/>
      <c r="AH93"/>
      <c r="AI93"/>
      <c r="AJ93"/>
      <c r="AK93"/>
      <c r="AL93"/>
      <c r="AM93"/>
    </row>
    <row r="94" spans="14:39" x14ac:dyDescent="0.3">
      <c r="N94" s="5"/>
      <c r="O94" s="5"/>
      <c r="P94" s="5"/>
      <c r="Q94" s="5"/>
      <c r="AA94"/>
      <c r="AB94"/>
      <c r="AC94"/>
      <c r="AD94"/>
      <c r="AE94"/>
      <c r="AF94"/>
      <c r="AG94"/>
      <c r="AH94"/>
      <c r="AI94"/>
      <c r="AJ94"/>
      <c r="AK94"/>
      <c r="AL94"/>
      <c r="AM94"/>
    </row>
    <row r="95" spans="14:39" x14ac:dyDescent="0.3">
      <c r="N95" s="5"/>
      <c r="O95" s="5"/>
      <c r="P95" s="5"/>
      <c r="Q95" s="5"/>
      <c r="AA95"/>
      <c r="AB95"/>
      <c r="AC95"/>
      <c r="AD95"/>
      <c r="AE95"/>
      <c r="AF95"/>
      <c r="AG95"/>
      <c r="AH95"/>
      <c r="AI95"/>
      <c r="AJ95"/>
      <c r="AK95"/>
      <c r="AL95"/>
      <c r="AM95"/>
    </row>
    <row r="96" spans="14:39" x14ac:dyDescent="0.3">
      <c r="N96" s="5"/>
      <c r="O96" s="5"/>
      <c r="P96" s="5"/>
      <c r="Q96" s="5"/>
      <c r="AA96"/>
      <c r="AB96"/>
      <c r="AC96"/>
      <c r="AD96"/>
      <c r="AE96"/>
      <c r="AF96"/>
      <c r="AG96"/>
      <c r="AH96"/>
      <c r="AI96"/>
      <c r="AJ96"/>
      <c r="AK96"/>
      <c r="AL96"/>
      <c r="AM96"/>
    </row>
    <row r="97" spans="14:39" x14ac:dyDescent="0.3">
      <c r="N97" s="5"/>
      <c r="O97" s="5"/>
      <c r="P97" s="5"/>
      <c r="Q97" s="5"/>
      <c r="AA97"/>
      <c r="AB97"/>
      <c r="AC97"/>
      <c r="AD97"/>
      <c r="AE97"/>
      <c r="AF97"/>
      <c r="AG97"/>
      <c r="AH97"/>
      <c r="AI97"/>
      <c r="AJ97"/>
      <c r="AK97"/>
      <c r="AL97"/>
      <c r="AM97"/>
    </row>
    <row r="98" spans="14:39" x14ac:dyDescent="0.3">
      <c r="N98" s="5"/>
      <c r="O98" s="5"/>
      <c r="P98" s="5"/>
      <c r="Q98" s="5"/>
      <c r="AA98"/>
      <c r="AB98"/>
      <c r="AC98"/>
      <c r="AD98"/>
      <c r="AE98"/>
      <c r="AF98"/>
      <c r="AG98"/>
      <c r="AH98"/>
      <c r="AI98"/>
      <c r="AJ98"/>
      <c r="AK98"/>
      <c r="AL98"/>
      <c r="AM98"/>
    </row>
    <row r="99" spans="14:39" x14ac:dyDescent="0.3">
      <c r="N99" s="5"/>
      <c r="O99" s="5"/>
      <c r="P99" s="5"/>
      <c r="Q99" s="5"/>
      <c r="AA99"/>
      <c r="AB99"/>
      <c r="AC99"/>
      <c r="AD99"/>
      <c r="AE99"/>
      <c r="AF99"/>
      <c r="AG99"/>
      <c r="AH99"/>
      <c r="AI99"/>
      <c r="AJ99"/>
      <c r="AK99"/>
      <c r="AL99"/>
      <c r="AM99"/>
    </row>
    <row r="100" spans="14:39" x14ac:dyDescent="0.3">
      <c r="N100" s="5"/>
      <c r="O100" s="5"/>
      <c r="P100" s="5"/>
      <c r="Q100" s="5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</row>
    <row r="101" spans="14:39" x14ac:dyDescent="0.3">
      <c r="N101" s="5"/>
      <c r="O101" s="5"/>
      <c r="P101" s="5"/>
      <c r="Q101" s="5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</row>
    <row r="102" spans="14:39" x14ac:dyDescent="0.3">
      <c r="N102" s="5"/>
      <c r="O102" s="5"/>
      <c r="P102" s="5"/>
      <c r="Q102" s="5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</row>
    <row r="103" spans="14:39" x14ac:dyDescent="0.3">
      <c r="N103" s="5"/>
      <c r="O103" s="5"/>
      <c r="P103" s="5"/>
      <c r="Q103" s="5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</row>
    <row r="104" spans="14:39" x14ac:dyDescent="0.3">
      <c r="N104" s="5"/>
      <c r="O104" s="5"/>
      <c r="P104" s="5"/>
      <c r="Q104" s="5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</row>
    <row r="105" spans="14:39" x14ac:dyDescent="0.3">
      <c r="N105" s="5"/>
      <c r="O105" s="5"/>
      <c r="P105" s="5"/>
      <c r="Q105" s="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</row>
    <row r="106" spans="14:39" x14ac:dyDescent="0.3">
      <c r="N106" s="5"/>
      <c r="O106" s="5"/>
      <c r="P106" s="5"/>
      <c r="Q106" s="5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</row>
    <row r="107" spans="14:39" x14ac:dyDescent="0.3">
      <c r="N107" s="5"/>
      <c r="O107" s="5"/>
      <c r="P107" s="5"/>
      <c r="Q107" s="5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</row>
    <row r="108" spans="14:39" x14ac:dyDescent="0.3">
      <c r="N108" s="5"/>
      <c r="O108" s="5"/>
      <c r="P108" s="5"/>
      <c r="Q108" s="5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</row>
    <row r="109" spans="14:39" x14ac:dyDescent="0.3">
      <c r="N109" s="5"/>
      <c r="O109" s="5"/>
      <c r="P109" s="5"/>
      <c r="Q109" s="5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</row>
    <row r="110" spans="14:39" x14ac:dyDescent="0.3">
      <c r="N110" s="5"/>
      <c r="O110" s="5"/>
      <c r="P110" s="5"/>
      <c r="Q110" s="5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</row>
    <row r="111" spans="14:39" x14ac:dyDescent="0.3">
      <c r="N111" s="5"/>
      <c r="O111" s="5"/>
      <c r="P111" s="5"/>
      <c r="Q111" s="5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</row>
    <row r="112" spans="14:39" x14ac:dyDescent="0.3">
      <c r="N112" s="5"/>
      <c r="O112" s="5"/>
      <c r="P112" s="5"/>
      <c r="Q112" s="5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</row>
    <row r="113" spans="14:39" x14ac:dyDescent="0.3">
      <c r="N113" s="5"/>
      <c r="O113" s="5"/>
      <c r="P113" s="5"/>
      <c r="Q113" s="5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</row>
    <row r="114" spans="14:39" x14ac:dyDescent="0.3">
      <c r="N114" s="5"/>
      <c r="O114" s="5"/>
      <c r="P114" s="5"/>
      <c r="Q114" s="5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</row>
    <row r="115" spans="14:39" x14ac:dyDescent="0.3">
      <c r="N115" s="5"/>
      <c r="O115" s="5"/>
      <c r="P115" s="5"/>
      <c r="Q115" s="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</row>
    <row r="116" spans="14:39" x14ac:dyDescent="0.3">
      <c r="N116" s="5"/>
      <c r="O116" s="5"/>
      <c r="P116" s="5"/>
      <c r="Q116" s="5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</row>
    <row r="117" spans="14:39" x14ac:dyDescent="0.3">
      <c r="N117" s="5"/>
      <c r="O117" s="5"/>
      <c r="P117" s="5"/>
      <c r="Q117" s="5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</row>
    <row r="118" spans="14:39" x14ac:dyDescent="0.3">
      <c r="N118" s="5"/>
      <c r="O118" s="5"/>
      <c r="P118" s="5"/>
      <c r="Q118" s="5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</row>
    <row r="119" spans="14:39" x14ac:dyDescent="0.3">
      <c r="N119" s="5"/>
      <c r="O119" s="5"/>
      <c r="P119" s="5"/>
      <c r="Q119" s="5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</row>
    <row r="120" spans="14:39" x14ac:dyDescent="0.3">
      <c r="N120" s="5"/>
      <c r="O120" s="5"/>
      <c r="P120" s="5"/>
      <c r="Q120" s="5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</row>
    <row r="121" spans="14:39" x14ac:dyDescent="0.3">
      <c r="N121" s="5"/>
      <c r="O121" s="5"/>
      <c r="P121" s="5"/>
      <c r="Q121" s="5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</row>
    <row r="122" spans="14:39" x14ac:dyDescent="0.3">
      <c r="N122" s="5"/>
      <c r="O122" s="5"/>
      <c r="P122" s="5"/>
      <c r="Q122" s="5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</row>
    <row r="123" spans="14:39" x14ac:dyDescent="0.3">
      <c r="N123" s="5"/>
      <c r="O123" s="5"/>
      <c r="P123" s="5"/>
      <c r="Q123" s="5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</row>
    <row r="124" spans="14:39" x14ac:dyDescent="0.3">
      <c r="N124" s="5"/>
      <c r="O124" s="5"/>
      <c r="P124" s="5"/>
      <c r="Q124" s="5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</row>
    <row r="125" spans="14:39" x14ac:dyDescent="0.3">
      <c r="N125" s="5"/>
      <c r="O125" s="5"/>
      <c r="P125" s="5"/>
      <c r="Q125" s="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</row>
    <row r="126" spans="14:39" x14ac:dyDescent="0.3">
      <c r="N126" s="5"/>
      <c r="O126" s="5"/>
      <c r="P126" s="5"/>
      <c r="Q126" s="5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</row>
    <row r="127" spans="14:39" x14ac:dyDescent="0.3">
      <c r="N127" s="5"/>
      <c r="O127" s="5"/>
      <c r="P127" s="5"/>
      <c r="Q127" s="5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</row>
    <row r="128" spans="14:39" x14ac:dyDescent="0.3">
      <c r="N128" s="5"/>
      <c r="O128" s="5"/>
      <c r="P128" s="5"/>
      <c r="Q128" s="5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</row>
    <row r="129" spans="14:39" x14ac:dyDescent="0.3">
      <c r="N129" s="5"/>
      <c r="O129" s="5"/>
      <c r="P129" s="5"/>
      <c r="Q129" s="5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</row>
    <row r="130" spans="14:39" x14ac:dyDescent="0.3">
      <c r="N130" s="5"/>
      <c r="O130" s="5"/>
      <c r="P130" s="5"/>
      <c r="Q130" s="5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</row>
    <row r="131" spans="14:39" x14ac:dyDescent="0.3">
      <c r="N131" s="5"/>
      <c r="O131" s="5"/>
      <c r="P131" s="5"/>
      <c r="Q131" s="5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</row>
    <row r="132" spans="14:39" x14ac:dyDescent="0.3">
      <c r="N132" s="5"/>
      <c r="O132" s="5"/>
      <c r="P132" s="5"/>
      <c r="Q132" s="5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</row>
    <row r="133" spans="14:39" x14ac:dyDescent="0.3">
      <c r="N133" s="5"/>
      <c r="O133" s="5"/>
      <c r="P133" s="5"/>
      <c r="Q133" s="5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</row>
    <row r="134" spans="14:39" x14ac:dyDescent="0.3">
      <c r="N134" s="5"/>
      <c r="O134" s="5"/>
      <c r="P134" s="5"/>
      <c r="Q134" s="5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</row>
    <row r="135" spans="14:39" x14ac:dyDescent="0.3">
      <c r="N135" s="5"/>
      <c r="O135" s="5"/>
      <c r="P135" s="5"/>
      <c r="Q135" s="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</row>
    <row r="136" spans="14:39" x14ac:dyDescent="0.3">
      <c r="N136" s="5"/>
      <c r="O136" s="5"/>
      <c r="P136" s="5"/>
      <c r="Q136" s="5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</row>
    <row r="137" spans="14:39" x14ac:dyDescent="0.3">
      <c r="N137" s="5"/>
      <c r="O137" s="5"/>
      <c r="P137" s="5"/>
      <c r="Q137" s="5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</row>
    <row r="138" spans="14:39" x14ac:dyDescent="0.3">
      <c r="N138" s="5"/>
      <c r="O138" s="5"/>
      <c r="P138" s="5"/>
      <c r="Q138" s="5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</row>
    <row r="139" spans="14:39" x14ac:dyDescent="0.3">
      <c r="N139" s="5"/>
      <c r="O139" s="5"/>
      <c r="P139" s="5"/>
      <c r="Q139" s="5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</row>
    <row r="140" spans="14:39" x14ac:dyDescent="0.3">
      <c r="N140" s="5"/>
      <c r="O140" s="5"/>
      <c r="P140" s="5"/>
      <c r="Q140" s="5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</row>
    <row r="141" spans="14:39" x14ac:dyDescent="0.3">
      <c r="N141" s="5"/>
      <c r="O141" s="5"/>
      <c r="P141" s="5"/>
      <c r="Q141" s="5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</row>
    <row r="142" spans="14:39" x14ac:dyDescent="0.3">
      <c r="N142" s="5"/>
      <c r="O142" s="5"/>
      <c r="P142" s="5"/>
      <c r="Q142" s="5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</row>
    <row r="143" spans="14:39" x14ac:dyDescent="0.3">
      <c r="N143" s="5"/>
      <c r="O143" s="5"/>
      <c r="P143" s="5"/>
      <c r="Q143" s="5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</row>
    <row r="144" spans="14:39" x14ac:dyDescent="0.3">
      <c r="N144" s="5"/>
      <c r="O144" s="5"/>
      <c r="P144" s="5"/>
      <c r="Q144" s="5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</row>
    <row r="145" spans="14:39" x14ac:dyDescent="0.3">
      <c r="N145" s="5"/>
      <c r="O145" s="5"/>
      <c r="P145" s="5"/>
      <c r="Q145" s="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</row>
    <row r="146" spans="14:39" x14ac:dyDescent="0.3">
      <c r="N146" s="5"/>
      <c r="O146" s="5"/>
      <c r="P146" s="5"/>
      <c r="Q146" s="5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</row>
    <row r="147" spans="14:39" x14ac:dyDescent="0.3">
      <c r="N147" s="5"/>
      <c r="O147" s="5"/>
      <c r="P147" s="5"/>
      <c r="Q147" s="5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</row>
    <row r="148" spans="14:39" x14ac:dyDescent="0.3">
      <c r="N148" s="5"/>
      <c r="O148" s="5"/>
      <c r="P148" s="5"/>
      <c r="Q148" s="5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</row>
    <row r="149" spans="14:39" x14ac:dyDescent="0.3">
      <c r="N149" s="5"/>
      <c r="O149" s="5"/>
      <c r="P149" s="5"/>
      <c r="Q149" s="5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</row>
    <row r="150" spans="14:39" x14ac:dyDescent="0.3">
      <c r="N150" s="5"/>
      <c r="O150" s="5"/>
      <c r="P150" s="5"/>
      <c r="Q150" s="5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</row>
    <row r="151" spans="14:39" x14ac:dyDescent="0.3">
      <c r="N151" s="5"/>
      <c r="O151" s="5"/>
      <c r="P151" s="5"/>
      <c r="Q151" s="5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</row>
    <row r="152" spans="14:39" x14ac:dyDescent="0.3">
      <c r="N152" s="5"/>
      <c r="O152" s="5"/>
      <c r="P152" s="5"/>
      <c r="Q152" s="5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</row>
    <row r="153" spans="14:39" x14ac:dyDescent="0.3">
      <c r="N153" s="5"/>
      <c r="O153" s="5"/>
      <c r="P153" s="5"/>
      <c r="Q153" s="5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</row>
    <row r="154" spans="14:39" x14ac:dyDescent="0.3">
      <c r="N154" s="5"/>
      <c r="O154" s="5"/>
      <c r="P154" s="5"/>
      <c r="Q154" s="5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</row>
    <row r="155" spans="14:39" x14ac:dyDescent="0.3">
      <c r="N155" s="5"/>
      <c r="O155" s="5"/>
      <c r="P155" s="5"/>
      <c r="Q155" s="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</row>
    <row r="156" spans="14:39" x14ac:dyDescent="0.3">
      <c r="N156" s="5"/>
      <c r="O156" s="5"/>
      <c r="P156" s="5"/>
      <c r="Q156" s="5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</row>
    <row r="157" spans="14:39" x14ac:dyDescent="0.3">
      <c r="N157" s="5"/>
      <c r="O157" s="5"/>
      <c r="P157" s="5"/>
      <c r="Q157" s="5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</row>
    <row r="158" spans="14:39" x14ac:dyDescent="0.3">
      <c r="N158" s="5"/>
      <c r="O158" s="5"/>
      <c r="P158" s="5"/>
      <c r="Q158" s="5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</row>
    <row r="159" spans="14:39" x14ac:dyDescent="0.3">
      <c r="N159" s="5"/>
      <c r="O159" s="5"/>
      <c r="P159" s="5"/>
      <c r="Q159" s="5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</row>
    <row r="160" spans="14:39" x14ac:dyDescent="0.3">
      <c r="N160" s="5"/>
      <c r="O160" s="5"/>
      <c r="P160" s="5"/>
      <c r="Q160" s="5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</row>
    <row r="161" spans="14:39" x14ac:dyDescent="0.3">
      <c r="N161" s="5"/>
      <c r="O161" s="5"/>
      <c r="P161" s="5"/>
      <c r="Q161" s="5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</row>
    <row r="162" spans="14:39" x14ac:dyDescent="0.3">
      <c r="N162" s="5"/>
      <c r="O162" s="5"/>
      <c r="P162" s="5"/>
      <c r="Q162" s="5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</row>
    <row r="163" spans="14:39" x14ac:dyDescent="0.3">
      <c r="N163" s="5"/>
      <c r="O163" s="5"/>
      <c r="P163" s="5"/>
      <c r="Q163" s="5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</row>
    <row r="164" spans="14:39" x14ac:dyDescent="0.3">
      <c r="N164" s="5"/>
      <c r="O164" s="5"/>
      <c r="P164" s="5"/>
      <c r="Q164" s="5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</row>
    <row r="165" spans="14:39" x14ac:dyDescent="0.3">
      <c r="N165" s="5"/>
      <c r="O165" s="5"/>
      <c r="P165" s="5"/>
      <c r="Q165" s="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</row>
    <row r="166" spans="14:39" x14ac:dyDescent="0.3">
      <c r="N166" s="5"/>
      <c r="O166" s="5"/>
      <c r="P166" s="5"/>
      <c r="Q166" s="5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</row>
    <row r="167" spans="14:39" x14ac:dyDescent="0.3">
      <c r="N167" s="5"/>
      <c r="O167" s="5"/>
      <c r="P167" s="5"/>
      <c r="Q167" s="5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</row>
    <row r="168" spans="14:39" x14ac:dyDescent="0.3">
      <c r="N168" s="5"/>
      <c r="O168" s="5"/>
      <c r="P168" s="5"/>
      <c r="Q168" s="5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</row>
    <row r="169" spans="14:39" x14ac:dyDescent="0.3">
      <c r="N169" s="5"/>
      <c r="O169" s="5"/>
      <c r="P169" s="5"/>
      <c r="Q169" s="5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</row>
    <row r="170" spans="14:39" x14ac:dyDescent="0.3">
      <c r="N170" s="5"/>
      <c r="O170" s="5"/>
      <c r="P170" s="5"/>
      <c r="Q170" s="5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</row>
    <row r="171" spans="14:39" x14ac:dyDescent="0.3">
      <c r="N171" s="5"/>
      <c r="O171" s="5"/>
      <c r="P171" s="5"/>
      <c r="Q171" s="5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</row>
    <row r="172" spans="14:39" x14ac:dyDescent="0.3">
      <c r="N172" s="5"/>
      <c r="O172" s="5"/>
      <c r="P172" s="5"/>
      <c r="Q172" s="5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</row>
    <row r="173" spans="14:39" x14ac:dyDescent="0.3">
      <c r="N173" s="5"/>
      <c r="O173" s="5"/>
      <c r="P173" s="5"/>
      <c r="Q173" s="5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</row>
    <row r="174" spans="14:39" x14ac:dyDescent="0.3">
      <c r="N174" s="5"/>
      <c r="O174" s="5"/>
      <c r="P174" s="5"/>
      <c r="Q174" s="5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</row>
    <row r="175" spans="14:39" x14ac:dyDescent="0.3">
      <c r="N175" s="5"/>
      <c r="O175" s="5"/>
      <c r="P175" s="5"/>
      <c r="Q175" s="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</row>
    <row r="176" spans="14:39" x14ac:dyDescent="0.3">
      <c r="N176" s="5"/>
      <c r="O176" s="5"/>
      <c r="P176" s="5"/>
      <c r="Q176" s="5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</row>
    <row r="177" spans="14:39" x14ac:dyDescent="0.3">
      <c r="N177" s="5"/>
      <c r="O177" s="5"/>
      <c r="P177" s="5"/>
      <c r="Q177" s="5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</row>
    <row r="178" spans="14:39" x14ac:dyDescent="0.3">
      <c r="N178" s="5"/>
      <c r="O178" s="5"/>
      <c r="P178" s="5"/>
      <c r="Q178" s="5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</row>
    <row r="179" spans="14:39" x14ac:dyDescent="0.3">
      <c r="N179" s="5"/>
      <c r="O179" s="5"/>
      <c r="P179" s="5"/>
      <c r="Q179" s="5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</row>
    <row r="180" spans="14:39" x14ac:dyDescent="0.3">
      <c r="N180" s="5"/>
      <c r="O180" s="5"/>
      <c r="P180" s="5"/>
      <c r="Q180" s="5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</row>
    <row r="181" spans="14:39" x14ac:dyDescent="0.3">
      <c r="N181" s="5"/>
      <c r="O181" s="5"/>
      <c r="P181" s="5"/>
      <c r="Q181" s="5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</row>
    <row r="182" spans="14:39" x14ac:dyDescent="0.3">
      <c r="N182" s="5"/>
      <c r="O182" s="5"/>
      <c r="P182" s="5"/>
      <c r="Q182" s="5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</row>
    <row r="183" spans="14:39" x14ac:dyDescent="0.3">
      <c r="N183" s="5"/>
      <c r="O183" s="5"/>
      <c r="P183" s="5"/>
      <c r="Q183" s="5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</row>
    <row r="184" spans="14:39" x14ac:dyDescent="0.3">
      <c r="N184" s="5"/>
      <c r="O184" s="5"/>
      <c r="P184" s="5"/>
      <c r="Q184" s="5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</row>
    <row r="185" spans="14:39" x14ac:dyDescent="0.3">
      <c r="N185" s="5"/>
      <c r="O185" s="5"/>
      <c r="P185" s="5"/>
      <c r="Q185" s="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</row>
    <row r="186" spans="14:39" x14ac:dyDescent="0.3">
      <c r="N186" s="5"/>
      <c r="O186" s="5"/>
      <c r="P186" s="5"/>
      <c r="Q186" s="5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</row>
    <row r="187" spans="14:39" x14ac:dyDescent="0.3">
      <c r="N187" s="5"/>
      <c r="O187" s="5"/>
      <c r="P187" s="5"/>
      <c r="Q187" s="5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</row>
    <row r="188" spans="14:39" x14ac:dyDescent="0.3">
      <c r="N188" s="5"/>
      <c r="O188" s="5"/>
      <c r="P188" s="5"/>
      <c r="Q188" s="5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</row>
    <row r="189" spans="14:39" x14ac:dyDescent="0.3">
      <c r="N189" s="5"/>
      <c r="O189" s="5"/>
      <c r="P189" s="5"/>
      <c r="Q189" s="5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</row>
    <row r="190" spans="14:39" x14ac:dyDescent="0.3">
      <c r="N190" s="5"/>
      <c r="O190" s="5"/>
      <c r="P190" s="5"/>
      <c r="Q190" s="5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</row>
    <row r="191" spans="14:39" x14ac:dyDescent="0.3">
      <c r="N191" s="5"/>
      <c r="O191" s="5"/>
      <c r="P191" s="5"/>
      <c r="Q191" s="5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</row>
    <row r="192" spans="14:39" x14ac:dyDescent="0.3">
      <c r="N192" s="5"/>
      <c r="O192" s="5"/>
      <c r="P192" s="5"/>
      <c r="Q192" s="5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</row>
    <row r="193" spans="14:39" x14ac:dyDescent="0.3">
      <c r="N193" s="5"/>
      <c r="O193" s="5"/>
      <c r="P193" s="5"/>
      <c r="Q193" s="5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</row>
    <row r="194" spans="14:39" x14ac:dyDescent="0.3">
      <c r="N194" s="5"/>
      <c r="O194" s="5"/>
      <c r="P194" s="5"/>
      <c r="Q194" s="5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</row>
    <row r="195" spans="14:39" x14ac:dyDescent="0.3">
      <c r="N195" s="5"/>
      <c r="O195" s="5"/>
      <c r="P195" s="5"/>
      <c r="Q195" s="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</row>
    <row r="196" spans="14:39" x14ac:dyDescent="0.3">
      <c r="N196" s="5"/>
      <c r="O196" s="5"/>
      <c r="P196" s="5"/>
      <c r="Q196" s="5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</row>
    <row r="197" spans="14:39" x14ac:dyDescent="0.3">
      <c r="N197" s="5"/>
      <c r="O197" s="5"/>
      <c r="P197" s="5"/>
      <c r="Q197" s="5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</row>
    <row r="198" spans="14:39" x14ac:dyDescent="0.3">
      <c r="N198" s="5"/>
      <c r="O198" s="5"/>
      <c r="P198" s="5"/>
      <c r="Q198" s="5"/>
      <c r="R198" s="5"/>
      <c r="S198" s="5"/>
      <c r="T198" s="5"/>
      <c r="U198" s="5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</row>
    <row r="199" spans="14:39" x14ac:dyDescent="0.3">
      <c r="N199" s="5"/>
      <c r="O199" s="5"/>
      <c r="P199" s="5"/>
      <c r="Q199" s="5"/>
      <c r="R199" s="5"/>
      <c r="S199" s="5"/>
      <c r="T199" s="5"/>
      <c r="U199" s="5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</row>
    <row r="200" spans="14:39" x14ac:dyDescent="0.3">
      <c r="N200" s="5"/>
      <c r="O200" s="5"/>
      <c r="P200" s="5"/>
      <c r="Q200" s="5"/>
      <c r="R200" s="5"/>
      <c r="S200" s="5"/>
      <c r="T200" s="5"/>
      <c r="U200" s="5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</row>
    <row r="201" spans="14:39" x14ac:dyDescent="0.3">
      <c r="N201" s="5"/>
      <c r="O201" s="5"/>
      <c r="P201" s="5"/>
      <c r="Q201" s="5"/>
      <c r="R201" s="5"/>
      <c r="S201" s="5"/>
      <c r="T201" s="5"/>
      <c r="U201" s="5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</row>
    <row r="202" spans="14:39" x14ac:dyDescent="0.3">
      <c r="N202" s="5"/>
      <c r="O202" s="5"/>
      <c r="P202" s="5"/>
      <c r="Q202" s="5"/>
      <c r="R202" s="5"/>
      <c r="S202" s="5"/>
      <c r="T202" s="5"/>
      <c r="U202" s="5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</row>
    <row r="203" spans="14:39" x14ac:dyDescent="0.3">
      <c r="N203" s="5"/>
      <c r="O203" s="5"/>
      <c r="P203" s="5"/>
      <c r="Q203" s="5"/>
      <c r="R203" s="5"/>
      <c r="S203" s="5"/>
      <c r="T203" s="5"/>
      <c r="U203" s="5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</row>
    <row r="204" spans="14:39" x14ac:dyDescent="0.3">
      <c r="N204" s="5"/>
      <c r="O204" s="5"/>
      <c r="P204" s="5"/>
      <c r="Q204" s="5"/>
      <c r="R204" s="5"/>
      <c r="S204" s="5"/>
      <c r="T204" s="5"/>
      <c r="U204" s="5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</row>
    <row r="205" spans="14:39" x14ac:dyDescent="0.3"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</row>
    <row r="206" spans="14:39" x14ac:dyDescent="0.3"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</row>
    <row r="207" spans="14:39" x14ac:dyDescent="0.3"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</row>
    <row r="208" spans="14:39" x14ac:dyDescent="0.3"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</row>
    <row r="209" spans="14:39" x14ac:dyDescent="0.3"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</row>
    <row r="210" spans="14:39" x14ac:dyDescent="0.3"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</row>
    <row r="211" spans="14:39" x14ac:dyDescent="0.3"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</row>
    <row r="212" spans="14:39" x14ac:dyDescent="0.3"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</row>
    <row r="213" spans="14:39" x14ac:dyDescent="0.3"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</row>
    <row r="214" spans="14:39" x14ac:dyDescent="0.3"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</row>
    <row r="215" spans="14:39" x14ac:dyDescent="0.3"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</row>
    <row r="216" spans="14:39" x14ac:dyDescent="0.3"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</row>
    <row r="217" spans="14:39" x14ac:dyDescent="0.3"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</row>
    <row r="218" spans="14:39" x14ac:dyDescent="0.3"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</row>
    <row r="219" spans="14:39" x14ac:dyDescent="0.3"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</row>
    <row r="220" spans="14:39" x14ac:dyDescent="0.3"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</row>
    <row r="221" spans="14:39" x14ac:dyDescent="0.3"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</row>
    <row r="222" spans="14:39" x14ac:dyDescent="0.3"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</row>
    <row r="223" spans="14:39" x14ac:dyDescent="0.3"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</row>
    <row r="224" spans="14:39" x14ac:dyDescent="0.3"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</row>
    <row r="225" spans="14:39" x14ac:dyDescent="0.3"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</row>
    <row r="226" spans="14:39" x14ac:dyDescent="0.3"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</row>
    <row r="227" spans="14:39" x14ac:dyDescent="0.3"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</row>
    <row r="228" spans="14:39" x14ac:dyDescent="0.3"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</row>
    <row r="229" spans="14:39" x14ac:dyDescent="0.3"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</row>
    <row r="230" spans="14:39" x14ac:dyDescent="0.3"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</row>
    <row r="231" spans="14:39" x14ac:dyDescent="0.3"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</row>
    <row r="232" spans="14:39" x14ac:dyDescent="0.3"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</row>
    <row r="233" spans="14:39" x14ac:dyDescent="0.3"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</row>
    <row r="234" spans="14:39" x14ac:dyDescent="0.3"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</row>
    <row r="235" spans="14:39" x14ac:dyDescent="0.3"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</row>
    <row r="236" spans="14:39" x14ac:dyDescent="0.3"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</row>
    <row r="237" spans="14:39" x14ac:dyDescent="0.3"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</row>
    <row r="238" spans="14:39" x14ac:dyDescent="0.3"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</row>
    <row r="239" spans="14:39" x14ac:dyDescent="0.3"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</row>
    <row r="240" spans="14:39" x14ac:dyDescent="0.3"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</row>
    <row r="241" spans="14:39" x14ac:dyDescent="0.3"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</row>
    <row r="242" spans="14:39" x14ac:dyDescent="0.3"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</row>
    <row r="243" spans="14:39" x14ac:dyDescent="0.3"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</row>
    <row r="244" spans="14:39" x14ac:dyDescent="0.3"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</row>
    <row r="245" spans="14:39" x14ac:dyDescent="0.3"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</row>
    <row r="246" spans="14:39" x14ac:dyDescent="0.3"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</row>
    <row r="247" spans="14:39" x14ac:dyDescent="0.3"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</row>
    <row r="248" spans="14:39" x14ac:dyDescent="0.3"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</row>
    <row r="249" spans="14:39" x14ac:dyDescent="0.3"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</row>
    <row r="250" spans="14:39" x14ac:dyDescent="0.3"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</row>
    <row r="251" spans="14:39" x14ac:dyDescent="0.3"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</row>
    <row r="252" spans="14:39" x14ac:dyDescent="0.3"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</row>
    <row r="253" spans="14:39" x14ac:dyDescent="0.3"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</row>
    <row r="254" spans="14:39" x14ac:dyDescent="0.3"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</row>
    <row r="255" spans="14:39" x14ac:dyDescent="0.3"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</row>
    <row r="256" spans="14:39" x14ac:dyDescent="0.3"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</row>
    <row r="257" spans="14:39" x14ac:dyDescent="0.3"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</row>
    <row r="258" spans="14:39" x14ac:dyDescent="0.3"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</row>
    <row r="259" spans="14:39" x14ac:dyDescent="0.3"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</row>
    <row r="260" spans="14:39" x14ac:dyDescent="0.3"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</row>
    <row r="261" spans="14:39" x14ac:dyDescent="0.3"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</row>
    <row r="262" spans="14:39" x14ac:dyDescent="0.3"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</row>
    <row r="263" spans="14:39" x14ac:dyDescent="0.3"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</row>
    <row r="264" spans="14:39" x14ac:dyDescent="0.3"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</row>
    <row r="265" spans="14:39" x14ac:dyDescent="0.3"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</row>
    <row r="266" spans="14:39" x14ac:dyDescent="0.3"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</row>
    <row r="267" spans="14:39" x14ac:dyDescent="0.3"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</row>
    <row r="268" spans="14:39" x14ac:dyDescent="0.3"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</row>
    <row r="269" spans="14:39" x14ac:dyDescent="0.3"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</row>
    <row r="270" spans="14:39" x14ac:dyDescent="0.3"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</row>
    <row r="271" spans="14:39" x14ac:dyDescent="0.3"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</row>
    <row r="272" spans="14:39" x14ac:dyDescent="0.3"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</row>
    <row r="273" spans="14:39" x14ac:dyDescent="0.3"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</row>
    <row r="274" spans="14:39" x14ac:dyDescent="0.3"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</row>
    <row r="275" spans="14:39" x14ac:dyDescent="0.3"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</row>
    <row r="276" spans="14:39" x14ac:dyDescent="0.3"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</row>
    <row r="277" spans="14:39" x14ac:dyDescent="0.3"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</row>
    <row r="278" spans="14:39" x14ac:dyDescent="0.3"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</row>
    <row r="279" spans="14:39" x14ac:dyDescent="0.3"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</row>
    <row r="280" spans="14:39" x14ac:dyDescent="0.3"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</row>
    <row r="281" spans="14:39" x14ac:dyDescent="0.3"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</row>
    <row r="282" spans="14:39" x14ac:dyDescent="0.3"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</row>
    <row r="283" spans="14:39" x14ac:dyDescent="0.3"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</row>
    <row r="284" spans="14:39" x14ac:dyDescent="0.3"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</row>
    <row r="285" spans="14:39" x14ac:dyDescent="0.3"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</row>
    <row r="286" spans="14:39" x14ac:dyDescent="0.3"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</row>
    <row r="287" spans="14:39" x14ac:dyDescent="0.3"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</row>
    <row r="288" spans="14:39" x14ac:dyDescent="0.3"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</row>
    <row r="289" spans="14:39" x14ac:dyDescent="0.3"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</row>
    <row r="290" spans="14:39" x14ac:dyDescent="0.3"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</row>
    <row r="291" spans="14:39" x14ac:dyDescent="0.3"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</row>
    <row r="292" spans="14:39" x14ac:dyDescent="0.3"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</row>
    <row r="293" spans="14:39" x14ac:dyDescent="0.3"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</row>
    <row r="294" spans="14:39" x14ac:dyDescent="0.3"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</row>
    <row r="295" spans="14:39" x14ac:dyDescent="0.3"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</row>
    <row r="296" spans="14:39" x14ac:dyDescent="0.3"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</row>
    <row r="297" spans="14:39" x14ac:dyDescent="0.3"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</row>
    <row r="298" spans="14:39" x14ac:dyDescent="0.3"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</row>
    <row r="299" spans="14:39" x14ac:dyDescent="0.3"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</row>
    <row r="300" spans="14:39" x14ac:dyDescent="0.3"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</row>
    <row r="301" spans="14:39" x14ac:dyDescent="0.3"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</row>
    <row r="302" spans="14:39" x14ac:dyDescent="0.3"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</row>
    <row r="303" spans="14:39" x14ac:dyDescent="0.3"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</row>
    <row r="304" spans="14:39" x14ac:dyDescent="0.3"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</row>
    <row r="305" spans="14:39" x14ac:dyDescent="0.3"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</row>
    <row r="306" spans="14:39" x14ac:dyDescent="0.3"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</row>
    <row r="307" spans="14:39" x14ac:dyDescent="0.3"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</row>
    <row r="308" spans="14:39" x14ac:dyDescent="0.3"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</row>
    <row r="309" spans="14:39" x14ac:dyDescent="0.3"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</row>
    <row r="310" spans="14:39" x14ac:dyDescent="0.3"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</row>
    <row r="311" spans="14:39" x14ac:dyDescent="0.3"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</row>
    <row r="312" spans="14:39" x14ac:dyDescent="0.3"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</row>
    <row r="313" spans="14:39" x14ac:dyDescent="0.3"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</row>
    <row r="314" spans="14:39" x14ac:dyDescent="0.3"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</row>
    <row r="315" spans="14:39" x14ac:dyDescent="0.3"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</row>
    <row r="316" spans="14:39" x14ac:dyDescent="0.3"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</row>
    <row r="317" spans="14:39" x14ac:dyDescent="0.3"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</row>
    <row r="318" spans="14:39" x14ac:dyDescent="0.3"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</row>
    <row r="319" spans="14:39" x14ac:dyDescent="0.3"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</row>
    <row r="320" spans="14:39" x14ac:dyDescent="0.3"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</row>
    <row r="321" spans="14:39" x14ac:dyDescent="0.3"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</row>
    <row r="322" spans="14:39" x14ac:dyDescent="0.3"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</row>
    <row r="323" spans="14:39" x14ac:dyDescent="0.3"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</row>
    <row r="324" spans="14:39" x14ac:dyDescent="0.3"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</row>
    <row r="325" spans="14:39" x14ac:dyDescent="0.3"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</row>
    <row r="326" spans="14:39" x14ac:dyDescent="0.3"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</row>
    <row r="327" spans="14:39" x14ac:dyDescent="0.3"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</row>
    <row r="328" spans="14:39" x14ac:dyDescent="0.3"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</row>
    <row r="329" spans="14:39" x14ac:dyDescent="0.3"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</row>
    <row r="330" spans="14:39" x14ac:dyDescent="0.3"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</row>
    <row r="331" spans="14:39" x14ac:dyDescent="0.3"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</row>
    <row r="332" spans="14:39" x14ac:dyDescent="0.3"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</row>
    <row r="333" spans="14:39" x14ac:dyDescent="0.3"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</row>
    <row r="334" spans="14:39" x14ac:dyDescent="0.3"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</row>
    <row r="335" spans="14:39" x14ac:dyDescent="0.3"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</row>
    <row r="336" spans="14:39" x14ac:dyDescent="0.3"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</row>
    <row r="337" spans="14:39" x14ac:dyDescent="0.3"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</row>
    <row r="338" spans="14:39" x14ac:dyDescent="0.3"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</row>
    <row r="339" spans="14:39" x14ac:dyDescent="0.3"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</row>
    <row r="340" spans="14:39" x14ac:dyDescent="0.3"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</row>
    <row r="341" spans="14:39" x14ac:dyDescent="0.3"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</row>
    <row r="342" spans="14:39" x14ac:dyDescent="0.3"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</row>
    <row r="343" spans="14:39" x14ac:dyDescent="0.3"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</row>
    <row r="344" spans="14:39" x14ac:dyDescent="0.3"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</row>
    <row r="345" spans="14:39" x14ac:dyDescent="0.3"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</row>
    <row r="346" spans="14:39" x14ac:dyDescent="0.3"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</row>
    <row r="347" spans="14:39" x14ac:dyDescent="0.3"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</row>
    <row r="348" spans="14:39" x14ac:dyDescent="0.3"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</row>
    <row r="349" spans="14:39" x14ac:dyDescent="0.3"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</row>
    <row r="350" spans="14:39" x14ac:dyDescent="0.3"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</row>
    <row r="351" spans="14:39" x14ac:dyDescent="0.3"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</row>
    <row r="352" spans="14:39" x14ac:dyDescent="0.3"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</row>
    <row r="353" spans="14:39" x14ac:dyDescent="0.3"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</row>
    <row r="354" spans="14:39" x14ac:dyDescent="0.3"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</row>
    <row r="355" spans="14:39" x14ac:dyDescent="0.3"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</row>
    <row r="356" spans="14:39" x14ac:dyDescent="0.3"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</row>
    <row r="357" spans="14:39" x14ac:dyDescent="0.3"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</row>
    <row r="358" spans="14:39" x14ac:dyDescent="0.3"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</row>
    <row r="359" spans="14:39" x14ac:dyDescent="0.3"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</row>
    <row r="360" spans="14:39" x14ac:dyDescent="0.3"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</row>
    <row r="361" spans="14:39" x14ac:dyDescent="0.3"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</row>
    <row r="362" spans="14:39" x14ac:dyDescent="0.3"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</row>
    <row r="363" spans="14:39" x14ac:dyDescent="0.3"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</row>
    <row r="364" spans="14:39" x14ac:dyDescent="0.3"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</row>
    <row r="365" spans="14:39" x14ac:dyDescent="0.3"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</row>
    <row r="366" spans="14:39" x14ac:dyDescent="0.3"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</row>
    <row r="367" spans="14:39" x14ac:dyDescent="0.3"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</row>
    <row r="368" spans="14:39" x14ac:dyDescent="0.3"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</row>
    <row r="369" spans="14:39" x14ac:dyDescent="0.3"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</row>
    <row r="370" spans="14:39" x14ac:dyDescent="0.3"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</row>
    <row r="371" spans="14:39" x14ac:dyDescent="0.3"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</row>
    <row r="372" spans="14:39" x14ac:dyDescent="0.3"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</row>
    <row r="373" spans="14:39" x14ac:dyDescent="0.3"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</row>
    <row r="374" spans="14:39" x14ac:dyDescent="0.3"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</row>
    <row r="375" spans="14:39" x14ac:dyDescent="0.3"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</row>
    <row r="376" spans="14:39" x14ac:dyDescent="0.3"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</row>
    <row r="377" spans="14:39" x14ac:dyDescent="0.3"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</row>
    <row r="378" spans="14:39" x14ac:dyDescent="0.3"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</row>
    <row r="379" spans="14:39" x14ac:dyDescent="0.3"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</row>
    <row r="380" spans="14:39" x14ac:dyDescent="0.3"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</row>
    <row r="381" spans="14:39" x14ac:dyDescent="0.3"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</row>
    <row r="382" spans="14:39" x14ac:dyDescent="0.3"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</row>
    <row r="383" spans="14:39" x14ac:dyDescent="0.3"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</row>
    <row r="384" spans="14:39" x14ac:dyDescent="0.3"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</row>
    <row r="385" spans="14:39" x14ac:dyDescent="0.3"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</row>
    <row r="386" spans="14:39" x14ac:dyDescent="0.3"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</row>
    <row r="387" spans="14:39" x14ac:dyDescent="0.3"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</row>
    <row r="388" spans="14:39" x14ac:dyDescent="0.3"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</row>
    <row r="389" spans="14:39" x14ac:dyDescent="0.3"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</row>
    <row r="390" spans="14:39" x14ac:dyDescent="0.3"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</row>
    <row r="391" spans="14:39" x14ac:dyDescent="0.3"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</row>
    <row r="392" spans="14:39" x14ac:dyDescent="0.3"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</row>
    <row r="393" spans="14:39" x14ac:dyDescent="0.3"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</row>
    <row r="394" spans="14:39" x14ac:dyDescent="0.3"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</row>
    <row r="395" spans="14:39" x14ac:dyDescent="0.3"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</row>
    <row r="396" spans="14:39" x14ac:dyDescent="0.3"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</row>
    <row r="397" spans="14:39" x14ac:dyDescent="0.3"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</row>
    <row r="398" spans="14:39" x14ac:dyDescent="0.3"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</row>
    <row r="399" spans="14:39" x14ac:dyDescent="0.3"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</row>
    <row r="400" spans="14:39" x14ac:dyDescent="0.3"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</row>
    <row r="401" spans="14:39" x14ac:dyDescent="0.3"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</row>
    <row r="402" spans="14:39" x14ac:dyDescent="0.3"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</row>
    <row r="403" spans="14:39" x14ac:dyDescent="0.3"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</row>
    <row r="404" spans="14:39" x14ac:dyDescent="0.3"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</row>
    <row r="405" spans="14:39" x14ac:dyDescent="0.3"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</row>
    <row r="406" spans="14:39" x14ac:dyDescent="0.3"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</row>
    <row r="407" spans="14:39" x14ac:dyDescent="0.3"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</row>
    <row r="408" spans="14:39" x14ac:dyDescent="0.3"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</row>
    <row r="409" spans="14:39" x14ac:dyDescent="0.3"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</row>
    <row r="410" spans="14:39" x14ac:dyDescent="0.3"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</row>
    <row r="411" spans="14:39" x14ac:dyDescent="0.3"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</row>
    <row r="412" spans="14:39" x14ac:dyDescent="0.3"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</row>
    <row r="413" spans="14:39" x14ac:dyDescent="0.3"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</row>
    <row r="414" spans="14:39" x14ac:dyDescent="0.3"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</row>
    <row r="415" spans="14:39" x14ac:dyDescent="0.3"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</row>
    <row r="416" spans="14:39" x14ac:dyDescent="0.3"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</row>
    <row r="417" spans="14:39" x14ac:dyDescent="0.3"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</row>
    <row r="418" spans="14:39" x14ac:dyDescent="0.3"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</row>
    <row r="419" spans="14:39" x14ac:dyDescent="0.3"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</row>
    <row r="420" spans="14:39" x14ac:dyDescent="0.3"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</row>
    <row r="421" spans="14:39" x14ac:dyDescent="0.3"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</row>
    <row r="422" spans="14:39" x14ac:dyDescent="0.3"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</row>
    <row r="423" spans="14:39" x14ac:dyDescent="0.3"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</row>
    <row r="424" spans="14:39" x14ac:dyDescent="0.3"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</row>
    <row r="425" spans="14:39" x14ac:dyDescent="0.3"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</row>
    <row r="426" spans="14:39" x14ac:dyDescent="0.3"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</row>
    <row r="427" spans="14:39" x14ac:dyDescent="0.3"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</row>
    <row r="428" spans="14:39" x14ac:dyDescent="0.3"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</row>
    <row r="429" spans="14:39" x14ac:dyDescent="0.3"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</row>
    <row r="430" spans="14:39" x14ac:dyDescent="0.3"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</row>
    <row r="431" spans="14:39" x14ac:dyDescent="0.3"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</row>
    <row r="432" spans="14:39" x14ac:dyDescent="0.3"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</row>
    <row r="433" spans="14:39" x14ac:dyDescent="0.3"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</row>
    <row r="434" spans="14:39" x14ac:dyDescent="0.3"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</row>
    <row r="435" spans="14:39" x14ac:dyDescent="0.3"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</row>
    <row r="436" spans="14:39" x14ac:dyDescent="0.3"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</row>
    <row r="437" spans="14:39" x14ac:dyDescent="0.3"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</row>
    <row r="438" spans="14:39" x14ac:dyDescent="0.3"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</row>
    <row r="439" spans="14:39" x14ac:dyDescent="0.3"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</row>
    <row r="440" spans="14:39" x14ac:dyDescent="0.3"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</row>
    <row r="441" spans="14:39" x14ac:dyDescent="0.3"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</row>
    <row r="442" spans="14:39" x14ac:dyDescent="0.3"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</row>
    <row r="443" spans="14:39" x14ac:dyDescent="0.3"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</row>
    <row r="444" spans="14:39" x14ac:dyDescent="0.3"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</row>
    <row r="445" spans="14:39" x14ac:dyDescent="0.3"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</row>
    <row r="446" spans="14:39" x14ac:dyDescent="0.3"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</row>
    <row r="447" spans="14:39" x14ac:dyDescent="0.3"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</row>
    <row r="448" spans="14:39" x14ac:dyDescent="0.3"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</row>
    <row r="449" spans="14:39" x14ac:dyDescent="0.3"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</row>
    <row r="450" spans="14:39" x14ac:dyDescent="0.3"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</row>
    <row r="451" spans="14:39" x14ac:dyDescent="0.3"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</row>
    <row r="452" spans="14:39" x14ac:dyDescent="0.3"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</row>
    <row r="453" spans="14:39" x14ac:dyDescent="0.3"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</row>
    <row r="454" spans="14:39" x14ac:dyDescent="0.3"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</row>
    <row r="455" spans="14:39" x14ac:dyDescent="0.3"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</row>
    <row r="456" spans="14:39" x14ac:dyDescent="0.3"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</row>
    <row r="457" spans="14:39" x14ac:dyDescent="0.3"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</row>
    <row r="458" spans="14:39" x14ac:dyDescent="0.3"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</row>
    <row r="459" spans="14:39" x14ac:dyDescent="0.3"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</row>
    <row r="460" spans="14:39" x14ac:dyDescent="0.3"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</row>
    <row r="461" spans="14:39" x14ac:dyDescent="0.3"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</row>
    <row r="462" spans="14:39" x14ac:dyDescent="0.3"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</row>
    <row r="463" spans="14:39" x14ac:dyDescent="0.3"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</row>
    <row r="464" spans="14:39" x14ac:dyDescent="0.3"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</row>
    <row r="465" spans="14:39" x14ac:dyDescent="0.3"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</row>
    <row r="466" spans="14:39" x14ac:dyDescent="0.3"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</row>
    <row r="467" spans="14:39" x14ac:dyDescent="0.3"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</row>
    <row r="468" spans="14:39" x14ac:dyDescent="0.3"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</row>
    <row r="469" spans="14:39" x14ac:dyDescent="0.3"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</row>
    <row r="470" spans="14:39" x14ac:dyDescent="0.3"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</row>
    <row r="471" spans="14:39" x14ac:dyDescent="0.3"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</row>
    <row r="472" spans="14:39" x14ac:dyDescent="0.3"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</row>
    <row r="473" spans="14:39" x14ac:dyDescent="0.3"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</row>
    <row r="474" spans="14:39" x14ac:dyDescent="0.3"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</row>
    <row r="475" spans="14:39" x14ac:dyDescent="0.3"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</row>
    <row r="476" spans="14:39" x14ac:dyDescent="0.3"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</row>
    <row r="477" spans="14:39" x14ac:dyDescent="0.3"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</row>
    <row r="478" spans="14:39" x14ac:dyDescent="0.3"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</row>
    <row r="479" spans="14:39" x14ac:dyDescent="0.3"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</row>
    <row r="480" spans="14:39" x14ac:dyDescent="0.3"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</row>
    <row r="481" spans="14:39" x14ac:dyDescent="0.3"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</row>
    <row r="482" spans="14:39" x14ac:dyDescent="0.3"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</row>
    <row r="483" spans="14:39" x14ac:dyDescent="0.3"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</row>
    <row r="484" spans="14:39" x14ac:dyDescent="0.3"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</row>
    <row r="485" spans="14:39" x14ac:dyDescent="0.3"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</row>
    <row r="486" spans="14:39" x14ac:dyDescent="0.3"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</row>
    <row r="487" spans="14:39" x14ac:dyDescent="0.3"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</row>
    <row r="488" spans="14:39" x14ac:dyDescent="0.3"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</row>
    <row r="489" spans="14:39" x14ac:dyDescent="0.3"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</row>
    <row r="490" spans="14:39" x14ac:dyDescent="0.3"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</row>
    <row r="491" spans="14:39" x14ac:dyDescent="0.3"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</row>
    <row r="492" spans="14:39" x14ac:dyDescent="0.3"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</row>
    <row r="493" spans="14:39" x14ac:dyDescent="0.3"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</row>
    <row r="494" spans="14:39" x14ac:dyDescent="0.3"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</row>
    <row r="495" spans="14:39" x14ac:dyDescent="0.3"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</row>
    <row r="496" spans="14:39" x14ac:dyDescent="0.3"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</row>
    <row r="497" spans="14:39" x14ac:dyDescent="0.3"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</row>
    <row r="498" spans="14:39" x14ac:dyDescent="0.3"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</row>
    <row r="499" spans="14:39" x14ac:dyDescent="0.3"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</row>
    <row r="500" spans="14:39" x14ac:dyDescent="0.3"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</row>
    <row r="501" spans="14:39" x14ac:dyDescent="0.3"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</row>
    <row r="502" spans="14:39" x14ac:dyDescent="0.3"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</row>
    <row r="503" spans="14:39" x14ac:dyDescent="0.3"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</row>
    <row r="504" spans="14:39" x14ac:dyDescent="0.3"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</row>
    <row r="505" spans="14:39" x14ac:dyDescent="0.3"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</row>
    <row r="506" spans="14:39" x14ac:dyDescent="0.3"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</row>
    <row r="507" spans="14:39" x14ac:dyDescent="0.3"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</row>
    <row r="508" spans="14:39" x14ac:dyDescent="0.3"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</row>
    <row r="509" spans="14:39" x14ac:dyDescent="0.3"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</row>
    <row r="510" spans="14:39" x14ac:dyDescent="0.3"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</row>
    <row r="511" spans="14:39" x14ac:dyDescent="0.3"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</row>
    <row r="512" spans="14:39" x14ac:dyDescent="0.3"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</row>
    <row r="513" spans="14:39" x14ac:dyDescent="0.3"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</row>
    <row r="514" spans="14:39" x14ac:dyDescent="0.3"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</row>
    <row r="515" spans="14:39" x14ac:dyDescent="0.3"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</row>
    <row r="516" spans="14:39" x14ac:dyDescent="0.3"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</row>
    <row r="517" spans="14:39" x14ac:dyDescent="0.3"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</row>
    <row r="518" spans="14:39" x14ac:dyDescent="0.3"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</row>
    <row r="519" spans="14:39" x14ac:dyDescent="0.3"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</row>
    <row r="520" spans="14:39" x14ac:dyDescent="0.3"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</row>
    <row r="521" spans="14:39" x14ac:dyDescent="0.3"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</row>
    <row r="522" spans="14:39" x14ac:dyDescent="0.3"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</row>
    <row r="523" spans="14:39" x14ac:dyDescent="0.3"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</row>
    <row r="524" spans="14:39" x14ac:dyDescent="0.3"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</row>
    <row r="525" spans="14:39" x14ac:dyDescent="0.3"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</row>
    <row r="526" spans="14:39" x14ac:dyDescent="0.3"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</row>
    <row r="527" spans="14:39" x14ac:dyDescent="0.3"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</row>
    <row r="528" spans="14:39" x14ac:dyDescent="0.3"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</row>
    <row r="529" spans="14:39" x14ac:dyDescent="0.3"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</row>
    <row r="530" spans="14:39" x14ac:dyDescent="0.3"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</row>
    <row r="531" spans="14:39" x14ac:dyDescent="0.3"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</row>
    <row r="532" spans="14:39" x14ac:dyDescent="0.3"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</row>
    <row r="533" spans="14:39" x14ac:dyDescent="0.3"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</row>
    <row r="534" spans="14:39" x14ac:dyDescent="0.3"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</row>
    <row r="535" spans="14:39" x14ac:dyDescent="0.3"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</row>
    <row r="536" spans="14:39" x14ac:dyDescent="0.3"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</row>
    <row r="537" spans="14:39" x14ac:dyDescent="0.3"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</row>
    <row r="538" spans="14:39" x14ac:dyDescent="0.3"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</row>
    <row r="539" spans="14:39" x14ac:dyDescent="0.3"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</row>
    <row r="540" spans="14:39" x14ac:dyDescent="0.3"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</row>
    <row r="541" spans="14:39" x14ac:dyDescent="0.3"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</row>
    <row r="542" spans="14:39" x14ac:dyDescent="0.3"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</row>
    <row r="543" spans="14:39" x14ac:dyDescent="0.3"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</row>
    <row r="544" spans="14:39" x14ac:dyDescent="0.3"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</row>
    <row r="545" spans="14:39" x14ac:dyDescent="0.3"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</row>
    <row r="546" spans="14:39" x14ac:dyDescent="0.3"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</row>
    <row r="547" spans="14:39" x14ac:dyDescent="0.3"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</row>
    <row r="548" spans="14:39" x14ac:dyDescent="0.3"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</row>
    <row r="549" spans="14:39" x14ac:dyDescent="0.3"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</row>
    <row r="550" spans="14:39" x14ac:dyDescent="0.3"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</row>
    <row r="551" spans="14:39" x14ac:dyDescent="0.3"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</row>
    <row r="552" spans="14:39" x14ac:dyDescent="0.3"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</row>
    <row r="553" spans="14:39" x14ac:dyDescent="0.3"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</row>
    <row r="554" spans="14:39" x14ac:dyDescent="0.3"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</row>
    <row r="555" spans="14:39" x14ac:dyDescent="0.3"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</row>
    <row r="556" spans="14:39" x14ac:dyDescent="0.3"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</row>
    <row r="557" spans="14:39" x14ac:dyDescent="0.3"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</row>
    <row r="558" spans="14:39" x14ac:dyDescent="0.3"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</row>
    <row r="559" spans="14:39" x14ac:dyDescent="0.3"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</row>
    <row r="560" spans="14:39" x14ac:dyDescent="0.3"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</row>
    <row r="561" spans="14:39" x14ac:dyDescent="0.3"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</row>
    <row r="562" spans="14:39" x14ac:dyDescent="0.3"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</row>
    <row r="563" spans="14:39" x14ac:dyDescent="0.3"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</row>
    <row r="564" spans="14:39" x14ac:dyDescent="0.3"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</row>
    <row r="565" spans="14:39" x14ac:dyDescent="0.3"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</row>
    <row r="566" spans="14:39" x14ac:dyDescent="0.3"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</row>
    <row r="567" spans="14:39" x14ac:dyDescent="0.3"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</row>
    <row r="568" spans="14:39" x14ac:dyDescent="0.3"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</row>
    <row r="569" spans="14:39" x14ac:dyDescent="0.3"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</row>
    <row r="570" spans="14:39" x14ac:dyDescent="0.3"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</row>
    <row r="571" spans="14:39" x14ac:dyDescent="0.3"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</row>
    <row r="572" spans="14:39" x14ac:dyDescent="0.3"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</row>
    <row r="573" spans="14:39" x14ac:dyDescent="0.3"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</row>
    <row r="574" spans="14:39" x14ac:dyDescent="0.3"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</row>
    <row r="575" spans="14:39" x14ac:dyDescent="0.3"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</row>
    <row r="576" spans="14:39" x14ac:dyDescent="0.3"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</row>
    <row r="577" spans="14:39" x14ac:dyDescent="0.3"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</row>
    <row r="578" spans="14:39" x14ac:dyDescent="0.3"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</row>
    <row r="579" spans="14:39" x14ac:dyDescent="0.3"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</row>
    <row r="580" spans="14:39" x14ac:dyDescent="0.3"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</row>
    <row r="581" spans="14:39" x14ac:dyDescent="0.3"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</row>
    <row r="582" spans="14:39" x14ac:dyDescent="0.3"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</row>
    <row r="583" spans="14:39" x14ac:dyDescent="0.3"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</row>
    <row r="584" spans="14:39" x14ac:dyDescent="0.3"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</row>
    <row r="585" spans="14:39" x14ac:dyDescent="0.3"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</row>
    <row r="586" spans="14:39" x14ac:dyDescent="0.3"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</row>
    <row r="587" spans="14:39" x14ac:dyDescent="0.3"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</row>
    <row r="588" spans="14:39" x14ac:dyDescent="0.3"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</row>
    <row r="589" spans="14:39" x14ac:dyDescent="0.3"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</row>
    <row r="590" spans="14:39" x14ac:dyDescent="0.3"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</row>
    <row r="591" spans="14:39" x14ac:dyDescent="0.3"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</row>
    <row r="592" spans="14:39" x14ac:dyDescent="0.3"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</row>
    <row r="593" spans="14:39" x14ac:dyDescent="0.3"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</row>
    <row r="594" spans="14:39" x14ac:dyDescent="0.3"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</row>
    <row r="595" spans="14:39" x14ac:dyDescent="0.3"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</row>
    <row r="596" spans="14:39" x14ac:dyDescent="0.3"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</row>
    <row r="597" spans="14:39" x14ac:dyDescent="0.3"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</row>
    <row r="598" spans="14:39" x14ac:dyDescent="0.3"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</row>
    <row r="599" spans="14:39" x14ac:dyDescent="0.3"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</row>
    <row r="600" spans="14:39" x14ac:dyDescent="0.3"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</row>
    <row r="601" spans="14:39" x14ac:dyDescent="0.3"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</row>
    <row r="602" spans="14:39" x14ac:dyDescent="0.3"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</row>
    <row r="603" spans="14:39" x14ac:dyDescent="0.3"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</row>
    <row r="604" spans="14:39" x14ac:dyDescent="0.3"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</row>
    <row r="605" spans="14:39" x14ac:dyDescent="0.3"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</row>
    <row r="606" spans="14:39" x14ac:dyDescent="0.3"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</row>
    <row r="607" spans="14:39" x14ac:dyDescent="0.3"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</row>
    <row r="608" spans="14:39" x14ac:dyDescent="0.3"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</row>
    <row r="609" spans="14:39" x14ac:dyDescent="0.3"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</row>
    <row r="610" spans="14:39" x14ac:dyDescent="0.3"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</row>
    <row r="611" spans="14:39" x14ac:dyDescent="0.3"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</row>
    <row r="612" spans="14:39" x14ac:dyDescent="0.3"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</row>
    <row r="613" spans="14:39" x14ac:dyDescent="0.3"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</row>
    <row r="614" spans="14:39" x14ac:dyDescent="0.3"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</row>
    <row r="615" spans="14:39" x14ac:dyDescent="0.3"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</row>
    <row r="616" spans="14:39" x14ac:dyDescent="0.3"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</row>
    <row r="617" spans="14:39" x14ac:dyDescent="0.3"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</row>
    <row r="618" spans="14:39" x14ac:dyDescent="0.3"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</row>
    <row r="619" spans="14:39" x14ac:dyDescent="0.3"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</row>
    <row r="620" spans="14:39" x14ac:dyDescent="0.3"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</row>
    <row r="621" spans="14:39" x14ac:dyDescent="0.3"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</row>
    <row r="622" spans="14:39" x14ac:dyDescent="0.3"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</row>
    <row r="623" spans="14:39" x14ac:dyDescent="0.3"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</row>
    <row r="624" spans="14:39" x14ac:dyDescent="0.3"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</row>
    <row r="625" spans="14:39" x14ac:dyDescent="0.3"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</row>
    <row r="626" spans="14:39" x14ac:dyDescent="0.3"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</row>
    <row r="627" spans="14:39" x14ac:dyDescent="0.3"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</row>
    <row r="628" spans="14:39" x14ac:dyDescent="0.3"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</row>
    <row r="629" spans="14:39" x14ac:dyDescent="0.3"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</row>
    <row r="630" spans="14:39" x14ac:dyDescent="0.3"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</row>
    <row r="631" spans="14:39" x14ac:dyDescent="0.3"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</row>
    <row r="632" spans="14:39" x14ac:dyDescent="0.3"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</row>
    <row r="633" spans="14:39" x14ac:dyDescent="0.3"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</row>
    <row r="634" spans="14:39" x14ac:dyDescent="0.3"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</row>
    <row r="635" spans="14:39" x14ac:dyDescent="0.3"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</row>
    <row r="636" spans="14:39" x14ac:dyDescent="0.3"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</row>
    <row r="637" spans="14:39" x14ac:dyDescent="0.3"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</row>
    <row r="638" spans="14:39" x14ac:dyDescent="0.3"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</row>
    <row r="639" spans="14:39" x14ac:dyDescent="0.3"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</row>
    <row r="640" spans="14:39" x14ac:dyDescent="0.3"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</row>
    <row r="641" spans="14:39" x14ac:dyDescent="0.3"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</row>
  </sheetData>
  <mergeCells count="1">
    <mergeCell ref="A1:E2"/>
  </mergeCells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61DA-1CFA-40B1-A134-03A6D2A4ACDD}">
  <sheetPr codeName="Sheet14"/>
  <dimension ref="A1:AN641"/>
  <sheetViews>
    <sheetView workbookViewId="0">
      <pane xSplit="5" ySplit="5" topLeftCell="F6" activePane="bottomRight" state="frozen"/>
      <selection activeCell="E6" sqref="E6"/>
      <selection pane="topRight" activeCell="E6" sqref="E6"/>
      <selection pane="bottomLeft" activeCell="E6" sqref="E6"/>
      <selection pane="bottomRight" activeCell="E6" sqref="E6"/>
    </sheetView>
  </sheetViews>
  <sheetFormatPr defaultRowHeight="14.4" x14ac:dyDescent="0.3"/>
  <cols>
    <col min="1" max="1" width="11.33203125" bestFit="1" customWidth="1"/>
    <col min="2" max="2" width="21.88671875" bestFit="1" customWidth="1"/>
    <col min="3" max="3" width="11.44140625" bestFit="1" customWidth="1"/>
    <col min="4" max="4" width="11.33203125" bestFit="1" customWidth="1"/>
    <col min="5" max="5" width="43.77734375" bestFit="1" customWidth="1"/>
    <col min="6" max="6" width="23.21875" bestFit="1" customWidth="1"/>
    <col min="7" max="7" width="4.44140625" bestFit="1" customWidth="1"/>
    <col min="8" max="8" width="9.88671875" bestFit="1" customWidth="1"/>
    <col min="9" max="9" width="10.21875" bestFit="1" customWidth="1"/>
    <col min="10" max="10" width="8.109375" bestFit="1" customWidth="1"/>
    <col min="11" max="11" width="22.109375" bestFit="1" customWidth="1"/>
    <col min="12" max="12" width="23" bestFit="1" customWidth="1"/>
    <col min="13" max="13" width="80.5546875" bestFit="1" customWidth="1"/>
    <col min="14" max="14" width="11.44140625" bestFit="1" customWidth="1"/>
    <col min="15" max="15" width="4.44140625" bestFit="1" customWidth="1"/>
    <col min="16" max="16" width="13.5546875" bestFit="1" customWidth="1"/>
    <col min="17" max="17" width="18.6640625" bestFit="1" customWidth="1"/>
    <col min="18" max="18" width="37.44140625" bestFit="1" customWidth="1"/>
    <col min="19" max="19" width="20.88671875" bestFit="1" customWidth="1"/>
    <col min="20" max="20" width="19.77734375" bestFit="1" customWidth="1"/>
    <col min="21" max="21" width="20" bestFit="1" customWidth="1"/>
    <col min="22" max="22" width="33.21875" bestFit="1" customWidth="1"/>
    <col min="23" max="23" width="22.21875" bestFit="1" customWidth="1"/>
    <col min="24" max="24" width="21" bestFit="1" customWidth="1"/>
    <col min="25" max="25" width="12.5546875" bestFit="1" customWidth="1"/>
    <col min="26" max="26" width="24.77734375" bestFit="1" customWidth="1"/>
    <col min="27" max="27" width="26.109375" bestFit="1" customWidth="1"/>
    <col min="28" max="28" width="8.88671875" style="5" bestFit="1" customWidth="1"/>
    <col min="29" max="29" width="19.88671875" style="5" bestFit="1" customWidth="1"/>
    <col min="30" max="30" width="21.44140625" style="5" bestFit="1" customWidth="1"/>
    <col min="31" max="31" width="16.6640625" style="5" bestFit="1" customWidth="1"/>
    <col min="32" max="32" width="26.44140625" style="5" bestFit="1" customWidth="1"/>
    <col min="33" max="33" width="8.77734375" style="5" bestFit="1" customWidth="1"/>
    <col min="34" max="34" width="16.33203125" style="5" bestFit="1" customWidth="1"/>
    <col min="35" max="35" width="68.33203125" style="5" hidden="1" customWidth="1"/>
    <col min="36" max="36" width="16.21875" style="5" bestFit="1" customWidth="1"/>
    <col min="37" max="37" width="13.5546875" style="5" bestFit="1" customWidth="1"/>
    <col min="38" max="38" width="12.88671875" style="5" bestFit="1" customWidth="1"/>
    <col min="39" max="39" width="16.77734375" style="5" bestFit="1" customWidth="1"/>
    <col min="40" max="40" width="8.77734375" style="5" bestFit="1" customWidth="1"/>
    <col min="41" max="41" width="16.5546875" bestFit="1" customWidth="1"/>
    <col min="42" max="42" width="20.44140625" bestFit="1" customWidth="1"/>
    <col min="43" max="43" width="13.109375" bestFit="1" customWidth="1"/>
    <col min="44" max="44" width="18.109375" bestFit="1" customWidth="1"/>
    <col min="45" max="45" width="8.88671875" bestFit="1" customWidth="1"/>
    <col min="46" max="46" width="14.21875" bestFit="1" customWidth="1"/>
  </cols>
  <sheetData>
    <row r="1" spans="1:40" x14ac:dyDescent="0.3">
      <c r="A1" s="26" t="s">
        <v>1176</v>
      </c>
      <c r="B1" s="26"/>
      <c r="C1" s="26"/>
      <c r="D1" s="26"/>
      <c r="E1" s="26"/>
      <c r="AB1"/>
      <c r="AC1"/>
      <c r="AD1"/>
      <c r="AE1"/>
      <c r="AF1"/>
      <c r="AG1"/>
      <c r="AH1"/>
      <c r="AI1"/>
      <c r="AJ1"/>
      <c r="AK1"/>
      <c r="AL1"/>
      <c r="AM1"/>
      <c r="AN1"/>
    </row>
    <row r="2" spans="1:40" x14ac:dyDescent="0.3">
      <c r="A2" s="26"/>
      <c r="B2" s="26"/>
      <c r="C2" s="26"/>
      <c r="D2" s="26"/>
      <c r="E2" s="26"/>
      <c r="AB2"/>
      <c r="AC2"/>
      <c r="AD2"/>
      <c r="AE2"/>
      <c r="AF2"/>
      <c r="AG2"/>
      <c r="AH2"/>
      <c r="AI2"/>
      <c r="AJ2"/>
      <c r="AK2"/>
      <c r="AL2"/>
      <c r="AM2"/>
      <c r="AN2"/>
    </row>
    <row r="3" spans="1:40" x14ac:dyDescent="0.3">
      <c r="AB3"/>
      <c r="AC3"/>
      <c r="AD3"/>
      <c r="AE3"/>
      <c r="AF3"/>
      <c r="AG3"/>
      <c r="AH3"/>
      <c r="AI3"/>
      <c r="AJ3"/>
      <c r="AK3"/>
      <c r="AL3"/>
      <c r="AM3"/>
      <c r="AN3"/>
    </row>
    <row r="4" spans="1:40" x14ac:dyDescent="0.3">
      <c r="AB4"/>
      <c r="AC4"/>
      <c r="AD4"/>
      <c r="AE4"/>
      <c r="AF4"/>
      <c r="AG4"/>
      <c r="AH4"/>
      <c r="AI4"/>
      <c r="AJ4"/>
      <c r="AK4"/>
      <c r="AL4"/>
      <c r="AM4"/>
      <c r="AN4"/>
    </row>
    <row r="5" spans="1:40" x14ac:dyDescent="0.3">
      <c r="A5" t="s">
        <v>604</v>
      </c>
      <c r="B5" t="s">
        <v>42</v>
      </c>
      <c r="C5" t="s">
        <v>561</v>
      </c>
      <c r="D5" t="s">
        <v>634</v>
      </c>
      <c r="E5" s="3" t="s">
        <v>1182</v>
      </c>
      <c r="F5" s="3" t="s">
        <v>1181</v>
      </c>
      <c r="AB5"/>
      <c r="AC5"/>
      <c r="AD5"/>
      <c r="AE5"/>
      <c r="AF5"/>
      <c r="AG5"/>
      <c r="AH5"/>
      <c r="AI5"/>
      <c r="AJ5"/>
      <c r="AK5"/>
      <c r="AL5"/>
      <c r="AM5"/>
      <c r="AN5"/>
    </row>
    <row r="6" spans="1:40" x14ac:dyDescent="0.3">
      <c r="A6">
        <v>1</v>
      </c>
      <c r="B6" t="s">
        <v>635</v>
      </c>
      <c r="C6">
        <v>0</v>
      </c>
      <c r="D6">
        <v>1</v>
      </c>
      <c r="E6" t="str">
        <f>_xlfn.XLOOKUP(ohrm_project_activity[[#This Row],[project_id]],ohrm_project[project_id],ohrm_project[name],"NF",0,1)</f>
        <v>C210701-P1 [AMERICANA-Phase1]</v>
      </c>
      <c r="F6" t="str">
        <f>_xlfn.XLOOKUP(ohrm_project_activity[[#This Row],[Project Name]],ohrm_project[name],ohrm_project[Customer],"NF",0,1)</f>
        <v>G210701-AMERICANA</v>
      </c>
      <c r="AB6"/>
      <c r="AC6"/>
      <c r="AD6"/>
      <c r="AE6"/>
      <c r="AF6"/>
      <c r="AG6"/>
      <c r="AH6"/>
      <c r="AI6"/>
      <c r="AJ6"/>
      <c r="AK6"/>
      <c r="AL6"/>
      <c r="AM6"/>
      <c r="AN6"/>
    </row>
    <row r="7" spans="1:40" x14ac:dyDescent="0.3">
      <c r="A7">
        <v>1</v>
      </c>
      <c r="B7" t="s">
        <v>636</v>
      </c>
      <c r="C7">
        <v>0</v>
      </c>
      <c r="D7">
        <v>2</v>
      </c>
      <c r="E7" t="str">
        <f>_xlfn.XLOOKUP(ohrm_project_activity[[#This Row],[project_id]],ohrm_project[project_id],ohrm_project[name],"NF",0,1)</f>
        <v>C210701-P1 [AMERICANA-Phase1]</v>
      </c>
      <c r="F7" t="str">
        <f>_xlfn.XLOOKUP(ohrm_project_activity[[#This Row],[Project Name]],ohrm_project[name],ohrm_project[Customer],"NF",0,1)</f>
        <v>G210701-AMERICANA</v>
      </c>
      <c r="AB7"/>
      <c r="AC7"/>
      <c r="AD7"/>
      <c r="AE7"/>
      <c r="AF7"/>
      <c r="AG7"/>
      <c r="AH7"/>
      <c r="AI7"/>
      <c r="AJ7"/>
      <c r="AK7"/>
      <c r="AL7"/>
      <c r="AM7"/>
      <c r="AN7"/>
    </row>
    <row r="8" spans="1:40" x14ac:dyDescent="0.3">
      <c r="A8">
        <v>1</v>
      </c>
      <c r="B8" t="s">
        <v>637</v>
      </c>
      <c r="C8">
        <v>0</v>
      </c>
      <c r="D8">
        <v>3</v>
      </c>
      <c r="E8" t="str">
        <f>_xlfn.XLOOKUP(ohrm_project_activity[[#This Row],[project_id]],ohrm_project[project_id],ohrm_project[name],"NF",0,1)</f>
        <v>C210701-P1 [AMERICANA-Phase1]</v>
      </c>
      <c r="F8" t="str">
        <f>_xlfn.XLOOKUP(ohrm_project_activity[[#This Row],[Project Name]],ohrm_project[name],ohrm_project[Customer],"NF",0,1)</f>
        <v>G210701-AMERICANA</v>
      </c>
      <c r="AB8"/>
      <c r="AC8"/>
      <c r="AD8"/>
      <c r="AE8"/>
      <c r="AF8"/>
      <c r="AG8"/>
      <c r="AH8"/>
      <c r="AI8"/>
      <c r="AJ8"/>
      <c r="AK8"/>
      <c r="AL8"/>
      <c r="AM8"/>
      <c r="AN8"/>
    </row>
    <row r="9" spans="1:40" x14ac:dyDescent="0.3">
      <c r="A9">
        <v>1</v>
      </c>
      <c r="B9" t="s">
        <v>638</v>
      </c>
      <c r="C9">
        <v>0</v>
      </c>
      <c r="D9">
        <v>4</v>
      </c>
      <c r="E9" t="str">
        <f>_xlfn.XLOOKUP(ohrm_project_activity[[#This Row],[project_id]],ohrm_project[project_id],ohrm_project[name],"NF",0,1)</f>
        <v>C210701-P1 [AMERICANA-Phase1]</v>
      </c>
      <c r="F9" t="str">
        <f>_xlfn.XLOOKUP(ohrm_project_activity[[#This Row],[Project Name]],ohrm_project[name],ohrm_project[Customer],"NF",0,1)</f>
        <v>G210701-AMERICANA</v>
      </c>
      <c r="AB9"/>
      <c r="AC9"/>
      <c r="AD9"/>
      <c r="AE9"/>
      <c r="AF9"/>
      <c r="AG9"/>
      <c r="AH9"/>
      <c r="AI9"/>
      <c r="AJ9"/>
      <c r="AK9"/>
      <c r="AL9"/>
      <c r="AM9"/>
      <c r="AN9"/>
    </row>
    <row r="10" spans="1:40" x14ac:dyDescent="0.3">
      <c r="A10">
        <v>1</v>
      </c>
      <c r="B10" t="s">
        <v>639</v>
      </c>
      <c r="C10">
        <v>0</v>
      </c>
      <c r="D10">
        <v>5</v>
      </c>
      <c r="E10" t="str">
        <f>_xlfn.XLOOKUP(ohrm_project_activity[[#This Row],[project_id]],ohrm_project[project_id],ohrm_project[name],"NF",0,1)</f>
        <v>C210701-P1 [AMERICANA-Phase1]</v>
      </c>
      <c r="F10" t="str">
        <f>_xlfn.XLOOKUP(ohrm_project_activity[[#This Row],[Project Name]],ohrm_project[name],ohrm_project[Customer],"NF",0,1)</f>
        <v>G210701-AMERICANA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</row>
    <row r="11" spans="1:40" x14ac:dyDescent="0.3">
      <c r="A11">
        <v>1</v>
      </c>
      <c r="B11" t="s">
        <v>640</v>
      </c>
      <c r="C11">
        <v>0</v>
      </c>
      <c r="D11">
        <v>6</v>
      </c>
      <c r="E11" t="str">
        <f>_xlfn.XLOOKUP(ohrm_project_activity[[#This Row],[project_id]],ohrm_project[project_id],ohrm_project[name],"NF",0,1)</f>
        <v>C210701-P1 [AMERICANA-Phase1]</v>
      </c>
      <c r="F11" t="str">
        <f>_xlfn.XLOOKUP(ohrm_project_activity[[#This Row],[Project Name]],ohrm_project[name],ohrm_project[Customer],"NF",0,1)</f>
        <v>G210701-AMERICANA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</row>
    <row r="12" spans="1:40" x14ac:dyDescent="0.3">
      <c r="A12">
        <v>2</v>
      </c>
      <c r="B12" t="s">
        <v>639</v>
      </c>
      <c r="C12">
        <v>0</v>
      </c>
      <c r="D12">
        <v>7</v>
      </c>
      <c r="E12" t="str">
        <f>_xlfn.XLOOKUP(ohrm_project_activity[[#This Row],[project_id]],ohrm_project[project_id],ohrm_project[name],"NF",0,1)</f>
        <v>Z210101-TEQMANTRA-ORG</v>
      </c>
      <c r="F12" t="str">
        <f>_xlfn.XLOOKUP(ohrm_project_activity[[#This Row],[Project Name]],ohrm_project[name],ohrm_project[Customer],"NF",0,1)</f>
        <v>Z210101-TEQMANTRA-ORG</v>
      </c>
      <c r="AB12"/>
      <c r="AC12"/>
      <c r="AD12"/>
      <c r="AE12"/>
      <c r="AF12"/>
      <c r="AG12"/>
      <c r="AH12"/>
      <c r="AI12"/>
      <c r="AJ12"/>
      <c r="AK12"/>
      <c r="AL12"/>
      <c r="AM12"/>
      <c r="AN12"/>
    </row>
    <row r="13" spans="1:40" x14ac:dyDescent="0.3">
      <c r="A13">
        <v>2</v>
      </c>
      <c r="B13" t="s">
        <v>641</v>
      </c>
      <c r="C13">
        <v>0</v>
      </c>
      <c r="D13">
        <v>8</v>
      </c>
      <c r="E13" t="str">
        <f>_xlfn.XLOOKUP(ohrm_project_activity[[#This Row],[project_id]],ohrm_project[project_id],ohrm_project[name],"NF",0,1)</f>
        <v>Z210101-TEQMANTRA-ORG</v>
      </c>
      <c r="F13" t="str">
        <f>_xlfn.XLOOKUP(ohrm_project_activity[[#This Row],[Project Name]],ohrm_project[name],ohrm_project[Customer],"NF",0,1)</f>
        <v>Z210101-TEQMANTRA-ORG</v>
      </c>
      <c r="AB13"/>
      <c r="AC13"/>
      <c r="AD13"/>
      <c r="AE13"/>
      <c r="AF13"/>
      <c r="AG13"/>
      <c r="AH13"/>
      <c r="AI13"/>
      <c r="AJ13"/>
      <c r="AK13"/>
      <c r="AL13"/>
      <c r="AM13"/>
      <c r="AN13"/>
    </row>
    <row r="14" spans="1:40" x14ac:dyDescent="0.3">
      <c r="A14">
        <v>2</v>
      </c>
      <c r="B14" t="s">
        <v>642</v>
      </c>
      <c r="C14">
        <v>0</v>
      </c>
      <c r="D14">
        <v>9</v>
      </c>
      <c r="E14" t="str">
        <f>_xlfn.XLOOKUP(ohrm_project_activity[[#This Row],[project_id]],ohrm_project[project_id],ohrm_project[name],"NF",0,1)</f>
        <v>Z210101-TEQMANTRA-ORG</v>
      </c>
      <c r="F14" t="str">
        <f>_xlfn.XLOOKUP(ohrm_project_activity[[#This Row],[Project Name]],ohrm_project[name],ohrm_project[Customer],"NF",0,1)</f>
        <v>Z210101-TEQMANTRA-ORG</v>
      </c>
      <c r="AB14"/>
      <c r="AC14"/>
      <c r="AD14"/>
      <c r="AE14"/>
      <c r="AF14"/>
      <c r="AG14"/>
      <c r="AH14"/>
      <c r="AI14"/>
      <c r="AJ14"/>
      <c r="AK14"/>
      <c r="AL14"/>
      <c r="AM14"/>
      <c r="AN14"/>
    </row>
    <row r="15" spans="1:40" x14ac:dyDescent="0.3">
      <c r="A15">
        <v>2</v>
      </c>
      <c r="B15" t="s">
        <v>643</v>
      </c>
      <c r="C15">
        <v>0</v>
      </c>
      <c r="D15">
        <v>10</v>
      </c>
      <c r="E15" t="str">
        <f>_xlfn.XLOOKUP(ohrm_project_activity[[#This Row],[project_id]],ohrm_project[project_id],ohrm_project[name],"NF",0,1)</f>
        <v>Z210101-TEQMANTRA-ORG</v>
      </c>
      <c r="F15" t="str">
        <f>_xlfn.XLOOKUP(ohrm_project_activity[[#This Row],[Project Name]],ohrm_project[name],ohrm_project[Customer],"NF",0,1)</f>
        <v>Z210101-TEQMANTRA-ORG</v>
      </c>
      <c r="AB15"/>
      <c r="AC15"/>
      <c r="AD15"/>
      <c r="AE15"/>
      <c r="AF15"/>
      <c r="AG15"/>
      <c r="AH15"/>
      <c r="AI15"/>
      <c r="AJ15"/>
      <c r="AK15"/>
      <c r="AL15"/>
      <c r="AM15"/>
      <c r="AN15"/>
    </row>
    <row r="16" spans="1:40" x14ac:dyDescent="0.3">
      <c r="A16">
        <v>2</v>
      </c>
      <c r="B16" t="s">
        <v>644</v>
      </c>
      <c r="C16">
        <v>0</v>
      </c>
      <c r="D16">
        <v>11</v>
      </c>
      <c r="E16" t="str">
        <f>_xlfn.XLOOKUP(ohrm_project_activity[[#This Row],[project_id]],ohrm_project[project_id],ohrm_project[name],"NF",0,1)</f>
        <v>Z210101-TEQMANTRA-ORG</v>
      </c>
      <c r="F16" t="str">
        <f>_xlfn.XLOOKUP(ohrm_project_activity[[#This Row],[Project Name]],ohrm_project[name],ohrm_project[Customer],"NF",0,1)</f>
        <v>Z210101-TEQMANTRA-ORG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</row>
    <row r="17" spans="1:40" x14ac:dyDescent="0.3">
      <c r="A17">
        <v>2</v>
      </c>
      <c r="B17" t="s">
        <v>645</v>
      </c>
      <c r="C17">
        <v>1</v>
      </c>
      <c r="D17">
        <v>12</v>
      </c>
      <c r="E17" t="str">
        <f>_xlfn.XLOOKUP(ohrm_project_activity[[#This Row],[project_id]],ohrm_project[project_id],ohrm_project[name],"NF",0,1)</f>
        <v>Z210101-TEQMANTRA-ORG</v>
      </c>
      <c r="F17" t="str">
        <f>_xlfn.XLOOKUP(ohrm_project_activity[[#This Row],[Project Name]],ohrm_project[name],ohrm_project[Customer],"NF",0,1)</f>
        <v>Z210101-TEQMANTRA-ORG</v>
      </c>
      <c r="AB17"/>
      <c r="AC17"/>
      <c r="AD17"/>
      <c r="AE17"/>
      <c r="AF17"/>
      <c r="AG17"/>
      <c r="AH17"/>
      <c r="AI17"/>
      <c r="AJ17"/>
      <c r="AK17"/>
      <c r="AL17"/>
      <c r="AM17"/>
      <c r="AN17"/>
    </row>
    <row r="18" spans="1:40" x14ac:dyDescent="0.3">
      <c r="A18">
        <v>2</v>
      </c>
      <c r="B18" t="s">
        <v>646</v>
      </c>
      <c r="C18">
        <v>0</v>
      </c>
      <c r="D18">
        <v>13</v>
      </c>
      <c r="E18" t="str">
        <f>_xlfn.XLOOKUP(ohrm_project_activity[[#This Row],[project_id]],ohrm_project[project_id],ohrm_project[name],"NF",0,1)</f>
        <v>Z210101-TEQMANTRA-ORG</v>
      </c>
      <c r="F18" t="str">
        <f>_xlfn.XLOOKUP(ohrm_project_activity[[#This Row],[Project Name]],ohrm_project[name],ohrm_project[Customer],"NF",0,1)</f>
        <v>Z210101-TEQMANTRA-ORG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 x14ac:dyDescent="0.3">
      <c r="A19">
        <v>2</v>
      </c>
      <c r="B19" t="s">
        <v>647</v>
      </c>
      <c r="C19">
        <v>0</v>
      </c>
      <c r="D19">
        <v>14</v>
      </c>
      <c r="E19" t="str">
        <f>_xlfn.XLOOKUP(ohrm_project_activity[[#This Row],[project_id]],ohrm_project[project_id],ohrm_project[name],"NF",0,1)</f>
        <v>Z210101-TEQMANTRA-ORG</v>
      </c>
      <c r="F19" t="str">
        <f>_xlfn.XLOOKUP(ohrm_project_activity[[#This Row],[Project Name]],ohrm_project[name],ohrm_project[Customer],"NF",0,1)</f>
        <v>Z210101-TEQMANTRA-ORG</v>
      </c>
      <c r="AB19"/>
      <c r="AC19"/>
      <c r="AD19"/>
      <c r="AE19"/>
      <c r="AF19"/>
      <c r="AG19"/>
      <c r="AH19"/>
      <c r="AI19"/>
      <c r="AJ19"/>
      <c r="AK19"/>
      <c r="AL19"/>
      <c r="AM19"/>
      <c r="AN19"/>
    </row>
    <row r="20" spans="1:40" x14ac:dyDescent="0.3">
      <c r="A20">
        <v>2</v>
      </c>
      <c r="B20" t="s">
        <v>648</v>
      </c>
      <c r="C20">
        <v>0</v>
      </c>
      <c r="D20">
        <v>15</v>
      </c>
      <c r="E20" t="str">
        <f>_xlfn.XLOOKUP(ohrm_project_activity[[#This Row],[project_id]],ohrm_project[project_id],ohrm_project[name],"NF",0,1)</f>
        <v>Z210101-TEQMANTRA-ORG</v>
      </c>
      <c r="F20" t="str">
        <f>_xlfn.XLOOKUP(ohrm_project_activity[[#This Row],[Project Name]],ohrm_project[name],ohrm_project[Customer],"NF",0,1)</f>
        <v>Z210101-TEQMANTRA-ORG</v>
      </c>
      <c r="AB20"/>
      <c r="AC20"/>
      <c r="AD20"/>
      <c r="AE20"/>
      <c r="AF20"/>
      <c r="AG20"/>
      <c r="AH20"/>
      <c r="AI20"/>
      <c r="AJ20"/>
      <c r="AK20"/>
      <c r="AL20"/>
      <c r="AM20"/>
      <c r="AN20"/>
    </row>
    <row r="21" spans="1:40" x14ac:dyDescent="0.3">
      <c r="A21">
        <v>1</v>
      </c>
      <c r="B21" t="s">
        <v>649</v>
      </c>
      <c r="C21">
        <v>0</v>
      </c>
      <c r="D21">
        <v>16</v>
      </c>
      <c r="E21" t="str">
        <f>_xlfn.XLOOKUP(ohrm_project_activity[[#This Row],[project_id]],ohrm_project[project_id],ohrm_project[name],"NF",0,1)</f>
        <v>C210701-P1 [AMERICANA-Phase1]</v>
      </c>
      <c r="F21" t="str">
        <f>_xlfn.XLOOKUP(ohrm_project_activity[[#This Row],[Project Name]],ohrm_project[name],ohrm_project[Customer],"NF",0,1)</f>
        <v>G210701-AMERICANA</v>
      </c>
      <c r="AB21"/>
      <c r="AC21"/>
      <c r="AD21"/>
      <c r="AE21"/>
      <c r="AF21"/>
      <c r="AG21"/>
      <c r="AH21"/>
      <c r="AI21"/>
      <c r="AJ21"/>
      <c r="AK21"/>
      <c r="AL21"/>
      <c r="AM21"/>
      <c r="AN21"/>
    </row>
    <row r="22" spans="1:40" x14ac:dyDescent="0.3">
      <c r="A22">
        <v>3</v>
      </c>
      <c r="B22" t="s">
        <v>639</v>
      </c>
      <c r="C22">
        <v>1</v>
      </c>
      <c r="D22">
        <v>17</v>
      </c>
      <c r="E22" t="str">
        <f>_xlfn.XLOOKUP(ohrm_project_activity[[#This Row],[project_id]],ohrm_project[project_id],ohrm_project[name],"NF",0,1)</f>
        <v>C220402-P1 [JAKSON-AD-M365]</v>
      </c>
      <c r="F22" t="str">
        <f>_xlfn.XLOOKUP(ohrm_project_activity[[#This Row],[Project Name]],ohrm_project[name],ohrm_project[Customer],"NF",0,1)</f>
        <v>D220402-JAKSON</v>
      </c>
      <c r="AB22"/>
      <c r="AC22"/>
      <c r="AD22"/>
      <c r="AE22"/>
      <c r="AF22"/>
      <c r="AG22"/>
      <c r="AH22"/>
      <c r="AI22"/>
      <c r="AJ22"/>
      <c r="AK22"/>
      <c r="AL22"/>
      <c r="AM22"/>
      <c r="AN22"/>
    </row>
    <row r="23" spans="1:40" x14ac:dyDescent="0.3">
      <c r="A23">
        <v>3</v>
      </c>
      <c r="B23" t="s">
        <v>640</v>
      </c>
      <c r="C23">
        <v>0</v>
      </c>
      <c r="D23">
        <v>18</v>
      </c>
      <c r="E23" t="str">
        <f>_xlfn.XLOOKUP(ohrm_project_activity[[#This Row],[project_id]],ohrm_project[project_id],ohrm_project[name],"NF",0,1)</f>
        <v>C220402-P1 [JAKSON-AD-M365]</v>
      </c>
      <c r="F23" t="str">
        <f>_xlfn.XLOOKUP(ohrm_project_activity[[#This Row],[Project Name]],ohrm_project[name],ohrm_project[Customer],"NF",0,1)</f>
        <v>D220402-JAKSON</v>
      </c>
      <c r="AB23"/>
      <c r="AC23"/>
      <c r="AD23"/>
      <c r="AE23"/>
      <c r="AF23"/>
      <c r="AG23"/>
      <c r="AH23"/>
      <c r="AI23"/>
      <c r="AJ23"/>
      <c r="AK23"/>
      <c r="AL23"/>
      <c r="AM23"/>
      <c r="AN23"/>
    </row>
    <row r="24" spans="1:40" x14ac:dyDescent="0.3">
      <c r="A24">
        <v>3</v>
      </c>
      <c r="B24" t="s">
        <v>639</v>
      </c>
      <c r="C24">
        <v>0</v>
      </c>
      <c r="D24">
        <v>19</v>
      </c>
      <c r="E24" t="str">
        <f>_xlfn.XLOOKUP(ohrm_project_activity[[#This Row],[project_id]],ohrm_project[project_id],ohrm_project[name],"NF",0,1)</f>
        <v>C220402-P1 [JAKSON-AD-M365]</v>
      </c>
      <c r="F24" t="str">
        <f>_xlfn.XLOOKUP(ohrm_project_activity[[#This Row],[Project Name]],ohrm_project[name],ohrm_project[Customer],"NF",0,1)</f>
        <v>D220402-JAKSON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</row>
    <row r="25" spans="1:40" x14ac:dyDescent="0.3">
      <c r="A25">
        <v>3</v>
      </c>
      <c r="B25" t="s">
        <v>650</v>
      </c>
      <c r="C25">
        <v>0</v>
      </c>
      <c r="D25">
        <v>20</v>
      </c>
      <c r="E25" t="str">
        <f>_xlfn.XLOOKUP(ohrm_project_activity[[#This Row],[project_id]],ohrm_project[project_id],ohrm_project[name],"NF",0,1)</f>
        <v>C220402-P1 [JAKSON-AD-M365]</v>
      </c>
      <c r="F25" t="str">
        <f>_xlfn.XLOOKUP(ohrm_project_activity[[#This Row],[Project Name]],ohrm_project[name],ohrm_project[Customer],"NF",0,1)</f>
        <v>D220402-JAKSON</v>
      </c>
      <c r="AB25"/>
      <c r="AC25"/>
      <c r="AD25"/>
      <c r="AE25"/>
      <c r="AF25"/>
      <c r="AG25"/>
      <c r="AH25"/>
      <c r="AI25"/>
      <c r="AJ25"/>
      <c r="AK25"/>
      <c r="AL25"/>
      <c r="AM25"/>
      <c r="AN25"/>
    </row>
    <row r="26" spans="1:40" x14ac:dyDescent="0.3">
      <c r="A26">
        <v>3</v>
      </c>
      <c r="B26" t="s">
        <v>651</v>
      </c>
      <c r="C26">
        <v>0</v>
      </c>
      <c r="D26">
        <v>21</v>
      </c>
      <c r="E26" t="str">
        <f>_xlfn.XLOOKUP(ohrm_project_activity[[#This Row],[project_id]],ohrm_project[project_id],ohrm_project[name],"NF",0,1)</f>
        <v>C220402-P1 [JAKSON-AD-M365]</v>
      </c>
      <c r="F26" t="str">
        <f>_xlfn.XLOOKUP(ohrm_project_activity[[#This Row],[Project Name]],ohrm_project[name],ohrm_project[Customer],"NF",0,1)</f>
        <v>D220402-JAKSON</v>
      </c>
      <c r="AB26"/>
      <c r="AC26"/>
      <c r="AD26"/>
      <c r="AE26"/>
      <c r="AF26"/>
      <c r="AG26"/>
      <c r="AH26"/>
      <c r="AI26"/>
      <c r="AJ26"/>
      <c r="AK26"/>
      <c r="AL26"/>
      <c r="AM26"/>
      <c r="AN26"/>
    </row>
    <row r="27" spans="1:40" x14ac:dyDescent="0.3">
      <c r="A27">
        <v>3</v>
      </c>
      <c r="B27" t="s">
        <v>652</v>
      </c>
      <c r="C27">
        <v>0</v>
      </c>
      <c r="D27">
        <v>22</v>
      </c>
      <c r="E27" t="str">
        <f>_xlfn.XLOOKUP(ohrm_project_activity[[#This Row],[project_id]],ohrm_project[project_id],ohrm_project[name],"NF",0,1)</f>
        <v>C220402-P1 [JAKSON-AD-M365]</v>
      </c>
      <c r="F27" t="str">
        <f>_xlfn.XLOOKUP(ohrm_project_activity[[#This Row],[Project Name]],ohrm_project[name],ohrm_project[Customer],"NF",0,1)</f>
        <v>D220402-JAKSON</v>
      </c>
      <c r="AB27"/>
      <c r="AC27"/>
      <c r="AD27"/>
      <c r="AE27"/>
      <c r="AF27"/>
      <c r="AG27"/>
      <c r="AH27"/>
      <c r="AI27"/>
      <c r="AJ27"/>
      <c r="AK27"/>
      <c r="AL27"/>
      <c r="AM27"/>
      <c r="AN27"/>
    </row>
    <row r="28" spans="1:40" x14ac:dyDescent="0.3">
      <c r="A28">
        <v>3</v>
      </c>
      <c r="B28" t="s">
        <v>644</v>
      </c>
      <c r="C28">
        <v>0</v>
      </c>
      <c r="D28">
        <v>23</v>
      </c>
      <c r="E28" t="str">
        <f>_xlfn.XLOOKUP(ohrm_project_activity[[#This Row],[project_id]],ohrm_project[project_id],ohrm_project[name],"NF",0,1)</f>
        <v>C220402-P1 [JAKSON-AD-M365]</v>
      </c>
      <c r="F28" t="str">
        <f>_xlfn.XLOOKUP(ohrm_project_activity[[#This Row],[Project Name]],ohrm_project[name],ohrm_project[Customer],"NF",0,1)</f>
        <v>D220402-JAKSON</v>
      </c>
      <c r="AB28"/>
      <c r="AC28"/>
      <c r="AD28"/>
      <c r="AE28"/>
      <c r="AF28"/>
      <c r="AG28"/>
      <c r="AH28"/>
      <c r="AI28"/>
      <c r="AJ28"/>
      <c r="AK28"/>
      <c r="AL28"/>
      <c r="AM28"/>
      <c r="AN28"/>
    </row>
    <row r="29" spans="1:40" x14ac:dyDescent="0.3">
      <c r="A29">
        <v>3</v>
      </c>
      <c r="B29" t="s">
        <v>653</v>
      </c>
      <c r="C29">
        <v>0</v>
      </c>
      <c r="D29">
        <v>24</v>
      </c>
      <c r="E29" t="str">
        <f>_xlfn.XLOOKUP(ohrm_project_activity[[#This Row],[project_id]],ohrm_project[project_id],ohrm_project[name],"NF",0,1)</f>
        <v>C220402-P1 [JAKSON-AD-M365]</v>
      </c>
      <c r="F29" t="str">
        <f>_xlfn.XLOOKUP(ohrm_project_activity[[#This Row],[Project Name]],ohrm_project[name],ohrm_project[Customer],"NF",0,1)</f>
        <v>D220402-JAKSON</v>
      </c>
      <c r="AB29"/>
      <c r="AC29"/>
      <c r="AD29"/>
      <c r="AE29"/>
      <c r="AF29"/>
      <c r="AG29"/>
      <c r="AH29"/>
      <c r="AI29"/>
      <c r="AJ29"/>
      <c r="AK29"/>
      <c r="AL29"/>
      <c r="AM29"/>
      <c r="AN29"/>
    </row>
    <row r="30" spans="1:40" x14ac:dyDescent="0.3">
      <c r="A30">
        <v>3</v>
      </c>
      <c r="B30" t="s">
        <v>643</v>
      </c>
      <c r="C30">
        <v>0</v>
      </c>
      <c r="D30">
        <v>25</v>
      </c>
      <c r="E30" t="str">
        <f>_xlfn.XLOOKUP(ohrm_project_activity[[#This Row],[project_id]],ohrm_project[project_id],ohrm_project[name],"NF",0,1)</f>
        <v>C220402-P1 [JAKSON-AD-M365]</v>
      </c>
      <c r="F30" t="str">
        <f>_xlfn.XLOOKUP(ohrm_project_activity[[#This Row],[Project Name]],ohrm_project[name],ohrm_project[Customer],"NF",0,1)</f>
        <v>D220402-JAKSON</v>
      </c>
      <c r="AB30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 x14ac:dyDescent="0.3">
      <c r="A31">
        <v>3</v>
      </c>
      <c r="B31" t="s">
        <v>654</v>
      </c>
      <c r="C31">
        <v>0</v>
      </c>
      <c r="D31">
        <v>26</v>
      </c>
      <c r="E31" t="str">
        <f>_xlfn.XLOOKUP(ohrm_project_activity[[#This Row],[project_id]],ohrm_project[project_id],ohrm_project[name],"NF",0,1)</f>
        <v>C220402-P1 [JAKSON-AD-M365]</v>
      </c>
      <c r="F31" t="str">
        <f>_xlfn.XLOOKUP(ohrm_project_activity[[#This Row],[Project Name]],ohrm_project[name],ohrm_project[Customer],"NF",0,1)</f>
        <v>D220402-JAKSON</v>
      </c>
      <c r="AB31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 x14ac:dyDescent="0.3">
      <c r="A32">
        <v>3</v>
      </c>
      <c r="B32" t="s">
        <v>655</v>
      </c>
      <c r="C32">
        <v>1</v>
      </c>
      <c r="D32">
        <v>27</v>
      </c>
      <c r="E32" t="str">
        <f>_xlfn.XLOOKUP(ohrm_project_activity[[#This Row],[project_id]],ohrm_project[project_id],ohrm_project[name],"NF",0,1)</f>
        <v>C220402-P1 [JAKSON-AD-M365]</v>
      </c>
      <c r="F32" t="str">
        <f>_xlfn.XLOOKUP(ohrm_project_activity[[#This Row],[Project Name]],ohrm_project[name],ohrm_project[Customer],"NF",0,1)</f>
        <v>D220402-JAKSON</v>
      </c>
      <c r="AB32"/>
      <c r="AC32"/>
      <c r="AD32"/>
      <c r="AE32"/>
      <c r="AF32"/>
      <c r="AG32"/>
      <c r="AH32"/>
      <c r="AI32"/>
      <c r="AJ32"/>
      <c r="AK32"/>
      <c r="AL32"/>
      <c r="AM32"/>
      <c r="AN32"/>
    </row>
    <row r="33" spans="1:40" x14ac:dyDescent="0.3">
      <c r="A33">
        <v>3</v>
      </c>
      <c r="B33" t="s">
        <v>656</v>
      </c>
      <c r="C33">
        <v>0</v>
      </c>
      <c r="D33">
        <v>28</v>
      </c>
      <c r="E33" t="str">
        <f>_xlfn.XLOOKUP(ohrm_project_activity[[#This Row],[project_id]],ohrm_project[project_id],ohrm_project[name],"NF",0,1)</f>
        <v>C220402-P1 [JAKSON-AD-M365]</v>
      </c>
      <c r="F33" t="str">
        <f>_xlfn.XLOOKUP(ohrm_project_activity[[#This Row],[Project Name]],ohrm_project[name],ohrm_project[Customer],"NF",0,1)</f>
        <v>D220402-JAKSON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</row>
    <row r="34" spans="1:40" x14ac:dyDescent="0.3">
      <c r="A34">
        <v>3</v>
      </c>
      <c r="B34" t="s">
        <v>657</v>
      </c>
      <c r="C34">
        <v>0</v>
      </c>
      <c r="D34">
        <v>29</v>
      </c>
      <c r="E34" t="str">
        <f>_xlfn.XLOOKUP(ohrm_project_activity[[#This Row],[project_id]],ohrm_project[project_id],ohrm_project[name],"NF",0,1)</f>
        <v>C220402-P1 [JAKSON-AD-M365]</v>
      </c>
      <c r="F34" t="str">
        <f>_xlfn.XLOOKUP(ohrm_project_activity[[#This Row],[Project Name]],ohrm_project[name],ohrm_project[Customer],"NF",0,1)</f>
        <v>D220402-JAKSON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</row>
    <row r="35" spans="1:40" x14ac:dyDescent="0.3">
      <c r="A35">
        <v>3</v>
      </c>
      <c r="B35" t="s">
        <v>658</v>
      </c>
      <c r="C35">
        <v>0</v>
      </c>
      <c r="D35">
        <v>30</v>
      </c>
      <c r="E35" t="str">
        <f>_xlfn.XLOOKUP(ohrm_project_activity[[#This Row],[project_id]],ohrm_project[project_id],ohrm_project[name],"NF",0,1)</f>
        <v>C220402-P1 [JAKSON-AD-M365]</v>
      </c>
      <c r="F35" t="str">
        <f>_xlfn.XLOOKUP(ohrm_project_activity[[#This Row],[Project Name]],ohrm_project[name],ohrm_project[Customer],"NF",0,1)</f>
        <v>D220402-JAKSON</v>
      </c>
      <c r="AB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 x14ac:dyDescent="0.3">
      <c r="A36">
        <v>3</v>
      </c>
      <c r="B36" t="s">
        <v>659</v>
      </c>
      <c r="C36">
        <v>0</v>
      </c>
      <c r="D36">
        <v>31</v>
      </c>
      <c r="E36" t="str">
        <f>_xlfn.XLOOKUP(ohrm_project_activity[[#This Row],[project_id]],ohrm_project[project_id],ohrm_project[name],"NF",0,1)</f>
        <v>C220402-P1 [JAKSON-AD-M365]</v>
      </c>
      <c r="F36" t="str">
        <f>_xlfn.XLOOKUP(ohrm_project_activity[[#This Row],[Project Name]],ohrm_project[name],ohrm_project[Customer],"NF",0,1)</f>
        <v>D220402-JAKSON</v>
      </c>
      <c r="AB36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 x14ac:dyDescent="0.3">
      <c r="A37">
        <v>4</v>
      </c>
      <c r="B37" t="s">
        <v>649</v>
      </c>
      <c r="C37">
        <v>0</v>
      </c>
      <c r="D37">
        <v>32</v>
      </c>
      <c r="E37" t="str">
        <f>_xlfn.XLOOKUP(ohrm_project_activity[[#This Row],[project_id]],ohrm_project[project_id],ohrm_project[name],"NF",0,1)</f>
        <v>C220401-P1 [NTPC-ProjectOnlineImplementation]</v>
      </c>
      <c r="F37" t="str">
        <f>_xlfn.XLOOKUP(ohrm_project_activity[[#This Row],[Project Name]],ohrm_project[name],ohrm_project[Customer],"NF",0,1)</f>
        <v>P220401-NTPC</v>
      </c>
      <c r="AB37"/>
      <c r="AC37"/>
      <c r="AD37"/>
      <c r="AE37"/>
      <c r="AF37"/>
      <c r="AG37"/>
      <c r="AH37"/>
      <c r="AI37"/>
      <c r="AJ37"/>
      <c r="AK37"/>
      <c r="AL37"/>
      <c r="AM37"/>
      <c r="AN37"/>
    </row>
    <row r="38" spans="1:40" x14ac:dyDescent="0.3">
      <c r="A38">
        <v>4</v>
      </c>
      <c r="B38" t="s">
        <v>640</v>
      </c>
      <c r="C38">
        <v>0</v>
      </c>
      <c r="D38">
        <v>33</v>
      </c>
      <c r="E38" t="str">
        <f>_xlfn.XLOOKUP(ohrm_project_activity[[#This Row],[project_id]],ohrm_project[project_id],ohrm_project[name],"NF",0,1)</f>
        <v>C220401-P1 [NTPC-ProjectOnlineImplementation]</v>
      </c>
      <c r="F38" t="str">
        <f>_xlfn.XLOOKUP(ohrm_project_activity[[#This Row],[Project Name]],ohrm_project[name],ohrm_project[Customer],"NF",0,1)</f>
        <v>P220401-NTPC</v>
      </c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 x14ac:dyDescent="0.3">
      <c r="A39">
        <v>4</v>
      </c>
      <c r="B39" t="s">
        <v>635</v>
      </c>
      <c r="C39">
        <v>0</v>
      </c>
      <c r="D39">
        <v>34</v>
      </c>
      <c r="E39" t="str">
        <f>_xlfn.XLOOKUP(ohrm_project_activity[[#This Row],[project_id]],ohrm_project[project_id],ohrm_project[name],"NF",0,1)</f>
        <v>C220401-P1 [NTPC-ProjectOnlineImplementation]</v>
      </c>
      <c r="F39" t="str">
        <f>_xlfn.XLOOKUP(ohrm_project_activity[[#This Row],[Project Name]],ohrm_project[name],ohrm_project[Customer],"NF",0,1)</f>
        <v>P220401-NTPC</v>
      </c>
      <c r="AB39"/>
      <c r="AC39"/>
      <c r="AD39"/>
      <c r="AE39"/>
      <c r="AF39"/>
      <c r="AG39"/>
      <c r="AH39"/>
      <c r="AI39"/>
      <c r="AJ39"/>
      <c r="AK39"/>
      <c r="AL39"/>
      <c r="AM39"/>
      <c r="AN39"/>
    </row>
    <row r="40" spans="1:40" x14ac:dyDescent="0.3">
      <c r="A40">
        <v>4</v>
      </c>
      <c r="B40" t="s">
        <v>636</v>
      </c>
      <c r="C40">
        <v>0</v>
      </c>
      <c r="D40">
        <v>35</v>
      </c>
      <c r="E40" t="str">
        <f>_xlfn.XLOOKUP(ohrm_project_activity[[#This Row],[project_id]],ohrm_project[project_id],ohrm_project[name],"NF",0,1)</f>
        <v>C220401-P1 [NTPC-ProjectOnlineImplementation]</v>
      </c>
      <c r="F40" t="str">
        <f>_xlfn.XLOOKUP(ohrm_project_activity[[#This Row],[Project Name]],ohrm_project[name],ohrm_project[Customer],"NF",0,1)</f>
        <v>P220401-NTPC</v>
      </c>
      <c r="AB40"/>
      <c r="AC40"/>
      <c r="AD40"/>
      <c r="AE40"/>
      <c r="AF40"/>
      <c r="AG40"/>
      <c r="AH40"/>
      <c r="AI40"/>
      <c r="AJ40"/>
      <c r="AK40"/>
      <c r="AL40"/>
      <c r="AM40"/>
      <c r="AN40"/>
    </row>
    <row r="41" spans="1:40" x14ac:dyDescent="0.3">
      <c r="A41">
        <v>4</v>
      </c>
      <c r="B41" t="s">
        <v>639</v>
      </c>
      <c r="C41">
        <v>0</v>
      </c>
      <c r="D41">
        <v>36</v>
      </c>
      <c r="E41" t="str">
        <f>_xlfn.XLOOKUP(ohrm_project_activity[[#This Row],[project_id]],ohrm_project[project_id],ohrm_project[name],"NF",0,1)</f>
        <v>C220401-P1 [NTPC-ProjectOnlineImplementation]</v>
      </c>
      <c r="F41" t="str">
        <f>_xlfn.XLOOKUP(ohrm_project_activity[[#This Row],[Project Name]],ohrm_project[name],ohrm_project[Customer],"NF",0,1)</f>
        <v>P220401-NTPC</v>
      </c>
      <c r="AB41"/>
      <c r="AC41"/>
      <c r="AD41"/>
      <c r="AE41"/>
      <c r="AF41"/>
      <c r="AG41"/>
      <c r="AH41"/>
      <c r="AI41"/>
      <c r="AJ41"/>
      <c r="AK41"/>
      <c r="AL41"/>
      <c r="AM41"/>
      <c r="AN41"/>
    </row>
    <row r="42" spans="1:40" x14ac:dyDescent="0.3">
      <c r="A42">
        <v>4</v>
      </c>
      <c r="B42" t="s">
        <v>638</v>
      </c>
      <c r="C42">
        <v>0</v>
      </c>
      <c r="D42">
        <v>37</v>
      </c>
      <c r="E42" t="str">
        <f>_xlfn.XLOOKUP(ohrm_project_activity[[#This Row],[project_id]],ohrm_project[project_id],ohrm_project[name],"NF",0,1)</f>
        <v>C220401-P1 [NTPC-ProjectOnlineImplementation]</v>
      </c>
      <c r="F42" t="str">
        <f>_xlfn.XLOOKUP(ohrm_project_activity[[#This Row],[Project Name]],ohrm_project[name],ohrm_project[Customer],"NF",0,1)</f>
        <v>P220401-NTPC</v>
      </c>
      <c r="AB42"/>
      <c r="AC42"/>
      <c r="AD42"/>
      <c r="AE42"/>
      <c r="AF42"/>
      <c r="AG42"/>
      <c r="AH42"/>
      <c r="AI42"/>
      <c r="AJ42"/>
      <c r="AK42"/>
      <c r="AL42"/>
      <c r="AM42"/>
      <c r="AN42"/>
    </row>
    <row r="43" spans="1:40" x14ac:dyDescent="0.3">
      <c r="A43">
        <v>4</v>
      </c>
      <c r="B43" t="s">
        <v>637</v>
      </c>
      <c r="C43">
        <v>0</v>
      </c>
      <c r="D43">
        <v>38</v>
      </c>
      <c r="E43" t="str">
        <f>_xlfn.XLOOKUP(ohrm_project_activity[[#This Row],[project_id]],ohrm_project[project_id],ohrm_project[name],"NF",0,1)</f>
        <v>C220401-P1 [NTPC-ProjectOnlineImplementation]</v>
      </c>
      <c r="F43" t="str">
        <f>_xlfn.XLOOKUP(ohrm_project_activity[[#This Row],[Project Name]],ohrm_project[name],ohrm_project[Customer],"NF",0,1)</f>
        <v>P220401-NTPC</v>
      </c>
      <c r="AB43"/>
      <c r="AC43"/>
      <c r="AD43"/>
      <c r="AE43"/>
      <c r="AF43"/>
      <c r="AG43"/>
      <c r="AH43"/>
      <c r="AI43"/>
      <c r="AJ43"/>
      <c r="AK43"/>
      <c r="AL43"/>
      <c r="AM43"/>
      <c r="AN43"/>
    </row>
    <row r="44" spans="1:40" x14ac:dyDescent="0.3">
      <c r="A44">
        <v>4</v>
      </c>
      <c r="B44" t="s">
        <v>659</v>
      </c>
      <c r="C44">
        <v>0</v>
      </c>
      <c r="D44">
        <v>39</v>
      </c>
      <c r="E44" t="str">
        <f>_xlfn.XLOOKUP(ohrm_project_activity[[#This Row],[project_id]],ohrm_project[project_id],ohrm_project[name],"NF",0,1)</f>
        <v>C220401-P1 [NTPC-ProjectOnlineImplementation]</v>
      </c>
      <c r="F44" t="str">
        <f>_xlfn.XLOOKUP(ohrm_project_activity[[#This Row],[Project Name]],ohrm_project[name],ohrm_project[Customer],"NF",0,1)</f>
        <v>P220401-NTPC</v>
      </c>
      <c r="AB44"/>
      <c r="AC44"/>
      <c r="AD44"/>
      <c r="AE44"/>
      <c r="AF44"/>
      <c r="AG44"/>
      <c r="AH44"/>
      <c r="AI44"/>
      <c r="AJ44"/>
      <c r="AK44"/>
      <c r="AL44"/>
      <c r="AM44"/>
      <c r="AN44"/>
    </row>
    <row r="45" spans="1:40" x14ac:dyDescent="0.3">
      <c r="A45">
        <v>4</v>
      </c>
      <c r="B45" t="s">
        <v>651</v>
      </c>
      <c r="C45">
        <v>0</v>
      </c>
      <c r="D45">
        <v>40</v>
      </c>
      <c r="E45" t="str">
        <f>_xlfn.XLOOKUP(ohrm_project_activity[[#This Row],[project_id]],ohrm_project[project_id],ohrm_project[name],"NF",0,1)</f>
        <v>C220401-P1 [NTPC-ProjectOnlineImplementation]</v>
      </c>
      <c r="F45" t="str">
        <f>_xlfn.XLOOKUP(ohrm_project_activity[[#This Row],[Project Name]],ohrm_project[name],ohrm_project[Customer],"NF",0,1)</f>
        <v>P220401-NTPC</v>
      </c>
      <c r="AB45"/>
      <c r="AC45"/>
      <c r="AD45"/>
      <c r="AE45"/>
      <c r="AF45"/>
      <c r="AG45"/>
      <c r="AH45"/>
      <c r="AI45"/>
      <c r="AJ45"/>
      <c r="AK45"/>
      <c r="AL45"/>
      <c r="AM45"/>
      <c r="AN45"/>
    </row>
    <row r="46" spans="1:40" x14ac:dyDescent="0.3">
      <c r="A46">
        <v>4</v>
      </c>
      <c r="B46" t="s">
        <v>654</v>
      </c>
      <c r="C46">
        <v>0</v>
      </c>
      <c r="D46">
        <v>41</v>
      </c>
      <c r="E46" t="str">
        <f>_xlfn.XLOOKUP(ohrm_project_activity[[#This Row],[project_id]],ohrm_project[project_id],ohrm_project[name],"NF",0,1)</f>
        <v>C220401-P1 [NTPC-ProjectOnlineImplementation]</v>
      </c>
      <c r="F46" t="str">
        <f>_xlfn.XLOOKUP(ohrm_project_activity[[#This Row],[Project Name]],ohrm_project[name],ohrm_project[Customer],"NF",0,1)</f>
        <v>P220401-NTPC</v>
      </c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1:40" x14ac:dyDescent="0.3">
      <c r="A47">
        <v>4</v>
      </c>
      <c r="B47" t="s">
        <v>644</v>
      </c>
      <c r="C47">
        <v>0</v>
      </c>
      <c r="D47">
        <v>42</v>
      </c>
      <c r="E47" t="str">
        <f>_xlfn.XLOOKUP(ohrm_project_activity[[#This Row],[project_id]],ohrm_project[project_id],ohrm_project[name],"NF",0,1)</f>
        <v>C220401-P1 [NTPC-ProjectOnlineImplementation]</v>
      </c>
      <c r="F47" t="str">
        <f>_xlfn.XLOOKUP(ohrm_project_activity[[#This Row],[Project Name]],ohrm_project[name],ohrm_project[Customer],"NF",0,1)</f>
        <v>P220401-NTPC</v>
      </c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1:40" x14ac:dyDescent="0.3">
      <c r="A48">
        <v>4</v>
      </c>
      <c r="B48" t="s">
        <v>653</v>
      </c>
      <c r="C48">
        <v>0</v>
      </c>
      <c r="D48">
        <v>43</v>
      </c>
      <c r="E48" t="str">
        <f>_xlfn.XLOOKUP(ohrm_project_activity[[#This Row],[project_id]],ohrm_project[project_id],ohrm_project[name],"NF",0,1)</f>
        <v>C220401-P1 [NTPC-ProjectOnlineImplementation]</v>
      </c>
      <c r="F48" t="str">
        <f>_xlfn.XLOOKUP(ohrm_project_activity[[#This Row],[Project Name]],ohrm_project[name],ohrm_project[Customer],"NF",0,1)</f>
        <v>P220401-NTPC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1:40" x14ac:dyDescent="0.3">
      <c r="A49">
        <v>4</v>
      </c>
      <c r="B49" t="s">
        <v>643</v>
      </c>
      <c r="C49">
        <v>0</v>
      </c>
      <c r="D49">
        <v>44</v>
      </c>
      <c r="E49" t="str">
        <f>_xlfn.XLOOKUP(ohrm_project_activity[[#This Row],[project_id]],ohrm_project[project_id],ohrm_project[name],"NF",0,1)</f>
        <v>C220401-P1 [NTPC-ProjectOnlineImplementation]</v>
      </c>
      <c r="F49" t="str">
        <f>_xlfn.XLOOKUP(ohrm_project_activity[[#This Row],[Project Name]],ohrm_project[name],ohrm_project[Customer],"NF",0,1)</f>
        <v>P220401-NTPC</v>
      </c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1:40" x14ac:dyDescent="0.3">
      <c r="A50">
        <v>5</v>
      </c>
      <c r="B50" t="s">
        <v>639</v>
      </c>
      <c r="C50">
        <v>0</v>
      </c>
      <c r="D50">
        <v>45</v>
      </c>
      <c r="E50" t="str">
        <f>_xlfn.XLOOKUP(ohrm_project_activity[[#This Row],[project_id]],ohrm_project[project_id],ohrm_project[name],"NF",0,1)</f>
        <v>C220401-B1 [NTPC-TrainingBatch1]</v>
      </c>
      <c r="F50" t="str">
        <f>_xlfn.XLOOKUP(ohrm_project_activity[[#This Row],[Project Name]],ohrm_project[name],ohrm_project[Customer],"NF",0,1)</f>
        <v>P220401-NTPC</v>
      </c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1:40" x14ac:dyDescent="0.3">
      <c r="A51">
        <v>5</v>
      </c>
      <c r="B51" t="s">
        <v>651</v>
      </c>
      <c r="C51">
        <v>0</v>
      </c>
      <c r="D51">
        <v>46</v>
      </c>
      <c r="E51" t="str">
        <f>_xlfn.XLOOKUP(ohrm_project_activity[[#This Row],[project_id]],ohrm_project[project_id],ohrm_project[name],"NF",0,1)</f>
        <v>C220401-B1 [NTPC-TrainingBatch1]</v>
      </c>
      <c r="F51" t="str">
        <f>_xlfn.XLOOKUP(ohrm_project_activity[[#This Row],[Project Name]],ohrm_project[name],ohrm_project[Customer],"NF",0,1)</f>
        <v>P220401-NTPC</v>
      </c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 x14ac:dyDescent="0.3">
      <c r="A52">
        <v>5</v>
      </c>
      <c r="B52" t="s">
        <v>644</v>
      </c>
      <c r="C52">
        <v>0</v>
      </c>
      <c r="D52">
        <v>47</v>
      </c>
      <c r="E52" t="str">
        <f>_xlfn.XLOOKUP(ohrm_project_activity[[#This Row],[project_id]],ohrm_project[project_id],ohrm_project[name],"NF",0,1)</f>
        <v>C220401-B1 [NTPC-TrainingBatch1]</v>
      </c>
      <c r="F52" t="str">
        <f>_xlfn.XLOOKUP(ohrm_project_activity[[#This Row],[Project Name]],ohrm_project[name],ohrm_project[Customer],"NF",0,1)</f>
        <v>P220401-NTPC</v>
      </c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0" x14ac:dyDescent="0.3">
      <c r="A53">
        <v>5</v>
      </c>
      <c r="B53" t="s">
        <v>653</v>
      </c>
      <c r="C53">
        <v>0</v>
      </c>
      <c r="D53">
        <v>48</v>
      </c>
      <c r="E53" t="str">
        <f>_xlfn.XLOOKUP(ohrm_project_activity[[#This Row],[project_id]],ohrm_project[project_id],ohrm_project[name],"NF",0,1)</f>
        <v>C220401-B1 [NTPC-TrainingBatch1]</v>
      </c>
      <c r="F53" t="str">
        <f>_xlfn.XLOOKUP(ohrm_project_activity[[#This Row],[Project Name]],ohrm_project[name],ohrm_project[Customer],"NF",0,1)</f>
        <v>P220401-NTPC</v>
      </c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0" x14ac:dyDescent="0.3">
      <c r="A54">
        <v>5</v>
      </c>
      <c r="B54" t="s">
        <v>643</v>
      </c>
      <c r="C54">
        <v>0</v>
      </c>
      <c r="D54">
        <v>49</v>
      </c>
      <c r="E54" t="str">
        <f>_xlfn.XLOOKUP(ohrm_project_activity[[#This Row],[project_id]],ohrm_project[project_id],ohrm_project[name],"NF",0,1)</f>
        <v>C220401-B1 [NTPC-TrainingBatch1]</v>
      </c>
      <c r="F54" t="str">
        <f>_xlfn.XLOOKUP(ohrm_project_activity[[#This Row],[Project Name]],ohrm_project[name],ohrm_project[Customer],"NF",0,1)</f>
        <v>P220401-NTPC</v>
      </c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1:40" x14ac:dyDescent="0.3">
      <c r="A55">
        <v>3</v>
      </c>
      <c r="B55" t="s">
        <v>660</v>
      </c>
      <c r="C55">
        <v>0</v>
      </c>
      <c r="D55">
        <v>50</v>
      </c>
      <c r="E55" t="str">
        <f>_xlfn.XLOOKUP(ohrm_project_activity[[#This Row],[project_id]],ohrm_project[project_id],ohrm_project[name],"NF",0,1)</f>
        <v>C220402-P1 [JAKSON-AD-M365]</v>
      </c>
      <c r="F55" t="str">
        <f>_xlfn.XLOOKUP(ohrm_project_activity[[#This Row],[Project Name]],ohrm_project[name],ohrm_project[Customer],"NF",0,1)</f>
        <v>D220402-JAKSON</v>
      </c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1:40" x14ac:dyDescent="0.3">
      <c r="A56">
        <v>6</v>
      </c>
      <c r="B56" t="s">
        <v>649</v>
      </c>
      <c r="C56">
        <v>0</v>
      </c>
      <c r="D56">
        <v>51</v>
      </c>
      <c r="E56" t="str">
        <f>_xlfn.XLOOKUP(ohrm_project_activity[[#This Row],[project_id]],ohrm_project[project_id],ohrm_project[name],"NF",0,1)</f>
        <v>C210701-P2 [AMERICANA-Phase2]</v>
      </c>
      <c r="F56" t="str">
        <f>_xlfn.XLOOKUP(ohrm_project_activity[[#This Row],[Project Name]],ohrm_project[name],ohrm_project[Customer],"NF",0,1)</f>
        <v>G210701-AMERICANA</v>
      </c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1:40" x14ac:dyDescent="0.3">
      <c r="A57">
        <v>6</v>
      </c>
      <c r="B57" t="s">
        <v>640</v>
      </c>
      <c r="C57">
        <v>0</v>
      </c>
      <c r="D57">
        <v>52</v>
      </c>
      <c r="E57" t="str">
        <f>_xlfn.XLOOKUP(ohrm_project_activity[[#This Row],[project_id]],ohrm_project[project_id],ohrm_project[name],"NF",0,1)</f>
        <v>C210701-P2 [AMERICANA-Phase2]</v>
      </c>
      <c r="F57" t="str">
        <f>_xlfn.XLOOKUP(ohrm_project_activity[[#This Row],[Project Name]],ohrm_project[name],ohrm_project[Customer],"NF",0,1)</f>
        <v>G210701-AMERICANA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0" x14ac:dyDescent="0.3">
      <c r="A58">
        <v>6</v>
      </c>
      <c r="B58" t="s">
        <v>635</v>
      </c>
      <c r="C58">
        <v>0</v>
      </c>
      <c r="D58">
        <v>53</v>
      </c>
      <c r="E58" t="str">
        <f>_xlfn.XLOOKUP(ohrm_project_activity[[#This Row],[project_id]],ohrm_project[project_id],ohrm_project[name],"NF",0,1)</f>
        <v>C210701-P2 [AMERICANA-Phase2]</v>
      </c>
      <c r="F58" t="str">
        <f>_xlfn.XLOOKUP(ohrm_project_activity[[#This Row],[Project Name]],ohrm_project[name],ohrm_project[Customer],"NF",0,1)</f>
        <v>G210701-AMERICANA</v>
      </c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0" x14ac:dyDescent="0.3">
      <c r="A59">
        <v>6</v>
      </c>
      <c r="B59" t="s">
        <v>636</v>
      </c>
      <c r="C59">
        <v>0</v>
      </c>
      <c r="D59">
        <v>54</v>
      </c>
      <c r="E59" t="str">
        <f>_xlfn.XLOOKUP(ohrm_project_activity[[#This Row],[project_id]],ohrm_project[project_id],ohrm_project[name],"NF",0,1)</f>
        <v>C210701-P2 [AMERICANA-Phase2]</v>
      </c>
      <c r="F59" t="str">
        <f>_xlfn.XLOOKUP(ohrm_project_activity[[#This Row],[Project Name]],ohrm_project[name],ohrm_project[Customer],"NF",0,1)</f>
        <v>G210701-AMERICANA</v>
      </c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0" x14ac:dyDescent="0.3">
      <c r="A60">
        <v>6</v>
      </c>
      <c r="B60" t="s">
        <v>639</v>
      </c>
      <c r="C60">
        <v>0</v>
      </c>
      <c r="D60">
        <v>55</v>
      </c>
      <c r="E60" t="str">
        <f>_xlfn.XLOOKUP(ohrm_project_activity[[#This Row],[project_id]],ohrm_project[project_id],ohrm_project[name],"NF",0,1)</f>
        <v>C210701-P2 [AMERICANA-Phase2]</v>
      </c>
      <c r="F60" t="str">
        <f>_xlfn.XLOOKUP(ohrm_project_activity[[#This Row],[Project Name]],ohrm_project[name],ohrm_project[Customer],"NF",0,1)</f>
        <v>G210701-AMERICANA</v>
      </c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0" x14ac:dyDescent="0.3">
      <c r="A61">
        <v>6</v>
      </c>
      <c r="B61" t="s">
        <v>638</v>
      </c>
      <c r="C61">
        <v>0</v>
      </c>
      <c r="D61">
        <v>56</v>
      </c>
      <c r="E61" t="str">
        <f>_xlfn.XLOOKUP(ohrm_project_activity[[#This Row],[project_id]],ohrm_project[project_id],ohrm_project[name],"NF",0,1)</f>
        <v>C210701-P2 [AMERICANA-Phase2]</v>
      </c>
      <c r="F61" t="str">
        <f>_xlfn.XLOOKUP(ohrm_project_activity[[#This Row],[Project Name]],ohrm_project[name],ohrm_project[Customer],"NF",0,1)</f>
        <v>G210701-AMERICANA</v>
      </c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 x14ac:dyDescent="0.3">
      <c r="A62">
        <v>6</v>
      </c>
      <c r="B62" t="s">
        <v>637</v>
      </c>
      <c r="C62">
        <v>0</v>
      </c>
      <c r="D62">
        <v>57</v>
      </c>
      <c r="E62" t="str">
        <f>_xlfn.XLOOKUP(ohrm_project_activity[[#This Row],[project_id]],ohrm_project[project_id],ohrm_project[name],"NF",0,1)</f>
        <v>C210701-P2 [AMERICANA-Phase2]</v>
      </c>
      <c r="F62" t="str">
        <f>_xlfn.XLOOKUP(ohrm_project_activity[[#This Row],[Project Name]],ohrm_project[name],ohrm_project[Customer],"NF",0,1)</f>
        <v>G210701-AMERICANA</v>
      </c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0" x14ac:dyDescent="0.3">
      <c r="A63">
        <v>2</v>
      </c>
      <c r="B63" t="s">
        <v>661</v>
      </c>
      <c r="C63">
        <v>0</v>
      </c>
      <c r="D63">
        <v>58</v>
      </c>
      <c r="E63" t="str">
        <f>_xlfn.XLOOKUP(ohrm_project_activity[[#This Row],[project_id]],ohrm_project[project_id],ohrm_project[name],"NF",0,1)</f>
        <v>Z210101-TEQMANTRA-ORG</v>
      </c>
      <c r="F63" t="str">
        <f>_xlfn.XLOOKUP(ohrm_project_activity[[#This Row],[Project Name]],ohrm_project[name],ohrm_project[Customer],"NF",0,1)</f>
        <v>Z210101-TEQMANTRA-ORG</v>
      </c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0" x14ac:dyDescent="0.3">
      <c r="A64">
        <v>7</v>
      </c>
      <c r="B64" t="s">
        <v>649</v>
      </c>
      <c r="C64">
        <v>0</v>
      </c>
      <c r="D64">
        <v>59</v>
      </c>
      <c r="E64" t="str">
        <f>_xlfn.XLOOKUP(ohrm_project_activity[[#This Row],[project_id]],ohrm_project[project_id],ohrm_project[name],"NF",0,1)</f>
        <v>C230101-P1 [AIR INDIA-P4W-IMPL]</v>
      </c>
      <c r="F64" t="str">
        <f>_xlfn.XLOOKUP(ohrm_project_activity[[#This Row],[Project Name]],ohrm_project[name],ohrm_project[Customer],"NF",0,1)</f>
        <v>D230101-AIR INDIA</v>
      </c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 x14ac:dyDescent="0.3">
      <c r="A65">
        <v>7</v>
      </c>
      <c r="B65" t="s">
        <v>640</v>
      </c>
      <c r="C65">
        <v>0</v>
      </c>
      <c r="D65">
        <v>60</v>
      </c>
      <c r="E65" t="str">
        <f>_xlfn.XLOOKUP(ohrm_project_activity[[#This Row],[project_id]],ohrm_project[project_id],ohrm_project[name],"NF",0,1)</f>
        <v>C230101-P1 [AIR INDIA-P4W-IMPL]</v>
      </c>
      <c r="F65" t="str">
        <f>_xlfn.XLOOKUP(ohrm_project_activity[[#This Row],[Project Name]],ohrm_project[name],ohrm_project[Customer],"NF",0,1)</f>
        <v>D230101-AIR INDIA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 x14ac:dyDescent="0.3">
      <c r="A66">
        <v>7</v>
      </c>
      <c r="B66" t="s">
        <v>635</v>
      </c>
      <c r="C66">
        <v>0</v>
      </c>
      <c r="D66">
        <v>61</v>
      </c>
      <c r="E66" t="str">
        <f>_xlfn.XLOOKUP(ohrm_project_activity[[#This Row],[project_id]],ohrm_project[project_id],ohrm_project[name],"NF",0,1)</f>
        <v>C230101-P1 [AIR INDIA-P4W-IMPL]</v>
      </c>
      <c r="F66" t="str">
        <f>_xlfn.XLOOKUP(ohrm_project_activity[[#This Row],[Project Name]],ohrm_project[name],ohrm_project[Customer],"NF",0,1)</f>
        <v>D230101-AIR INDIA</v>
      </c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 x14ac:dyDescent="0.3">
      <c r="A67">
        <v>7</v>
      </c>
      <c r="B67" t="s">
        <v>636</v>
      </c>
      <c r="C67">
        <v>0</v>
      </c>
      <c r="D67">
        <v>62</v>
      </c>
      <c r="E67" t="str">
        <f>_xlfn.XLOOKUP(ohrm_project_activity[[#This Row],[project_id]],ohrm_project[project_id],ohrm_project[name],"NF",0,1)</f>
        <v>C230101-P1 [AIR INDIA-P4W-IMPL]</v>
      </c>
      <c r="F67" t="str">
        <f>_xlfn.XLOOKUP(ohrm_project_activity[[#This Row],[Project Name]],ohrm_project[name],ohrm_project[Customer],"NF",0,1)</f>
        <v>D230101-AIR INDIA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 x14ac:dyDescent="0.3">
      <c r="A68">
        <v>7</v>
      </c>
      <c r="B68" t="s">
        <v>639</v>
      </c>
      <c r="C68">
        <v>0</v>
      </c>
      <c r="D68">
        <v>63</v>
      </c>
      <c r="E68" t="str">
        <f>_xlfn.XLOOKUP(ohrm_project_activity[[#This Row],[project_id]],ohrm_project[project_id],ohrm_project[name],"NF",0,1)</f>
        <v>C230101-P1 [AIR INDIA-P4W-IMPL]</v>
      </c>
      <c r="F68" t="str">
        <f>_xlfn.XLOOKUP(ohrm_project_activity[[#This Row],[Project Name]],ohrm_project[name],ohrm_project[Customer],"NF",0,1)</f>
        <v>D230101-AIR INDIA</v>
      </c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 x14ac:dyDescent="0.3">
      <c r="A69">
        <v>7</v>
      </c>
      <c r="B69" t="s">
        <v>638</v>
      </c>
      <c r="C69">
        <v>0</v>
      </c>
      <c r="D69">
        <v>64</v>
      </c>
      <c r="E69" t="str">
        <f>_xlfn.XLOOKUP(ohrm_project_activity[[#This Row],[project_id]],ohrm_project[project_id],ohrm_project[name],"NF",0,1)</f>
        <v>C230101-P1 [AIR INDIA-P4W-IMPL]</v>
      </c>
      <c r="F69" t="str">
        <f>_xlfn.XLOOKUP(ohrm_project_activity[[#This Row],[Project Name]],ohrm_project[name],ohrm_project[Customer],"NF",0,1)</f>
        <v>D230101-AIR INDIA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 x14ac:dyDescent="0.3">
      <c r="A70">
        <v>7</v>
      </c>
      <c r="B70" t="s">
        <v>637</v>
      </c>
      <c r="C70">
        <v>0</v>
      </c>
      <c r="D70">
        <v>65</v>
      </c>
      <c r="E70" t="str">
        <f>_xlfn.XLOOKUP(ohrm_project_activity[[#This Row],[project_id]],ohrm_project[project_id],ohrm_project[name],"NF",0,1)</f>
        <v>C230101-P1 [AIR INDIA-P4W-IMPL]</v>
      </c>
      <c r="F70" t="str">
        <f>_xlfn.XLOOKUP(ohrm_project_activity[[#This Row],[Project Name]],ohrm_project[name],ohrm_project[Customer],"NF",0,1)</f>
        <v>D230101-AIR INDIA</v>
      </c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 x14ac:dyDescent="0.3">
      <c r="A71">
        <v>7</v>
      </c>
      <c r="B71" t="s">
        <v>651</v>
      </c>
      <c r="C71">
        <v>0</v>
      </c>
      <c r="D71">
        <v>66</v>
      </c>
      <c r="E71" t="str">
        <f>_xlfn.XLOOKUP(ohrm_project_activity[[#This Row],[project_id]],ohrm_project[project_id],ohrm_project[name],"NF",0,1)</f>
        <v>C230101-P1 [AIR INDIA-P4W-IMPL]</v>
      </c>
      <c r="F71" t="str">
        <f>_xlfn.XLOOKUP(ohrm_project_activity[[#This Row],[Project Name]],ohrm_project[name],ohrm_project[Customer],"NF",0,1)</f>
        <v>D230101-AIR INDIA</v>
      </c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 x14ac:dyDescent="0.3">
      <c r="A72">
        <v>7</v>
      </c>
      <c r="B72" t="s">
        <v>654</v>
      </c>
      <c r="C72">
        <v>0</v>
      </c>
      <c r="D72">
        <v>67</v>
      </c>
      <c r="E72" t="str">
        <f>_xlfn.XLOOKUP(ohrm_project_activity[[#This Row],[project_id]],ohrm_project[project_id],ohrm_project[name],"NF",0,1)</f>
        <v>C230101-P1 [AIR INDIA-P4W-IMPL]</v>
      </c>
      <c r="F72" t="str">
        <f>_xlfn.XLOOKUP(ohrm_project_activity[[#This Row],[Project Name]],ohrm_project[name],ohrm_project[Customer],"NF",0,1)</f>
        <v>D230101-AIR INDIA</v>
      </c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 x14ac:dyDescent="0.3">
      <c r="A73">
        <v>7</v>
      </c>
      <c r="B73" t="s">
        <v>644</v>
      </c>
      <c r="C73">
        <v>0</v>
      </c>
      <c r="D73">
        <v>68</v>
      </c>
      <c r="E73" t="str">
        <f>_xlfn.XLOOKUP(ohrm_project_activity[[#This Row],[project_id]],ohrm_project[project_id],ohrm_project[name],"NF",0,1)</f>
        <v>C230101-P1 [AIR INDIA-P4W-IMPL]</v>
      </c>
      <c r="F73" t="str">
        <f>_xlfn.XLOOKUP(ohrm_project_activity[[#This Row],[Project Name]],ohrm_project[name],ohrm_project[Customer],"NF",0,1)</f>
        <v>D230101-AIR INDIA</v>
      </c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 x14ac:dyDescent="0.3">
      <c r="A74">
        <v>7</v>
      </c>
      <c r="B74" t="s">
        <v>653</v>
      </c>
      <c r="C74">
        <v>0</v>
      </c>
      <c r="D74">
        <v>69</v>
      </c>
      <c r="E74" t="str">
        <f>_xlfn.XLOOKUP(ohrm_project_activity[[#This Row],[project_id]],ohrm_project[project_id],ohrm_project[name],"NF",0,1)</f>
        <v>C230101-P1 [AIR INDIA-P4W-IMPL]</v>
      </c>
      <c r="F74" t="str">
        <f>_xlfn.XLOOKUP(ohrm_project_activity[[#This Row],[Project Name]],ohrm_project[name],ohrm_project[Customer],"NF",0,1)</f>
        <v>D230101-AIR INDIA</v>
      </c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 x14ac:dyDescent="0.3">
      <c r="A75">
        <v>7</v>
      </c>
      <c r="B75" t="s">
        <v>643</v>
      </c>
      <c r="C75">
        <v>0</v>
      </c>
      <c r="D75">
        <v>70</v>
      </c>
      <c r="E75" t="str">
        <f>_xlfn.XLOOKUP(ohrm_project_activity[[#This Row],[project_id]],ohrm_project[project_id],ohrm_project[name],"NF",0,1)</f>
        <v>C230101-P1 [AIR INDIA-P4W-IMPL]</v>
      </c>
      <c r="F75" t="str">
        <f>_xlfn.XLOOKUP(ohrm_project_activity[[#This Row],[Project Name]],ohrm_project[name],ohrm_project[Customer],"NF",0,1)</f>
        <v>D230101-AIR INDIA</v>
      </c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 x14ac:dyDescent="0.3">
      <c r="A76">
        <v>8</v>
      </c>
      <c r="B76" t="s">
        <v>662</v>
      </c>
      <c r="C76">
        <v>0</v>
      </c>
      <c r="D76">
        <v>71</v>
      </c>
      <c r="E76" t="str">
        <f>_xlfn.XLOOKUP(ohrm_project_activity[[#This Row],[project_id]],ohrm_project[project_id],ohrm_project[name],"NF",0,1)</f>
        <v>C230310-P2 [MAGE-P4W-SUPP] (10Mar23-09Mar24)</v>
      </c>
      <c r="F76" t="str">
        <f>_xlfn.XLOOKUP(ohrm_project_activity[[#This Row],[Project Name]],ohrm_project[name],ohrm_project[Customer],"NF",0,1)</f>
        <v>D221201-MAGE</v>
      </c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 x14ac:dyDescent="0.3">
      <c r="A77">
        <v>8</v>
      </c>
      <c r="B77" t="s">
        <v>663</v>
      </c>
      <c r="C77">
        <v>0</v>
      </c>
      <c r="D77">
        <v>72</v>
      </c>
      <c r="E77" t="str">
        <f>_xlfn.XLOOKUP(ohrm_project_activity[[#This Row],[project_id]],ohrm_project[project_id],ohrm_project[name],"NF",0,1)</f>
        <v>C230310-P2 [MAGE-P4W-SUPP] (10Mar23-09Mar24)</v>
      </c>
      <c r="F77" t="str">
        <f>_xlfn.XLOOKUP(ohrm_project_activity[[#This Row],[Project Name]],ohrm_project[name],ohrm_project[Customer],"NF",0,1)</f>
        <v>D221201-MAGE</v>
      </c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 x14ac:dyDescent="0.3">
      <c r="A78">
        <v>9</v>
      </c>
      <c r="B78" t="s">
        <v>640</v>
      </c>
      <c r="C78">
        <v>0</v>
      </c>
      <c r="D78">
        <v>73</v>
      </c>
      <c r="E78" t="str">
        <f>_xlfn.XLOOKUP(ohrm_project_activity[[#This Row],[project_id]],ohrm_project[project_id],ohrm_project[name],"NF",0,1)</f>
        <v>C230301-P1 [MHA-POC-ProjectOnline2019]</v>
      </c>
      <c r="F78" t="str">
        <f>_xlfn.XLOOKUP(ohrm_project_activity[[#This Row],[Project Name]],ohrm_project[name],ohrm_project[Customer],"NF",0,1)</f>
        <v>P230301-MHA</v>
      </c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 x14ac:dyDescent="0.3">
      <c r="A79">
        <v>9</v>
      </c>
      <c r="B79" t="s">
        <v>639</v>
      </c>
      <c r="C79">
        <v>0</v>
      </c>
      <c r="D79">
        <v>74</v>
      </c>
      <c r="E79" t="str">
        <f>_xlfn.XLOOKUP(ohrm_project_activity[[#This Row],[project_id]],ohrm_project[project_id],ohrm_project[name],"NF",0,1)</f>
        <v>C230301-P1 [MHA-POC-ProjectOnline2019]</v>
      </c>
      <c r="F79" t="str">
        <f>_xlfn.XLOOKUP(ohrm_project_activity[[#This Row],[Project Name]],ohrm_project[name],ohrm_project[Customer],"NF",0,1)</f>
        <v>P230301-MHA</v>
      </c>
      <c r="O79" s="5"/>
      <c r="P79" s="5"/>
      <c r="Q79" s="5"/>
      <c r="R79" s="5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1:40" x14ac:dyDescent="0.3">
      <c r="A80">
        <v>9</v>
      </c>
      <c r="B80" t="s">
        <v>650</v>
      </c>
      <c r="C80">
        <v>0</v>
      </c>
      <c r="D80">
        <v>75</v>
      </c>
      <c r="E80" t="str">
        <f>_xlfn.XLOOKUP(ohrm_project_activity[[#This Row],[project_id]],ohrm_project[project_id],ohrm_project[name],"NF",0,1)</f>
        <v>C230301-P1 [MHA-POC-ProjectOnline2019]</v>
      </c>
      <c r="F80" t="str">
        <f>_xlfn.XLOOKUP(ohrm_project_activity[[#This Row],[Project Name]],ohrm_project[name],ohrm_project[Customer],"NF",0,1)</f>
        <v>P230301-MHA</v>
      </c>
      <c r="O80" s="5"/>
      <c r="P80" s="5"/>
      <c r="Q80" s="5"/>
      <c r="R80" s="5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x14ac:dyDescent="0.3">
      <c r="A81">
        <v>9</v>
      </c>
      <c r="B81" t="s">
        <v>651</v>
      </c>
      <c r="C81">
        <v>0</v>
      </c>
      <c r="D81">
        <v>76</v>
      </c>
      <c r="E81" t="str">
        <f>_xlfn.XLOOKUP(ohrm_project_activity[[#This Row],[project_id]],ohrm_project[project_id],ohrm_project[name],"NF",0,1)</f>
        <v>C230301-P1 [MHA-POC-ProjectOnline2019]</v>
      </c>
      <c r="F81" t="str">
        <f>_xlfn.XLOOKUP(ohrm_project_activity[[#This Row],[Project Name]],ohrm_project[name],ohrm_project[Customer],"NF",0,1)</f>
        <v>P230301-MHA</v>
      </c>
      <c r="O81" s="5"/>
      <c r="P81" s="5"/>
      <c r="Q81" s="5"/>
      <c r="R81" s="5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x14ac:dyDescent="0.3">
      <c r="A82">
        <v>9</v>
      </c>
      <c r="B82" t="s">
        <v>653</v>
      </c>
      <c r="C82">
        <v>0</v>
      </c>
      <c r="D82">
        <v>77</v>
      </c>
      <c r="E82" t="str">
        <f>_xlfn.XLOOKUP(ohrm_project_activity[[#This Row],[project_id]],ohrm_project[project_id],ohrm_project[name],"NF",0,1)</f>
        <v>C230301-P1 [MHA-POC-ProjectOnline2019]</v>
      </c>
      <c r="F82" t="str">
        <f>_xlfn.XLOOKUP(ohrm_project_activity[[#This Row],[Project Name]],ohrm_project[name],ohrm_project[Customer],"NF",0,1)</f>
        <v>P230301-MHA</v>
      </c>
      <c r="O82" s="5"/>
      <c r="P82" s="5"/>
      <c r="Q82" s="5"/>
      <c r="R82" s="5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x14ac:dyDescent="0.3">
      <c r="A83">
        <v>9</v>
      </c>
      <c r="B83" t="s">
        <v>654</v>
      </c>
      <c r="C83">
        <v>0</v>
      </c>
      <c r="D83">
        <v>78</v>
      </c>
      <c r="E83" t="str">
        <f>_xlfn.XLOOKUP(ohrm_project_activity[[#This Row],[project_id]],ohrm_project[project_id],ohrm_project[name],"NF",0,1)</f>
        <v>C230301-P1 [MHA-POC-ProjectOnline2019]</v>
      </c>
      <c r="F83" t="str">
        <f>_xlfn.XLOOKUP(ohrm_project_activity[[#This Row],[Project Name]],ohrm_project[name],ohrm_project[Customer],"NF",0,1)</f>
        <v>P230301-MHA</v>
      </c>
      <c r="O83" s="5"/>
      <c r="P83" s="5"/>
      <c r="Q83" s="5"/>
      <c r="R83" s="5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x14ac:dyDescent="0.3">
      <c r="A84">
        <v>9</v>
      </c>
      <c r="B84" t="s">
        <v>656</v>
      </c>
      <c r="C84">
        <v>0</v>
      </c>
      <c r="D84">
        <v>79</v>
      </c>
      <c r="E84" t="str">
        <f>_xlfn.XLOOKUP(ohrm_project_activity[[#This Row],[project_id]],ohrm_project[project_id],ohrm_project[name],"NF",0,1)</f>
        <v>C230301-P1 [MHA-POC-ProjectOnline2019]</v>
      </c>
      <c r="F84" t="str">
        <f>_xlfn.XLOOKUP(ohrm_project_activity[[#This Row],[Project Name]],ohrm_project[name],ohrm_project[Customer],"NF",0,1)</f>
        <v>P230301-MHA</v>
      </c>
      <c r="O84" s="5"/>
      <c r="P84" s="5"/>
      <c r="Q84" s="5"/>
      <c r="R84" s="5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x14ac:dyDescent="0.3">
      <c r="A85">
        <v>9</v>
      </c>
      <c r="B85" t="s">
        <v>659</v>
      </c>
      <c r="C85">
        <v>0</v>
      </c>
      <c r="D85">
        <v>80</v>
      </c>
      <c r="E85" t="str">
        <f>_xlfn.XLOOKUP(ohrm_project_activity[[#This Row],[project_id]],ohrm_project[project_id],ohrm_project[name],"NF",0,1)</f>
        <v>C230301-P1 [MHA-POC-ProjectOnline2019]</v>
      </c>
      <c r="F85" t="str">
        <f>_xlfn.XLOOKUP(ohrm_project_activity[[#This Row],[Project Name]],ohrm_project[name],ohrm_project[Customer],"NF",0,1)</f>
        <v>P230301-MHA</v>
      </c>
      <c r="O85" s="5"/>
      <c r="P85" s="5"/>
      <c r="Q85" s="5"/>
      <c r="R85" s="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x14ac:dyDescent="0.3">
      <c r="A86">
        <v>9</v>
      </c>
      <c r="B86" t="s">
        <v>664</v>
      </c>
      <c r="C86">
        <v>0</v>
      </c>
      <c r="D86">
        <v>81</v>
      </c>
      <c r="E86" t="str">
        <f>_xlfn.XLOOKUP(ohrm_project_activity[[#This Row],[project_id]],ohrm_project[project_id],ohrm_project[name],"NF",0,1)</f>
        <v>C230301-P1 [MHA-POC-ProjectOnline2019]</v>
      </c>
      <c r="F86" t="str">
        <f>_xlfn.XLOOKUP(ohrm_project_activity[[#This Row],[Project Name]],ohrm_project[name],ohrm_project[Customer],"NF",0,1)</f>
        <v>P230301-MHA</v>
      </c>
      <c r="O86" s="5"/>
      <c r="P86" s="5"/>
      <c r="Q86" s="5"/>
      <c r="R86" s="5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x14ac:dyDescent="0.3">
      <c r="A87">
        <v>10</v>
      </c>
      <c r="B87" t="s">
        <v>640</v>
      </c>
      <c r="C87">
        <v>0</v>
      </c>
      <c r="D87">
        <v>82</v>
      </c>
      <c r="E87" t="str">
        <f>_xlfn.XLOOKUP(ohrm_project_activity[[#This Row],[project_id]],ohrm_project[project_id],ohrm_project[name],"NF",0,1)</f>
        <v>C230823-P1 [SULAWINES-AD-ASSMT]</v>
      </c>
      <c r="F87" t="str">
        <f>_xlfn.XLOOKUP(ohrm_project_activity[[#This Row],[Project Name]],ohrm_project[name],ohrm_project[Customer],"NF",0,1)</f>
        <v>D230801-SULAWINES</v>
      </c>
      <c r="O87" s="5"/>
      <c r="P87" s="5"/>
      <c r="Q87" s="5"/>
      <c r="R87" s="5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x14ac:dyDescent="0.3">
      <c r="A88">
        <v>10</v>
      </c>
      <c r="B88" t="s">
        <v>639</v>
      </c>
      <c r="C88">
        <v>0</v>
      </c>
      <c r="D88">
        <v>83</v>
      </c>
      <c r="E88" t="str">
        <f>_xlfn.XLOOKUP(ohrm_project_activity[[#This Row],[project_id]],ohrm_project[project_id],ohrm_project[name],"NF",0,1)</f>
        <v>C230823-P1 [SULAWINES-AD-ASSMT]</v>
      </c>
      <c r="F88" t="str">
        <f>_xlfn.XLOOKUP(ohrm_project_activity[[#This Row],[Project Name]],ohrm_project[name],ohrm_project[Customer],"NF",0,1)</f>
        <v>D230801-SULAWINES</v>
      </c>
      <c r="O88" s="5"/>
      <c r="P88" s="5"/>
      <c r="Q88" s="5"/>
      <c r="R88" s="5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x14ac:dyDescent="0.3">
      <c r="A89">
        <v>10</v>
      </c>
      <c r="B89" t="s">
        <v>650</v>
      </c>
      <c r="C89">
        <v>0</v>
      </c>
      <c r="D89">
        <v>84</v>
      </c>
      <c r="E89" t="str">
        <f>_xlfn.XLOOKUP(ohrm_project_activity[[#This Row],[project_id]],ohrm_project[project_id],ohrm_project[name],"NF",0,1)</f>
        <v>C230823-P1 [SULAWINES-AD-ASSMT]</v>
      </c>
      <c r="F89" t="str">
        <f>_xlfn.XLOOKUP(ohrm_project_activity[[#This Row],[Project Name]],ohrm_project[name],ohrm_project[Customer],"NF",0,1)</f>
        <v>D230801-SULAWINES</v>
      </c>
      <c r="O89" s="5"/>
      <c r="P89" s="5"/>
      <c r="Q89" s="5"/>
      <c r="R89" s="5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x14ac:dyDescent="0.3">
      <c r="A90">
        <v>10</v>
      </c>
      <c r="B90" t="s">
        <v>651</v>
      </c>
      <c r="C90">
        <v>0</v>
      </c>
      <c r="D90">
        <v>85</v>
      </c>
      <c r="E90" t="str">
        <f>_xlfn.XLOOKUP(ohrm_project_activity[[#This Row],[project_id]],ohrm_project[project_id],ohrm_project[name],"NF",0,1)</f>
        <v>C230823-P1 [SULAWINES-AD-ASSMT]</v>
      </c>
      <c r="F90" t="str">
        <f>_xlfn.XLOOKUP(ohrm_project_activity[[#This Row],[Project Name]],ohrm_project[name],ohrm_project[Customer],"NF",0,1)</f>
        <v>D230801-SULAWINES</v>
      </c>
      <c r="O90" s="5"/>
      <c r="P90" s="5"/>
      <c r="Q90" s="5"/>
      <c r="R90" s="5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x14ac:dyDescent="0.3">
      <c r="A91">
        <v>10</v>
      </c>
      <c r="B91" t="s">
        <v>644</v>
      </c>
      <c r="C91">
        <v>0</v>
      </c>
      <c r="D91">
        <v>86</v>
      </c>
      <c r="E91" t="str">
        <f>_xlfn.XLOOKUP(ohrm_project_activity[[#This Row],[project_id]],ohrm_project[project_id],ohrm_project[name],"NF",0,1)</f>
        <v>C230823-P1 [SULAWINES-AD-ASSMT]</v>
      </c>
      <c r="F91" t="str">
        <f>_xlfn.XLOOKUP(ohrm_project_activity[[#This Row],[Project Name]],ohrm_project[name],ohrm_project[Customer],"NF",0,1)</f>
        <v>D230801-SULAWINES</v>
      </c>
      <c r="O91" s="5"/>
      <c r="P91" s="5"/>
      <c r="Q91" s="5"/>
      <c r="R91" s="5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x14ac:dyDescent="0.3">
      <c r="A92">
        <v>10</v>
      </c>
      <c r="B92" t="s">
        <v>653</v>
      </c>
      <c r="C92">
        <v>0</v>
      </c>
      <c r="D92">
        <v>87</v>
      </c>
      <c r="E92" t="str">
        <f>_xlfn.XLOOKUP(ohrm_project_activity[[#This Row],[project_id]],ohrm_project[project_id],ohrm_project[name],"NF",0,1)</f>
        <v>C230823-P1 [SULAWINES-AD-ASSMT]</v>
      </c>
      <c r="F92" t="str">
        <f>_xlfn.XLOOKUP(ohrm_project_activity[[#This Row],[Project Name]],ohrm_project[name],ohrm_project[Customer],"NF",0,1)</f>
        <v>D230801-SULAWINES</v>
      </c>
      <c r="O92" s="5"/>
      <c r="P92" s="5"/>
      <c r="Q92" s="5"/>
      <c r="R92" s="5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x14ac:dyDescent="0.3">
      <c r="A93">
        <v>10</v>
      </c>
      <c r="B93" t="s">
        <v>643</v>
      </c>
      <c r="C93">
        <v>0</v>
      </c>
      <c r="D93">
        <v>88</v>
      </c>
      <c r="E93" t="str">
        <f>_xlfn.XLOOKUP(ohrm_project_activity[[#This Row],[project_id]],ohrm_project[project_id],ohrm_project[name],"NF",0,1)</f>
        <v>C230823-P1 [SULAWINES-AD-ASSMT]</v>
      </c>
      <c r="F93" t="str">
        <f>_xlfn.XLOOKUP(ohrm_project_activity[[#This Row],[Project Name]],ohrm_project[name],ohrm_project[Customer],"NF",0,1)</f>
        <v>D230801-SULAWINES</v>
      </c>
      <c r="O93" s="5"/>
      <c r="P93" s="5"/>
      <c r="Q93" s="5"/>
      <c r="R93" s="5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 x14ac:dyDescent="0.3">
      <c r="A94">
        <v>10</v>
      </c>
      <c r="B94" t="s">
        <v>654</v>
      </c>
      <c r="C94">
        <v>0</v>
      </c>
      <c r="D94">
        <v>89</v>
      </c>
      <c r="E94" t="str">
        <f>_xlfn.XLOOKUP(ohrm_project_activity[[#This Row],[project_id]],ohrm_project[project_id],ohrm_project[name],"NF",0,1)</f>
        <v>C230823-P1 [SULAWINES-AD-ASSMT]</v>
      </c>
      <c r="F94" t="str">
        <f>_xlfn.XLOOKUP(ohrm_project_activity[[#This Row],[Project Name]],ohrm_project[name],ohrm_project[Customer],"NF",0,1)</f>
        <v>D230801-SULAWINES</v>
      </c>
      <c r="O94" s="5"/>
      <c r="P94" s="5"/>
      <c r="Q94" s="5"/>
      <c r="R94" s="5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 x14ac:dyDescent="0.3">
      <c r="A95">
        <v>10</v>
      </c>
      <c r="B95" t="s">
        <v>665</v>
      </c>
      <c r="C95">
        <v>0</v>
      </c>
      <c r="D95">
        <v>90</v>
      </c>
      <c r="E95" t="str">
        <f>_xlfn.XLOOKUP(ohrm_project_activity[[#This Row],[project_id]],ohrm_project[project_id],ohrm_project[name],"NF",0,1)</f>
        <v>C230823-P1 [SULAWINES-AD-ASSMT]</v>
      </c>
      <c r="F95" t="str">
        <f>_xlfn.XLOOKUP(ohrm_project_activity[[#This Row],[Project Name]],ohrm_project[name],ohrm_project[Customer],"NF",0,1)</f>
        <v>D230801-SULAWINES</v>
      </c>
      <c r="O95" s="5"/>
      <c r="P95" s="5"/>
      <c r="Q95" s="5"/>
      <c r="R95" s="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 x14ac:dyDescent="0.3">
      <c r="A96">
        <v>10</v>
      </c>
      <c r="B96" t="s">
        <v>666</v>
      </c>
      <c r="C96">
        <v>0</v>
      </c>
      <c r="D96">
        <v>91</v>
      </c>
      <c r="E96" t="str">
        <f>_xlfn.XLOOKUP(ohrm_project_activity[[#This Row],[project_id]],ohrm_project[project_id],ohrm_project[name],"NF",0,1)</f>
        <v>C230823-P1 [SULAWINES-AD-ASSMT]</v>
      </c>
      <c r="F96" t="str">
        <f>_xlfn.XLOOKUP(ohrm_project_activity[[#This Row],[Project Name]],ohrm_project[name],ohrm_project[Customer],"NF",0,1)</f>
        <v>D230801-SULAWINES</v>
      </c>
      <c r="O96" s="5"/>
      <c r="P96" s="5"/>
      <c r="Q96" s="5"/>
      <c r="R96" s="5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3">
      <c r="A97">
        <v>10</v>
      </c>
      <c r="B97" t="s">
        <v>667</v>
      </c>
      <c r="C97">
        <v>0</v>
      </c>
      <c r="D97">
        <v>92</v>
      </c>
      <c r="E97" t="str">
        <f>_xlfn.XLOOKUP(ohrm_project_activity[[#This Row],[project_id]],ohrm_project[project_id],ohrm_project[name],"NF",0,1)</f>
        <v>C230823-P1 [SULAWINES-AD-ASSMT]</v>
      </c>
      <c r="F97" t="str">
        <f>_xlfn.XLOOKUP(ohrm_project_activity[[#This Row],[Project Name]],ohrm_project[name],ohrm_project[Customer],"NF",0,1)</f>
        <v>D230801-SULAWINES</v>
      </c>
      <c r="O97" s="5"/>
      <c r="P97" s="5"/>
      <c r="Q97" s="5"/>
      <c r="R97" s="5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3">
      <c r="A98">
        <v>12</v>
      </c>
      <c r="B98" t="s">
        <v>640</v>
      </c>
      <c r="C98">
        <v>0</v>
      </c>
      <c r="D98">
        <v>93</v>
      </c>
      <c r="E98" t="str">
        <f>_xlfn.XLOOKUP(ohrm_project_activity[[#This Row],[project_id]],ohrm_project[project_id],ohrm_project[name],"NF",0,1)</f>
        <v>C231101-TM001-BLR [TM-PWRBI-BLR-YOTTA]</v>
      </c>
      <c r="F98" t="str">
        <f>_xlfn.XLOOKUP(ohrm_project_activity[[#This Row],[Project Name]],ohrm_project[name],ohrm_project[Customer],"NF",0,1)</f>
        <v>D231101-YOTTA</v>
      </c>
      <c r="O98" s="5"/>
      <c r="P98" s="5"/>
      <c r="Q98" s="5"/>
      <c r="R98" s="5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3">
      <c r="A99">
        <v>12</v>
      </c>
      <c r="B99" t="s">
        <v>639</v>
      </c>
      <c r="C99">
        <v>0</v>
      </c>
      <c r="D99">
        <v>94</v>
      </c>
      <c r="E99" t="str">
        <f>_xlfn.XLOOKUP(ohrm_project_activity[[#This Row],[project_id]],ohrm_project[project_id],ohrm_project[name],"NF",0,1)</f>
        <v>C231101-TM001-BLR [TM-PWRBI-BLR-YOTTA]</v>
      </c>
      <c r="F99" t="str">
        <f>_xlfn.XLOOKUP(ohrm_project_activity[[#This Row],[Project Name]],ohrm_project[name],ohrm_project[Customer],"NF",0,1)</f>
        <v>D231101-YOTTA</v>
      </c>
      <c r="O99" s="5"/>
      <c r="P99" s="5"/>
      <c r="Q99" s="5"/>
      <c r="R99" s="5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3">
      <c r="A100">
        <v>12</v>
      </c>
      <c r="B100" t="s">
        <v>651</v>
      </c>
      <c r="C100">
        <v>0</v>
      </c>
      <c r="D100">
        <v>95</v>
      </c>
      <c r="E100" t="str">
        <f>_xlfn.XLOOKUP(ohrm_project_activity[[#This Row],[project_id]],ohrm_project[project_id],ohrm_project[name],"NF",0,1)</f>
        <v>C231101-TM001-BLR [TM-PWRBI-BLR-YOTTA]</v>
      </c>
      <c r="F100" t="str">
        <f>_xlfn.XLOOKUP(ohrm_project_activity[[#This Row],[Project Name]],ohrm_project[name],ohrm_project[Customer],"NF",0,1)</f>
        <v>D231101-YOTTA</v>
      </c>
      <c r="O100" s="5"/>
      <c r="P100" s="5"/>
      <c r="Q100" s="5"/>
      <c r="R100" s="5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3">
      <c r="A101">
        <v>12</v>
      </c>
      <c r="B101" t="s">
        <v>668</v>
      </c>
      <c r="C101">
        <v>0</v>
      </c>
      <c r="D101">
        <v>96</v>
      </c>
      <c r="E101" t="str">
        <f>_xlfn.XLOOKUP(ohrm_project_activity[[#This Row],[project_id]],ohrm_project[project_id],ohrm_project[name],"NF",0,1)</f>
        <v>C231101-TM001-BLR [TM-PWRBI-BLR-YOTTA]</v>
      </c>
      <c r="F101" t="str">
        <f>_xlfn.XLOOKUP(ohrm_project_activity[[#This Row],[Project Name]],ohrm_project[name],ohrm_project[Customer],"NF",0,1)</f>
        <v>D231101-YOTTA</v>
      </c>
      <c r="O101" s="5"/>
      <c r="P101" s="5"/>
      <c r="Q101" s="5"/>
      <c r="R101" s="5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3">
      <c r="A102">
        <v>13</v>
      </c>
      <c r="B102" t="s">
        <v>649</v>
      </c>
      <c r="C102">
        <v>0</v>
      </c>
      <c r="D102">
        <v>97</v>
      </c>
      <c r="E102" t="str">
        <f>_xlfn.XLOOKUP(ohrm_project_activity[[#This Row],[project_id]],ohrm_project[project_id],ohrm_project[name],"NF",0,1)</f>
        <v>C230922-P1 [DVC-ProjectOnlineImplementation]</v>
      </c>
      <c r="F102" t="str">
        <f>_xlfn.XLOOKUP(ohrm_project_activity[[#This Row],[Project Name]],ohrm_project[name],ohrm_project[Customer],"NF",0,1)</f>
        <v>P231001-DVC</v>
      </c>
      <c r="O102" s="5"/>
      <c r="P102" s="5"/>
      <c r="Q102" s="5"/>
      <c r="R102" s="5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3">
      <c r="A103">
        <v>13</v>
      </c>
      <c r="B103" t="s">
        <v>640</v>
      </c>
      <c r="C103">
        <v>0</v>
      </c>
      <c r="D103">
        <v>98</v>
      </c>
      <c r="E103" t="str">
        <f>_xlfn.XLOOKUP(ohrm_project_activity[[#This Row],[project_id]],ohrm_project[project_id],ohrm_project[name],"NF",0,1)</f>
        <v>C230922-P1 [DVC-ProjectOnlineImplementation]</v>
      </c>
      <c r="F103" t="str">
        <f>_xlfn.XLOOKUP(ohrm_project_activity[[#This Row],[Project Name]],ohrm_project[name],ohrm_project[Customer],"NF",0,1)</f>
        <v>P231001-DVC</v>
      </c>
      <c r="O103" s="5"/>
      <c r="P103" s="5"/>
      <c r="Q103" s="5"/>
      <c r="R103" s="5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3">
      <c r="A104">
        <v>13</v>
      </c>
      <c r="B104" t="s">
        <v>635</v>
      </c>
      <c r="C104">
        <v>0</v>
      </c>
      <c r="D104">
        <v>99</v>
      </c>
      <c r="E104" t="str">
        <f>_xlfn.XLOOKUP(ohrm_project_activity[[#This Row],[project_id]],ohrm_project[project_id],ohrm_project[name],"NF",0,1)</f>
        <v>C230922-P1 [DVC-ProjectOnlineImplementation]</v>
      </c>
      <c r="F104" t="str">
        <f>_xlfn.XLOOKUP(ohrm_project_activity[[#This Row],[Project Name]],ohrm_project[name],ohrm_project[Customer],"NF",0,1)</f>
        <v>P231001-DVC</v>
      </c>
      <c r="O104" s="5"/>
      <c r="P104" s="5"/>
      <c r="Q104" s="5"/>
      <c r="R104" s="5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3">
      <c r="A105">
        <v>13</v>
      </c>
      <c r="B105" t="s">
        <v>636</v>
      </c>
      <c r="C105">
        <v>0</v>
      </c>
      <c r="D105">
        <v>100</v>
      </c>
      <c r="E105" t="str">
        <f>_xlfn.XLOOKUP(ohrm_project_activity[[#This Row],[project_id]],ohrm_project[project_id],ohrm_project[name],"NF",0,1)</f>
        <v>C230922-P1 [DVC-ProjectOnlineImplementation]</v>
      </c>
      <c r="F105" t="str">
        <f>_xlfn.XLOOKUP(ohrm_project_activity[[#This Row],[Project Name]],ohrm_project[name],ohrm_project[Customer],"NF",0,1)</f>
        <v>P231001-DVC</v>
      </c>
      <c r="O105" s="5"/>
      <c r="P105" s="5"/>
      <c r="Q105" s="5"/>
      <c r="R105" s="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3">
      <c r="A106">
        <v>13</v>
      </c>
      <c r="B106" t="s">
        <v>639</v>
      </c>
      <c r="C106">
        <v>0</v>
      </c>
      <c r="D106">
        <v>101</v>
      </c>
      <c r="E106" t="str">
        <f>_xlfn.XLOOKUP(ohrm_project_activity[[#This Row],[project_id]],ohrm_project[project_id],ohrm_project[name],"NF",0,1)</f>
        <v>C230922-P1 [DVC-ProjectOnlineImplementation]</v>
      </c>
      <c r="F106" t="str">
        <f>_xlfn.XLOOKUP(ohrm_project_activity[[#This Row],[Project Name]],ohrm_project[name],ohrm_project[Customer],"NF",0,1)</f>
        <v>P231001-DVC</v>
      </c>
      <c r="O106" s="5"/>
      <c r="P106" s="5"/>
      <c r="Q106" s="5"/>
      <c r="R106" s="5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3">
      <c r="A107">
        <v>13</v>
      </c>
      <c r="B107" t="s">
        <v>638</v>
      </c>
      <c r="C107">
        <v>0</v>
      </c>
      <c r="D107">
        <v>102</v>
      </c>
      <c r="E107" t="str">
        <f>_xlfn.XLOOKUP(ohrm_project_activity[[#This Row],[project_id]],ohrm_project[project_id],ohrm_project[name],"NF",0,1)</f>
        <v>C230922-P1 [DVC-ProjectOnlineImplementation]</v>
      </c>
      <c r="F107" t="str">
        <f>_xlfn.XLOOKUP(ohrm_project_activity[[#This Row],[Project Name]],ohrm_project[name],ohrm_project[Customer],"NF",0,1)</f>
        <v>P231001-DVC</v>
      </c>
      <c r="O107" s="5"/>
      <c r="P107" s="5"/>
      <c r="Q107" s="5"/>
      <c r="R107" s="5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3">
      <c r="A108">
        <v>13</v>
      </c>
      <c r="B108" t="s">
        <v>637</v>
      </c>
      <c r="C108">
        <v>0</v>
      </c>
      <c r="D108">
        <v>103</v>
      </c>
      <c r="E108" t="str">
        <f>_xlfn.XLOOKUP(ohrm_project_activity[[#This Row],[project_id]],ohrm_project[project_id],ohrm_project[name],"NF",0,1)</f>
        <v>C230922-P1 [DVC-ProjectOnlineImplementation]</v>
      </c>
      <c r="F108" t="str">
        <f>_xlfn.XLOOKUP(ohrm_project_activity[[#This Row],[Project Name]],ohrm_project[name],ohrm_project[Customer],"NF",0,1)</f>
        <v>P231001-DVC</v>
      </c>
      <c r="O108" s="5"/>
      <c r="P108" s="5"/>
      <c r="Q108" s="5"/>
      <c r="R108" s="5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3">
      <c r="A109">
        <v>13</v>
      </c>
      <c r="B109" t="s">
        <v>659</v>
      </c>
      <c r="C109">
        <v>0</v>
      </c>
      <c r="D109">
        <v>104</v>
      </c>
      <c r="E109" t="str">
        <f>_xlfn.XLOOKUP(ohrm_project_activity[[#This Row],[project_id]],ohrm_project[project_id],ohrm_project[name],"NF",0,1)</f>
        <v>C230922-P1 [DVC-ProjectOnlineImplementation]</v>
      </c>
      <c r="F109" t="str">
        <f>_xlfn.XLOOKUP(ohrm_project_activity[[#This Row],[Project Name]],ohrm_project[name],ohrm_project[Customer],"NF",0,1)</f>
        <v>P231001-DVC</v>
      </c>
      <c r="O109" s="5"/>
      <c r="P109" s="5"/>
      <c r="Q109" s="5"/>
      <c r="R109" s="5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3">
      <c r="A110">
        <v>13</v>
      </c>
      <c r="B110" t="s">
        <v>651</v>
      </c>
      <c r="C110">
        <v>0</v>
      </c>
      <c r="D110">
        <v>105</v>
      </c>
      <c r="E110" t="str">
        <f>_xlfn.XLOOKUP(ohrm_project_activity[[#This Row],[project_id]],ohrm_project[project_id],ohrm_project[name],"NF",0,1)</f>
        <v>C230922-P1 [DVC-ProjectOnlineImplementation]</v>
      </c>
      <c r="F110" t="str">
        <f>_xlfn.XLOOKUP(ohrm_project_activity[[#This Row],[Project Name]],ohrm_project[name],ohrm_project[Customer],"NF",0,1)</f>
        <v>P231001-DVC</v>
      </c>
      <c r="O110" s="5"/>
      <c r="P110" s="5"/>
      <c r="Q110" s="5"/>
      <c r="R110" s="5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3">
      <c r="A111">
        <v>13</v>
      </c>
      <c r="B111" t="s">
        <v>654</v>
      </c>
      <c r="C111">
        <v>0</v>
      </c>
      <c r="D111">
        <v>106</v>
      </c>
      <c r="E111" t="str">
        <f>_xlfn.XLOOKUP(ohrm_project_activity[[#This Row],[project_id]],ohrm_project[project_id],ohrm_project[name],"NF",0,1)</f>
        <v>C230922-P1 [DVC-ProjectOnlineImplementation]</v>
      </c>
      <c r="F111" t="str">
        <f>_xlfn.XLOOKUP(ohrm_project_activity[[#This Row],[Project Name]],ohrm_project[name],ohrm_project[Customer],"NF",0,1)</f>
        <v>P231001-DVC</v>
      </c>
      <c r="O111" s="5"/>
      <c r="P111" s="5"/>
      <c r="Q111" s="5"/>
      <c r="R111" s="5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3">
      <c r="A112">
        <v>13</v>
      </c>
      <c r="B112" t="s">
        <v>644</v>
      </c>
      <c r="C112">
        <v>0</v>
      </c>
      <c r="D112">
        <v>107</v>
      </c>
      <c r="E112" t="str">
        <f>_xlfn.XLOOKUP(ohrm_project_activity[[#This Row],[project_id]],ohrm_project[project_id],ohrm_project[name],"NF",0,1)</f>
        <v>C230922-P1 [DVC-ProjectOnlineImplementation]</v>
      </c>
      <c r="F112" t="str">
        <f>_xlfn.XLOOKUP(ohrm_project_activity[[#This Row],[Project Name]],ohrm_project[name],ohrm_project[Customer],"NF",0,1)</f>
        <v>P231001-DVC</v>
      </c>
      <c r="O112" s="5"/>
      <c r="P112" s="5"/>
      <c r="Q112" s="5"/>
      <c r="R112" s="5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3">
      <c r="A113">
        <v>13</v>
      </c>
      <c r="B113" t="s">
        <v>653</v>
      </c>
      <c r="C113">
        <v>0</v>
      </c>
      <c r="D113">
        <v>108</v>
      </c>
      <c r="E113" t="str">
        <f>_xlfn.XLOOKUP(ohrm_project_activity[[#This Row],[project_id]],ohrm_project[project_id],ohrm_project[name],"NF",0,1)</f>
        <v>C230922-P1 [DVC-ProjectOnlineImplementation]</v>
      </c>
      <c r="F113" t="str">
        <f>_xlfn.XLOOKUP(ohrm_project_activity[[#This Row],[Project Name]],ohrm_project[name],ohrm_project[Customer],"NF",0,1)</f>
        <v>P231001-DVC</v>
      </c>
      <c r="O113" s="5"/>
      <c r="P113" s="5"/>
      <c r="Q113" s="5"/>
      <c r="R113" s="5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3">
      <c r="A114">
        <v>13</v>
      </c>
      <c r="B114" t="s">
        <v>643</v>
      </c>
      <c r="C114">
        <v>0</v>
      </c>
      <c r="D114">
        <v>109</v>
      </c>
      <c r="E114" t="str">
        <f>_xlfn.XLOOKUP(ohrm_project_activity[[#This Row],[project_id]],ohrm_project[project_id],ohrm_project[name],"NF",0,1)</f>
        <v>C230922-P1 [DVC-ProjectOnlineImplementation]</v>
      </c>
      <c r="F114" t="str">
        <f>_xlfn.XLOOKUP(ohrm_project_activity[[#This Row],[Project Name]],ohrm_project[name],ohrm_project[Customer],"NF",0,1)</f>
        <v>P231001-DVC</v>
      </c>
      <c r="O114" s="5"/>
      <c r="P114" s="5"/>
      <c r="Q114" s="5"/>
      <c r="R114" s="5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3">
      <c r="A115">
        <v>14</v>
      </c>
      <c r="B115" t="s">
        <v>640</v>
      </c>
      <c r="C115">
        <v>0</v>
      </c>
      <c r="D115">
        <v>110</v>
      </c>
      <c r="E115" t="str">
        <f>_xlfn.XLOOKUP(ohrm_project_activity[[#This Row],[project_id]],ohrm_project[project_id],ohrm_project[name],"NF",0,1)</f>
        <v>C231212-P1 [GSTN-AD-M365]</v>
      </c>
      <c r="F115" t="str">
        <f>_xlfn.XLOOKUP(ohrm_project_activity[[#This Row],[Project Name]],ohrm_project[name],ohrm_project[Customer],"NF",0,1)</f>
        <v>P231203-GSTN</v>
      </c>
      <c r="O115" s="5"/>
      <c r="P115" s="5"/>
      <c r="Q115" s="5"/>
      <c r="R115" s="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3">
      <c r="A116">
        <v>14</v>
      </c>
      <c r="B116" t="s">
        <v>639</v>
      </c>
      <c r="C116">
        <v>0</v>
      </c>
      <c r="D116">
        <v>111</v>
      </c>
      <c r="E116" t="str">
        <f>_xlfn.XLOOKUP(ohrm_project_activity[[#This Row],[project_id]],ohrm_project[project_id],ohrm_project[name],"NF",0,1)</f>
        <v>C231212-P1 [GSTN-AD-M365]</v>
      </c>
      <c r="F116" t="str">
        <f>_xlfn.XLOOKUP(ohrm_project_activity[[#This Row],[Project Name]],ohrm_project[name],ohrm_project[Customer],"NF",0,1)</f>
        <v>P231203-GSTN</v>
      </c>
      <c r="O116" s="5"/>
      <c r="P116" s="5"/>
      <c r="Q116" s="5"/>
      <c r="R116" s="5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3">
      <c r="A117">
        <v>14</v>
      </c>
      <c r="B117" t="s">
        <v>650</v>
      </c>
      <c r="C117">
        <v>0</v>
      </c>
      <c r="D117">
        <v>112</v>
      </c>
      <c r="E117" t="str">
        <f>_xlfn.XLOOKUP(ohrm_project_activity[[#This Row],[project_id]],ohrm_project[project_id],ohrm_project[name],"NF",0,1)</f>
        <v>C231212-P1 [GSTN-AD-M365]</v>
      </c>
      <c r="F117" t="str">
        <f>_xlfn.XLOOKUP(ohrm_project_activity[[#This Row],[Project Name]],ohrm_project[name],ohrm_project[Customer],"NF",0,1)</f>
        <v>P231203-GSTN</v>
      </c>
      <c r="O117" s="5"/>
      <c r="P117" s="5"/>
      <c r="Q117" s="5"/>
      <c r="R117" s="5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3">
      <c r="A118">
        <v>14</v>
      </c>
      <c r="B118" t="s">
        <v>651</v>
      </c>
      <c r="C118">
        <v>0</v>
      </c>
      <c r="D118">
        <v>113</v>
      </c>
      <c r="E118" t="str">
        <f>_xlfn.XLOOKUP(ohrm_project_activity[[#This Row],[project_id]],ohrm_project[project_id],ohrm_project[name],"NF",0,1)</f>
        <v>C231212-P1 [GSTN-AD-M365]</v>
      </c>
      <c r="F118" t="str">
        <f>_xlfn.XLOOKUP(ohrm_project_activity[[#This Row],[Project Name]],ohrm_project[name],ohrm_project[Customer],"NF",0,1)</f>
        <v>P231203-GSTN</v>
      </c>
      <c r="O118" s="5"/>
      <c r="P118" s="5"/>
      <c r="Q118" s="5"/>
      <c r="R118" s="5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3">
      <c r="A119">
        <v>14</v>
      </c>
      <c r="B119" t="s">
        <v>652</v>
      </c>
      <c r="C119">
        <v>0</v>
      </c>
      <c r="D119">
        <v>114</v>
      </c>
      <c r="E119" t="str">
        <f>_xlfn.XLOOKUP(ohrm_project_activity[[#This Row],[project_id]],ohrm_project[project_id],ohrm_project[name],"NF",0,1)</f>
        <v>C231212-P1 [GSTN-AD-M365]</v>
      </c>
      <c r="F119" t="str">
        <f>_xlfn.XLOOKUP(ohrm_project_activity[[#This Row],[Project Name]],ohrm_project[name],ohrm_project[Customer],"NF",0,1)</f>
        <v>P231203-GSTN</v>
      </c>
      <c r="O119" s="5"/>
      <c r="P119" s="5"/>
      <c r="Q119" s="5"/>
      <c r="R119" s="5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3">
      <c r="A120">
        <v>14</v>
      </c>
      <c r="B120" t="s">
        <v>644</v>
      </c>
      <c r="C120">
        <v>0</v>
      </c>
      <c r="D120">
        <v>115</v>
      </c>
      <c r="E120" t="str">
        <f>_xlfn.XLOOKUP(ohrm_project_activity[[#This Row],[project_id]],ohrm_project[project_id],ohrm_project[name],"NF",0,1)</f>
        <v>C231212-P1 [GSTN-AD-M365]</v>
      </c>
      <c r="F120" t="str">
        <f>_xlfn.XLOOKUP(ohrm_project_activity[[#This Row],[Project Name]],ohrm_project[name],ohrm_project[Customer],"NF",0,1)</f>
        <v>P231203-GSTN</v>
      </c>
      <c r="O120" s="5"/>
      <c r="P120" s="5"/>
      <c r="Q120" s="5"/>
      <c r="R120" s="5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3">
      <c r="A121">
        <v>14</v>
      </c>
      <c r="B121" t="s">
        <v>653</v>
      </c>
      <c r="C121">
        <v>0</v>
      </c>
      <c r="D121">
        <v>116</v>
      </c>
      <c r="E121" t="str">
        <f>_xlfn.XLOOKUP(ohrm_project_activity[[#This Row],[project_id]],ohrm_project[project_id],ohrm_project[name],"NF",0,1)</f>
        <v>C231212-P1 [GSTN-AD-M365]</v>
      </c>
      <c r="F121" t="str">
        <f>_xlfn.XLOOKUP(ohrm_project_activity[[#This Row],[Project Name]],ohrm_project[name],ohrm_project[Customer],"NF",0,1)</f>
        <v>P231203-GSTN</v>
      </c>
      <c r="O121" s="5"/>
      <c r="P121" s="5"/>
      <c r="Q121" s="5"/>
      <c r="R121" s="5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3">
      <c r="A122">
        <v>14</v>
      </c>
      <c r="B122" t="s">
        <v>643</v>
      </c>
      <c r="C122">
        <v>0</v>
      </c>
      <c r="D122">
        <v>117</v>
      </c>
      <c r="E122" t="str">
        <f>_xlfn.XLOOKUP(ohrm_project_activity[[#This Row],[project_id]],ohrm_project[project_id],ohrm_project[name],"NF",0,1)</f>
        <v>C231212-P1 [GSTN-AD-M365]</v>
      </c>
      <c r="F122" t="str">
        <f>_xlfn.XLOOKUP(ohrm_project_activity[[#This Row],[Project Name]],ohrm_project[name],ohrm_project[Customer],"NF",0,1)</f>
        <v>P231203-GSTN</v>
      </c>
      <c r="O122" s="5"/>
      <c r="P122" s="5"/>
      <c r="Q122" s="5"/>
      <c r="R122" s="5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3">
      <c r="A123">
        <v>14</v>
      </c>
      <c r="B123" t="s">
        <v>654</v>
      </c>
      <c r="C123">
        <v>0</v>
      </c>
      <c r="D123">
        <v>118</v>
      </c>
      <c r="E123" t="str">
        <f>_xlfn.XLOOKUP(ohrm_project_activity[[#This Row],[project_id]],ohrm_project[project_id],ohrm_project[name],"NF",0,1)</f>
        <v>C231212-P1 [GSTN-AD-M365]</v>
      </c>
      <c r="F123" t="str">
        <f>_xlfn.XLOOKUP(ohrm_project_activity[[#This Row],[Project Name]],ohrm_project[name],ohrm_project[Customer],"NF",0,1)</f>
        <v>P231203-GSTN</v>
      </c>
      <c r="O123" s="5"/>
      <c r="P123" s="5"/>
      <c r="Q123" s="5"/>
      <c r="R123" s="5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3">
      <c r="A124">
        <v>14</v>
      </c>
      <c r="B124" t="s">
        <v>656</v>
      </c>
      <c r="C124">
        <v>0</v>
      </c>
      <c r="D124">
        <v>119</v>
      </c>
      <c r="E124" t="str">
        <f>_xlfn.XLOOKUP(ohrm_project_activity[[#This Row],[project_id]],ohrm_project[project_id],ohrm_project[name],"NF",0,1)</f>
        <v>C231212-P1 [GSTN-AD-M365]</v>
      </c>
      <c r="F124" t="str">
        <f>_xlfn.XLOOKUP(ohrm_project_activity[[#This Row],[Project Name]],ohrm_project[name],ohrm_project[Customer],"NF",0,1)</f>
        <v>P231203-GSTN</v>
      </c>
      <c r="O124" s="5"/>
      <c r="P124" s="5"/>
      <c r="Q124" s="5"/>
      <c r="R124" s="5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3">
      <c r="A125">
        <v>14</v>
      </c>
      <c r="B125" t="s">
        <v>657</v>
      </c>
      <c r="C125">
        <v>0</v>
      </c>
      <c r="D125">
        <v>120</v>
      </c>
      <c r="E125" t="str">
        <f>_xlfn.XLOOKUP(ohrm_project_activity[[#This Row],[project_id]],ohrm_project[project_id],ohrm_project[name],"NF",0,1)</f>
        <v>C231212-P1 [GSTN-AD-M365]</v>
      </c>
      <c r="F125" t="str">
        <f>_xlfn.XLOOKUP(ohrm_project_activity[[#This Row],[Project Name]],ohrm_project[name],ohrm_project[Customer],"NF",0,1)</f>
        <v>P231203-GSTN</v>
      </c>
      <c r="O125" s="5"/>
      <c r="P125" s="5"/>
      <c r="Q125" s="5"/>
      <c r="R125" s="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3">
      <c r="A126">
        <v>14</v>
      </c>
      <c r="B126" t="s">
        <v>658</v>
      </c>
      <c r="C126">
        <v>0</v>
      </c>
      <c r="D126">
        <v>121</v>
      </c>
      <c r="E126" t="str">
        <f>_xlfn.XLOOKUP(ohrm_project_activity[[#This Row],[project_id]],ohrm_project[project_id],ohrm_project[name],"NF",0,1)</f>
        <v>C231212-P1 [GSTN-AD-M365]</v>
      </c>
      <c r="F126" t="str">
        <f>_xlfn.XLOOKUP(ohrm_project_activity[[#This Row],[Project Name]],ohrm_project[name],ohrm_project[Customer],"NF",0,1)</f>
        <v>P231203-GSTN</v>
      </c>
      <c r="O126" s="5"/>
      <c r="P126" s="5"/>
      <c r="Q126" s="5"/>
      <c r="R126" s="5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3">
      <c r="A127">
        <v>14</v>
      </c>
      <c r="B127" t="s">
        <v>659</v>
      </c>
      <c r="C127">
        <v>0</v>
      </c>
      <c r="D127">
        <v>122</v>
      </c>
      <c r="E127" t="str">
        <f>_xlfn.XLOOKUP(ohrm_project_activity[[#This Row],[project_id]],ohrm_project[project_id],ohrm_project[name],"NF",0,1)</f>
        <v>C231212-P1 [GSTN-AD-M365]</v>
      </c>
      <c r="F127" t="str">
        <f>_xlfn.XLOOKUP(ohrm_project_activity[[#This Row],[Project Name]],ohrm_project[name],ohrm_project[Customer],"NF",0,1)</f>
        <v>P231203-GSTN</v>
      </c>
      <c r="O127" s="5"/>
      <c r="P127" s="5"/>
      <c r="Q127" s="5"/>
      <c r="R127" s="5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3">
      <c r="A128">
        <v>14</v>
      </c>
      <c r="B128" t="s">
        <v>660</v>
      </c>
      <c r="C128">
        <v>0</v>
      </c>
      <c r="D128">
        <v>123</v>
      </c>
      <c r="E128" t="str">
        <f>_xlfn.XLOOKUP(ohrm_project_activity[[#This Row],[project_id]],ohrm_project[project_id],ohrm_project[name],"NF",0,1)</f>
        <v>C231212-P1 [GSTN-AD-M365]</v>
      </c>
      <c r="F128" t="str">
        <f>_xlfn.XLOOKUP(ohrm_project_activity[[#This Row],[Project Name]],ohrm_project[name],ohrm_project[Customer],"NF",0,1)</f>
        <v>P231203-GSTN</v>
      </c>
      <c r="O128" s="5"/>
      <c r="P128" s="5"/>
      <c r="Q128" s="5"/>
      <c r="R128" s="5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3">
      <c r="A129">
        <v>15</v>
      </c>
      <c r="B129" t="s">
        <v>649</v>
      </c>
      <c r="C129">
        <v>0</v>
      </c>
      <c r="D129">
        <v>124</v>
      </c>
      <c r="E129" t="str">
        <f>_xlfn.XLOOKUP(ohrm_project_activity[[#This Row],[project_id]],ohrm_project[project_id],ohrm_project[name],"NF",0,1)</f>
        <v>C231212-P1 [JSPL-ProjectOnlineImplementation]</v>
      </c>
      <c r="F129" t="str">
        <f>_xlfn.XLOOKUP(ohrm_project_activity[[#This Row],[Project Name]],ohrm_project[name],ohrm_project[Customer],"NF",0,1)</f>
        <v>D231202-JSPL</v>
      </c>
      <c r="O129" s="5"/>
      <c r="P129" s="5"/>
      <c r="Q129" s="5"/>
      <c r="R129" s="5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3">
      <c r="A130">
        <v>15</v>
      </c>
      <c r="B130" t="s">
        <v>640</v>
      </c>
      <c r="C130">
        <v>0</v>
      </c>
      <c r="D130">
        <v>125</v>
      </c>
      <c r="E130" t="str">
        <f>_xlfn.XLOOKUP(ohrm_project_activity[[#This Row],[project_id]],ohrm_project[project_id],ohrm_project[name],"NF",0,1)</f>
        <v>C231212-P1 [JSPL-ProjectOnlineImplementation]</v>
      </c>
      <c r="F130" t="str">
        <f>_xlfn.XLOOKUP(ohrm_project_activity[[#This Row],[Project Name]],ohrm_project[name],ohrm_project[Customer],"NF",0,1)</f>
        <v>D231202-JSPL</v>
      </c>
      <c r="O130" s="5"/>
      <c r="P130" s="5"/>
      <c r="Q130" s="5"/>
      <c r="R130" s="5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3">
      <c r="A131">
        <v>15</v>
      </c>
      <c r="B131" t="s">
        <v>635</v>
      </c>
      <c r="C131">
        <v>0</v>
      </c>
      <c r="D131">
        <v>126</v>
      </c>
      <c r="E131" t="str">
        <f>_xlfn.XLOOKUP(ohrm_project_activity[[#This Row],[project_id]],ohrm_project[project_id],ohrm_project[name],"NF",0,1)</f>
        <v>C231212-P1 [JSPL-ProjectOnlineImplementation]</v>
      </c>
      <c r="F131" t="str">
        <f>_xlfn.XLOOKUP(ohrm_project_activity[[#This Row],[Project Name]],ohrm_project[name],ohrm_project[Customer],"NF",0,1)</f>
        <v>D231202-JSPL</v>
      </c>
      <c r="O131" s="5"/>
      <c r="P131" s="5"/>
      <c r="Q131" s="5"/>
      <c r="R131" s="5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3">
      <c r="A132">
        <v>15</v>
      </c>
      <c r="B132" t="s">
        <v>636</v>
      </c>
      <c r="C132">
        <v>0</v>
      </c>
      <c r="D132">
        <v>127</v>
      </c>
      <c r="E132" t="str">
        <f>_xlfn.XLOOKUP(ohrm_project_activity[[#This Row],[project_id]],ohrm_project[project_id],ohrm_project[name],"NF",0,1)</f>
        <v>C231212-P1 [JSPL-ProjectOnlineImplementation]</v>
      </c>
      <c r="F132" t="str">
        <f>_xlfn.XLOOKUP(ohrm_project_activity[[#This Row],[Project Name]],ohrm_project[name],ohrm_project[Customer],"NF",0,1)</f>
        <v>D231202-JSPL</v>
      </c>
      <c r="O132" s="5"/>
      <c r="P132" s="5"/>
      <c r="Q132" s="5"/>
      <c r="R132" s="5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3">
      <c r="A133">
        <v>15</v>
      </c>
      <c r="B133" t="s">
        <v>639</v>
      </c>
      <c r="C133">
        <v>0</v>
      </c>
      <c r="D133">
        <v>128</v>
      </c>
      <c r="E133" t="str">
        <f>_xlfn.XLOOKUP(ohrm_project_activity[[#This Row],[project_id]],ohrm_project[project_id],ohrm_project[name],"NF",0,1)</f>
        <v>C231212-P1 [JSPL-ProjectOnlineImplementation]</v>
      </c>
      <c r="F133" t="str">
        <f>_xlfn.XLOOKUP(ohrm_project_activity[[#This Row],[Project Name]],ohrm_project[name],ohrm_project[Customer],"NF",0,1)</f>
        <v>D231202-JSPL</v>
      </c>
      <c r="O133" s="5"/>
      <c r="P133" s="5"/>
      <c r="Q133" s="5"/>
      <c r="R133" s="5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3">
      <c r="A134">
        <v>15</v>
      </c>
      <c r="B134" t="s">
        <v>638</v>
      </c>
      <c r="C134">
        <v>0</v>
      </c>
      <c r="D134">
        <v>129</v>
      </c>
      <c r="E134" t="str">
        <f>_xlfn.XLOOKUP(ohrm_project_activity[[#This Row],[project_id]],ohrm_project[project_id],ohrm_project[name],"NF",0,1)</f>
        <v>C231212-P1 [JSPL-ProjectOnlineImplementation]</v>
      </c>
      <c r="F134" t="str">
        <f>_xlfn.XLOOKUP(ohrm_project_activity[[#This Row],[Project Name]],ohrm_project[name],ohrm_project[Customer],"NF",0,1)</f>
        <v>D231202-JSPL</v>
      </c>
      <c r="O134" s="5"/>
      <c r="P134" s="5"/>
      <c r="Q134" s="5"/>
      <c r="R134" s="5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3">
      <c r="A135">
        <v>15</v>
      </c>
      <c r="B135" t="s">
        <v>637</v>
      </c>
      <c r="C135">
        <v>0</v>
      </c>
      <c r="D135">
        <v>130</v>
      </c>
      <c r="E135" t="str">
        <f>_xlfn.XLOOKUP(ohrm_project_activity[[#This Row],[project_id]],ohrm_project[project_id],ohrm_project[name],"NF",0,1)</f>
        <v>C231212-P1 [JSPL-ProjectOnlineImplementation]</v>
      </c>
      <c r="F135" t="str">
        <f>_xlfn.XLOOKUP(ohrm_project_activity[[#This Row],[Project Name]],ohrm_project[name],ohrm_project[Customer],"NF",0,1)</f>
        <v>D231202-JSPL</v>
      </c>
      <c r="O135" s="5"/>
      <c r="P135" s="5"/>
      <c r="Q135" s="5"/>
      <c r="R135" s="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3">
      <c r="A136">
        <v>15</v>
      </c>
      <c r="B136" t="s">
        <v>659</v>
      </c>
      <c r="C136">
        <v>0</v>
      </c>
      <c r="D136">
        <v>131</v>
      </c>
      <c r="E136" t="str">
        <f>_xlfn.XLOOKUP(ohrm_project_activity[[#This Row],[project_id]],ohrm_project[project_id],ohrm_project[name],"NF",0,1)</f>
        <v>C231212-P1 [JSPL-ProjectOnlineImplementation]</v>
      </c>
      <c r="F136" t="str">
        <f>_xlfn.XLOOKUP(ohrm_project_activity[[#This Row],[Project Name]],ohrm_project[name],ohrm_project[Customer],"NF",0,1)</f>
        <v>D231202-JSPL</v>
      </c>
      <c r="O136" s="5"/>
      <c r="P136" s="5"/>
      <c r="Q136" s="5"/>
      <c r="R136" s="5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3">
      <c r="A137">
        <v>15</v>
      </c>
      <c r="B137" t="s">
        <v>651</v>
      </c>
      <c r="C137">
        <v>0</v>
      </c>
      <c r="D137">
        <v>132</v>
      </c>
      <c r="E137" t="str">
        <f>_xlfn.XLOOKUP(ohrm_project_activity[[#This Row],[project_id]],ohrm_project[project_id],ohrm_project[name],"NF",0,1)</f>
        <v>C231212-P1 [JSPL-ProjectOnlineImplementation]</v>
      </c>
      <c r="F137" t="str">
        <f>_xlfn.XLOOKUP(ohrm_project_activity[[#This Row],[Project Name]],ohrm_project[name],ohrm_project[Customer],"NF",0,1)</f>
        <v>D231202-JSPL</v>
      </c>
      <c r="O137" s="5"/>
      <c r="P137" s="5"/>
      <c r="Q137" s="5"/>
      <c r="R137" s="5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3">
      <c r="A138">
        <v>15</v>
      </c>
      <c r="B138" t="s">
        <v>654</v>
      </c>
      <c r="C138">
        <v>0</v>
      </c>
      <c r="D138">
        <v>133</v>
      </c>
      <c r="E138" t="str">
        <f>_xlfn.XLOOKUP(ohrm_project_activity[[#This Row],[project_id]],ohrm_project[project_id],ohrm_project[name],"NF",0,1)</f>
        <v>C231212-P1 [JSPL-ProjectOnlineImplementation]</v>
      </c>
      <c r="F138" t="str">
        <f>_xlfn.XLOOKUP(ohrm_project_activity[[#This Row],[Project Name]],ohrm_project[name],ohrm_project[Customer],"NF",0,1)</f>
        <v>D231202-JSPL</v>
      </c>
      <c r="O138" s="5"/>
      <c r="P138" s="5"/>
      <c r="Q138" s="5"/>
      <c r="R138" s="5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3">
      <c r="A139">
        <v>15</v>
      </c>
      <c r="B139" t="s">
        <v>644</v>
      </c>
      <c r="C139">
        <v>0</v>
      </c>
      <c r="D139">
        <v>134</v>
      </c>
      <c r="E139" t="str">
        <f>_xlfn.XLOOKUP(ohrm_project_activity[[#This Row],[project_id]],ohrm_project[project_id],ohrm_project[name],"NF",0,1)</f>
        <v>C231212-P1 [JSPL-ProjectOnlineImplementation]</v>
      </c>
      <c r="F139" t="str">
        <f>_xlfn.XLOOKUP(ohrm_project_activity[[#This Row],[Project Name]],ohrm_project[name],ohrm_project[Customer],"NF",0,1)</f>
        <v>D231202-JSPL</v>
      </c>
      <c r="O139" s="5"/>
      <c r="P139" s="5"/>
      <c r="Q139" s="5"/>
      <c r="R139" s="5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3">
      <c r="A140">
        <v>15</v>
      </c>
      <c r="B140" t="s">
        <v>653</v>
      </c>
      <c r="C140">
        <v>0</v>
      </c>
      <c r="D140">
        <v>135</v>
      </c>
      <c r="E140" t="str">
        <f>_xlfn.XLOOKUP(ohrm_project_activity[[#This Row],[project_id]],ohrm_project[project_id],ohrm_project[name],"NF",0,1)</f>
        <v>C231212-P1 [JSPL-ProjectOnlineImplementation]</v>
      </c>
      <c r="F140" t="str">
        <f>_xlfn.XLOOKUP(ohrm_project_activity[[#This Row],[Project Name]],ohrm_project[name],ohrm_project[Customer],"NF",0,1)</f>
        <v>D231202-JSPL</v>
      </c>
      <c r="O140" s="5"/>
      <c r="P140" s="5"/>
      <c r="Q140" s="5"/>
      <c r="R140" s="5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3">
      <c r="A141">
        <v>15</v>
      </c>
      <c r="B141" t="s">
        <v>643</v>
      </c>
      <c r="C141">
        <v>0</v>
      </c>
      <c r="D141">
        <v>136</v>
      </c>
      <c r="E141" t="str">
        <f>_xlfn.XLOOKUP(ohrm_project_activity[[#This Row],[project_id]],ohrm_project[project_id],ohrm_project[name],"NF",0,1)</f>
        <v>C231212-P1 [JSPL-ProjectOnlineImplementation]</v>
      </c>
      <c r="F141" t="str">
        <f>_xlfn.XLOOKUP(ohrm_project_activity[[#This Row],[Project Name]],ohrm_project[name],ohrm_project[Customer],"NF",0,1)</f>
        <v>D231202-JSPL</v>
      </c>
      <c r="O141" s="5"/>
      <c r="P141" s="5"/>
      <c r="Q141" s="5"/>
      <c r="R141" s="5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3">
      <c r="A142">
        <v>2</v>
      </c>
      <c r="B142" t="s">
        <v>669</v>
      </c>
      <c r="C142">
        <v>0</v>
      </c>
      <c r="D142">
        <v>137</v>
      </c>
      <c r="E142" t="str">
        <f>_xlfn.XLOOKUP(ohrm_project_activity[[#This Row],[project_id]],ohrm_project[project_id],ohrm_project[name],"NF",0,1)</f>
        <v>Z210101-TEQMANTRA-ORG</v>
      </c>
      <c r="F142" t="str">
        <f>_xlfn.XLOOKUP(ohrm_project_activity[[#This Row],[Project Name]],ohrm_project[name],ohrm_project[Customer],"NF",0,1)</f>
        <v>Z210101-TEQMANTRA-ORG</v>
      </c>
      <c r="O142" s="5"/>
      <c r="P142" s="5"/>
      <c r="Q142" s="5"/>
      <c r="R142" s="5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3">
      <c r="A143">
        <v>16</v>
      </c>
      <c r="B143" t="s">
        <v>640</v>
      </c>
      <c r="C143">
        <v>0</v>
      </c>
      <c r="D143">
        <v>138</v>
      </c>
      <c r="E143" t="str">
        <f>_xlfn.XLOOKUP(ohrm_project_activity[[#This Row],[project_id]],ohrm_project[project_id],ohrm_project[name],"NF",0,1)</f>
        <v>C240601-TM001-ODH [TM-PRJM-ODH-JPPL]</v>
      </c>
      <c r="F143" t="str">
        <f>_xlfn.XLOOKUP(ohrm_project_activity[[#This Row],[Project Name]],ohrm_project[name],ohrm_project[Customer],"NF",0,1)</f>
        <v>D240601-JPPL</v>
      </c>
      <c r="O143" s="5"/>
      <c r="P143" s="5"/>
      <c r="Q143" s="5"/>
      <c r="R143" s="5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3">
      <c r="A144">
        <v>16</v>
      </c>
      <c r="B144" t="s">
        <v>639</v>
      </c>
      <c r="C144">
        <v>0</v>
      </c>
      <c r="D144">
        <v>139</v>
      </c>
      <c r="E144" t="str">
        <f>_xlfn.XLOOKUP(ohrm_project_activity[[#This Row],[project_id]],ohrm_project[project_id],ohrm_project[name],"NF",0,1)</f>
        <v>C240601-TM001-ODH [TM-PRJM-ODH-JPPL]</v>
      </c>
      <c r="F144" t="str">
        <f>_xlfn.XLOOKUP(ohrm_project_activity[[#This Row],[Project Name]],ohrm_project[name],ohrm_project[Customer],"NF",0,1)</f>
        <v>D240601-JPPL</v>
      </c>
      <c r="O144" s="5"/>
      <c r="P144" s="5"/>
      <c r="Q144" s="5"/>
      <c r="R144" s="5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3">
      <c r="A145">
        <v>16</v>
      </c>
      <c r="B145" t="s">
        <v>651</v>
      </c>
      <c r="C145">
        <v>0</v>
      </c>
      <c r="D145">
        <v>140</v>
      </c>
      <c r="E145" t="str">
        <f>_xlfn.XLOOKUP(ohrm_project_activity[[#This Row],[project_id]],ohrm_project[project_id],ohrm_project[name],"NF",0,1)</f>
        <v>C240601-TM001-ODH [TM-PRJM-ODH-JPPL]</v>
      </c>
      <c r="F145" t="str">
        <f>_xlfn.XLOOKUP(ohrm_project_activity[[#This Row],[Project Name]],ohrm_project[name],ohrm_project[Customer],"NF",0,1)</f>
        <v>D240601-JPPL</v>
      </c>
      <c r="O145" s="5"/>
      <c r="P145" s="5"/>
      <c r="Q145" s="5"/>
      <c r="R145" s="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3">
      <c r="A146">
        <v>16</v>
      </c>
      <c r="B146" t="s">
        <v>668</v>
      </c>
      <c r="C146">
        <v>0</v>
      </c>
      <c r="D146">
        <v>141</v>
      </c>
      <c r="E146" t="str">
        <f>_xlfn.XLOOKUP(ohrm_project_activity[[#This Row],[project_id]],ohrm_project[project_id],ohrm_project[name],"NF",0,1)</f>
        <v>C240601-TM001-ODH [TM-PRJM-ODH-JPPL]</v>
      </c>
      <c r="F146" t="str">
        <f>_xlfn.XLOOKUP(ohrm_project_activity[[#This Row],[Project Name]],ohrm_project[name],ohrm_project[Customer],"NF",0,1)</f>
        <v>D240601-JPPL</v>
      </c>
      <c r="O146" s="5"/>
      <c r="P146" s="5"/>
      <c r="Q146" s="5"/>
      <c r="R146" s="5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3">
      <c r="A147">
        <v>2</v>
      </c>
      <c r="B147" t="s">
        <v>670</v>
      </c>
      <c r="C147">
        <v>0</v>
      </c>
      <c r="D147">
        <v>142</v>
      </c>
      <c r="E147" t="str">
        <f>_xlfn.XLOOKUP(ohrm_project_activity[[#This Row],[project_id]],ohrm_project[project_id],ohrm_project[name],"NF",0,1)</f>
        <v>Z210101-TEQMANTRA-ORG</v>
      </c>
      <c r="F147" t="str">
        <f>_xlfn.XLOOKUP(ohrm_project_activity[[#This Row],[Project Name]],ohrm_project[name],ohrm_project[Customer],"NF",0,1)</f>
        <v>Z210101-TEQMANTRA-ORG</v>
      </c>
      <c r="O147" s="5"/>
      <c r="P147" s="5"/>
      <c r="Q147" s="5"/>
      <c r="R147" s="5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3">
      <c r="A148">
        <v>16</v>
      </c>
      <c r="B148" t="s">
        <v>644</v>
      </c>
      <c r="C148">
        <v>0</v>
      </c>
      <c r="D148">
        <v>143</v>
      </c>
      <c r="E148" t="str">
        <f>_xlfn.XLOOKUP(ohrm_project_activity[[#This Row],[project_id]],ohrm_project[project_id],ohrm_project[name],"NF",0,1)</f>
        <v>C240601-TM001-ODH [TM-PRJM-ODH-JPPL]</v>
      </c>
      <c r="F148" t="str">
        <f>_xlfn.XLOOKUP(ohrm_project_activity[[#This Row],[Project Name]],ohrm_project[name],ohrm_project[Customer],"NF",0,1)</f>
        <v>D240601-JPPL</v>
      </c>
      <c r="O148" s="5"/>
      <c r="P148" s="5"/>
      <c r="Q148" s="5"/>
      <c r="R148" s="5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3">
      <c r="O149" s="5"/>
      <c r="P149" s="5"/>
      <c r="Q149" s="5"/>
      <c r="R149" s="5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3">
      <c r="O150" s="5"/>
      <c r="P150" s="5"/>
      <c r="Q150" s="5"/>
      <c r="R150" s="5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3">
      <c r="O151" s="5"/>
      <c r="P151" s="5"/>
      <c r="Q151" s="5"/>
      <c r="R151" s="5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3">
      <c r="O152" s="5"/>
      <c r="P152" s="5"/>
      <c r="Q152" s="5"/>
      <c r="R152" s="5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3">
      <c r="O153" s="5"/>
      <c r="P153" s="5"/>
      <c r="Q153" s="5"/>
      <c r="R153" s="5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3">
      <c r="O154" s="5"/>
      <c r="P154" s="5"/>
      <c r="Q154" s="5"/>
      <c r="R154" s="5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3">
      <c r="O155" s="5"/>
      <c r="P155" s="5"/>
      <c r="Q155" s="5"/>
      <c r="R155" s="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3">
      <c r="O156" s="5"/>
      <c r="P156" s="5"/>
      <c r="Q156" s="5"/>
      <c r="R156" s="5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3">
      <c r="O157" s="5"/>
      <c r="P157" s="5"/>
      <c r="Q157" s="5"/>
      <c r="R157" s="5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3">
      <c r="O158" s="5"/>
      <c r="P158" s="5"/>
      <c r="Q158" s="5"/>
      <c r="R158" s="5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3">
      <c r="O159" s="5"/>
      <c r="P159" s="5"/>
      <c r="Q159" s="5"/>
      <c r="R159" s="5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3">
      <c r="O160" s="5"/>
      <c r="P160" s="5"/>
      <c r="Q160" s="5"/>
      <c r="R160" s="5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5:40" x14ac:dyDescent="0.3">
      <c r="O161" s="5"/>
      <c r="P161" s="5"/>
      <c r="Q161" s="5"/>
      <c r="R161" s="5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5:40" x14ac:dyDescent="0.3">
      <c r="O162" s="5"/>
      <c r="P162" s="5"/>
      <c r="Q162" s="5"/>
      <c r="R162" s="5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5:40" x14ac:dyDescent="0.3">
      <c r="O163" s="5"/>
      <c r="P163" s="5"/>
      <c r="Q163" s="5"/>
      <c r="R163" s="5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5:40" x14ac:dyDescent="0.3">
      <c r="O164" s="5"/>
      <c r="P164" s="5"/>
      <c r="Q164" s="5"/>
      <c r="R164" s="5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5:40" x14ac:dyDescent="0.3">
      <c r="O165" s="5"/>
      <c r="P165" s="5"/>
      <c r="Q165" s="5"/>
      <c r="R165" s="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5:40" x14ac:dyDescent="0.3">
      <c r="O166" s="5"/>
      <c r="P166" s="5"/>
      <c r="Q166" s="5"/>
      <c r="R166" s="5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5:40" x14ac:dyDescent="0.3">
      <c r="O167" s="5"/>
      <c r="P167" s="5"/>
      <c r="Q167" s="5"/>
      <c r="R167" s="5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5:40" x14ac:dyDescent="0.3">
      <c r="O168" s="5"/>
      <c r="P168" s="5"/>
      <c r="Q168" s="5"/>
      <c r="R168" s="5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5:40" x14ac:dyDescent="0.3">
      <c r="O169" s="5"/>
      <c r="P169" s="5"/>
      <c r="Q169" s="5"/>
      <c r="R169" s="5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5:40" x14ac:dyDescent="0.3">
      <c r="O170" s="5"/>
      <c r="P170" s="5"/>
      <c r="Q170" s="5"/>
      <c r="R170" s="5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5:40" x14ac:dyDescent="0.3">
      <c r="O171" s="5"/>
      <c r="P171" s="5"/>
      <c r="Q171" s="5"/>
      <c r="R171" s="5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5:40" x14ac:dyDescent="0.3">
      <c r="O172" s="5"/>
      <c r="P172" s="5"/>
      <c r="Q172" s="5"/>
      <c r="R172" s="5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5:40" x14ac:dyDescent="0.3">
      <c r="O173" s="5"/>
      <c r="P173" s="5"/>
      <c r="Q173" s="5"/>
      <c r="R173" s="5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5:40" x14ac:dyDescent="0.3">
      <c r="O174" s="5"/>
      <c r="P174" s="5"/>
      <c r="Q174" s="5"/>
      <c r="R174" s="5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5:40" x14ac:dyDescent="0.3">
      <c r="O175" s="5"/>
      <c r="P175" s="5"/>
      <c r="Q175" s="5"/>
      <c r="R175" s="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5:40" x14ac:dyDescent="0.3">
      <c r="O176" s="5"/>
      <c r="P176" s="5"/>
      <c r="Q176" s="5"/>
      <c r="R176" s="5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5:40" x14ac:dyDescent="0.3">
      <c r="O177" s="5"/>
      <c r="P177" s="5"/>
      <c r="Q177" s="5"/>
      <c r="R177" s="5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5:40" x14ac:dyDescent="0.3">
      <c r="O178" s="5"/>
      <c r="P178" s="5"/>
      <c r="Q178" s="5"/>
      <c r="R178" s="5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5:40" x14ac:dyDescent="0.3">
      <c r="O179" s="5"/>
      <c r="P179" s="5"/>
      <c r="Q179" s="5"/>
      <c r="R179" s="5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5:40" x14ac:dyDescent="0.3">
      <c r="O180" s="5"/>
      <c r="P180" s="5"/>
      <c r="Q180" s="5"/>
      <c r="R180" s="5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5:40" x14ac:dyDescent="0.3">
      <c r="O181" s="5"/>
      <c r="P181" s="5"/>
      <c r="Q181" s="5"/>
      <c r="R181" s="5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5:40" x14ac:dyDescent="0.3">
      <c r="O182" s="5"/>
      <c r="P182" s="5"/>
      <c r="Q182" s="5"/>
      <c r="R182" s="5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</row>
    <row r="183" spans="15:40" x14ac:dyDescent="0.3">
      <c r="O183" s="5"/>
      <c r="P183" s="5"/>
      <c r="Q183" s="5"/>
      <c r="R183" s="5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</row>
    <row r="184" spans="15:40" x14ac:dyDescent="0.3">
      <c r="O184" s="5"/>
      <c r="P184" s="5"/>
      <c r="Q184" s="5"/>
      <c r="R184" s="5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 spans="15:40" x14ac:dyDescent="0.3">
      <c r="O185" s="5"/>
      <c r="P185" s="5"/>
      <c r="Q185" s="5"/>
      <c r="R185" s="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</row>
    <row r="186" spans="15:40" x14ac:dyDescent="0.3">
      <c r="O186" s="5"/>
      <c r="P186" s="5"/>
      <c r="Q186" s="5"/>
      <c r="R186" s="5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 spans="15:40" x14ac:dyDescent="0.3">
      <c r="O187" s="5"/>
      <c r="P187" s="5"/>
      <c r="Q187" s="5"/>
      <c r="R187" s="5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 spans="15:40" x14ac:dyDescent="0.3">
      <c r="O188" s="5"/>
      <c r="P188" s="5"/>
      <c r="Q188" s="5"/>
      <c r="R188" s="5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</row>
    <row r="189" spans="15:40" x14ac:dyDescent="0.3">
      <c r="O189" s="5"/>
      <c r="P189" s="5"/>
      <c r="Q189" s="5"/>
      <c r="R189" s="5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 spans="15:40" x14ac:dyDescent="0.3">
      <c r="O190" s="5"/>
      <c r="P190" s="5"/>
      <c r="Q190" s="5"/>
      <c r="R190" s="5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 spans="15:40" x14ac:dyDescent="0.3">
      <c r="O191" s="5"/>
      <c r="P191" s="5"/>
      <c r="Q191" s="5"/>
      <c r="R191" s="5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 spans="15:40" x14ac:dyDescent="0.3">
      <c r="O192" s="5"/>
      <c r="P192" s="5"/>
      <c r="Q192" s="5"/>
      <c r="R192" s="5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 spans="15:40" x14ac:dyDescent="0.3">
      <c r="O193" s="5"/>
      <c r="P193" s="5"/>
      <c r="Q193" s="5"/>
      <c r="R193" s="5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</row>
    <row r="194" spans="15:40" x14ac:dyDescent="0.3">
      <c r="O194" s="5"/>
      <c r="P194" s="5"/>
      <c r="Q194" s="5"/>
      <c r="R194" s="5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</row>
    <row r="195" spans="15:40" x14ac:dyDescent="0.3">
      <c r="O195" s="5"/>
      <c r="P195" s="5"/>
      <c r="Q195" s="5"/>
      <c r="R195" s="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 spans="15:40" x14ac:dyDescent="0.3">
      <c r="O196" s="5"/>
      <c r="P196" s="5"/>
      <c r="Q196" s="5"/>
      <c r="R196" s="5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</row>
    <row r="197" spans="15:40" x14ac:dyDescent="0.3">
      <c r="O197" s="5"/>
      <c r="P197" s="5"/>
      <c r="Q197" s="5"/>
      <c r="R197" s="5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</row>
    <row r="198" spans="15:40" x14ac:dyDescent="0.3">
      <c r="O198" s="5"/>
      <c r="P198" s="5"/>
      <c r="Q198" s="5"/>
      <c r="R198" s="5"/>
      <c r="S198" s="5"/>
      <c r="T198" s="5"/>
      <c r="U198" s="5"/>
      <c r="V198" s="5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</row>
    <row r="199" spans="15:40" x14ac:dyDescent="0.3">
      <c r="O199" s="5"/>
      <c r="P199" s="5"/>
      <c r="Q199" s="5"/>
      <c r="R199" s="5"/>
      <c r="S199" s="5"/>
      <c r="T199" s="5"/>
      <c r="U199" s="5"/>
      <c r="V199" s="5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</row>
    <row r="200" spans="15:40" x14ac:dyDescent="0.3">
      <c r="O200" s="5"/>
      <c r="P200" s="5"/>
      <c r="Q200" s="5"/>
      <c r="R200" s="5"/>
      <c r="S200" s="5"/>
      <c r="T200" s="5"/>
      <c r="U200" s="5"/>
      <c r="V200" s="5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</row>
    <row r="201" spans="15:40" x14ac:dyDescent="0.3">
      <c r="O201" s="5"/>
      <c r="P201" s="5"/>
      <c r="Q201" s="5"/>
      <c r="R201" s="5"/>
      <c r="S201" s="5"/>
      <c r="T201" s="5"/>
      <c r="U201" s="5"/>
      <c r="V201" s="5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</row>
    <row r="202" spans="15:40" x14ac:dyDescent="0.3">
      <c r="O202" s="5"/>
      <c r="P202" s="5"/>
      <c r="Q202" s="5"/>
      <c r="R202" s="5"/>
      <c r="S202" s="5"/>
      <c r="T202" s="5"/>
      <c r="U202" s="5"/>
      <c r="V202" s="5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</row>
    <row r="203" spans="15:40" x14ac:dyDescent="0.3">
      <c r="O203" s="5"/>
      <c r="P203" s="5"/>
      <c r="Q203" s="5"/>
      <c r="R203" s="5"/>
      <c r="S203" s="5"/>
      <c r="T203" s="5"/>
      <c r="U203" s="5"/>
      <c r="V203" s="5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</row>
    <row r="204" spans="15:40" x14ac:dyDescent="0.3">
      <c r="O204" s="5"/>
      <c r="P204" s="5"/>
      <c r="Q204" s="5"/>
      <c r="R204" s="5"/>
      <c r="S204" s="5"/>
      <c r="T204" s="5"/>
      <c r="U204" s="5"/>
      <c r="V204" s="5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</row>
    <row r="205" spans="15:40" x14ac:dyDescent="0.3"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</row>
    <row r="206" spans="15:40" x14ac:dyDescent="0.3"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</row>
    <row r="207" spans="15:40" x14ac:dyDescent="0.3"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</row>
    <row r="208" spans="15:40" x14ac:dyDescent="0.3"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</row>
    <row r="209" spans="15:40" x14ac:dyDescent="0.3"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</row>
    <row r="210" spans="15:40" x14ac:dyDescent="0.3"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</row>
    <row r="211" spans="15:40" x14ac:dyDescent="0.3"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</row>
    <row r="212" spans="15:40" x14ac:dyDescent="0.3"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</row>
    <row r="213" spans="15:40" x14ac:dyDescent="0.3"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</row>
    <row r="214" spans="15:40" x14ac:dyDescent="0.3"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</row>
    <row r="215" spans="15:40" x14ac:dyDescent="0.3"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</row>
    <row r="216" spans="15:40" x14ac:dyDescent="0.3"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</row>
    <row r="217" spans="15:40" x14ac:dyDescent="0.3"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</row>
    <row r="218" spans="15:40" x14ac:dyDescent="0.3"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</row>
    <row r="219" spans="15:40" x14ac:dyDescent="0.3"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</row>
    <row r="220" spans="15:40" x14ac:dyDescent="0.3"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</row>
    <row r="221" spans="15:40" x14ac:dyDescent="0.3"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</row>
    <row r="222" spans="15:40" x14ac:dyDescent="0.3"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</row>
    <row r="223" spans="15:40" x14ac:dyDescent="0.3"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</row>
    <row r="224" spans="15:40" x14ac:dyDescent="0.3"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</row>
    <row r="225" spans="15:40" x14ac:dyDescent="0.3"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</row>
    <row r="226" spans="15:40" x14ac:dyDescent="0.3"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</row>
    <row r="227" spans="15:40" x14ac:dyDescent="0.3"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</row>
    <row r="228" spans="15:40" x14ac:dyDescent="0.3"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</row>
    <row r="229" spans="15:40" x14ac:dyDescent="0.3"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</row>
    <row r="230" spans="15:40" x14ac:dyDescent="0.3"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</row>
    <row r="231" spans="15:40" x14ac:dyDescent="0.3"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</row>
    <row r="232" spans="15:40" x14ac:dyDescent="0.3"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</row>
    <row r="233" spans="15:40" x14ac:dyDescent="0.3"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</row>
    <row r="234" spans="15:40" x14ac:dyDescent="0.3"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</row>
    <row r="235" spans="15:40" x14ac:dyDescent="0.3"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</row>
    <row r="236" spans="15:40" x14ac:dyDescent="0.3"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</row>
    <row r="237" spans="15:40" x14ac:dyDescent="0.3"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</row>
    <row r="238" spans="15:40" x14ac:dyDescent="0.3"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</row>
    <row r="239" spans="15:40" x14ac:dyDescent="0.3"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</row>
    <row r="240" spans="15:40" x14ac:dyDescent="0.3"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</row>
    <row r="241" spans="15:40" x14ac:dyDescent="0.3"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</row>
    <row r="242" spans="15:40" x14ac:dyDescent="0.3"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</row>
    <row r="243" spans="15:40" x14ac:dyDescent="0.3"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</row>
    <row r="244" spans="15:40" x14ac:dyDescent="0.3"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</row>
    <row r="245" spans="15:40" x14ac:dyDescent="0.3"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</row>
    <row r="246" spans="15:40" x14ac:dyDescent="0.3"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</row>
    <row r="247" spans="15:40" x14ac:dyDescent="0.3"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</row>
    <row r="248" spans="15:40" x14ac:dyDescent="0.3"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</row>
    <row r="249" spans="15:40" x14ac:dyDescent="0.3"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</row>
    <row r="250" spans="15:40" x14ac:dyDescent="0.3"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</row>
    <row r="251" spans="15:40" x14ac:dyDescent="0.3"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</row>
    <row r="252" spans="15:40" x14ac:dyDescent="0.3"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</row>
    <row r="253" spans="15:40" x14ac:dyDescent="0.3"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</row>
    <row r="254" spans="15:40" x14ac:dyDescent="0.3"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</row>
    <row r="255" spans="15:40" x14ac:dyDescent="0.3"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</row>
    <row r="256" spans="15:40" x14ac:dyDescent="0.3"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</row>
    <row r="257" spans="15:40" x14ac:dyDescent="0.3"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</row>
    <row r="258" spans="15:40" x14ac:dyDescent="0.3"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</row>
    <row r="259" spans="15:40" x14ac:dyDescent="0.3"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</row>
    <row r="260" spans="15:40" x14ac:dyDescent="0.3"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</row>
    <row r="261" spans="15:40" x14ac:dyDescent="0.3"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</row>
    <row r="262" spans="15:40" x14ac:dyDescent="0.3"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</row>
    <row r="263" spans="15:40" x14ac:dyDescent="0.3"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</row>
    <row r="264" spans="15:40" x14ac:dyDescent="0.3"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</row>
    <row r="265" spans="15:40" x14ac:dyDescent="0.3"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</row>
    <row r="266" spans="15:40" x14ac:dyDescent="0.3"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</row>
    <row r="267" spans="15:40" x14ac:dyDescent="0.3"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</row>
    <row r="268" spans="15:40" x14ac:dyDescent="0.3"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</row>
    <row r="269" spans="15:40" x14ac:dyDescent="0.3"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</row>
    <row r="270" spans="15:40" x14ac:dyDescent="0.3"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</row>
    <row r="271" spans="15:40" x14ac:dyDescent="0.3"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</row>
    <row r="272" spans="15:40" x14ac:dyDescent="0.3"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</row>
    <row r="273" spans="15:40" x14ac:dyDescent="0.3"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</row>
    <row r="274" spans="15:40" x14ac:dyDescent="0.3"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</row>
    <row r="275" spans="15:40" x14ac:dyDescent="0.3"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</row>
    <row r="276" spans="15:40" x14ac:dyDescent="0.3"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</row>
    <row r="277" spans="15:40" x14ac:dyDescent="0.3"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</row>
    <row r="278" spans="15:40" x14ac:dyDescent="0.3"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</row>
    <row r="279" spans="15:40" x14ac:dyDescent="0.3"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</row>
    <row r="280" spans="15:40" x14ac:dyDescent="0.3"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</row>
    <row r="281" spans="15:40" x14ac:dyDescent="0.3"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</row>
    <row r="282" spans="15:40" x14ac:dyDescent="0.3"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</row>
    <row r="283" spans="15:40" x14ac:dyDescent="0.3"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</row>
    <row r="284" spans="15:40" x14ac:dyDescent="0.3"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</row>
    <row r="285" spans="15:40" x14ac:dyDescent="0.3"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</row>
    <row r="286" spans="15:40" x14ac:dyDescent="0.3"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</row>
    <row r="287" spans="15:40" x14ac:dyDescent="0.3"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</row>
    <row r="288" spans="15:40" x14ac:dyDescent="0.3"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</row>
    <row r="289" spans="15:40" x14ac:dyDescent="0.3"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</row>
    <row r="290" spans="15:40" x14ac:dyDescent="0.3"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</row>
    <row r="291" spans="15:40" x14ac:dyDescent="0.3"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</row>
    <row r="292" spans="15:40" x14ac:dyDescent="0.3"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</row>
    <row r="293" spans="15:40" x14ac:dyDescent="0.3"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</row>
    <row r="294" spans="15:40" x14ac:dyDescent="0.3"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</row>
    <row r="295" spans="15:40" x14ac:dyDescent="0.3"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</row>
    <row r="296" spans="15:40" x14ac:dyDescent="0.3"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</row>
    <row r="297" spans="15:40" x14ac:dyDescent="0.3"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</row>
    <row r="298" spans="15:40" x14ac:dyDescent="0.3"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</row>
    <row r="299" spans="15:40" x14ac:dyDescent="0.3"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</row>
    <row r="300" spans="15:40" x14ac:dyDescent="0.3"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</row>
    <row r="301" spans="15:40" x14ac:dyDescent="0.3"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</row>
    <row r="302" spans="15:40" x14ac:dyDescent="0.3"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</row>
    <row r="303" spans="15:40" x14ac:dyDescent="0.3"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</row>
    <row r="304" spans="15:40" x14ac:dyDescent="0.3"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</row>
    <row r="305" spans="15:40" x14ac:dyDescent="0.3"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</row>
    <row r="306" spans="15:40" x14ac:dyDescent="0.3"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</row>
    <row r="307" spans="15:40" x14ac:dyDescent="0.3"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</row>
    <row r="308" spans="15:40" x14ac:dyDescent="0.3"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</row>
    <row r="309" spans="15:40" x14ac:dyDescent="0.3"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</row>
    <row r="310" spans="15:40" x14ac:dyDescent="0.3"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</row>
    <row r="311" spans="15:40" x14ac:dyDescent="0.3"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</row>
    <row r="312" spans="15:40" x14ac:dyDescent="0.3"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</row>
    <row r="313" spans="15:40" x14ac:dyDescent="0.3"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</row>
    <row r="314" spans="15:40" x14ac:dyDescent="0.3"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</row>
    <row r="315" spans="15:40" x14ac:dyDescent="0.3"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</row>
    <row r="316" spans="15:40" x14ac:dyDescent="0.3"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15:40" x14ac:dyDescent="0.3"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15:40" x14ac:dyDescent="0.3"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15:40" x14ac:dyDescent="0.3"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15:40" x14ac:dyDescent="0.3"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</row>
    <row r="321" spans="15:40" x14ac:dyDescent="0.3"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</row>
    <row r="322" spans="15:40" x14ac:dyDescent="0.3"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</row>
    <row r="323" spans="15:40" x14ac:dyDescent="0.3"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</row>
    <row r="324" spans="15:40" x14ac:dyDescent="0.3"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</row>
    <row r="325" spans="15:40" x14ac:dyDescent="0.3"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</row>
    <row r="326" spans="15:40" x14ac:dyDescent="0.3"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</row>
    <row r="327" spans="15:40" x14ac:dyDescent="0.3"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</row>
    <row r="328" spans="15:40" x14ac:dyDescent="0.3"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</row>
    <row r="329" spans="15:40" x14ac:dyDescent="0.3"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</row>
    <row r="330" spans="15:40" x14ac:dyDescent="0.3"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</row>
    <row r="331" spans="15:40" x14ac:dyDescent="0.3"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</row>
    <row r="332" spans="15:40" x14ac:dyDescent="0.3"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</row>
    <row r="333" spans="15:40" x14ac:dyDescent="0.3"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</row>
    <row r="334" spans="15:40" x14ac:dyDescent="0.3"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</row>
    <row r="335" spans="15:40" x14ac:dyDescent="0.3"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</row>
    <row r="336" spans="15:40" x14ac:dyDescent="0.3"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</row>
    <row r="337" spans="15:40" x14ac:dyDescent="0.3"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</row>
    <row r="338" spans="15:40" x14ac:dyDescent="0.3"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</row>
    <row r="339" spans="15:40" x14ac:dyDescent="0.3"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</row>
    <row r="340" spans="15:40" x14ac:dyDescent="0.3"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</row>
    <row r="341" spans="15:40" x14ac:dyDescent="0.3"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</row>
    <row r="342" spans="15:40" x14ac:dyDescent="0.3"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</row>
    <row r="343" spans="15:40" x14ac:dyDescent="0.3"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</row>
    <row r="344" spans="15:40" x14ac:dyDescent="0.3"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</row>
    <row r="345" spans="15:40" x14ac:dyDescent="0.3"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</row>
    <row r="346" spans="15:40" x14ac:dyDescent="0.3"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</row>
    <row r="347" spans="15:40" x14ac:dyDescent="0.3"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</row>
    <row r="348" spans="15:40" x14ac:dyDescent="0.3"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</row>
    <row r="349" spans="15:40" x14ac:dyDescent="0.3"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</row>
    <row r="350" spans="15:40" x14ac:dyDescent="0.3"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</row>
    <row r="351" spans="15:40" x14ac:dyDescent="0.3"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</row>
    <row r="352" spans="15:40" x14ac:dyDescent="0.3"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</row>
    <row r="353" spans="15:40" x14ac:dyDescent="0.3"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</row>
    <row r="354" spans="15:40" x14ac:dyDescent="0.3"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</row>
    <row r="355" spans="15:40" x14ac:dyDescent="0.3"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</row>
    <row r="356" spans="15:40" x14ac:dyDescent="0.3"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</row>
    <row r="357" spans="15:40" x14ac:dyDescent="0.3"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</row>
    <row r="358" spans="15:40" x14ac:dyDescent="0.3"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</row>
    <row r="359" spans="15:40" x14ac:dyDescent="0.3"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</row>
    <row r="360" spans="15:40" x14ac:dyDescent="0.3"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</row>
    <row r="361" spans="15:40" x14ac:dyDescent="0.3"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</row>
    <row r="362" spans="15:40" x14ac:dyDescent="0.3"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</row>
    <row r="363" spans="15:40" x14ac:dyDescent="0.3"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</row>
    <row r="364" spans="15:40" x14ac:dyDescent="0.3"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</row>
    <row r="365" spans="15:40" x14ac:dyDescent="0.3"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</row>
    <row r="366" spans="15:40" x14ac:dyDescent="0.3"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</row>
    <row r="367" spans="15:40" x14ac:dyDescent="0.3"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</row>
    <row r="368" spans="15:40" x14ac:dyDescent="0.3"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</row>
    <row r="369" spans="15:40" x14ac:dyDescent="0.3"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</row>
    <row r="370" spans="15:40" x14ac:dyDescent="0.3"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</row>
    <row r="371" spans="15:40" x14ac:dyDescent="0.3"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</row>
    <row r="372" spans="15:40" x14ac:dyDescent="0.3"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</row>
    <row r="373" spans="15:40" x14ac:dyDescent="0.3"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</row>
    <row r="374" spans="15:40" x14ac:dyDescent="0.3"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</row>
    <row r="375" spans="15:40" x14ac:dyDescent="0.3"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</row>
    <row r="376" spans="15:40" x14ac:dyDescent="0.3"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</row>
    <row r="377" spans="15:40" x14ac:dyDescent="0.3"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</row>
    <row r="378" spans="15:40" x14ac:dyDescent="0.3"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</row>
    <row r="379" spans="15:40" x14ac:dyDescent="0.3"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</row>
    <row r="380" spans="15:40" x14ac:dyDescent="0.3"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</row>
    <row r="381" spans="15:40" x14ac:dyDescent="0.3"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</row>
    <row r="382" spans="15:40" x14ac:dyDescent="0.3"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</row>
    <row r="383" spans="15:40" x14ac:dyDescent="0.3"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</row>
    <row r="384" spans="15:40" x14ac:dyDescent="0.3"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</row>
    <row r="385" spans="15:40" x14ac:dyDescent="0.3"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</row>
    <row r="386" spans="15:40" x14ac:dyDescent="0.3"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</row>
    <row r="387" spans="15:40" x14ac:dyDescent="0.3"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</row>
    <row r="388" spans="15:40" x14ac:dyDescent="0.3"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</row>
    <row r="389" spans="15:40" x14ac:dyDescent="0.3"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</row>
    <row r="390" spans="15:40" x14ac:dyDescent="0.3"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</row>
    <row r="391" spans="15:40" x14ac:dyDescent="0.3"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</row>
    <row r="392" spans="15:40" x14ac:dyDescent="0.3"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</row>
    <row r="393" spans="15:40" x14ac:dyDescent="0.3"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</row>
    <row r="394" spans="15:40" x14ac:dyDescent="0.3"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</row>
    <row r="395" spans="15:40" x14ac:dyDescent="0.3"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</row>
    <row r="396" spans="15:40" x14ac:dyDescent="0.3"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</row>
    <row r="397" spans="15:40" x14ac:dyDescent="0.3"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</row>
    <row r="398" spans="15:40" x14ac:dyDescent="0.3"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</row>
    <row r="399" spans="15:40" x14ac:dyDescent="0.3"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</row>
    <row r="400" spans="15:40" x14ac:dyDescent="0.3"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</row>
    <row r="401" spans="15:40" x14ac:dyDescent="0.3"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</row>
    <row r="402" spans="15:40" x14ac:dyDescent="0.3"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</row>
    <row r="403" spans="15:40" x14ac:dyDescent="0.3"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</row>
    <row r="404" spans="15:40" x14ac:dyDescent="0.3"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</row>
    <row r="405" spans="15:40" x14ac:dyDescent="0.3"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</row>
    <row r="406" spans="15:40" x14ac:dyDescent="0.3"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</row>
    <row r="407" spans="15:40" x14ac:dyDescent="0.3"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</row>
    <row r="408" spans="15:40" x14ac:dyDescent="0.3"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</row>
    <row r="409" spans="15:40" x14ac:dyDescent="0.3"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</row>
    <row r="410" spans="15:40" x14ac:dyDescent="0.3"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</row>
    <row r="411" spans="15:40" x14ac:dyDescent="0.3"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</row>
    <row r="412" spans="15:40" x14ac:dyDescent="0.3"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</row>
    <row r="413" spans="15:40" x14ac:dyDescent="0.3"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</row>
    <row r="414" spans="15:40" x14ac:dyDescent="0.3"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</row>
    <row r="415" spans="15:40" x14ac:dyDescent="0.3"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</row>
    <row r="416" spans="15:40" x14ac:dyDescent="0.3"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</row>
    <row r="417" spans="15:40" x14ac:dyDescent="0.3"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</row>
    <row r="418" spans="15:40" x14ac:dyDescent="0.3"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</row>
    <row r="419" spans="15:40" x14ac:dyDescent="0.3"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</row>
    <row r="420" spans="15:40" x14ac:dyDescent="0.3"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</row>
    <row r="421" spans="15:40" x14ac:dyDescent="0.3"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</row>
    <row r="422" spans="15:40" x14ac:dyDescent="0.3"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</row>
    <row r="423" spans="15:40" x14ac:dyDescent="0.3"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</row>
    <row r="424" spans="15:40" x14ac:dyDescent="0.3"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</row>
    <row r="425" spans="15:40" x14ac:dyDescent="0.3"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</row>
    <row r="426" spans="15:40" x14ac:dyDescent="0.3"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</row>
    <row r="427" spans="15:40" x14ac:dyDescent="0.3"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</row>
    <row r="428" spans="15:40" x14ac:dyDescent="0.3"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</row>
    <row r="429" spans="15:40" x14ac:dyDescent="0.3"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</row>
    <row r="430" spans="15:40" x14ac:dyDescent="0.3"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</row>
    <row r="431" spans="15:40" x14ac:dyDescent="0.3"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</row>
    <row r="432" spans="15:40" x14ac:dyDescent="0.3"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</row>
    <row r="433" spans="1:40" x14ac:dyDescent="0.3"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</row>
    <row r="434" spans="1:40" x14ac:dyDescent="0.3"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</row>
    <row r="435" spans="1:40" x14ac:dyDescent="0.3"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</row>
    <row r="436" spans="1:40" x14ac:dyDescent="0.3"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</row>
    <row r="437" spans="1:40" s="5" customFormat="1" x14ac:dyDescent="0.3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</row>
    <row r="438" spans="1:40" s="5" customFormat="1" x14ac:dyDescent="0.3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</row>
    <row r="439" spans="1:40" s="5" customFormat="1" x14ac:dyDescent="0.3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</row>
    <row r="440" spans="1:40" s="5" customFormat="1" x14ac:dyDescent="0.3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</row>
    <row r="441" spans="1:40" s="5" customFormat="1" x14ac:dyDescent="0.3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</row>
    <row r="442" spans="1:40" s="5" customFormat="1" x14ac:dyDescent="0.3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</row>
    <row r="443" spans="1:40" s="5" customFormat="1" x14ac:dyDescent="0.3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</row>
    <row r="444" spans="1:40" s="5" customFormat="1" x14ac:dyDescent="0.3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</row>
    <row r="445" spans="1:40" s="5" customFormat="1" x14ac:dyDescent="0.3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</row>
    <row r="446" spans="1:40" s="5" customFormat="1" x14ac:dyDescent="0.3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</row>
    <row r="447" spans="1:40" s="5" customFormat="1" x14ac:dyDescent="0.3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</row>
    <row r="448" spans="1:40" s="5" customFormat="1" x14ac:dyDescent="0.3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</row>
    <row r="449" spans="1:40" s="5" customFormat="1" x14ac:dyDescent="0.3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</row>
    <row r="450" spans="1:40" s="5" customFormat="1" x14ac:dyDescent="0.3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</row>
    <row r="451" spans="1:40" s="5" customFormat="1" x14ac:dyDescent="0.3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</row>
    <row r="452" spans="1:40" s="5" customFormat="1" x14ac:dyDescent="0.3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</row>
    <row r="453" spans="1:40" x14ac:dyDescent="0.3"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</row>
    <row r="454" spans="1:40" x14ac:dyDescent="0.3"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</row>
    <row r="455" spans="1:40" x14ac:dyDescent="0.3"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</row>
    <row r="456" spans="1:40" x14ac:dyDescent="0.3"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</row>
    <row r="457" spans="1:40" x14ac:dyDescent="0.3"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</row>
    <row r="458" spans="1:40" x14ac:dyDescent="0.3"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</row>
    <row r="459" spans="1:40" x14ac:dyDescent="0.3"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</row>
    <row r="460" spans="1:40" x14ac:dyDescent="0.3"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</row>
    <row r="461" spans="1:40" x14ac:dyDescent="0.3"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</row>
    <row r="462" spans="1:40" x14ac:dyDescent="0.3"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</row>
    <row r="463" spans="1:40" x14ac:dyDescent="0.3"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</row>
    <row r="464" spans="1:40" x14ac:dyDescent="0.3"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</row>
    <row r="465" spans="15:40" x14ac:dyDescent="0.3"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</row>
    <row r="466" spans="15:40" x14ac:dyDescent="0.3"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</row>
    <row r="467" spans="15:40" x14ac:dyDescent="0.3"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</row>
    <row r="468" spans="15:40" x14ac:dyDescent="0.3"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</row>
    <row r="469" spans="15:40" x14ac:dyDescent="0.3"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</row>
    <row r="470" spans="15:40" x14ac:dyDescent="0.3"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</row>
    <row r="471" spans="15:40" x14ac:dyDescent="0.3"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</row>
    <row r="472" spans="15:40" x14ac:dyDescent="0.3"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</row>
    <row r="473" spans="15:40" x14ac:dyDescent="0.3"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</row>
    <row r="474" spans="15:40" x14ac:dyDescent="0.3"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</row>
    <row r="475" spans="15:40" x14ac:dyDescent="0.3"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</row>
    <row r="476" spans="15:40" x14ac:dyDescent="0.3"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</row>
    <row r="477" spans="15:40" x14ac:dyDescent="0.3"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</row>
    <row r="478" spans="15:40" x14ac:dyDescent="0.3"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</row>
    <row r="479" spans="15:40" x14ac:dyDescent="0.3"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</row>
    <row r="480" spans="15:40" x14ac:dyDescent="0.3"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</row>
    <row r="481" spans="15:40" x14ac:dyDescent="0.3"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</row>
    <row r="482" spans="15:40" x14ac:dyDescent="0.3"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</row>
    <row r="483" spans="15:40" x14ac:dyDescent="0.3"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</row>
    <row r="484" spans="15:40" x14ac:dyDescent="0.3"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</row>
    <row r="485" spans="15:40" x14ac:dyDescent="0.3"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</row>
    <row r="486" spans="15:40" x14ac:dyDescent="0.3"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</row>
    <row r="487" spans="15:40" x14ac:dyDescent="0.3"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</row>
    <row r="488" spans="15:40" x14ac:dyDescent="0.3"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</row>
    <row r="489" spans="15:40" x14ac:dyDescent="0.3"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</row>
    <row r="490" spans="15:40" x14ac:dyDescent="0.3"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</row>
    <row r="491" spans="15:40" x14ac:dyDescent="0.3"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</row>
    <row r="492" spans="15:40" x14ac:dyDescent="0.3"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</row>
    <row r="493" spans="15:40" x14ac:dyDescent="0.3"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</row>
    <row r="494" spans="15:40" x14ac:dyDescent="0.3"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</row>
    <row r="495" spans="15:40" x14ac:dyDescent="0.3"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</row>
    <row r="496" spans="15:40" x14ac:dyDescent="0.3"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</row>
    <row r="497" spans="15:40" x14ac:dyDescent="0.3"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</row>
    <row r="498" spans="15:40" x14ac:dyDescent="0.3"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</row>
    <row r="499" spans="15:40" x14ac:dyDescent="0.3"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</row>
    <row r="500" spans="15:40" x14ac:dyDescent="0.3"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</row>
    <row r="501" spans="15:40" x14ac:dyDescent="0.3"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</row>
    <row r="502" spans="15:40" x14ac:dyDescent="0.3"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</row>
    <row r="503" spans="15:40" x14ac:dyDescent="0.3"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</row>
    <row r="504" spans="15:40" x14ac:dyDescent="0.3"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</row>
    <row r="505" spans="15:40" x14ac:dyDescent="0.3"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</row>
    <row r="506" spans="15:40" x14ac:dyDescent="0.3"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</row>
    <row r="507" spans="15:40" x14ac:dyDescent="0.3"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</row>
    <row r="508" spans="15:40" x14ac:dyDescent="0.3"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</row>
    <row r="509" spans="15:40" x14ac:dyDescent="0.3"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</row>
    <row r="510" spans="15:40" x14ac:dyDescent="0.3"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</row>
    <row r="511" spans="15:40" x14ac:dyDescent="0.3"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</row>
    <row r="512" spans="15:40" x14ac:dyDescent="0.3"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</row>
    <row r="513" spans="15:40" x14ac:dyDescent="0.3"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</row>
    <row r="514" spans="15:40" x14ac:dyDescent="0.3"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</row>
    <row r="515" spans="15:40" x14ac:dyDescent="0.3"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</row>
    <row r="516" spans="15:40" x14ac:dyDescent="0.3"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</row>
    <row r="517" spans="15:40" x14ac:dyDescent="0.3"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</row>
    <row r="518" spans="15:40" x14ac:dyDescent="0.3"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</row>
    <row r="519" spans="15:40" x14ac:dyDescent="0.3"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</row>
    <row r="520" spans="15:40" x14ac:dyDescent="0.3"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</row>
    <row r="521" spans="15:40" x14ac:dyDescent="0.3"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</row>
    <row r="522" spans="15:40" x14ac:dyDescent="0.3"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</row>
    <row r="523" spans="15:40" x14ac:dyDescent="0.3"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</row>
    <row r="524" spans="15:40" x14ac:dyDescent="0.3"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</row>
    <row r="525" spans="15:40" x14ac:dyDescent="0.3"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</row>
    <row r="526" spans="15:40" x14ac:dyDescent="0.3"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</row>
    <row r="527" spans="15:40" x14ac:dyDescent="0.3"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</row>
    <row r="528" spans="15:40" x14ac:dyDescent="0.3"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</row>
    <row r="529" spans="15:40" x14ac:dyDescent="0.3"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</row>
    <row r="530" spans="15:40" x14ac:dyDescent="0.3"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</row>
    <row r="531" spans="15:40" x14ac:dyDescent="0.3"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</row>
    <row r="532" spans="15:40" x14ac:dyDescent="0.3"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</row>
    <row r="533" spans="15:40" x14ac:dyDescent="0.3"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</row>
    <row r="534" spans="15:40" x14ac:dyDescent="0.3"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</row>
    <row r="535" spans="15:40" x14ac:dyDescent="0.3"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</row>
    <row r="536" spans="15:40" x14ac:dyDescent="0.3"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</row>
    <row r="537" spans="15:40" x14ac:dyDescent="0.3"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</row>
    <row r="538" spans="15:40" x14ac:dyDescent="0.3"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</row>
    <row r="539" spans="15:40" x14ac:dyDescent="0.3"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</row>
    <row r="540" spans="15:40" x14ac:dyDescent="0.3"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</row>
    <row r="541" spans="15:40" x14ac:dyDescent="0.3"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</row>
    <row r="542" spans="15:40" x14ac:dyDescent="0.3"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</row>
    <row r="543" spans="15:40" x14ac:dyDescent="0.3"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</row>
    <row r="544" spans="15:40" x14ac:dyDescent="0.3"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</row>
    <row r="545" spans="15:40" x14ac:dyDescent="0.3"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</row>
    <row r="546" spans="15:40" x14ac:dyDescent="0.3"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</row>
    <row r="547" spans="15:40" x14ac:dyDescent="0.3"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</row>
    <row r="548" spans="15:40" x14ac:dyDescent="0.3"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</row>
    <row r="549" spans="15:40" x14ac:dyDescent="0.3"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</row>
    <row r="550" spans="15:40" x14ac:dyDescent="0.3"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</row>
    <row r="551" spans="15:40" x14ac:dyDescent="0.3"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</row>
    <row r="552" spans="15:40" x14ac:dyDescent="0.3"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</row>
    <row r="553" spans="15:40" x14ac:dyDescent="0.3"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</row>
    <row r="554" spans="15:40" x14ac:dyDescent="0.3"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</row>
    <row r="555" spans="15:40" x14ac:dyDescent="0.3"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</row>
    <row r="556" spans="15:40" x14ac:dyDescent="0.3"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</row>
    <row r="557" spans="15:40" x14ac:dyDescent="0.3"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</row>
    <row r="558" spans="15:40" x14ac:dyDescent="0.3"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</row>
    <row r="559" spans="15:40" x14ac:dyDescent="0.3"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</row>
    <row r="560" spans="15:40" x14ac:dyDescent="0.3"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</row>
    <row r="561" spans="1:40" x14ac:dyDescent="0.3"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</row>
    <row r="562" spans="1:40" x14ac:dyDescent="0.3"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</row>
    <row r="563" spans="1:40" x14ac:dyDescent="0.3"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</row>
    <row r="564" spans="1:40" x14ac:dyDescent="0.3"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</row>
    <row r="565" spans="1:40" s="5" customFormat="1" x14ac:dyDescent="0.3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</row>
    <row r="566" spans="1:40" s="5" customFormat="1" x14ac:dyDescent="0.3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</row>
    <row r="567" spans="1:40" s="5" customFormat="1" x14ac:dyDescent="0.3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</row>
    <row r="568" spans="1:40" s="5" customFormat="1" x14ac:dyDescent="0.3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</row>
    <row r="569" spans="1:40" s="5" customFormat="1" x14ac:dyDescent="0.3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</row>
    <row r="570" spans="1:40" s="5" customFormat="1" x14ac:dyDescent="0.3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</row>
    <row r="571" spans="1:40" s="5" customFormat="1" x14ac:dyDescent="0.3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</row>
    <row r="572" spans="1:40" s="5" customFormat="1" x14ac:dyDescent="0.3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</row>
    <row r="573" spans="1:40" s="5" customFormat="1" x14ac:dyDescent="0.3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</row>
    <row r="574" spans="1:40" s="5" customFormat="1" x14ac:dyDescent="0.3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</row>
    <row r="575" spans="1:40" s="5" customFormat="1" x14ac:dyDescent="0.3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</row>
    <row r="576" spans="1:40" s="5" customFormat="1" x14ac:dyDescent="0.3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</row>
    <row r="577" spans="1:40" s="5" customFormat="1" x14ac:dyDescent="0.3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</row>
    <row r="578" spans="1:40" s="5" customFormat="1" x14ac:dyDescent="0.3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</row>
    <row r="579" spans="1:40" s="5" customFormat="1" x14ac:dyDescent="0.3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</row>
    <row r="580" spans="1:40" s="5" customFormat="1" x14ac:dyDescent="0.3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</row>
    <row r="581" spans="1:40" s="5" customFormat="1" x14ac:dyDescent="0.3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</row>
    <row r="582" spans="1:40" s="5" customFormat="1" x14ac:dyDescent="0.3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</row>
    <row r="583" spans="1:40" s="5" customFormat="1" x14ac:dyDescent="0.3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</row>
    <row r="584" spans="1:40" s="5" customFormat="1" x14ac:dyDescent="0.3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</row>
    <row r="585" spans="1:40" s="5" customFormat="1" x14ac:dyDescent="0.3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</row>
    <row r="586" spans="1:40" s="5" customFormat="1" x14ac:dyDescent="0.3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</row>
    <row r="587" spans="1:40" s="5" customFormat="1" x14ac:dyDescent="0.3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</row>
    <row r="588" spans="1:40" s="5" customFormat="1" x14ac:dyDescent="0.3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</row>
    <row r="589" spans="1:40" s="5" customFormat="1" x14ac:dyDescent="0.3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</row>
    <row r="590" spans="1:40" s="5" customFormat="1" x14ac:dyDescent="0.3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</row>
    <row r="591" spans="1:40" s="5" customFormat="1" x14ac:dyDescent="0.3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</row>
    <row r="592" spans="1:40" s="5" customFormat="1" x14ac:dyDescent="0.3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</row>
    <row r="593" spans="1:40" s="5" customFormat="1" x14ac:dyDescent="0.3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</row>
    <row r="594" spans="1:40" s="5" customFormat="1" x14ac:dyDescent="0.3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</row>
    <row r="595" spans="1:40" s="5" customFormat="1" x14ac:dyDescent="0.3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</row>
    <row r="596" spans="1:40" s="5" customFormat="1" x14ac:dyDescent="0.3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</row>
    <row r="597" spans="1:40" s="5" customFormat="1" x14ac:dyDescent="0.3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</row>
    <row r="598" spans="1:40" s="5" customFormat="1" x14ac:dyDescent="0.3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</row>
    <row r="599" spans="1:40" s="5" customFormat="1" x14ac:dyDescent="0.3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</row>
    <row r="600" spans="1:40" s="5" customFormat="1" x14ac:dyDescent="0.3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</row>
    <row r="601" spans="1:40" s="5" customFormat="1" x14ac:dyDescent="0.3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</row>
    <row r="602" spans="1:40" s="5" customFormat="1" x14ac:dyDescent="0.3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</row>
    <row r="603" spans="1:40" s="5" customFormat="1" x14ac:dyDescent="0.3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</row>
    <row r="604" spans="1:40" s="5" customFormat="1" x14ac:dyDescent="0.3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</row>
    <row r="605" spans="1:40" s="5" customFormat="1" x14ac:dyDescent="0.3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</row>
    <row r="606" spans="1:40" s="5" customFormat="1" x14ac:dyDescent="0.3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</row>
    <row r="607" spans="1:40" s="5" customFormat="1" x14ac:dyDescent="0.3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</row>
    <row r="608" spans="1:40" s="5" customFormat="1" x14ac:dyDescent="0.3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</row>
    <row r="609" spans="1:40" s="5" customFormat="1" x14ac:dyDescent="0.3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</row>
    <row r="610" spans="1:40" s="5" customFormat="1" x14ac:dyDescent="0.3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</row>
    <row r="611" spans="1:40" s="5" customFormat="1" x14ac:dyDescent="0.3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</row>
    <row r="612" spans="1:40" s="5" customFormat="1" x14ac:dyDescent="0.3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</row>
    <row r="613" spans="1:40" s="5" customFormat="1" x14ac:dyDescent="0.3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</row>
    <row r="614" spans="1:40" s="5" customFormat="1" x14ac:dyDescent="0.3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</row>
    <row r="615" spans="1:40" s="5" customFormat="1" x14ac:dyDescent="0.3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</row>
    <row r="616" spans="1:40" s="5" customFormat="1" x14ac:dyDescent="0.3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</row>
    <row r="617" spans="1:40" s="5" customFormat="1" x14ac:dyDescent="0.3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</row>
    <row r="618" spans="1:40" s="5" customFormat="1" x14ac:dyDescent="0.3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</row>
    <row r="619" spans="1:40" s="5" customFormat="1" x14ac:dyDescent="0.3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</row>
    <row r="620" spans="1:40" s="5" customFormat="1" x14ac:dyDescent="0.3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</row>
    <row r="621" spans="1:40" s="5" customFormat="1" x14ac:dyDescent="0.3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</row>
    <row r="622" spans="1:40" s="5" customFormat="1" x14ac:dyDescent="0.3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</row>
    <row r="623" spans="1:40" s="5" customFormat="1" x14ac:dyDescent="0.3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</row>
    <row r="624" spans="1:40" s="5" customFormat="1" x14ac:dyDescent="0.3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</row>
    <row r="625" spans="1:40" s="5" customFormat="1" x14ac:dyDescent="0.3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</row>
    <row r="626" spans="1:40" s="5" customFormat="1" x14ac:dyDescent="0.3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</row>
    <row r="627" spans="1:40" s="5" customFormat="1" x14ac:dyDescent="0.3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</row>
    <row r="628" spans="1:40" s="5" customFormat="1" x14ac:dyDescent="0.3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</row>
    <row r="629" spans="1:40" s="5" customFormat="1" x14ac:dyDescent="0.3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</row>
    <row r="630" spans="1:40" s="5" customFormat="1" x14ac:dyDescent="0.3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</row>
    <row r="631" spans="1:40" s="5" customFormat="1" x14ac:dyDescent="0.3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</row>
    <row r="632" spans="1:40" s="5" customFormat="1" x14ac:dyDescent="0.3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</row>
    <row r="633" spans="1:40" s="5" customFormat="1" x14ac:dyDescent="0.3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</row>
    <row r="634" spans="1:40" s="5" customFormat="1" x14ac:dyDescent="0.3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</row>
    <row r="635" spans="1:40" s="5" customFormat="1" x14ac:dyDescent="0.3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</row>
    <row r="636" spans="1:40" s="5" customFormat="1" x14ac:dyDescent="0.3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</row>
    <row r="637" spans="1:40" s="5" customFormat="1" x14ac:dyDescent="0.3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</row>
    <row r="638" spans="1:40" s="5" customFormat="1" x14ac:dyDescent="0.3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</row>
    <row r="639" spans="1:40" s="5" customFormat="1" x14ac:dyDescent="0.3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</row>
    <row r="640" spans="1:40" s="5" customFormat="1" x14ac:dyDescent="0.3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</row>
    <row r="641" spans="1:40" s="5" customFormat="1" x14ac:dyDescent="0.3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</row>
  </sheetData>
  <mergeCells count="1">
    <mergeCell ref="A1:E2"/>
  </mergeCells>
  <phoneticPr fontId="1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FB3C5-C901-441E-951A-C9DFA1A52445}">
  <sheetPr codeName="Sheet15"/>
  <dimension ref="A1:AR897"/>
  <sheetViews>
    <sheetView workbookViewId="0">
      <pane xSplit="5" ySplit="5" topLeftCell="F6" activePane="bottomRight" state="frozen"/>
      <selection activeCell="E6" sqref="E6"/>
      <selection pane="topRight" activeCell="E6" sqref="E6"/>
      <selection pane="bottomLeft" activeCell="E6" sqref="E6"/>
      <selection pane="bottomRight" activeCell="E6" sqref="E6"/>
    </sheetView>
  </sheetViews>
  <sheetFormatPr defaultRowHeight="14.4" x14ac:dyDescent="0.3"/>
  <cols>
    <col min="1" max="1" width="13.77734375" bestFit="1" customWidth="1"/>
    <col min="2" max="2" width="14.44140625" bestFit="1" customWidth="1"/>
    <col min="3" max="3" width="11.5546875" bestFit="1" customWidth="1"/>
    <col min="4" max="4" width="10.77734375" bestFit="1" customWidth="1"/>
    <col min="5" max="5" width="13.5546875" bestFit="1" customWidth="1"/>
    <col min="6" max="6" width="20.6640625" bestFit="1" customWidth="1"/>
    <col min="7" max="7" width="6.6640625" bestFit="1" customWidth="1"/>
    <col min="8" max="8" width="8.5546875" bestFit="1" customWidth="1"/>
    <col min="9" max="9" width="43.33203125" bestFit="1" customWidth="1"/>
    <col min="10" max="10" width="11.44140625" bestFit="1" customWidth="1"/>
    <col min="11" max="11" width="4.44140625" bestFit="1" customWidth="1"/>
    <col min="12" max="12" width="9.88671875" bestFit="1" customWidth="1"/>
    <col min="13" max="13" width="10.21875" bestFit="1" customWidth="1"/>
    <col min="14" max="14" width="8.109375" bestFit="1" customWidth="1"/>
    <col min="15" max="15" width="22.109375" bestFit="1" customWidth="1"/>
    <col min="16" max="16" width="23" bestFit="1" customWidth="1"/>
    <col min="17" max="17" width="80.5546875" bestFit="1" customWidth="1"/>
    <col min="18" max="18" width="11.44140625" bestFit="1" customWidth="1"/>
    <col min="19" max="19" width="4.44140625" bestFit="1" customWidth="1"/>
    <col min="20" max="20" width="13.5546875" bestFit="1" customWidth="1"/>
    <col min="21" max="21" width="18.6640625" bestFit="1" customWidth="1"/>
    <col min="22" max="22" width="37.44140625" bestFit="1" customWidth="1"/>
    <col min="23" max="23" width="20.88671875" bestFit="1" customWidth="1"/>
    <col min="24" max="24" width="19.77734375" bestFit="1" customWidth="1"/>
    <col min="25" max="25" width="20" bestFit="1" customWidth="1"/>
    <col min="26" max="26" width="33.21875" bestFit="1" customWidth="1"/>
    <col min="27" max="27" width="22.21875" bestFit="1" customWidth="1"/>
    <col min="28" max="28" width="21" bestFit="1" customWidth="1"/>
    <col min="29" max="29" width="12.5546875" bestFit="1" customWidth="1"/>
    <col min="30" max="30" width="24.77734375" bestFit="1" customWidth="1"/>
    <col min="31" max="31" width="26.109375" bestFit="1" customWidth="1"/>
    <col min="32" max="32" width="8.88671875" style="5" bestFit="1" customWidth="1"/>
    <col min="33" max="33" width="19.88671875" style="5" bestFit="1" customWidth="1"/>
    <col min="34" max="34" width="21.44140625" style="5" bestFit="1" customWidth="1"/>
    <col min="35" max="35" width="16.6640625" style="5" bestFit="1" customWidth="1"/>
    <col min="36" max="36" width="26.44140625" style="5" bestFit="1" customWidth="1"/>
    <col min="37" max="37" width="8.77734375" style="5" bestFit="1" customWidth="1"/>
    <col min="38" max="38" width="16.33203125" style="5" bestFit="1" customWidth="1"/>
    <col min="39" max="39" width="68.33203125" style="5" hidden="1" customWidth="1"/>
    <col min="40" max="40" width="16.21875" style="5" bestFit="1" customWidth="1"/>
    <col min="41" max="41" width="13.5546875" style="5" bestFit="1" customWidth="1"/>
    <col min="42" max="42" width="12.88671875" style="5" bestFit="1" customWidth="1"/>
    <col min="43" max="43" width="16.77734375" style="5" bestFit="1" customWidth="1"/>
    <col min="44" max="44" width="8.77734375" style="5" bestFit="1" customWidth="1"/>
    <col min="45" max="45" width="16.5546875" bestFit="1" customWidth="1"/>
    <col min="46" max="46" width="20.44140625" bestFit="1" customWidth="1"/>
    <col min="47" max="47" width="13.109375" bestFit="1" customWidth="1"/>
    <col min="48" max="48" width="18.109375" bestFit="1" customWidth="1"/>
    <col min="49" max="49" width="8.88671875" bestFit="1" customWidth="1"/>
    <col min="50" max="50" width="14.21875" bestFit="1" customWidth="1"/>
  </cols>
  <sheetData>
    <row r="1" spans="1:44" x14ac:dyDescent="0.3">
      <c r="A1" s="26" t="s">
        <v>1178</v>
      </c>
      <c r="B1" s="26"/>
      <c r="C1" s="26"/>
      <c r="D1" s="26"/>
      <c r="E1" s="26"/>
      <c r="AF1"/>
      <c r="AG1"/>
      <c r="AH1"/>
      <c r="AI1"/>
      <c r="AJ1"/>
      <c r="AK1"/>
      <c r="AL1"/>
      <c r="AM1"/>
      <c r="AN1"/>
      <c r="AO1"/>
      <c r="AP1"/>
      <c r="AQ1"/>
      <c r="AR1"/>
    </row>
    <row r="2" spans="1:44" x14ac:dyDescent="0.3">
      <c r="A2" s="26"/>
      <c r="B2" s="26"/>
      <c r="C2" s="26"/>
      <c r="D2" s="26"/>
      <c r="E2" s="26"/>
      <c r="AF2"/>
      <c r="AG2"/>
      <c r="AH2"/>
      <c r="AI2"/>
      <c r="AJ2"/>
      <c r="AK2"/>
      <c r="AL2"/>
      <c r="AM2"/>
      <c r="AN2"/>
      <c r="AO2"/>
      <c r="AP2"/>
      <c r="AQ2"/>
      <c r="AR2"/>
    </row>
    <row r="3" spans="1:44" x14ac:dyDescent="0.3">
      <c r="AF3"/>
      <c r="AG3"/>
      <c r="AH3"/>
      <c r="AI3"/>
      <c r="AJ3"/>
      <c r="AK3"/>
      <c r="AL3"/>
      <c r="AM3"/>
      <c r="AN3"/>
      <c r="AO3"/>
      <c r="AP3"/>
      <c r="AQ3"/>
      <c r="AR3"/>
    </row>
    <row r="4" spans="1:44" x14ac:dyDescent="0.3">
      <c r="AF4"/>
      <c r="AG4"/>
      <c r="AH4"/>
      <c r="AI4"/>
      <c r="AJ4"/>
      <c r="AK4"/>
      <c r="AL4"/>
      <c r="AM4"/>
      <c r="AN4"/>
      <c r="AO4"/>
      <c r="AP4"/>
      <c r="AQ4"/>
      <c r="AR4"/>
    </row>
    <row r="5" spans="1:44" x14ac:dyDescent="0.3">
      <c r="A5" t="s">
        <v>671</v>
      </c>
      <c r="B5" t="s">
        <v>533</v>
      </c>
      <c r="C5" t="s">
        <v>672</v>
      </c>
      <c r="D5" t="s">
        <v>673</v>
      </c>
      <c r="E5" t="s">
        <v>71</v>
      </c>
      <c r="F5" s="3" t="s">
        <v>2</v>
      </c>
      <c r="G5" s="3" t="s">
        <v>382</v>
      </c>
      <c r="H5" s="3" t="s">
        <v>1</v>
      </c>
      <c r="AF5"/>
      <c r="AG5"/>
      <c r="AH5"/>
      <c r="AI5"/>
      <c r="AJ5"/>
      <c r="AK5"/>
      <c r="AL5"/>
      <c r="AM5"/>
      <c r="AN5"/>
      <c r="AO5"/>
      <c r="AP5"/>
      <c r="AQ5"/>
      <c r="AR5"/>
    </row>
    <row r="6" spans="1:44" x14ac:dyDescent="0.3">
      <c r="A6">
        <v>1</v>
      </c>
      <c r="B6" t="s">
        <v>674</v>
      </c>
      <c r="C6" s="1">
        <v>44466</v>
      </c>
      <c r="D6" s="1">
        <v>44472</v>
      </c>
      <c r="E6">
        <v>1</v>
      </c>
      <c r="F6" t="str">
        <f>_xlfn.XLOOKUP(ohrm_timesheet[[#This Row],[employee_id]],hs_hr_employee[emp_number],hs_hr_employee[Employee Name],"NF",0,1)</f>
        <v>HRM Administrator</v>
      </c>
      <c r="G6">
        <f>YEAR(ohrm_timesheet[[#This Row],[start_date]])</f>
        <v>2021</v>
      </c>
      <c r="H6">
        <f>MONTH(ohrm_timesheet[[#This Row],[start_date]])</f>
        <v>9</v>
      </c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x14ac:dyDescent="0.3">
      <c r="A7">
        <v>2</v>
      </c>
      <c r="B7" t="s">
        <v>674</v>
      </c>
      <c r="C7" s="1">
        <v>44466</v>
      </c>
      <c r="D7" s="1">
        <v>44472</v>
      </c>
      <c r="E7">
        <v>4</v>
      </c>
      <c r="F7" t="str">
        <f>_xlfn.XLOOKUP(ohrm_timesheet[[#This Row],[employee_id]],hs_hr_employee[emp_number],hs_hr_employee[Employee Name],"NF",0,1)</f>
        <v>Jeet Sharma</v>
      </c>
      <c r="G7">
        <f>YEAR(ohrm_timesheet[[#This Row],[start_date]])</f>
        <v>2021</v>
      </c>
      <c r="H7">
        <f>MONTH(ohrm_timesheet[[#This Row],[start_date]])</f>
        <v>9</v>
      </c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x14ac:dyDescent="0.3">
      <c r="A8">
        <v>3</v>
      </c>
      <c r="B8" t="s">
        <v>675</v>
      </c>
      <c r="C8" s="1">
        <v>44487</v>
      </c>
      <c r="D8" s="1">
        <v>44493</v>
      </c>
      <c r="E8">
        <v>2</v>
      </c>
      <c r="F8" t="str">
        <f>_xlfn.XLOOKUP(ohrm_timesheet[[#This Row],[employee_id]],hs_hr_employee[emp_number],hs_hr_employee[Employee Name],"NF",0,1)</f>
        <v>Sheel Sharma</v>
      </c>
      <c r="G8">
        <f>YEAR(ohrm_timesheet[[#This Row],[start_date]])</f>
        <v>2021</v>
      </c>
      <c r="H8">
        <f>MONTH(ohrm_timesheet[[#This Row],[start_date]])</f>
        <v>10</v>
      </c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x14ac:dyDescent="0.3">
      <c r="A9">
        <v>4</v>
      </c>
      <c r="B9" t="s">
        <v>675</v>
      </c>
      <c r="C9" s="1">
        <v>44466</v>
      </c>
      <c r="D9" s="1">
        <v>44472</v>
      </c>
      <c r="E9">
        <v>2</v>
      </c>
      <c r="F9" t="str">
        <f>_xlfn.XLOOKUP(ohrm_timesheet[[#This Row],[employee_id]],hs_hr_employee[emp_number],hs_hr_employee[Employee Name],"NF",0,1)</f>
        <v>Sheel Sharma</v>
      </c>
      <c r="G9">
        <f>YEAR(ohrm_timesheet[[#This Row],[start_date]])</f>
        <v>2021</v>
      </c>
      <c r="H9">
        <f>MONTH(ohrm_timesheet[[#This Row],[start_date]])</f>
        <v>9</v>
      </c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x14ac:dyDescent="0.3">
      <c r="A10">
        <v>5</v>
      </c>
      <c r="B10" t="s">
        <v>675</v>
      </c>
      <c r="C10" s="1">
        <v>44480</v>
      </c>
      <c r="D10" s="1">
        <v>44486</v>
      </c>
      <c r="E10">
        <v>2</v>
      </c>
      <c r="F10" t="str">
        <f>_xlfn.XLOOKUP(ohrm_timesheet[[#This Row],[employee_id]],hs_hr_employee[emp_number],hs_hr_employee[Employee Name],"NF",0,1)</f>
        <v>Sheel Sharma</v>
      </c>
      <c r="G10">
        <f>YEAR(ohrm_timesheet[[#This Row],[start_date]])</f>
        <v>2021</v>
      </c>
      <c r="H10">
        <f>MONTH(ohrm_timesheet[[#This Row],[start_date]])</f>
        <v>10</v>
      </c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x14ac:dyDescent="0.3">
      <c r="A11">
        <v>6</v>
      </c>
      <c r="B11" t="s">
        <v>675</v>
      </c>
      <c r="C11" s="1">
        <v>44473</v>
      </c>
      <c r="D11" s="1">
        <v>44479</v>
      </c>
      <c r="E11">
        <v>2</v>
      </c>
      <c r="F11" t="str">
        <f>_xlfn.XLOOKUP(ohrm_timesheet[[#This Row],[employee_id]],hs_hr_employee[emp_number],hs_hr_employee[Employee Name],"NF",0,1)</f>
        <v>Sheel Sharma</v>
      </c>
      <c r="G11">
        <f>YEAR(ohrm_timesheet[[#This Row],[start_date]])</f>
        <v>2021</v>
      </c>
      <c r="H11">
        <f>MONTH(ohrm_timesheet[[#This Row],[start_date]])</f>
        <v>10</v>
      </c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x14ac:dyDescent="0.3">
      <c r="A12">
        <v>7</v>
      </c>
      <c r="B12" t="s">
        <v>674</v>
      </c>
      <c r="C12" s="1">
        <v>44487</v>
      </c>
      <c r="D12" s="1">
        <v>44493</v>
      </c>
      <c r="E12">
        <v>1</v>
      </c>
      <c r="F12" t="str">
        <f>_xlfn.XLOOKUP(ohrm_timesheet[[#This Row],[employee_id]],hs_hr_employee[emp_number],hs_hr_employee[Employee Name],"NF",0,1)</f>
        <v>HRM Administrator</v>
      </c>
      <c r="G12">
        <f>YEAR(ohrm_timesheet[[#This Row],[start_date]])</f>
        <v>2021</v>
      </c>
      <c r="H12">
        <f>MONTH(ohrm_timesheet[[#This Row],[start_date]])</f>
        <v>10</v>
      </c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x14ac:dyDescent="0.3">
      <c r="A13">
        <v>8</v>
      </c>
      <c r="B13" t="s">
        <v>674</v>
      </c>
      <c r="C13" s="1">
        <v>44480</v>
      </c>
      <c r="D13" s="1">
        <v>44486</v>
      </c>
      <c r="E13">
        <v>1</v>
      </c>
      <c r="F13" t="str">
        <f>_xlfn.XLOOKUP(ohrm_timesheet[[#This Row],[employee_id]],hs_hr_employee[emp_number],hs_hr_employee[Employee Name],"NF",0,1)</f>
        <v>HRM Administrator</v>
      </c>
      <c r="G13">
        <f>YEAR(ohrm_timesheet[[#This Row],[start_date]])</f>
        <v>2021</v>
      </c>
      <c r="H13">
        <f>MONTH(ohrm_timesheet[[#This Row],[start_date]])</f>
        <v>10</v>
      </c>
      <c r="AF13"/>
      <c r="AG13"/>
      <c r="AH13"/>
      <c r="AI13"/>
      <c r="AJ13"/>
      <c r="AK13"/>
      <c r="AL13"/>
      <c r="AM13"/>
      <c r="AN13"/>
      <c r="AO13"/>
      <c r="AP13"/>
      <c r="AQ13"/>
      <c r="AR13"/>
    </row>
    <row r="14" spans="1:44" x14ac:dyDescent="0.3">
      <c r="A14">
        <v>9</v>
      </c>
      <c r="B14" t="s">
        <v>674</v>
      </c>
      <c r="C14" s="1">
        <v>44473</v>
      </c>
      <c r="D14" s="1">
        <v>44479</v>
      </c>
      <c r="E14">
        <v>1</v>
      </c>
      <c r="F14" t="str">
        <f>_xlfn.XLOOKUP(ohrm_timesheet[[#This Row],[employee_id]],hs_hr_employee[emp_number],hs_hr_employee[Employee Name],"NF",0,1)</f>
        <v>HRM Administrator</v>
      </c>
      <c r="G14">
        <f>YEAR(ohrm_timesheet[[#This Row],[start_date]])</f>
        <v>2021</v>
      </c>
      <c r="H14">
        <f>MONTH(ohrm_timesheet[[#This Row],[start_date]])</f>
        <v>10</v>
      </c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x14ac:dyDescent="0.3">
      <c r="A15">
        <v>10</v>
      </c>
      <c r="B15" t="s">
        <v>675</v>
      </c>
      <c r="C15" s="1">
        <v>44501</v>
      </c>
      <c r="D15" s="1">
        <v>44507</v>
      </c>
      <c r="E15">
        <v>6</v>
      </c>
      <c r="F15" t="str">
        <f>_xlfn.XLOOKUP(ohrm_timesheet[[#This Row],[employee_id]],hs_hr_employee[emp_number],hs_hr_employee[Employee Name],"NF",0,1)</f>
        <v>x_Anjali Kumari</v>
      </c>
      <c r="G15">
        <f>YEAR(ohrm_timesheet[[#This Row],[start_date]])</f>
        <v>2021</v>
      </c>
      <c r="H15">
        <f>MONTH(ohrm_timesheet[[#This Row],[start_date]])</f>
        <v>11</v>
      </c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x14ac:dyDescent="0.3">
      <c r="A16">
        <v>11</v>
      </c>
      <c r="B16" t="s">
        <v>675</v>
      </c>
      <c r="C16" s="1">
        <v>44466</v>
      </c>
      <c r="D16" s="1">
        <v>44472</v>
      </c>
      <c r="E16">
        <v>6</v>
      </c>
      <c r="F16" t="str">
        <f>_xlfn.XLOOKUP(ohrm_timesheet[[#This Row],[employee_id]],hs_hr_employee[emp_number],hs_hr_employee[Employee Name],"NF",0,1)</f>
        <v>x_Anjali Kumari</v>
      </c>
      <c r="G16">
        <f>YEAR(ohrm_timesheet[[#This Row],[start_date]])</f>
        <v>2021</v>
      </c>
      <c r="H16">
        <f>MONTH(ohrm_timesheet[[#This Row],[start_date]])</f>
        <v>9</v>
      </c>
      <c r="AF16"/>
      <c r="AG16"/>
      <c r="AH16"/>
      <c r="AI16"/>
      <c r="AJ16"/>
      <c r="AK16"/>
      <c r="AL16"/>
      <c r="AM16"/>
      <c r="AN16"/>
      <c r="AO16"/>
      <c r="AP16"/>
      <c r="AQ16"/>
      <c r="AR16"/>
    </row>
    <row r="17" spans="1:44" x14ac:dyDescent="0.3">
      <c r="A17">
        <v>12</v>
      </c>
      <c r="B17" t="s">
        <v>675</v>
      </c>
      <c r="C17" s="1">
        <v>44473</v>
      </c>
      <c r="D17" s="1">
        <v>44479</v>
      </c>
      <c r="E17">
        <v>6</v>
      </c>
      <c r="F17" t="str">
        <f>_xlfn.XLOOKUP(ohrm_timesheet[[#This Row],[employee_id]],hs_hr_employee[emp_number],hs_hr_employee[Employee Name],"NF",0,1)</f>
        <v>x_Anjali Kumari</v>
      </c>
      <c r="G17">
        <f>YEAR(ohrm_timesheet[[#This Row],[start_date]])</f>
        <v>2021</v>
      </c>
      <c r="H17">
        <f>MONTH(ohrm_timesheet[[#This Row],[start_date]])</f>
        <v>10</v>
      </c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x14ac:dyDescent="0.3">
      <c r="A18">
        <v>13</v>
      </c>
      <c r="B18" t="s">
        <v>675</v>
      </c>
      <c r="C18" s="1">
        <v>44480</v>
      </c>
      <c r="D18" s="1">
        <v>44486</v>
      </c>
      <c r="E18">
        <v>6</v>
      </c>
      <c r="F18" t="str">
        <f>_xlfn.XLOOKUP(ohrm_timesheet[[#This Row],[employee_id]],hs_hr_employee[emp_number],hs_hr_employee[Employee Name],"NF",0,1)</f>
        <v>x_Anjali Kumari</v>
      </c>
      <c r="G18">
        <f>YEAR(ohrm_timesheet[[#This Row],[start_date]])</f>
        <v>2021</v>
      </c>
      <c r="H18">
        <f>MONTH(ohrm_timesheet[[#This Row],[start_date]])</f>
        <v>10</v>
      </c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x14ac:dyDescent="0.3">
      <c r="A19">
        <v>14</v>
      </c>
      <c r="B19" t="s">
        <v>675</v>
      </c>
      <c r="C19" s="1">
        <v>44487</v>
      </c>
      <c r="D19" s="1">
        <v>44493</v>
      </c>
      <c r="E19">
        <v>6</v>
      </c>
      <c r="F19" t="str">
        <f>_xlfn.XLOOKUP(ohrm_timesheet[[#This Row],[employee_id]],hs_hr_employee[emp_number],hs_hr_employee[Employee Name],"NF",0,1)</f>
        <v>x_Anjali Kumari</v>
      </c>
      <c r="G19">
        <f>YEAR(ohrm_timesheet[[#This Row],[start_date]])</f>
        <v>2021</v>
      </c>
      <c r="H19">
        <f>MONTH(ohrm_timesheet[[#This Row],[start_date]])</f>
        <v>10</v>
      </c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x14ac:dyDescent="0.3">
      <c r="A20">
        <v>15</v>
      </c>
      <c r="B20" t="s">
        <v>675</v>
      </c>
      <c r="C20" s="1">
        <v>44494</v>
      </c>
      <c r="D20" s="1">
        <v>44500</v>
      </c>
      <c r="E20">
        <v>6</v>
      </c>
      <c r="F20" t="str">
        <f>_xlfn.XLOOKUP(ohrm_timesheet[[#This Row],[employee_id]],hs_hr_employee[emp_number],hs_hr_employee[Employee Name],"NF",0,1)</f>
        <v>x_Anjali Kumari</v>
      </c>
      <c r="G20">
        <f>YEAR(ohrm_timesheet[[#This Row],[start_date]])</f>
        <v>2021</v>
      </c>
      <c r="H20">
        <f>MONTH(ohrm_timesheet[[#This Row],[start_date]])</f>
        <v>10</v>
      </c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x14ac:dyDescent="0.3">
      <c r="A21">
        <v>16</v>
      </c>
      <c r="B21" t="s">
        <v>674</v>
      </c>
      <c r="C21" s="1">
        <v>44501</v>
      </c>
      <c r="D21" s="1">
        <v>44507</v>
      </c>
      <c r="E21">
        <v>2</v>
      </c>
      <c r="F21" t="str">
        <f>_xlfn.XLOOKUP(ohrm_timesheet[[#This Row],[employee_id]],hs_hr_employee[emp_number],hs_hr_employee[Employee Name],"NF",0,1)</f>
        <v>Sheel Sharma</v>
      </c>
      <c r="G21">
        <f>YEAR(ohrm_timesheet[[#This Row],[start_date]])</f>
        <v>2021</v>
      </c>
      <c r="H21">
        <f>MONTH(ohrm_timesheet[[#This Row],[start_date]])</f>
        <v>11</v>
      </c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x14ac:dyDescent="0.3">
      <c r="A22">
        <v>17</v>
      </c>
      <c r="B22" t="s">
        <v>674</v>
      </c>
      <c r="C22" s="1">
        <v>44494</v>
      </c>
      <c r="D22" s="1">
        <v>44500</v>
      </c>
      <c r="E22">
        <v>2</v>
      </c>
      <c r="F22" t="str">
        <f>_xlfn.XLOOKUP(ohrm_timesheet[[#This Row],[employee_id]],hs_hr_employee[emp_number],hs_hr_employee[Employee Name],"NF",0,1)</f>
        <v>Sheel Sharma</v>
      </c>
      <c r="G22">
        <f>YEAR(ohrm_timesheet[[#This Row],[start_date]])</f>
        <v>2021</v>
      </c>
      <c r="H22">
        <f>MONTH(ohrm_timesheet[[#This Row],[start_date]])</f>
        <v>10</v>
      </c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x14ac:dyDescent="0.3">
      <c r="A23">
        <v>18</v>
      </c>
      <c r="B23" t="s">
        <v>675</v>
      </c>
      <c r="C23" s="1">
        <v>44501</v>
      </c>
      <c r="D23" s="1">
        <v>44507</v>
      </c>
      <c r="E23">
        <v>7</v>
      </c>
      <c r="F23" t="str">
        <f>_xlfn.XLOOKUP(ohrm_timesheet[[#This Row],[employee_id]],hs_hr_employee[emp_number],hs_hr_employee[Employee Name],"NF",0,1)</f>
        <v>Shekhar Sharma</v>
      </c>
      <c r="G23">
        <f>YEAR(ohrm_timesheet[[#This Row],[start_date]])</f>
        <v>2021</v>
      </c>
      <c r="H23">
        <f>MONTH(ohrm_timesheet[[#This Row],[start_date]])</f>
        <v>11</v>
      </c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x14ac:dyDescent="0.3">
      <c r="A24">
        <v>19</v>
      </c>
      <c r="B24" t="s">
        <v>674</v>
      </c>
      <c r="C24" s="1">
        <v>44501</v>
      </c>
      <c r="D24" s="1">
        <v>44507</v>
      </c>
      <c r="E24">
        <v>3</v>
      </c>
      <c r="F24" t="str">
        <f>_xlfn.XLOOKUP(ohrm_timesheet[[#This Row],[employee_id]],hs_hr_employee[emp_number],hs_hr_employee[Employee Name],"NF",0,1)</f>
        <v>Ratan Pushp</v>
      </c>
      <c r="G24">
        <f>YEAR(ohrm_timesheet[[#This Row],[start_date]])</f>
        <v>2021</v>
      </c>
      <c r="H24">
        <f>MONTH(ohrm_timesheet[[#This Row],[start_date]])</f>
        <v>11</v>
      </c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1:44" x14ac:dyDescent="0.3">
      <c r="A25">
        <v>20</v>
      </c>
      <c r="B25" t="s">
        <v>675</v>
      </c>
      <c r="C25" s="1">
        <v>44508</v>
      </c>
      <c r="D25" s="1">
        <v>44514</v>
      </c>
      <c r="E25">
        <v>6</v>
      </c>
      <c r="F25" t="str">
        <f>_xlfn.XLOOKUP(ohrm_timesheet[[#This Row],[employee_id]],hs_hr_employee[emp_number],hs_hr_employee[Employee Name],"NF",0,1)</f>
        <v>x_Anjali Kumari</v>
      </c>
      <c r="G25">
        <f>YEAR(ohrm_timesheet[[#This Row],[start_date]])</f>
        <v>2021</v>
      </c>
      <c r="H25">
        <f>MONTH(ohrm_timesheet[[#This Row],[start_date]])</f>
        <v>11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x14ac:dyDescent="0.3">
      <c r="A26">
        <v>21</v>
      </c>
      <c r="B26" t="s">
        <v>675</v>
      </c>
      <c r="C26" s="1">
        <v>44508</v>
      </c>
      <c r="D26" s="1">
        <v>44514</v>
      </c>
      <c r="E26">
        <v>7</v>
      </c>
      <c r="F26" t="str">
        <f>_xlfn.XLOOKUP(ohrm_timesheet[[#This Row],[employee_id]],hs_hr_employee[emp_number],hs_hr_employee[Employee Name],"NF",0,1)</f>
        <v>Shekhar Sharma</v>
      </c>
      <c r="G26">
        <f>YEAR(ohrm_timesheet[[#This Row],[start_date]])</f>
        <v>2021</v>
      </c>
      <c r="H26">
        <f>MONTH(ohrm_timesheet[[#This Row],[start_date]])</f>
        <v>11</v>
      </c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x14ac:dyDescent="0.3">
      <c r="A27">
        <v>22</v>
      </c>
      <c r="B27" t="s">
        <v>674</v>
      </c>
      <c r="C27" s="1">
        <v>44508</v>
      </c>
      <c r="D27" s="1">
        <v>44514</v>
      </c>
      <c r="E27">
        <v>1</v>
      </c>
      <c r="F27" t="str">
        <f>_xlfn.XLOOKUP(ohrm_timesheet[[#This Row],[employee_id]],hs_hr_employee[emp_number],hs_hr_employee[Employee Name],"NF",0,1)</f>
        <v>HRM Administrator</v>
      </c>
      <c r="G27">
        <f>YEAR(ohrm_timesheet[[#This Row],[start_date]])</f>
        <v>2021</v>
      </c>
      <c r="H27">
        <f>MONTH(ohrm_timesheet[[#This Row],[start_date]])</f>
        <v>11</v>
      </c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x14ac:dyDescent="0.3">
      <c r="A28">
        <v>23</v>
      </c>
      <c r="B28" t="s">
        <v>674</v>
      </c>
      <c r="C28" s="1">
        <v>44501</v>
      </c>
      <c r="D28" s="1">
        <v>44507</v>
      </c>
      <c r="E28">
        <v>1</v>
      </c>
      <c r="F28" t="str">
        <f>_xlfn.XLOOKUP(ohrm_timesheet[[#This Row],[employee_id]],hs_hr_employee[emp_number],hs_hr_employee[Employee Name],"NF",0,1)</f>
        <v>HRM Administrator</v>
      </c>
      <c r="G28">
        <f>YEAR(ohrm_timesheet[[#This Row],[start_date]])</f>
        <v>2021</v>
      </c>
      <c r="H28">
        <f>MONTH(ohrm_timesheet[[#This Row],[start_date]])</f>
        <v>11</v>
      </c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x14ac:dyDescent="0.3">
      <c r="A29">
        <v>24</v>
      </c>
      <c r="B29" t="s">
        <v>674</v>
      </c>
      <c r="C29" s="1">
        <v>44494</v>
      </c>
      <c r="D29" s="1">
        <v>44500</v>
      </c>
      <c r="E29">
        <v>1</v>
      </c>
      <c r="F29" t="str">
        <f>_xlfn.XLOOKUP(ohrm_timesheet[[#This Row],[employee_id]],hs_hr_employee[emp_number],hs_hr_employee[Employee Name],"NF",0,1)</f>
        <v>HRM Administrator</v>
      </c>
      <c r="G29">
        <f>YEAR(ohrm_timesheet[[#This Row],[start_date]])</f>
        <v>2021</v>
      </c>
      <c r="H29">
        <f>MONTH(ohrm_timesheet[[#This Row],[start_date]])</f>
        <v>10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x14ac:dyDescent="0.3">
      <c r="A30">
        <v>25</v>
      </c>
      <c r="B30" t="s">
        <v>674</v>
      </c>
      <c r="C30" s="1">
        <v>44508</v>
      </c>
      <c r="D30" s="1">
        <v>44514</v>
      </c>
      <c r="E30">
        <v>9</v>
      </c>
      <c r="F30" t="str">
        <f>_xlfn.XLOOKUP(ohrm_timesheet[[#This Row],[employee_id]],hs_hr_employee[emp_number],hs_hr_employee[Employee Name],"NF",0,1)</f>
        <v>x_Uma Kumar</v>
      </c>
      <c r="G30">
        <f>YEAR(ohrm_timesheet[[#This Row],[start_date]])</f>
        <v>2021</v>
      </c>
      <c r="H30">
        <f>MONTH(ohrm_timesheet[[#This Row],[start_date]])</f>
        <v>11</v>
      </c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x14ac:dyDescent="0.3">
      <c r="A31">
        <v>26</v>
      </c>
      <c r="B31" t="s">
        <v>675</v>
      </c>
      <c r="C31" s="1">
        <v>44515</v>
      </c>
      <c r="D31" s="1">
        <v>44521</v>
      </c>
      <c r="E31">
        <v>7</v>
      </c>
      <c r="F31" t="str">
        <f>_xlfn.XLOOKUP(ohrm_timesheet[[#This Row],[employee_id]],hs_hr_employee[emp_number],hs_hr_employee[Employee Name],"NF",0,1)</f>
        <v>Shekhar Sharma</v>
      </c>
      <c r="G31">
        <f>YEAR(ohrm_timesheet[[#This Row],[start_date]])</f>
        <v>2021</v>
      </c>
      <c r="H31">
        <f>MONTH(ohrm_timesheet[[#This Row],[start_date]])</f>
        <v>11</v>
      </c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1:44" x14ac:dyDescent="0.3">
      <c r="A32">
        <v>27</v>
      </c>
      <c r="B32" t="s">
        <v>675</v>
      </c>
      <c r="C32" s="1">
        <v>44515</v>
      </c>
      <c r="D32" s="1">
        <v>44521</v>
      </c>
      <c r="E32">
        <v>9</v>
      </c>
      <c r="F32" t="str">
        <f>_xlfn.XLOOKUP(ohrm_timesheet[[#This Row],[employee_id]],hs_hr_employee[emp_number],hs_hr_employee[Employee Name],"NF",0,1)</f>
        <v>x_Uma Kumar</v>
      </c>
      <c r="G32">
        <f>YEAR(ohrm_timesheet[[#This Row],[start_date]])</f>
        <v>2021</v>
      </c>
      <c r="H32">
        <f>MONTH(ohrm_timesheet[[#This Row],[start_date]])</f>
        <v>11</v>
      </c>
      <c r="AF32"/>
      <c r="AG32"/>
      <c r="AH32"/>
      <c r="AI32"/>
      <c r="AJ32"/>
      <c r="AK32"/>
      <c r="AL32"/>
      <c r="AM32"/>
      <c r="AN32"/>
      <c r="AO32"/>
      <c r="AP32"/>
      <c r="AQ32"/>
      <c r="AR32"/>
    </row>
    <row r="33" spans="1:44" x14ac:dyDescent="0.3">
      <c r="A33">
        <v>28</v>
      </c>
      <c r="B33" t="s">
        <v>675</v>
      </c>
      <c r="C33" s="1">
        <v>44522</v>
      </c>
      <c r="D33" s="1">
        <v>44528</v>
      </c>
      <c r="E33">
        <v>7</v>
      </c>
      <c r="F33" t="str">
        <f>_xlfn.XLOOKUP(ohrm_timesheet[[#This Row],[employee_id]],hs_hr_employee[emp_number],hs_hr_employee[Employee Name],"NF",0,1)</f>
        <v>Shekhar Sharma</v>
      </c>
      <c r="G33">
        <f>YEAR(ohrm_timesheet[[#This Row],[start_date]])</f>
        <v>2021</v>
      </c>
      <c r="H33">
        <f>MONTH(ohrm_timesheet[[#This Row],[start_date]])</f>
        <v>11</v>
      </c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1:44" x14ac:dyDescent="0.3">
      <c r="A34">
        <v>29</v>
      </c>
      <c r="B34" t="s">
        <v>675</v>
      </c>
      <c r="C34" s="1">
        <v>44522</v>
      </c>
      <c r="D34" s="1">
        <v>44528</v>
      </c>
      <c r="E34">
        <v>9</v>
      </c>
      <c r="F34" t="str">
        <f>_xlfn.XLOOKUP(ohrm_timesheet[[#This Row],[employee_id]],hs_hr_employee[emp_number],hs_hr_employee[Employee Name],"NF",0,1)</f>
        <v>x_Uma Kumar</v>
      </c>
      <c r="G34">
        <f>YEAR(ohrm_timesheet[[#This Row],[start_date]])</f>
        <v>2021</v>
      </c>
      <c r="H34">
        <f>MONTH(ohrm_timesheet[[#This Row],[start_date]])</f>
        <v>11</v>
      </c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x14ac:dyDescent="0.3">
      <c r="A35">
        <v>30</v>
      </c>
      <c r="B35" t="s">
        <v>675</v>
      </c>
      <c r="C35" s="1">
        <v>44515</v>
      </c>
      <c r="D35" s="1">
        <v>44521</v>
      </c>
      <c r="E35">
        <v>6</v>
      </c>
      <c r="F35" t="str">
        <f>_xlfn.XLOOKUP(ohrm_timesheet[[#This Row],[employee_id]],hs_hr_employee[emp_number],hs_hr_employee[Employee Name],"NF",0,1)</f>
        <v>x_Anjali Kumari</v>
      </c>
      <c r="G35">
        <f>YEAR(ohrm_timesheet[[#This Row],[start_date]])</f>
        <v>2021</v>
      </c>
      <c r="H35">
        <f>MONTH(ohrm_timesheet[[#This Row],[start_date]])</f>
        <v>11</v>
      </c>
      <c r="AF35"/>
      <c r="AG35"/>
      <c r="AH35"/>
      <c r="AI35"/>
      <c r="AJ35"/>
      <c r="AK35"/>
      <c r="AL35"/>
      <c r="AM35"/>
      <c r="AN35"/>
      <c r="AO35"/>
      <c r="AP35"/>
      <c r="AQ35"/>
      <c r="AR35"/>
    </row>
    <row r="36" spans="1:44" x14ac:dyDescent="0.3">
      <c r="A36">
        <v>31</v>
      </c>
      <c r="B36" t="s">
        <v>675</v>
      </c>
      <c r="C36" s="1">
        <v>44522</v>
      </c>
      <c r="D36" s="1">
        <v>44528</v>
      </c>
      <c r="E36">
        <v>6</v>
      </c>
      <c r="F36" t="str">
        <f>_xlfn.XLOOKUP(ohrm_timesheet[[#This Row],[employee_id]],hs_hr_employee[emp_number],hs_hr_employee[Employee Name],"NF",0,1)</f>
        <v>x_Anjali Kumari</v>
      </c>
      <c r="G36">
        <f>YEAR(ohrm_timesheet[[#This Row],[start_date]])</f>
        <v>2021</v>
      </c>
      <c r="H36">
        <f>MONTH(ohrm_timesheet[[#This Row],[start_date]])</f>
        <v>11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x14ac:dyDescent="0.3">
      <c r="A37">
        <v>32</v>
      </c>
      <c r="B37" t="s">
        <v>674</v>
      </c>
      <c r="C37" s="1">
        <v>44522</v>
      </c>
      <c r="D37" s="1">
        <v>44528</v>
      </c>
      <c r="E37">
        <v>4</v>
      </c>
      <c r="F37" t="str">
        <f>_xlfn.XLOOKUP(ohrm_timesheet[[#This Row],[employee_id]],hs_hr_employee[emp_number],hs_hr_employee[Employee Name],"NF",0,1)</f>
        <v>Jeet Sharma</v>
      </c>
      <c r="G37">
        <f>YEAR(ohrm_timesheet[[#This Row],[start_date]])</f>
        <v>2021</v>
      </c>
      <c r="H37">
        <f>MONTH(ohrm_timesheet[[#This Row],[start_date]])</f>
        <v>11</v>
      </c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x14ac:dyDescent="0.3">
      <c r="A38">
        <v>33</v>
      </c>
      <c r="B38" t="s">
        <v>674</v>
      </c>
      <c r="C38" s="1">
        <v>44515</v>
      </c>
      <c r="D38" s="1">
        <v>44521</v>
      </c>
      <c r="E38">
        <v>4</v>
      </c>
      <c r="F38" t="str">
        <f>_xlfn.XLOOKUP(ohrm_timesheet[[#This Row],[employee_id]],hs_hr_employee[emp_number],hs_hr_employee[Employee Name],"NF",0,1)</f>
        <v>Jeet Sharma</v>
      </c>
      <c r="G38">
        <f>YEAR(ohrm_timesheet[[#This Row],[start_date]])</f>
        <v>2021</v>
      </c>
      <c r="H38">
        <f>MONTH(ohrm_timesheet[[#This Row],[start_date]])</f>
        <v>11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</row>
    <row r="39" spans="1:44" x14ac:dyDescent="0.3">
      <c r="A39">
        <v>34</v>
      </c>
      <c r="B39" t="s">
        <v>674</v>
      </c>
      <c r="C39" s="1">
        <v>44508</v>
      </c>
      <c r="D39" s="1">
        <v>44514</v>
      </c>
      <c r="E39">
        <v>4</v>
      </c>
      <c r="F39" t="str">
        <f>_xlfn.XLOOKUP(ohrm_timesheet[[#This Row],[employee_id]],hs_hr_employee[emp_number],hs_hr_employee[Employee Name],"NF",0,1)</f>
        <v>Jeet Sharma</v>
      </c>
      <c r="G39">
        <f>YEAR(ohrm_timesheet[[#This Row],[start_date]])</f>
        <v>2021</v>
      </c>
      <c r="H39">
        <f>MONTH(ohrm_timesheet[[#This Row],[start_date]])</f>
        <v>11</v>
      </c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x14ac:dyDescent="0.3">
      <c r="A40">
        <v>35</v>
      </c>
      <c r="B40" t="s">
        <v>674</v>
      </c>
      <c r="C40" s="1">
        <v>44501</v>
      </c>
      <c r="D40" s="1">
        <v>44507</v>
      </c>
      <c r="E40">
        <v>4</v>
      </c>
      <c r="F40" t="str">
        <f>_xlfn.XLOOKUP(ohrm_timesheet[[#This Row],[employee_id]],hs_hr_employee[emp_number],hs_hr_employee[Employee Name],"NF",0,1)</f>
        <v>Jeet Sharma</v>
      </c>
      <c r="G40">
        <f>YEAR(ohrm_timesheet[[#This Row],[start_date]])</f>
        <v>2021</v>
      </c>
      <c r="H40">
        <f>MONTH(ohrm_timesheet[[#This Row],[start_date]])</f>
        <v>11</v>
      </c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x14ac:dyDescent="0.3">
      <c r="A41">
        <v>36</v>
      </c>
      <c r="B41" t="s">
        <v>674</v>
      </c>
      <c r="C41" s="1">
        <v>44494</v>
      </c>
      <c r="D41" s="1">
        <v>44500</v>
      </c>
      <c r="E41">
        <v>4</v>
      </c>
      <c r="F41" t="str">
        <f>_xlfn.XLOOKUP(ohrm_timesheet[[#This Row],[employee_id]],hs_hr_employee[emp_number],hs_hr_employee[Employee Name],"NF",0,1)</f>
        <v>Jeet Sharma</v>
      </c>
      <c r="G41">
        <f>YEAR(ohrm_timesheet[[#This Row],[start_date]])</f>
        <v>2021</v>
      </c>
      <c r="H41">
        <f>MONTH(ohrm_timesheet[[#This Row],[start_date]])</f>
        <v>10</v>
      </c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x14ac:dyDescent="0.3">
      <c r="A42">
        <v>37</v>
      </c>
      <c r="B42" t="s">
        <v>674</v>
      </c>
      <c r="C42" s="1">
        <v>44487</v>
      </c>
      <c r="D42" s="1">
        <v>44493</v>
      </c>
      <c r="E42">
        <v>4</v>
      </c>
      <c r="F42" t="str">
        <f>_xlfn.XLOOKUP(ohrm_timesheet[[#This Row],[employee_id]],hs_hr_employee[emp_number],hs_hr_employee[Employee Name],"NF",0,1)</f>
        <v>Jeet Sharma</v>
      </c>
      <c r="G42">
        <f>YEAR(ohrm_timesheet[[#This Row],[start_date]])</f>
        <v>2021</v>
      </c>
      <c r="H42">
        <f>MONTH(ohrm_timesheet[[#This Row],[start_date]])</f>
        <v>10</v>
      </c>
      <c r="AF42"/>
      <c r="AG42"/>
      <c r="AH42"/>
      <c r="AI42"/>
      <c r="AJ42"/>
      <c r="AK42"/>
      <c r="AL42"/>
      <c r="AM42"/>
      <c r="AN42"/>
      <c r="AO42"/>
      <c r="AP42"/>
      <c r="AQ42"/>
      <c r="AR42"/>
    </row>
    <row r="43" spans="1:44" x14ac:dyDescent="0.3">
      <c r="A43">
        <v>38</v>
      </c>
      <c r="B43" t="s">
        <v>674</v>
      </c>
      <c r="C43" s="1">
        <v>44480</v>
      </c>
      <c r="D43" s="1">
        <v>44486</v>
      </c>
      <c r="E43">
        <v>4</v>
      </c>
      <c r="F43" t="str">
        <f>_xlfn.XLOOKUP(ohrm_timesheet[[#This Row],[employee_id]],hs_hr_employee[emp_number],hs_hr_employee[Employee Name],"NF",0,1)</f>
        <v>Jeet Sharma</v>
      </c>
      <c r="G43">
        <f>YEAR(ohrm_timesheet[[#This Row],[start_date]])</f>
        <v>2021</v>
      </c>
      <c r="H43">
        <f>MONTH(ohrm_timesheet[[#This Row],[start_date]])</f>
        <v>10</v>
      </c>
      <c r="AF43"/>
      <c r="AG43"/>
      <c r="AH43"/>
      <c r="AI43"/>
      <c r="AJ43"/>
      <c r="AK43"/>
      <c r="AL43"/>
      <c r="AM43"/>
      <c r="AN43"/>
      <c r="AO43"/>
      <c r="AP43"/>
      <c r="AQ43"/>
      <c r="AR43"/>
    </row>
    <row r="44" spans="1:44" x14ac:dyDescent="0.3">
      <c r="A44">
        <v>39</v>
      </c>
      <c r="B44" t="s">
        <v>674</v>
      </c>
      <c r="C44" s="1">
        <v>44473</v>
      </c>
      <c r="D44" s="1">
        <v>44479</v>
      </c>
      <c r="E44">
        <v>4</v>
      </c>
      <c r="F44" t="str">
        <f>_xlfn.XLOOKUP(ohrm_timesheet[[#This Row],[employee_id]],hs_hr_employee[emp_number],hs_hr_employee[Employee Name],"NF",0,1)</f>
        <v>Jeet Sharma</v>
      </c>
      <c r="G44">
        <f>YEAR(ohrm_timesheet[[#This Row],[start_date]])</f>
        <v>2021</v>
      </c>
      <c r="H44">
        <f>MONTH(ohrm_timesheet[[#This Row],[start_date]])</f>
        <v>10</v>
      </c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x14ac:dyDescent="0.3">
      <c r="A45">
        <v>40</v>
      </c>
      <c r="B45" t="s">
        <v>675</v>
      </c>
      <c r="C45" s="1">
        <v>44529</v>
      </c>
      <c r="D45" s="1">
        <v>44535</v>
      </c>
      <c r="E45">
        <v>9</v>
      </c>
      <c r="F45" t="str">
        <f>_xlfn.XLOOKUP(ohrm_timesheet[[#This Row],[employee_id]],hs_hr_employee[emp_number],hs_hr_employee[Employee Name],"NF",0,1)</f>
        <v>x_Uma Kumar</v>
      </c>
      <c r="G45">
        <f>YEAR(ohrm_timesheet[[#This Row],[start_date]])</f>
        <v>2021</v>
      </c>
      <c r="H45">
        <f>MONTH(ohrm_timesheet[[#This Row],[start_date]])</f>
        <v>11</v>
      </c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x14ac:dyDescent="0.3">
      <c r="A46">
        <v>41</v>
      </c>
      <c r="B46" t="s">
        <v>675</v>
      </c>
      <c r="C46" s="1">
        <v>44529</v>
      </c>
      <c r="D46" s="1">
        <v>44535</v>
      </c>
      <c r="E46">
        <v>7</v>
      </c>
      <c r="F46" t="str">
        <f>_xlfn.XLOOKUP(ohrm_timesheet[[#This Row],[employee_id]],hs_hr_employee[emp_number],hs_hr_employee[Employee Name],"NF",0,1)</f>
        <v>Shekhar Sharma</v>
      </c>
      <c r="G46">
        <f>YEAR(ohrm_timesheet[[#This Row],[start_date]])</f>
        <v>2021</v>
      </c>
      <c r="H46">
        <f>MONTH(ohrm_timesheet[[#This Row],[start_date]])</f>
        <v>11</v>
      </c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x14ac:dyDescent="0.3">
      <c r="A47">
        <v>42</v>
      </c>
      <c r="B47" t="s">
        <v>675</v>
      </c>
      <c r="C47" s="1">
        <v>44529</v>
      </c>
      <c r="D47" s="1">
        <v>44535</v>
      </c>
      <c r="E47">
        <v>6</v>
      </c>
      <c r="F47" t="str">
        <f>_xlfn.XLOOKUP(ohrm_timesheet[[#This Row],[employee_id]],hs_hr_employee[emp_number],hs_hr_employee[Employee Name],"NF",0,1)</f>
        <v>x_Anjali Kumari</v>
      </c>
      <c r="G47">
        <f>YEAR(ohrm_timesheet[[#This Row],[start_date]])</f>
        <v>2021</v>
      </c>
      <c r="H47">
        <f>MONTH(ohrm_timesheet[[#This Row],[start_date]])</f>
        <v>11</v>
      </c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x14ac:dyDescent="0.3">
      <c r="A48">
        <v>43</v>
      </c>
      <c r="B48" t="s">
        <v>674</v>
      </c>
      <c r="C48" s="1">
        <v>44529</v>
      </c>
      <c r="D48" s="1">
        <v>44535</v>
      </c>
      <c r="E48">
        <v>10</v>
      </c>
      <c r="F48" t="str">
        <f>_xlfn.XLOOKUP(ohrm_timesheet[[#This Row],[employee_id]],hs_hr_employee[emp_number],hs_hr_employee[Employee Name],"NF",0,1)</f>
        <v>HR Executive</v>
      </c>
      <c r="G48">
        <f>YEAR(ohrm_timesheet[[#This Row],[start_date]])</f>
        <v>2021</v>
      </c>
      <c r="H48">
        <f>MONTH(ohrm_timesheet[[#This Row],[start_date]])</f>
        <v>11</v>
      </c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x14ac:dyDescent="0.3">
      <c r="A49">
        <v>44</v>
      </c>
      <c r="B49" t="s">
        <v>675</v>
      </c>
      <c r="C49" s="1">
        <v>44536</v>
      </c>
      <c r="D49" s="1">
        <v>44542</v>
      </c>
      <c r="E49">
        <v>7</v>
      </c>
      <c r="F49" t="str">
        <f>_xlfn.XLOOKUP(ohrm_timesheet[[#This Row],[employee_id]],hs_hr_employee[emp_number],hs_hr_employee[Employee Name],"NF",0,1)</f>
        <v>Shekhar Sharma</v>
      </c>
      <c r="G49">
        <f>YEAR(ohrm_timesheet[[#This Row],[start_date]])</f>
        <v>2021</v>
      </c>
      <c r="H49">
        <f>MONTH(ohrm_timesheet[[#This Row],[start_date]])</f>
        <v>12</v>
      </c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x14ac:dyDescent="0.3">
      <c r="A50">
        <v>45</v>
      </c>
      <c r="B50" t="s">
        <v>675</v>
      </c>
      <c r="C50" s="1">
        <v>44536</v>
      </c>
      <c r="D50" s="1">
        <v>44542</v>
      </c>
      <c r="E50">
        <v>9</v>
      </c>
      <c r="F50" t="str">
        <f>_xlfn.XLOOKUP(ohrm_timesheet[[#This Row],[employee_id]],hs_hr_employee[emp_number],hs_hr_employee[Employee Name],"NF",0,1)</f>
        <v>x_Uma Kumar</v>
      </c>
      <c r="G50">
        <f>YEAR(ohrm_timesheet[[#This Row],[start_date]])</f>
        <v>2021</v>
      </c>
      <c r="H50">
        <f>MONTH(ohrm_timesheet[[#This Row],[start_date]])</f>
        <v>12</v>
      </c>
      <c r="AF50"/>
      <c r="AG50"/>
      <c r="AH50"/>
      <c r="AI50"/>
      <c r="AJ50"/>
      <c r="AK50"/>
      <c r="AL50"/>
      <c r="AM50"/>
      <c r="AN50"/>
      <c r="AO50"/>
      <c r="AP50"/>
      <c r="AQ50"/>
      <c r="AR50"/>
    </row>
    <row r="51" spans="1:44" x14ac:dyDescent="0.3">
      <c r="A51">
        <v>46</v>
      </c>
      <c r="B51" t="s">
        <v>674</v>
      </c>
      <c r="C51" s="1">
        <v>44536</v>
      </c>
      <c r="D51" s="1">
        <v>44542</v>
      </c>
      <c r="E51">
        <v>10</v>
      </c>
      <c r="F51" t="str">
        <f>_xlfn.XLOOKUP(ohrm_timesheet[[#This Row],[employee_id]],hs_hr_employee[emp_number],hs_hr_employee[Employee Name],"NF",0,1)</f>
        <v>HR Executive</v>
      </c>
      <c r="G51">
        <f>YEAR(ohrm_timesheet[[#This Row],[start_date]])</f>
        <v>2021</v>
      </c>
      <c r="H51">
        <f>MONTH(ohrm_timesheet[[#This Row],[start_date]])</f>
        <v>12</v>
      </c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x14ac:dyDescent="0.3">
      <c r="A52">
        <v>47</v>
      </c>
      <c r="B52" t="s">
        <v>674</v>
      </c>
      <c r="C52" s="1">
        <v>44536</v>
      </c>
      <c r="D52" s="1">
        <v>44542</v>
      </c>
      <c r="E52">
        <v>6</v>
      </c>
      <c r="F52" t="str">
        <f>_xlfn.XLOOKUP(ohrm_timesheet[[#This Row],[employee_id]],hs_hr_employee[emp_number],hs_hr_employee[Employee Name],"NF",0,1)</f>
        <v>x_Anjali Kumari</v>
      </c>
      <c r="G52">
        <f>YEAR(ohrm_timesheet[[#This Row],[start_date]])</f>
        <v>2021</v>
      </c>
      <c r="H52">
        <f>MONTH(ohrm_timesheet[[#This Row],[start_date]])</f>
        <v>12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</row>
    <row r="53" spans="1:44" x14ac:dyDescent="0.3">
      <c r="A53">
        <v>48</v>
      </c>
      <c r="B53" t="s">
        <v>674</v>
      </c>
      <c r="C53" s="1">
        <v>44536</v>
      </c>
      <c r="D53" s="1">
        <v>44542</v>
      </c>
      <c r="E53">
        <v>11</v>
      </c>
      <c r="F53" t="str">
        <f>_xlfn.XLOOKUP(ohrm_timesheet[[#This Row],[employee_id]],hs_hr_employee[emp_number],hs_hr_employee[Employee Name],"NF",0,1)</f>
        <v>x_Ajit Singh</v>
      </c>
      <c r="G53">
        <f>YEAR(ohrm_timesheet[[#This Row],[start_date]])</f>
        <v>2021</v>
      </c>
      <c r="H53">
        <f>MONTH(ohrm_timesheet[[#This Row],[start_date]])</f>
        <v>12</v>
      </c>
      <c r="AF53"/>
      <c r="AG53"/>
      <c r="AH53"/>
      <c r="AI53"/>
      <c r="AJ53"/>
      <c r="AK53"/>
      <c r="AL53"/>
      <c r="AM53"/>
      <c r="AN53"/>
      <c r="AO53"/>
      <c r="AP53"/>
      <c r="AQ53"/>
      <c r="AR53"/>
    </row>
    <row r="54" spans="1:44" x14ac:dyDescent="0.3">
      <c r="A54">
        <v>49</v>
      </c>
      <c r="B54" t="s">
        <v>674</v>
      </c>
      <c r="C54" s="1">
        <v>44536</v>
      </c>
      <c r="D54" s="1">
        <v>44542</v>
      </c>
      <c r="E54">
        <v>1</v>
      </c>
      <c r="F54" t="str">
        <f>_xlfn.XLOOKUP(ohrm_timesheet[[#This Row],[employee_id]],hs_hr_employee[emp_number],hs_hr_employee[Employee Name],"NF",0,1)</f>
        <v>HRM Administrator</v>
      </c>
      <c r="G54">
        <f>YEAR(ohrm_timesheet[[#This Row],[start_date]])</f>
        <v>2021</v>
      </c>
      <c r="H54">
        <f>MONTH(ohrm_timesheet[[#This Row],[start_date]])</f>
        <v>12</v>
      </c>
      <c r="AF54"/>
      <c r="AG54"/>
      <c r="AH54"/>
      <c r="AI54"/>
      <c r="AJ54"/>
      <c r="AK54"/>
      <c r="AL54"/>
      <c r="AM54"/>
      <c r="AN54"/>
      <c r="AO54"/>
      <c r="AP54"/>
      <c r="AQ54"/>
      <c r="AR54"/>
    </row>
    <row r="55" spans="1:44" x14ac:dyDescent="0.3">
      <c r="A55">
        <v>50</v>
      </c>
      <c r="B55" t="s">
        <v>674</v>
      </c>
      <c r="C55" s="1">
        <v>44529</v>
      </c>
      <c r="D55" s="1">
        <v>44535</v>
      </c>
      <c r="E55">
        <v>1</v>
      </c>
      <c r="F55" t="str">
        <f>_xlfn.XLOOKUP(ohrm_timesheet[[#This Row],[employee_id]],hs_hr_employee[emp_number],hs_hr_employee[Employee Name],"NF",0,1)</f>
        <v>HRM Administrator</v>
      </c>
      <c r="G55">
        <f>YEAR(ohrm_timesheet[[#This Row],[start_date]])</f>
        <v>2021</v>
      </c>
      <c r="H55">
        <f>MONTH(ohrm_timesheet[[#This Row],[start_date]])</f>
        <v>11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</row>
    <row r="56" spans="1:44" x14ac:dyDescent="0.3">
      <c r="A56">
        <v>51</v>
      </c>
      <c r="B56" t="s">
        <v>674</v>
      </c>
      <c r="C56" s="1">
        <v>44522</v>
      </c>
      <c r="D56" s="1">
        <v>44528</v>
      </c>
      <c r="E56">
        <v>1</v>
      </c>
      <c r="F56" t="str">
        <f>_xlfn.XLOOKUP(ohrm_timesheet[[#This Row],[employee_id]],hs_hr_employee[emp_number],hs_hr_employee[Employee Name],"NF",0,1)</f>
        <v>HRM Administrator</v>
      </c>
      <c r="G56">
        <f>YEAR(ohrm_timesheet[[#This Row],[start_date]])</f>
        <v>2021</v>
      </c>
      <c r="H56">
        <f>MONTH(ohrm_timesheet[[#This Row],[start_date]])</f>
        <v>11</v>
      </c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x14ac:dyDescent="0.3">
      <c r="A57">
        <v>52</v>
      </c>
      <c r="B57" t="s">
        <v>674</v>
      </c>
      <c r="C57" s="1">
        <v>44515</v>
      </c>
      <c r="D57" s="1">
        <v>44521</v>
      </c>
      <c r="E57">
        <v>1</v>
      </c>
      <c r="F57" t="str">
        <f>_xlfn.XLOOKUP(ohrm_timesheet[[#This Row],[employee_id]],hs_hr_employee[emp_number],hs_hr_employee[Employee Name],"NF",0,1)</f>
        <v>HRM Administrator</v>
      </c>
      <c r="G57">
        <f>YEAR(ohrm_timesheet[[#This Row],[start_date]])</f>
        <v>2021</v>
      </c>
      <c r="H57">
        <f>MONTH(ohrm_timesheet[[#This Row],[start_date]])</f>
        <v>11</v>
      </c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4" x14ac:dyDescent="0.3">
      <c r="A58">
        <v>53</v>
      </c>
      <c r="B58" t="s">
        <v>675</v>
      </c>
      <c r="C58" s="1">
        <v>44543</v>
      </c>
      <c r="D58" s="1">
        <v>44549</v>
      </c>
      <c r="E58">
        <v>11</v>
      </c>
      <c r="F58" t="str">
        <f>_xlfn.XLOOKUP(ohrm_timesheet[[#This Row],[employee_id]],hs_hr_employee[emp_number],hs_hr_employee[Employee Name],"NF",0,1)</f>
        <v>x_Ajit Singh</v>
      </c>
      <c r="G58">
        <f>YEAR(ohrm_timesheet[[#This Row],[start_date]])</f>
        <v>2021</v>
      </c>
      <c r="H58">
        <f>MONTH(ohrm_timesheet[[#This Row],[start_date]])</f>
        <v>12</v>
      </c>
      <c r="AF58"/>
      <c r="AG58"/>
      <c r="AH58"/>
      <c r="AI58"/>
      <c r="AJ58"/>
      <c r="AK58"/>
      <c r="AL58"/>
      <c r="AM58"/>
      <c r="AN58"/>
      <c r="AO58"/>
      <c r="AP58"/>
      <c r="AQ58"/>
      <c r="AR58"/>
    </row>
    <row r="59" spans="1:44" x14ac:dyDescent="0.3">
      <c r="A59">
        <v>54</v>
      </c>
      <c r="B59" t="s">
        <v>675</v>
      </c>
      <c r="C59" s="1">
        <v>44543</v>
      </c>
      <c r="D59" s="1">
        <v>44549</v>
      </c>
      <c r="E59">
        <v>7</v>
      </c>
      <c r="F59" t="str">
        <f>_xlfn.XLOOKUP(ohrm_timesheet[[#This Row],[employee_id]],hs_hr_employee[emp_number],hs_hr_employee[Employee Name],"NF",0,1)</f>
        <v>Shekhar Sharma</v>
      </c>
      <c r="G59">
        <f>YEAR(ohrm_timesheet[[#This Row],[start_date]])</f>
        <v>2021</v>
      </c>
      <c r="H59">
        <f>MONTH(ohrm_timesheet[[#This Row],[start_date]])</f>
        <v>12</v>
      </c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4" x14ac:dyDescent="0.3">
      <c r="A60">
        <v>55</v>
      </c>
      <c r="B60" t="s">
        <v>675</v>
      </c>
      <c r="C60" s="1">
        <v>44543</v>
      </c>
      <c r="D60" s="1">
        <v>44549</v>
      </c>
      <c r="E60">
        <v>9</v>
      </c>
      <c r="F60" t="str">
        <f>_xlfn.XLOOKUP(ohrm_timesheet[[#This Row],[employee_id]],hs_hr_employee[emp_number],hs_hr_employee[Employee Name],"NF",0,1)</f>
        <v>x_Uma Kumar</v>
      </c>
      <c r="G60">
        <f>YEAR(ohrm_timesheet[[#This Row],[start_date]])</f>
        <v>2021</v>
      </c>
      <c r="H60">
        <f>MONTH(ohrm_timesheet[[#This Row],[start_date]])</f>
        <v>12</v>
      </c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x14ac:dyDescent="0.3">
      <c r="A61">
        <v>56</v>
      </c>
      <c r="B61" t="s">
        <v>675</v>
      </c>
      <c r="C61" s="1">
        <v>44550</v>
      </c>
      <c r="D61" s="1">
        <v>44556</v>
      </c>
      <c r="E61">
        <v>9</v>
      </c>
      <c r="F61" t="str">
        <f>_xlfn.XLOOKUP(ohrm_timesheet[[#This Row],[employee_id]],hs_hr_employee[emp_number],hs_hr_employee[Employee Name],"NF",0,1)</f>
        <v>x_Uma Kumar</v>
      </c>
      <c r="G61">
        <f>YEAR(ohrm_timesheet[[#This Row],[start_date]])</f>
        <v>2021</v>
      </c>
      <c r="H61">
        <f>MONTH(ohrm_timesheet[[#This Row],[start_date]])</f>
        <v>12</v>
      </c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x14ac:dyDescent="0.3">
      <c r="A62">
        <v>57</v>
      </c>
      <c r="B62" t="s">
        <v>675</v>
      </c>
      <c r="C62" s="1">
        <v>44550</v>
      </c>
      <c r="D62" s="1">
        <v>44556</v>
      </c>
      <c r="E62">
        <v>7</v>
      </c>
      <c r="F62" t="str">
        <f>_xlfn.XLOOKUP(ohrm_timesheet[[#This Row],[employee_id]],hs_hr_employee[emp_number],hs_hr_employee[Employee Name],"NF",0,1)</f>
        <v>Shekhar Sharma</v>
      </c>
      <c r="G62">
        <f>YEAR(ohrm_timesheet[[#This Row],[start_date]])</f>
        <v>2021</v>
      </c>
      <c r="H62">
        <f>MONTH(ohrm_timesheet[[#This Row],[start_date]])</f>
        <v>12</v>
      </c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x14ac:dyDescent="0.3">
      <c r="A63">
        <v>58</v>
      </c>
      <c r="B63" t="s">
        <v>675</v>
      </c>
      <c r="C63" s="1">
        <v>44557</v>
      </c>
      <c r="D63" s="1">
        <v>44563</v>
      </c>
      <c r="E63">
        <v>11</v>
      </c>
      <c r="F63" t="str">
        <f>_xlfn.XLOOKUP(ohrm_timesheet[[#This Row],[employee_id]],hs_hr_employee[emp_number],hs_hr_employee[Employee Name],"NF",0,1)</f>
        <v>x_Ajit Singh</v>
      </c>
      <c r="G63">
        <f>YEAR(ohrm_timesheet[[#This Row],[start_date]])</f>
        <v>2021</v>
      </c>
      <c r="H63">
        <f>MONTH(ohrm_timesheet[[#This Row],[start_date]])</f>
        <v>12</v>
      </c>
      <c r="AF63"/>
      <c r="AG63"/>
      <c r="AH63"/>
      <c r="AI63"/>
      <c r="AJ63"/>
      <c r="AK63"/>
      <c r="AL63"/>
      <c r="AM63"/>
      <c r="AN63"/>
      <c r="AO63"/>
      <c r="AP63"/>
      <c r="AQ63"/>
      <c r="AR63"/>
    </row>
    <row r="64" spans="1:44" x14ac:dyDescent="0.3">
      <c r="A64">
        <v>59</v>
      </c>
      <c r="B64" t="s">
        <v>675</v>
      </c>
      <c r="C64" s="1">
        <v>44550</v>
      </c>
      <c r="D64" s="1">
        <v>44556</v>
      </c>
      <c r="E64">
        <v>11</v>
      </c>
      <c r="F64" t="str">
        <f>_xlfn.XLOOKUP(ohrm_timesheet[[#This Row],[employee_id]],hs_hr_employee[emp_number],hs_hr_employee[Employee Name],"NF",0,1)</f>
        <v>x_Ajit Singh</v>
      </c>
      <c r="G64">
        <f>YEAR(ohrm_timesheet[[#This Row],[start_date]])</f>
        <v>2021</v>
      </c>
      <c r="H64">
        <f>MONTH(ohrm_timesheet[[#This Row],[start_date]])</f>
        <v>12</v>
      </c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44" x14ac:dyDescent="0.3">
      <c r="A65">
        <v>60</v>
      </c>
      <c r="B65" t="s">
        <v>675</v>
      </c>
      <c r="C65" s="1">
        <v>44557</v>
      </c>
      <c r="D65" s="1">
        <v>44563</v>
      </c>
      <c r="E65">
        <v>9</v>
      </c>
      <c r="F65" t="str">
        <f>_xlfn.XLOOKUP(ohrm_timesheet[[#This Row],[employee_id]],hs_hr_employee[emp_number],hs_hr_employee[Employee Name],"NF",0,1)</f>
        <v>x_Uma Kumar</v>
      </c>
      <c r="G65">
        <f>YEAR(ohrm_timesheet[[#This Row],[start_date]])</f>
        <v>2021</v>
      </c>
      <c r="H65">
        <f>MONTH(ohrm_timesheet[[#This Row],[start_date]])</f>
        <v>12</v>
      </c>
      <c r="AF65"/>
      <c r="AG65"/>
      <c r="AH65"/>
      <c r="AI65"/>
      <c r="AJ65"/>
      <c r="AK65"/>
      <c r="AL65"/>
      <c r="AM65"/>
      <c r="AN65"/>
      <c r="AO65"/>
      <c r="AP65"/>
      <c r="AQ65"/>
      <c r="AR65"/>
    </row>
    <row r="66" spans="1:44" x14ac:dyDescent="0.3">
      <c r="A66">
        <v>61</v>
      </c>
      <c r="B66" t="s">
        <v>675</v>
      </c>
      <c r="C66" s="1">
        <v>44557</v>
      </c>
      <c r="D66" s="1">
        <v>44563</v>
      </c>
      <c r="E66">
        <v>7</v>
      </c>
      <c r="F66" t="str">
        <f>_xlfn.XLOOKUP(ohrm_timesheet[[#This Row],[employee_id]],hs_hr_employee[emp_number],hs_hr_employee[Employee Name],"NF",0,1)</f>
        <v>Shekhar Sharma</v>
      </c>
      <c r="G66">
        <f>YEAR(ohrm_timesheet[[#This Row],[start_date]])</f>
        <v>2021</v>
      </c>
      <c r="H66">
        <f>MONTH(ohrm_timesheet[[#This Row],[start_date]])</f>
        <v>12</v>
      </c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x14ac:dyDescent="0.3">
      <c r="A67">
        <v>62</v>
      </c>
      <c r="B67" t="s">
        <v>675</v>
      </c>
      <c r="C67" s="1">
        <v>44564</v>
      </c>
      <c r="D67" s="1">
        <v>44570</v>
      </c>
      <c r="E67">
        <v>7</v>
      </c>
      <c r="F67" t="str">
        <f>_xlfn.XLOOKUP(ohrm_timesheet[[#This Row],[employee_id]],hs_hr_employee[emp_number],hs_hr_employee[Employee Name],"NF",0,1)</f>
        <v>Shekhar Sharma</v>
      </c>
      <c r="G67">
        <f>YEAR(ohrm_timesheet[[#This Row],[start_date]])</f>
        <v>2022</v>
      </c>
      <c r="H67">
        <f>MONTH(ohrm_timesheet[[#This Row],[start_date]])</f>
        <v>1</v>
      </c>
      <c r="AF67"/>
      <c r="AG67"/>
      <c r="AH67"/>
      <c r="AI67"/>
      <c r="AJ67"/>
      <c r="AK67"/>
      <c r="AL67"/>
      <c r="AM67"/>
      <c r="AN67"/>
      <c r="AO67"/>
      <c r="AP67"/>
      <c r="AQ67"/>
      <c r="AR67"/>
    </row>
    <row r="68" spans="1:44" x14ac:dyDescent="0.3">
      <c r="A68">
        <v>63</v>
      </c>
      <c r="B68" t="s">
        <v>675</v>
      </c>
      <c r="C68" s="1">
        <v>44564</v>
      </c>
      <c r="D68" s="1">
        <v>44570</v>
      </c>
      <c r="E68">
        <v>11</v>
      </c>
      <c r="F68" t="str">
        <f>_xlfn.XLOOKUP(ohrm_timesheet[[#This Row],[employee_id]],hs_hr_employee[emp_number],hs_hr_employee[Employee Name],"NF",0,1)</f>
        <v>x_Ajit Singh</v>
      </c>
      <c r="G68">
        <f>YEAR(ohrm_timesheet[[#This Row],[start_date]])</f>
        <v>2022</v>
      </c>
      <c r="H68">
        <f>MONTH(ohrm_timesheet[[#This Row],[start_date]])</f>
        <v>1</v>
      </c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x14ac:dyDescent="0.3">
      <c r="A69">
        <v>64</v>
      </c>
      <c r="B69" t="s">
        <v>674</v>
      </c>
      <c r="C69" s="1">
        <v>44564</v>
      </c>
      <c r="D69" s="1">
        <v>44570</v>
      </c>
      <c r="E69">
        <v>10</v>
      </c>
      <c r="F69" t="str">
        <f>_xlfn.XLOOKUP(ohrm_timesheet[[#This Row],[employee_id]],hs_hr_employee[emp_number],hs_hr_employee[Employee Name],"NF",0,1)</f>
        <v>HR Executive</v>
      </c>
      <c r="G69">
        <f>YEAR(ohrm_timesheet[[#This Row],[start_date]])</f>
        <v>2022</v>
      </c>
      <c r="H69">
        <f>MONTH(ohrm_timesheet[[#This Row],[start_date]])</f>
        <v>1</v>
      </c>
      <c r="AF69"/>
      <c r="AG69"/>
      <c r="AH69"/>
      <c r="AI69"/>
      <c r="AJ69"/>
      <c r="AK69"/>
      <c r="AL69"/>
      <c r="AM69"/>
      <c r="AN69"/>
      <c r="AO69"/>
      <c r="AP69"/>
      <c r="AQ69"/>
      <c r="AR69"/>
    </row>
    <row r="70" spans="1:44" x14ac:dyDescent="0.3">
      <c r="A70">
        <v>65</v>
      </c>
      <c r="B70" t="s">
        <v>674</v>
      </c>
      <c r="C70" s="1">
        <v>44557</v>
      </c>
      <c r="D70" s="1">
        <v>44563</v>
      </c>
      <c r="E70">
        <v>10</v>
      </c>
      <c r="F70" t="str">
        <f>_xlfn.XLOOKUP(ohrm_timesheet[[#This Row],[employee_id]],hs_hr_employee[emp_number],hs_hr_employee[Employee Name],"NF",0,1)</f>
        <v>HR Executive</v>
      </c>
      <c r="G70">
        <f>YEAR(ohrm_timesheet[[#This Row],[start_date]])</f>
        <v>2021</v>
      </c>
      <c r="H70">
        <f>MONTH(ohrm_timesheet[[#This Row],[start_date]])</f>
        <v>12</v>
      </c>
      <c r="AF70"/>
      <c r="AG70"/>
      <c r="AH70"/>
      <c r="AI70"/>
      <c r="AJ70"/>
      <c r="AK70"/>
      <c r="AL70"/>
      <c r="AM70"/>
      <c r="AN70"/>
      <c r="AO70"/>
      <c r="AP70"/>
      <c r="AQ70"/>
      <c r="AR70"/>
    </row>
    <row r="71" spans="1:44" x14ac:dyDescent="0.3">
      <c r="A71">
        <v>66</v>
      </c>
      <c r="B71" t="s">
        <v>674</v>
      </c>
      <c r="C71" s="1">
        <v>44550</v>
      </c>
      <c r="D71" s="1">
        <v>44556</v>
      </c>
      <c r="E71">
        <v>10</v>
      </c>
      <c r="F71" t="str">
        <f>_xlfn.XLOOKUP(ohrm_timesheet[[#This Row],[employee_id]],hs_hr_employee[emp_number],hs_hr_employee[Employee Name],"NF",0,1)</f>
        <v>HR Executive</v>
      </c>
      <c r="G71">
        <f>YEAR(ohrm_timesheet[[#This Row],[start_date]])</f>
        <v>2021</v>
      </c>
      <c r="H71">
        <f>MONTH(ohrm_timesheet[[#This Row],[start_date]])</f>
        <v>12</v>
      </c>
      <c r="AF71"/>
      <c r="AG71"/>
      <c r="AH71"/>
      <c r="AI71"/>
      <c r="AJ71"/>
      <c r="AK71"/>
      <c r="AL71"/>
      <c r="AM71"/>
      <c r="AN71"/>
      <c r="AO71"/>
      <c r="AP71"/>
      <c r="AQ71"/>
      <c r="AR71"/>
    </row>
    <row r="72" spans="1:44" x14ac:dyDescent="0.3">
      <c r="A72">
        <v>67</v>
      </c>
      <c r="B72" t="s">
        <v>674</v>
      </c>
      <c r="C72" s="1">
        <v>44543</v>
      </c>
      <c r="D72" s="1">
        <v>44549</v>
      </c>
      <c r="E72">
        <v>10</v>
      </c>
      <c r="F72" t="str">
        <f>_xlfn.XLOOKUP(ohrm_timesheet[[#This Row],[employee_id]],hs_hr_employee[emp_number],hs_hr_employee[Employee Name],"NF",0,1)</f>
        <v>HR Executive</v>
      </c>
      <c r="G72">
        <f>YEAR(ohrm_timesheet[[#This Row],[start_date]])</f>
        <v>2021</v>
      </c>
      <c r="H72">
        <f>MONTH(ohrm_timesheet[[#This Row],[start_date]])</f>
        <v>12</v>
      </c>
      <c r="AF72"/>
      <c r="AG72"/>
      <c r="AH72"/>
      <c r="AI72"/>
      <c r="AJ72"/>
      <c r="AK72"/>
      <c r="AL72"/>
      <c r="AM72"/>
      <c r="AN72"/>
      <c r="AO72"/>
      <c r="AP72"/>
      <c r="AQ72"/>
      <c r="AR72"/>
    </row>
    <row r="73" spans="1:44" x14ac:dyDescent="0.3">
      <c r="A73">
        <v>68</v>
      </c>
      <c r="B73" t="s">
        <v>675</v>
      </c>
      <c r="C73" s="1">
        <v>44564</v>
      </c>
      <c r="D73" s="1">
        <v>44570</v>
      </c>
      <c r="E73">
        <v>9</v>
      </c>
      <c r="F73" t="str">
        <f>_xlfn.XLOOKUP(ohrm_timesheet[[#This Row],[employee_id]],hs_hr_employee[emp_number],hs_hr_employee[Employee Name],"NF",0,1)</f>
        <v>x_Uma Kumar</v>
      </c>
      <c r="G73">
        <f>YEAR(ohrm_timesheet[[#This Row],[start_date]])</f>
        <v>2022</v>
      </c>
      <c r="H73">
        <f>MONTH(ohrm_timesheet[[#This Row],[start_date]])</f>
        <v>1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x14ac:dyDescent="0.3">
      <c r="A74">
        <v>69</v>
      </c>
      <c r="B74" t="s">
        <v>675</v>
      </c>
      <c r="C74" s="1">
        <v>44571</v>
      </c>
      <c r="D74" s="1">
        <v>44577</v>
      </c>
      <c r="E74">
        <v>7</v>
      </c>
      <c r="F74" t="str">
        <f>_xlfn.XLOOKUP(ohrm_timesheet[[#This Row],[employee_id]],hs_hr_employee[emp_number],hs_hr_employee[Employee Name],"NF",0,1)</f>
        <v>Shekhar Sharma</v>
      </c>
      <c r="G74">
        <f>YEAR(ohrm_timesheet[[#This Row],[start_date]])</f>
        <v>2022</v>
      </c>
      <c r="H74">
        <f>MONTH(ohrm_timesheet[[#This Row],[start_date]])</f>
        <v>1</v>
      </c>
      <c r="AF74"/>
      <c r="AG74"/>
      <c r="AH74"/>
      <c r="AI74"/>
      <c r="AJ74"/>
      <c r="AK74"/>
      <c r="AL74"/>
      <c r="AM74"/>
      <c r="AN74"/>
      <c r="AO74"/>
      <c r="AP74"/>
      <c r="AQ74"/>
      <c r="AR74"/>
    </row>
    <row r="75" spans="1:44" x14ac:dyDescent="0.3">
      <c r="A75">
        <v>70</v>
      </c>
      <c r="B75" t="s">
        <v>675</v>
      </c>
      <c r="C75" s="1">
        <v>44571</v>
      </c>
      <c r="D75" s="1">
        <v>44577</v>
      </c>
      <c r="E75">
        <v>11</v>
      </c>
      <c r="F75" t="str">
        <f>_xlfn.XLOOKUP(ohrm_timesheet[[#This Row],[employee_id]],hs_hr_employee[emp_number],hs_hr_employee[Employee Name],"NF",0,1)</f>
        <v>x_Ajit Singh</v>
      </c>
      <c r="G75">
        <f>YEAR(ohrm_timesheet[[#This Row],[start_date]])</f>
        <v>2022</v>
      </c>
      <c r="H75">
        <f>MONTH(ohrm_timesheet[[#This Row],[start_date]])</f>
        <v>1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</row>
    <row r="76" spans="1:44" x14ac:dyDescent="0.3">
      <c r="A76">
        <v>71</v>
      </c>
      <c r="B76" t="s">
        <v>675</v>
      </c>
      <c r="C76" s="1">
        <v>44571</v>
      </c>
      <c r="D76" s="1">
        <v>44577</v>
      </c>
      <c r="E76">
        <v>9</v>
      </c>
      <c r="F76" t="str">
        <f>_xlfn.XLOOKUP(ohrm_timesheet[[#This Row],[employee_id]],hs_hr_employee[emp_number],hs_hr_employee[Employee Name],"NF",0,1)</f>
        <v>x_Uma Kumar</v>
      </c>
      <c r="G76">
        <f>YEAR(ohrm_timesheet[[#This Row],[start_date]])</f>
        <v>2022</v>
      </c>
      <c r="H76">
        <f>MONTH(ohrm_timesheet[[#This Row],[start_date]])</f>
        <v>1</v>
      </c>
      <c r="AF76"/>
      <c r="AG76"/>
      <c r="AH76"/>
      <c r="AI76"/>
      <c r="AJ76"/>
      <c r="AK76"/>
      <c r="AL76"/>
      <c r="AM76"/>
      <c r="AN76"/>
      <c r="AO76"/>
      <c r="AP76"/>
      <c r="AQ76"/>
      <c r="AR76"/>
    </row>
    <row r="77" spans="1:44" x14ac:dyDescent="0.3">
      <c r="A77">
        <v>72</v>
      </c>
      <c r="B77" t="s">
        <v>675</v>
      </c>
      <c r="C77" s="1">
        <v>44578</v>
      </c>
      <c r="D77" s="1">
        <v>44584</v>
      </c>
      <c r="E77">
        <v>9</v>
      </c>
      <c r="F77" t="str">
        <f>_xlfn.XLOOKUP(ohrm_timesheet[[#This Row],[employee_id]],hs_hr_employee[emp_number],hs_hr_employee[Employee Name],"NF",0,1)</f>
        <v>x_Uma Kumar</v>
      </c>
      <c r="G77">
        <f>YEAR(ohrm_timesheet[[#This Row],[start_date]])</f>
        <v>2022</v>
      </c>
      <c r="H77">
        <f>MONTH(ohrm_timesheet[[#This Row],[start_date]])</f>
        <v>1</v>
      </c>
      <c r="AF77"/>
      <c r="AG77"/>
      <c r="AH77"/>
      <c r="AI77"/>
      <c r="AJ77"/>
      <c r="AK77"/>
      <c r="AL77"/>
      <c r="AM77"/>
      <c r="AN77"/>
      <c r="AO77"/>
      <c r="AP77"/>
      <c r="AQ77"/>
      <c r="AR77"/>
    </row>
    <row r="78" spans="1:44" x14ac:dyDescent="0.3">
      <c r="A78">
        <v>73</v>
      </c>
      <c r="B78" t="s">
        <v>675</v>
      </c>
      <c r="C78" s="1">
        <v>44578</v>
      </c>
      <c r="D78" s="1">
        <v>44584</v>
      </c>
      <c r="E78">
        <v>11</v>
      </c>
      <c r="F78" t="str">
        <f>_xlfn.XLOOKUP(ohrm_timesheet[[#This Row],[employee_id]],hs_hr_employee[emp_number],hs_hr_employee[Employee Name],"NF",0,1)</f>
        <v>x_Ajit Singh</v>
      </c>
      <c r="G78">
        <f>YEAR(ohrm_timesheet[[#This Row],[start_date]])</f>
        <v>2022</v>
      </c>
      <c r="H78">
        <f>MONTH(ohrm_timesheet[[#This Row],[start_date]])</f>
        <v>1</v>
      </c>
      <c r="AF78"/>
      <c r="AG78"/>
      <c r="AH78"/>
      <c r="AI78"/>
      <c r="AJ78"/>
      <c r="AK78"/>
      <c r="AL78"/>
      <c r="AM78"/>
      <c r="AN78"/>
      <c r="AO78"/>
      <c r="AP78"/>
      <c r="AQ78"/>
      <c r="AR78"/>
    </row>
    <row r="79" spans="1:44" x14ac:dyDescent="0.3">
      <c r="A79">
        <v>74</v>
      </c>
      <c r="B79" t="s">
        <v>675</v>
      </c>
      <c r="C79" s="1">
        <v>44578</v>
      </c>
      <c r="D79" s="1">
        <v>44584</v>
      </c>
      <c r="E79">
        <v>7</v>
      </c>
      <c r="F79" t="str">
        <f>_xlfn.XLOOKUP(ohrm_timesheet[[#This Row],[employee_id]],hs_hr_employee[emp_number],hs_hr_employee[Employee Name],"NF",0,1)</f>
        <v>Shekhar Sharma</v>
      </c>
      <c r="G79">
        <f>YEAR(ohrm_timesheet[[#This Row],[start_date]])</f>
        <v>2022</v>
      </c>
      <c r="H79">
        <f>MONTH(ohrm_timesheet[[#This Row],[start_date]])</f>
        <v>1</v>
      </c>
      <c r="S79" s="5"/>
      <c r="T79" s="5"/>
      <c r="U79" s="5"/>
      <c r="V79" s="5"/>
      <c r="AF79"/>
      <c r="AG79"/>
      <c r="AH79"/>
      <c r="AI79"/>
      <c r="AJ79"/>
      <c r="AK79"/>
      <c r="AL79"/>
      <c r="AM79"/>
      <c r="AN79"/>
      <c r="AO79"/>
      <c r="AP79"/>
      <c r="AQ79"/>
      <c r="AR79"/>
    </row>
    <row r="80" spans="1:44" x14ac:dyDescent="0.3">
      <c r="A80">
        <v>75</v>
      </c>
      <c r="B80" t="s">
        <v>675</v>
      </c>
      <c r="C80" s="1">
        <v>44585</v>
      </c>
      <c r="D80" s="1">
        <v>44591</v>
      </c>
      <c r="E80">
        <v>11</v>
      </c>
      <c r="F80" t="str">
        <f>_xlfn.XLOOKUP(ohrm_timesheet[[#This Row],[employee_id]],hs_hr_employee[emp_number],hs_hr_employee[Employee Name],"NF",0,1)</f>
        <v>x_Ajit Singh</v>
      </c>
      <c r="G80">
        <f>YEAR(ohrm_timesheet[[#This Row],[start_date]])</f>
        <v>2022</v>
      </c>
      <c r="H80">
        <f>MONTH(ohrm_timesheet[[#This Row],[start_date]])</f>
        <v>1</v>
      </c>
      <c r="S80" s="5"/>
      <c r="T80" s="5"/>
      <c r="U80" s="5"/>
      <c r="V80" s="5"/>
      <c r="AF80"/>
      <c r="AG80"/>
      <c r="AH80"/>
      <c r="AI80"/>
      <c r="AJ80"/>
      <c r="AK80"/>
      <c r="AL80"/>
      <c r="AM80"/>
      <c r="AN80"/>
      <c r="AO80"/>
      <c r="AP80"/>
      <c r="AQ80"/>
      <c r="AR80"/>
    </row>
    <row r="81" spans="1:44" x14ac:dyDescent="0.3">
      <c r="A81">
        <v>76</v>
      </c>
      <c r="B81" t="s">
        <v>675</v>
      </c>
      <c r="C81" s="1">
        <v>44585</v>
      </c>
      <c r="D81" s="1">
        <v>44591</v>
      </c>
      <c r="E81">
        <v>7</v>
      </c>
      <c r="F81" t="str">
        <f>_xlfn.XLOOKUP(ohrm_timesheet[[#This Row],[employee_id]],hs_hr_employee[emp_number],hs_hr_employee[Employee Name],"NF",0,1)</f>
        <v>Shekhar Sharma</v>
      </c>
      <c r="G81">
        <f>YEAR(ohrm_timesheet[[#This Row],[start_date]])</f>
        <v>2022</v>
      </c>
      <c r="H81">
        <f>MONTH(ohrm_timesheet[[#This Row],[start_date]])</f>
        <v>1</v>
      </c>
      <c r="S81" s="5"/>
      <c r="T81" s="5"/>
      <c r="U81" s="5"/>
      <c r="V81" s="5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x14ac:dyDescent="0.3">
      <c r="A82">
        <v>77</v>
      </c>
      <c r="B82" t="s">
        <v>675</v>
      </c>
      <c r="C82" s="1">
        <v>44585</v>
      </c>
      <c r="D82" s="1">
        <v>44591</v>
      </c>
      <c r="E82">
        <v>9</v>
      </c>
      <c r="F82" t="str">
        <f>_xlfn.XLOOKUP(ohrm_timesheet[[#This Row],[employee_id]],hs_hr_employee[emp_number],hs_hr_employee[Employee Name],"NF",0,1)</f>
        <v>x_Uma Kumar</v>
      </c>
      <c r="G82">
        <f>YEAR(ohrm_timesheet[[#This Row],[start_date]])</f>
        <v>2022</v>
      </c>
      <c r="H82">
        <f>MONTH(ohrm_timesheet[[#This Row],[start_date]])</f>
        <v>1</v>
      </c>
      <c r="S82" s="5"/>
      <c r="T82" s="5"/>
      <c r="U82" s="5"/>
      <c r="V82" s="5"/>
      <c r="AF82"/>
      <c r="AG82"/>
      <c r="AH82"/>
      <c r="AI82"/>
      <c r="AJ82"/>
      <c r="AK82"/>
      <c r="AL82"/>
      <c r="AM82"/>
      <c r="AN82"/>
      <c r="AO82"/>
      <c r="AP82"/>
      <c r="AQ82"/>
      <c r="AR82"/>
    </row>
    <row r="83" spans="1:44" x14ac:dyDescent="0.3">
      <c r="A83">
        <v>78</v>
      </c>
      <c r="B83" t="s">
        <v>675</v>
      </c>
      <c r="C83" s="1">
        <v>44592</v>
      </c>
      <c r="D83" s="1">
        <v>44598</v>
      </c>
      <c r="E83">
        <v>9</v>
      </c>
      <c r="F83" t="str">
        <f>_xlfn.XLOOKUP(ohrm_timesheet[[#This Row],[employee_id]],hs_hr_employee[emp_number],hs_hr_employee[Employee Name],"NF",0,1)</f>
        <v>x_Uma Kumar</v>
      </c>
      <c r="G83">
        <f>YEAR(ohrm_timesheet[[#This Row],[start_date]])</f>
        <v>2022</v>
      </c>
      <c r="H83">
        <f>MONTH(ohrm_timesheet[[#This Row],[start_date]])</f>
        <v>1</v>
      </c>
      <c r="S83" s="5"/>
      <c r="T83" s="5"/>
      <c r="U83" s="5"/>
      <c r="V83" s="5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spans="1:44" x14ac:dyDescent="0.3">
      <c r="A84">
        <v>79</v>
      </c>
      <c r="B84" t="s">
        <v>675</v>
      </c>
      <c r="C84" s="1">
        <v>44592</v>
      </c>
      <c r="D84" s="1">
        <v>44598</v>
      </c>
      <c r="E84">
        <v>7</v>
      </c>
      <c r="F84" t="str">
        <f>_xlfn.XLOOKUP(ohrm_timesheet[[#This Row],[employee_id]],hs_hr_employee[emp_number],hs_hr_employee[Employee Name],"NF",0,1)</f>
        <v>Shekhar Sharma</v>
      </c>
      <c r="G84">
        <f>YEAR(ohrm_timesheet[[#This Row],[start_date]])</f>
        <v>2022</v>
      </c>
      <c r="H84">
        <f>MONTH(ohrm_timesheet[[#This Row],[start_date]])</f>
        <v>1</v>
      </c>
      <c r="S84" s="5"/>
      <c r="T84" s="5"/>
      <c r="U84" s="5"/>
      <c r="V84" s="5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 x14ac:dyDescent="0.3">
      <c r="A85">
        <v>80</v>
      </c>
      <c r="B85" t="s">
        <v>675</v>
      </c>
      <c r="C85" s="1">
        <v>44592</v>
      </c>
      <c r="D85" s="1">
        <v>44598</v>
      </c>
      <c r="E85">
        <v>11</v>
      </c>
      <c r="F85" t="str">
        <f>_xlfn.XLOOKUP(ohrm_timesheet[[#This Row],[employee_id]],hs_hr_employee[emp_number],hs_hr_employee[Employee Name],"NF",0,1)</f>
        <v>x_Ajit Singh</v>
      </c>
      <c r="G85">
        <f>YEAR(ohrm_timesheet[[#This Row],[start_date]])</f>
        <v>2022</v>
      </c>
      <c r="H85">
        <f>MONTH(ohrm_timesheet[[#This Row],[start_date]])</f>
        <v>1</v>
      </c>
      <c r="S85" s="5"/>
      <c r="T85" s="5"/>
      <c r="U85" s="5"/>
      <c r="V85" s="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x14ac:dyDescent="0.3">
      <c r="A86">
        <v>81</v>
      </c>
      <c r="B86" t="s">
        <v>675</v>
      </c>
      <c r="C86" s="1">
        <v>44599</v>
      </c>
      <c r="D86" s="1">
        <v>44605</v>
      </c>
      <c r="E86">
        <v>9</v>
      </c>
      <c r="F86" t="str">
        <f>_xlfn.XLOOKUP(ohrm_timesheet[[#This Row],[employee_id]],hs_hr_employee[emp_number],hs_hr_employee[Employee Name],"NF",0,1)</f>
        <v>x_Uma Kumar</v>
      </c>
      <c r="G86">
        <f>YEAR(ohrm_timesheet[[#This Row],[start_date]])</f>
        <v>2022</v>
      </c>
      <c r="H86">
        <f>MONTH(ohrm_timesheet[[#This Row],[start_date]])</f>
        <v>2</v>
      </c>
      <c r="S86" s="5"/>
      <c r="T86" s="5"/>
      <c r="U86" s="5"/>
      <c r="V86" s="5"/>
      <c r="AF86"/>
      <c r="AG86"/>
      <c r="AH86"/>
      <c r="AI86"/>
      <c r="AJ86"/>
      <c r="AK86"/>
      <c r="AL86"/>
      <c r="AM86"/>
      <c r="AN86"/>
      <c r="AO86"/>
      <c r="AP86"/>
      <c r="AQ86"/>
      <c r="AR86"/>
    </row>
    <row r="87" spans="1:44" x14ac:dyDescent="0.3">
      <c r="A87">
        <v>82</v>
      </c>
      <c r="B87" t="s">
        <v>674</v>
      </c>
      <c r="C87" s="1">
        <v>44599</v>
      </c>
      <c r="D87" s="1">
        <v>44605</v>
      </c>
      <c r="E87">
        <v>10</v>
      </c>
      <c r="F87" t="str">
        <f>_xlfn.XLOOKUP(ohrm_timesheet[[#This Row],[employee_id]],hs_hr_employee[emp_number],hs_hr_employee[Employee Name],"NF",0,1)</f>
        <v>HR Executive</v>
      </c>
      <c r="G87">
        <f>YEAR(ohrm_timesheet[[#This Row],[start_date]])</f>
        <v>2022</v>
      </c>
      <c r="H87">
        <f>MONTH(ohrm_timesheet[[#This Row],[start_date]])</f>
        <v>2</v>
      </c>
      <c r="S87" s="5"/>
      <c r="T87" s="5"/>
      <c r="U87" s="5"/>
      <c r="V87" s="5"/>
      <c r="AF87"/>
      <c r="AG87"/>
      <c r="AH87"/>
      <c r="AI87"/>
      <c r="AJ87"/>
      <c r="AK87"/>
      <c r="AL87"/>
      <c r="AM87"/>
      <c r="AN87"/>
      <c r="AO87"/>
      <c r="AP87"/>
      <c r="AQ87"/>
      <c r="AR87"/>
    </row>
    <row r="88" spans="1:44" x14ac:dyDescent="0.3">
      <c r="A88">
        <v>83</v>
      </c>
      <c r="B88" t="s">
        <v>674</v>
      </c>
      <c r="C88" s="1">
        <v>44592</v>
      </c>
      <c r="D88" s="1">
        <v>44598</v>
      </c>
      <c r="E88">
        <v>10</v>
      </c>
      <c r="F88" t="str">
        <f>_xlfn.XLOOKUP(ohrm_timesheet[[#This Row],[employee_id]],hs_hr_employee[emp_number],hs_hr_employee[Employee Name],"NF",0,1)</f>
        <v>HR Executive</v>
      </c>
      <c r="G88">
        <f>YEAR(ohrm_timesheet[[#This Row],[start_date]])</f>
        <v>2022</v>
      </c>
      <c r="H88">
        <f>MONTH(ohrm_timesheet[[#This Row],[start_date]])</f>
        <v>1</v>
      </c>
      <c r="S88" s="5"/>
      <c r="T88" s="5"/>
      <c r="U88" s="5"/>
      <c r="V88" s="5"/>
      <c r="AF88"/>
      <c r="AG88"/>
      <c r="AH88"/>
      <c r="AI88"/>
      <c r="AJ88"/>
      <c r="AK88"/>
      <c r="AL88"/>
      <c r="AM88"/>
      <c r="AN88"/>
      <c r="AO88"/>
      <c r="AP88"/>
      <c r="AQ88"/>
      <c r="AR88"/>
    </row>
    <row r="89" spans="1:44" x14ac:dyDescent="0.3">
      <c r="A89">
        <v>84</v>
      </c>
      <c r="B89" t="s">
        <v>674</v>
      </c>
      <c r="C89" s="1">
        <v>44585</v>
      </c>
      <c r="D89" s="1">
        <v>44591</v>
      </c>
      <c r="E89">
        <v>10</v>
      </c>
      <c r="F89" t="str">
        <f>_xlfn.XLOOKUP(ohrm_timesheet[[#This Row],[employee_id]],hs_hr_employee[emp_number],hs_hr_employee[Employee Name],"NF",0,1)</f>
        <v>HR Executive</v>
      </c>
      <c r="G89">
        <f>YEAR(ohrm_timesheet[[#This Row],[start_date]])</f>
        <v>2022</v>
      </c>
      <c r="H89">
        <f>MONTH(ohrm_timesheet[[#This Row],[start_date]])</f>
        <v>1</v>
      </c>
      <c r="S89" s="5"/>
      <c r="T89" s="5"/>
      <c r="U89" s="5"/>
      <c r="V89" s="5"/>
      <c r="AF89"/>
      <c r="AG89"/>
      <c r="AH89"/>
      <c r="AI89"/>
      <c r="AJ89"/>
      <c r="AK89"/>
      <c r="AL89"/>
      <c r="AM89"/>
      <c r="AN89"/>
      <c r="AO89"/>
      <c r="AP89"/>
      <c r="AQ89"/>
      <c r="AR89"/>
    </row>
    <row r="90" spans="1:44" x14ac:dyDescent="0.3">
      <c r="A90">
        <v>85</v>
      </c>
      <c r="B90" t="s">
        <v>674</v>
      </c>
      <c r="C90" s="1">
        <v>44578</v>
      </c>
      <c r="D90" s="1">
        <v>44584</v>
      </c>
      <c r="E90">
        <v>10</v>
      </c>
      <c r="F90" t="str">
        <f>_xlfn.XLOOKUP(ohrm_timesheet[[#This Row],[employee_id]],hs_hr_employee[emp_number],hs_hr_employee[Employee Name],"NF",0,1)</f>
        <v>HR Executive</v>
      </c>
      <c r="G90">
        <f>YEAR(ohrm_timesheet[[#This Row],[start_date]])</f>
        <v>2022</v>
      </c>
      <c r="H90">
        <f>MONTH(ohrm_timesheet[[#This Row],[start_date]])</f>
        <v>1</v>
      </c>
      <c r="S90" s="5"/>
      <c r="T90" s="5"/>
      <c r="U90" s="5"/>
      <c r="V90" s="5"/>
      <c r="AF90"/>
      <c r="AG90"/>
      <c r="AH90"/>
      <c r="AI90"/>
      <c r="AJ90"/>
      <c r="AK90"/>
      <c r="AL90"/>
      <c r="AM90"/>
      <c r="AN90"/>
      <c r="AO90"/>
      <c r="AP90"/>
      <c r="AQ90"/>
      <c r="AR90"/>
    </row>
    <row r="91" spans="1:44" x14ac:dyDescent="0.3">
      <c r="A91">
        <v>86</v>
      </c>
      <c r="B91" t="s">
        <v>674</v>
      </c>
      <c r="C91" s="1">
        <v>44571</v>
      </c>
      <c r="D91" s="1">
        <v>44577</v>
      </c>
      <c r="E91">
        <v>10</v>
      </c>
      <c r="F91" t="str">
        <f>_xlfn.XLOOKUP(ohrm_timesheet[[#This Row],[employee_id]],hs_hr_employee[emp_number],hs_hr_employee[Employee Name],"NF",0,1)</f>
        <v>HR Executive</v>
      </c>
      <c r="G91">
        <f>YEAR(ohrm_timesheet[[#This Row],[start_date]])</f>
        <v>2022</v>
      </c>
      <c r="H91">
        <f>MONTH(ohrm_timesheet[[#This Row],[start_date]])</f>
        <v>1</v>
      </c>
      <c r="S91" s="5"/>
      <c r="T91" s="5"/>
      <c r="U91" s="5"/>
      <c r="V91" s="5"/>
      <c r="AF91"/>
      <c r="AG91"/>
      <c r="AH91"/>
      <c r="AI91"/>
      <c r="AJ91"/>
      <c r="AK91"/>
      <c r="AL91"/>
      <c r="AM91"/>
      <c r="AN91"/>
      <c r="AO91"/>
      <c r="AP91"/>
      <c r="AQ91"/>
      <c r="AR91"/>
    </row>
    <row r="92" spans="1:44" x14ac:dyDescent="0.3">
      <c r="A92">
        <v>87</v>
      </c>
      <c r="B92" t="s">
        <v>364</v>
      </c>
      <c r="C92" s="1">
        <v>44599</v>
      </c>
      <c r="D92" s="1">
        <v>44605</v>
      </c>
      <c r="E92">
        <v>7</v>
      </c>
      <c r="F92" t="str">
        <f>_xlfn.XLOOKUP(ohrm_timesheet[[#This Row],[employee_id]],hs_hr_employee[emp_number],hs_hr_employee[Employee Name],"NF",0,1)</f>
        <v>Shekhar Sharma</v>
      </c>
      <c r="G92">
        <f>YEAR(ohrm_timesheet[[#This Row],[start_date]])</f>
        <v>2022</v>
      </c>
      <c r="H92">
        <f>MONTH(ohrm_timesheet[[#This Row],[start_date]])</f>
        <v>2</v>
      </c>
      <c r="S92" s="5"/>
      <c r="T92" s="5"/>
      <c r="U92" s="5"/>
      <c r="V92" s="5"/>
      <c r="AF92"/>
      <c r="AG92"/>
      <c r="AH92"/>
      <c r="AI92"/>
      <c r="AJ92"/>
      <c r="AK92"/>
      <c r="AL92"/>
      <c r="AM92"/>
      <c r="AN92"/>
      <c r="AO92"/>
      <c r="AP92"/>
      <c r="AQ92"/>
      <c r="AR92"/>
    </row>
    <row r="93" spans="1:44" x14ac:dyDescent="0.3">
      <c r="A93">
        <v>88</v>
      </c>
      <c r="B93" t="s">
        <v>364</v>
      </c>
      <c r="C93" s="1">
        <v>44606</v>
      </c>
      <c r="D93" s="1">
        <v>44612</v>
      </c>
      <c r="E93">
        <v>7</v>
      </c>
      <c r="F93" t="str">
        <f>_xlfn.XLOOKUP(ohrm_timesheet[[#This Row],[employee_id]],hs_hr_employee[emp_number],hs_hr_employee[Employee Name],"NF",0,1)</f>
        <v>Shekhar Sharma</v>
      </c>
      <c r="G93">
        <f>YEAR(ohrm_timesheet[[#This Row],[start_date]])</f>
        <v>2022</v>
      </c>
      <c r="H93">
        <f>MONTH(ohrm_timesheet[[#This Row],[start_date]])</f>
        <v>2</v>
      </c>
      <c r="S93" s="5"/>
      <c r="T93" s="5"/>
      <c r="U93" s="5"/>
      <c r="V93" s="5"/>
      <c r="AF93"/>
      <c r="AG93"/>
      <c r="AH93"/>
      <c r="AI93"/>
      <c r="AJ93"/>
      <c r="AK93"/>
      <c r="AL93"/>
      <c r="AM93"/>
      <c r="AN93"/>
      <c r="AO93"/>
      <c r="AP93"/>
      <c r="AQ93"/>
      <c r="AR93"/>
    </row>
    <row r="94" spans="1:44" x14ac:dyDescent="0.3">
      <c r="A94">
        <v>89</v>
      </c>
      <c r="B94" t="s">
        <v>675</v>
      </c>
      <c r="C94" s="1">
        <v>44606</v>
      </c>
      <c r="D94" s="1">
        <v>44612</v>
      </c>
      <c r="E94">
        <v>9</v>
      </c>
      <c r="F94" t="str">
        <f>_xlfn.XLOOKUP(ohrm_timesheet[[#This Row],[employee_id]],hs_hr_employee[emp_number],hs_hr_employee[Employee Name],"NF",0,1)</f>
        <v>x_Uma Kumar</v>
      </c>
      <c r="G94">
        <f>YEAR(ohrm_timesheet[[#This Row],[start_date]])</f>
        <v>2022</v>
      </c>
      <c r="H94">
        <f>MONTH(ohrm_timesheet[[#This Row],[start_date]])</f>
        <v>2</v>
      </c>
      <c r="S94" s="5"/>
      <c r="T94" s="5"/>
      <c r="U94" s="5"/>
      <c r="V94" s="5"/>
      <c r="AF94"/>
      <c r="AG94"/>
      <c r="AH94"/>
      <c r="AI94"/>
      <c r="AJ94"/>
      <c r="AK94"/>
      <c r="AL94"/>
      <c r="AM94"/>
      <c r="AN94"/>
      <c r="AO94"/>
      <c r="AP94"/>
      <c r="AQ94"/>
      <c r="AR94"/>
    </row>
    <row r="95" spans="1:44" x14ac:dyDescent="0.3">
      <c r="A95">
        <v>90</v>
      </c>
      <c r="B95" t="s">
        <v>675</v>
      </c>
      <c r="C95" s="1">
        <v>44613</v>
      </c>
      <c r="D95" s="1">
        <v>44619</v>
      </c>
      <c r="E95">
        <v>9</v>
      </c>
      <c r="F95" t="str">
        <f>_xlfn.XLOOKUP(ohrm_timesheet[[#This Row],[employee_id]],hs_hr_employee[emp_number],hs_hr_employee[Employee Name],"NF",0,1)</f>
        <v>x_Uma Kumar</v>
      </c>
      <c r="G95">
        <f>YEAR(ohrm_timesheet[[#This Row],[start_date]])</f>
        <v>2022</v>
      </c>
      <c r="H95">
        <f>MONTH(ohrm_timesheet[[#This Row],[start_date]])</f>
        <v>2</v>
      </c>
      <c r="S95" s="5"/>
      <c r="T95" s="5"/>
      <c r="U95" s="5"/>
      <c r="V95" s="5"/>
      <c r="AF95"/>
      <c r="AG95"/>
      <c r="AH95"/>
      <c r="AI95"/>
      <c r="AJ95"/>
      <c r="AK95"/>
      <c r="AL95"/>
      <c r="AM95"/>
      <c r="AN95"/>
      <c r="AO95"/>
      <c r="AP95"/>
      <c r="AQ95"/>
      <c r="AR95"/>
    </row>
    <row r="96" spans="1:44" x14ac:dyDescent="0.3">
      <c r="A96">
        <v>91</v>
      </c>
      <c r="B96" t="s">
        <v>675</v>
      </c>
      <c r="C96" s="1">
        <v>44613</v>
      </c>
      <c r="D96" s="1">
        <v>44619</v>
      </c>
      <c r="E96">
        <v>7</v>
      </c>
      <c r="F96" t="str">
        <f>_xlfn.XLOOKUP(ohrm_timesheet[[#This Row],[employee_id]],hs_hr_employee[emp_number],hs_hr_employee[Employee Name],"NF",0,1)</f>
        <v>Shekhar Sharma</v>
      </c>
      <c r="G96">
        <f>YEAR(ohrm_timesheet[[#This Row],[start_date]])</f>
        <v>2022</v>
      </c>
      <c r="H96">
        <f>MONTH(ohrm_timesheet[[#This Row],[start_date]])</f>
        <v>2</v>
      </c>
      <c r="S96" s="5"/>
      <c r="T96" s="5"/>
      <c r="U96" s="5"/>
      <c r="V96" s="5"/>
      <c r="AF96"/>
      <c r="AG96"/>
      <c r="AH96"/>
      <c r="AI96"/>
      <c r="AJ96"/>
      <c r="AK96"/>
      <c r="AL96"/>
      <c r="AM96"/>
      <c r="AN96"/>
      <c r="AO96"/>
      <c r="AP96"/>
      <c r="AQ96"/>
      <c r="AR96"/>
    </row>
    <row r="97" spans="1:44" x14ac:dyDescent="0.3">
      <c r="A97">
        <v>92</v>
      </c>
      <c r="B97" t="s">
        <v>674</v>
      </c>
      <c r="C97" s="1">
        <v>44613</v>
      </c>
      <c r="D97" s="1">
        <v>44619</v>
      </c>
      <c r="E97">
        <v>12</v>
      </c>
      <c r="F97" t="str">
        <f>_xlfn.XLOOKUP(ohrm_timesheet[[#This Row],[employee_id]],hs_hr_employee[emp_number],hs_hr_employee[Employee Name],"NF",0,1)</f>
        <v>x_Akshita Singh</v>
      </c>
      <c r="G97">
        <f>YEAR(ohrm_timesheet[[#This Row],[start_date]])</f>
        <v>2022</v>
      </c>
      <c r="H97">
        <f>MONTH(ohrm_timesheet[[#This Row],[start_date]])</f>
        <v>2</v>
      </c>
      <c r="S97" s="5"/>
      <c r="T97" s="5"/>
      <c r="U97" s="5"/>
      <c r="V97" s="5"/>
      <c r="AF97"/>
      <c r="AG97"/>
      <c r="AH97"/>
      <c r="AI97"/>
      <c r="AJ97"/>
      <c r="AK97"/>
      <c r="AL97"/>
      <c r="AM97"/>
      <c r="AN97"/>
      <c r="AO97"/>
      <c r="AP97"/>
      <c r="AQ97"/>
      <c r="AR97"/>
    </row>
    <row r="98" spans="1:44" x14ac:dyDescent="0.3">
      <c r="A98">
        <v>93</v>
      </c>
      <c r="B98" t="s">
        <v>675</v>
      </c>
      <c r="C98" s="1">
        <v>44606</v>
      </c>
      <c r="D98" s="1">
        <v>44612</v>
      </c>
      <c r="E98">
        <v>12</v>
      </c>
      <c r="F98" t="str">
        <f>_xlfn.XLOOKUP(ohrm_timesheet[[#This Row],[employee_id]],hs_hr_employee[emp_number],hs_hr_employee[Employee Name],"NF",0,1)</f>
        <v>x_Akshita Singh</v>
      </c>
      <c r="G98">
        <f>YEAR(ohrm_timesheet[[#This Row],[start_date]])</f>
        <v>2022</v>
      </c>
      <c r="H98">
        <f>MONTH(ohrm_timesheet[[#This Row],[start_date]])</f>
        <v>2</v>
      </c>
      <c r="S98" s="5"/>
      <c r="T98" s="5"/>
      <c r="U98" s="5"/>
      <c r="V98" s="5"/>
      <c r="AF98"/>
      <c r="AG98"/>
      <c r="AH98"/>
      <c r="AI98"/>
      <c r="AJ98"/>
      <c r="AK98"/>
      <c r="AL98"/>
      <c r="AM98"/>
      <c r="AN98"/>
      <c r="AO98"/>
      <c r="AP98"/>
      <c r="AQ98"/>
      <c r="AR98"/>
    </row>
    <row r="99" spans="1:44" x14ac:dyDescent="0.3">
      <c r="A99">
        <v>94</v>
      </c>
      <c r="B99" t="s">
        <v>364</v>
      </c>
      <c r="C99" s="1">
        <v>44620</v>
      </c>
      <c r="D99" s="1">
        <v>44626</v>
      </c>
      <c r="E99">
        <v>7</v>
      </c>
      <c r="F99" t="str">
        <f>_xlfn.XLOOKUP(ohrm_timesheet[[#This Row],[employee_id]],hs_hr_employee[emp_number],hs_hr_employee[Employee Name],"NF",0,1)</f>
        <v>Shekhar Sharma</v>
      </c>
      <c r="G99">
        <f>YEAR(ohrm_timesheet[[#This Row],[start_date]])</f>
        <v>2022</v>
      </c>
      <c r="H99">
        <f>MONTH(ohrm_timesheet[[#This Row],[start_date]])</f>
        <v>2</v>
      </c>
      <c r="S99" s="5"/>
      <c r="T99" s="5"/>
      <c r="U99" s="5"/>
      <c r="V99" s="5"/>
      <c r="AF99"/>
      <c r="AG99"/>
      <c r="AH99"/>
      <c r="AI99"/>
      <c r="AJ99"/>
      <c r="AK99"/>
      <c r="AL99"/>
      <c r="AM99"/>
      <c r="AN99"/>
      <c r="AO99"/>
      <c r="AP99"/>
      <c r="AQ99"/>
      <c r="AR99"/>
    </row>
    <row r="100" spans="1:44" x14ac:dyDescent="0.3">
      <c r="A100">
        <v>95</v>
      </c>
      <c r="B100" t="s">
        <v>675</v>
      </c>
      <c r="C100" s="1">
        <v>44620</v>
      </c>
      <c r="D100" s="1">
        <v>44626</v>
      </c>
      <c r="E100">
        <v>11</v>
      </c>
      <c r="F100" t="str">
        <f>_xlfn.XLOOKUP(ohrm_timesheet[[#This Row],[employee_id]],hs_hr_employee[emp_number],hs_hr_employee[Employee Name],"NF",0,1)</f>
        <v>x_Ajit Singh</v>
      </c>
      <c r="G100">
        <f>YEAR(ohrm_timesheet[[#This Row],[start_date]])</f>
        <v>2022</v>
      </c>
      <c r="H100">
        <f>MONTH(ohrm_timesheet[[#This Row],[start_date]])</f>
        <v>2</v>
      </c>
      <c r="S100" s="5"/>
      <c r="T100" s="5"/>
      <c r="U100" s="5"/>
      <c r="V100" s="5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</row>
    <row r="101" spans="1:44" x14ac:dyDescent="0.3">
      <c r="A101">
        <v>96</v>
      </c>
      <c r="B101" t="s">
        <v>675</v>
      </c>
      <c r="C101" s="1">
        <v>44613</v>
      </c>
      <c r="D101" s="1">
        <v>44619</v>
      </c>
      <c r="E101">
        <v>11</v>
      </c>
      <c r="F101" t="str">
        <f>_xlfn.XLOOKUP(ohrm_timesheet[[#This Row],[employee_id]],hs_hr_employee[emp_number],hs_hr_employee[Employee Name],"NF",0,1)</f>
        <v>x_Ajit Singh</v>
      </c>
      <c r="G101">
        <f>YEAR(ohrm_timesheet[[#This Row],[start_date]])</f>
        <v>2022</v>
      </c>
      <c r="H101">
        <f>MONTH(ohrm_timesheet[[#This Row],[start_date]])</f>
        <v>2</v>
      </c>
      <c r="S101" s="5"/>
      <c r="T101" s="5"/>
      <c r="U101" s="5"/>
      <c r="V101" s="5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</row>
    <row r="102" spans="1:44" x14ac:dyDescent="0.3">
      <c r="A102">
        <v>97</v>
      </c>
      <c r="B102" t="s">
        <v>675</v>
      </c>
      <c r="C102" s="1">
        <v>44606</v>
      </c>
      <c r="D102" s="1">
        <v>44612</v>
      </c>
      <c r="E102">
        <v>11</v>
      </c>
      <c r="F102" t="str">
        <f>_xlfn.XLOOKUP(ohrm_timesheet[[#This Row],[employee_id]],hs_hr_employee[emp_number],hs_hr_employee[Employee Name],"NF",0,1)</f>
        <v>x_Ajit Singh</v>
      </c>
      <c r="G102">
        <f>YEAR(ohrm_timesheet[[#This Row],[start_date]])</f>
        <v>2022</v>
      </c>
      <c r="H102">
        <f>MONTH(ohrm_timesheet[[#This Row],[start_date]])</f>
        <v>2</v>
      </c>
      <c r="S102" s="5"/>
      <c r="T102" s="5"/>
      <c r="U102" s="5"/>
      <c r="V102" s="5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</row>
    <row r="103" spans="1:44" x14ac:dyDescent="0.3">
      <c r="A103">
        <v>98</v>
      </c>
      <c r="B103" t="s">
        <v>675</v>
      </c>
      <c r="C103" s="1">
        <v>44599</v>
      </c>
      <c r="D103" s="1">
        <v>44605</v>
      </c>
      <c r="E103">
        <v>11</v>
      </c>
      <c r="F103" t="str">
        <f>_xlfn.XLOOKUP(ohrm_timesheet[[#This Row],[employee_id]],hs_hr_employee[emp_number],hs_hr_employee[Employee Name],"NF",0,1)</f>
        <v>x_Ajit Singh</v>
      </c>
      <c r="G103">
        <f>YEAR(ohrm_timesheet[[#This Row],[start_date]])</f>
        <v>2022</v>
      </c>
      <c r="H103">
        <f>MONTH(ohrm_timesheet[[#This Row],[start_date]])</f>
        <v>2</v>
      </c>
      <c r="S103" s="5"/>
      <c r="T103" s="5"/>
      <c r="U103" s="5"/>
      <c r="V103" s="5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</row>
    <row r="104" spans="1:44" x14ac:dyDescent="0.3">
      <c r="A104">
        <v>99</v>
      </c>
      <c r="B104" t="s">
        <v>675</v>
      </c>
      <c r="C104" s="1">
        <v>44620</v>
      </c>
      <c r="D104" s="1">
        <v>44626</v>
      </c>
      <c r="E104">
        <v>9</v>
      </c>
      <c r="F104" t="str">
        <f>_xlfn.XLOOKUP(ohrm_timesheet[[#This Row],[employee_id]],hs_hr_employee[emp_number],hs_hr_employee[Employee Name],"NF",0,1)</f>
        <v>x_Uma Kumar</v>
      </c>
      <c r="G104">
        <f>YEAR(ohrm_timesheet[[#This Row],[start_date]])</f>
        <v>2022</v>
      </c>
      <c r="H104">
        <f>MONTH(ohrm_timesheet[[#This Row],[start_date]])</f>
        <v>2</v>
      </c>
      <c r="S104" s="5"/>
      <c r="T104" s="5"/>
      <c r="U104" s="5"/>
      <c r="V104" s="5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</row>
    <row r="105" spans="1:44" x14ac:dyDescent="0.3">
      <c r="A105">
        <v>100</v>
      </c>
      <c r="B105" t="s">
        <v>674</v>
      </c>
      <c r="C105" s="1">
        <v>44627</v>
      </c>
      <c r="D105" s="1">
        <v>44633</v>
      </c>
      <c r="E105">
        <v>9</v>
      </c>
      <c r="F105" t="str">
        <f>_xlfn.XLOOKUP(ohrm_timesheet[[#This Row],[employee_id]],hs_hr_employee[emp_number],hs_hr_employee[Employee Name],"NF",0,1)</f>
        <v>x_Uma Kumar</v>
      </c>
      <c r="G105">
        <f>YEAR(ohrm_timesheet[[#This Row],[start_date]])</f>
        <v>2022</v>
      </c>
      <c r="H105">
        <f>MONTH(ohrm_timesheet[[#This Row],[start_date]])</f>
        <v>3</v>
      </c>
      <c r="S105" s="5"/>
      <c r="T105" s="5"/>
      <c r="U105" s="5"/>
      <c r="V105" s="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</row>
    <row r="106" spans="1:44" x14ac:dyDescent="0.3">
      <c r="A106">
        <v>101</v>
      </c>
      <c r="B106" t="s">
        <v>675</v>
      </c>
      <c r="C106" s="1">
        <v>44641</v>
      </c>
      <c r="D106" s="1">
        <v>44647</v>
      </c>
      <c r="E106">
        <v>13</v>
      </c>
      <c r="F106" t="str">
        <f>_xlfn.XLOOKUP(ohrm_timesheet[[#This Row],[employee_id]],hs_hr_employee[emp_number],hs_hr_employee[Employee Name],"NF",0,1)</f>
        <v>x_Preeti Kaushik</v>
      </c>
      <c r="G106">
        <f>YEAR(ohrm_timesheet[[#This Row],[start_date]])</f>
        <v>2022</v>
      </c>
      <c r="H106">
        <f>MONTH(ohrm_timesheet[[#This Row],[start_date]])</f>
        <v>3</v>
      </c>
      <c r="S106" s="5"/>
      <c r="T106" s="5"/>
      <c r="U106" s="5"/>
      <c r="V106" s="5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</row>
    <row r="107" spans="1:44" x14ac:dyDescent="0.3">
      <c r="A107">
        <v>102</v>
      </c>
      <c r="B107" t="s">
        <v>675</v>
      </c>
      <c r="C107" s="1">
        <v>44641</v>
      </c>
      <c r="D107" s="1">
        <v>44647</v>
      </c>
      <c r="E107">
        <v>11</v>
      </c>
      <c r="F107" t="str">
        <f>_xlfn.XLOOKUP(ohrm_timesheet[[#This Row],[employee_id]],hs_hr_employee[emp_number],hs_hr_employee[Employee Name],"NF",0,1)</f>
        <v>x_Ajit Singh</v>
      </c>
      <c r="G107">
        <f>YEAR(ohrm_timesheet[[#This Row],[start_date]])</f>
        <v>2022</v>
      </c>
      <c r="H107">
        <f>MONTH(ohrm_timesheet[[#This Row],[start_date]])</f>
        <v>3</v>
      </c>
      <c r="S107" s="5"/>
      <c r="T107" s="5"/>
      <c r="U107" s="5"/>
      <c r="V107" s="5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</row>
    <row r="108" spans="1:44" x14ac:dyDescent="0.3">
      <c r="A108">
        <v>103</v>
      </c>
      <c r="B108" t="s">
        <v>675</v>
      </c>
      <c r="C108" s="1">
        <v>44634</v>
      </c>
      <c r="D108" s="1">
        <v>44640</v>
      </c>
      <c r="E108">
        <v>11</v>
      </c>
      <c r="F108" t="str">
        <f>_xlfn.XLOOKUP(ohrm_timesheet[[#This Row],[employee_id]],hs_hr_employee[emp_number],hs_hr_employee[Employee Name],"NF",0,1)</f>
        <v>x_Ajit Singh</v>
      </c>
      <c r="G108">
        <f>YEAR(ohrm_timesheet[[#This Row],[start_date]])</f>
        <v>2022</v>
      </c>
      <c r="H108">
        <f>MONTH(ohrm_timesheet[[#This Row],[start_date]])</f>
        <v>3</v>
      </c>
      <c r="S108" s="5"/>
      <c r="T108" s="5"/>
      <c r="U108" s="5"/>
      <c r="V108" s="5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</row>
    <row r="109" spans="1:44" x14ac:dyDescent="0.3">
      <c r="A109">
        <v>104</v>
      </c>
      <c r="B109" t="s">
        <v>675</v>
      </c>
      <c r="C109" s="1">
        <v>44627</v>
      </c>
      <c r="D109" s="1">
        <v>44633</v>
      </c>
      <c r="E109">
        <v>11</v>
      </c>
      <c r="F109" t="str">
        <f>_xlfn.XLOOKUP(ohrm_timesheet[[#This Row],[employee_id]],hs_hr_employee[emp_number],hs_hr_employee[Employee Name],"NF",0,1)</f>
        <v>x_Ajit Singh</v>
      </c>
      <c r="G109">
        <f>YEAR(ohrm_timesheet[[#This Row],[start_date]])</f>
        <v>2022</v>
      </c>
      <c r="H109">
        <f>MONTH(ohrm_timesheet[[#This Row],[start_date]])</f>
        <v>3</v>
      </c>
      <c r="S109" s="5"/>
      <c r="T109" s="5"/>
      <c r="U109" s="5"/>
      <c r="V109" s="5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</row>
    <row r="110" spans="1:44" x14ac:dyDescent="0.3">
      <c r="A110">
        <v>105</v>
      </c>
      <c r="B110" t="s">
        <v>675</v>
      </c>
      <c r="C110" s="1">
        <v>44641</v>
      </c>
      <c r="D110" s="1">
        <v>44647</v>
      </c>
      <c r="E110">
        <v>7</v>
      </c>
      <c r="F110" t="str">
        <f>_xlfn.XLOOKUP(ohrm_timesheet[[#This Row],[employee_id]],hs_hr_employee[emp_number],hs_hr_employee[Employee Name],"NF",0,1)</f>
        <v>Shekhar Sharma</v>
      </c>
      <c r="G110">
        <f>YEAR(ohrm_timesheet[[#This Row],[start_date]])</f>
        <v>2022</v>
      </c>
      <c r="H110">
        <f>MONTH(ohrm_timesheet[[#This Row],[start_date]])</f>
        <v>3</v>
      </c>
      <c r="S110" s="5"/>
      <c r="T110" s="5"/>
      <c r="U110" s="5"/>
      <c r="V110" s="5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</row>
    <row r="111" spans="1:44" x14ac:dyDescent="0.3">
      <c r="A111">
        <v>106</v>
      </c>
      <c r="B111" t="s">
        <v>364</v>
      </c>
      <c r="C111" s="1">
        <v>44634</v>
      </c>
      <c r="D111" s="1">
        <v>44640</v>
      </c>
      <c r="E111">
        <v>7</v>
      </c>
      <c r="F111" t="str">
        <f>_xlfn.XLOOKUP(ohrm_timesheet[[#This Row],[employee_id]],hs_hr_employee[emp_number],hs_hr_employee[Employee Name],"NF",0,1)</f>
        <v>Shekhar Sharma</v>
      </c>
      <c r="G111">
        <f>YEAR(ohrm_timesheet[[#This Row],[start_date]])</f>
        <v>2022</v>
      </c>
      <c r="H111">
        <f>MONTH(ohrm_timesheet[[#This Row],[start_date]])</f>
        <v>3</v>
      </c>
      <c r="S111" s="5"/>
      <c r="T111" s="5"/>
      <c r="U111" s="5"/>
      <c r="V111" s="5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</row>
    <row r="112" spans="1:44" x14ac:dyDescent="0.3">
      <c r="A112">
        <v>107</v>
      </c>
      <c r="B112" t="s">
        <v>364</v>
      </c>
      <c r="C112" s="1">
        <v>44627</v>
      </c>
      <c r="D112" s="1">
        <v>44633</v>
      </c>
      <c r="E112">
        <v>7</v>
      </c>
      <c r="F112" t="str">
        <f>_xlfn.XLOOKUP(ohrm_timesheet[[#This Row],[employee_id]],hs_hr_employee[emp_number],hs_hr_employee[Employee Name],"NF",0,1)</f>
        <v>Shekhar Sharma</v>
      </c>
      <c r="G112">
        <f>YEAR(ohrm_timesheet[[#This Row],[start_date]])</f>
        <v>2022</v>
      </c>
      <c r="H112">
        <f>MONTH(ohrm_timesheet[[#This Row],[start_date]])</f>
        <v>3</v>
      </c>
      <c r="S112" s="5"/>
      <c r="T112" s="5"/>
      <c r="U112" s="5"/>
      <c r="V112" s="5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</row>
    <row r="113" spans="1:44" x14ac:dyDescent="0.3">
      <c r="A113">
        <v>108</v>
      </c>
      <c r="B113" t="s">
        <v>674</v>
      </c>
      <c r="C113" s="1">
        <v>44634</v>
      </c>
      <c r="D113" s="1">
        <v>44640</v>
      </c>
      <c r="E113">
        <v>13</v>
      </c>
      <c r="F113" t="str">
        <f>_xlfn.XLOOKUP(ohrm_timesheet[[#This Row],[employee_id]],hs_hr_employee[emp_number],hs_hr_employee[Employee Name],"NF",0,1)</f>
        <v>x_Preeti Kaushik</v>
      </c>
      <c r="G113">
        <f>YEAR(ohrm_timesheet[[#This Row],[start_date]])</f>
        <v>2022</v>
      </c>
      <c r="H113">
        <f>MONTH(ohrm_timesheet[[#This Row],[start_date]])</f>
        <v>3</v>
      </c>
      <c r="S113" s="5"/>
      <c r="T113" s="5"/>
      <c r="U113" s="5"/>
      <c r="V113" s="5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</row>
    <row r="114" spans="1:44" x14ac:dyDescent="0.3">
      <c r="A114">
        <v>109</v>
      </c>
      <c r="B114" t="s">
        <v>675</v>
      </c>
      <c r="C114" s="1">
        <v>44648</v>
      </c>
      <c r="D114" s="1">
        <v>44654</v>
      </c>
      <c r="E114">
        <v>7</v>
      </c>
      <c r="F114" t="str">
        <f>_xlfn.XLOOKUP(ohrm_timesheet[[#This Row],[employee_id]],hs_hr_employee[emp_number],hs_hr_employee[Employee Name],"NF",0,1)</f>
        <v>Shekhar Sharma</v>
      </c>
      <c r="G114">
        <f>YEAR(ohrm_timesheet[[#This Row],[start_date]])</f>
        <v>2022</v>
      </c>
      <c r="H114">
        <f>MONTH(ohrm_timesheet[[#This Row],[start_date]])</f>
        <v>3</v>
      </c>
      <c r="S114" s="5"/>
      <c r="T114" s="5"/>
      <c r="U114" s="5"/>
      <c r="V114" s="5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</row>
    <row r="115" spans="1:44" x14ac:dyDescent="0.3">
      <c r="A115">
        <v>110</v>
      </c>
      <c r="B115" t="s">
        <v>675</v>
      </c>
      <c r="C115" s="1">
        <v>44648</v>
      </c>
      <c r="D115" s="1">
        <v>44654</v>
      </c>
      <c r="E115">
        <v>13</v>
      </c>
      <c r="F115" t="str">
        <f>_xlfn.XLOOKUP(ohrm_timesheet[[#This Row],[employee_id]],hs_hr_employee[emp_number],hs_hr_employee[Employee Name],"NF",0,1)</f>
        <v>x_Preeti Kaushik</v>
      </c>
      <c r="G115">
        <f>YEAR(ohrm_timesheet[[#This Row],[start_date]])</f>
        <v>2022</v>
      </c>
      <c r="H115">
        <f>MONTH(ohrm_timesheet[[#This Row],[start_date]])</f>
        <v>3</v>
      </c>
      <c r="S115" s="5"/>
      <c r="T115" s="5"/>
      <c r="U115" s="5"/>
      <c r="V115" s="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</row>
    <row r="116" spans="1:44" x14ac:dyDescent="0.3">
      <c r="A116">
        <v>111</v>
      </c>
      <c r="B116" t="s">
        <v>675</v>
      </c>
      <c r="C116" s="1">
        <v>44648</v>
      </c>
      <c r="D116" s="1">
        <v>44654</v>
      </c>
      <c r="E116">
        <v>11</v>
      </c>
      <c r="F116" t="str">
        <f>_xlfn.XLOOKUP(ohrm_timesheet[[#This Row],[employee_id]],hs_hr_employee[emp_number],hs_hr_employee[Employee Name],"NF",0,1)</f>
        <v>x_Ajit Singh</v>
      </c>
      <c r="G116">
        <f>YEAR(ohrm_timesheet[[#This Row],[start_date]])</f>
        <v>2022</v>
      </c>
      <c r="H116">
        <f>MONTH(ohrm_timesheet[[#This Row],[start_date]])</f>
        <v>3</v>
      </c>
      <c r="S116" s="5"/>
      <c r="T116" s="5"/>
      <c r="U116" s="5"/>
      <c r="V116" s="5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</row>
    <row r="117" spans="1:44" x14ac:dyDescent="0.3">
      <c r="A117">
        <v>112</v>
      </c>
      <c r="B117" t="s">
        <v>675</v>
      </c>
      <c r="C117" s="1">
        <v>44655</v>
      </c>
      <c r="D117" s="1">
        <v>44661</v>
      </c>
      <c r="E117">
        <v>13</v>
      </c>
      <c r="F117" t="str">
        <f>_xlfn.XLOOKUP(ohrm_timesheet[[#This Row],[employee_id]],hs_hr_employee[emp_number],hs_hr_employee[Employee Name],"NF",0,1)</f>
        <v>x_Preeti Kaushik</v>
      </c>
      <c r="G117">
        <f>YEAR(ohrm_timesheet[[#This Row],[start_date]])</f>
        <v>2022</v>
      </c>
      <c r="H117">
        <f>MONTH(ohrm_timesheet[[#This Row],[start_date]])</f>
        <v>4</v>
      </c>
      <c r="S117" s="5"/>
      <c r="T117" s="5"/>
      <c r="U117" s="5"/>
      <c r="V117" s="5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</row>
    <row r="118" spans="1:44" x14ac:dyDescent="0.3">
      <c r="A118">
        <v>113</v>
      </c>
      <c r="B118" t="s">
        <v>675</v>
      </c>
      <c r="C118" s="1">
        <v>44655</v>
      </c>
      <c r="D118" s="1">
        <v>44661</v>
      </c>
      <c r="E118">
        <v>7</v>
      </c>
      <c r="F118" t="str">
        <f>_xlfn.XLOOKUP(ohrm_timesheet[[#This Row],[employee_id]],hs_hr_employee[emp_number],hs_hr_employee[Employee Name],"NF",0,1)</f>
        <v>Shekhar Sharma</v>
      </c>
      <c r="G118">
        <f>YEAR(ohrm_timesheet[[#This Row],[start_date]])</f>
        <v>2022</v>
      </c>
      <c r="H118">
        <f>MONTH(ohrm_timesheet[[#This Row],[start_date]])</f>
        <v>4</v>
      </c>
      <c r="S118" s="5"/>
      <c r="T118" s="5"/>
      <c r="U118" s="5"/>
      <c r="V118" s="5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</row>
    <row r="119" spans="1:44" x14ac:dyDescent="0.3">
      <c r="A119">
        <v>114</v>
      </c>
      <c r="B119" t="s">
        <v>675</v>
      </c>
      <c r="C119" s="1">
        <v>44662</v>
      </c>
      <c r="D119" s="1">
        <v>44668</v>
      </c>
      <c r="E119">
        <v>13</v>
      </c>
      <c r="F119" t="str">
        <f>_xlfn.XLOOKUP(ohrm_timesheet[[#This Row],[employee_id]],hs_hr_employee[emp_number],hs_hr_employee[Employee Name],"NF",0,1)</f>
        <v>x_Preeti Kaushik</v>
      </c>
      <c r="G119">
        <f>YEAR(ohrm_timesheet[[#This Row],[start_date]])</f>
        <v>2022</v>
      </c>
      <c r="H119">
        <f>MONTH(ohrm_timesheet[[#This Row],[start_date]])</f>
        <v>4</v>
      </c>
      <c r="S119" s="5"/>
      <c r="T119" s="5"/>
      <c r="U119" s="5"/>
      <c r="V119" s="5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</row>
    <row r="120" spans="1:44" x14ac:dyDescent="0.3">
      <c r="A120">
        <v>115</v>
      </c>
      <c r="B120" t="s">
        <v>675</v>
      </c>
      <c r="C120" s="1">
        <v>44669</v>
      </c>
      <c r="D120" s="1">
        <v>44675</v>
      </c>
      <c r="E120">
        <v>7</v>
      </c>
      <c r="F120" t="str">
        <f>_xlfn.XLOOKUP(ohrm_timesheet[[#This Row],[employee_id]],hs_hr_employee[emp_number],hs_hr_employee[Employee Name],"NF",0,1)</f>
        <v>Shekhar Sharma</v>
      </c>
      <c r="G120">
        <f>YEAR(ohrm_timesheet[[#This Row],[start_date]])</f>
        <v>2022</v>
      </c>
      <c r="H120">
        <f>MONTH(ohrm_timesheet[[#This Row],[start_date]])</f>
        <v>4</v>
      </c>
      <c r="S120" s="5"/>
      <c r="T120" s="5"/>
      <c r="U120" s="5"/>
      <c r="V120" s="5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</row>
    <row r="121" spans="1:44" x14ac:dyDescent="0.3">
      <c r="A121">
        <v>116</v>
      </c>
      <c r="B121" t="s">
        <v>675</v>
      </c>
      <c r="C121" s="1">
        <v>44662</v>
      </c>
      <c r="D121" s="1">
        <v>44668</v>
      </c>
      <c r="E121">
        <v>7</v>
      </c>
      <c r="F121" t="str">
        <f>_xlfn.XLOOKUP(ohrm_timesheet[[#This Row],[employee_id]],hs_hr_employee[emp_number],hs_hr_employee[Employee Name],"NF",0,1)</f>
        <v>Shekhar Sharma</v>
      </c>
      <c r="G121">
        <f>YEAR(ohrm_timesheet[[#This Row],[start_date]])</f>
        <v>2022</v>
      </c>
      <c r="H121">
        <f>MONTH(ohrm_timesheet[[#This Row],[start_date]])</f>
        <v>4</v>
      </c>
      <c r="S121" s="5"/>
      <c r="T121" s="5"/>
      <c r="U121" s="5"/>
      <c r="V121" s="5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</row>
    <row r="122" spans="1:44" x14ac:dyDescent="0.3">
      <c r="A122">
        <v>117</v>
      </c>
      <c r="B122" t="s">
        <v>675</v>
      </c>
      <c r="C122" s="1">
        <v>44676</v>
      </c>
      <c r="D122" s="1">
        <v>44682</v>
      </c>
      <c r="E122">
        <v>7</v>
      </c>
      <c r="F122" t="str">
        <f>_xlfn.XLOOKUP(ohrm_timesheet[[#This Row],[employee_id]],hs_hr_employee[emp_number],hs_hr_employee[Employee Name],"NF",0,1)</f>
        <v>Shekhar Sharma</v>
      </c>
      <c r="G122">
        <f>YEAR(ohrm_timesheet[[#This Row],[start_date]])</f>
        <v>2022</v>
      </c>
      <c r="H122">
        <f>MONTH(ohrm_timesheet[[#This Row],[start_date]])</f>
        <v>4</v>
      </c>
      <c r="S122" s="5"/>
      <c r="T122" s="5"/>
      <c r="U122" s="5"/>
      <c r="V122" s="5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</row>
    <row r="123" spans="1:44" x14ac:dyDescent="0.3">
      <c r="A123">
        <v>118</v>
      </c>
      <c r="B123" t="s">
        <v>675</v>
      </c>
      <c r="C123" s="1">
        <v>44676</v>
      </c>
      <c r="D123" s="1">
        <v>44682</v>
      </c>
      <c r="E123">
        <v>11</v>
      </c>
      <c r="F123" t="str">
        <f>_xlfn.XLOOKUP(ohrm_timesheet[[#This Row],[employee_id]],hs_hr_employee[emp_number],hs_hr_employee[Employee Name],"NF",0,1)</f>
        <v>x_Ajit Singh</v>
      </c>
      <c r="G123">
        <f>YEAR(ohrm_timesheet[[#This Row],[start_date]])</f>
        <v>2022</v>
      </c>
      <c r="H123">
        <f>MONTH(ohrm_timesheet[[#This Row],[start_date]])</f>
        <v>4</v>
      </c>
      <c r="S123" s="5"/>
      <c r="T123" s="5"/>
      <c r="U123" s="5"/>
      <c r="V123" s="5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</row>
    <row r="124" spans="1:44" x14ac:dyDescent="0.3">
      <c r="A124">
        <v>119</v>
      </c>
      <c r="B124" t="s">
        <v>675</v>
      </c>
      <c r="C124" s="1">
        <v>44669</v>
      </c>
      <c r="D124" s="1">
        <v>44675</v>
      </c>
      <c r="E124">
        <v>11</v>
      </c>
      <c r="F124" t="str">
        <f>_xlfn.XLOOKUP(ohrm_timesheet[[#This Row],[employee_id]],hs_hr_employee[emp_number],hs_hr_employee[Employee Name],"NF",0,1)</f>
        <v>x_Ajit Singh</v>
      </c>
      <c r="G124">
        <f>YEAR(ohrm_timesheet[[#This Row],[start_date]])</f>
        <v>2022</v>
      </c>
      <c r="H124">
        <f>MONTH(ohrm_timesheet[[#This Row],[start_date]])</f>
        <v>4</v>
      </c>
      <c r="S124" s="5"/>
      <c r="T124" s="5"/>
      <c r="U124" s="5"/>
      <c r="V124" s="5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</row>
    <row r="125" spans="1:44" x14ac:dyDescent="0.3">
      <c r="A125">
        <v>120</v>
      </c>
      <c r="B125" t="s">
        <v>675</v>
      </c>
      <c r="C125" s="1">
        <v>44662</v>
      </c>
      <c r="D125" s="1">
        <v>44668</v>
      </c>
      <c r="E125">
        <v>11</v>
      </c>
      <c r="F125" t="str">
        <f>_xlfn.XLOOKUP(ohrm_timesheet[[#This Row],[employee_id]],hs_hr_employee[emp_number],hs_hr_employee[Employee Name],"NF",0,1)</f>
        <v>x_Ajit Singh</v>
      </c>
      <c r="G125">
        <f>YEAR(ohrm_timesheet[[#This Row],[start_date]])</f>
        <v>2022</v>
      </c>
      <c r="H125">
        <f>MONTH(ohrm_timesheet[[#This Row],[start_date]])</f>
        <v>4</v>
      </c>
      <c r="S125" s="5"/>
      <c r="T125" s="5"/>
      <c r="U125" s="5"/>
      <c r="V125" s="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</row>
    <row r="126" spans="1:44" x14ac:dyDescent="0.3">
      <c r="A126">
        <v>121</v>
      </c>
      <c r="B126" t="s">
        <v>675</v>
      </c>
      <c r="C126" s="1">
        <v>44655</v>
      </c>
      <c r="D126" s="1">
        <v>44661</v>
      </c>
      <c r="E126">
        <v>11</v>
      </c>
      <c r="F126" t="str">
        <f>_xlfn.XLOOKUP(ohrm_timesheet[[#This Row],[employee_id]],hs_hr_employee[emp_number],hs_hr_employee[Employee Name],"NF",0,1)</f>
        <v>x_Ajit Singh</v>
      </c>
      <c r="G126">
        <f>YEAR(ohrm_timesheet[[#This Row],[start_date]])</f>
        <v>2022</v>
      </c>
      <c r="H126">
        <f>MONTH(ohrm_timesheet[[#This Row],[start_date]])</f>
        <v>4</v>
      </c>
      <c r="S126" s="5"/>
      <c r="T126" s="5"/>
      <c r="U126" s="5"/>
      <c r="V126" s="5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</row>
    <row r="127" spans="1:44" x14ac:dyDescent="0.3">
      <c r="A127">
        <v>122</v>
      </c>
      <c r="B127" t="s">
        <v>675</v>
      </c>
      <c r="C127" s="1">
        <v>44676</v>
      </c>
      <c r="D127" s="1">
        <v>44682</v>
      </c>
      <c r="E127">
        <v>13</v>
      </c>
      <c r="F127" t="str">
        <f>_xlfn.XLOOKUP(ohrm_timesheet[[#This Row],[employee_id]],hs_hr_employee[emp_number],hs_hr_employee[Employee Name],"NF",0,1)</f>
        <v>x_Preeti Kaushik</v>
      </c>
      <c r="G127">
        <f>YEAR(ohrm_timesheet[[#This Row],[start_date]])</f>
        <v>2022</v>
      </c>
      <c r="H127">
        <f>MONTH(ohrm_timesheet[[#This Row],[start_date]])</f>
        <v>4</v>
      </c>
      <c r="S127" s="5"/>
      <c r="T127" s="5"/>
      <c r="U127" s="5"/>
      <c r="V127" s="5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</row>
    <row r="128" spans="1:44" x14ac:dyDescent="0.3">
      <c r="A128">
        <v>123</v>
      </c>
      <c r="B128" t="s">
        <v>675</v>
      </c>
      <c r="C128" s="1">
        <v>44669</v>
      </c>
      <c r="D128" s="1">
        <v>44675</v>
      </c>
      <c r="E128">
        <v>13</v>
      </c>
      <c r="F128" t="str">
        <f>_xlfn.XLOOKUP(ohrm_timesheet[[#This Row],[employee_id]],hs_hr_employee[emp_number],hs_hr_employee[Employee Name],"NF",0,1)</f>
        <v>x_Preeti Kaushik</v>
      </c>
      <c r="G128">
        <f>YEAR(ohrm_timesheet[[#This Row],[start_date]])</f>
        <v>2022</v>
      </c>
      <c r="H128">
        <f>MONTH(ohrm_timesheet[[#This Row],[start_date]])</f>
        <v>4</v>
      </c>
      <c r="S128" s="5"/>
      <c r="T128" s="5"/>
      <c r="U128" s="5"/>
      <c r="V128" s="5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</row>
    <row r="129" spans="1:44" x14ac:dyDescent="0.3">
      <c r="A129">
        <v>124</v>
      </c>
      <c r="B129" t="s">
        <v>675</v>
      </c>
      <c r="C129" s="1">
        <v>44683</v>
      </c>
      <c r="D129" s="1">
        <v>44689</v>
      </c>
      <c r="E129">
        <v>7</v>
      </c>
      <c r="F129" t="str">
        <f>_xlfn.XLOOKUP(ohrm_timesheet[[#This Row],[employee_id]],hs_hr_employee[emp_number],hs_hr_employee[Employee Name],"NF",0,1)</f>
        <v>Shekhar Sharma</v>
      </c>
      <c r="G129">
        <f>YEAR(ohrm_timesheet[[#This Row],[start_date]])</f>
        <v>2022</v>
      </c>
      <c r="H129">
        <f>MONTH(ohrm_timesheet[[#This Row],[start_date]])</f>
        <v>5</v>
      </c>
      <c r="S129" s="5"/>
      <c r="T129" s="5"/>
      <c r="U129" s="5"/>
      <c r="V129" s="5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</row>
    <row r="130" spans="1:44" x14ac:dyDescent="0.3">
      <c r="A130">
        <v>125</v>
      </c>
      <c r="B130" t="s">
        <v>675</v>
      </c>
      <c r="C130" s="1">
        <v>44683</v>
      </c>
      <c r="D130" s="1">
        <v>44689</v>
      </c>
      <c r="E130">
        <v>11</v>
      </c>
      <c r="F130" t="str">
        <f>_xlfn.XLOOKUP(ohrm_timesheet[[#This Row],[employee_id]],hs_hr_employee[emp_number],hs_hr_employee[Employee Name],"NF",0,1)</f>
        <v>x_Ajit Singh</v>
      </c>
      <c r="G130">
        <f>YEAR(ohrm_timesheet[[#This Row],[start_date]])</f>
        <v>2022</v>
      </c>
      <c r="H130">
        <f>MONTH(ohrm_timesheet[[#This Row],[start_date]])</f>
        <v>5</v>
      </c>
      <c r="S130" s="5"/>
      <c r="T130" s="5"/>
      <c r="U130" s="5"/>
      <c r="V130" s="5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</row>
    <row r="131" spans="1:44" x14ac:dyDescent="0.3">
      <c r="A131">
        <v>126</v>
      </c>
      <c r="B131" t="s">
        <v>674</v>
      </c>
      <c r="C131" s="1">
        <v>44683</v>
      </c>
      <c r="D131" s="1">
        <v>44689</v>
      </c>
      <c r="E131">
        <v>4</v>
      </c>
      <c r="F131" t="str">
        <f>_xlfn.XLOOKUP(ohrm_timesheet[[#This Row],[employee_id]],hs_hr_employee[emp_number],hs_hr_employee[Employee Name],"NF",0,1)</f>
        <v>Jeet Sharma</v>
      </c>
      <c r="G131">
        <f>YEAR(ohrm_timesheet[[#This Row],[start_date]])</f>
        <v>2022</v>
      </c>
      <c r="H131">
        <f>MONTH(ohrm_timesheet[[#This Row],[start_date]])</f>
        <v>5</v>
      </c>
      <c r="S131" s="5"/>
      <c r="T131" s="5"/>
      <c r="U131" s="5"/>
      <c r="V131" s="5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</row>
    <row r="132" spans="1:44" x14ac:dyDescent="0.3">
      <c r="A132">
        <v>127</v>
      </c>
      <c r="B132" t="s">
        <v>674</v>
      </c>
      <c r="C132" s="1">
        <v>44676</v>
      </c>
      <c r="D132" s="1">
        <v>44682</v>
      </c>
      <c r="E132">
        <v>4</v>
      </c>
      <c r="F132" t="str">
        <f>_xlfn.XLOOKUP(ohrm_timesheet[[#This Row],[employee_id]],hs_hr_employee[emp_number],hs_hr_employee[Employee Name],"NF",0,1)</f>
        <v>Jeet Sharma</v>
      </c>
      <c r="G132">
        <f>YEAR(ohrm_timesheet[[#This Row],[start_date]])</f>
        <v>2022</v>
      </c>
      <c r="H132">
        <f>MONTH(ohrm_timesheet[[#This Row],[start_date]])</f>
        <v>4</v>
      </c>
      <c r="S132" s="5"/>
      <c r="T132" s="5"/>
      <c r="U132" s="5"/>
      <c r="V132" s="5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</row>
    <row r="133" spans="1:44" x14ac:dyDescent="0.3">
      <c r="A133">
        <v>128</v>
      </c>
      <c r="B133" t="s">
        <v>674</v>
      </c>
      <c r="C133" s="1">
        <v>44669</v>
      </c>
      <c r="D133" s="1">
        <v>44675</v>
      </c>
      <c r="E133">
        <v>4</v>
      </c>
      <c r="F133" t="str">
        <f>_xlfn.XLOOKUP(ohrm_timesheet[[#This Row],[employee_id]],hs_hr_employee[emp_number],hs_hr_employee[Employee Name],"NF",0,1)</f>
        <v>Jeet Sharma</v>
      </c>
      <c r="G133">
        <f>YEAR(ohrm_timesheet[[#This Row],[start_date]])</f>
        <v>2022</v>
      </c>
      <c r="H133">
        <f>MONTH(ohrm_timesheet[[#This Row],[start_date]])</f>
        <v>4</v>
      </c>
      <c r="S133" s="5"/>
      <c r="T133" s="5"/>
      <c r="U133" s="5"/>
      <c r="V133" s="5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</row>
    <row r="134" spans="1:44" x14ac:dyDescent="0.3">
      <c r="A134">
        <v>129</v>
      </c>
      <c r="B134" t="s">
        <v>674</v>
      </c>
      <c r="C134" s="1">
        <v>44662</v>
      </c>
      <c r="D134" s="1">
        <v>44668</v>
      </c>
      <c r="E134">
        <v>4</v>
      </c>
      <c r="F134" t="str">
        <f>_xlfn.XLOOKUP(ohrm_timesheet[[#This Row],[employee_id]],hs_hr_employee[emp_number],hs_hr_employee[Employee Name],"NF",0,1)</f>
        <v>Jeet Sharma</v>
      </c>
      <c r="G134">
        <f>YEAR(ohrm_timesheet[[#This Row],[start_date]])</f>
        <v>2022</v>
      </c>
      <c r="H134">
        <f>MONTH(ohrm_timesheet[[#This Row],[start_date]])</f>
        <v>4</v>
      </c>
      <c r="S134" s="5"/>
      <c r="T134" s="5"/>
      <c r="U134" s="5"/>
      <c r="V134" s="5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</row>
    <row r="135" spans="1:44" x14ac:dyDescent="0.3">
      <c r="A135">
        <v>130</v>
      </c>
      <c r="B135" t="s">
        <v>674</v>
      </c>
      <c r="C135" s="1">
        <v>44655</v>
      </c>
      <c r="D135" s="1">
        <v>44661</v>
      </c>
      <c r="E135">
        <v>4</v>
      </c>
      <c r="F135" t="str">
        <f>_xlfn.XLOOKUP(ohrm_timesheet[[#This Row],[employee_id]],hs_hr_employee[emp_number],hs_hr_employee[Employee Name],"NF",0,1)</f>
        <v>Jeet Sharma</v>
      </c>
      <c r="G135">
        <f>YEAR(ohrm_timesheet[[#This Row],[start_date]])</f>
        <v>2022</v>
      </c>
      <c r="H135">
        <f>MONTH(ohrm_timesheet[[#This Row],[start_date]])</f>
        <v>4</v>
      </c>
      <c r="S135" s="5"/>
      <c r="T135" s="5"/>
      <c r="U135" s="5"/>
      <c r="V135" s="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</row>
    <row r="136" spans="1:44" x14ac:dyDescent="0.3">
      <c r="A136">
        <v>131</v>
      </c>
      <c r="B136" t="s">
        <v>674</v>
      </c>
      <c r="C136" s="1">
        <v>44648</v>
      </c>
      <c r="D136" s="1">
        <v>44654</v>
      </c>
      <c r="E136">
        <v>4</v>
      </c>
      <c r="F136" t="str">
        <f>_xlfn.XLOOKUP(ohrm_timesheet[[#This Row],[employee_id]],hs_hr_employee[emp_number],hs_hr_employee[Employee Name],"NF",0,1)</f>
        <v>Jeet Sharma</v>
      </c>
      <c r="G136">
        <f>YEAR(ohrm_timesheet[[#This Row],[start_date]])</f>
        <v>2022</v>
      </c>
      <c r="H136">
        <f>MONTH(ohrm_timesheet[[#This Row],[start_date]])</f>
        <v>3</v>
      </c>
      <c r="S136" s="5"/>
      <c r="T136" s="5"/>
      <c r="U136" s="5"/>
      <c r="V136" s="5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</row>
    <row r="137" spans="1:44" x14ac:dyDescent="0.3">
      <c r="A137">
        <v>132</v>
      </c>
      <c r="B137" t="s">
        <v>674</v>
      </c>
      <c r="C137" s="1">
        <v>44641</v>
      </c>
      <c r="D137" s="1">
        <v>44647</v>
      </c>
      <c r="E137">
        <v>4</v>
      </c>
      <c r="F137" t="str">
        <f>_xlfn.XLOOKUP(ohrm_timesheet[[#This Row],[employee_id]],hs_hr_employee[emp_number],hs_hr_employee[Employee Name],"NF",0,1)</f>
        <v>Jeet Sharma</v>
      </c>
      <c r="G137">
        <f>YEAR(ohrm_timesheet[[#This Row],[start_date]])</f>
        <v>2022</v>
      </c>
      <c r="H137">
        <f>MONTH(ohrm_timesheet[[#This Row],[start_date]])</f>
        <v>3</v>
      </c>
      <c r="S137" s="5"/>
      <c r="T137" s="5"/>
      <c r="U137" s="5"/>
      <c r="V137" s="5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</row>
    <row r="138" spans="1:44" x14ac:dyDescent="0.3">
      <c r="A138">
        <v>133</v>
      </c>
      <c r="B138" t="s">
        <v>674</v>
      </c>
      <c r="C138" s="1">
        <v>44634</v>
      </c>
      <c r="D138" s="1">
        <v>44640</v>
      </c>
      <c r="E138">
        <v>4</v>
      </c>
      <c r="F138" t="str">
        <f>_xlfn.XLOOKUP(ohrm_timesheet[[#This Row],[employee_id]],hs_hr_employee[emp_number],hs_hr_employee[Employee Name],"NF",0,1)</f>
        <v>Jeet Sharma</v>
      </c>
      <c r="G138">
        <f>YEAR(ohrm_timesheet[[#This Row],[start_date]])</f>
        <v>2022</v>
      </c>
      <c r="H138">
        <f>MONTH(ohrm_timesheet[[#This Row],[start_date]])</f>
        <v>3</v>
      </c>
      <c r="S138" s="5"/>
      <c r="T138" s="5"/>
      <c r="U138" s="5"/>
      <c r="V138" s="5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</row>
    <row r="139" spans="1:44" x14ac:dyDescent="0.3">
      <c r="A139">
        <v>134</v>
      </c>
      <c r="B139" t="s">
        <v>674</v>
      </c>
      <c r="C139" s="1">
        <v>44627</v>
      </c>
      <c r="D139" s="1">
        <v>44633</v>
      </c>
      <c r="E139">
        <v>4</v>
      </c>
      <c r="F139" t="str">
        <f>_xlfn.XLOOKUP(ohrm_timesheet[[#This Row],[employee_id]],hs_hr_employee[emp_number],hs_hr_employee[Employee Name],"NF",0,1)</f>
        <v>Jeet Sharma</v>
      </c>
      <c r="G139">
        <f>YEAR(ohrm_timesheet[[#This Row],[start_date]])</f>
        <v>2022</v>
      </c>
      <c r="H139">
        <f>MONTH(ohrm_timesheet[[#This Row],[start_date]])</f>
        <v>3</v>
      </c>
      <c r="S139" s="5"/>
      <c r="T139" s="5"/>
      <c r="U139" s="5"/>
      <c r="V139" s="5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</row>
    <row r="140" spans="1:44" x14ac:dyDescent="0.3">
      <c r="A140">
        <v>135</v>
      </c>
      <c r="B140" t="s">
        <v>674</v>
      </c>
      <c r="C140" s="1">
        <v>44620</v>
      </c>
      <c r="D140" s="1">
        <v>44626</v>
      </c>
      <c r="E140">
        <v>4</v>
      </c>
      <c r="F140" t="str">
        <f>_xlfn.XLOOKUP(ohrm_timesheet[[#This Row],[employee_id]],hs_hr_employee[emp_number],hs_hr_employee[Employee Name],"NF",0,1)</f>
        <v>Jeet Sharma</v>
      </c>
      <c r="G140">
        <f>YEAR(ohrm_timesheet[[#This Row],[start_date]])</f>
        <v>2022</v>
      </c>
      <c r="H140">
        <f>MONTH(ohrm_timesheet[[#This Row],[start_date]])</f>
        <v>2</v>
      </c>
      <c r="S140" s="5"/>
      <c r="T140" s="5"/>
      <c r="U140" s="5"/>
      <c r="V140" s="5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</row>
    <row r="141" spans="1:44" x14ac:dyDescent="0.3">
      <c r="A141">
        <v>136</v>
      </c>
      <c r="B141" t="s">
        <v>674</v>
      </c>
      <c r="C141" s="1">
        <v>44613</v>
      </c>
      <c r="D141" s="1">
        <v>44619</v>
      </c>
      <c r="E141">
        <v>4</v>
      </c>
      <c r="F141" t="str">
        <f>_xlfn.XLOOKUP(ohrm_timesheet[[#This Row],[employee_id]],hs_hr_employee[emp_number],hs_hr_employee[Employee Name],"NF",0,1)</f>
        <v>Jeet Sharma</v>
      </c>
      <c r="G141">
        <f>YEAR(ohrm_timesheet[[#This Row],[start_date]])</f>
        <v>2022</v>
      </c>
      <c r="H141">
        <f>MONTH(ohrm_timesheet[[#This Row],[start_date]])</f>
        <v>2</v>
      </c>
      <c r="S141" s="5"/>
      <c r="T141" s="5"/>
      <c r="U141" s="5"/>
      <c r="V141" s="5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</row>
    <row r="142" spans="1:44" x14ac:dyDescent="0.3">
      <c r="A142">
        <v>137</v>
      </c>
      <c r="B142" t="s">
        <v>674</v>
      </c>
      <c r="C142" s="1">
        <v>44606</v>
      </c>
      <c r="D142" s="1">
        <v>44612</v>
      </c>
      <c r="E142">
        <v>4</v>
      </c>
      <c r="F142" t="str">
        <f>_xlfn.XLOOKUP(ohrm_timesheet[[#This Row],[employee_id]],hs_hr_employee[emp_number],hs_hr_employee[Employee Name],"NF",0,1)</f>
        <v>Jeet Sharma</v>
      </c>
      <c r="G142">
        <f>YEAR(ohrm_timesheet[[#This Row],[start_date]])</f>
        <v>2022</v>
      </c>
      <c r="H142">
        <f>MONTH(ohrm_timesheet[[#This Row],[start_date]])</f>
        <v>2</v>
      </c>
      <c r="S142" s="5"/>
      <c r="T142" s="5"/>
      <c r="U142" s="5"/>
      <c r="V142" s="5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</row>
    <row r="143" spans="1:44" x14ac:dyDescent="0.3">
      <c r="A143">
        <v>138</v>
      </c>
      <c r="B143" t="s">
        <v>674</v>
      </c>
      <c r="C143" s="1">
        <v>44599</v>
      </c>
      <c r="D143" s="1">
        <v>44605</v>
      </c>
      <c r="E143">
        <v>4</v>
      </c>
      <c r="F143" t="str">
        <f>_xlfn.XLOOKUP(ohrm_timesheet[[#This Row],[employee_id]],hs_hr_employee[emp_number],hs_hr_employee[Employee Name],"NF",0,1)</f>
        <v>Jeet Sharma</v>
      </c>
      <c r="G143">
        <f>YEAR(ohrm_timesheet[[#This Row],[start_date]])</f>
        <v>2022</v>
      </c>
      <c r="H143">
        <f>MONTH(ohrm_timesheet[[#This Row],[start_date]])</f>
        <v>2</v>
      </c>
      <c r="S143" s="5"/>
      <c r="T143" s="5"/>
      <c r="U143" s="5"/>
      <c r="V143" s="5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</row>
    <row r="144" spans="1:44" x14ac:dyDescent="0.3">
      <c r="A144">
        <v>139</v>
      </c>
      <c r="B144" t="s">
        <v>674</v>
      </c>
      <c r="C144" s="1">
        <v>44592</v>
      </c>
      <c r="D144" s="1">
        <v>44598</v>
      </c>
      <c r="E144">
        <v>4</v>
      </c>
      <c r="F144" t="str">
        <f>_xlfn.XLOOKUP(ohrm_timesheet[[#This Row],[employee_id]],hs_hr_employee[emp_number],hs_hr_employee[Employee Name],"NF",0,1)</f>
        <v>Jeet Sharma</v>
      </c>
      <c r="G144">
        <f>YEAR(ohrm_timesheet[[#This Row],[start_date]])</f>
        <v>2022</v>
      </c>
      <c r="H144">
        <f>MONTH(ohrm_timesheet[[#This Row],[start_date]])</f>
        <v>1</v>
      </c>
      <c r="S144" s="5"/>
      <c r="T144" s="5"/>
      <c r="U144" s="5"/>
      <c r="V144" s="5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</row>
    <row r="145" spans="1:44" x14ac:dyDescent="0.3">
      <c r="A145">
        <v>140</v>
      </c>
      <c r="B145" t="s">
        <v>674</v>
      </c>
      <c r="C145" s="1">
        <v>44585</v>
      </c>
      <c r="D145" s="1">
        <v>44591</v>
      </c>
      <c r="E145">
        <v>4</v>
      </c>
      <c r="F145" t="str">
        <f>_xlfn.XLOOKUP(ohrm_timesheet[[#This Row],[employee_id]],hs_hr_employee[emp_number],hs_hr_employee[Employee Name],"NF",0,1)</f>
        <v>Jeet Sharma</v>
      </c>
      <c r="G145">
        <f>YEAR(ohrm_timesheet[[#This Row],[start_date]])</f>
        <v>2022</v>
      </c>
      <c r="H145">
        <f>MONTH(ohrm_timesheet[[#This Row],[start_date]])</f>
        <v>1</v>
      </c>
      <c r="S145" s="5"/>
      <c r="T145" s="5"/>
      <c r="U145" s="5"/>
      <c r="V145" s="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</row>
    <row r="146" spans="1:44" x14ac:dyDescent="0.3">
      <c r="A146">
        <v>141</v>
      </c>
      <c r="B146" t="s">
        <v>674</v>
      </c>
      <c r="C146" s="1">
        <v>44578</v>
      </c>
      <c r="D146" s="1">
        <v>44584</v>
      </c>
      <c r="E146">
        <v>4</v>
      </c>
      <c r="F146" t="str">
        <f>_xlfn.XLOOKUP(ohrm_timesheet[[#This Row],[employee_id]],hs_hr_employee[emp_number],hs_hr_employee[Employee Name],"NF",0,1)</f>
        <v>Jeet Sharma</v>
      </c>
      <c r="G146">
        <f>YEAR(ohrm_timesheet[[#This Row],[start_date]])</f>
        <v>2022</v>
      </c>
      <c r="H146">
        <f>MONTH(ohrm_timesheet[[#This Row],[start_date]])</f>
        <v>1</v>
      </c>
      <c r="S146" s="5"/>
      <c r="T146" s="5"/>
      <c r="U146" s="5"/>
      <c r="V146" s="5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</row>
    <row r="147" spans="1:44" x14ac:dyDescent="0.3">
      <c r="A147">
        <v>142</v>
      </c>
      <c r="B147" t="s">
        <v>674</v>
      </c>
      <c r="C147" s="1">
        <v>44571</v>
      </c>
      <c r="D147" s="1">
        <v>44577</v>
      </c>
      <c r="E147">
        <v>4</v>
      </c>
      <c r="F147" t="str">
        <f>_xlfn.XLOOKUP(ohrm_timesheet[[#This Row],[employee_id]],hs_hr_employee[emp_number],hs_hr_employee[Employee Name],"NF",0,1)</f>
        <v>Jeet Sharma</v>
      </c>
      <c r="G147">
        <f>YEAR(ohrm_timesheet[[#This Row],[start_date]])</f>
        <v>2022</v>
      </c>
      <c r="H147">
        <f>MONTH(ohrm_timesheet[[#This Row],[start_date]])</f>
        <v>1</v>
      </c>
      <c r="S147" s="5"/>
      <c r="T147" s="5"/>
      <c r="U147" s="5"/>
      <c r="V147" s="5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</row>
    <row r="148" spans="1:44" x14ac:dyDescent="0.3">
      <c r="A148">
        <v>143</v>
      </c>
      <c r="B148" t="s">
        <v>674</v>
      </c>
      <c r="C148" s="1">
        <v>44564</v>
      </c>
      <c r="D148" s="1">
        <v>44570</v>
      </c>
      <c r="E148">
        <v>4</v>
      </c>
      <c r="F148" t="str">
        <f>_xlfn.XLOOKUP(ohrm_timesheet[[#This Row],[employee_id]],hs_hr_employee[emp_number],hs_hr_employee[Employee Name],"NF",0,1)</f>
        <v>Jeet Sharma</v>
      </c>
      <c r="G148">
        <f>YEAR(ohrm_timesheet[[#This Row],[start_date]])</f>
        <v>2022</v>
      </c>
      <c r="H148">
        <f>MONTH(ohrm_timesheet[[#This Row],[start_date]])</f>
        <v>1</v>
      </c>
      <c r="S148" s="5"/>
      <c r="T148" s="5"/>
      <c r="U148" s="5"/>
      <c r="V148" s="5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</row>
    <row r="149" spans="1:44" x14ac:dyDescent="0.3">
      <c r="A149">
        <v>144</v>
      </c>
      <c r="B149" t="s">
        <v>674</v>
      </c>
      <c r="C149" s="1">
        <v>44557</v>
      </c>
      <c r="D149" s="1">
        <v>44563</v>
      </c>
      <c r="E149">
        <v>4</v>
      </c>
      <c r="F149" t="str">
        <f>_xlfn.XLOOKUP(ohrm_timesheet[[#This Row],[employee_id]],hs_hr_employee[emp_number],hs_hr_employee[Employee Name],"NF",0,1)</f>
        <v>Jeet Sharma</v>
      </c>
      <c r="G149">
        <f>YEAR(ohrm_timesheet[[#This Row],[start_date]])</f>
        <v>2021</v>
      </c>
      <c r="H149">
        <f>MONTH(ohrm_timesheet[[#This Row],[start_date]])</f>
        <v>12</v>
      </c>
      <c r="S149" s="5"/>
      <c r="T149" s="5"/>
      <c r="U149" s="5"/>
      <c r="V149" s="5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</row>
    <row r="150" spans="1:44" x14ac:dyDescent="0.3">
      <c r="A150">
        <v>145</v>
      </c>
      <c r="B150" t="s">
        <v>674</v>
      </c>
      <c r="C150" s="1">
        <v>44550</v>
      </c>
      <c r="D150" s="1">
        <v>44556</v>
      </c>
      <c r="E150">
        <v>4</v>
      </c>
      <c r="F150" t="str">
        <f>_xlfn.XLOOKUP(ohrm_timesheet[[#This Row],[employee_id]],hs_hr_employee[emp_number],hs_hr_employee[Employee Name],"NF",0,1)</f>
        <v>Jeet Sharma</v>
      </c>
      <c r="G150">
        <f>YEAR(ohrm_timesheet[[#This Row],[start_date]])</f>
        <v>2021</v>
      </c>
      <c r="H150">
        <f>MONTH(ohrm_timesheet[[#This Row],[start_date]])</f>
        <v>12</v>
      </c>
      <c r="S150" s="5"/>
      <c r="T150" s="5"/>
      <c r="U150" s="5"/>
      <c r="V150" s="5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</row>
    <row r="151" spans="1:44" x14ac:dyDescent="0.3">
      <c r="A151">
        <v>146</v>
      </c>
      <c r="B151" t="s">
        <v>674</v>
      </c>
      <c r="C151" s="1">
        <v>44543</v>
      </c>
      <c r="D151" s="1">
        <v>44549</v>
      </c>
      <c r="E151">
        <v>4</v>
      </c>
      <c r="F151" t="str">
        <f>_xlfn.XLOOKUP(ohrm_timesheet[[#This Row],[employee_id]],hs_hr_employee[emp_number],hs_hr_employee[Employee Name],"NF",0,1)</f>
        <v>Jeet Sharma</v>
      </c>
      <c r="G151">
        <f>YEAR(ohrm_timesheet[[#This Row],[start_date]])</f>
        <v>2021</v>
      </c>
      <c r="H151">
        <f>MONTH(ohrm_timesheet[[#This Row],[start_date]])</f>
        <v>12</v>
      </c>
      <c r="S151" s="5"/>
      <c r="T151" s="5"/>
      <c r="U151" s="5"/>
      <c r="V151" s="5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</row>
    <row r="152" spans="1:44" x14ac:dyDescent="0.3">
      <c r="A152">
        <v>147</v>
      </c>
      <c r="B152" t="s">
        <v>674</v>
      </c>
      <c r="C152" s="1">
        <v>44536</v>
      </c>
      <c r="D152" s="1">
        <v>44542</v>
      </c>
      <c r="E152">
        <v>4</v>
      </c>
      <c r="F152" t="str">
        <f>_xlfn.XLOOKUP(ohrm_timesheet[[#This Row],[employee_id]],hs_hr_employee[emp_number],hs_hr_employee[Employee Name],"NF",0,1)</f>
        <v>Jeet Sharma</v>
      </c>
      <c r="G152">
        <f>YEAR(ohrm_timesheet[[#This Row],[start_date]])</f>
        <v>2021</v>
      </c>
      <c r="H152">
        <f>MONTH(ohrm_timesheet[[#This Row],[start_date]])</f>
        <v>12</v>
      </c>
      <c r="S152" s="5"/>
      <c r="T152" s="5"/>
      <c r="U152" s="5"/>
      <c r="V152" s="5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</row>
    <row r="153" spans="1:44" x14ac:dyDescent="0.3">
      <c r="A153">
        <v>148</v>
      </c>
      <c r="B153" t="s">
        <v>674</v>
      </c>
      <c r="C153" s="1">
        <v>44529</v>
      </c>
      <c r="D153" s="1">
        <v>44535</v>
      </c>
      <c r="E153">
        <v>4</v>
      </c>
      <c r="F153" t="str">
        <f>_xlfn.XLOOKUP(ohrm_timesheet[[#This Row],[employee_id]],hs_hr_employee[emp_number],hs_hr_employee[Employee Name],"NF",0,1)</f>
        <v>Jeet Sharma</v>
      </c>
      <c r="G153">
        <f>YEAR(ohrm_timesheet[[#This Row],[start_date]])</f>
        <v>2021</v>
      </c>
      <c r="H153">
        <f>MONTH(ohrm_timesheet[[#This Row],[start_date]])</f>
        <v>11</v>
      </c>
      <c r="S153" s="5"/>
      <c r="T153" s="5"/>
      <c r="U153" s="5"/>
      <c r="V153" s="5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</row>
    <row r="154" spans="1:44" x14ac:dyDescent="0.3">
      <c r="A154">
        <v>149</v>
      </c>
      <c r="B154" t="s">
        <v>675</v>
      </c>
      <c r="C154" s="1">
        <v>44683</v>
      </c>
      <c r="D154" s="1">
        <v>44689</v>
      </c>
      <c r="E154">
        <v>13</v>
      </c>
      <c r="F154" t="str">
        <f>_xlfn.XLOOKUP(ohrm_timesheet[[#This Row],[employee_id]],hs_hr_employee[emp_number],hs_hr_employee[Employee Name],"NF",0,1)</f>
        <v>x_Preeti Kaushik</v>
      </c>
      <c r="G154">
        <f>YEAR(ohrm_timesheet[[#This Row],[start_date]])</f>
        <v>2022</v>
      </c>
      <c r="H154">
        <f>MONTH(ohrm_timesheet[[#This Row],[start_date]])</f>
        <v>5</v>
      </c>
      <c r="S154" s="5"/>
      <c r="T154" s="5"/>
      <c r="U154" s="5"/>
      <c r="V154" s="5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</row>
    <row r="155" spans="1:44" x14ac:dyDescent="0.3">
      <c r="A155">
        <v>150</v>
      </c>
      <c r="B155" t="s">
        <v>675</v>
      </c>
      <c r="C155" s="1">
        <v>44690</v>
      </c>
      <c r="D155" s="1">
        <v>44696</v>
      </c>
      <c r="E155">
        <v>7</v>
      </c>
      <c r="F155" t="str">
        <f>_xlfn.XLOOKUP(ohrm_timesheet[[#This Row],[employee_id]],hs_hr_employee[emp_number],hs_hr_employee[Employee Name],"NF",0,1)</f>
        <v>Shekhar Sharma</v>
      </c>
      <c r="G155">
        <f>YEAR(ohrm_timesheet[[#This Row],[start_date]])</f>
        <v>2022</v>
      </c>
      <c r="H155">
        <f>MONTH(ohrm_timesheet[[#This Row],[start_date]])</f>
        <v>5</v>
      </c>
      <c r="S155" s="5"/>
      <c r="T155" s="5"/>
      <c r="U155" s="5"/>
      <c r="V155" s="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</row>
    <row r="156" spans="1:44" x14ac:dyDescent="0.3">
      <c r="A156">
        <v>151</v>
      </c>
      <c r="B156" t="s">
        <v>675</v>
      </c>
      <c r="C156" s="1">
        <v>44697</v>
      </c>
      <c r="D156" s="1">
        <v>44703</v>
      </c>
      <c r="E156">
        <v>11</v>
      </c>
      <c r="F156" t="str">
        <f>_xlfn.XLOOKUP(ohrm_timesheet[[#This Row],[employee_id]],hs_hr_employee[emp_number],hs_hr_employee[Employee Name],"NF",0,1)</f>
        <v>x_Ajit Singh</v>
      </c>
      <c r="G156">
        <f>YEAR(ohrm_timesheet[[#This Row],[start_date]])</f>
        <v>2022</v>
      </c>
      <c r="H156">
        <f>MONTH(ohrm_timesheet[[#This Row],[start_date]])</f>
        <v>5</v>
      </c>
      <c r="S156" s="5"/>
      <c r="T156" s="5"/>
      <c r="U156" s="5"/>
      <c r="V156" s="5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</row>
    <row r="157" spans="1:44" x14ac:dyDescent="0.3">
      <c r="A157">
        <v>152</v>
      </c>
      <c r="B157" t="s">
        <v>675</v>
      </c>
      <c r="C157" s="1">
        <v>44690</v>
      </c>
      <c r="D157" s="1">
        <v>44696</v>
      </c>
      <c r="E157">
        <v>11</v>
      </c>
      <c r="F157" t="str">
        <f>_xlfn.XLOOKUP(ohrm_timesheet[[#This Row],[employee_id]],hs_hr_employee[emp_number],hs_hr_employee[Employee Name],"NF",0,1)</f>
        <v>x_Ajit Singh</v>
      </c>
      <c r="G157">
        <f>YEAR(ohrm_timesheet[[#This Row],[start_date]])</f>
        <v>2022</v>
      </c>
      <c r="H157">
        <f>MONTH(ohrm_timesheet[[#This Row],[start_date]])</f>
        <v>5</v>
      </c>
      <c r="S157" s="5"/>
      <c r="T157" s="5"/>
      <c r="U157" s="5"/>
      <c r="V157" s="5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</row>
    <row r="158" spans="1:44" x14ac:dyDescent="0.3">
      <c r="A158">
        <v>153</v>
      </c>
      <c r="B158" t="s">
        <v>675</v>
      </c>
      <c r="C158" s="1">
        <v>44697</v>
      </c>
      <c r="D158" s="1">
        <v>44703</v>
      </c>
      <c r="E158">
        <v>14</v>
      </c>
      <c r="F158" t="str">
        <f>_xlfn.XLOOKUP(ohrm_timesheet[[#This Row],[employee_id]],hs_hr_employee[emp_number],hs_hr_employee[Employee Name],"NF",0,1)</f>
        <v>Amol Jalda</v>
      </c>
      <c r="G158">
        <f>YEAR(ohrm_timesheet[[#This Row],[start_date]])</f>
        <v>2022</v>
      </c>
      <c r="H158">
        <f>MONTH(ohrm_timesheet[[#This Row],[start_date]])</f>
        <v>5</v>
      </c>
      <c r="S158" s="5"/>
      <c r="T158" s="5"/>
      <c r="U158" s="5"/>
      <c r="V158" s="5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</row>
    <row r="159" spans="1:44" x14ac:dyDescent="0.3">
      <c r="A159">
        <v>154</v>
      </c>
      <c r="B159" t="s">
        <v>675</v>
      </c>
      <c r="C159" s="1">
        <v>44697</v>
      </c>
      <c r="D159" s="1">
        <v>44703</v>
      </c>
      <c r="E159">
        <v>7</v>
      </c>
      <c r="F159" t="str">
        <f>_xlfn.XLOOKUP(ohrm_timesheet[[#This Row],[employee_id]],hs_hr_employee[emp_number],hs_hr_employee[Employee Name],"NF",0,1)</f>
        <v>Shekhar Sharma</v>
      </c>
      <c r="G159">
        <f>YEAR(ohrm_timesheet[[#This Row],[start_date]])</f>
        <v>2022</v>
      </c>
      <c r="H159">
        <f>MONTH(ohrm_timesheet[[#This Row],[start_date]])</f>
        <v>5</v>
      </c>
      <c r="S159" s="5"/>
      <c r="T159" s="5"/>
      <c r="U159" s="5"/>
      <c r="V159" s="5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</row>
    <row r="160" spans="1:44" x14ac:dyDescent="0.3">
      <c r="A160">
        <v>155</v>
      </c>
      <c r="B160" t="s">
        <v>675</v>
      </c>
      <c r="C160" s="1">
        <v>44697</v>
      </c>
      <c r="D160" s="1">
        <v>44703</v>
      </c>
      <c r="E160">
        <v>13</v>
      </c>
      <c r="F160" t="str">
        <f>_xlfn.XLOOKUP(ohrm_timesheet[[#This Row],[employee_id]],hs_hr_employee[emp_number],hs_hr_employee[Employee Name],"NF",0,1)</f>
        <v>x_Preeti Kaushik</v>
      </c>
      <c r="G160">
        <f>YEAR(ohrm_timesheet[[#This Row],[start_date]])</f>
        <v>2022</v>
      </c>
      <c r="H160">
        <f>MONTH(ohrm_timesheet[[#This Row],[start_date]])</f>
        <v>5</v>
      </c>
      <c r="S160" s="5"/>
      <c r="T160" s="5"/>
      <c r="U160" s="5"/>
      <c r="V160" s="5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</row>
    <row r="161" spans="1:44" x14ac:dyDescent="0.3">
      <c r="A161">
        <v>156</v>
      </c>
      <c r="B161" t="s">
        <v>675</v>
      </c>
      <c r="C161" s="1">
        <v>44690</v>
      </c>
      <c r="D161" s="1">
        <v>44696</v>
      </c>
      <c r="E161">
        <v>13</v>
      </c>
      <c r="F161" t="str">
        <f>_xlfn.XLOOKUP(ohrm_timesheet[[#This Row],[employee_id]],hs_hr_employee[emp_number],hs_hr_employee[Employee Name],"NF",0,1)</f>
        <v>x_Preeti Kaushik</v>
      </c>
      <c r="G161">
        <f>YEAR(ohrm_timesheet[[#This Row],[start_date]])</f>
        <v>2022</v>
      </c>
      <c r="H161">
        <f>MONTH(ohrm_timesheet[[#This Row],[start_date]])</f>
        <v>5</v>
      </c>
      <c r="S161" s="5"/>
      <c r="T161" s="5"/>
      <c r="U161" s="5"/>
      <c r="V161" s="5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</row>
    <row r="162" spans="1:44" x14ac:dyDescent="0.3">
      <c r="A162">
        <v>157</v>
      </c>
      <c r="B162" t="s">
        <v>675</v>
      </c>
      <c r="C162" s="1">
        <v>44704</v>
      </c>
      <c r="D162" s="1">
        <v>44710</v>
      </c>
      <c r="E162">
        <v>7</v>
      </c>
      <c r="F162" t="str">
        <f>_xlfn.XLOOKUP(ohrm_timesheet[[#This Row],[employee_id]],hs_hr_employee[emp_number],hs_hr_employee[Employee Name],"NF",0,1)</f>
        <v>Shekhar Sharma</v>
      </c>
      <c r="G162">
        <f>YEAR(ohrm_timesheet[[#This Row],[start_date]])</f>
        <v>2022</v>
      </c>
      <c r="H162">
        <f>MONTH(ohrm_timesheet[[#This Row],[start_date]])</f>
        <v>5</v>
      </c>
      <c r="S162" s="5"/>
      <c r="T162" s="5"/>
      <c r="U162" s="5"/>
      <c r="V162" s="5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</row>
    <row r="163" spans="1:44" x14ac:dyDescent="0.3">
      <c r="A163">
        <v>158</v>
      </c>
      <c r="B163" t="s">
        <v>675</v>
      </c>
      <c r="C163" s="1">
        <v>44704</v>
      </c>
      <c r="D163" s="1">
        <v>44710</v>
      </c>
      <c r="E163">
        <v>11</v>
      </c>
      <c r="F163" t="str">
        <f>_xlfn.XLOOKUP(ohrm_timesheet[[#This Row],[employee_id]],hs_hr_employee[emp_number],hs_hr_employee[Employee Name],"NF",0,1)</f>
        <v>x_Ajit Singh</v>
      </c>
      <c r="G163">
        <f>YEAR(ohrm_timesheet[[#This Row],[start_date]])</f>
        <v>2022</v>
      </c>
      <c r="H163">
        <f>MONTH(ohrm_timesheet[[#This Row],[start_date]])</f>
        <v>5</v>
      </c>
      <c r="S163" s="5"/>
      <c r="T163" s="5"/>
      <c r="U163" s="5"/>
      <c r="V163" s="5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</row>
    <row r="164" spans="1:44" x14ac:dyDescent="0.3">
      <c r="A164">
        <v>159</v>
      </c>
      <c r="B164" t="s">
        <v>674</v>
      </c>
      <c r="C164" s="1">
        <v>44704</v>
      </c>
      <c r="D164" s="1">
        <v>44710</v>
      </c>
      <c r="E164">
        <v>14</v>
      </c>
      <c r="F164" t="str">
        <f>_xlfn.XLOOKUP(ohrm_timesheet[[#This Row],[employee_id]],hs_hr_employee[emp_number],hs_hr_employee[Employee Name],"NF",0,1)</f>
        <v>Amol Jalda</v>
      </c>
      <c r="G164">
        <f>YEAR(ohrm_timesheet[[#This Row],[start_date]])</f>
        <v>2022</v>
      </c>
      <c r="H164">
        <f>MONTH(ohrm_timesheet[[#This Row],[start_date]])</f>
        <v>5</v>
      </c>
      <c r="S164" s="5"/>
      <c r="T164" s="5"/>
      <c r="U164" s="5"/>
      <c r="V164" s="5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</row>
    <row r="165" spans="1:44" x14ac:dyDescent="0.3">
      <c r="A165">
        <v>160</v>
      </c>
      <c r="B165" t="s">
        <v>675</v>
      </c>
      <c r="C165" s="1">
        <v>44711</v>
      </c>
      <c r="D165" s="1">
        <v>44717</v>
      </c>
      <c r="E165">
        <v>7</v>
      </c>
      <c r="F165" t="str">
        <f>_xlfn.XLOOKUP(ohrm_timesheet[[#This Row],[employee_id]],hs_hr_employee[emp_number],hs_hr_employee[Employee Name],"NF",0,1)</f>
        <v>Shekhar Sharma</v>
      </c>
      <c r="G165">
        <f>YEAR(ohrm_timesheet[[#This Row],[start_date]])</f>
        <v>2022</v>
      </c>
      <c r="H165">
        <f>MONTH(ohrm_timesheet[[#This Row],[start_date]])</f>
        <v>5</v>
      </c>
      <c r="S165" s="5"/>
      <c r="T165" s="5"/>
      <c r="U165" s="5"/>
      <c r="V165" s="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</row>
    <row r="166" spans="1:44" x14ac:dyDescent="0.3">
      <c r="A166">
        <v>161</v>
      </c>
      <c r="B166" t="s">
        <v>675</v>
      </c>
      <c r="C166" s="1">
        <v>44711</v>
      </c>
      <c r="D166" s="1">
        <v>44717</v>
      </c>
      <c r="E166">
        <v>11</v>
      </c>
      <c r="F166" t="str">
        <f>_xlfn.XLOOKUP(ohrm_timesheet[[#This Row],[employee_id]],hs_hr_employee[emp_number],hs_hr_employee[Employee Name],"NF",0,1)</f>
        <v>x_Ajit Singh</v>
      </c>
      <c r="G166">
        <f>YEAR(ohrm_timesheet[[#This Row],[start_date]])</f>
        <v>2022</v>
      </c>
      <c r="H166">
        <f>MONTH(ohrm_timesheet[[#This Row],[start_date]])</f>
        <v>5</v>
      </c>
      <c r="S166" s="5"/>
      <c r="T166" s="5"/>
      <c r="U166" s="5"/>
      <c r="V166" s="5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</row>
    <row r="167" spans="1:44" x14ac:dyDescent="0.3">
      <c r="A167">
        <v>162</v>
      </c>
      <c r="B167" t="s">
        <v>675</v>
      </c>
      <c r="C167" s="1">
        <v>44718</v>
      </c>
      <c r="D167" s="1">
        <v>44724</v>
      </c>
      <c r="E167">
        <v>13</v>
      </c>
      <c r="F167" t="str">
        <f>_xlfn.XLOOKUP(ohrm_timesheet[[#This Row],[employee_id]],hs_hr_employee[emp_number],hs_hr_employee[Employee Name],"NF",0,1)</f>
        <v>x_Preeti Kaushik</v>
      </c>
      <c r="G167">
        <f>YEAR(ohrm_timesheet[[#This Row],[start_date]])</f>
        <v>2022</v>
      </c>
      <c r="H167">
        <f>MONTH(ohrm_timesheet[[#This Row],[start_date]])</f>
        <v>6</v>
      </c>
      <c r="S167" s="5"/>
      <c r="T167" s="5"/>
      <c r="U167" s="5"/>
      <c r="V167" s="5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</row>
    <row r="168" spans="1:44" x14ac:dyDescent="0.3">
      <c r="A168">
        <v>163</v>
      </c>
      <c r="B168" t="s">
        <v>675</v>
      </c>
      <c r="C168" s="1">
        <v>44711</v>
      </c>
      <c r="D168" s="1">
        <v>44717</v>
      </c>
      <c r="E168">
        <v>13</v>
      </c>
      <c r="F168" t="str">
        <f>_xlfn.XLOOKUP(ohrm_timesheet[[#This Row],[employee_id]],hs_hr_employee[emp_number],hs_hr_employee[Employee Name],"NF",0,1)</f>
        <v>x_Preeti Kaushik</v>
      </c>
      <c r="G168">
        <f>YEAR(ohrm_timesheet[[#This Row],[start_date]])</f>
        <v>2022</v>
      </c>
      <c r="H168">
        <f>MONTH(ohrm_timesheet[[#This Row],[start_date]])</f>
        <v>5</v>
      </c>
      <c r="S168" s="5"/>
      <c r="T168" s="5"/>
      <c r="U168" s="5"/>
      <c r="V168" s="5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</row>
    <row r="169" spans="1:44" x14ac:dyDescent="0.3">
      <c r="A169">
        <v>164</v>
      </c>
      <c r="B169" t="s">
        <v>675</v>
      </c>
      <c r="C169" s="1">
        <v>44704</v>
      </c>
      <c r="D169" s="1">
        <v>44710</v>
      </c>
      <c r="E169">
        <v>13</v>
      </c>
      <c r="F169" t="str">
        <f>_xlfn.XLOOKUP(ohrm_timesheet[[#This Row],[employee_id]],hs_hr_employee[emp_number],hs_hr_employee[Employee Name],"NF",0,1)</f>
        <v>x_Preeti Kaushik</v>
      </c>
      <c r="G169">
        <f>YEAR(ohrm_timesheet[[#This Row],[start_date]])</f>
        <v>2022</v>
      </c>
      <c r="H169">
        <f>MONTH(ohrm_timesheet[[#This Row],[start_date]])</f>
        <v>5</v>
      </c>
      <c r="S169" s="5"/>
      <c r="T169" s="5"/>
      <c r="U169" s="5"/>
      <c r="V169" s="5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</row>
    <row r="170" spans="1:44" x14ac:dyDescent="0.3">
      <c r="A170">
        <v>165</v>
      </c>
      <c r="B170" t="s">
        <v>675</v>
      </c>
      <c r="C170" s="1">
        <v>44718</v>
      </c>
      <c r="D170" s="1">
        <v>44724</v>
      </c>
      <c r="E170">
        <v>14</v>
      </c>
      <c r="F170" t="str">
        <f>_xlfn.XLOOKUP(ohrm_timesheet[[#This Row],[employee_id]],hs_hr_employee[emp_number],hs_hr_employee[Employee Name],"NF",0,1)</f>
        <v>Amol Jalda</v>
      </c>
      <c r="G170">
        <f>YEAR(ohrm_timesheet[[#This Row],[start_date]])</f>
        <v>2022</v>
      </c>
      <c r="H170">
        <f>MONTH(ohrm_timesheet[[#This Row],[start_date]])</f>
        <v>6</v>
      </c>
      <c r="S170" s="5"/>
      <c r="T170" s="5"/>
      <c r="U170" s="5"/>
      <c r="V170" s="5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</row>
    <row r="171" spans="1:44" x14ac:dyDescent="0.3">
      <c r="A171">
        <v>166</v>
      </c>
      <c r="B171" t="s">
        <v>675</v>
      </c>
      <c r="C171" s="1">
        <v>44711</v>
      </c>
      <c r="D171" s="1">
        <v>44717</v>
      </c>
      <c r="E171">
        <v>14</v>
      </c>
      <c r="F171" t="str">
        <f>_xlfn.XLOOKUP(ohrm_timesheet[[#This Row],[employee_id]],hs_hr_employee[emp_number],hs_hr_employee[Employee Name],"NF",0,1)</f>
        <v>Amol Jalda</v>
      </c>
      <c r="G171">
        <f>YEAR(ohrm_timesheet[[#This Row],[start_date]])</f>
        <v>2022</v>
      </c>
      <c r="H171">
        <f>MONTH(ohrm_timesheet[[#This Row],[start_date]])</f>
        <v>5</v>
      </c>
      <c r="S171" s="5"/>
      <c r="T171" s="5"/>
      <c r="U171" s="5"/>
      <c r="V171" s="5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</row>
    <row r="172" spans="1:44" x14ac:dyDescent="0.3">
      <c r="A172">
        <v>167</v>
      </c>
      <c r="B172" t="s">
        <v>675</v>
      </c>
      <c r="C172" s="1">
        <v>44725</v>
      </c>
      <c r="D172" s="1">
        <v>44731</v>
      </c>
      <c r="E172">
        <v>14</v>
      </c>
      <c r="F172" t="str">
        <f>_xlfn.XLOOKUP(ohrm_timesheet[[#This Row],[employee_id]],hs_hr_employee[emp_number],hs_hr_employee[Employee Name],"NF",0,1)</f>
        <v>Amol Jalda</v>
      </c>
      <c r="G172">
        <f>YEAR(ohrm_timesheet[[#This Row],[start_date]])</f>
        <v>2022</v>
      </c>
      <c r="H172">
        <f>MONTH(ohrm_timesheet[[#This Row],[start_date]])</f>
        <v>6</v>
      </c>
      <c r="S172" s="5"/>
      <c r="T172" s="5"/>
      <c r="U172" s="5"/>
      <c r="V172" s="5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</row>
    <row r="173" spans="1:44" x14ac:dyDescent="0.3">
      <c r="A173">
        <v>168</v>
      </c>
      <c r="B173" t="s">
        <v>675</v>
      </c>
      <c r="C173" s="1">
        <v>44725</v>
      </c>
      <c r="D173" s="1">
        <v>44731</v>
      </c>
      <c r="E173">
        <v>11</v>
      </c>
      <c r="F173" t="str">
        <f>_xlfn.XLOOKUP(ohrm_timesheet[[#This Row],[employee_id]],hs_hr_employee[emp_number],hs_hr_employee[Employee Name],"NF",0,1)</f>
        <v>x_Ajit Singh</v>
      </c>
      <c r="G173">
        <f>YEAR(ohrm_timesheet[[#This Row],[start_date]])</f>
        <v>2022</v>
      </c>
      <c r="H173">
        <f>MONTH(ohrm_timesheet[[#This Row],[start_date]])</f>
        <v>6</v>
      </c>
      <c r="S173" s="5"/>
      <c r="T173" s="5"/>
      <c r="U173" s="5"/>
      <c r="V173" s="5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</row>
    <row r="174" spans="1:44" x14ac:dyDescent="0.3">
      <c r="A174">
        <v>169</v>
      </c>
      <c r="B174" t="s">
        <v>675</v>
      </c>
      <c r="C174" s="1">
        <v>44718</v>
      </c>
      <c r="D174" s="1">
        <v>44724</v>
      </c>
      <c r="E174">
        <v>11</v>
      </c>
      <c r="F174" t="str">
        <f>_xlfn.XLOOKUP(ohrm_timesheet[[#This Row],[employee_id]],hs_hr_employee[emp_number],hs_hr_employee[Employee Name],"NF",0,1)</f>
        <v>x_Ajit Singh</v>
      </c>
      <c r="G174">
        <f>YEAR(ohrm_timesheet[[#This Row],[start_date]])</f>
        <v>2022</v>
      </c>
      <c r="H174">
        <f>MONTH(ohrm_timesheet[[#This Row],[start_date]])</f>
        <v>6</v>
      </c>
      <c r="S174" s="5"/>
      <c r="T174" s="5"/>
      <c r="U174" s="5"/>
      <c r="V174" s="5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</row>
    <row r="175" spans="1:44" x14ac:dyDescent="0.3">
      <c r="A175">
        <v>170</v>
      </c>
      <c r="B175" t="s">
        <v>675</v>
      </c>
      <c r="C175" s="1">
        <v>44732</v>
      </c>
      <c r="D175" s="1">
        <v>44738</v>
      </c>
      <c r="E175">
        <v>11</v>
      </c>
      <c r="F175" t="str">
        <f>_xlfn.XLOOKUP(ohrm_timesheet[[#This Row],[employee_id]],hs_hr_employee[emp_number],hs_hr_employee[Employee Name],"NF",0,1)</f>
        <v>x_Ajit Singh</v>
      </c>
      <c r="G175">
        <f>YEAR(ohrm_timesheet[[#This Row],[start_date]])</f>
        <v>2022</v>
      </c>
      <c r="H175">
        <f>MONTH(ohrm_timesheet[[#This Row],[start_date]])</f>
        <v>6</v>
      </c>
      <c r="S175" s="5"/>
      <c r="T175" s="5"/>
      <c r="U175" s="5"/>
      <c r="V175" s="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</row>
    <row r="176" spans="1:44" x14ac:dyDescent="0.3">
      <c r="A176">
        <v>171</v>
      </c>
      <c r="B176" t="s">
        <v>675</v>
      </c>
      <c r="C176" s="1">
        <v>44739</v>
      </c>
      <c r="D176" s="1">
        <v>44745</v>
      </c>
      <c r="E176">
        <v>7</v>
      </c>
      <c r="F176" t="str">
        <f>_xlfn.XLOOKUP(ohrm_timesheet[[#This Row],[employee_id]],hs_hr_employee[emp_number],hs_hr_employee[Employee Name],"NF",0,1)</f>
        <v>Shekhar Sharma</v>
      </c>
      <c r="G176">
        <f>YEAR(ohrm_timesheet[[#This Row],[start_date]])</f>
        <v>2022</v>
      </c>
      <c r="H176">
        <f>MONTH(ohrm_timesheet[[#This Row],[start_date]])</f>
        <v>6</v>
      </c>
      <c r="S176" s="5"/>
      <c r="T176" s="5"/>
      <c r="U176" s="5"/>
      <c r="V176" s="5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</row>
    <row r="177" spans="1:44" x14ac:dyDescent="0.3">
      <c r="A177">
        <v>172</v>
      </c>
      <c r="B177" t="s">
        <v>675</v>
      </c>
      <c r="C177" s="1">
        <v>44732</v>
      </c>
      <c r="D177" s="1">
        <v>44738</v>
      </c>
      <c r="E177">
        <v>7</v>
      </c>
      <c r="F177" t="str">
        <f>_xlfn.XLOOKUP(ohrm_timesheet[[#This Row],[employee_id]],hs_hr_employee[emp_number],hs_hr_employee[Employee Name],"NF",0,1)</f>
        <v>Shekhar Sharma</v>
      </c>
      <c r="G177">
        <f>YEAR(ohrm_timesheet[[#This Row],[start_date]])</f>
        <v>2022</v>
      </c>
      <c r="H177">
        <f>MONTH(ohrm_timesheet[[#This Row],[start_date]])</f>
        <v>6</v>
      </c>
      <c r="S177" s="5"/>
      <c r="T177" s="5"/>
      <c r="U177" s="5"/>
      <c r="V177" s="5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</row>
    <row r="178" spans="1:44" x14ac:dyDescent="0.3">
      <c r="A178">
        <v>173</v>
      </c>
      <c r="B178" t="s">
        <v>675</v>
      </c>
      <c r="C178" s="1">
        <v>44725</v>
      </c>
      <c r="D178" s="1">
        <v>44731</v>
      </c>
      <c r="E178">
        <v>7</v>
      </c>
      <c r="F178" t="str">
        <f>_xlfn.XLOOKUP(ohrm_timesheet[[#This Row],[employee_id]],hs_hr_employee[emp_number],hs_hr_employee[Employee Name],"NF",0,1)</f>
        <v>Shekhar Sharma</v>
      </c>
      <c r="G178">
        <f>YEAR(ohrm_timesheet[[#This Row],[start_date]])</f>
        <v>2022</v>
      </c>
      <c r="H178">
        <f>MONTH(ohrm_timesheet[[#This Row],[start_date]])</f>
        <v>6</v>
      </c>
      <c r="S178" s="5"/>
      <c r="T178" s="5"/>
      <c r="U178" s="5"/>
      <c r="V178" s="5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</row>
    <row r="179" spans="1:44" x14ac:dyDescent="0.3">
      <c r="A179">
        <v>174</v>
      </c>
      <c r="B179" t="s">
        <v>675</v>
      </c>
      <c r="C179" s="1">
        <v>44718</v>
      </c>
      <c r="D179" s="1">
        <v>44724</v>
      </c>
      <c r="E179">
        <v>7</v>
      </c>
      <c r="F179" t="str">
        <f>_xlfn.XLOOKUP(ohrm_timesheet[[#This Row],[employee_id]],hs_hr_employee[emp_number],hs_hr_employee[Employee Name],"NF",0,1)</f>
        <v>Shekhar Sharma</v>
      </c>
      <c r="G179">
        <f>YEAR(ohrm_timesheet[[#This Row],[start_date]])</f>
        <v>2022</v>
      </c>
      <c r="H179">
        <f>MONTH(ohrm_timesheet[[#This Row],[start_date]])</f>
        <v>6</v>
      </c>
      <c r="S179" s="5"/>
      <c r="T179" s="5"/>
      <c r="U179" s="5"/>
      <c r="V179" s="5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</row>
    <row r="180" spans="1:44" x14ac:dyDescent="0.3">
      <c r="A180">
        <v>175</v>
      </c>
      <c r="B180" t="s">
        <v>675</v>
      </c>
      <c r="C180" s="1">
        <v>44739</v>
      </c>
      <c r="D180" s="1">
        <v>44745</v>
      </c>
      <c r="E180">
        <v>11</v>
      </c>
      <c r="F180" t="str">
        <f>_xlfn.XLOOKUP(ohrm_timesheet[[#This Row],[employee_id]],hs_hr_employee[emp_number],hs_hr_employee[Employee Name],"NF",0,1)</f>
        <v>x_Ajit Singh</v>
      </c>
      <c r="G180">
        <f>YEAR(ohrm_timesheet[[#This Row],[start_date]])</f>
        <v>2022</v>
      </c>
      <c r="H180">
        <f>MONTH(ohrm_timesheet[[#This Row],[start_date]])</f>
        <v>6</v>
      </c>
      <c r="S180" s="5"/>
      <c r="T180" s="5"/>
      <c r="U180" s="5"/>
      <c r="V180" s="5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</row>
    <row r="181" spans="1:44" x14ac:dyDescent="0.3">
      <c r="A181">
        <v>176</v>
      </c>
      <c r="B181" t="s">
        <v>675</v>
      </c>
      <c r="C181" s="1">
        <v>44725</v>
      </c>
      <c r="D181" s="1">
        <v>44731</v>
      </c>
      <c r="E181">
        <v>13</v>
      </c>
      <c r="F181" t="str">
        <f>_xlfn.XLOOKUP(ohrm_timesheet[[#This Row],[employee_id]],hs_hr_employee[emp_number],hs_hr_employee[Employee Name],"NF",0,1)</f>
        <v>x_Preeti Kaushik</v>
      </c>
      <c r="G181">
        <f>YEAR(ohrm_timesheet[[#This Row],[start_date]])</f>
        <v>2022</v>
      </c>
      <c r="H181">
        <f>MONTH(ohrm_timesheet[[#This Row],[start_date]])</f>
        <v>6</v>
      </c>
      <c r="S181" s="5"/>
      <c r="T181" s="5"/>
      <c r="U181" s="5"/>
      <c r="V181" s="5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</row>
    <row r="182" spans="1:44" x14ac:dyDescent="0.3">
      <c r="A182">
        <v>177</v>
      </c>
      <c r="B182" t="s">
        <v>675</v>
      </c>
      <c r="C182" s="1">
        <v>44732</v>
      </c>
      <c r="D182" s="1">
        <v>44738</v>
      </c>
      <c r="E182">
        <v>13</v>
      </c>
      <c r="F182" t="str">
        <f>_xlfn.XLOOKUP(ohrm_timesheet[[#This Row],[employee_id]],hs_hr_employee[emp_number],hs_hr_employee[Employee Name],"NF",0,1)</f>
        <v>x_Preeti Kaushik</v>
      </c>
      <c r="G182">
        <f>YEAR(ohrm_timesheet[[#This Row],[start_date]])</f>
        <v>2022</v>
      </c>
      <c r="H182">
        <f>MONTH(ohrm_timesheet[[#This Row],[start_date]])</f>
        <v>6</v>
      </c>
      <c r="S182" s="5"/>
      <c r="T182" s="5"/>
      <c r="U182" s="5"/>
      <c r="V182" s="5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</row>
    <row r="183" spans="1:44" x14ac:dyDescent="0.3">
      <c r="A183">
        <v>178</v>
      </c>
      <c r="B183" t="s">
        <v>675</v>
      </c>
      <c r="C183" s="1">
        <v>44739</v>
      </c>
      <c r="D183" s="1">
        <v>44745</v>
      </c>
      <c r="E183">
        <v>13</v>
      </c>
      <c r="F183" t="str">
        <f>_xlfn.XLOOKUP(ohrm_timesheet[[#This Row],[employee_id]],hs_hr_employee[emp_number],hs_hr_employee[Employee Name],"NF",0,1)</f>
        <v>x_Preeti Kaushik</v>
      </c>
      <c r="G183">
        <f>YEAR(ohrm_timesheet[[#This Row],[start_date]])</f>
        <v>2022</v>
      </c>
      <c r="H183">
        <f>MONTH(ohrm_timesheet[[#This Row],[start_date]])</f>
        <v>6</v>
      </c>
      <c r="S183" s="5"/>
      <c r="T183" s="5"/>
      <c r="U183" s="5"/>
      <c r="V183" s="5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</row>
    <row r="184" spans="1:44" x14ac:dyDescent="0.3">
      <c r="A184">
        <v>179</v>
      </c>
      <c r="B184" t="s">
        <v>675</v>
      </c>
      <c r="C184" s="1">
        <v>44753</v>
      </c>
      <c r="D184" s="1">
        <v>44759</v>
      </c>
      <c r="E184">
        <v>7</v>
      </c>
      <c r="F184" t="str">
        <f>_xlfn.XLOOKUP(ohrm_timesheet[[#This Row],[employee_id]],hs_hr_employee[emp_number],hs_hr_employee[Employee Name],"NF",0,1)</f>
        <v>Shekhar Sharma</v>
      </c>
      <c r="G184">
        <f>YEAR(ohrm_timesheet[[#This Row],[start_date]])</f>
        <v>2022</v>
      </c>
      <c r="H184">
        <f>MONTH(ohrm_timesheet[[#This Row],[start_date]])</f>
        <v>7</v>
      </c>
      <c r="S184" s="5"/>
      <c r="T184" s="5"/>
      <c r="U184" s="5"/>
      <c r="V184" s="5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</row>
    <row r="185" spans="1:44" x14ac:dyDescent="0.3">
      <c r="A185">
        <v>180</v>
      </c>
      <c r="B185" t="s">
        <v>675</v>
      </c>
      <c r="C185" s="1">
        <v>44746</v>
      </c>
      <c r="D185" s="1">
        <v>44752</v>
      </c>
      <c r="E185">
        <v>7</v>
      </c>
      <c r="F185" t="str">
        <f>_xlfn.XLOOKUP(ohrm_timesheet[[#This Row],[employee_id]],hs_hr_employee[emp_number],hs_hr_employee[Employee Name],"NF",0,1)</f>
        <v>Shekhar Sharma</v>
      </c>
      <c r="G185">
        <f>YEAR(ohrm_timesheet[[#This Row],[start_date]])</f>
        <v>2022</v>
      </c>
      <c r="H185">
        <f>MONTH(ohrm_timesheet[[#This Row],[start_date]])</f>
        <v>7</v>
      </c>
      <c r="S185" s="5"/>
      <c r="T185" s="5"/>
      <c r="U185" s="5"/>
      <c r="V185" s="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</row>
    <row r="186" spans="1:44" x14ac:dyDescent="0.3">
      <c r="A186">
        <v>181</v>
      </c>
      <c r="B186" t="s">
        <v>675</v>
      </c>
      <c r="C186" s="1">
        <v>44760</v>
      </c>
      <c r="D186" s="1">
        <v>44766</v>
      </c>
      <c r="E186">
        <v>7</v>
      </c>
      <c r="F186" t="str">
        <f>_xlfn.XLOOKUP(ohrm_timesheet[[#This Row],[employee_id]],hs_hr_employee[emp_number],hs_hr_employee[Employee Name],"NF",0,1)</f>
        <v>Shekhar Sharma</v>
      </c>
      <c r="G186">
        <f>YEAR(ohrm_timesheet[[#This Row],[start_date]])</f>
        <v>2022</v>
      </c>
      <c r="H186">
        <f>MONTH(ohrm_timesheet[[#This Row],[start_date]])</f>
        <v>7</v>
      </c>
      <c r="S186" s="5"/>
      <c r="T186" s="5"/>
      <c r="U186" s="5"/>
      <c r="V186" s="5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</row>
    <row r="187" spans="1:44" x14ac:dyDescent="0.3">
      <c r="A187">
        <v>182</v>
      </c>
      <c r="B187" t="s">
        <v>675</v>
      </c>
      <c r="C187" s="1">
        <v>44774</v>
      </c>
      <c r="D187" s="1">
        <v>44780</v>
      </c>
      <c r="E187">
        <v>7</v>
      </c>
      <c r="F187" t="str">
        <f>_xlfn.XLOOKUP(ohrm_timesheet[[#This Row],[employee_id]],hs_hr_employee[emp_number],hs_hr_employee[Employee Name],"NF",0,1)</f>
        <v>Shekhar Sharma</v>
      </c>
      <c r="G187">
        <f>YEAR(ohrm_timesheet[[#This Row],[start_date]])</f>
        <v>2022</v>
      </c>
      <c r="H187">
        <f>MONTH(ohrm_timesheet[[#This Row],[start_date]])</f>
        <v>8</v>
      </c>
      <c r="S187" s="5"/>
      <c r="T187" s="5"/>
      <c r="U187" s="5"/>
      <c r="V187" s="5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</row>
    <row r="188" spans="1:44" x14ac:dyDescent="0.3">
      <c r="A188">
        <v>183</v>
      </c>
      <c r="B188" t="s">
        <v>675</v>
      </c>
      <c r="C188" s="1">
        <v>44767</v>
      </c>
      <c r="D188" s="1">
        <v>44773</v>
      </c>
      <c r="E188">
        <v>7</v>
      </c>
      <c r="F188" t="str">
        <f>_xlfn.XLOOKUP(ohrm_timesheet[[#This Row],[employee_id]],hs_hr_employee[emp_number],hs_hr_employee[Employee Name],"NF",0,1)</f>
        <v>Shekhar Sharma</v>
      </c>
      <c r="G188">
        <f>YEAR(ohrm_timesheet[[#This Row],[start_date]])</f>
        <v>2022</v>
      </c>
      <c r="H188">
        <f>MONTH(ohrm_timesheet[[#This Row],[start_date]])</f>
        <v>7</v>
      </c>
      <c r="S188" s="5"/>
      <c r="T188" s="5"/>
      <c r="U188" s="5"/>
      <c r="V188" s="5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</row>
    <row r="189" spans="1:44" x14ac:dyDescent="0.3">
      <c r="A189">
        <v>184</v>
      </c>
      <c r="B189" t="s">
        <v>675</v>
      </c>
      <c r="C189" s="1">
        <v>44774</v>
      </c>
      <c r="D189" s="1">
        <v>44780</v>
      </c>
      <c r="E189">
        <v>11</v>
      </c>
      <c r="F189" t="str">
        <f>_xlfn.XLOOKUP(ohrm_timesheet[[#This Row],[employee_id]],hs_hr_employee[emp_number],hs_hr_employee[Employee Name],"NF",0,1)</f>
        <v>x_Ajit Singh</v>
      </c>
      <c r="G189">
        <f>YEAR(ohrm_timesheet[[#This Row],[start_date]])</f>
        <v>2022</v>
      </c>
      <c r="H189">
        <f>MONTH(ohrm_timesheet[[#This Row],[start_date]])</f>
        <v>8</v>
      </c>
      <c r="S189" s="5"/>
      <c r="T189" s="5"/>
      <c r="U189" s="5"/>
      <c r="V189" s="5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</row>
    <row r="190" spans="1:44" x14ac:dyDescent="0.3">
      <c r="A190">
        <v>185</v>
      </c>
      <c r="B190" t="s">
        <v>675</v>
      </c>
      <c r="C190" s="1">
        <v>44767</v>
      </c>
      <c r="D190" s="1">
        <v>44773</v>
      </c>
      <c r="E190">
        <v>11</v>
      </c>
      <c r="F190" t="str">
        <f>_xlfn.XLOOKUP(ohrm_timesheet[[#This Row],[employee_id]],hs_hr_employee[emp_number],hs_hr_employee[Employee Name],"NF",0,1)</f>
        <v>x_Ajit Singh</v>
      </c>
      <c r="G190">
        <f>YEAR(ohrm_timesheet[[#This Row],[start_date]])</f>
        <v>2022</v>
      </c>
      <c r="H190">
        <f>MONTH(ohrm_timesheet[[#This Row],[start_date]])</f>
        <v>7</v>
      </c>
      <c r="S190" s="5"/>
      <c r="T190" s="5"/>
      <c r="U190" s="5"/>
      <c r="V190" s="5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</row>
    <row r="191" spans="1:44" x14ac:dyDescent="0.3">
      <c r="A191">
        <v>186</v>
      </c>
      <c r="B191" t="s">
        <v>675</v>
      </c>
      <c r="C191" s="1">
        <v>44760</v>
      </c>
      <c r="D191" s="1">
        <v>44766</v>
      </c>
      <c r="E191">
        <v>11</v>
      </c>
      <c r="F191" t="str">
        <f>_xlfn.XLOOKUP(ohrm_timesheet[[#This Row],[employee_id]],hs_hr_employee[emp_number],hs_hr_employee[Employee Name],"NF",0,1)</f>
        <v>x_Ajit Singh</v>
      </c>
      <c r="G191">
        <f>YEAR(ohrm_timesheet[[#This Row],[start_date]])</f>
        <v>2022</v>
      </c>
      <c r="H191">
        <f>MONTH(ohrm_timesheet[[#This Row],[start_date]])</f>
        <v>7</v>
      </c>
      <c r="S191" s="5"/>
      <c r="T191" s="5"/>
      <c r="U191" s="5"/>
      <c r="V191" s="5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</row>
    <row r="192" spans="1:44" x14ac:dyDescent="0.3">
      <c r="A192">
        <v>187</v>
      </c>
      <c r="B192" t="s">
        <v>675</v>
      </c>
      <c r="C192" s="1">
        <v>44753</v>
      </c>
      <c r="D192" s="1">
        <v>44759</v>
      </c>
      <c r="E192">
        <v>11</v>
      </c>
      <c r="F192" t="str">
        <f>_xlfn.XLOOKUP(ohrm_timesheet[[#This Row],[employee_id]],hs_hr_employee[emp_number],hs_hr_employee[Employee Name],"NF",0,1)</f>
        <v>x_Ajit Singh</v>
      </c>
      <c r="G192">
        <f>YEAR(ohrm_timesheet[[#This Row],[start_date]])</f>
        <v>2022</v>
      </c>
      <c r="H192">
        <f>MONTH(ohrm_timesheet[[#This Row],[start_date]])</f>
        <v>7</v>
      </c>
      <c r="S192" s="5"/>
      <c r="T192" s="5"/>
      <c r="U192" s="5"/>
      <c r="V192" s="5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</row>
    <row r="193" spans="1:44" x14ac:dyDescent="0.3">
      <c r="A193">
        <v>188</v>
      </c>
      <c r="B193" t="s">
        <v>675</v>
      </c>
      <c r="C193" s="1">
        <v>44746</v>
      </c>
      <c r="D193" s="1">
        <v>44752</v>
      </c>
      <c r="E193">
        <v>11</v>
      </c>
      <c r="F193" t="str">
        <f>_xlfn.XLOOKUP(ohrm_timesheet[[#This Row],[employee_id]],hs_hr_employee[emp_number],hs_hr_employee[Employee Name],"NF",0,1)</f>
        <v>x_Ajit Singh</v>
      </c>
      <c r="G193">
        <f>YEAR(ohrm_timesheet[[#This Row],[start_date]])</f>
        <v>2022</v>
      </c>
      <c r="H193">
        <f>MONTH(ohrm_timesheet[[#This Row],[start_date]])</f>
        <v>7</v>
      </c>
      <c r="S193" s="5"/>
      <c r="T193" s="5"/>
      <c r="U193" s="5"/>
      <c r="V193" s="5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</row>
    <row r="194" spans="1:44" x14ac:dyDescent="0.3">
      <c r="A194">
        <v>189</v>
      </c>
      <c r="B194" t="s">
        <v>675</v>
      </c>
      <c r="C194" s="1">
        <v>44774</v>
      </c>
      <c r="D194" s="1">
        <v>44780</v>
      </c>
      <c r="E194">
        <v>13</v>
      </c>
      <c r="F194" t="str">
        <f>_xlfn.XLOOKUP(ohrm_timesheet[[#This Row],[employee_id]],hs_hr_employee[emp_number],hs_hr_employee[Employee Name],"NF",0,1)</f>
        <v>x_Preeti Kaushik</v>
      </c>
      <c r="G194">
        <f>YEAR(ohrm_timesheet[[#This Row],[start_date]])</f>
        <v>2022</v>
      </c>
      <c r="H194">
        <f>MONTH(ohrm_timesheet[[#This Row],[start_date]])</f>
        <v>8</v>
      </c>
      <c r="S194" s="5"/>
      <c r="T194" s="5"/>
      <c r="U194" s="5"/>
      <c r="V194" s="5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</row>
    <row r="195" spans="1:44" x14ac:dyDescent="0.3">
      <c r="A195">
        <v>190</v>
      </c>
      <c r="B195" t="s">
        <v>675</v>
      </c>
      <c r="C195" s="1">
        <v>44767</v>
      </c>
      <c r="D195" s="1">
        <v>44773</v>
      </c>
      <c r="E195">
        <v>13</v>
      </c>
      <c r="F195" t="str">
        <f>_xlfn.XLOOKUP(ohrm_timesheet[[#This Row],[employee_id]],hs_hr_employee[emp_number],hs_hr_employee[Employee Name],"NF",0,1)</f>
        <v>x_Preeti Kaushik</v>
      </c>
      <c r="G195">
        <f>YEAR(ohrm_timesheet[[#This Row],[start_date]])</f>
        <v>2022</v>
      </c>
      <c r="H195">
        <f>MONTH(ohrm_timesheet[[#This Row],[start_date]])</f>
        <v>7</v>
      </c>
      <c r="S195" s="5"/>
      <c r="T195" s="5"/>
      <c r="U195" s="5"/>
      <c r="V195" s="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</row>
    <row r="196" spans="1:44" x14ac:dyDescent="0.3">
      <c r="A196">
        <v>191</v>
      </c>
      <c r="B196" t="s">
        <v>675</v>
      </c>
      <c r="C196" s="1">
        <v>44760</v>
      </c>
      <c r="D196" s="1">
        <v>44766</v>
      </c>
      <c r="E196">
        <v>13</v>
      </c>
      <c r="F196" t="str">
        <f>_xlfn.XLOOKUP(ohrm_timesheet[[#This Row],[employee_id]],hs_hr_employee[emp_number],hs_hr_employee[Employee Name],"NF",0,1)</f>
        <v>x_Preeti Kaushik</v>
      </c>
      <c r="G196">
        <f>YEAR(ohrm_timesheet[[#This Row],[start_date]])</f>
        <v>2022</v>
      </c>
      <c r="H196">
        <f>MONTH(ohrm_timesheet[[#This Row],[start_date]])</f>
        <v>7</v>
      </c>
      <c r="S196" s="5"/>
      <c r="T196" s="5"/>
      <c r="U196" s="5"/>
      <c r="V196" s="5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</row>
    <row r="197" spans="1:44" x14ac:dyDescent="0.3">
      <c r="A197">
        <v>192</v>
      </c>
      <c r="B197" t="s">
        <v>675</v>
      </c>
      <c r="C197" s="1">
        <v>44753</v>
      </c>
      <c r="D197" s="1">
        <v>44759</v>
      </c>
      <c r="E197">
        <v>13</v>
      </c>
      <c r="F197" t="str">
        <f>_xlfn.XLOOKUP(ohrm_timesheet[[#This Row],[employee_id]],hs_hr_employee[emp_number],hs_hr_employee[Employee Name],"NF",0,1)</f>
        <v>x_Preeti Kaushik</v>
      </c>
      <c r="G197">
        <f>YEAR(ohrm_timesheet[[#This Row],[start_date]])</f>
        <v>2022</v>
      </c>
      <c r="H197">
        <f>MONTH(ohrm_timesheet[[#This Row],[start_date]])</f>
        <v>7</v>
      </c>
      <c r="S197" s="5"/>
      <c r="T197" s="5"/>
      <c r="U197" s="5"/>
      <c r="V197" s="5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</row>
    <row r="198" spans="1:44" x14ac:dyDescent="0.3">
      <c r="A198">
        <v>193</v>
      </c>
      <c r="B198" t="s">
        <v>675</v>
      </c>
      <c r="C198" s="1">
        <v>44746</v>
      </c>
      <c r="D198" s="1">
        <v>44752</v>
      </c>
      <c r="E198">
        <v>13</v>
      </c>
      <c r="F198" t="str">
        <f>_xlfn.XLOOKUP(ohrm_timesheet[[#This Row],[employee_id]],hs_hr_employee[emp_number],hs_hr_employee[Employee Name],"NF",0,1)</f>
        <v>x_Preeti Kaushik</v>
      </c>
      <c r="G198">
        <f>YEAR(ohrm_timesheet[[#This Row],[start_date]])</f>
        <v>2022</v>
      </c>
      <c r="H198">
        <f>MONTH(ohrm_timesheet[[#This Row],[start_date]])</f>
        <v>7</v>
      </c>
      <c r="S198" s="5"/>
      <c r="T198" s="5"/>
      <c r="U198" s="5"/>
      <c r="V198" s="5"/>
      <c r="W198" s="5"/>
      <c r="X198" s="5"/>
      <c r="Y198" s="5"/>
      <c r="Z198" s="5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</row>
    <row r="199" spans="1:44" x14ac:dyDescent="0.3">
      <c r="A199">
        <v>194</v>
      </c>
      <c r="B199" t="s">
        <v>674</v>
      </c>
      <c r="C199" s="1">
        <v>44774</v>
      </c>
      <c r="D199" s="1">
        <v>44780</v>
      </c>
      <c r="E199">
        <v>10</v>
      </c>
      <c r="F199" t="str">
        <f>_xlfn.XLOOKUP(ohrm_timesheet[[#This Row],[employee_id]],hs_hr_employee[emp_number],hs_hr_employee[Employee Name],"NF",0,1)</f>
        <v>HR Executive</v>
      </c>
      <c r="G199">
        <f>YEAR(ohrm_timesheet[[#This Row],[start_date]])</f>
        <v>2022</v>
      </c>
      <c r="H199">
        <f>MONTH(ohrm_timesheet[[#This Row],[start_date]])</f>
        <v>8</v>
      </c>
      <c r="S199" s="5"/>
      <c r="T199" s="5"/>
      <c r="U199" s="5"/>
      <c r="V199" s="5"/>
      <c r="W199" s="5"/>
      <c r="X199" s="5"/>
      <c r="Y199" s="5"/>
      <c r="Z199" s="5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</row>
    <row r="200" spans="1:44" x14ac:dyDescent="0.3">
      <c r="A200">
        <v>195</v>
      </c>
      <c r="B200" t="s">
        <v>674</v>
      </c>
      <c r="C200" s="1">
        <v>44767</v>
      </c>
      <c r="D200" s="1">
        <v>44773</v>
      </c>
      <c r="E200">
        <v>10</v>
      </c>
      <c r="F200" t="str">
        <f>_xlfn.XLOOKUP(ohrm_timesheet[[#This Row],[employee_id]],hs_hr_employee[emp_number],hs_hr_employee[Employee Name],"NF",0,1)</f>
        <v>HR Executive</v>
      </c>
      <c r="G200">
        <f>YEAR(ohrm_timesheet[[#This Row],[start_date]])</f>
        <v>2022</v>
      </c>
      <c r="H200">
        <f>MONTH(ohrm_timesheet[[#This Row],[start_date]])</f>
        <v>7</v>
      </c>
      <c r="S200" s="5"/>
      <c r="T200" s="5"/>
      <c r="U200" s="5"/>
      <c r="V200" s="5"/>
      <c r="W200" s="5"/>
      <c r="X200" s="5"/>
      <c r="Y200" s="5"/>
      <c r="Z200" s="5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</row>
    <row r="201" spans="1:44" x14ac:dyDescent="0.3">
      <c r="A201">
        <v>196</v>
      </c>
      <c r="B201" t="s">
        <v>674</v>
      </c>
      <c r="C201" s="1">
        <v>44760</v>
      </c>
      <c r="D201" s="1">
        <v>44766</v>
      </c>
      <c r="E201">
        <v>10</v>
      </c>
      <c r="F201" t="str">
        <f>_xlfn.XLOOKUP(ohrm_timesheet[[#This Row],[employee_id]],hs_hr_employee[emp_number],hs_hr_employee[Employee Name],"NF",0,1)</f>
        <v>HR Executive</v>
      </c>
      <c r="G201">
        <f>YEAR(ohrm_timesheet[[#This Row],[start_date]])</f>
        <v>2022</v>
      </c>
      <c r="H201">
        <f>MONTH(ohrm_timesheet[[#This Row],[start_date]])</f>
        <v>7</v>
      </c>
      <c r="S201" s="5"/>
      <c r="T201" s="5"/>
      <c r="U201" s="5"/>
      <c r="V201" s="5"/>
      <c r="W201" s="5"/>
      <c r="X201" s="5"/>
      <c r="Y201" s="5"/>
      <c r="Z201" s="5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</row>
    <row r="202" spans="1:44" x14ac:dyDescent="0.3">
      <c r="A202">
        <v>197</v>
      </c>
      <c r="B202" t="s">
        <v>674</v>
      </c>
      <c r="C202" s="1">
        <v>44753</v>
      </c>
      <c r="D202" s="1">
        <v>44759</v>
      </c>
      <c r="E202">
        <v>10</v>
      </c>
      <c r="F202" t="str">
        <f>_xlfn.XLOOKUP(ohrm_timesheet[[#This Row],[employee_id]],hs_hr_employee[emp_number],hs_hr_employee[Employee Name],"NF",0,1)</f>
        <v>HR Executive</v>
      </c>
      <c r="G202">
        <f>YEAR(ohrm_timesheet[[#This Row],[start_date]])</f>
        <v>2022</v>
      </c>
      <c r="H202">
        <f>MONTH(ohrm_timesheet[[#This Row],[start_date]])</f>
        <v>7</v>
      </c>
      <c r="S202" s="5"/>
      <c r="T202" s="5"/>
      <c r="U202" s="5"/>
      <c r="V202" s="5"/>
      <c r="W202" s="5"/>
      <c r="X202" s="5"/>
      <c r="Y202" s="5"/>
      <c r="Z202" s="5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</row>
    <row r="203" spans="1:44" x14ac:dyDescent="0.3">
      <c r="A203">
        <v>198</v>
      </c>
      <c r="B203" t="s">
        <v>674</v>
      </c>
      <c r="C203" s="1">
        <v>44746</v>
      </c>
      <c r="D203" s="1">
        <v>44752</v>
      </c>
      <c r="E203">
        <v>10</v>
      </c>
      <c r="F203" t="str">
        <f>_xlfn.XLOOKUP(ohrm_timesheet[[#This Row],[employee_id]],hs_hr_employee[emp_number],hs_hr_employee[Employee Name],"NF",0,1)</f>
        <v>HR Executive</v>
      </c>
      <c r="G203">
        <f>YEAR(ohrm_timesheet[[#This Row],[start_date]])</f>
        <v>2022</v>
      </c>
      <c r="H203">
        <f>MONTH(ohrm_timesheet[[#This Row],[start_date]])</f>
        <v>7</v>
      </c>
      <c r="S203" s="5"/>
      <c r="T203" s="5"/>
      <c r="U203" s="5"/>
      <c r="V203" s="5"/>
      <c r="W203" s="5"/>
      <c r="X203" s="5"/>
      <c r="Y203" s="5"/>
      <c r="Z203" s="5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</row>
    <row r="204" spans="1:44" x14ac:dyDescent="0.3">
      <c r="A204">
        <v>199</v>
      </c>
      <c r="B204" t="s">
        <v>674</v>
      </c>
      <c r="C204" s="1">
        <v>44739</v>
      </c>
      <c r="D204" s="1">
        <v>44745</v>
      </c>
      <c r="E204">
        <v>10</v>
      </c>
      <c r="F204" t="str">
        <f>_xlfn.XLOOKUP(ohrm_timesheet[[#This Row],[employee_id]],hs_hr_employee[emp_number],hs_hr_employee[Employee Name],"NF",0,1)</f>
        <v>HR Executive</v>
      </c>
      <c r="G204">
        <f>YEAR(ohrm_timesheet[[#This Row],[start_date]])</f>
        <v>2022</v>
      </c>
      <c r="H204">
        <f>MONTH(ohrm_timesheet[[#This Row],[start_date]])</f>
        <v>6</v>
      </c>
      <c r="S204" s="5"/>
      <c r="T204" s="5"/>
      <c r="U204" s="5"/>
      <c r="V204" s="5"/>
      <c r="W204" s="5"/>
      <c r="X204" s="5"/>
      <c r="Y204" s="5"/>
      <c r="Z204" s="5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</row>
    <row r="205" spans="1:44" x14ac:dyDescent="0.3">
      <c r="A205">
        <v>200</v>
      </c>
      <c r="B205" t="s">
        <v>674</v>
      </c>
      <c r="C205" s="1">
        <v>44732</v>
      </c>
      <c r="D205" s="1">
        <v>44738</v>
      </c>
      <c r="E205">
        <v>10</v>
      </c>
      <c r="F205" t="str">
        <f>_xlfn.XLOOKUP(ohrm_timesheet[[#This Row],[employee_id]],hs_hr_employee[emp_number],hs_hr_employee[Employee Name],"NF",0,1)</f>
        <v>HR Executive</v>
      </c>
      <c r="G205">
        <f>YEAR(ohrm_timesheet[[#This Row],[start_date]])</f>
        <v>2022</v>
      </c>
      <c r="H205">
        <f>MONTH(ohrm_timesheet[[#This Row],[start_date]])</f>
        <v>6</v>
      </c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</row>
    <row r="206" spans="1:44" x14ac:dyDescent="0.3">
      <c r="A206">
        <v>201</v>
      </c>
      <c r="B206" t="s">
        <v>674</v>
      </c>
      <c r="C206" s="1">
        <v>44725</v>
      </c>
      <c r="D206" s="1">
        <v>44731</v>
      </c>
      <c r="E206">
        <v>10</v>
      </c>
      <c r="F206" t="str">
        <f>_xlfn.XLOOKUP(ohrm_timesheet[[#This Row],[employee_id]],hs_hr_employee[emp_number],hs_hr_employee[Employee Name],"NF",0,1)</f>
        <v>HR Executive</v>
      </c>
      <c r="G206">
        <f>YEAR(ohrm_timesheet[[#This Row],[start_date]])</f>
        <v>2022</v>
      </c>
      <c r="H206">
        <f>MONTH(ohrm_timesheet[[#This Row],[start_date]])</f>
        <v>6</v>
      </c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</row>
    <row r="207" spans="1:44" x14ac:dyDescent="0.3">
      <c r="A207">
        <v>202</v>
      </c>
      <c r="B207" t="s">
        <v>674</v>
      </c>
      <c r="C207" s="1">
        <v>44718</v>
      </c>
      <c r="D207" s="1">
        <v>44724</v>
      </c>
      <c r="E207">
        <v>10</v>
      </c>
      <c r="F207" t="str">
        <f>_xlfn.XLOOKUP(ohrm_timesheet[[#This Row],[employee_id]],hs_hr_employee[emp_number],hs_hr_employee[Employee Name],"NF",0,1)</f>
        <v>HR Executive</v>
      </c>
      <c r="G207">
        <f>YEAR(ohrm_timesheet[[#This Row],[start_date]])</f>
        <v>2022</v>
      </c>
      <c r="H207">
        <f>MONTH(ohrm_timesheet[[#This Row],[start_date]])</f>
        <v>6</v>
      </c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</row>
    <row r="208" spans="1:44" x14ac:dyDescent="0.3">
      <c r="A208">
        <v>203</v>
      </c>
      <c r="B208" t="s">
        <v>674</v>
      </c>
      <c r="C208" s="1">
        <v>44711</v>
      </c>
      <c r="D208" s="1">
        <v>44717</v>
      </c>
      <c r="E208">
        <v>10</v>
      </c>
      <c r="F208" t="str">
        <f>_xlfn.XLOOKUP(ohrm_timesheet[[#This Row],[employee_id]],hs_hr_employee[emp_number],hs_hr_employee[Employee Name],"NF",0,1)</f>
        <v>HR Executive</v>
      </c>
      <c r="G208">
        <f>YEAR(ohrm_timesheet[[#This Row],[start_date]])</f>
        <v>2022</v>
      </c>
      <c r="H208">
        <f>MONTH(ohrm_timesheet[[#This Row],[start_date]])</f>
        <v>5</v>
      </c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</row>
    <row r="209" spans="1:44" x14ac:dyDescent="0.3">
      <c r="A209">
        <v>204</v>
      </c>
      <c r="B209" t="s">
        <v>674</v>
      </c>
      <c r="C209" s="1">
        <v>44704</v>
      </c>
      <c r="D209" s="1">
        <v>44710</v>
      </c>
      <c r="E209">
        <v>10</v>
      </c>
      <c r="F209" t="str">
        <f>_xlfn.XLOOKUP(ohrm_timesheet[[#This Row],[employee_id]],hs_hr_employee[emp_number],hs_hr_employee[Employee Name],"NF",0,1)</f>
        <v>HR Executive</v>
      </c>
      <c r="G209">
        <f>YEAR(ohrm_timesheet[[#This Row],[start_date]])</f>
        <v>2022</v>
      </c>
      <c r="H209">
        <f>MONTH(ohrm_timesheet[[#This Row],[start_date]])</f>
        <v>5</v>
      </c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</row>
    <row r="210" spans="1:44" x14ac:dyDescent="0.3">
      <c r="A210">
        <v>205</v>
      </c>
      <c r="B210" t="s">
        <v>674</v>
      </c>
      <c r="C210" s="1">
        <v>44697</v>
      </c>
      <c r="D210" s="1">
        <v>44703</v>
      </c>
      <c r="E210">
        <v>10</v>
      </c>
      <c r="F210" t="str">
        <f>_xlfn.XLOOKUP(ohrm_timesheet[[#This Row],[employee_id]],hs_hr_employee[emp_number],hs_hr_employee[Employee Name],"NF",0,1)</f>
        <v>HR Executive</v>
      </c>
      <c r="G210">
        <f>YEAR(ohrm_timesheet[[#This Row],[start_date]])</f>
        <v>2022</v>
      </c>
      <c r="H210">
        <f>MONTH(ohrm_timesheet[[#This Row],[start_date]])</f>
        <v>5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</row>
    <row r="211" spans="1:44" x14ac:dyDescent="0.3">
      <c r="A211">
        <v>206</v>
      </c>
      <c r="B211" t="s">
        <v>674</v>
      </c>
      <c r="C211" s="1">
        <v>44690</v>
      </c>
      <c r="D211" s="1">
        <v>44696</v>
      </c>
      <c r="E211">
        <v>10</v>
      </c>
      <c r="F211" t="str">
        <f>_xlfn.XLOOKUP(ohrm_timesheet[[#This Row],[employee_id]],hs_hr_employee[emp_number],hs_hr_employee[Employee Name],"NF",0,1)</f>
        <v>HR Executive</v>
      </c>
      <c r="G211">
        <f>YEAR(ohrm_timesheet[[#This Row],[start_date]])</f>
        <v>2022</v>
      </c>
      <c r="H211">
        <f>MONTH(ohrm_timesheet[[#This Row],[start_date]])</f>
        <v>5</v>
      </c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</row>
    <row r="212" spans="1:44" x14ac:dyDescent="0.3">
      <c r="A212">
        <v>207</v>
      </c>
      <c r="B212" t="s">
        <v>674</v>
      </c>
      <c r="C212" s="1">
        <v>44683</v>
      </c>
      <c r="D212" s="1">
        <v>44689</v>
      </c>
      <c r="E212">
        <v>10</v>
      </c>
      <c r="F212" t="str">
        <f>_xlfn.XLOOKUP(ohrm_timesheet[[#This Row],[employee_id]],hs_hr_employee[emp_number],hs_hr_employee[Employee Name],"NF",0,1)</f>
        <v>HR Executive</v>
      </c>
      <c r="G212">
        <f>YEAR(ohrm_timesheet[[#This Row],[start_date]])</f>
        <v>2022</v>
      </c>
      <c r="H212">
        <f>MONTH(ohrm_timesheet[[#This Row],[start_date]])</f>
        <v>5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</row>
    <row r="213" spans="1:44" x14ac:dyDescent="0.3">
      <c r="A213">
        <v>208</v>
      </c>
      <c r="B213" t="s">
        <v>674</v>
      </c>
      <c r="C213" s="1">
        <v>44676</v>
      </c>
      <c r="D213" s="1">
        <v>44682</v>
      </c>
      <c r="E213">
        <v>10</v>
      </c>
      <c r="F213" t="str">
        <f>_xlfn.XLOOKUP(ohrm_timesheet[[#This Row],[employee_id]],hs_hr_employee[emp_number],hs_hr_employee[Employee Name],"NF",0,1)</f>
        <v>HR Executive</v>
      </c>
      <c r="G213">
        <f>YEAR(ohrm_timesheet[[#This Row],[start_date]])</f>
        <v>2022</v>
      </c>
      <c r="H213">
        <f>MONTH(ohrm_timesheet[[#This Row],[start_date]])</f>
        <v>4</v>
      </c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</row>
    <row r="214" spans="1:44" x14ac:dyDescent="0.3">
      <c r="A214">
        <v>209</v>
      </c>
      <c r="B214" t="s">
        <v>674</v>
      </c>
      <c r="C214" s="1">
        <v>44669</v>
      </c>
      <c r="D214" s="1">
        <v>44675</v>
      </c>
      <c r="E214">
        <v>10</v>
      </c>
      <c r="F214" t="str">
        <f>_xlfn.XLOOKUP(ohrm_timesheet[[#This Row],[employee_id]],hs_hr_employee[emp_number],hs_hr_employee[Employee Name],"NF",0,1)</f>
        <v>HR Executive</v>
      </c>
      <c r="G214">
        <f>YEAR(ohrm_timesheet[[#This Row],[start_date]])</f>
        <v>2022</v>
      </c>
      <c r="H214">
        <f>MONTH(ohrm_timesheet[[#This Row],[start_date]])</f>
        <v>4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</row>
    <row r="215" spans="1:44" x14ac:dyDescent="0.3">
      <c r="A215">
        <v>210</v>
      </c>
      <c r="B215" t="s">
        <v>674</v>
      </c>
      <c r="C215" s="1">
        <v>44662</v>
      </c>
      <c r="D215" s="1">
        <v>44668</v>
      </c>
      <c r="E215">
        <v>10</v>
      </c>
      <c r="F215" t="str">
        <f>_xlfn.XLOOKUP(ohrm_timesheet[[#This Row],[employee_id]],hs_hr_employee[emp_number],hs_hr_employee[Employee Name],"NF",0,1)</f>
        <v>HR Executive</v>
      </c>
      <c r="G215">
        <f>YEAR(ohrm_timesheet[[#This Row],[start_date]])</f>
        <v>2022</v>
      </c>
      <c r="H215">
        <f>MONTH(ohrm_timesheet[[#This Row],[start_date]])</f>
        <v>4</v>
      </c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</row>
    <row r="216" spans="1:44" x14ac:dyDescent="0.3">
      <c r="A216">
        <v>211</v>
      </c>
      <c r="B216" t="s">
        <v>674</v>
      </c>
      <c r="C216" s="1">
        <v>44655</v>
      </c>
      <c r="D216" s="1">
        <v>44661</v>
      </c>
      <c r="E216">
        <v>10</v>
      </c>
      <c r="F216" t="str">
        <f>_xlfn.XLOOKUP(ohrm_timesheet[[#This Row],[employee_id]],hs_hr_employee[emp_number],hs_hr_employee[Employee Name],"NF",0,1)</f>
        <v>HR Executive</v>
      </c>
      <c r="G216">
        <f>YEAR(ohrm_timesheet[[#This Row],[start_date]])</f>
        <v>2022</v>
      </c>
      <c r="H216">
        <f>MONTH(ohrm_timesheet[[#This Row],[start_date]])</f>
        <v>4</v>
      </c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</row>
    <row r="217" spans="1:44" x14ac:dyDescent="0.3">
      <c r="A217">
        <v>212</v>
      </c>
      <c r="B217" t="s">
        <v>674</v>
      </c>
      <c r="C217" s="1">
        <v>44648</v>
      </c>
      <c r="D217" s="1">
        <v>44654</v>
      </c>
      <c r="E217">
        <v>10</v>
      </c>
      <c r="F217" t="str">
        <f>_xlfn.XLOOKUP(ohrm_timesheet[[#This Row],[employee_id]],hs_hr_employee[emp_number],hs_hr_employee[Employee Name],"NF",0,1)</f>
        <v>HR Executive</v>
      </c>
      <c r="G217">
        <f>YEAR(ohrm_timesheet[[#This Row],[start_date]])</f>
        <v>2022</v>
      </c>
      <c r="H217">
        <f>MONTH(ohrm_timesheet[[#This Row],[start_date]])</f>
        <v>3</v>
      </c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</row>
    <row r="218" spans="1:44" x14ac:dyDescent="0.3">
      <c r="A218">
        <v>213</v>
      </c>
      <c r="B218" t="s">
        <v>674</v>
      </c>
      <c r="C218" s="1">
        <v>44641</v>
      </c>
      <c r="D218" s="1">
        <v>44647</v>
      </c>
      <c r="E218">
        <v>10</v>
      </c>
      <c r="F218" t="str">
        <f>_xlfn.XLOOKUP(ohrm_timesheet[[#This Row],[employee_id]],hs_hr_employee[emp_number],hs_hr_employee[Employee Name],"NF",0,1)</f>
        <v>HR Executive</v>
      </c>
      <c r="G218">
        <f>YEAR(ohrm_timesheet[[#This Row],[start_date]])</f>
        <v>2022</v>
      </c>
      <c r="H218">
        <f>MONTH(ohrm_timesheet[[#This Row],[start_date]])</f>
        <v>3</v>
      </c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</row>
    <row r="219" spans="1:44" x14ac:dyDescent="0.3">
      <c r="A219">
        <v>214</v>
      </c>
      <c r="B219" t="s">
        <v>674</v>
      </c>
      <c r="C219" s="1">
        <v>44634</v>
      </c>
      <c r="D219" s="1">
        <v>44640</v>
      </c>
      <c r="E219">
        <v>10</v>
      </c>
      <c r="F219" t="str">
        <f>_xlfn.XLOOKUP(ohrm_timesheet[[#This Row],[employee_id]],hs_hr_employee[emp_number],hs_hr_employee[Employee Name],"NF",0,1)</f>
        <v>HR Executive</v>
      </c>
      <c r="G219">
        <f>YEAR(ohrm_timesheet[[#This Row],[start_date]])</f>
        <v>2022</v>
      </c>
      <c r="H219">
        <f>MONTH(ohrm_timesheet[[#This Row],[start_date]])</f>
        <v>3</v>
      </c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</row>
    <row r="220" spans="1:44" x14ac:dyDescent="0.3">
      <c r="A220">
        <v>215</v>
      </c>
      <c r="B220" t="s">
        <v>674</v>
      </c>
      <c r="C220" s="1">
        <v>44627</v>
      </c>
      <c r="D220" s="1">
        <v>44633</v>
      </c>
      <c r="E220">
        <v>10</v>
      </c>
      <c r="F220" t="str">
        <f>_xlfn.XLOOKUP(ohrm_timesheet[[#This Row],[employee_id]],hs_hr_employee[emp_number],hs_hr_employee[Employee Name],"NF",0,1)</f>
        <v>HR Executive</v>
      </c>
      <c r="G220">
        <f>YEAR(ohrm_timesheet[[#This Row],[start_date]])</f>
        <v>2022</v>
      </c>
      <c r="H220">
        <f>MONTH(ohrm_timesheet[[#This Row],[start_date]])</f>
        <v>3</v>
      </c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</row>
    <row r="221" spans="1:44" x14ac:dyDescent="0.3">
      <c r="A221">
        <v>216</v>
      </c>
      <c r="B221" t="s">
        <v>674</v>
      </c>
      <c r="C221" s="1">
        <v>44620</v>
      </c>
      <c r="D221" s="1">
        <v>44626</v>
      </c>
      <c r="E221">
        <v>10</v>
      </c>
      <c r="F221" t="str">
        <f>_xlfn.XLOOKUP(ohrm_timesheet[[#This Row],[employee_id]],hs_hr_employee[emp_number],hs_hr_employee[Employee Name],"NF",0,1)</f>
        <v>HR Executive</v>
      </c>
      <c r="G221">
        <f>YEAR(ohrm_timesheet[[#This Row],[start_date]])</f>
        <v>2022</v>
      </c>
      <c r="H221">
        <f>MONTH(ohrm_timesheet[[#This Row],[start_date]])</f>
        <v>2</v>
      </c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</row>
    <row r="222" spans="1:44" x14ac:dyDescent="0.3">
      <c r="A222">
        <v>217</v>
      </c>
      <c r="B222" t="s">
        <v>674</v>
      </c>
      <c r="C222" s="1">
        <v>44613</v>
      </c>
      <c r="D222" s="1">
        <v>44619</v>
      </c>
      <c r="E222">
        <v>10</v>
      </c>
      <c r="F222" t="str">
        <f>_xlfn.XLOOKUP(ohrm_timesheet[[#This Row],[employee_id]],hs_hr_employee[emp_number],hs_hr_employee[Employee Name],"NF",0,1)</f>
        <v>HR Executive</v>
      </c>
      <c r="G222">
        <f>YEAR(ohrm_timesheet[[#This Row],[start_date]])</f>
        <v>2022</v>
      </c>
      <c r="H222">
        <f>MONTH(ohrm_timesheet[[#This Row],[start_date]])</f>
        <v>2</v>
      </c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</row>
    <row r="223" spans="1:44" x14ac:dyDescent="0.3">
      <c r="A223">
        <v>218</v>
      </c>
      <c r="B223" t="s">
        <v>674</v>
      </c>
      <c r="C223" s="1">
        <v>44606</v>
      </c>
      <c r="D223" s="1">
        <v>44612</v>
      </c>
      <c r="E223">
        <v>10</v>
      </c>
      <c r="F223" t="str">
        <f>_xlfn.XLOOKUP(ohrm_timesheet[[#This Row],[employee_id]],hs_hr_employee[emp_number],hs_hr_employee[Employee Name],"NF",0,1)</f>
        <v>HR Executive</v>
      </c>
      <c r="G223">
        <f>YEAR(ohrm_timesheet[[#This Row],[start_date]])</f>
        <v>2022</v>
      </c>
      <c r="H223">
        <f>MONTH(ohrm_timesheet[[#This Row],[start_date]])</f>
        <v>2</v>
      </c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</row>
    <row r="224" spans="1:44" x14ac:dyDescent="0.3">
      <c r="A224">
        <v>219</v>
      </c>
      <c r="B224" t="s">
        <v>675</v>
      </c>
      <c r="C224" s="1">
        <v>44774</v>
      </c>
      <c r="D224" s="1">
        <v>44780</v>
      </c>
      <c r="E224">
        <v>14</v>
      </c>
      <c r="F224" t="str">
        <f>_xlfn.XLOOKUP(ohrm_timesheet[[#This Row],[employee_id]],hs_hr_employee[emp_number],hs_hr_employee[Employee Name],"NF",0,1)</f>
        <v>Amol Jalda</v>
      </c>
      <c r="G224">
        <f>YEAR(ohrm_timesheet[[#This Row],[start_date]])</f>
        <v>2022</v>
      </c>
      <c r="H224">
        <f>MONTH(ohrm_timesheet[[#This Row],[start_date]])</f>
        <v>8</v>
      </c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</row>
    <row r="225" spans="1:44" x14ac:dyDescent="0.3">
      <c r="A225">
        <v>220</v>
      </c>
      <c r="B225" t="s">
        <v>675</v>
      </c>
      <c r="C225" s="1">
        <v>44767</v>
      </c>
      <c r="D225" s="1">
        <v>44773</v>
      </c>
      <c r="E225">
        <v>14</v>
      </c>
      <c r="F225" t="str">
        <f>_xlfn.XLOOKUP(ohrm_timesheet[[#This Row],[employee_id]],hs_hr_employee[emp_number],hs_hr_employee[Employee Name],"NF",0,1)</f>
        <v>Amol Jalda</v>
      </c>
      <c r="G225">
        <f>YEAR(ohrm_timesheet[[#This Row],[start_date]])</f>
        <v>2022</v>
      </c>
      <c r="H225">
        <f>MONTH(ohrm_timesheet[[#This Row],[start_date]])</f>
        <v>7</v>
      </c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</row>
    <row r="226" spans="1:44" x14ac:dyDescent="0.3">
      <c r="A226">
        <v>221</v>
      </c>
      <c r="B226" t="s">
        <v>675</v>
      </c>
      <c r="C226" s="1">
        <v>44760</v>
      </c>
      <c r="D226" s="1">
        <v>44766</v>
      </c>
      <c r="E226">
        <v>14</v>
      </c>
      <c r="F226" t="str">
        <f>_xlfn.XLOOKUP(ohrm_timesheet[[#This Row],[employee_id]],hs_hr_employee[emp_number],hs_hr_employee[Employee Name],"NF",0,1)</f>
        <v>Amol Jalda</v>
      </c>
      <c r="G226">
        <f>YEAR(ohrm_timesheet[[#This Row],[start_date]])</f>
        <v>2022</v>
      </c>
      <c r="H226">
        <f>MONTH(ohrm_timesheet[[#This Row],[start_date]])</f>
        <v>7</v>
      </c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</row>
    <row r="227" spans="1:44" x14ac:dyDescent="0.3">
      <c r="A227">
        <v>222</v>
      </c>
      <c r="B227" t="s">
        <v>675</v>
      </c>
      <c r="C227" s="1">
        <v>44753</v>
      </c>
      <c r="D227" s="1">
        <v>44759</v>
      </c>
      <c r="E227">
        <v>14</v>
      </c>
      <c r="F227" t="str">
        <f>_xlfn.XLOOKUP(ohrm_timesheet[[#This Row],[employee_id]],hs_hr_employee[emp_number],hs_hr_employee[Employee Name],"NF",0,1)</f>
        <v>Amol Jalda</v>
      </c>
      <c r="G227">
        <f>YEAR(ohrm_timesheet[[#This Row],[start_date]])</f>
        <v>2022</v>
      </c>
      <c r="H227">
        <f>MONTH(ohrm_timesheet[[#This Row],[start_date]])</f>
        <v>7</v>
      </c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</row>
    <row r="228" spans="1:44" x14ac:dyDescent="0.3">
      <c r="A228">
        <v>223</v>
      </c>
      <c r="B228" t="s">
        <v>675</v>
      </c>
      <c r="C228" s="1">
        <v>44746</v>
      </c>
      <c r="D228" s="1">
        <v>44752</v>
      </c>
      <c r="E228">
        <v>14</v>
      </c>
      <c r="F228" t="str">
        <f>_xlfn.XLOOKUP(ohrm_timesheet[[#This Row],[employee_id]],hs_hr_employee[emp_number],hs_hr_employee[Employee Name],"NF",0,1)</f>
        <v>Amol Jalda</v>
      </c>
      <c r="G228">
        <f>YEAR(ohrm_timesheet[[#This Row],[start_date]])</f>
        <v>2022</v>
      </c>
      <c r="H228">
        <f>MONTH(ohrm_timesheet[[#This Row],[start_date]])</f>
        <v>7</v>
      </c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</row>
    <row r="229" spans="1:44" x14ac:dyDescent="0.3">
      <c r="A229">
        <v>224</v>
      </c>
      <c r="B229" t="s">
        <v>675</v>
      </c>
      <c r="C229" s="1">
        <v>44739</v>
      </c>
      <c r="D229" s="1">
        <v>44745</v>
      </c>
      <c r="E229">
        <v>14</v>
      </c>
      <c r="F229" t="str">
        <f>_xlfn.XLOOKUP(ohrm_timesheet[[#This Row],[employee_id]],hs_hr_employee[emp_number],hs_hr_employee[Employee Name],"NF",0,1)</f>
        <v>Amol Jalda</v>
      </c>
      <c r="G229">
        <f>YEAR(ohrm_timesheet[[#This Row],[start_date]])</f>
        <v>2022</v>
      </c>
      <c r="H229">
        <f>MONTH(ohrm_timesheet[[#This Row],[start_date]])</f>
        <v>6</v>
      </c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</row>
    <row r="230" spans="1:44" x14ac:dyDescent="0.3">
      <c r="A230">
        <v>225</v>
      </c>
      <c r="B230" t="s">
        <v>675</v>
      </c>
      <c r="C230" s="1">
        <v>44732</v>
      </c>
      <c r="D230" s="1">
        <v>44738</v>
      </c>
      <c r="E230">
        <v>14</v>
      </c>
      <c r="F230" t="str">
        <f>_xlfn.XLOOKUP(ohrm_timesheet[[#This Row],[employee_id]],hs_hr_employee[emp_number],hs_hr_employee[Employee Name],"NF",0,1)</f>
        <v>Amol Jalda</v>
      </c>
      <c r="G230">
        <f>YEAR(ohrm_timesheet[[#This Row],[start_date]])</f>
        <v>2022</v>
      </c>
      <c r="H230">
        <f>MONTH(ohrm_timesheet[[#This Row],[start_date]])</f>
        <v>6</v>
      </c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</row>
    <row r="231" spans="1:44" x14ac:dyDescent="0.3">
      <c r="A231">
        <v>226</v>
      </c>
      <c r="B231" t="s">
        <v>675</v>
      </c>
      <c r="C231" s="1">
        <v>44774</v>
      </c>
      <c r="D231" s="1">
        <v>44780</v>
      </c>
      <c r="E231">
        <v>15</v>
      </c>
      <c r="F231" t="str">
        <f>_xlfn.XLOOKUP(ohrm_timesheet[[#This Row],[employee_id]],hs_hr_employee[emp_number],hs_hr_employee[Employee Name],"NF",0,1)</f>
        <v>Gaurav Kokcha</v>
      </c>
      <c r="G231">
        <f>YEAR(ohrm_timesheet[[#This Row],[start_date]])</f>
        <v>2022</v>
      </c>
      <c r="H231">
        <f>MONTH(ohrm_timesheet[[#This Row],[start_date]])</f>
        <v>8</v>
      </c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</row>
    <row r="232" spans="1:44" x14ac:dyDescent="0.3">
      <c r="A232">
        <v>227</v>
      </c>
      <c r="B232" t="s">
        <v>675</v>
      </c>
      <c r="C232" s="1">
        <v>44725</v>
      </c>
      <c r="D232" s="1">
        <v>44731</v>
      </c>
      <c r="E232">
        <v>15</v>
      </c>
      <c r="F232" t="str">
        <f>_xlfn.XLOOKUP(ohrm_timesheet[[#This Row],[employee_id]],hs_hr_employee[emp_number],hs_hr_employee[Employee Name],"NF",0,1)</f>
        <v>Gaurav Kokcha</v>
      </c>
      <c r="G232">
        <f>YEAR(ohrm_timesheet[[#This Row],[start_date]])</f>
        <v>2022</v>
      </c>
      <c r="H232">
        <f>MONTH(ohrm_timesheet[[#This Row],[start_date]])</f>
        <v>6</v>
      </c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</row>
    <row r="233" spans="1:44" x14ac:dyDescent="0.3">
      <c r="A233">
        <v>228</v>
      </c>
      <c r="B233" t="s">
        <v>675</v>
      </c>
      <c r="C233" s="1">
        <v>44732</v>
      </c>
      <c r="D233" s="1">
        <v>44738</v>
      </c>
      <c r="E233">
        <v>15</v>
      </c>
      <c r="F233" t="str">
        <f>_xlfn.XLOOKUP(ohrm_timesheet[[#This Row],[employee_id]],hs_hr_employee[emp_number],hs_hr_employee[Employee Name],"NF",0,1)</f>
        <v>Gaurav Kokcha</v>
      </c>
      <c r="G233">
        <f>YEAR(ohrm_timesheet[[#This Row],[start_date]])</f>
        <v>2022</v>
      </c>
      <c r="H233">
        <f>MONTH(ohrm_timesheet[[#This Row],[start_date]])</f>
        <v>6</v>
      </c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</row>
    <row r="234" spans="1:44" x14ac:dyDescent="0.3">
      <c r="A234">
        <v>229</v>
      </c>
      <c r="B234" t="s">
        <v>675</v>
      </c>
      <c r="C234" s="1">
        <v>44739</v>
      </c>
      <c r="D234" s="1">
        <v>44745</v>
      </c>
      <c r="E234">
        <v>15</v>
      </c>
      <c r="F234" t="str">
        <f>_xlfn.XLOOKUP(ohrm_timesheet[[#This Row],[employee_id]],hs_hr_employee[emp_number],hs_hr_employee[Employee Name],"NF",0,1)</f>
        <v>Gaurav Kokcha</v>
      </c>
      <c r="G234">
        <f>YEAR(ohrm_timesheet[[#This Row],[start_date]])</f>
        <v>2022</v>
      </c>
      <c r="H234">
        <f>MONTH(ohrm_timesheet[[#This Row],[start_date]])</f>
        <v>6</v>
      </c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</row>
    <row r="235" spans="1:44" x14ac:dyDescent="0.3">
      <c r="A235">
        <v>230</v>
      </c>
      <c r="B235" t="s">
        <v>675</v>
      </c>
      <c r="C235" s="1">
        <v>44746</v>
      </c>
      <c r="D235" s="1">
        <v>44752</v>
      </c>
      <c r="E235">
        <v>15</v>
      </c>
      <c r="F235" t="str">
        <f>_xlfn.XLOOKUP(ohrm_timesheet[[#This Row],[employee_id]],hs_hr_employee[emp_number],hs_hr_employee[Employee Name],"NF",0,1)</f>
        <v>Gaurav Kokcha</v>
      </c>
      <c r="G235">
        <f>YEAR(ohrm_timesheet[[#This Row],[start_date]])</f>
        <v>2022</v>
      </c>
      <c r="H235">
        <f>MONTH(ohrm_timesheet[[#This Row],[start_date]])</f>
        <v>7</v>
      </c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</row>
    <row r="236" spans="1:44" x14ac:dyDescent="0.3">
      <c r="A236">
        <v>231</v>
      </c>
      <c r="B236" t="s">
        <v>675</v>
      </c>
      <c r="C236" s="1">
        <v>44753</v>
      </c>
      <c r="D236" s="1">
        <v>44759</v>
      </c>
      <c r="E236">
        <v>15</v>
      </c>
      <c r="F236" t="str">
        <f>_xlfn.XLOOKUP(ohrm_timesheet[[#This Row],[employee_id]],hs_hr_employee[emp_number],hs_hr_employee[Employee Name],"NF",0,1)</f>
        <v>Gaurav Kokcha</v>
      </c>
      <c r="G236">
        <f>YEAR(ohrm_timesheet[[#This Row],[start_date]])</f>
        <v>2022</v>
      </c>
      <c r="H236">
        <f>MONTH(ohrm_timesheet[[#This Row],[start_date]])</f>
        <v>7</v>
      </c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</row>
    <row r="237" spans="1:44" x14ac:dyDescent="0.3">
      <c r="A237">
        <v>232</v>
      </c>
      <c r="B237" t="s">
        <v>675</v>
      </c>
      <c r="C237" s="1">
        <v>44760</v>
      </c>
      <c r="D237" s="1">
        <v>44766</v>
      </c>
      <c r="E237">
        <v>15</v>
      </c>
      <c r="F237" t="str">
        <f>_xlfn.XLOOKUP(ohrm_timesheet[[#This Row],[employee_id]],hs_hr_employee[emp_number],hs_hr_employee[Employee Name],"NF",0,1)</f>
        <v>Gaurav Kokcha</v>
      </c>
      <c r="G237">
        <f>YEAR(ohrm_timesheet[[#This Row],[start_date]])</f>
        <v>2022</v>
      </c>
      <c r="H237">
        <f>MONTH(ohrm_timesheet[[#This Row],[start_date]])</f>
        <v>7</v>
      </c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</row>
    <row r="238" spans="1:44" x14ac:dyDescent="0.3">
      <c r="A238">
        <v>233</v>
      </c>
      <c r="B238" t="s">
        <v>675</v>
      </c>
      <c r="C238" s="1">
        <v>44767</v>
      </c>
      <c r="D238" s="1">
        <v>44773</v>
      </c>
      <c r="E238">
        <v>15</v>
      </c>
      <c r="F238" t="str">
        <f>_xlfn.XLOOKUP(ohrm_timesheet[[#This Row],[employee_id]],hs_hr_employee[emp_number],hs_hr_employee[Employee Name],"NF",0,1)</f>
        <v>Gaurav Kokcha</v>
      </c>
      <c r="G238">
        <f>YEAR(ohrm_timesheet[[#This Row],[start_date]])</f>
        <v>2022</v>
      </c>
      <c r="H238">
        <f>MONTH(ohrm_timesheet[[#This Row],[start_date]])</f>
        <v>7</v>
      </c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</row>
    <row r="239" spans="1:44" x14ac:dyDescent="0.3">
      <c r="A239">
        <v>234</v>
      </c>
      <c r="B239" t="s">
        <v>675</v>
      </c>
      <c r="C239" s="1">
        <v>44781</v>
      </c>
      <c r="D239" s="1">
        <v>44787</v>
      </c>
      <c r="E239">
        <v>15</v>
      </c>
      <c r="F239" t="str">
        <f>_xlfn.XLOOKUP(ohrm_timesheet[[#This Row],[employee_id]],hs_hr_employee[emp_number],hs_hr_employee[Employee Name],"NF",0,1)</f>
        <v>Gaurav Kokcha</v>
      </c>
      <c r="G239">
        <f>YEAR(ohrm_timesheet[[#This Row],[start_date]])</f>
        <v>2022</v>
      </c>
      <c r="H239">
        <f>MONTH(ohrm_timesheet[[#This Row],[start_date]])</f>
        <v>8</v>
      </c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</row>
    <row r="240" spans="1:44" x14ac:dyDescent="0.3">
      <c r="A240">
        <v>235</v>
      </c>
      <c r="B240" t="s">
        <v>675</v>
      </c>
      <c r="C240" s="1">
        <v>44788</v>
      </c>
      <c r="D240" s="1">
        <v>44794</v>
      </c>
      <c r="E240">
        <v>15</v>
      </c>
      <c r="F240" t="str">
        <f>_xlfn.XLOOKUP(ohrm_timesheet[[#This Row],[employee_id]],hs_hr_employee[emp_number],hs_hr_employee[Employee Name],"NF",0,1)</f>
        <v>Gaurav Kokcha</v>
      </c>
      <c r="G240">
        <f>YEAR(ohrm_timesheet[[#This Row],[start_date]])</f>
        <v>2022</v>
      </c>
      <c r="H240">
        <f>MONTH(ohrm_timesheet[[#This Row],[start_date]])</f>
        <v>8</v>
      </c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</row>
    <row r="241" spans="1:44" x14ac:dyDescent="0.3">
      <c r="A241">
        <v>236</v>
      </c>
      <c r="B241" t="s">
        <v>675</v>
      </c>
      <c r="C241" s="1">
        <v>44795</v>
      </c>
      <c r="D241" s="1">
        <v>44801</v>
      </c>
      <c r="E241">
        <v>15</v>
      </c>
      <c r="F241" t="str">
        <f>_xlfn.XLOOKUP(ohrm_timesheet[[#This Row],[employee_id]],hs_hr_employee[emp_number],hs_hr_employee[Employee Name],"NF",0,1)</f>
        <v>Gaurav Kokcha</v>
      </c>
      <c r="G241">
        <f>YEAR(ohrm_timesheet[[#This Row],[start_date]])</f>
        <v>2022</v>
      </c>
      <c r="H241">
        <f>MONTH(ohrm_timesheet[[#This Row],[start_date]])</f>
        <v>8</v>
      </c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</row>
    <row r="242" spans="1:44" x14ac:dyDescent="0.3">
      <c r="A242">
        <v>237</v>
      </c>
      <c r="B242" t="s">
        <v>675</v>
      </c>
      <c r="C242" s="1">
        <v>44795</v>
      </c>
      <c r="D242" s="1">
        <v>44801</v>
      </c>
      <c r="E242">
        <v>7</v>
      </c>
      <c r="F242" t="str">
        <f>_xlfn.XLOOKUP(ohrm_timesheet[[#This Row],[employee_id]],hs_hr_employee[emp_number],hs_hr_employee[Employee Name],"NF",0,1)</f>
        <v>Shekhar Sharma</v>
      </c>
      <c r="G242">
        <f>YEAR(ohrm_timesheet[[#This Row],[start_date]])</f>
        <v>2022</v>
      </c>
      <c r="H242">
        <f>MONTH(ohrm_timesheet[[#This Row],[start_date]])</f>
        <v>8</v>
      </c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</row>
    <row r="243" spans="1:44" x14ac:dyDescent="0.3">
      <c r="A243">
        <v>238</v>
      </c>
      <c r="B243" t="s">
        <v>675</v>
      </c>
      <c r="C243" s="1">
        <v>44788</v>
      </c>
      <c r="D243" s="1">
        <v>44794</v>
      </c>
      <c r="E243">
        <v>7</v>
      </c>
      <c r="F243" t="str">
        <f>_xlfn.XLOOKUP(ohrm_timesheet[[#This Row],[employee_id]],hs_hr_employee[emp_number],hs_hr_employee[Employee Name],"NF",0,1)</f>
        <v>Shekhar Sharma</v>
      </c>
      <c r="G243">
        <f>YEAR(ohrm_timesheet[[#This Row],[start_date]])</f>
        <v>2022</v>
      </c>
      <c r="H243">
        <f>MONTH(ohrm_timesheet[[#This Row],[start_date]])</f>
        <v>8</v>
      </c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</row>
    <row r="244" spans="1:44" x14ac:dyDescent="0.3">
      <c r="A244">
        <v>239</v>
      </c>
      <c r="B244" t="s">
        <v>675</v>
      </c>
      <c r="C244" s="1">
        <v>44781</v>
      </c>
      <c r="D244" s="1">
        <v>44787</v>
      </c>
      <c r="E244">
        <v>7</v>
      </c>
      <c r="F244" t="str">
        <f>_xlfn.XLOOKUP(ohrm_timesheet[[#This Row],[employee_id]],hs_hr_employee[emp_number],hs_hr_employee[Employee Name],"NF",0,1)</f>
        <v>Shekhar Sharma</v>
      </c>
      <c r="G244">
        <f>YEAR(ohrm_timesheet[[#This Row],[start_date]])</f>
        <v>2022</v>
      </c>
      <c r="H244">
        <f>MONTH(ohrm_timesheet[[#This Row],[start_date]])</f>
        <v>8</v>
      </c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</row>
    <row r="245" spans="1:44" x14ac:dyDescent="0.3">
      <c r="A245">
        <v>240</v>
      </c>
      <c r="B245" t="s">
        <v>674</v>
      </c>
      <c r="C245" s="1">
        <v>44802</v>
      </c>
      <c r="D245" s="1">
        <v>44808</v>
      </c>
      <c r="E245">
        <v>13</v>
      </c>
      <c r="F245" t="str">
        <f>_xlfn.XLOOKUP(ohrm_timesheet[[#This Row],[employee_id]],hs_hr_employee[emp_number],hs_hr_employee[Employee Name],"NF",0,1)</f>
        <v>x_Preeti Kaushik</v>
      </c>
      <c r="G245">
        <f>YEAR(ohrm_timesheet[[#This Row],[start_date]])</f>
        <v>2022</v>
      </c>
      <c r="H245">
        <f>MONTH(ohrm_timesheet[[#This Row],[start_date]])</f>
        <v>8</v>
      </c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</row>
    <row r="246" spans="1:44" x14ac:dyDescent="0.3">
      <c r="A246">
        <v>241</v>
      </c>
      <c r="B246" t="s">
        <v>675</v>
      </c>
      <c r="C246" s="1">
        <v>44795</v>
      </c>
      <c r="D246" s="1">
        <v>44801</v>
      </c>
      <c r="E246">
        <v>13</v>
      </c>
      <c r="F246" t="str">
        <f>_xlfn.XLOOKUP(ohrm_timesheet[[#This Row],[employee_id]],hs_hr_employee[emp_number],hs_hr_employee[Employee Name],"NF",0,1)</f>
        <v>x_Preeti Kaushik</v>
      </c>
      <c r="G246">
        <f>YEAR(ohrm_timesheet[[#This Row],[start_date]])</f>
        <v>2022</v>
      </c>
      <c r="H246">
        <f>MONTH(ohrm_timesheet[[#This Row],[start_date]])</f>
        <v>8</v>
      </c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</row>
    <row r="247" spans="1:44" x14ac:dyDescent="0.3">
      <c r="A247">
        <v>242</v>
      </c>
      <c r="B247" t="s">
        <v>675</v>
      </c>
      <c r="C247" s="1">
        <v>44788</v>
      </c>
      <c r="D247" s="1">
        <v>44794</v>
      </c>
      <c r="E247">
        <v>13</v>
      </c>
      <c r="F247" t="str">
        <f>_xlfn.XLOOKUP(ohrm_timesheet[[#This Row],[employee_id]],hs_hr_employee[emp_number],hs_hr_employee[Employee Name],"NF",0,1)</f>
        <v>x_Preeti Kaushik</v>
      </c>
      <c r="G247">
        <f>YEAR(ohrm_timesheet[[#This Row],[start_date]])</f>
        <v>2022</v>
      </c>
      <c r="H247">
        <f>MONTH(ohrm_timesheet[[#This Row],[start_date]])</f>
        <v>8</v>
      </c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</row>
    <row r="248" spans="1:44" x14ac:dyDescent="0.3">
      <c r="A248">
        <v>243</v>
      </c>
      <c r="B248" t="s">
        <v>675</v>
      </c>
      <c r="C248" s="1">
        <v>44781</v>
      </c>
      <c r="D248" s="1">
        <v>44787</v>
      </c>
      <c r="E248">
        <v>13</v>
      </c>
      <c r="F248" t="str">
        <f>_xlfn.XLOOKUP(ohrm_timesheet[[#This Row],[employee_id]],hs_hr_employee[emp_number],hs_hr_employee[Employee Name],"NF",0,1)</f>
        <v>x_Preeti Kaushik</v>
      </c>
      <c r="G248">
        <f>YEAR(ohrm_timesheet[[#This Row],[start_date]])</f>
        <v>2022</v>
      </c>
      <c r="H248">
        <f>MONTH(ohrm_timesheet[[#This Row],[start_date]])</f>
        <v>8</v>
      </c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</row>
    <row r="249" spans="1:44" x14ac:dyDescent="0.3">
      <c r="A249">
        <v>244</v>
      </c>
      <c r="B249" t="s">
        <v>675</v>
      </c>
      <c r="C249" s="1">
        <v>44802</v>
      </c>
      <c r="D249" s="1">
        <v>44808</v>
      </c>
      <c r="E249">
        <v>15</v>
      </c>
      <c r="F249" t="str">
        <f>_xlfn.XLOOKUP(ohrm_timesheet[[#This Row],[employee_id]],hs_hr_employee[emp_number],hs_hr_employee[Employee Name],"NF",0,1)</f>
        <v>Gaurav Kokcha</v>
      </c>
      <c r="G249">
        <f>YEAR(ohrm_timesheet[[#This Row],[start_date]])</f>
        <v>2022</v>
      </c>
      <c r="H249">
        <f>MONTH(ohrm_timesheet[[#This Row],[start_date]])</f>
        <v>8</v>
      </c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</row>
    <row r="250" spans="1:44" x14ac:dyDescent="0.3">
      <c r="A250">
        <v>245</v>
      </c>
      <c r="B250" t="s">
        <v>675</v>
      </c>
      <c r="C250" s="1">
        <v>44802</v>
      </c>
      <c r="D250" s="1">
        <v>44808</v>
      </c>
      <c r="E250">
        <v>11</v>
      </c>
      <c r="F250" t="str">
        <f>_xlfn.XLOOKUP(ohrm_timesheet[[#This Row],[employee_id]],hs_hr_employee[emp_number],hs_hr_employee[Employee Name],"NF",0,1)</f>
        <v>x_Ajit Singh</v>
      </c>
      <c r="G250">
        <f>YEAR(ohrm_timesheet[[#This Row],[start_date]])</f>
        <v>2022</v>
      </c>
      <c r="H250">
        <f>MONTH(ohrm_timesheet[[#This Row],[start_date]])</f>
        <v>8</v>
      </c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</row>
    <row r="251" spans="1:44" x14ac:dyDescent="0.3">
      <c r="A251">
        <v>246</v>
      </c>
      <c r="B251" t="s">
        <v>675</v>
      </c>
      <c r="C251" s="1">
        <v>44795</v>
      </c>
      <c r="D251" s="1">
        <v>44801</v>
      </c>
      <c r="E251">
        <v>11</v>
      </c>
      <c r="F251" t="str">
        <f>_xlfn.XLOOKUP(ohrm_timesheet[[#This Row],[employee_id]],hs_hr_employee[emp_number],hs_hr_employee[Employee Name],"NF",0,1)</f>
        <v>x_Ajit Singh</v>
      </c>
      <c r="G251">
        <f>YEAR(ohrm_timesheet[[#This Row],[start_date]])</f>
        <v>2022</v>
      </c>
      <c r="H251">
        <f>MONTH(ohrm_timesheet[[#This Row],[start_date]])</f>
        <v>8</v>
      </c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</row>
    <row r="252" spans="1:44" x14ac:dyDescent="0.3">
      <c r="A252">
        <v>247</v>
      </c>
      <c r="B252" t="s">
        <v>675</v>
      </c>
      <c r="C252" s="1">
        <v>44788</v>
      </c>
      <c r="D252" s="1">
        <v>44794</v>
      </c>
      <c r="E252">
        <v>11</v>
      </c>
      <c r="F252" t="str">
        <f>_xlfn.XLOOKUP(ohrm_timesheet[[#This Row],[employee_id]],hs_hr_employee[emp_number],hs_hr_employee[Employee Name],"NF",0,1)</f>
        <v>x_Ajit Singh</v>
      </c>
      <c r="G252">
        <f>YEAR(ohrm_timesheet[[#This Row],[start_date]])</f>
        <v>2022</v>
      </c>
      <c r="H252">
        <f>MONTH(ohrm_timesheet[[#This Row],[start_date]])</f>
        <v>8</v>
      </c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</row>
    <row r="253" spans="1:44" x14ac:dyDescent="0.3">
      <c r="A253">
        <v>248</v>
      </c>
      <c r="B253" t="s">
        <v>675</v>
      </c>
      <c r="C253" s="1">
        <v>44781</v>
      </c>
      <c r="D253" s="1">
        <v>44787</v>
      </c>
      <c r="E253">
        <v>11</v>
      </c>
      <c r="F253" t="str">
        <f>_xlfn.XLOOKUP(ohrm_timesheet[[#This Row],[employee_id]],hs_hr_employee[emp_number],hs_hr_employee[Employee Name],"NF",0,1)</f>
        <v>x_Ajit Singh</v>
      </c>
      <c r="G253">
        <f>YEAR(ohrm_timesheet[[#This Row],[start_date]])</f>
        <v>2022</v>
      </c>
      <c r="H253">
        <f>MONTH(ohrm_timesheet[[#This Row],[start_date]])</f>
        <v>8</v>
      </c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</row>
    <row r="254" spans="1:44" x14ac:dyDescent="0.3">
      <c r="A254">
        <v>249</v>
      </c>
      <c r="B254" t="s">
        <v>675</v>
      </c>
      <c r="C254" s="1">
        <v>44802</v>
      </c>
      <c r="D254" s="1">
        <v>44808</v>
      </c>
      <c r="E254">
        <v>7</v>
      </c>
      <c r="F254" t="str">
        <f>_xlfn.XLOOKUP(ohrm_timesheet[[#This Row],[employee_id]],hs_hr_employee[emp_number],hs_hr_employee[Employee Name],"NF",0,1)</f>
        <v>Shekhar Sharma</v>
      </c>
      <c r="G254">
        <f>YEAR(ohrm_timesheet[[#This Row],[start_date]])</f>
        <v>2022</v>
      </c>
      <c r="H254">
        <f>MONTH(ohrm_timesheet[[#This Row],[start_date]])</f>
        <v>8</v>
      </c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</row>
    <row r="255" spans="1:44" x14ac:dyDescent="0.3">
      <c r="A255">
        <v>250</v>
      </c>
      <c r="B255" t="s">
        <v>675</v>
      </c>
      <c r="C255" s="1">
        <v>44802</v>
      </c>
      <c r="D255" s="1">
        <v>44808</v>
      </c>
      <c r="E255">
        <v>14</v>
      </c>
      <c r="F255" t="str">
        <f>_xlfn.XLOOKUP(ohrm_timesheet[[#This Row],[employee_id]],hs_hr_employee[emp_number],hs_hr_employee[Employee Name],"NF",0,1)</f>
        <v>Amol Jalda</v>
      </c>
      <c r="G255">
        <f>YEAR(ohrm_timesheet[[#This Row],[start_date]])</f>
        <v>2022</v>
      </c>
      <c r="H255">
        <f>MONTH(ohrm_timesheet[[#This Row],[start_date]])</f>
        <v>8</v>
      </c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</row>
    <row r="256" spans="1:44" x14ac:dyDescent="0.3">
      <c r="A256">
        <v>251</v>
      </c>
      <c r="B256" t="s">
        <v>675</v>
      </c>
      <c r="C256" s="1">
        <v>44795</v>
      </c>
      <c r="D256" s="1">
        <v>44801</v>
      </c>
      <c r="E256">
        <v>14</v>
      </c>
      <c r="F256" t="str">
        <f>_xlfn.XLOOKUP(ohrm_timesheet[[#This Row],[employee_id]],hs_hr_employee[emp_number],hs_hr_employee[Employee Name],"NF",0,1)</f>
        <v>Amol Jalda</v>
      </c>
      <c r="G256">
        <f>YEAR(ohrm_timesheet[[#This Row],[start_date]])</f>
        <v>2022</v>
      </c>
      <c r="H256">
        <f>MONTH(ohrm_timesheet[[#This Row],[start_date]])</f>
        <v>8</v>
      </c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</row>
    <row r="257" spans="1:44" x14ac:dyDescent="0.3">
      <c r="A257">
        <v>252</v>
      </c>
      <c r="B257" t="s">
        <v>675</v>
      </c>
      <c r="C257" s="1">
        <v>44788</v>
      </c>
      <c r="D257" s="1">
        <v>44794</v>
      </c>
      <c r="E257">
        <v>14</v>
      </c>
      <c r="F257" t="str">
        <f>_xlfn.XLOOKUP(ohrm_timesheet[[#This Row],[employee_id]],hs_hr_employee[emp_number],hs_hr_employee[Employee Name],"NF",0,1)</f>
        <v>Amol Jalda</v>
      </c>
      <c r="G257">
        <f>YEAR(ohrm_timesheet[[#This Row],[start_date]])</f>
        <v>2022</v>
      </c>
      <c r="H257">
        <f>MONTH(ohrm_timesheet[[#This Row],[start_date]])</f>
        <v>8</v>
      </c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</row>
    <row r="258" spans="1:44" x14ac:dyDescent="0.3">
      <c r="A258">
        <v>253</v>
      </c>
      <c r="B258" t="s">
        <v>675</v>
      </c>
      <c r="C258" s="1">
        <v>44781</v>
      </c>
      <c r="D258" s="1">
        <v>44787</v>
      </c>
      <c r="E258">
        <v>14</v>
      </c>
      <c r="F258" t="str">
        <f>_xlfn.XLOOKUP(ohrm_timesheet[[#This Row],[employee_id]],hs_hr_employee[emp_number],hs_hr_employee[Employee Name],"NF",0,1)</f>
        <v>Amol Jalda</v>
      </c>
      <c r="G258">
        <f>YEAR(ohrm_timesheet[[#This Row],[start_date]])</f>
        <v>2022</v>
      </c>
      <c r="H258">
        <f>MONTH(ohrm_timesheet[[#This Row],[start_date]])</f>
        <v>8</v>
      </c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</row>
    <row r="259" spans="1:44" x14ac:dyDescent="0.3">
      <c r="A259">
        <v>254</v>
      </c>
      <c r="B259" t="s">
        <v>675</v>
      </c>
      <c r="C259" s="1">
        <v>44809</v>
      </c>
      <c r="D259" s="1">
        <v>44815</v>
      </c>
      <c r="E259">
        <v>15</v>
      </c>
      <c r="F259" t="str">
        <f>_xlfn.XLOOKUP(ohrm_timesheet[[#This Row],[employee_id]],hs_hr_employee[emp_number],hs_hr_employee[Employee Name],"NF",0,1)</f>
        <v>Gaurav Kokcha</v>
      </c>
      <c r="G259">
        <f>YEAR(ohrm_timesheet[[#This Row],[start_date]])</f>
        <v>2022</v>
      </c>
      <c r="H259">
        <f>MONTH(ohrm_timesheet[[#This Row],[start_date]])</f>
        <v>9</v>
      </c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</row>
    <row r="260" spans="1:44" x14ac:dyDescent="0.3">
      <c r="A260">
        <v>255</v>
      </c>
      <c r="B260" t="s">
        <v>675</v>
      </c>
      <c r="C260" s="1">
        <v>44823</v>
      </c>
      <c r="D260" s="1">
        <v>44829</v>
      </c>
      <c r="E260">
        <v>15</v>
      </c>
      <c r="F260" t="str">
        <f>_xlfn.XLOOKUP(ohrm_timesheet[[#This Row],[employee_id]],hs_hr_employee[emp_number],hs_hr_employee[Employee Name],"NF",0,1)</f>
        <v>Gaurav Kokcha</v>
      </c>
      <c r="G260">
        <f>YEAR(ohrm_timesheet[[#This Row],[start_date]])</f>
        <v>2022</v>
      </c>
      <c r="H260">
        <f>MONTH(ohrm_timesheet[[#This Row],[start_date]])</f>
        <v>9</v>
      </c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</row>
    <row r="261" spans="1:44" x14ac:dyDescent="0.3">
      <c r="A261">
        <v>256</v>
      </c>
      <c r="B261" t="s">
        <v>675</v>
      </c>
      <c r="C261" s="1">
        <v>44816</v>
      </c>
      <c r="D261" s="1">
        <v>44822</v>
      </c>
      <c r="E261">
        <v>15</v>
      </c>
      <c r="F261" t="str">
        <f>_xlfn.XLOOKUP(ohrm_timesheet[[#This Row],[employee_id]],hs_hr_employee[emp_number],hs_hr_employee[Employee Name],"NF",0,1)</f>
        <v>Gaurav Kokcha</v>
      </c>
      <c r="G261">
        <f>YEAR(ohrm_timesheet[[#This Row],[start_date]])</f>
        <v>2022</v>
      </c>
      <c r="H261">
        <f>MONTH(ohrm_timesheet[[#This Row],[start_date]])</f>
        <v>9</v>
      </c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</row>
    <row r="262" spans="1:44" x14ac:dyDescent="0.3">
      <c r="A262">
        <v>257</v>
      </c>
      <c r="B262" t="s">
        <v>675</v>
      </c>
      <c r="C262" s="1">
        <v>44837</v>
      </c>
      <c r="D262" s="1">
        <v>44843</v>
      </c>
      <c r="E262">
        <v>14</v>
      </c>
      <c r="F262" t="str">
        <f>_xlfn.XLOOKUP(ohrm_timesheet[[#This Row],[employee_id]],hs_hr_employee[emp_number],hs_hr_employee[Employee Name],"NF",0,1)</f>
        <v>Amol Jalda</v>
      </c>
      <c r="G262">
        <f>YEAR(ohrm_timesheet[[#This Row],[start_date]])</f>
        <v>2022</v>
      </c>
      <c r="H262">
        <f>MONTH(ohrm_timesheet[[#This Row],[start_date]])</f>
        <v>10</v>
      </c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</row>
    <row r="263" spans="1:44" x14ac:dyDescent="0.3">
      <c r="A263">
        <v>258</v>
      </c>
      <c r="B263" t="s">
        <v>675</v>
      </c>
      <c r="C263" s="1">
        <v>44830</v>
      </c>
      <c r="D263" s="1">
        <v>44836</v>
      </c>
      <c r="E263">
        <v>14</v>
      </c>
      <c r="F263" t="str">
        <f>_xlfn.XLOOKUP(ohrm_timesheet[[#This Row],[employee_id]],hs_hr_employee[emp_number],hs_hr_employee[Employee Name],"NF",0,1)</f>
        <v>Amol Jalda</v>
      </c>
      <c r="G263">
        <f>YEAR(ohrm_timesheet[[#This Row],[start_date]])</f>
        <v>2022</v>
      </c>
      <c r="H263">
        <f>MONTH(ohrm_timesheet[[#This Row],[start_date]])</f>
        <v>9</v>
      </c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</row>
    <row r="264" spans="1:44" x14ac:dyDescent="0.3">
      <c r="A264">
        <v>259</v>
      </c>
      <c r="B264" t="s">
        <v>675</v>
      </c>
      <c r="C264" s="1">
        <v>44823</v>
      </c>
      <c r="D264" s="1">
        <v>44829</v>
      </c>
      <c r="E264">
        <v>14</v>
      </c>
      <c r="F264" t="str">
        <f>_xlfn.XLOOKUP(ohrm_timesheet[[#This Row],[employee_id]],hs_hr_employee[emp_number],hs_hr_employee[Employee Name],"NF",0,1)</f>
        <v>Amol Jalda</v>
      </c>
      <c r="G264">
        <f>YEAR(ohrm_timesheet[[#This Row],[start_date]])</f>
        <v>2022</v>
      </c>
      <c r="H264">
        <f>MONTH(ohrm_timesheet[[#This Row],[start_date]])</f>
        <v>9</v>
      </c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</row>
    <row r="265" spans="1:44" x14ac:dyDescent="0.3">
      <c r="A265">
        <v>260</v>
      </c>
      <c r="B265" t="s">
        <v>675</v>
      </c>
      <c r="C265" s="1">
        <v>44816</v>
      </c>
      <c r="D265" s="1">
        <v>44822</v>
      </c>
      <c r="E265">
        <v>14</v>
      </c>
      <c r="F265" t="str">
        <f>_xlfn.XLOOKUP(ohrm_timesheet[[#This Row],[employee_id]],hs_hr_employee[emp_number],hs_hr_employee[Employee Name],"NF",0,1)</f>
        <v>Amol Jalda</v>
      </c>
      <c r="G265">
        <f>YEAR(ohrm_timesheet[[#This Row],[start_date]])</f>
        <v>2022</v>
      </c>
      <c r="H265">
        <f>MONTH(ohrm_timesheet[[#This Row],[start_date]])</f>
        <v>9</v>
      </c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</row>
    <row r="266" spans="1:44" x14ac:dyDescent="0.3">
      <c r="A266">
        <v>261</v>
      </c>
      <c r="B266" t="s">
        <v>675</v>
      </c>
      <c r="C266" s="1">
        <v>44809</v>
      </c>
      <c r="D266" s="1">
        <v>44815</v>
      </c>
      <c r="E266">
        <v>14</v>
      </c>
      <c r="F266" t="str">
        <f>_xlfn.XLOOKUP(ohrm_timesheet[[#This Row],[employee_id]],hs_hr_employee[emp_number],hs_hr_employee[Employee Name],"NF",0,1)</f>
        <v>Amol Jalda</v>
      </c>
      <c r="G266">
        <f>YEAR(ohrm_timesheet[[#This Row],[start_date]])</f>
        <v>2022</v>
      </c>
      <c r="H266">
        <f>MONTH(ohrm_timesheet[[#This Row],[start_date]])</f>
        <v>9</v>
      </c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</row>
    <row r="267" spans="1:44" x14ac:dyDescent="0.3">
      <c r="A267">
        <v>262</v>
      </c>
      <c r="B267" t="s">
        <v>675</v>
      </c>
      <c r="C267" s="1">
        <v>44837</v>
      </c>
      <c r="D267" s="1">
        <v>44843</v>
      </c>
      <c r="E267">
        <v>11</v>
      </c>
      <c r="F267" t="str">
        <f>_xlfn.XLOOKUP(ohrm_timesheet[[#This Row],[employee_id]],hs_hr_employee[emp_number],hs_hr_employee[Employee Name],"NF",0,1)</f>
        <v>x_Ajit Singh</v>
      </c>
      <c r="G267">
        <f>YEAR(ohrm_timesheet[[#This Row],[start_date]])</f>
        <v>2022</v>
      </c>
      <c r="H267">
        <f>MONTH(ohrm_timesheet[[#This Row],[start_date]])</f>
        <v>10</v>
      </c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</row>
    <row r="268" spans="1:44" x14ac:dyDescent="0.3">
      <c r="A268">
        <v>263</v>
      </c>
      <c r="B268" t="s">
        <v>675</v>
      </c>
      <c r="C268" s="1">
        <v>44830</v>
      </c>
      <c r="D268" s="1">
        <v>44836</v>
      </c>
      <c r="E268">
        <v>11</v>
      </c>
      <c r="F268" t="str">
        <f>_xlfn.XLOOKUP(ohrm_timesheet[[#This Row],[employee_id]],hs_hr_employee[emp_number],hs_hr_employee[Employee Name],"NF",0,1)</f>
        <v>x_Ajit Singh</v>
      </c>
      <c r="G268">
        <f>YEAR(ohrm_timesheet[[#This Row],[start_date]])</f>
        <v>2022</v>
      </c>
      <c r="H268">
        <f>MONTH(ohrm_timesheet[[#This Row],[start_date]])</f>
        <v>9</v>
      </c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</row>
    <row r="269" spans="1:44" x14ac:dyDescent="0.3">
      <c r="A269">
        <v>264</v>
      </c>
      <c r="B269" t="s">
        <v>675</v>
      </c>
      <c r="C269" s="1">
        <v>44823</v>
      </c>
      <c r="D269" s="1">
        <v>44829</v>
      </c>
      <c r="E269">
        <v>11</v>
      </c>
      <c r="F269" t="str">
        <f>_xlfn.XLOOKUP(ohrm_timesheet[[#This Row],[employee_id]],hs_hr_employee[emp_number],hs_hr_employee[Employee Name],"NF",0,1)</f>
        <v>x_Ajit Singh</v>
      </c>
      <c r="G269">
        <f>YEAR(ohrm_timesheet[[#This Row],[start_date]])</f>
        <v>2022</v>
      </c>
      <c r="H269">
        <f>MONTH(ohrm_timesheet[[#This Row],[start_date]])</f>
        <v>9</v>
      </c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</row>
    <row r="270" spans="1:44" x14ac:dyDescent="0.3">
      <c r="A270">
        <v>265</v>
      </c>
      <c r="B270" t="s">
        <v>675</v>
      </c>
      <c r="C270" s="1">
        <v>44816</v>
      </c>
      <c r="D270" s="1">
        <v>44822</v>
      </c>
      <c r="E270">
        <v>11</v>
      </c>
      <c r="F270" t="str">
        <f>_xlfn.XLOOKUP(ohrm_timesheet[[#This Row],[employee_id]],hs_hr_employee[emp_number],hs_hr_employee[Employee Name],"NF",0,1)</f>
        <v>x_Ajit Singh</v>
      </c>
      <c r="G270">
        <f>YEAR(ohrm_timesheet[[#This Row],[start_date]])</f>
        <v>2022</v>
      </c>
      <c r="H270">
        <f>MONTH(ohrm_timesheet[[#This Row],[start_date]])</f>
        <v>9</v>
      </c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</row>
    <row r="271" spans="1:44" x14ac:dyDescent="0.3">
      <c r="A271">
        <v>266</v>
      </c>
      <c r="B271" t="s">
        <v>675</v>
      </c>
      <c r="C271" s="1">
        <v>44809</v>
      </c>
      <c r="D271" s="1">
        <v>44815</v>
      </c>
      <c r="E271">
        <v>11</v>
      </c>
      <c r="F271" t="str">
        <f>_xlfn.XLOOKUP(ohrm_timesheet[[#This Row],[employee_id]],hs_hr_employee[emp_number],hs_hr_employee[Employee Name],"NF",0,1)</f>
        <v>x_Ajit Singh</v>
      </c>
      <c r="G271">
        <f>YEAR(ohrm_timesheet[[#This Row],[start_date]])</f>
        <v>2022</v>
      </c>
      <c r="H271">
        <f>MONTH(ohrm_timesheet[[#This Row],[start_date]])</f>
        <v>9</v>
      </c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</row>
    <row r="272" spans="1:44" x14ac:dyDescent="0.3">
      <c r="A272">
        <v>267</v>
      </c>
      <c r="B272" t="s">
        <v>675</v>
      </c>
      <c r="C272" s="1">
        <v>44837</v>
      </c>
      <c r="D272" s="1">
        <v>44843</v>
      </c>
      <c r="E272">
        <v>7</v>
      </c>
      <c r="F272" t="str">
        <f>_xlfn.XLOOKUP(ohrm_timesheet[[#This Row],[employee_id]],hs_hr_employee[emp_number],hs_hr_employee[Employee Name],"NF",0,1)</f>
        <v>Shekhar Sharma</v>
      </c>
      <c r="G272">
        <f>YEAR(ohrm_timesheet[[#This Row],[start_date]])</f>
        <v>2022</v>
      </c>
      <c r="H272">
        <f>MONTH(ohrm_timesheet[[#This Row],[start_date]])</f>
        <v>10</v>
      </c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</row>
    <row r="273" spans="1:44" x14ac:dyDescent="0.3">
      <c r="A273">
        <v>268</v>
      </c>
      <c r="B273" t="s">
        <v>675</v>
      </c>
      <c r="C273" s="1">
        <v>44830</v>
      </c>
      <c r="D273" s="1">
        <v>44836</v>
      </c>
      <c r="E273">
        <v>7</v>
      </c>
      <c r="F273" t="str">
        <f>_xlfn.XLOOKUP(ohrm_timesheet[[#This Row],[employee_id]],hs_hr_employee[emp_number],hs_hr_employee[Employee Name],"NF",0,1)</f>
        <v>Shekhar Sharma</v>
      </c>
      <c r="G273">
        <f>YEAR(ohrm_timesheet[[#This Row],[start_date]])</f>
        <v>2022</v>
      </c>
      <c r="H273">
        <f>MONTH(ohrm_timesheet[[#This Row],[start_date]])</f>
        <v>9</v>
      </c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</row>
    <row r="274" spans="1:44" x14ac:dyDescent="0.3">
      <c r="A274">
        <v>269</v>
      </c>
      <c r="B274" t="s">
        <v>675</v>
      </c>
      <c r="C274" s="1">
        <v>44823</v>
      </c>
      <c r="D274" s="1">
        <v>44829</v>
      </c>
      <c r="E274">
        <v>7</v>
      </c>
      <c r="F274" t="str">
        <f>_xlfn.XLOOKUP(ohrm_timesheet[[#This Row],[employee_id]],hs_hr_employee[emp_number],hs_hr_employee[Employee Name],"NF",0,1)</f>
        <v>Shekhar Sharma</v>
      </c>
      <c r="G274">
        <f>YEAR(ohrm_timesheet[[#This Row],[start_date]])</f>
        <v>2022</v>
      </c>
      <c r="H274">
        <f>MONTH(ohrm_timesheet[[#This Row],[start_date]])</f>
        <v>9</v>
      </c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</row>
    <row r="275" spans="1:44" x14ac:dyDescent="0.3">
      <c r="A275">
        <v>270</v>
      </c>
      <c r="B275" t="s">
        <v>675</v>
      </c>
      <c r="C275" s="1">
        <v>44816</v>
      </c>
      <c r="D275" s="1">
        <v>44822</v>
      </c>
      <c r="E275">
        <v>7</v>
      </c>
      <c r="F275" t="str">
        <f>_xlfn.XLOOKUP(ohrm_timesheet[[#This Row],[employee_id]],hs_hr_employee[emp_number],hs_hr_employee[Employee Name],"NF",0,1)</f>
        <v>Shekhar Sharma</v>
      </c>
      <c r="G275">
        <f>YEAR(ohrm_timesheet[[#This Row],[start_date]])</f>
        <v>2022</v>
      </c>
      <c r="H275">
        <f>MONTH(ohrm_timesheet[[#This Row],[start_date]])</f>
        <v>9</v>
      </c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</row>
    <row r="276" spans="1:44" x14ac:dyDescent="0.3">
      <c r="A276">
        <v>271</v>
      </c>
      <c r="B276" t="s">
        <v>675</v>
      </c>
      <c r="C276" s="1">
        <v>44809</v>
      </c>
      <c r="D276" s="1">
        <v>44815</v>
      </c>
      <c r="E276">
        <v>7</v>
      </c>
      <c r="F276" t="str">
        <f>_xlfn.XLOOKUP(ohrm_timesheet[[#This Row],[employee_id]],hs_hr_employee[emp_number],hs_hr_employee[Employee Name],"NF",0,1)</f>
        <v>Shekhar Sharma</v>
      </c>
      <c r="G276">
        <f>YEAR(ohrm_timesheet[[#This Row],[start_date]])</f>
        <v>2022</v>
      </c>
      <c r="H276">
        <f>MONTH(ohrm_timesheet[[#This Row],[start_date]])</f>
        <v>9</v>
      </c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</row>
    <row r="277" spans="1:44" x14ac:dyDescent="0.3">
      <c r="A277">
        <v>272</v>
      </c>
      <c r="B277" t="s">
        <v>675</v>
      </c>
      <c r="C277" s="1">
        <v>44837</v>
      </c>
      <c r="D277" s="1">
        <v>44843</v>
      </c>
      <c r="E277">
        <v>15</v>
      </c>
      <c r="F277" t="str">
        <f>_xlfn.XLOOKUP(ohrm_timesheet[[#This Row],[employee_id]],hs_hr_employee[emp_number],hs_hr_employee[Employee Name],"NF",0,1)</f>
        <v>Gaurav Kokcha</v>
      </c>
      <c r="G277">
        <f>YEAR(ohrm_timesheet[[#This Row],[start_date]])</f>
        <v>2022</v>
      </c>
      <c r="H277">
        <f>MONTH(ohrm_timesheet[[#This Row],[start_date]])</f>
        <v>10</v>
      </c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</row>
    <row r="278" spans="1:44" x14ac:dyDescent="0.3">
      <c r="A278">
        <v>273</v>
      </c>
      <c r="B278" t="s">
        <v>675</v>
      </c>
      <c r="C278" s="1">
        <v>44830</v>
      </c>
      <c r="D278" s="1">
        <v>44836</v>
      </c>
      <c r="E278">
        <v>15</v>
      </c>
      <c r="F278" t="str">
        <f>_xlfn.XLOOKUP(ohrm_timesheet[[#This Row],[employee_id]],hs_hr_employee[emp_number],hs_hr_employee[Employee Name],"NF",0,1)</f>
        <v>Gaurav Kokcha</v>
      </c>
      <c r="G278">
        <f>YEAR(ohrm_timesheet[[#This Row],[start_date]])</f>
        <v>2022</v>
      </c>
      <c r="H278">
        <f>MONTH(ohrm_timesheet[[#This Row],[start_date]])</f>
        <v>9</v>
      </c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</row>
    <row r="279" spans="1:44" x14ac:dyDescent="0.3">
      <c r="A279">
        <v>274</v>
      </c>
      <c r="B279" t="s">
        <v>675</v>
      </c>
      <c r="C279" s="1">
        <v>44844</v>
      </c>
      <c r="D279" s="1">
        <v>44850</v>
      </c>
      <c r="E279">
        <v>15</v>
      </c>
      <c r="F279" t="str">
        <f>_xlfn.XLOOKUP(ohrm_timesheet[[#This Row],[employee_id]],hs_hr_employee[emp_number],hs_hr_employee[Employee Name],"NF",0,1)</f>
        <v>Gaurav Kokcha</v>
      </c>
      <c r="G279">
        <f>YEAR(ohrm_timesheet[[#This Row],[start_date]])</f>
        <v>2022</v>
      </c>
      <c r="H279">
        <f>MONTH(ohrm_timesheet[[#This Row],[start_date]])</f>
        <v>10</v>
      </c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</row>
    <row r="280" spans="1:44" x14ac:dyDescent="0.3">
      <c r="A280">
        <v>275</v>
      </c>
      <c r="B280" t="s">
        <v>674</v>
      </c>
      <c r="C280" s="1">
        <v>44851</v>
      </c>
      <c r="D280" s="1">
        <v>44857</v>
      </c>
      <c r="E280">
        <v>14</v>
      </c>
      <c r="F280" t="str">
        <f>_xlfn.XLOOKUP(ohrm_timesheet[[#This Row],[employee_id]],hs_hr_employee[emp_number],hs_hr_employee[Employee Name],"NF",0,1)</f>
        <v>Amol Jalda</v>
      </c>
      <c r="G280">
        <f>YEAR(ohrm_timesheet[[#This Row],[start_date]])</f>
        <v>2022</v>
      </c>
      <c r="H280">
        <f>MONTH(ohrm_timesheet[[#This Row],[start_date]])</f>
        <v>10</v>
      </c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</row>
    <row r="281" spans="1:44" x14ac:dyDescent="0.3">
      <c r="A281">
        <v>276</v>
      </c>
      <c r="B281" t="s">
        <v>674</v>
      </c>
      <c r="C281" s="1">
        <v>44844</v>
      </c>
      <c r="D281" s="1">
        <v>44850</v>
      </c>
      <c r="E281">
        <v>14</v>
      </c>
      <c r="F281" t="str">
        <f>_xlfn.XLOOKUP(ohrm_timesheet[[#This Row],[employee_id]],hs_hr_employee[emp_number],hs_hr_employee[Employee Name],"NF",0,1)</f>
        <v>Amol Jalda</v>
      </c>
      <c r="G281">
        <f>YEAR(ohrm_timesheet[[#This Row],[start_date]])</f>
        <v>2022</v>
      </c>
      <c r="H281">
        <f>MONTH(ohrm_timesheet[[#This Row],[start_date]])</f>
        <v>10</v>
      </c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</row>
    <row r="282" spans="1:44" x14ac:dyDescent="0.3">
      <c r="A282">
        <v>277</v>
      </c>
      <c r="B282" t="s">
        <v>675</v>
      </c>
      <c r="C282" s="1">
        <v>44851</v>
      </c>
      <c r="D282" s="1">
        <v>44857</v>
      </c>
      <c r="E282">
        <v>15</v>
      </c>
      <c r="F282" t="str">
        <f>_xlfn.XLOOKUP(ohrm_timesheet[[#This Row],[employee_id]],hs_hr_employee[emp_number],hs_hr_employee[Employee Name],"NF",0,1)</f>
        <v>Gaurav Kokcha</v>
      </c>
      <c r="G282">
        <f>YEAR(ohrm_timesheet[[#This Row],[start_date]])</f>
        <v>2022</v>
      </c>
      <c r="H282">
        <f>MONTH(ohrm_timesheet[[#This Row],[start_date]])</f>
        <v>10</v>
      </c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</row>
    <row r="283" spans="1:44" x14ac:dyDescent="0.3">
      <c r="A283">
        <v>278</v>
      </c>
      <c r="B283" t="s">
        <v>675</v>
      </c>
      <c r="C283" s="1">
        <v>44858</v>
      </c>
      <c r="D283" s="1">
        <v>44864</v>
      </c>
      <c r="E283">
        <v>7</v>
      </c>
      <c r="F283" t="str">
        <f>_xlfn.XLOOKUP(ohrm_timesheet[[#This Row],[employee_id]],hs_hr_employee[emp_number],hs_hr_employee[Employee Name],"NF",0,1)</f>
        <v>Shekhar Sharma</v>
      </c>
      <c r="G283">
        <f>YEAR(ohrm_timesheet[[#This Row],[start_date]])</f>
        <v>2022</v>
      </c>
      <c r="H283">
        <f>MONTH(ohrm_timesheet[[#This Row],[start_date]])</f>
        <v>10</v>
      </c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</row>
    <row r="284" spans="1:44" x14ac:dyDescent="0.3">
      <c r="A284">
        <v>279</v>
      </c>
      <c r="B284" t="s">
        <v>675</v>
      </c>
      <c r="C284" s="1">
        <v>44851</v>
      </c>
      <c r="D284" s="1">
        <v>44857</v>
      </c>
      <c r="E284">
        <v>7</v>
      </c>
      <c r="F284" t="str">
        <f>_xlfn.XLOOKUP(ohrm_timesheet[[#This Row],[employee_id]],hs_hr_employee[emp_number],hs_hr_employee[Employee Name],"NF",0,1)</f>
        <v>Shekhar Sharma</v>
      </c>
      <c r="G284">
        <f>YEAR(ohrm_timesheet[[#This Row],[start_date]])</f>
        <v>2022</v>
      </c>
      <c r="H284">
        <f>MONTH(ohrm_timesheet[[#This Row],[start_date]])</f>
        <v>10</v>
      </c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</row>
    <row r="285" spans="1:44" x14ac:dyDescent="0.3">
      <c r="A285">
        <v>280</v>
      </c>
      <c r="B285" t="s">
        <v>675</v>
      </c>
      <c r="C285" s="1">
        <v>44844</v>
      </c>
      <c r="D285" s="1">
        <v>44850</v>
      </c>
      <c r="E285">
        <v>7</v>
      </c>
      <c r="F285" t="str">
        <f>_xlfn.XLOOKUP(ohrm_timesheet[[#This Row],[employee_id]],hs_hr_employee[emp_number],hs_hr_employee[Employee Name],"NF",0,1)</f>
        <v>Shekhar Sharma</v>
      </c>
      <c r="G285">
        <f>YEAR(ohrm_timesheet[[#This Row],[start_date]])</f>
        <v>2022</v>
      </c>
      <c r="H285">
        <f>MONTH(ohrm_timesheet[[#This Row],[start_date]])</f>
        <v>10</v>
      </c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</row>
    <row r="286" spans="1:44" x14ac:dyDescent="0.3">
      <c r="A286">
        <v>281</v>
      </c>
      <c r="B286" t="s">
        <v>675</v>
      </c>
      <c r="C286" s="1">
        <v>44858</v>
      </c>
      <c r="D286" s="1">
        <v>44864</v>
      </c>
      <c r="E286">
        <v>15</v>
      </c>
      <c r="F286" t="str">
        <f>_xlfn.XLOOKUP(ohrm_timesheet[[#This Row],[employee_id]],hs_hr_employee[emp_number],hs_hr_employee[Employee Name],"NF",0,1)</f>
        <v>Gaurav Kokcha</v>
      </c>
      <c r="G286">
        <f>YEAR(ohrm_timesheet[[#This Row],[start_date]])</f>
        <v>2022</v>
      </c>
      <c r="H286">
        <f>MONTH(ohrm_timesheet[[#This Row],[start_date]])</f>
        <v>10</v>
      </c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</row>
    <row r="287" spans="1:44" x14ac:dyDescent="0.3">
      <c r="A287">
        <v>282</v>
      </c>
      <c r="B287" t="s">
        <v>675</v>
      </c>
      <c r="C287" s="1">
        <v>44858</v>
      </c>
      <c r="D287" s="1">
        <v>44864</v>
      </c>
      <c r="E287">
        <v>16</v>
      </c>
      <c r="F287" t="str">
        <f>_xlfn.XLOOKUP(ohrm_timesheet[[#This Row],[employee_id]],hs_hr_employee[emp_number],hs_hr_employee[Employee Name],"NF",0,1)</f>
        <v>Neha Chaudhary</v>
      </c>
      <c r="G287">
        <f>YEAR(ohrm_timesheet[[#This Row],[start_date]])</f>
        <v>2022</v>
      </c>
      <c r="H287">
        <f>MONTH(ohrm_timesheet[[#This Row],[start_date]])</f>
        <v>10</v>
      </c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</row>
    <row r="288" spans="1:44" x14ac:dyDescent="0.3">
      <c r="A288">
        <v>283</v>
      </c>
      <c r="B288" t="s">
        <v>675</v>
      </c>
      <c r="C288" s="1">
        <v>44851</v>
      </c>
      <c r="D288" s="1">
        <v>44857</v>
      </c>
      <c r="E288">
        <v>16</v>
      </c>
      <c r="F288" t="str">
        <f>_xlfn.XLOOKUP(ohrm_timesheet[[#This Row],[employee_id]],hs_hr_employee[emp_number],hs_hr_employee[Employee Name],"NF",0,1)</f>
        <v>Neha Chaudhary</v>
      </c>
      <c r="G288">
        <f>YEAR(ohrm_timesheet[[#This Row],[start_date]])</f>
        <v>2022</v>
      </c>
      <c r="H288">
        <f>MONTH(ohrm_timesheet[[#This Row],[start_date]])</f>
        <v>10</v>
      </c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</row>
    <row r="289" spans="1:44" x14ac:dyDescent="0.3">
      <c r="A289">
        <v>284</v>
      </c>
      <c r="B289" t="s">
        <v>675</v>
      </c>
      <c r="C289" s="1">
        <v>44858</v>
      </c>
      <c r="D289" s="1">
        <v>44864</v>
      </c>
      <c r="E289">
        <v>14</v>
      </c>
      <c r="F289" t="str">
        <f>_xlfn.XLOOKUP(ohrm_timesheet[[#This Row],[employee_id]],hs_hr_employee[emp_number],hs_hr_employee[Employee Name],"NF",0,1)</f>
        <v>Amol Jalda</v>
      </c>
      <c r="G289">
        <f>YEAR(ohrm_timesheet[[#This Row],[start_date]])</f>
        <v>2022</v>
      </c>
      <c r="H289">
        <f>MONTH(ohrm_timesheet[[#This Row],[start_date]])</f>
        <v>10</v>
      </c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</row>
    <row r="290" spans="1:44" x14ac:dyDescent="0.3">
      <c r="A290">
        <v>285</v>
      </c>
      <c r="B290" t="s">
        <v>675</v>
      </c>
      <c r="C290" s="1">
        <v>44865</v>
      </c>
      <c r="D290" s="1">
        <v>44871</v>
      </c>
      <c r="E290">
        <v>16</v>
      </c>
      <c r="F290" t="str">
        <f>_xlfn.XLOOKUP(ohrm_timesheet[[#This Row],[employee_id]],hs_hr_employee[emp_number],hs_hr_employee[Employee Name],"NF",0,1)</f>
        <v>Neha Chaudhary</v>
      </c>
      <c r="G290">
        <f>YEAR(ohrm_timesheet[[#This Row],[start_date]])</f>
        <v>2022</v>
      </c>
      <c r="H290">
        <f>MONTH(ohrm_timesheet[[#This Row],[start_date]])</f>
        <v>10</v>
      </c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</row>
    <row r="291" spans="1:44" x14ac:dyDescent="0.3">
      <c r="A291">
        <v>286</v>
      </c>
      <c r="B291" t="s">
        <v>675</v>
      </c>
      <c r="C291" s="1">
        <v>44865</v>
      </c>
      <c r="D291" s="1">
        <v>44871</v>
      </c>
      <c r="E291">
        <v>15</v>
      </c>
      <c r="F291" t="str">
        <f>_xlfn.XLOOKUP(ohrm_timesheet[[#This Row],[employee_id]],hs_hr_employee[emp_number],hs_hr_employee[Employee Name],"NF",0,1)</f>
        <v>Gaurav Kokcha</v>
      </c>
      <c r="G291">
        <f>YEAR(ohrm_timesheet[[#This Row],[start_date]])</f>
        <v>2022</v>
      </c>
      <c r="H291">
        <f>MONTH(ohrm_timesheet[[#This Row],[start_date]])</f>
        <v>10</v>
      </c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</row>
    <row r="292" spans="1:44" x14ac:dyDescent="0.3">
      <c r="A292">
        <v>287</v>
      </c>
      <c r="B292" t="s">
        <v>674</v>
      </c>
      <c r="C292" s="1">
        <v>44865</v>
      </c>
      <c r="D292" s="1">
        <v>44871</v>
      </c>
      <c r="E292">
        <v>99999</v>
      </c>
      <c r="F292" t="str">
        <f>_xlfn.XLOOKUP(ohrm_timesheet[[#This Row],[employee_id]],hs_hr_employee[emp_number],hs_hr_employee[Employee Name],"NF",0,1)</f>
        <v>Teqmantra ORG</v>
      </c>
      <c r="G292">
        <f>YEAR(ohrm_timesheet[[#This Row],[start_date]])</f>
        <v>2022</v>
      </c>
      <c r="H292">
        <f>MONTH(ohrm_timesheet[[#This Row],[start_date]])</f>
        <v>10</v>
      </c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</row>
    <row r="293" spans="1:44" x14ac:dyDescent="0.3">
      <c r="A293">
        <v>288</v>
      </c>
      <c r="B293" t="s">
        <v>675</v>
      </c>
      <c r="C293" s="1">
        <v>44865</v>
      </c>
      <c r="D293" s="1">
        <v>44871</v>
      </c>
      <c r="E293">
        <v>11</v>
      </c>
      <c r="F293" t="str">
        <f>_xlfn.XLOOKUP(ohrm_timesheet[[#This Row],[employee_id]],hs_hr_employee[emp_number],hs_hr_employee[Employee Name],"NF",0,1)</f>
        <v>x_Ajit Singh</v>
      </c>
      <c r="G293">
        <f>YEAR(ohrm_timesheet[[#This Row],[start_date]])</f>
        <v>2022</v>
      </c>
      <c r="H293">
        <f>MONTH(ohrm_timesheet[[#This Row],[start_date]])</f>
        <v>10</v>
      </c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</row>
    <row r="294" spans="1:44" x14ac:dyDescent="0.3">
      <c r="A294">
        <v>289</v>
      </c>
      <c r="B294" t="s">
        <v>675</v>
      </c>
      <c r="C294" s="1">
        <v>44858</v>
      </c>
      <c r="D294" s="1">
        <v>44864</v>
      </c>
      <c r="E294">
        <v>11</v>
      </c>
      <c r="F294" t="str">
        <f>_xlfn.XLOOKUP(ohrm_timesheet[[#This Row],[employee_id]],hs_hr_employee[emp_number],hs_hr_employee[Employee Name],"NF",0,1)</f>
        <v>x_Ajit Singh</v>
      </c>
      <c r="G294">
        <f>YEAR(ohrm_timesheet[[#This Row],[start_date]])</f>
        <v>2022</v>
      </c>
      <c r="H294">
        <f>MONTH(ohrm_timesheet[[#This Row],[start_date]])</f>
        <v>10</v>
      </c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</row>
    <row r="295" spans="1:44" x14ac:dyDescent="0.3">
      <c r="A295">
        <v>290</v>
      </c>
      <c r="B295" t="s">
        <v>675</v>
      </c>
      <c r="C295" s="1">
        <v>44851</v>
      </c>
      <c r="D295" s="1">
        <v>44857</v>
      </c>
      <c r="E295">
        <v>11</v>
      </c>
      <c r="F295" t="str">
        <f>_xlfn.XLOOKUP(ohrm_timesheet[[#This Row],[employee_id]],hs_hr_employee[emp_number],hs_hr_employee[Employee Name],"NF",0,1)</f>
        <v>x_Ajit Singh</v>
      </c>
      <c r="G295">
        <f>YEAR(ohrm_timesheet[[#This Row],[start_date]])</f>
        <v>2022</v>
      </c>
      <c r="H295">
        <f>MONTH(ohrm_timesheet[[#This Row],[start_date]])</f>
        <v>10</v>
      </c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</row>
    <row r="296" spans="1:44" x14ac:dyDescent="0.3">
      <c r="A296">
        <v>291</v>
      </c>
      <c r="B296" t="s">
        <v>675</v>
      </c>
      <c r="C296" s="1">
        <v>44844</v>
      </c>
      <c r="D296" s="1">
        <v>44850</v>
      </c>
      <c r="E296">
        <v>11</v>
      </c>
      <c r="F296" t="str">
        <f>_xlfn.XLOOKUP(ohrm_timesheet[[#This Row],[employee_id]],hs_hr_employee[emp_number],hs_hr_employee[Employee Name],"NF",0,1)</f>
        <v>x_Ajit Singh</v>
      </c>
      <c r="G296">
        <f>YEAR(ohrm_timesheet[[#This Row],[start_date]])</f>
        <v>2022</v>
      </c>
      <c r="H296">
        <f>MONTH(ohrm_timesheet[[#This Row],[start_date]])</f>
        <v>10</v>
      </c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</row>
    <row r="297" spans="1:44" x14ac:dyDescent="0.3">
      <c r="A297">
        <v>292</v>
      </c>
      <c r="B297" t="s">
        <v>675</v>
      </c>
      <c r="C297" s="1">
        <v>44865</v>
      </c>
      <c r="D297" s="1">
        <v>44871</v>
      </c>
      <c r="E297">
        <v>7</v>
      </c>
      <c r="F297" t="str">
        <f>_xlfn.XLOOKUP(ohrm_timesheet[[#This Row],[employee_id]],hs_hr_employee[emp_number],hs_hr_employee[Employee Name],"NF",0,1)</f>
        <v>Shekhar Sharma</v>
      </c>
      <c r="G297">
        <f>YEAR(ohrm_timesheet[[#This Row],[start_date]])</f>
        <v>2022</v>
      </c>
      <c r="H297">
        <f>MONTH(ohrm_timesheet[[#This Row],[start_date]])</f>
        <v>10</v>
      </c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</row>
    <row r="298" spans="1:44" x14ac:dyDescent="0.3">
      <c r="A298">
        <v>293</v>
      </c>
      <c r="B298" t="s">
        <v>675</v>
      </c>
      <c r="C298" s="1">
        <v>44872</v>
      </c>
      <c r="D298" s="1">
        <v>44878</v>
      </c>
      <c r="E298">
        <v>14</v>
      </c>
      <c r="F298" t="str">
        <f>_xlfn.XLOOKUP(ohrm_timesheet[[#This Row],[employee_id]],hs_hr_employee[emp_number],hs_hr_employee[Employee Name],"NF",0,1)</f>
        <v>Amol Jalda</v>
      </c>
      <c r="G298">
        <f>YEAR(ohrm_timesheet[[#This Row],[start_date]])</f>
        <v>2022</v>
      </c>
      <c r="H298">
        <f>MONTH(ohrm_timesheet[[#This Row],[start_date]])</f>
        <v>11</v>
      </c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</row>
    <row r="299" spans="1:44" x14ac:dyDescent="0.3">
      <c r="A299">
        <v>294</v>
      </c>
      <c r="B299" t="s">
        <v>675</v>
      </c>
      <c r="C299" s="1">
        <v>44865</v>
      </c>
      <c r="D299" s="1">
        <v>44871</v>
      </c>
      <c r="E299">
        <v>14</v>
      </c>
      <c r="F299" t="str">
        <f>_xlfn.XLOOKUP(ohrm_timesheet[[#This Row],[employee_id]],hs_hr_employee[emp_number],hs_hr_employee[Employee Name],"NF",0,1)</f>
        <v>Amol Jalda</v>
      </c>
      <c r="G299">
        <f>YEAR(ohrm_timesheet[[#This Row],[start_date]])</f>
        <v>2022</v>
      </c>
      <c r="H299">
        <f>MONTH(ohrm_timesheet[[#This Row],[start_date]])</f>
        <v>10</v>
      </c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</row>
    <row r="300" spans="1:44" x14ac:dyDescent="0.3">
      <c r="A300">
        <v>295</v>
      </c>
      <c r="B300" t="s">
        <v>675</v>
      </c>
      <c r="C300" s="1">
        <v>44872</v>
      </c>
      <c r="D300" s="1">
        <v>44878</v>
      </c>
      <c r="E300">
        <v>16</v>
      </c>
      <c r="F300" t="str">
        <f>_xlfn.XLOOKUP(ohrm_timesheet[[#This Row],[employee_id]],hs_hr_employee[emp_number],hs_hr_employee[Employee Name],"NF",0,1)</f>
        <v>Neha Chaudhary</v>
      </c>
      <c r="G300">
        <f>YEAR(ohrm_timesheet[[#This Row],[start_date]])</f>
        <v>2022</v>
      </c>
      <c r="H300">
        <f>MONTH(ohrm_timesheet[[#This Row],[start_date]])</f>
        <v>11</v>
      </c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</row>
    <row r="301" spans="1:44" x14ac:dyDescent="0.3">
      <c r="A301">
        <v>296</v>
      </c>
      <c r="B301" t="s">
        <v>675</v>
      </c>
      <c r="C301" s="1">
        <v>44872</v>
      </c>
      <c r="D301" s="1">
        <v>44878</v>
      </c>
      <c r="E301">
        <v>7</v>
      </c>
      <c r="F301" t="str">
        <f>_xlfn.XLOOKUP(ohrm_timesheet[[#This Row],[employee_id]],hs_hr_employee[emp_number],hs_hr_employee[Employee Name],"NF",0,1)</f>
        <v>Shekhar Sharma</v>
      </c>
      <c r="G301">
        <f>YEAR(ohrm_timesheet[[#This Row],[start_date]])</f>
        <v>2022</v>
      </c>
      <c r="H301">
        <f>MONTH(ohrm_timesheet[[#This Row],[start_date]])</f>
        <v>11</v>
      </c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</row>
    <row r="302" spans="1:44" x14ac:dyDescent="0.3">
      <c r="A302">
        <v>297</v>
      </c>
      <c r="B302" t="s">
        <v>675</v>
      </c>
      <c r="C302" s="1">
        <v>44872</v>
      </c>
      <c r="D302" s="1">
        <v>44878</v>
      </c>
      <c r="E302">
        <v>11</v>
      </c>
      <c r="F302" t="str">
        <f>_xlfn.XLOOKUP(ohrm_timesheet[[#This Row],[employee_id]],hs_hr_employee[emp_number],hs_hr_employee[Employee Name],"NF",0,1)</f>
        <v>x_Ajit Singh</v>
      </c>
      <c r="G302">
        <f>YEAR(ohrm_timesheet[[#This Row],[start_date]])</f>
        <v>2022</v>
      </c>
      <c r="H302">
        <f>MONTH(ohrm_timesheet[[#This Row],[start_date]])</f>
        <v>11</v>
      </c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</row>
    <row r="303" spans="1:44" x14ac:dyDescent="0.3">
      <c r="A303">
        <v>298</v>
      </c>
      <c r="B303" t="s">
        <v>675</v>
      </c>
      <c r="C303" s="1">
        <v>44872</v>
      </c>
      <c r="D303" s="1">
        <v>44878</v>
      </c>
      <c r="E303">
        <v>15</v>
      </c>
      <c r="F303" t="str">
        <f>_xlfn.XLOOKUP(ohrm_timesheet[[#This Row],[employee_id]],hs_hr_employee[emp_number],hs_hr_employee[Employee Name],"NF",0,1)</f>
        <v>Gaurav Kokcha</v>
      </c>
      <c r="G303">
        <f>YEAR(ohrm_timesheet[[#This Row],[start_date]])</f>
        <v>2022</v>
      </c>
      <c r="H303">
        <f>MONTH(ohrm_timesheet[[#This Row],[start_date]])</f>
        <v>11</v>
      </c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</row>
    <row r="304" spans="1:44" x14ac:dyDescent="0.3">
      <c r="A304">
        <v>299</v>
      </c>
      <c r="B304" t="s">
        <v>675</v>
      </c>
      <c r="C304" s="1">
        <v>44879</v>
      </c>
      <c r="D304" s="1">
        <v>44885</v>
      </c>
      <c r="E304">
        <v>15</v>
      </c>
      <c r="F304" t="str">
        <f>_xlfn.XLOOKUP(ohrm_timesheet[[#This Row],[employee_id]],hs_hr_employee[emp_number],hs_hr_employee[Employee Name],"NF",0,1)</f>
        <v>Gaurav Kokcha</v>
      </c>
      <c r="G304">
        <f>YEAR(ohrm_timesheet[[#This Row],[start_date]])</f>
        <v>2022</v>
      </c>
      <c r="H304">
        <f>MONTH(ohrm_timesheet[[#This Row],[start_date]])</f>
        <v>11</v>
      </c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</row>
    <row r="305" spans="1:44" x14ac:dyDescent="0.3">
      <c r="A305">
        <v>300</v>
      </c>
      <c r="B305" t="s">
        <v>675</v>
      </c>
      <c r="C305" s="1">
        <v>44879</v>
      </c>
      <c r="D305" s="1">
        <v>44885</v>
      </c>
      <c r="E305">
        <v>16</v>
      </c>
      <c r="F305" t="str">
        <f>_xlfn.XLOOKUP(ohrm_timesheet[[#This Row],[employee_id]],hs_hr_employee[emp_number],hs_hr_employee[Employee Name],"NF",0,1)</f>
        <v>Neha Chaudhary</v>
      </c>
      <c r="G305">
        <f>YEAR(ohrm_timesheet[[#This Row],[start_date]])</f>
        <v>2022</v>
      </c>
      <c r="H305">
        <f>MONTH(ohrm_timesheet[[#This Row],[start_date]])</f>
        <v>11</v>
      </c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</row>
    <row r="306" spans="1:44" x14ac:dyDescent="0.3">
      <c r="A306">
        <v>301</v>
      </c>
      <c r="B306" t="s">
        <v>675</v>
      </c>
      <c r="C306" s="1">
        <v>44879</v>
      </c>
      <c r="D306" s="1">
        <v>44885</v>
      </c>
      <c r="E306">
        <v>11</v>
      </c>
      <c r="F306" t="str">
        <f>_xlfn.XLOOKUP(ohrm_timesheet[[#This Row],[employee_id]],hs_hr_employee[emp_number],hs_hr_employee[Employee Name],"NF",0,1)</f>
        <v>x_Ajit Singh</v>
      </c>
      <c r="G306">
        <f>YEAR(ohrm_timesheet[[#This Row],[start_date]])</f>
        <v>2022</v>
      </c>
      <c r="H306">
        <f>MONTH(ohrm_timesheet[[#This Row],[start_date]])</f>
        <v>11</v>
      </c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</row>
    <row r="307" spans="1:44" x14ac:dyDescent="0.3">
      <c r="A307">
        <v>302</v>
      </c>
      <c r="B307" t="s">
        <v>675</v>
      </c>
      <c r="C307" s="1">
        <v>44886</v>
      </c>
      <c r="D307" s="1">
        <v>44892</v>
      </c>
      <c r="E307">
        <v>15</v>
      </c>
      <c r="F307" t="str">
        <f>_xlfn.XLOOKUP(ohrm_timesheet[[#This Row],[employee_id]],hs_hr_employee[emp_number],hs_hr_employee[Employee Name],"NF",0,1)</f>
        <v>Gaurav Kokcha</v>
      </c>
      <c r="G307">
        <f>YEAR(ohrm_timesheet[[#This Row],[start_date]])</f>
        <v>2022</v>
      </c>
      <c r="H307">
        <f>MONTH(ohrm_timesheet[[#This Row],[start_date]])</f>
        <v>11</v>
      </c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</row>
    <row r="308" spans="1:44" x14ac:dyDescent="0.3">
      <c r="A308">
        <v>303</v>
      </c>
      <c r="B308" t="s">
        <v>675</v>
      </c>
      <c r="C308" s="1">
        <v>44886</v>
      </c>
      <c r="D308" s="1">
        <v>44892</v>
      </c>
      <c r="E308">
        <v>16</v>
      </c>
      <c r="F308" t="str">
        <f>_xlfn.XLOOKUP(ohrm_timesheet[[#This Row],[employee_id]],hs_hr_employee[emp_number],hs_hr_employee[Employee Name],"NF",0,1)</f>
        <v>Neha Chaudhary</v>
      </c>
      <c r="G308">
        <f>YEAR(ohrm_timesheet[[#This Row],[start_date]])</f>
        <v>2022</v>
      </c>
      <c r="H308">
        <f>MONTH(ohrm_timesheet[[#This Row],[start_date]])</f>
        <v>11</v>
      </c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</row>
    <row r="309" spans="1:44" x14ac:dyDescent="0.3">
      <c r="A309">
        <v>304</v>
      </c>
      <c r="B309" t="s">
        <v>675</v>
      </c>
      <c r="C309" s="1">
        <v>44893</v>
      </c>
      <c r="D309" s="1">
        <v>44899</v>
      </c>
      <c r="E309">
        <v>15</v>
      </c>
      <c r="F309" t="str">
        <f>_xlfn.XLOOKUP(ohrm_timesheet[[#This Row],[employee_id]],hs_hr_employee[emp_number],hs_hr_employee[Employee Name],"NF",0,1)</f>
        <v>Gaurav Kokcha</v>
      </c>
      <c r="G309">
        <f>YEAR(ohrm_timesheet[[#This Row],[start_date]])</f>
        <v>2022</v>
      </c>
      <c r="H309">
        <f>MONTH(ohrm_timesheet[[#This Row],[start_date]])</f>
        <v>11</v>
      </c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</row>
    <row r="310" spans="1:44" x14ac:dyDescent="0.3">
      <c r="A310">
        <v>305</v>
      </c>
      <c r="B310" t="s">
        <v>675</v>
      </c>
      <c r="C310" s="1">
        <v>44893</v>
      </c>
      <c r="D310" s="1">
        <v>44899</v>
      </c>
      <c r="E310">
        <v>16</v>
      </c>
      <c r="F310" t="str">
        <f>_xlfn.XLOOKUP(ohrm_timesheet[[#This Row],[employee_id]],hs_hr_employee[emp_number],hs_hr_employee[Employee Name],"NF",0,1)</f>
        <v>Neha Chaudhary</v>
      </c>
      <c r="G310">
        <f>YEAR(ohrm_timesheet[[#This Row],[start_date]])</f>
        <v>2022</v>
      </c>
      <c r="H310">
        <f>MONTH(ohrm_timesheet[[#This Row],[start_date]])</f>
        <v>11</v>
      </c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</row>
    <row r="311" spans="1:44" x14ac:dyDescent="0.3">
      <c r="A311">
        <v>306</v>
      </c>
      <c r="B311" t="s">
        <v>675</v>
      </c>
      <c r="C311" s="1">
        <v>44893</v>
      </c>
      <c r="D311" s="1">
        <v>44899</v>
      </c>
      <c r="E311">
        <v>14</v>
      </c>
      <c r="F311" t="str">
        <f>_xlfn.XLOOKUP(ohrm_timesheet[[#This Row],[employee_id]],hs_hr_employee[emp_number],hs_hr_employee[Employee Name],"NF",0,1)</f>
        <v>Amol Jalda</v>
      </c>
      <c r="G311">
        <f>YEAR(ohrm_timesheet[[#This Row],[start_date]])</f>
        <v>2022</v>
      </c>
      <c r="H311">
        <f>MONTH(ohrm_timesheet[[#This Row],[start_date]])</f>
        <v>11</v>
      </c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</row>
    <row r="312" spans="1:44" x14ac:dyDescent="0.3">
      <c r="A312">
        <v>307</v>
      </c>
      <c r="B312" t="s">
        <v>675</v>
      </c>
      <c r="C312" s="1">
        <v>44886</v>
      </c>
      <c r="D312" s="1">
        <v>44892</v>
      </c>
      <c r="E312">
        <v>14</v>
      </c>
      <c r="F312" t="str">
        <f>_xlfn.XLOOKUP(ohrm_timesheet[[#This Row],[employee_id]],hs_hr_employee[emp_number],hs_hr_employee[Employee Name],"NF",0,1)</f>
        <v>Amol Jalda</v>
      </c>
      <c r="G312">
        <f>YEAR(ohrm_timesheet[[#This Row],[start_date]])</f>
        <v>2022</v>
      </c>
      <c r="H312">
        <f>MONTH(ohrm_timesheet[[#This Row],[start_date]])</f>
        <v>11</v>
      </c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</row>
    <row r="313" spans="1:44" x14ac:dyDescent="0.3">
      <c r="A313">
        <v>308</v>
      </c>
      <c r="B313" t="s">
        <v>675</v>
      </c>
      <c r="C313" s="1">
        <v>44879</v>
      </c>
      <c r="D313" s="1">
        <v>44885</v>
      </c>
      <c r="E313">
        <v>14</v>
      </c>
      <c r="F313" t="str">
        <f>_xlfn.XLOOKUP(ohrm_timesheet[[#This Row],[employee_id]],hs_hr_employee[emp_number],hs_hr_employee[Employee Name],"NF",0,1)</f>
        <v>Amol Jalda</v>
      </c>
      <c r="G313">
        <f>YEAR(ohrm_timesheet[[#This Row],[start_date]])</f>
        <v>2022</v>
      </c>
      <c r="H313">
        <f>MONTH(ohrm_timesheet[[#This Row],[start_date]])</f>
        <v>11</v>
      </c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</row>
    <row r="314" spans="1:44" x14ac:dyDescent="0.3">
      <c r="A314">
        <v>309</v>
      </c>
      <c r="B314" t="s">
        <v>675</v>
      </c>
      <c r="C314" s="1">
        <v>44893</v>
      </c>
      <c r="D314" s="1">
        <v>44899</v>
      </c>
      <c r="E314">
        <v>11</v>
      </c>
      <c r="F314" t="str">
        <f>_xlfn.XLOOKUP(ohrm_timesheet[[#This Row],[employee_id]],hs_hr_employee[emp_number],hs_hr_employee[Employee Name],"NF",0,1)</f>
        <v>x_Ajit Singh</v>
      </c>
      <c r="G314">
        <f>YEAR(ohrm_timesheet[[#This Row],[start_date]])</f>
        <v>2022</v>
      </c>
      <c r="H314">
        <f>MONTH(ohrm_timesheet[[#This Row],[start_date]])</f>
        <v>11</v>
      </c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</row>
    <row r="315" spans="1:44" x14ac:dyDescent="0.3">
      <c r="A315">
        <v>310</v>
      </c>
      <c r="B315" t="s">
        <v>675</v>
      </c>
      <c r="C315" s="1">
        <v>44886</v>
      </c>
      <c r="D315" s="1">
        <v>44892</v>
      </c>
      <c r="E315">
        <v>11</v>
      </c>
      <c r="F315" t="str">
        <f>_xlfn.XLOOKUP(ohrm_timesheet[[#This Row],[employee_id]],hs_hr_employee[emp_number],hs_hr_employee[Employee Name],"NF",0,1)</f>
        <v>x_Ajit Singh</v>
      </c>
      <c r="G315">
        <f>YEAR(ohrm_timesheet[[#This Row],[start_date]])</f>
        <v>2022</v>
      </c>
      <c r="H315">
        <f>MONTH(ohrm_timesheet[[#This Row],[start_date]])</f>
        <v>11</v>
      </c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</row>
    <row r="316" spans="1:44" x14ac:dyDescent="0.3">
      <c r="A316">
        <v>311</v>
      </c>
      <c r="B316" t="s">
        <v>675</v>
      </c>
      <c r="C316" s="1">
        <v>44900</v>
      </c>
      <c r="D316" s="1">
        <v>44906</v>
      </c>
      <c r="E316">
        <v>15</v>
      </c>
      <c r="F316" t="str">
        <f>_xlfn.XLOOKUP(ohrm_timesheet[[#This Row],[employee_id]],hs_hr_employee[emp_number],hs_hr_employee[Employee Name],"NF",0,1)</f>
        <v>Gaurav Kokcha</v>
      </c>
      <c r="G316">
        <f>YEAR(ohrm_timesheet[[#This Row],[start_date]])</f>
        <v>2022</v>
      </c>
      <c r="H316">
        <f>MONTH(ohrm_timesheet[[#This Row],[start_date]])</f>
        <v>12</v>
      </c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</row>
    <row r="317" spans="1:44" x14ac:dyDescent="0.3">
      <c r="A317">
        <v>312</v>
      </c>
      <c r="B317" t="s">
        <v>675</v>
      </c>
      <c r="C317" s="1">
        <v>44900</v>
      </c>
      <c r="D317" s="1">
        <v>44906</v>
      </c>
      <c r="E317">
        <v>16</v>
      </c>
      <c r="F317" t="str">
        <f>_xlfn.XLOOKUP(ohrm_timesheet[[#This Row],[employee_id]],hs_hr_employee[emp_number],hs_hr_employee[Employee Name],"NF",0,1)</f>
        <v>Neha Chaudhary</v>
      </c>
      <c r="G317">
        <f>YEAR(ohrm_timesheet[[#This Row],[start_date]])</f>
        <v>2022</v>
      </c>
      <c r="H317">
        <f>MONTH(ohrm_timesheet[[#This Row],[start_date]])</f>
        <v>12</v>
      </c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</row>
    <row r="318" spans="1:44" x14ac:dyDescent="0.3">
      <c r="A318">
        <v>313</v>
      </c>
      <c r="B318" t="s">
        <v>674</v>
      </c>
      <c r="C318" s="1">
        <v>44900</v>
      </c>
      <c r="D318" s="1">
        <v>44906</v>
      </c>
      <c r="E318">
        <v>7</v>
      </c>
      <c r="F318" t="str">
        <f>_xlfn.XLOOKUP(ohrm_timesheet[[#This Row],[employee_id]],hs_hr_employee[emp_number],hs_hr_employee[Employee Name],"NF",0,1)</f>
        <v>Shekhar Sharma</v>
      </c>
      <c r="G318">
        <f>YEAR(ohrm_timesheet[[#This Row],[start_date]])</f>
        <v>2022</v>
      </c>
      <c r="H318">
        <f>MONTH(ohrm_timesheet[[#This Row],[start_date]])</f>
        <v>12</v>
      </c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</row>
    <row r="319" spans="1:44" x14ac:dyDescent="0.3">
      <c r="A319">
        <v>314</v>
      </c>
      <c r="B319" t="s">
        <v>675</v>
      </c>
      <c r="C319" s="1">
        <v>44893</v>
      </c>
      <c r="D319" s="1">
        <v>44899</v>
      </c>
      <c r="E319">
        <v>7</v>
      </c>
      <c r="F319" t="str">
        <f>_xlfn.XLOOKUP(ohrm_timesheet[[#This Row],[employee_id]],hs_hr_employee[emp_number],hs_hr_employee[Employee Name],"NF",0,1)</f>
        <v>Shekhar Sharma</v>
      </c>
      <c r="G319">
        <f>YEAR(ohrm_timesheet[[#This Row],[start_date]])</f>
        <v>2022</v>
      </c>
      <c r="H319">
        <f>MONTH(ohrm_timesheet[[#This Row],[start_date]])</f>
        <v>11</v>
      </c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</row>
    <row r="320" spans="1:44" x14ac:dyDescent="0.3">
      <c r="A320">
        <v>315</v>
      </c>
      <c r="B320" t="s">
        <v>675</v>
      </c>
      <c r="C320" s="1">
        <v>44886</v>
      </c>
      <c r="D320" s="1">
        <v>44892</v>
      </c>
      <c r="E320">
        <v>7</v>
      </c>
      <c r="F320" t="str">
        <f>_xlfn.XLOOKUP(ohrm_timesheet[[#This Row],[employee_id]],hs_hr_employee[emp_number],hs_hr_employee[Employee Name],"NF",0,1)</f>
        <v>Shekhar Sharma</v>
      </c>
      <c r="G320">
        <f>YEAR(ohrm_timesheet[[#This Row],[start_date]])</f>
        <v>2022</v>
      </c>
      <c r="H320">
        <f>MONTH(ohrm_timesheet[[#This Row],[start_date]])</f>
        <v>11</v>
      </c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</row>
    <row r="321" spans="1:44" x14ac:dyDescent="0.3">
      <c r="A321">
        <v>316</v>
      </c>
      <c r="B321" t="s">
        <v>675</v>
      </c>
      <c r="C321" s="1">
        <v>44879</v>
      </c>
      <c r="D321" s="1">
        <v>44885</v>
      </c>
      <c r="E321">
        <v>7</v>
      </c>
      <c r="F321" t="str">
        <f>_xlfn.XLOOKUP(ohrm_timesheet[[#This Row],[employee_id]],hs_hr_employee[emp_number],hs_hr_employee[Employee Name],"NF",0,1)</f>
        <v>Shekhar Sharma</v>
      </c>
      <c r="G321">
        <f>YEAR(ohrm_timesheet[[#This Row],[start_date]])</f>
        <v>2022</v>
      </c>
      <c r="H321">
        <f>MONTH(ohrm_timesheet[[#This Row],[start_date]])</f>
        <v>11</v>
      </c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</row>
    <row r="322" spans="1:44" x14ac:dyDescent="0.3">
      <c r="A322">
        <v>317</v>
      </c>
      <c r="B322" t="s">
        <v>674</v>
      </c>
      <c r="C322" s="1">
        <v>44900</v>
      </c>
      <c r="D322" s="1">
        <v>44906</v>
      </c>
      <c r="E322">
        <v>14</v>
      </c>
      <c r="F322" t="str">
        <f>_xlfn.XLOOKUP(ohrm_timesheet[[#This Row],[employee_id]],hs_hr_employee[emp_number],hs_hr_employee[Employee Name],"NF",0,1)</f>
        <v>Amol Jalda</v>
      </c>
      <c r="G322">
        <f>YEAR(ohrm_timesheet[[#This Row],[start_date]])</f>
        <v>2022</v>
      </c>
      <c r="H322">
        <f>MONTH(ohrm_timesheet[[#This Row],[start_date]])</f>
        <v>12</v>
      </c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</row>
    <row r="323" spans="1:44" x14ac:dyDescent="0.3">
      <c r="A323">
        <v>318</v>
      </c>
      <c r="B323" t="s">
        <v>675</v>
      </c>
      <c r="C323" s="1">
        <v>44900</v>
      </c>
      <c r="D323" s="1">
        <v>44906</v>
      </c>
      <c r="E323">
        <v>11</v>
      </c>
      <c r="F323" t="str">
        <f>_xlfn.XLOOKUP(ohrm_timesheet[[#This Row],[employee_id]],hs_hr_employee[emp_number],hs_hr_employee[Employee Name],"NF",0,1)</f>
        <v>x_Ajit Singh</v>
      </c>
      <c r="G323">
        <f>YEAR(ohrm_timesheet[[#This Row],[start_date]])</f>
        <v>2022</v>
      </c>
      <c r="H323">
        <f>MONTH(ohrm_timesheet[[#This Row],[start_date]])</f>
        <v>12</v>
      </c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</row>
    <row r="324" spans="1:44" x14ac:dyDescent="0.3">
      <c r="A324">
        <v>319</v>
      </c>
      <c r="B324" t="s">
        <v>675</v>
      </c>
      <c r="C324" s="1">
        <v>44907</v>
      </c>
      <c r="D324" s="1">
        <v>44913</v>
      </c>
      <c r="E324">
        <v>16</v>
      </c>
      <c r="F324" t="str">
        <f>_xlfn.XLOOKUP(ohrm_timesheet[[#This Row],[employee_id]],hs_hr_employee[emp_number],hs_hr_employee[Employee Name],"NF",0,1)</f>
        <v>Neha Chaudhary</v>
      </c>
      <c r="G324">
        <f>YEAR(ohrm_timesheet[[#This Row],[start_date]])</f>
        <v>2022</v>
      </c>
      <c r="H324">
        <f>MONTH(ohrm_timesheet[[#This Row],[start_date]])</f>
        <v>12</v>
      </c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</row>
    <row r="325" spans="1:44" x14ac:dyDescent="0.3">
      <c r="A325">
        <v>320</v>
      </c>
      <c r="B325" t="s">
        <v>675</v>
      </c>
      <c r="C325" s="1">
        <v>44907</v>
      </c>
      <c r="D325" s="1">
        <v>44913</v>
      </c>
      <c r="E325">
        <v>15</v>
      </c>
      <c r="F325" t="str">
        <f>_xlfn.XLOOKUP(ohrm_timesheet[[#This Row],[employee_id]],hs_hr_employee[emp_number],hs_hr_employee[Employee Name],"NF",0,1)</f>
        <v>Gaurav Kokcha</v>
      </c>
      <c r="G325">
        <f>YEAR(ohrm_timesheet[[#This Row],[start_date]])</f>
        <v>2022</v>
      </c>
      <c r="H325">
        <f>MONTH(ohrm_timesheet[[#This Row],[start_date]])</f>
        <v>12</v>
      </c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</row>
    <row r="326" spans="1:44" x14ac:dyDescent="0.3">
      <c r="A326">
        <v>321</v>
      </c>
      <c r="B326" t="s">
        <v>675</v>
      </c>
      <c r="C326" s="1">
        <v>44907</v>
      </c>
      <c r="D326" s="1">
        <v>44913</v>
      </c>
      <c r="E326">
        <v>11</v>
      </c>
      <c r="F326" t="str">
        <f>_xlfn.XLOOKUP(ohrm_timesheet[[#This Row],[employee_id]],hs_hr_employee[emp_number],hs_hr_employee[Employee Name],"NF",0,1)</f>
        <v>x_Ajit Singh</v>
      </c>
      <c r="G326">
        <f>YEAR(ohrm_timesheet[[#This Row],[start_date]])</f>
        <v>2022</v>
      </c>
      <c r="H326">
        <f>MONTH(ohrm_timesheet[[#This Row],[start_date]])</f>
        <v>12</v>
      </c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</row>
    <row r="327" spans="1:44" x14ac:dyDescent="0.3">
      <c r="A327">
        <v>322</v>
      </c>
      <c r="B327" t="s">
        <v>675</v>
      </c>
      <c r="C327" s="1">
        <v>44907</v>
      </c>
      <c r="D327" s="1">
        <v>44913</v>
      </c>
      <c r="E327">
        <v>7</v>
      </c>
      <c r="F327" t="str">
        <f>_xlfn.XLOOKUP(ohrm_timesheet[[#This Row],[employee_id]],hs_hr_employee[emp_number],hs_hr_employee[Employee Name],"NF",0,1)</f>
        <v>Shekhar Sharma</v>
      </c>
      <c r="G327">
        <f>YEAR(ohrm_timesheet[[#This Row],[start_date]])</f>
        <v>2022</v>
      </c>
      <c r="H327">
        <f>MONTH(ohrm_timesheet[[#This Row],[start_date]])</f>
        <v>12</v>
      </c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</row>
    <row r="328" spans="1:44" x14ac:dyDescent="0.3">
      <c r="A328">
        <v>323</v>
      </c>
      <c r="B328" t="s">
        <v>675</v>
      </c>
      <c r="C328" s="1">
        <v>44914</v>
      </c>
      <c r="D328" s="1">
        <v>44920</v>
      </c>
      <c r="E328">
        <v>16</v>
      </c>
      <c r="F328" t="str">
        <f>_xlfn.XLOOKUP(ohrm_timesheet[[#This Row],[employee_id]],hs_hr_employee[emp_number],hs_hr_employee[Employee Name],"NF",0,1)</f>
        <v>Neha Chaudhary</v>
      </c>
      <c r="G328">
        <f>YEAR(ohrm_timesheet[[#This Row],[start_date]])</f>
        <v>2022</v>
      </c>
      <c r="H328">
        <f>MONTH(ohrm_timesheet[[#This Row],[start_date]])</f>
        <v>12</v>
      </c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</row>
    <row r="329" spans="1:44" x14ac:dyDescent="0.3">
      <c r="A329">
        <v>324</v>
      </c>
      <c r="B329" t="s">
        <v>675</v>
      </c>
      <c r="C329" s="1">
        <v>44914</v>
      </c>
      <c r="D329" s="1">
        <v>44920</v>
      </c>
      <c r="E329">
        <v>15</v>
      </c>
      <c r="F329" t="str">
        <f>_xlfn.XLOOKUP(ohrm_timesheet[[#This Row],[employee_id]],hs_hr_employee[emp_number],hs_hr_employee[Employee Name],"NF",0,1)</f>
        <v>Gaurav Kokcha</v>
      </c>
      <c r="G329">
        <f>YEAR(ohrm_timesheet[[#This Row],[start_date]])</f>
        <v>2022</v>
      </c>
      <c r="H329">
        <f>MONTH(ohrm_timesheet[[#This Row],[start_date]])</f>
        <v>12</v>
      </c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</row>
    <row r="330" spans="1:44" x14ac:dyDescent="0.3">
      <c r="A330">
        <v>325</v>
      </c>
      <c r="B330" t="s">
        <v>674</v>
      </c>
      <c r="C330" s="1">
        <v>44914</v>
      </c>
      <c r="D330" s="1">
        <v>44920</v>
      </c>
      <c r="E330">
        <v>100000</v>
      </c>
      <c r="F330" t="str">
        <f>_xlfn.XLOOKUP(ohrm_timesheet[[#This Row],[employee_id]],hs_hr_employee[emp_number],hs_hr_employee[Employee Name],"NF",0,1)</f>
        <v>x_Saurabh Shrivastava</v>
      </c>
      <c r="G330">
        <f>YEAR(ohrm_timesheet[[#This Row],[start_date]])</f>
        <v>2022</v>
      </c>
      <c r="H330">
        <f>MONTH(ohrm_timesheet[[#This Row],[start_date]])</f>
        <v>12</v>
      </c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</row>
    <row r="331" spans="1:44" x14ac:dyDescent="0.3">
      <c r="A331">
        <v>326</v>
      </c>
      <c r="B331" t="s">
        <v>675</v>
      </c>
      <c r="C331" s="1">
        <v>44921</v>
      </c>
      <c r="D331" s="1">
        <v>44927</v>
      </c>
      <c r="E331">
        <v>11</v>
      </c>
      <c r="F331" t="str">
        <f>_xlfn.XLOOKUP(ohrm_timesheet[[#This Row],[employee_id]],hs_hr_employee[emp_number],hs_hr_employee[Employee Name],"NF",0,1)</f>
        <v>x_Ajit Singh</v>
      </c>
      <c r="G331">
        <f>YEAR(ohrm_timesheet[[#This Row],[start_date]])</f>
        <v>2022</v>
      </c>
      <c r="H331">
        <f>MONTH(ohrm_timesheet[[#This Row],[start_date]])</f>
        <v>12</v>
      </c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</row>
    <row r="332" spans="1:44" x14ac:dyDescent="0.3">
      <c r="A332">
        <v>327</v>
      </c>
      <c r="B332" t="s">
        <v>675</v>
      </c>
      <c r="C332" s="1">
        <v>44914</v>
      </c>
      <c r="D332" s="1">
        <v>44920</v>
      </c>
      <c r="E332">
        <v>11</v>
      </c>
      <c r="F332" t="str">
        <f>_xlfn.XLOOKUP(ohrm_timesheet[[#This Row],[employee_id]],hs_hr_employee[emp_number],hs_hr_employee[Employee Name],"NF",0,1)</f>
        <v>x_Ajit Singh</v>
      </c>
      <c r="G332">
        <f>YEAR(ohrm_timesheet[[#This Row],[start_date]])</f>
        <v>2022</v>
      </c>
      <c r="H332">
        <f>MONTH(ohrm_timesheet[[#This Row],[start_date]])</f>
        <v>12</v>
      </c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</row>
    <row r="333" spans="1:44" x14ac:dyDescent="0.3">
      <c r="A333">
        <v>328</v>
      </c>
      <c r="B333" t="s">
        <v>675</v>
      </c>
      <c r="C333" s="1">
        <v>44921</v>
      </c>
      <c r="D333" s="1">
        <v>44927</v>
      </c>
      <c r="E333">
        <v>7</v>
      </c>
      <c r="F333" t="str">
        <f>_xlfn.XLOOKUP(ohrm_timesheet[[#This Row],[employee_id]],hs_hr_employee[emp_number],hs_hr_employee[Employee Name],"NF",0,1)</f>
        <v>Shekhar Sharma</v>
      </c>
      <c r="G333">
        <f>YEAR(ohrm_timesheet[[#This Row],[start_date]])</f>
        <v>2022</v>
      </c>
      <c r="H333">
        <f>MONTH(ohrm_timesheet[[#This Row],[start_date]])</f>
        <v>12</v>
      </c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</row>
    <row r="334" spans="1:44" x14ac:dyDescent="0.3">
      <c r="A334">
        <v>329</v>
      </c>
      <c r="B334" t="s">
        <v>675</v>
      </c>
      <c r="C334" s="1">
        <v>44914</v>
      </c>
      <c r="D334" s="1">
        <v>44920</v>
      </c>
      <c r="E334">
        <v>7</v>
      </c>
      <c r="F334" t="str">
        <f>_xlfn.XLOOKUP(ohrm_timesheet[[#This Row],[employee_id]],hs_hr_employee[emp_number],hs_hr_employee[Employee Name],"NF",0,1)</f>
        <v>Shekhar Sharma</v>
      </c>
      <c r="G334">
        <f>YEAR(ohrm_timesheet[[#This Row],[start_date]])</f>
        <v>2022</v>
      </c>
      <c r="H334">
        <f>MONTH(ohrm_timesheet[[#This Row],[start_date]])</f>
        <v>12</v>
      </c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</row>
    <row r="335" spans="1:44" x14ac:dyDescent="0.3">
      <c r="A335">
        <v>330</v>
      </c>
      <c r="B335" t="s">
        <v>675</v>
      </c>
      <c r="C335" s="1">
        <v>44921</v>
      </c>
      <c r="D335" s="1">
        <v>44927</v>
      </c>
      <c r="E335">
        <v>15</v>
      </c>
      <c r="F335" t="str">
        <f>_xlfn.XLOOKUP(ohrm_timesheet[[#This Row],[employee_id]],hs_hr_employee[emp_number],hs_hr_employee[Employee Name],"NF",0,1)</f>
        <v>Gaurav Kokcha</v>
      </c>
      <c r="G335">
        <f>YEAR(ohrm_timesheet[[#This Row],[start_date]])</f>
        <v>2022</v>
      </c>
      <c r="H335">
        <f>MONTH(ohrm_timesheet[[#This Row],[start_date]])</f>
        <v>12</v>
      </c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</row>
    <row r="336" spans="1:44" x14ac:dyDescent="0.3">
      <c r="A336">
        <v>331</v>
      </c>
      <c r="B336" t="s">
        <v>675</v>
      </c>
      <c r="C336" s="1">
        <v>44921</v>
      </c>
      <c r="D336" s="1">
        <v>44927</v>
      </c>
      <c r="E336">
        <v>16</v>
      </c>
      <c r="F336" t="str">
        <f>_xlfn.XLOOKUP(ohrm_timesheet[[#This Row],[employee_id]],hs_hr_employee[emp_number],hs_hr_employee[Employee Name],"NF",0,1)</f>
        <v>Neha Chaudhary</v>
      </c>
      <c r="G336">
        <f>YEAR(ohrm_timesheet[[#This Row],[start_date]])</f>
        <v>2022</v>
      </c>
      <c r="H336">
        <f>MONTH(ohrm_timesheet[[#This Row],[start_date]])</f>
        <v>12</v>
      </c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</row>
    <row r="337" spans="1:44" x14ac:dyDescent="0.3">
      <c r="A337">
        <v>332</v>
      </c>
      <c r="B337" t="s">
        <v>674</v>
      </c>
      <c r="C337" s="1">
        <v>44935</v>
      </c>
      <c r="D337" s="1">
        <v>44941</v>
      </c>
      <c r="E337">
        <v>100001</v>
      </c>
      <c r="F337" t="str">
        <f>_xlfn.XLOOKUP(ohrm_timesheet[[#This Row],[employee_id]],hs_hr_employee[emp_number],hs_hr_employee[Employee Name],"NF",0,1)</f>
        <v>Dinesh Agrawal</v>
      </c>
      <c r="G337">
        <f>YEAR(ohrm_timesheet[[#This Row],[start_date]])</f>
        <v>2023</v>
      </c>
      <c r="H337">
        <f>MONTH(ohrm_timesheet[[#This Row],[start_date]])</f>
        <v>1</v>
      </c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</row>
    <row r="338" spans="1:44" x14ac:dyDescent="0.3">
      <c r="A338">
        <v>333</v>
      </c>
      <c r="B338" t="s">
        <v>675</v>
      </c>
      <c r="C338" s="1">
        <v>44935</v>
      </c>
      <c r="D338" s="1">
        <v>44941</v>
      </c>
      <c r="E338">
        <v>14</v>
      </c>
      <c r="F338" t="str">
        <f>_xlfn.XLOOKUP(ohrm_timesheet[[#This Row],[employee_id]],hs_hr_employee[emp_number],hs_hr_employee[Employee Name],"NF",0,1)</f>
        <v>Amol Jalda</v>
      </c>
      <c r="G338">
        <f>YEAR(ohrm_timesheet[[#This Row],[start_date]])</f>
        <v>2023</v>
      </c>
      <c r="H338">
        <f>MONTH(ohrm_timesheet[[#This Row],[start_date]])</f>
        <v>1</v>
      </c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</row>
    <row r="339" spans="1:44" x14ac:dyDescent="0.3">
      <c r="A339">
        <v>334</v>
      </c>
      <c r="B339" t="s">
        <v>675</v>
      </c>
      <c r="C339" s="1">
        <v>44928</v>
      </c>
      <c r="D339" s="1">
        <v>44934</v>
      </c>
      <c r="E339">
        <v>14</v>
      </c>
      <c r="F339" t="str">
        <f>_xlfn.XLOOKUP(ohrm_timesheet[[#This Row],[employee_id]],hs_hr_employee[emp_number],hs_hr_employee[Employee Name],"NF",0,1)</f>
        <v>Amol Jalda</v>
      </c>
      <c r="G339">
        <f>YEAR(ohrm_timesheet[[#This Row],[start_date]])</f>
        <v>2023</v>
      </c>
      <c r="H339">
        <f>MONTH(ohrm_timesheet[[#This Row],[start_date]])</f>
        <v>1</v>
      </c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</row>
    <row r="340" spans="1:44" x14ac:dyDescent="0.3">
      <c r="A340">
        <v>335</v>
      </c>
      <c r="B340" t="s">
        <v>675</v>
      </c>
      <c r="C340" s="1">
        <v>44921</v>
      </c>
      <c r="D340" s="1">
        <v>44927</v>
      </c>
      <c r="E340">
        <v>14</v>
      </c>
      <c r="F340" t="str">
        <f>_xlfn.XLOOKUP(ohrm_timesheet[[#This Row],[employee_id]],hs_hr_employee[emp_number],hs_hr_employee[Employee Name],"NF",0,1)</f>
        <v>Amol Jalda</v>
      </c>
      <c r="G340">
        <f>YEAR(ohrm_timesheet[[#This Row],[start_date]])</f>
        <v>2022</v>
      </c>
      <c r="H340">
        <f>MONTH(ohrm_timesheet[[#This Row],[start_date]])</f>
        <v>12</v>
      </c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</row>
    <row r="341" spans="1:44" x14ac:dyDescent="0.3">
      <c r="A341">
        <v>336</v>
      </c>
      <c r="B341" t="s">
        <v>675</v>
      </c>
      <c r="C341" s="1">
        <v>44914</v>
      </c>
      <c r="D341" s="1">
        <v>44920</v>
      </c>
      <c r="E341">
        <v>14</v>
      </c>
      <c r="F341" t="str">
        <f>_xlfn.XLOOKUP(ohrm_timesheet[[#This Row],[employee_id]],hs_hr_employee[emp_number],hs_hr_employee[Employee Name],"NF",0,1)</f>
        <v>Amol Jalda</v>
      </c>
      <c r="G341">
        <f>YEAR(ohrm_timesheet[[#This Row],[start_date]])</f>
        <v>2022</v>
      </c>
      <c r="H341">
        <f>MONTH(ohrm_timesheet[[#This Row],[start_date]])</f>
        <v>12</v>
      </c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</row>
    <row r="342" spans="1:44" x14ac:dyDescent="0.3">
      <c r="A342">
        <v>337</v>
      </c>
      <c r="B342" t="s">
        <v>675</v>
      </c>
      <c r="C342" s="1">
        <v>44907</v>
      </c>
      <c r="D342" s="1">
        <v>44913</v>
      </c>
      <c r="E342">
        <v>14</v>
      </c>
      <c r="F342" t="str">
        <f>_xlfn.XLOOKUP(ohrm_timesheet[[#This Row],[employee_id]],hs_hr_employee[emp_number],hs_hr_employee[Employee Name],"NF",0,1)</f>
        <v>Amol Jalda</v>
      </c>
      <c r="G342">
        <f>YEAR(ohrm_timesheet[[#This Row],[start_date]])</f>
        <v>2022</v>
      </c>
      <c r="H342">
        <f>MONTH(ohrm_timesheet[[#This Row],[start_date]])</f>
        <v>12</v>
      </c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</row>
    <row r="343" spans="1:44" x14ac:dyDescent="0.3">
      <c r="A343">
        <v>338</v>
      </c>
      <c r="B343" t="s">
        <v>675</v>
      </c>
      <c r="C343" s="1">
        <v>44935</v>
      </c>
      <c r="D343" s="1">
        <v>44941</v>
      </c>
      <c r="E343">
        <v>15</v>
      </c>
      <c r="F343" t="str">
        <f>_xlfn.XLOOKUP(ohrm_timesheet[[#This Row],[employee_id]],hs_hr_employee[emp_number],hs_hr_employee[Employee Name],"NF",0,1)</f>
        <v>Gaurav Kokcha</v>
      </c>
      <c r="G343">
        <f>YEAR(ohrm_timesheet[[#This Row],[start_date]])</f>
        <v>2023</v>
      </c>
      <c r="H343">
        <f>MONTH(ohrm_timesheet[[#This Row],[start_date]])</f>
        <v>1</v>
      </c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</row>
    <row r="344" spans="1:44" x14ac:dyDescent="0.3">
      <c r="A344">
        <v>339</v>
      </c>
      <c r="B344" t="s">
        <v>675</v>
      </c>
      <c r="C344" s="1">
        <v>44928</v>
      </c>
      <c r="D344" s="1">
        <v>44934</v>
      </c>
      <c r="E344">
        <v>15</v>
      </c>
      <c r="F344" t="str">
        <f>_xlfn.XLOOKUP(ohrm_timesheet[[#This Row],[employee_id]],hs_hr_employee[emp_number],hs_hr_employee[Employee Name],"NF",0,1)</f>
        <v>Gaurav Kokcha</v>
      </c>
      <c r="G344">
        <f>YEAR(ohrm_timesheet[[#This Row],[start_date]])</f>
        <v>2023</v>
      </c>
      <c r="H344">
        <f>MONTH(ohrm_timesheet[[#This Row],[start_date]])</f>
        <v>1</v>
      </c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</row>
    <row r="345" spans="1:44" x14ac:dyDescent="0.3">
      <c r="A345">
        <v>340</v>
      </c>
      <c r="B345" t="s">
        <v>675</v>
      </c>
      <c r="C345" s="1">
        <v>44935</v>
      </c>
      <c r="D345" s="1">
        <v>44941</v>
      </c>
      <c r="E345">
        <v>11</v>
      </c>
      <c r="F345" t="str">
        <f>_xlfn.XLOOKUP(ohrm_timesheet[[#This Row],[employee_id]],hs_hr_employee[emp_number],hs_hr_employee[Employee Name],"NF",0,1)</f>
        <v>x_Ajit Singh</v>
      </c>
      <c r="G345">
        <f>YEAR(ohrm_timesheet[[#This Row],[start_date]])</f>
        <v>2023</v>
      </c>
      <c r="H345">
        <f>MONTH(ohrm_timesheet[[#This Row],[start_date]])</f>
        <v>1</v>
      </c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</row>
    <row r="346" spans="1:44" x14ac:dyDescent="0.3">
      <c r="A346">
        <v>341</v>
      </c>
      <c r="B346" t="s">
        <v>675</v>
      </c>
      <c r="C346" s="1">
        <v>44928</v>
      </c>
      <c r="D346" s="1">
        <v>44934</v>
      </c>
      <c r="E346">
        <v>11</v>
      </c>
      <c r="F346" t="str">
        <f>_xlfn.XLOOKUP(ohrm_timesheet[[#This Row],[employee_id]],hs_hr_employee[emp_number],hs_hr_employee[Employee Name],"NF",0,1)</f>
        <v>x_Ajit Singh</v>
      </c>
      <c r="G346">
        <f>YEAR(ohrm_timesheet[[#This Row],[start_date]])</f>
        <v>2023</v>
      </c>
      <c r="H346">
        <f>MONTH(ohrm_timesheet[[#This Row],[start_date]])</f>
        <v>1</v>
      </c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</row>
    <row r="347" spans="1:44" x14ac:dyDescent="0.3">
      <c r="A347">
        <v>342</v>
      </c>
      <c r="B347" t="s">
        <v>674</v>
      </c>
      <c r="C347" s="1">
        <v>44942</v>
      </c>
      <c r="D347" s="1">
        <v>44948</v>
      </c>
      <c r="E347">
        <v>100001</v>
      </c>
      <c r="F347" t="str">
        <f>_xlfn.XLOOKUP(ohrm_timesheet[[#This Row],[employee_id]],hs_hr_employee[emp_number],hs_hr_employee[Employee Name],"NF",0,1)</f>
        <v>Dinesh Agrawal</v>
      </c>
      <c r="G347">
        <f>YEAR(ohrm_timesheet[[#This Row],[start_date]])</f>
        <v>2023</v>
      </c>
      <c r="H347">
        <f>MONTH(ohrm_timesheet[[#This Row],[start_date]])</f>
        <v>1</v>
      </c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</row>
    <row r="348" spans="1:44" x14ac:dyDescent="0.3">
      <c r="A348">
        <v>343</v>
      </c>
      <c r="B348" t="s">
        <v>675</v>
      </c>
      <c r="C348" s="1">
        <v>44942</v>
      </c>
      <c r="D348" s="1">
        <v>44948</v>
      </c>
      <c r="E348">
        <v>15</v>
      </c>
      <c r="F348" t="str">
        <f>_xlfn.XLOOKUP(ohrm_timesheet[[#This Row],[employee_id]],hs_hr_employee[emp_number],hs_hr_employee[Employee Name],"NF",0,1)</f>
        <v>Gaurav Kokcha</v>
      </c>
      <c r="G348">
        <f>YEAR(ohrm_timesheet[[#This Row],[start_date]])</f>
        <v>2023</v>
      </c>
      <c r="H348">
        <f>MONTH(ohrm_timesheet[[#This Row],[start_date]])</f>
        <v>1</v>
      </c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</row>
    <row r="349" spans="1:44" x14ac:dyDescent="0.3">
      <c r="A349">
        <v>344</v>
      </c>
      <c r="B349" t="s">
        <v>675</v>
      </c>
      <c r="C349" s="1">
        <v>44949</v>
      </c>
      <c r="D349" s="1">
        <v>44955</v>
      </c>
      <c r="E349">
        <v>15</v>
      </c>
      <c r="F349" t="str">
        <f>_xlfn.XLOOKUP(ohrm_timesheet[[#This Row],[employee_id]],hs_hr_employee[emp_number],hs_hr_employee[Employee Name],"NF",0,1)</f>
        <v>Gaurav Kokcha</v>
      </c>
      <c r="G349">
        <f>YEAR(ohrm_timesheet[[#This Row],[start_date]])</f>
        <v>2023</v>
      </c>
      <c r="H349">
        <f>MONTH(ohrm_timesheet[[#This Row],[start_date]])</f>
        <v>1</v>
      </c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</row>
    <row r="350" spans="1:44" x14ac:dyDescent="0.3">
      <c r="A350">
        <v>345</v>
      </c>
      <c r="B350" t="s">
        <v>675</v>
      </c>
      <c r="C350" s="1">
        <v>44956</v>
      </c>
      <c r="D350" s="1">
        <v>44962</v>
      </c>
      <c r="E350">
        <v>15</v>
      </c>
      <c r="F350" t="str">
        <f>_xlfn.XLOOKUP(ohrm_timesheet[[#This Row],[employee_id]],hs_hr_employee[emp_number],hs_hr_employee[Employee Name],"NF",0,1)</f>
        <v>Gaurav Kokcha</v>
      </c>
      <c r="G350">
        <f>YEAR(ohrm_timesheet[[#This Row],[start_date]])</f>
        <v>2023</v>
      </c>
      <c r="H350">
        <f>MONTH(ohrm_timesheet[[#This Row],[start_date]])</f>
        <v>1</v>
      </c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</row>
    <row r="351" spans="1:44" x14ac:dyDescent="0.3">
      <c r="A351">
        <v>346</v>
      </c>
      <c r="B351" t="s">
        <v>675</v>
      </c>
      <c r="C351" s="1">
        <v>44956</v>
      </c>
      <c r="D351" s="1">
        <v>44962</v>
      </c>
      <c r="E351">
        <v>7</v>
      </c>
      <c r="F351" t="str">
        <f>_xlfn.XLOOKUP(ohrm_timesheet[[#This Row],[employee_id]],hs_hr_employee[emp_number],hs_hr_employee[Employee Name],"NF",0,1)</f>
        <v>Shekhar Sharma</v>
      </c>
      <c r="G351">
        <f>YEAR(ohrm_timesheet[[#This Row],[start_date]])</f>
        <v>2023</v>
      </c>
      <c r="H351">
        <f>MONTH(ohrm_timesheet[[#This Row],[start_date]])</f>
        <v>1</v>
      </c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</row>
    <row r="352" spans="1:44" x14ac:dyDescent="0.3">
      <c r="A352">
        <v>347</v>
      </c>
      <c r="B352" t="s">
        <v>675</v>
      </c>
      <c r="C352" s="1">
        <v>44949</v>
      </c>
      <c r="D352" s="1">
        <v>44955</v>
      </c>
      <c r="E352">
        <v>7</v>
      </c>
      <c r="F352" t="str">
        <f>_xlfn.XLOOKUP(ohrm_timesheet[[#This Row],[employee_id]],hs_hr_employee[emp_number],hs_hr_employee[Employee Name],"NF",0,1)</f>
        <v>Shekhar Sharma</v>
      </c>
      <c r="G352">
        <f>YEAR(ohrm_timesheet[[#This Row],[start_date]])</f>
        <v>2023</v>
      </c>
      <c r="H352">
        <f>MONTH(ohrm_timesheet[[#This Row],[start_date]])</f>
        <v>1</v>
      </c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</row>
    <row r="353" spans="1:44" x14ac:dyDescent="0.3">
      <c r="A353">
        <v>348</v>
      </c>
      <c r="B353" t="s">
        <v>675</v>
      </c>
      <c r="C353" s="1">
        <v>44942</v>
      </c>
      <c r="D353" s="1">
        <v>44948</v>
      </c>
      <c r="E353">
        <v>7</v>
      </c>
      <c r="F353" t="str">
        <f>_xlfn.XLOOKUP(ohrm_timesheet[[#This Row],[employee_id]],hs_hr_employee[emp_number],hs_hr_employee[Employee Name],"NF",0,1)</f>
        <v>Shekhar Sharma</v>
      </c>
      <c r="G353">
        <f>YEAR(ohrm_timesheet[[#This Row],[start_date]])</f>
        <v>2023</v>
      </c>
      <c r="H353">
        <f>MONTH(ohrm_timesheet[[#This Row],[start_date]])</f>
        <v>1</v>
      </c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</row>
    <row r="354" spans="1:44" x14ac:dyDescent="0.3">
      <c r="A354">
        <v>349</v>
      </c>
      <c r="B354" t="s">
        <v>675</v>
      </c>
      <c r="C354" s="1">
        <v>44935</v>
      </c>
      <c r="D354" s="1">
        <v>44941</v>
      </c>
      <c r="E354">
        <v>7</v>
      </c>
      <c r="F354" t="str">
        <f>_xlfn.XLOOKUP(ohrm_timesheet[[#This Row],[employee_id]],hs_hr_employee[emp_number],hs_hr_employee[Employee Name],"NF",0,1)</f>
        <v>Shekhar Sharma</v>
      </c>
      <c r="G354">
        <f>YEAR(ohrm_timesheet[[#This Row],[start_date]])</f>
        <v>2023</v>
      </c>
      <c r="H354">
        <f>MONTH(ohrm_timesheet[[#This Row],[start_date]])</f>
        <v>1</v>
      </c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</row>
    <row r="355" spans="1:44" x14ac:dyDescent="0.3">
      <c r="A355">
        <v>350</v>
      </c>
      <c r="B355" t="s">
        <v>675</v>
      </c>
      <c r="C355" s="1">
        <v>44928</v>
      </c>
      <c r="D355" s="1">
        <v>44934</v>
      </c>
      <c r="E355">
        <v>7</v>
      </c>
      <c r="F355" t="str">
        <f>_xlfn.XLOOKUP(ohrm_timesheet[[#This Row],[employee_id]],hs_hr_employee[emp_number],hs_hr_employee[Employee Name],"NF",0,1)</f>
        <v>Shekhar Sharma</v>
      </c>
      <c r="G355">
        <f>YEAR(ohrm_timesheet[[#This Row],[start_date]])</f>
        <v>2023</v>
      </c>
      <c r="H355">
        <f>MONTH(ohrm_timesheet[[#This Row],[start_date]])</f>
        <v>1</v>
      </c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</row>
    <row r="356" spans="1:44" x14ac:dyDescent="0.3">
      <c r="A356">
        <v>351</v>
      </c>
      <c r="B356" t="s">
        <v>675</v>
      </c>
      <c r="C356" s="1">
        <v>44956</v>
      </c>
      <c r="D356" s="1">
        <v>44962</v>
      </c>
      <c r="E356">
        <v>100001</v>
      </c>
      <c r="F356" t="str">
        <f>_xlfn.XLOOKUP(ohrm_timesheet[[#This Row],[employee_id]],hs_hr_employee[emp_number],hs_hr_employee[Employee Name],"NF",0,1)</f>
        <v>Dinesh Agrawal</v>
      </c>
      <c r="G356">
        <f>YEAR(ohrm_timesheet[[#This Row],[start_date]])</f>
        <v>2023</v>
      </c>
      <c r="H356">
        <f>MONTH(ohrm_timesheet[[#This Row],[start_date]])</f>
        <v>1</v>
      </c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</row>
    <row r="357" spans="1:44" x14ac:dyDescent="0.3">
      <c r="A357">
        <v>352</v>
      </c>
      <c r="B357" t="s">
        <v>674</v>
      </c>
      <c r="C357" s="1">
        <v>44949</v>
      </c>
      <c r="D357" s="1">
        <v>44955</v>
      </c>
      <c r="E357">
        <v>100001</v>
      </c>
      <c r="F357" t="str">
        <f>_xlfn.XLOOKUP(ohrm_timesheet[[#This Row],[employee_id]],hs_hr_employee[emp_number],hs_hr_employee[Employee Name],"NF",0,1)</f>
        <v>Dinesh Agrawal</v>
      </c>
      <c r="G357">
        <f>YEAR(ohrm_timesheet[[#This Row],[start_date]])</f>
        <v>2023</v>
      </c>
      <c r="H357">
        <f>MONTH(ohrm_timesheet[[#This Row],[start_date]])</f>
        <v>1</v>
      </c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</row>
    <row r="358" spans="1:44" x14ac:dyDescent="0.3">
      <c r="A358">
        <v>353</v>
      </c>
      <c r="B358" t="s">
        <v>675</v>
      </c>
      <c r="C358" s="1">
        <v>44956</v>
      </c>
      <c r="D358" s="1">
        <v>44962</v>
      </c>
      <c r="E358">
        <v>14</v>
      </c>
      <c r="F358" t="str">
        <f>_xlfn.XLOOKUP(ohrm_timesheet[[#This Row],[employee_id]],hs_hr_employee[emp_number],hs_hr_employee[Employee Name],"NF",0,1)</f>
        <v>Amol Jalda</v>
      </c>
      <c r="G358">
        <f>YEAR(ohrm_timesheet[[#This Row],[start_date]])</f>
        <v>2023</v>
      </c>
      <c r="H358">
        <f>MONTH(ohrm_timesheet[[#This Row],[start_date]])</f>
        <v>1</v>
      </c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</row>
    <row r="359" spans="1:44" x14ac:dyDescent="0.3">
      <c r="A359">
        <v>354</v>
      </c>
      <c r="B359" t="s">
        <v>675</v>
      </c>
      <c r="C359" s="1">
        <v>44949</v>
      </c>
      <c r="D359" s="1">
        <v>44955</v>
      </c>
      <c r="E359">
        <v>14</v>
      </c>
      <c r="F359" t="str">
        <f>_xlfn.XLOOKUP(ohrm_timesheet[[#This Row],[employee_id]],hs_hr_employee[emp_number],hs_hr_employee[Employee Name],"NF",0,1)</f>
        <v>Amol Jalda</v>
      </c>
      <c r="G359">
        <f>YEAR(ohrm_timesheet[[#This Row],[start_date]])</f>
        <v>2023</v>
      </c>
      <c r="H359">
        <f>MONTH(ohrm_timesheet[[#This Row],[start_date]])</f>
        <v>1</v>
      </c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</row>
    <row r="360" spans="1:44" x14ac:dyDescent="0.3">
      <c r="A360">
        <v>355</v>
      </c>
      <c r="B360" t="s">
        <v>674</v>
      </c>
      <c r="C360" s="1">
        <v>44942</v>
      </c>
      <c r="D360" s="1">
        <v>44948</v>
      </c>
      <c r="E360">
        <v>14</v>
      </c>
      <c r="F360" t="str">
        <f>_xlfn.XLOOKUP(ohrm_timesheet[[#This Row],[employee_id]],hs_hr_employee[emp_number],hs_hr_employee[Employee Name],"NF",0,1)</f>
        <v>Amol Jalda</v>
      </c>
      <c r="G360">
        <f>YEAR(ohrm_timesheet[[#This Row],[start_date]])</f>
        <v>2023</v>
      </c>
      <c r="H360">
        <f>MONTH(ohrm_timesheet[[#This Row],[start_date]])</f>
        <v>1</v>
      </c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</row>
    <row r="361" spans="1:44" x14ac:dyDescent="0.3">
      <c r="A361">
        <v>356</v>
      </c>
      <c r="B361" t="s">
        <v>675</v>
      </c>
      <c r="C361" s="1">
        <v>44956</v>
      </c>
      <c r="D361" s="1">
        <v>44962</v>
      </c>
      <c r="E361">
        <v>11</v>
      </c>
      <c r="F361" t="str">
        <f>_xlfn.XLOOKUP(ohrm_timesheet[[#This Row],[employee_id]],hs_hr_employee[emp_number],hs_hr_employee[Employee Name],"NF",0,1)</f>
        <v>x_Ajit Singh</v>
      </c>
      <c r="G361">
        <f>YEAR(ohrm_timesheet[[#This Row],[start_date]])</f>
        <v>2023</v>
      </c>
      <c r="H361">
        <f>MONTH(ohrm_timesheet[[#This Row],[start_date]])</f>
        <v>1</v>
      </c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</row>
    <row r="362" spans="1:44" x14ac:dyDescent="0.3">
      <c r="A362">
        <v>357</v>
      </c>
      <c r="B362" t="s">
        <v>675</v>
      </c>
      <c r="C362" s="1">
        <v>44949</v>
      </c>
      <c r="D362" s="1">
        <v>44955</v>
      </c>
      <c r="E362">
        <v>11</v>
      </c>
      <c r="F362" t="str">
        <f>_xlfn.XLOOKUP(ohrm_timesheet[[#This Row],[employee_id]],hs_hr_employee[emp_number],hs_hr_employee[Employee Name],"NF",0,1)</f>
        <v>x_Ajit Singh</v>
      </c>
      <c r="G362">
        <f>YEAR(ohrm_timesheet[[#This Row],[start_date]])</f>
        <v>2023</v>
      </c>
      <c r="H362">
        <f>MONTH(ohrm_timesheet[[#This Row],[start_date]])</f>
        <v>1</v>
      </c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</row>
    <row r="363" spans="1:44" x14ac:dyDescent="0.3">
      <c r="A363">
        <v>358</v>
      </c>
      <c r="B363" t="s">
        <v>675</v>
      </c>
      <c r="C363" s="1">
        <v>44942</v>
      </c>
      <c r="D363" s="1">
        <v>44948</v>
      </c>
      <c r="E363">
        <v>11</v>
      </c>
      <c r="F363" t="str">
        <f>_xlfn.XLOOKUP(ohrm_timesheet[[#This Row],[employee_id]],hs_hr_employee[emp_number],hs_hr_employee[Employee Name],"NF",0,1)</f>
        <v>x_Ajit Singh</v>
      </c>
      <c r="G363">
        <f>YEAR(ohrm_timesheet[[#This Row],[start_date]])</f>
        <v>2023</v>
      </c>
      <c r="H363">
        <f>MONTH(ohrm_timesheet[[#This Row],[start_date]])</f>
        <v>1</v>
      </c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</row>
    <row r="364" spans="1:44" x14ac:dyDescent="0.3">
      <c r="A364">
        <v>359</v>
      </c>
      <c r="B364" t="s">
        <v>675</v>
      </c>
      <c r="C364" s="1">
        <v>44956</v>
      </c>
      <c r="D364" s="1">
        <v>44962</v>
      </c>
      <c r="E364">
        <v>16</v>
      </c>
      <c r="F364" t="str">
        <f>_xlfn.XLOOKUP(ohrm_timesheet[[#This Row],[employee_id]],hs_hr_employee[emp_number],hs_hr_employee[Employee Name],"NF",0,1)</f>
        <v>Neha Chaudhary</v>
      </c>
      <c r="G364">
        <f>YEAR(ohrm_timesheet[[#This Row],[start_date]])</f>
        <v>2023</v>
      </c>
      <c r="H364">
        <f>MONTH(ohrm_timesheet[[#This Row],[start_date]])</f>
        <v>1</v>
      </c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</row>
    <row r="365" spans="1:44" x14ac:dyDescent="0.3">
      <c r="A365">
        <v>360</v>
      </c>
      <c r="B365" t="s">
        <v>675</v>
      </c>
      <c r="C365" s="1">
        <v>44949</v>
      </c>
      <c r="D365" s="1">
        <v>44955</v>
      </c>
      <c r="E365">
        <v>16</v>
      </c>
      <c r="F365" t="str">
        <f>_xlfn.XLOOKUP(ohrm_timesheet[[#This Row],[employee_id]],hs_hr_employee[emp_number],hs_hr_employee[Employee Name],"NF",0,1)</f>
        <v>Neha Chaudhary</v>
      </c>
      <c r="G365">
        <f>YEAR(ohrm_timesheet[[#This Row],[start_date]])</f>
        <v>2023</v>
      </c>
      <c r="H365">
        <f>MONTH(ohrm_timesheet[[#This Row],[start_date]])</f>
        <v>1</v>
      </c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</row>
    <row r="366" spans="1:44" x14ac:dyDescent="0.3">
      <c r="A366">
        <v>361</v>
      </c>
      <c r="B366" t="s">
        <v>675</v>
      </c>
      <c r="C366" s="1">
        <v>44942</v>
      </c>
      <c r="D366" s="1">
        <v>44948</v>
      </c>
      <c r="E366">
        <v>16</v>
      </c>
      <c r="F366" t="str">
        <f>_xlfn.XLOOKUP(ohrm_timesheet[[#This Row],[employee_id]],hs_hr_employee[emp_number],hs_hr_employee[Employee Name],"NF",0,1)</f>
        <v>Neha Chaudhary</v>
      </c>
      <c r="G366">
        <f>YEAR(ohrm_timesheet[[#This Row],[start_date]])</f>
        <v>2023</v>
      </c>
      <c r="H366">
        <f>MONTH(ohrm_timesheet[[#This Row],[start_date]])</f>
        <v>1</v>
      </c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</row>
    <row r="367" spans="1:44" x14ac:dyDescent="0.3">
      <c r="A367">
        <v>362</v>
      </c>
      <c r="B367" t="s">
        <v>675</v>
      </c>
      <c r="C367" s="1">
        <v>44935</v>
      </c>
      <c r="D367" s="1">
        <v>44941</v>
      </c>
      <c r="E367">
        <v>16</v>
      </c>
      <c r="F367" t="str">
        <f>_xlfn.XLOOKUP(ohrm_timesheet[[#This Row],[employee_id]],hs_hr_employee[emp_number],hs_hr_employee[Employee Name],"NF",0,1)</f>
        <v>Neha Chaudhary</v>
      </c>
      <c r="G367">
        <f>YEAR(ohrm_timesheet[[#This Row],[start_date]])</f>
        <v>2023</v>
      </c>
      <c r="H367">
        <f>MONTH(ohrm_timesheet[[#This Row],[start_date]])</f>
        <v>1</v>
      </c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</row>
    <row r="368" spans="1:44" x14ac:dyDescent="0.3">
      <c r="A368">
        <v>363</v>
      </c>
      <c r="B368" t="s">
        <v>675</v>
      </c>
      <c r="C368" s="1">
        <v>44928</v>
      </c>
      <c r="D368" s="1">
        <v>44934</v>
      </c>
      <c r="E368">
        <v>16</v>
      </c>
      <c r="F368" t="str">
        <f>_xlfn.XLOOKUP(ohrm_timesheet[[#This Row],[employee_id]],hs_hr_employee[emp_number],hs_hr_employee[Employee Name],"NF",0,1)</f>
        <v>Neha Chaudhary</v>
      </c>
      <c r="G368">
        <f>YEAR(ohrm_timesheet[[#This Row],[start_date]])</f>
        <v>2023</v>
      </c>
      <c r="H368">
        <f>MONTH(ohrm_timesheet[[#This Row],[start_date]])</f>
        <v>1</v>
      </c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</row>
    <row r="369" spans="1:44" x14ac:dyDescent="0.3">
      <c r="A369">
        <v>364</v>
      </c>
      <c r="B369" t="s">
        <v>675</v>
      </c>
      <c r="C369" s="1">
        <v>44963</v>
      </c>
      <c r="D369" s="1">
        <v>44969</v>
      </c>
      <c r="E369">
        <v>15</v>
      </c>
      <c r="F369" t="str">
        <f>_xlfn.XLOOKUP(ohrm_timesheet[[#This Row],[employee_id]],hs_hr_employee[emp_number],hs_hr_employee[Employee Name],"NF",0,1)</f>
        <v>Gaurav Kokcha</v>
      </c>
      <c r="G369">
        <f>YEAR(ohrm_timesheet[[#This Row],[start_date]])</f>
        <v>2023</v>
      </c>
      <c r="H369">
        <f>MONTH(ohrm_timesheet[[#This Row],[start_date]])</f>
        <v>2</v>
      </c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</row>
    <row r="370" spans="1:44" x14ac:dyDescent="0.3">
      <c r="A370">
        <v>365</v>
      </c>
      <c r="B370" t="s">
        <v>675</v>
      </c>
      <c r="C370" s="1">
        <v>44963</v>
      </c>
      <c r="D370" s="1">
        <v>44969</v>
      </c>
      <c r="E370">
        <v>100000</v>
      </c>
      <c r="F370" t="str">
        <f>_xlfn.XLOOKUP(ohrm_timesheet[[#This Row],[employee_id]],hs_hr_employee[emp_number],hs_hr_employee[Employee Name],"NF",0,1)</f>
        <v>x_Saurabh Shrivastava</v>
      </c>
      <c r="G370">
        <f>YEAR(ohrm_timesheet[[#This Row],[start_date]])</f>
        <v>2023</v>
      </c>
      <c r="H370">
        <f>MONTH(ohrm_timesheet[[#This Row],[start_date]])</f>
        <v>2</v>
      </c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</row>
    <row r="371" spans="1:44" x14ac:dyDescent="0.3">
      <c r="A371">
        <v>366</v>
      </c>
      <c r="B371" t="s">
        <v>675</v>
      </c>
      <c r="C371" s="1">
        <v>44956</v>
      </c>
      <c r="D371" s="1">
        <v>44962</v>
      </c>
      <c r="E371">
        <v>100000</v>
      </c>
      <c r="F371" t="str">
        <f>_xlfn.XLOOKUP(ohrm_timesheet[[#This Row],[employee_id]],hs_hr_employee[emp_number],hs_hr_employee[Employee Name],"NF",0,1)</f>
        <v>x_Saurabh Shrivastava</v>
      </c>
      <c r="G371">
        <f>YEAR(ohrm_timesheet[[#This Row],[start_date]])</f>
        <v>2023</v>
      </c>
      <c r="H371">
        <f>MONTH(ohrm_timesheet[[#This Row],[start_date]])</f>
        <v>1</v>
      </c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</row>
    <row r="372" spans="1:44" x14ac:dyDescent="0.3">
      <c r="A372">
        <v>367</v>
      </c>
      <c r="B372" t="s">
        <v>675</v>
      </c>
      <c r="C372" s="1">
        <v>44949</v>
      </c>
      <c r="D372" s="1">
        <v>44955</v>
      </c>
      <c r="E372">
        <v>100000</v>
      </c>
      <c r="F372" t="str">
        <f>_xlfn.XLOOKUP(ohrm_timesheet[[#This Row],[employee_id]],hs_hr_employee[emp_number],hs_hr_employee[Employee Name],"NF",0,1)</f>
        <v>x_Saurabh Shrivastava</v>
      </c>
      <c r="G372">
        <f>YEAR(ohrm_timesheet[[#This Row],[start_date]])</f>
        <v>2023</v>
      </c>
      <c r="H372">
        <f>MONTH(ohrm_timesheet[[#This Row],[start_date]])</f>
        <v>1</v>
      </c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</row>
    <row r="373" spans="1:44" x14ac:dyDescent="0.3">
      <c r="A373">
        <v>368</v>
      </c>
      <c r="B373" t="s">
        <v>675</v>
      </c>
      <c r="C373" s="1">
        <v>44942</v>
      </c>
      <c r="D373" s="1">
        <v>44948</v>
      </c>
      <c r="E373">
        <v>100000</v>
      </c>
      <c r="F373" t="str">
        <f>_xlfn.XLOOKUP(ohrm_timesheet[[#This Row],[employee_id]],hs_hr_employee[emp_number],hs_hr_employee[Employee Name],"NF",0,1)</f>
        <v>x_Saurabh Shrivastava</v>
      </c>
      <c r="G373">
        <f>YEAR(ohrm_timesheet[[#This Row],[start_date]])</f>
        <v>2023</v>
      </c>
      <c r="H373">
        <f>MONTH(ohrm_timesheet[[#This Row],[start_date]])</f>
        <v>1</v>
      </c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</row>
    <row r="374" spans="1:44" x14ac:dyDescent="0.3">
      <c r="A374">
        <v>369</v>
      </c>
      <c r="B374" t="s">
        <v>675</v>
      </c>
      <c r="C374" s="1">
        <v>44935</v>
      </c>
      <c r="D374" s="1">
        <v>44941</v>
      </c>
      <c r="E374">
        <v>100000</v>
      </c>
      <c r="F374" t="str">
        <f>_xlfn.XLOOKUP(ohrm_timesheet[[#This Row],[employee_id]],hs_hr_employee[emp_number],hs_hr_employee[Employee Name],"NF",0,1)</f>
        <v>x_Saurabh Shrivastava</v>
      </c>
      <c r="G374">
        <f>YEAR(ohrm_timesheet[[#This Row],[start_date]])</f>
        <v>2023</v>
      </c>
      <c r="H374">
        <f>MONTH(ohrm_timesheet[[#This Row],[start_date]])</f>
        <v>1</v>
      </c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</row>
    <row r="375" spans="1:44" x14ac:dyDescent="0.3">
      <c r="A375">
        <v>370</v>
      </c>
      <c r="B375" t="s">
        <v>675</v>
      </c>
      <c r="C375" s="1">
        <v>44928</v>
      </c>
      <c r="D375" s="1">
        <v>44934</v>
      </c>
      <c r="E375">
        <v>100000</v>
      </c>
      <c r="F375" t="str">
        <f>_xlfn.XLOOKUP(ohrm_timesheet[[#This Row],[employee_id]],hs_hr_employee[emp_number],hs_hr_employee[Employee Name],"NF",0,1)</f>
        <v>x_Saurabh Shrivastava</v>
      </c>
      <c r="G375">
        <f>YEAR(ohrm_timesheet[[#This Row],[start_date]])</f>
        <v>2023</v>
      </c>
      <c r="H375">
        <f>MONTH(ohrm_timesheet[[#This Row],[start_date]])</f>
        <v>1</v>
      </c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</row>
    <row r="376" spans="1:44" x14ac:dyDescent="0.3">
      <c r="A376">
        <v>371</v>
      </c>
      <c r="B376" t="s">
        <v>674</v>
      </c>
      <c r="C376" s="1">
        <v>44921</v>
      </c>
      <c r="D376" s="1">
        <v>44927</v>
      </c>
      <c r="E376">
        <v>100000</v>
      </c>
      <c r="F376" t="str">
        <f>_xlfn.XLOOKUP(ohrm_timesheet[[#This Row],[employee_id]],hs_hr_employee[emp_number],hs_hr_employee[Employee Name],"NF",0,1)</f>
        <v>x_Saurabh Shrivastava</v>
      </c>
      <c r="G376">
        <f>YEAR(ohrm_timesheet[[#This Row],[start_date]])</f>
        <v>2022</v>
      </c>
      <c r="H376">
        <f>MONTH(ohrm_timesheet[[#This Row],[start_date]])</f>
        <v>12</v>
      </c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</row>
    <row r="377" spans="1:44" x14ac:dyDescent="0.3">
      <c r="A377">
        <v>372</v>
      </c>
      <c r="B377" t="s">
        <v>674</v>
      </c>
      <c r="C377" s="1">
        <v>44970</v>
      </c>
      <c r="D377" s="1">
        <v>44976</v>
      </c>
      <c r="E377">
        <v>99999</v>
      </c>
      <c r="F377" t="str">
        <f>_xlfn.XLOOKUP(ohrm_timesheet[[#This Row],[employee_id]],hs_hr_employee[emp_number],hs_hr_employee[Employee Name],"NF",0,1)</f>
        <v>Teqmantra ORG</v>
      </c>
      <c r="G377">
        <f>YEAR(ohrm_timesheet[[#This Row],[start_date]])</f>
        <v>2023</v>
      </c>
      <c r="H377">
        <f>MONTH(ohrm_timesheet[[#This Row],[start_date]])</f>
        <v>2</v>
      </c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</row>
    <row r="378" spans="1:44" x14ac:dyDescent="0.3">
      <c r="A378">
        <v>373</v>
      </c>
      <c r="B378" t="s">
        <v>674</v>
      </c>
      <c r="C378" s="1">
        <v>44977</v>
      </c>
      <c r="D378" s="1">
        <v>44983</v>
      </c>
      <c r="E378">
        <v>4</v>
      </c>
      <c r="F378" t="str">
        <f>_xlfn.XLOOKUP(ohrm_timesheet[[#This Row],[employee_id]],hs_hr_employee[emp_number],hs_hr_employee[Employee Name],"NF",0,1)</f>
        <v>Jeet Sharma</v>
      </c>
      <c r="G378">
        <f>YEAR(ohrm_timesheet[[#This Row],[start_date]])</f>
        <v>2023</v>
      </c>
      <c r="H378">
        <f>MONTH(ohrm_timesheet[[#This Row],[start_date]])</f>
        <v>2</v>
      </c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</row>
    <row r="379" spans="1:44" x14ac:dyDescent="0.3">
      <c r="A379">
        <v>374</v>
      </c>
      <c r="B379" t="s">
        <v>674</v>
      </c>
      <c r="C379" s="1">
        <v>44977</v>
      </c>
      <c r="D379" s="1">
        <v>44983</v>
      </c>
      <c r="E379">
        <v>8</v>
      </c>
      <c r="F379" t="str">
        <f>_xlfn.XLOOKUP(ohrm_timesheet[[#This Row],[employee_id]],hs_hr_employee[emp_number],hs_hr_employee[Employee Name],"NF",0,1)</f>
        <v>Subodh Sharma</v>
      </c>
      <c r="G379">
        <f>YEAR(ohrm_timesheet[[#This Row],[start_date]])</f>
        <v>2023</v>
      </c>
      <c r="H379">
        <f>MONTH(ohrm_timesheet[[#This Row],[start_date]])</f>
        <v>2</v>
      </c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</row>
    <row r="380" spans="1:44" x14ac:dyDescent="0.3">
      <c r="A380">
        <v>375</v>
      </c>
      <c r="B380" t="s">
        <v>674</v>
      </c>
      <c r="C380" s="1">
        <v>44984</v>
      </c>
      <c r="D380" s="1">
        <v>44990</v>
      </c>
      <c r="E380">
        <v>8</v>
      </c>
      <c r="F380" t="str">
        <f>_xlfn.XLOOKUP(ohrm_timesheet[[#This Row],[employee_id]],hs_hr_employee[emp_number],hs_hr_employee[Employee Name],"NF",0,1)</f>
        <v>Subodh Sharma</v>
      </c>
      <c r="G380">
        <f>YEAR(ohrm_timesheet[[#This Row],[start_date]])</f>
        <v>2023</v>
      </c>
      <c r="H380">
        <f>MONTH(ohrm_timesheet[[#This Row],[start_date]])</f>
        <v>2</v>
      </c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</row>
    <row r="381" spans="1:44" x14ac:dyDescent="0.3">
      <c r="A381">
        <v>376</v>
      </c>
      <c r="B381" t="s">
        <v>675</v>
      </c>
      <c r="C381" s="1">
        <v>44984</v>
      </c>
      <c r="D381" s="1">
        <v>44990</v>
      </c>
      <c r="E381">
        <v>100001</v>
      </c>
      <c r="F381" t="str">
        <f>_xlfn.XLOOKUP(ohrm_timesheet[[#This Row],[employee_id]],hs_hr_employee[emp_number],hs_hr_employee[Employee Name],"NF",0,1)</f>
        <v>Dinesh Agrawal</v>
      </c>
      <c r="G381">
        <f>YEAR(ohrm_timesheet[[#This Row],[start_date]])</f>
        <v>2023</v>
      </c>
      <c r="H381">
        <f>MONTH(ohrm_timesheet[[#This Row],[start_date]])</f>
        <v>2</v>
      </c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</row>
    <row r="382" spans="1:44" x14ac:dyDescent="0.3">
      <c r="A382">
        <v>377</v>
      </c>
      <c r="B382" t="s">
        <v>675</v>
      </c>
      <c r="C382" s="1">
        <v>44984</v>
      </c>
      <c r="D382" s="1">
        <v>44990</v>
      </c>
      <c r="E382">
        <v>7</v>
      </c>
      <c r="F382" t="str">
        <f>_xlfn.XLOOKUP(ohrm_timesheet[[#This Row],[employee_id]],hs_hr_employee[emp_number],hs_hr_employee[Employee Name],"NF",0,1)</f>
        <v>Shekhar Sharma</v>
      </c>
      <c r="G382">
        <f>YEAR(ohrm_timesheet[[#This Row],[start_date]])</f>
        <v>2023</v>
      </c>
      <c r="H382">
        <f>MONTH(ohrm_timesheet[[#This Row],[start_date]])</f>
        <v>2</v>
      </c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</row>
    <row r="383" spans="1:44" x14ac:dyDescent="0.3">
      <c r="A383">
        <v>378</v>
      </c>
      <c r="B383" t="s">
        <v>675</v>
      </c>
      <c r="C383" s="1">
        <v>44984</v>
      </c>
      <c r="D383" s="1">
        <v>44990</v>
      </c>
      <c r="E383">
        <v>16</v>
      </c>
      <c r="F383" t="str">
        <f>_xlfn.XLOOKUP(ohrm_timesheet[[#This Row],[employee_id]],hs_hr_employee[emp_number],hs_hr_employee[Employee Name],"NF",0,1)</f>
        <v>Neha Chaudhary</v>
      </c>
      <c r="G383">
        <f>YEAR(ohrm_timesheet[[#This Row],[start_date]])</f>
        <v>2023</v>
      </c>
      <c r="H383">
        <f>MONTH(ohrm_timesheet[[#This Row],[start_date]])</f>
        <v>2</v>
      </c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</row>
    <row r="384" spans="1:44" x14ac:dyDescent="0.3">
      <c r="A384">
        <v>379</v>
      </c>
      <c r="B384" t="s">
        <v>675</v>
      </c>
      <c r="C384" s="1">
        <v>44984</v>
      </c>
      <c r="D384" s="1">
        <v>44990</v>
      </c>
      <c r="E384">
        <v>15</v>
      </c>
      <c r="F384" t="str">
        <f>_xlfn.XLOOKUP(ohrm_timesheet[[#This Row],[employee_id]],hs_hr_employee[emp_number],hs_hr_employee[Employee Name],"NF",0,1)</f>
        <v>Gaurav Kokcha</v>
      </c>
      <c r="G384">
        <f>YEAR(ohrm_timesheet[[#This Row],[start_date]])</f>
        <v>2023</v>
      </c>
      <c r="H384">
        <f>MONTH(ohrm_timesheet[[#This Row],[start_date]])</f>
        <v>2</v>
      </c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</row>
    <row r="385" spans="1:44" x14ac:dyDescent="0.3">
      <c r="A385">
        <v>380</v>
      </c>
      <c r="B385" t="s">
        <v>675</v>
      </c>
      <c r="C385" s="1">
        <v>44970</v>
      </c>
      <c r="D385" s="1">
        <v>44976</v>
      </c>
      <c r="E385">
        <v>15</v>
      </c>
      <c r="F385" t="str">
        <f>_xlfn.XLOOKUP(ohrm_timesheet[[#This Row],[employee_id]],hs_hr_employee[emp_number],hs_hr_employee[Employee Name],"NF",0,1)</f>
        <v>Gaurav Kokcha</v>
      </c>
      <c r="G385">
        <f>YEAR(ohrm_timesheet[[#This Row],[start_date]])</f>
        <v>2023</v>
      </c>
      <c r="H385">
        <f>MONTH(ohrm_timesheet[[#This Row],[start_date]])</f>
        <v>2</v>
      </c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</row>
    <row r="386" spans="1:44" x14ac:dyDescent="0.3">
      <c r="A386">
        <v>381</v>
      </c>
      <c r="B386" t="s">
        <v>675</v>
      </c>
      <c r="C386" s="1">
        <v>44977</v>
      </c>
      <c r="D386" s="1">
        <v>44983</v>
      </c>
      <c r="E386">
        <v>15</v>
      </c>
      <c r="F386" t="str">
        <f>_xlfn.XLOOKUP(ohrm_timesheet[[#This Row],[employee_id]],hs_hr_employee[emp_number],hs_hr_employee[Employee Name],"NF",0,1)</f>
        <v>Gaurav Kokcha</v>
      </c>
      <c r="G386">
        <f>YEAR(ohrm_timesheet[[#This Row],[start_date]])</f>
        <v>2023</v>
      </c>
      <c r="H386">
        <f>MONTH(ohrm_timesheet[[#This Row],[start_date]])</f>
        <v>2</v>
      </c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</row>
    <row r="387" spans="1:44" x14ac:dyDescent="0.3">
      <c r="A387">
        <v>382</v>
      </c>
      <c r="B387" t="s">
        <v>675</v>
      </c>
      <c r="C387" s="1">
        <v>44984</v>
      </c>
      <c r="D387" s="1">
        <v>44990</v>
      </c>
      <c r="E387">
        <v>14</v>
      </c>
      <c r="F387" t="str">
        <f>_xlfn.XLOOKUP(ohrm_timesheet[[#This Row],[employee_id]],hs_hr_employee[emp_number],hs_hr_employee[Employee Name],"NF",0,1)</f>
        <v>Amol Jalda</v>
      </c>
      <c r="G387">
        <f>YEAR(ohrm_timesheet[[#This Row],[start_date]])</f>
        <v>2023</v>
      </c>
      <c r="H387">
        <f>MONTH(ohrm_timesheet[[#This Row],[start_date]])</f>
        <v>2</v>
      </c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</row>
    <row r="388" spans="1:44" x14ac:dyDescent="0.3">
      <c r="A388">
        <v>383</v>
      </c>
      <c r="B388" t="s">
        <v>675</v>
      </c>
      <c r="C388" s="1">
        <v>44963</v>
      </c>
      <c r="D388" s="1">
        <v>44969</v>
      </c>
      <c r="E388">
        <v>7</v>
      </c>
      <c r="F388" t="str">
        <f>_xlfn.XLOOKUP(ohrm_timesheet[[#This Row],[employee_id]],hs_hr_employee[emp_number],hs_hr_employee[Employee Name],"NF",0,1)</f>
        <v>Shekhar Sharma</v>
      </c>
      <c r="G388">
        <f>YEAR(ohrm_timesheet[[#This Row],[start_date]])</f>
        <v>2023</v>
      </c>
      <c r="H388">
        <f>MONTH(ohrm_timesheet[[#This Row],[start_date]])</f>
        <v>2</v>
      </c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</row>
    <row r="389" spans="1:44" x14ac:dyDescent="0.3">
      <c r="A389">
        <v>384</v>
      </c>
      <c r="B389" t="s">
        <v>675</v>
      </c>
      <c r="C389" s="1">
        <v>44970</v>
      </c>
      <c r="D389" s="1">
        <v>44976</v>
      </c>
      <c r="E389">
        <v>7</v>
      </c>
      <c r="F389" t="str">
        <f>_xlfn.XLOOKUP(ohrm_timesheet[[#This Row],[employee_id]],hs_hr_employee[emp_number],hs_hr_employee[Employee Name],"NF",0,1)</f>
        <v>Shekhar Sharma</v>
      </c>
      <c r="G389">
        <f>YEAR(ohrm_timesheet[[#This Row],[start_date]])</f>
        <v>2023</v>
      </c>
      <c r="H389">
        <f>MONTH(ohrm_timesheet[[#This Row],[start_date]])</f>
        <v>2</v>
      </c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</row>
    <row r="390" spans="1:44" x14ac:dyDescent="0.3">
      <c r="A390">
        <v>385</v>
      </c>
      <c r="B390" t="s">
        <v>675</v>
      </c>
      <c r="C390" s="1">
        <v>44977</v>
      </c>
      <c r="D390" s="1">
        <v>44983</v>
      </c>
      <c r="E390">
        <v>7</v>
      </c>
      <c r="F390" t="str">
        <f>_xlfn.XLOOKUP(ohrm_timesheet[[#This Row],[employee_id]],hs_hr_employee[emp_number],hs_hr_employee[Employee Name],"NF",0,1)</f>
        <v>Shekhar Sharma</v>
      </c>
      <c r="G390">
        <f>YEAR(ohrm_timesheet[[#This Row],[start_date]])</f>
        <v>2023</v>
      </c>
      <c r="H390">
        <f>MONTH(ohrm_timesheet[[#This Row],[start_date]])</f>
        <v>2</v>
      </c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</row>
    <row r="391" spans="1:44" x14ac:dyDescent="0.3">
      <c r="A391">
        <v>386</v>
      </c>
      <c r="B391" t="s">
        <v>675</v>
      </c>
      <c r="C391" s="1">
        <v>44977</v>
      </c>
      <c r="D391" s="1">
        <v>44983</v>
      </c>
      <c r="E391">
        <v>100001</v>
      </c>
      <c r="F391" t="str">
        <f>_xlfn.XLOOKUP(ohrm_timesheet[[#This Row],[employee_id]],hs_hr_employee[emp_number],hs_hr_employee[Employee Name],"NF",0,1)</f>
        <v>Dinesh Agrawal</v>
      </c>
      <c r="G391">
        <f>YEAR(ohrm_timesheet[[#This Row],[start_date]])</f>
        <v>2023</v>
      </c>
      <c r="H391">
        <f>MONTH(ohrm_timesheet[[#This Row],[start_date]])</f>
        <v>2</v>
      </c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</row>
    <row r="392" spans="1:44" x14ac:dyDescent="0.3">
      <c r="A392">
        <v>387</v>
      </c>
      <c r="B392" t="s">
        <v>675</v>
      </c>
      <c r="C392" s="1">
        <v>44970</v>
      </c>
      <c r="D392" s="1">
        <v>44976</v>
      </c>
      <c r="E392">
        <v>100001</v>
      </c>
      <c r="F392" t="str">
        <f>_xlfn.XLOOKUP(ohrm_timesheet[[#This Row],[employee_id]],hs_hr_employee[emp_number],hs_hr_employee[Employee Name],"NF",0,1)</f>
        <v>Dinesh Agrawal</v>
      </c>
      <c r="G392">
        <f>YEAR(ohrm_timesheet[[#This Row],[start_date]])</f>
        <v>2023</v>
      </c>
      <c r="H392">
        <f>MONTH(ohrm_timesheet[[#This Row],[start_date]])</f>
        <v>2</v>
      </c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</row>
    <row r="393" spans="1:44" x14ac:dyDescent="0.3">
      <c r="A393">
        <v>388</v>
      </c>
      <c r="B393" t="s">
        <v>675</v>
      </c>
      <c r="C393" s="1">
        <v>44963</v>
      </c>
      <c r="D393" s="1">
        <v>44969</v>
      </c>
      <c r="E393">
        <v>100001</v>
      </c>
      <c r="F393" t="str">
        <f>_xlfn.XLOOKUP(ohrm_timesheet[[#This Row],[employee_id]],hs_hr_employee[emp_number],hs_hr_employee[Employee Name],"NF",0,1)</f>
        <v>Dinesh Agrawal</v>
      </c>
      <c r="G393">
        <f>YEAR(ohrm_timesheet[[#This Row],[start_date]])</f>
        <v>2023</v>
      </c>
      <c r="H393">
        <f>MONTH(ohrm_timesheet[[#This Row],[start_date]])</f>
        <v>2</v>
      </c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</row>
    <row r="394" spans="1:44" x14ac:dyDescent="0.3">
      <c r="A394">
        <v>389</v>
      </c>
      <c r="B394" t="s">
        <v>675</v>
      </c>
      <c r="C394" s="1">
        <v>44963</v>
      </c>
      <c r="D394" s="1">
        <v>44969</v>
      </c>
      <c r="E394">
        <v>14</v>
      </c>
      <c r="F394" t="str">
        <f>_xlfn.XLOOKUP(ohrm_timesheet[[#This Row],[employee_id]],hs_hr_employee[emp_number],hs_hr_employee[Employee Name],"NF",0,1)</f>
        <v>Amol Jalda</v>
      </c>
      <c r="G394">
        <f>YEAR(ohrm_timesheet[[#This Row],[start_date]])</f>
        <v>2023</v>
      </c>
      <c r="H394">
        <f>MONTH(ohrm_timesheet[[#This Row],[start_date]])</f>
        <v>2</v>
      </c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</row>
    <row r="395" spans="1:44" x14ac:dyDescent="0.3">
      <c r="A395">
        <v>390</v>
      </c>
      <c r="B395" t="s">
        <v>675</v>
      </c>
      <c r="C395" s="1">
        <v>44970</v>
      </c>
      <c r="D395" s="1">
        <v>44976</v>
      </c>
      <c r="E395">
        <v>14</v>
      </c>
      <c r="F395" t="str">
        <f>_xlfn.XLOOKUP(ohrm_timesheet[[#This Row],[employee_id]],hs_hr_employee[emp_number],hs_hr_employee[Employee Name],"NF",0,1)</f>
        <v>Amol Jalda</v>
      </c>
      <c r="G395">
        <f>YEAR(ohrm_timesheet[[#This Row],[start_date]])</f>
        <v>2023</v>
      </c>
      <c r="H395">
        <f>MONTH(ohrm_timesheet[[#This Row],[start_date]])</f>
        <v>2</v>
      </c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</row>
    <row r="396" spans="1:44" x14ac:dyDescent="0.3">
      <c r="A396">
        <v>391</v>
      </c>
      <c r="B396" t="s">
        <v>675</v>
      </c>
      <c r="C396" s="1">
        <v>44977</v>
      </c>
      <c r="D396" s="1">
        <v>44983</v>
      </c>
      <c r="E396">
        <v>14</v>
      </c>
      <c r="F396" t="str">
        <f>_xlfn.XLOOKUP(ohrm_timesheet[[#This Row],[employee_id]],hs_hr_employee[emp_number],hs_hr_employee[Employee Name],"NF",0,1)</f>
        <v>Amol Jalda</v>
      </c>
      <c r="G396">
        <f>YEAR(ohrm_timesheet[[#This Row],[start_date]])</f>
        <v>2023</v>
      </c>
      <c r="H396">
        <f>MONTH(ohrm_timesheet[[#This Row],[start_date]])</f>
        <v>2</v>
      </c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</row>
    <row r="397" spans="1:44" x14ac:dyDescent="0.3">
      <c r="A397">
        <v>392</v>
      </c>
      <c r="B397" t="s">
        <v>675</v>
      </c>
      <c r="C397" s="1">
        <v>44984</v>
      </c>
      <c r="D397" s="1">
        <v>44990</v>
      </c>
      <c r="E397">
        <v>100000</v>
      </c>
      <c r="F397" t="str">
        <f>_xlfn.XLOOKUP(ohrm_timesheet[[#This Row],[employee_id]],hs_hr_employee[emp_number],hs_hr_employee[Employee Name],"NF",0,1)</f>
        <v>x_Saurabh Shrivastava</v>
      </c>
      <c r="G397">
        <f>YEAR(ohrm_timesheet[[#This Row],[start_date]])</f>
        <v>2023</v>
      </c>
      <c r="H397">
        <f>MONTH(ohrm_timesheet[[#This Row],[start_date]])</f>
        <v>2</v>
      </c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</row>
    <row r="398" spans="1:44" x14ac:dyDescent="0.3">
      <c r="A398">
        <v>393</v>
      </c>
      <c r="B398" t="s">
        <v>675</v>
      </c>
      <c r="C398" s="1">
        <v>44970</v>
      </c>
      <c r="D398" s="1">
        <v>44976</v>
      </c>
      <c r="E398">
        <v>100000</v>
      </c>
      <c r="F398" t="str">
        <f>_xlfn.XLOOKUP(ohrm_timesheet[[#This Row],[employee_id]],hs_hr_employee[emp_number],hs_hr_employee[Employee Name],"NF",0,1)</f>
        <v>x_Saurabh Shrivastava</v>
      </c>
      <c r="G398">
        <f>YEAR(ohrm_timesheet[[#This Row],[start_date]])</f>
        <v>2023</v>
      </c>
      <c r="H398">
        <f>MONTH(ohrm_timesheet[[#This Row],[start_date]])</f>
        <v>2</v>
      </c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</row>
    <row r="399" spans="1:44" x14ac:dyDescent="0.3">
      <c r="A399">
        <v>394</v>
      </c>
      <c r="B399" t="s">
        <v>675</v>
      </c>
      <c r="C399" s="1">
        <v>44977</v>
      </c>
      <c r="D399" s="1">
        <v>44983</v>
      </c>
      <c r="E399">
        <v>100000</v>
      </c>
      <c r="F399" t="str">
        <f>_xlfn.XLOOKUP(ohrm_timesheet[[#This Row],[employee_id]],hs_hr_employee[emp_number],hs_hr_employee[Employee Name],"NF",0,1)</f>
        <v>x_Saurabh Shrivastava</v>
      </c>
      <c r="G399">
        <f>YEAR(ohrm_timesheet[[#This Row],[start_date]])</f>
        <v>2023</v>
      </c>
      <c r="H399">
        <f>MONTH(ohrm_timesheet[[#This Row],[start_date]])</f>
        <v>2</v>
      </c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</row>
    <row r="400" spans="1:44" x14ac:dyDescent="0.3">
      <c r="A400">
        <v>395</v>
      </c>
      <c r="B400" t="s">
        <v>675</v>
      </c>
      <c r="C400" s="1">
        <v>44963</v>
      </c>
      <c r="D400" s="1">
        <v>44969</v>
      </c>
      <c r="E400">
        <v>16</v>
      </c>
      <c r="F400" t="str">
        <f>_xlfn.XLOOKUP(ohrm_timesheet[[#This Row],[employee_id]],hs_hr_employee[emp_number],hs_hr_employee[Employee Name],"NF",0,1)</f>
        <v>Neha Chaudhary</v>
      </c>
      <c r="G400">
        <f>YEAR(ohrm_timesheet[[#This Row],[start_date]])</f>
        <v>2023</v>
      </c>
      <c r="H400">
        <f>MONTH(ohrm_timesheet[[#This Row],[start_date]])</f>
        <v>2</v>
      </c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</row>
    <row r="401" spans="1:44" x14ac:dyDescent="0.3">
      <c r="A401">
        <v>396</v>
      </c>
      <c r="B401" t="s">
        <v>675</v>
      </c>
      <c r="C401" s="1">
        <v>44970</v>
      </c>
      <c r="D401" s="1">
        <v>44976</v>
      </c>
      <c r="E401">
        <v>16</v>
      </c>
      <c r="F401" t="str">
        <f>_xlfn.XLOOKUP(ohrm_timesheet[[#This Row],[employee_id]],hs_hr_employee[emp_number],hs_hr_employee[Employee Name],"NF",0,1)</f>
        <v>Neha Chaudhary</v>
      </c>
      <c r="G401">
        <f>YEAR(ohrm_timesheet[[#This Row],[start_date]])</f>
        <v>2023</v>
      </c>
      <c r="H401">
        <f>MONTH(ohrm_timesheet[[#This Row],[start_date]])</f>
        <v>2</v>
      </c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</row>
    <row r="402" spans="1:44" x14ac:dyDescent="0.3">
      <c r="A402">
        <v>397</v>
      </c>
      <c r="B402" t="s">
        <v>675</v>
      </c>
      <c r="C402" s="1">
        <v>44977</v>
      </c>
      <c r="D402" s="1">
        <v>44983</v>
      </c>
      <c r="E402">
        <v>16</v>
      </c>
      <c r="F402" t="str">
        <f>_xlfn.XLOOKUP(ohrm_timesheet[[#This Row],[employee_id]],hs_hr_employee[emp_number],hs_hr_employee[Employee Name],"NF",0,1)</f>
        <v>Neha Chaudhary</v>
      </c>
      <c r="G402">
        <f>YEAR(ohrm_timesheet[[#This Row],[start_date]])</f>
        <v>2023</v>
      </c>
      <c r="H402">
        <f>MONTH(ohrm_timesheet[[#This Row],[start_date]])</f>
        <v>2</v>
      </c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</row>
    <row r="403" spans="1:44" x14ac:dyDescent="0.3">
      <c r="A403">
        <v>398</v>
      </c>
      <c r="B403" t="s">
        <v>674</v>
      </c>
      <c r="C403" s="1">
        <v>44984</v>
      </c>
      <c r="D403" s="1">
        <v>44990</v>
      </c>
      <c r="E403">
        <v>4</v>
      </c>
      <c r="F403" t="str">
        <f>_xlfn.XLOOKUP(ohrm_timesheet[[#This Row],[employee_id]],hs_hr_employee[emp_number],hs_hr_employee[Employee Name],"NF",0,1)</f>
        <v>Jeet Sharma</v>
      </c>
      <c r="G403">
        <f>YEAR(ohrm_timesheet[[#This Row],[start_date]])</f>
        <v>2023</v>
      </c>
      <c r="H403">
        <f>MONTH(ohrm_timesheet[[#This Row],[start_date]])</f>
        <v>2</v>
      </c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</row>
    <row r="404" spans="1:44" x14ac:dyDescent="0.3">
      <c r="A404">
        <v>399</v>
      </c>
      <c r="B404" t="s">
        <v>674</v>
      </c>
      <c r="C404" s="1">
        <v>44991</v>
      </c>
      <c r="D404" s="1">
        <v>44997</v>
      </c>
      <c r="E404">
        <v>100001</v>
      </c>
      <c r="F404" t="str">
        <f>_xlfn.XLOOKUP(ohrm_timesheet[[#This Row],[employee_id]],hs_hr_employee[emp_number],hs_hr_employee[Employee Name],"NF",0,1)</f>
        <v>Dinesh Agrawal</v>
      </c>
      <c r="G404">
        <f>YEAR(ohrm_timesheet[[#This Row],[start_date]])</f>
        <v>2023</v>
      </c>
      <c r="H404">
        <f>MONTH(ohrm_timesheet[[#This Row],[start_date]])</f>
        <v>3</v>
      </c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</row>
    <row r="405" spans="1:44" x14ac:dyDescent="0.3">
      <c r="A405">
        <v>400</v>
      </c>
      <c r="B405" t="s">
        <v>674</v>
      </c>
      <c r="C405" s="1">
        <v>44991</v>
      </c>
      <c r="D405" s="1">
        <v>44997</v>
      </c>
      <c r="E405">
        <v>14</v>
      </c>
      <c r="F405" t="str">
        <f>_xlfn.XLOOKUP(ohrm_timesheet[[#This Row],[employee_id]],hs_hr_employee[emp_number],hs_hr_employee[Employee Name],"NF",0,1)</f>
        <v>Amol Jalda</v>
      </c>
      <c r="G405">
        <f>YEAR(ohrm_timesheet[[#This Row],[start_date]])</f>
        <v>2023</v>
      </c>
      <c r="H405">
        <f>MONTH(ohrm_timesheet[[#This Row],[start_date]])</f>
        <v>3</v>
      </c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</row>
    <row r="406" spans="1:44" x14ac:dyDescent="0.3">
      <c r="A406">
        <v>401</v>
      </c>
      <c r="B406" t="s">
        <v>675</v>
      </c>
      <c r="C406" s="1">
        <v>44998</v>
      </c>
      <c r="D406" s="1">
        <v>45004</v>
      </c>
      <c r="E406">
        <v>14</v>
      </c>
      <c r="F406" t="str">
        <f>_xlfn.XLOOKUP(ohrm_timesheet[[#This Row],[employee_id]],hs_hr_employee[emp_number],hs_hr_employee[Employee Name],"NF",0,1)</f>
        <v>Amol Jalda</v>
      </c>
      <c r="G406">
        <f>YEAR(ohrm_timesheet[[#This Row],[start_date]])</f>
        <v>2023</v>
      </c>
      <c r="H406">
        <f>MONTH(ohrm_timesheet[[#This Row],[start_date]])</f>
        <v>3</v>
      </c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</row>
    <row r="407" spans="1:44" x14ac:dyDescent="0.3">
      <c r="A407">
        <v>402</v>
      </c>
      <c r="B407" t="s">
        <v>675</v>
      </c>
      <c r="C407" s="1">
        <v>44998</v>
      </c>
      <c r="D407" s="1">
        <v>45004</v>
      </c>
      <c r="E407">
        <v>15</v>
      </c>
      <c r="F407" t="str">
        <f>_xlfn.XLOOKUP(ohrm_timesheet[[#This Row],[employee_id]],hs_hr_employee[emp_number],hs_hr_employee[Employee Name],"NF",0,1)</f>
        <v>Gaurav Kokcha</v>
      </c>
      <c r="G407">
        <f>YEAR(ohrm_timesheet[[#This Row],[start_date]])</f>
        <v>2023</v>
      </c>
      <c r="H407">
        <f>MONTH(ohrm_timesheet[[#This Row],[start_date]])</f>
        <v>3</v>
      </c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</row>
    <row r="408" spans="1:44" x14ac:dyDescent="0.3">
      <c r="A408">
        <v>403</v>
      </c>
      <c r="B408" t="s">
        <v>675</v>
      </c>
      <c r="C408" s="1">
        <v>44991</v>
      </c>
      <c r="D408" s="1">
        <v>44997</v>
      </c>
      <c r="E408">
        <v>15</v>
      </c>
      <c r="F408" t="str">
        <f>_xlfn.XLOOKUP(ohrm_timesheet[[#This Row],[employee_id]],hs_hr_employee[emp_number],hs_hr_employee[Employee Name],"NF",0,1)</f>
        <v>Gaurav Kokcha</v>
      </c>
      <c r="G408">
        <f>YEAR(ohrm_timesheet[[#This Row],[start_date]])</f>
        <v>2023</v>
      </c>
      <c r="H408">
        <f>MONTH(ohrm_timesheet[[#This Row],[start_date]])</f>
        <v>3</v>
      </c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</row>
    <row r="409" spans="1:44" x14ac:dyDescent="0.3">
      <c r="A409">
        <v>404</v>
      </c>
      <c r="B409" t="s">
        <v>675</v>
      </c>
      <c r="C409" s="1">
        <v>44998</v>
      </c>
      <c r="D409" s="1">
        <v>45004</v>
      </c>
      <c r="E409">
        <v>16</v>
      </c>
      <c r="F409" t="str">
        <f>_xlfn.XLOOKUP(ohrm_timesheet[[#This Row],[employee_id]],hs_hr_employee[emp_number],hs_hr_employee[Employee Name],"NF",0,1)</f>
        <v>Neha Chaudhary</v>
      </c>
      <c r="G409">
        <f>YEAR(ohrm_timesheet[[#This Row],[start_date]])</f>
        <v>2023</v>
      </c>
      <c r="H409">
        <f>MONTH(ohrm_timesheet[[#This Row],[start_date]])</f>
        <v>3</v>
      </c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</row>
    <row r="410" spans="1:44" x14ac:dyDescent="0.3">
      <c r="A410">
        <v>405</v>
      </c>
      <c r="B410" t="s">
        <v>675</v>
      </c>
      <c r="C410" s="1">
        <v>44991</v>
      </c>
      <c r="D410" s="1">
        <v>44997</v>
      </c>
      <c r="E410">
        <v>16</v>
      </c>
      <c r="F410" t="str">
        <f>_xlfn.XLOOKUP(ohrm_timesheet[[#This Row],[employee_id]],hs_hr_employee[emp_number],hs_hr_employee[Employee Name],"NF",0,1)</f>
        <v>Neha Chaudhary</v>
      </c>
      <c r="G410">
        <f>YEAR(ohrm_timesheet[[#This Row],[start_date]])</f>
        <v>2023</v>
      </c>
      <c r="H410">
        <f>MONTH(ohrm_timesheet[[#This Row],[start_date]])</f>
        <v>3</v>
      </c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</row>
    <row r="411" spans="1:44" x14ac:dyDescent="0.3">
      <c r="A411">
        <v>406</v>
      </c>
      <c r="B411" t="s">
        <v>675</v>
      </c>
      <c r="C411" s="1">
        <v>44998</v>
      </c>
      <c r="D411" s="1">
        <v>45004</v>
      </c>
      <c r="E411">
        <v>7</v>
      </c>
      <c r="F411" t="str">
        <f>_xlfn.XLOOKUP(ohrm_timesheet[[#This Row],[employee_id]],hs_hr_employee[emp_number],hs_hr_employee[Employee Name],"NF",0,1)</f>
        <v>Shekhar Sharma</v>
      </c>
      <c r="G411">
        <f>YEAR(ohrm_timesheet[[#This Row],[start_date]])</f>
        <v>2023</v>
      </c>
      <c r="H411">
        <f>MONTH(ohrm_timesheet[[#This Row],[start_date]])</f>
        <v>3</v>
      </c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</row>
    <row r="412" spans="1:44" x14ac:dyDescent="0.3">
      <c r="A412">
        <v>407</v>
      </c>
      <c r="B412" t="s">
        <v>675</v>
      </c>
      <c r="C412" s="1">
        <v>44998</v>
      </c>
      <c r="D412" s="1">
        <v>45004</v>
      </c>
      <c r="E412">
        <v>100000</v>
      </c>
      <c r="F412" t="str">
        <f>_xlfn.XLOOKUP(ohrm_timesheet[[#This Row],[employee_id]],hs_hr_employee[emp_number],hs_hr_employee[Employee Name],"NF",0,1)</f>
        <v>x_Saurabh Shrivastava</v>
      </c>
      <c r="G412">
        <f>YEAR(ohrm_timesheet[[#This Row],[start_date]])</f>
        <v>2023</v>
      </c>
      <c r="H412">
        <f>MONTH(ohrm_timesheet[[#This Row],[start_date]])</f>
        <v>3</v>
      </c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</row>
    <row r="413" spans="1:44" x14ac:dyDescent="0.3">
      <c r="A413">
        <v>408</v>
      </c>
      <c r="B413" t="s">
        <v>675</v>
      </c>
      <c r="C413" s="1">
        <v>45005</v>
      </c>
      <c r="D413" s="1">
        <v>45011</v>
      </c>
      <c r="E413">
        <v>15</v>
      </c>
      <c r="F413" t="str">
        <f>_xlfn.XLOOKUP(ohrm_timesheet[[#This Row],[employee_id]],hs_hr_employee[emp_number],hs_hr_employee[Employee Name],"NF",0,1)</f>
        <v>Gaurav Kokcha</v>
      </c>
      <c r="G413">
        <f>YEAR(ohrm_timesheet[[#This Row],[start_date]])</f>
        <v>2023</v>
      </c>
      <c r="H413">
        <f>MONTH(ohrm_timesheet[[#This Row],[start_date]])</f>
        <v>3</v>
      </c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</row>
    <row r="414" spans="1:44" x14ac:dyDescent="0.3">
      <c r="A414">
        <v>409</v>
      </c>
      <c r="B414" t="s">
        <v>675</v>
      </c>
      <c r="C414" s="1">
        <v>45005</v>
      </c>
      <c r="D414" s="1">
        <v>45011</v>
      </c>
      <c r="E414">
        <v>7</v>
      </c>
      <c r="F414" t="str">
        <f>_xlfn.XLOOKUP(ohrm_timesheet[[#This Row],[employee_id]],hs_hr_employee[emp_number],hs_hr_employee[Employee Name],"NF",0,1)</f>
        <v>Shekhar Sharma</v>
      </c>
      <c r="G414">
        <f>YEAR(ohrm_timesheet[[#This Row],[start_date]])</f>
        <v>2023</v>
      </c>
      <c r="H414">
        <f>MONTH(ohrm_timesheet[[#This Row],[start_date]])</f>
        <v>3</v>
      </c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</row>
    <row r="415" spans="1:44" x14ac:dyDescent="0.3">
      <c r="A415">
        <v>410</v>
      </c>
      <c r="B415" t="s">
        <v>675</v>
      </c>
      <c r="C415" s="1">
        <v>45005</v>
      </c>
      <c r="D415" s="1">
        <v>45011</v>
      </c>
      <c r="E415">
        <v>14</v>
      </c>
      <c r="F415" t="str">
        <f>_xlfn.XLOOKUP(ohrm_timesheet[[#This Row],[employee_id]],hs_hr_employee[emp_number],hs_hr_employee[Employee Name],"NF",0,1)</f>
        <v>Amol Jalda</v>
      </c>
      <c r="G415">
        <f>YEAR(ohrm_timesheet[[#This Row],[start_date]])</f>
        <v>2023</v>
      </c>
      <c r="H415">
        <f>MONTH(ohrm_timesheet[[#This Row],[start_date]])</f>
        <v>3</v>
      </c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</row>
    <row r="416" spans="1:44" x14ac:dyDescent="0.3">
      <c r="A416">
        <v>411</v>
      </c>
      <c r="B416" t="s">
        <v>674</v>
      </c>
      <c r="C416" s="1">
        <v>45005</v>
      </c>
      <c r="D416" s="1">
        <v>45011</v>
      </c>
      <c r="E416">
        <v>100002</v>
      </c>
      <c r="F416" t="str">
        <f>_xlfn.XLOOKUP(ohrm_timesheet[[#This Row],[employee_id]],hs_hr_employee[emp_number],hs_hr_employee[Employee Name],"NF",0,1)</f>
        <v>NF</v>
      </c>
      <c r="G416">
        <f>YEAR(ohrm_timesheet[[#This Row],[start_date]])</f>
        <v>2023</v>
      </c>
      <c r="H416">
        <f>MONTH(ohrm_timesheet[[#This Row],[start_date]])</f>
        <v>3</v>
      </c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</row>
    <row r="417" spans="1:44" x14ac:dyDescent="0.3">
      <c r="A417">
        <v>412</v>
      </c>
      <c r="B417" t="s">
        <v>675</v>
      </c>
      <c r="C417" s="1">
        <v>45012</v>
      </c>
      <c r="D417" s="1">
        <v>45018</v>
      </c>
      <c r="E417">
        <v>14</v>
      </c>
      <c r="F417" t="str">
        <f>_xlfn.XLOOKUP(ohrm_timesheet[[#This Row],[employee_id]],hs_hr_employee[emp_number],hs_hr_employee[Employee Name],"NF",0,1)</f>
        <v>Amol Jalda</v>
      </c>
      <c r="G417">
        <f>YEAR(ohrm_timesheet[[#This Row],[start_date]])</f>
        <v>2023</v>
      </c>
      <c r="H417">
        <f>MONTH(ohrm_timesheet[[#This Row],[start_date]])</f>
        <v>3</v>
      </c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</row>
    <row r="418" spans="1:44" x14ac:dyDescent="0.3">
      <c r="A418">
        <v>413</v>
      </c>
      <c r="B418" t="s">
        <v>675</v>
      </c>
      <c r="C418" s="1">
        <v>45012</v>
      </c>
      <c r="D418" s="1">
        <v>45018</v>
      </c>
      <c r="E418">
        <v>15</v>
      </c>
      <c r="F418" t="str">
        <f>_xlfn.XLOOKUP(ohrm_timesheet[[#This Row],[employee_id]],hs_hr_employee[emp_number],hs_hr_employee[Employee Name],"NF",0,1)</f>
        <v>Gaurav Kokcha</v>
      </c>
      <c r="G418">
        <f>YEAR(ohrm_timesheet[[#This Row],[start_date]])</f>
        <v>2023</v>
      </c>
      <c r="H418">
        <f>MONTH(ohrm_timesheet[[#This Row],[start_date]])</f>
        <v>3</v>
      </c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</row>
    <row r="419" spans="1:44" x14ac:dyDescent="0.3">
      <c r="A419">
        <v>414</v>
      </c>
      <c r="B419" t="s">
        <v>674</v>
      </c>
      <c r="C419" s="1">
        <v>45012</v>
      </c>
      <c r="D419" s="1">
        <v>45018</v>
      </c>
      <c r="E419">
        <v>4</v>
      </c>
      <c r="F419" t="str">
        <f>_xlfn.XLOOKUP(ohrm_timesheet[[#This Row],[employee_id]],hs_hr_employee[emp_number],hs_hr_employee[Employee Name],"NF",0,1)</f>
        <v>Jeet Sharma</v>
      </c>
      <c r="G419">
        <f>YEAR(ohrm_timesheet[[#This Row],[start_date]])</f>
        <v>2023</v>
      </c>
      <c r="H419">
        <f>MONTH(ohrm_timesheet[[#This Row],[start_date]])</f>
        <v>3</v>
      </c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</row>
    <row r="420" spans="1:44" x14ac:dyDescent="0.3">
      <c r="A420">
        <v>415</v>
      </c>
      <c r="B420" t="s">
        <v>675</v>
      </c>
      <c r="C420" s="1">
        <v>45019</v>
      </c>
      <c r="D420" s="1">
        <v>45025</v>
      </c>
      <c r="E420">
        <v>14</v>
      </c>
      <c r="F420" t="str">
        <f>_xlfn.XLOOKUP(ohrm_timesheet[[#This Row],[employee_id]],hs_hr_employee[emp_number],hs_hr_employee[Employee Name],"NF",0,1)</f>
        <v>Amol Jalda</v>
      </c>
      <c r="G420">
        <f>YEAR(ohrm_timesheet[[#This Row],[start_date]])</f>
        <v>2023</v>
      </c>
      <c r="H420">
        <f>MONTH(ohrm_timesheet[[#This Row],[start_date]])</f>
        <v>4</v>
      </c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</row>
    <row r="421" spans="1:44" x14ac:dyDescent="0.3">
      <c r="A421">
        <v>416</v>
      </c>
      <c r="B421" t="s">
        <v>675</v>
      </c>
      <c r="C421" s="1">
        <v>45019</v>
      </c>
      <c r="D421" s="1">
        <v>45025</v>
      </c>
      <c r="E421">
        <v>15</v>
      </c>
      <c r="F421" t="str">
        <f>_xlfn.XLOOKUP(ohrm_timesheet[[#This Row],[employee_id]],hs_hr_employee[emp_number],hs_hr_employee[Employee Name],"NF",0,1)</f>
        <v>Gaurav Kokcha</v>
      </c>
      <c r="G421">
        <f>YEAR(ohrm_timesheet[[#This Row],[start_date]])</f>
        <v>2023</v>
      </c>
      <c r="H421">
        <f>MONTH(ohrm_timesheet[[#This Row],[start_date]])</f>
        <v>4</v>
      </c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</row>
    <row r="422" spans="1:44" x14ac:dyDescent="0.3">
      <c r="A422">
        <v>417</v>
      </c>
      <c r="B422" t="s">
        <v>675</v>
      </c>
      <c r="C422" s="1">
        <v>45019</v>
      </c>
      <c r="D422" s="1">
        <v>45025</v>
      </c>
      <c r="E422">
        <v>7</v>
      </c>
      <c r="F422" t="str">
        <f>_xlfn.XLOOKUP(ohrm_timesheet[[#This Row],[employee_id]],hs_hr_employee[emp_number],hs_hr_employee[Employee Name],"NF",0,1)</f>
        <v>Shekhar Sharma</v>
      </c>
      <c r="G422">
        <f>YEAR(ohrm_timesheet[[#This Row],[start_date]])</f>
        <v>2023</v>
      </c>
      <c r="H422">
        <f>MONTH(ohrm_timesheet[[#This Row],[start_date]])</f>
        <v>4</v>
      </c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</row>
    <row r="423" spans="1:44" x14ac:dyDescent="0.3">
      <c r="A423">
        <v>418</v>
      </c>
      <c r="B423" t="s">
        <v>675</v>
      </c>
      <c r="C423" s="1">
        <v>44991</v>
      </c>
      <c r="D423" s="1">
        <v>44997</v>
      </c>
      <c r="E423">
        <v>7</v>
      </c>
      <c r="F423" t="str">
        <f>_xlfn.XLOOKUP(ohrm_timesheet[[#This Row],[employee_id]],hs_hr_employee[emp_number],hs_hr_employee[Employee Name],"NF",0,1)</f>
        <v>Shekhar Sharma</v>
      </c>
      <c r="G423">
        <f>YEAR(ohrm_timesheet[[#This Row],[start_date]])</f>
        <v>2023</v>
      </c>
      <c r="H423">
        <f>MONTH(ohrm_timesheet[[#This Row],[start_date]])</f>
        <v>3</v>
      </c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</row>
    <row r="424" spans="1:44" x14ac:dyDescent="0.3">
      <c r="A424">
        <v>419</v>
      </c>
      <c r="B424" t="s">
        <v>675</v>
      </c>
      <c r="C424" s="1">
        <v>45012</v>
      </c>
      <c r="D424" s="1">
        <v>45018</v>
      </c>
      <c r="E424">
        <v>7</v>
      </c>
      <c r="F424" t="str">
        <f>_xlfn.XLOOKUP(ohrm_timesheet[[#This Row],[employee_id]],hs_hr_employee[emp_number],hs_hr_employee[Employee Name],"NF",0,1)</f>
        <v>Shekhar Sharma</v>
      </c>
      <c r="G424">
        <f>YEAR(ohrm_timesheet[[#This Row],[start_date]])</f>
        <v>2023</v>
      </c>
      <c r="H424">
        <f>MONTH(ohrm_timesheet[[#This Row],[start_date]])</f>
        <v>3</v>
      </c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</row>
    <row r="425" spans="1:44" x14ac:dyDescent="0.3">
      <c r="A425">
        <v>420</v>
      </c>
      <c r="B425" t="s">
        <v>675</v>
      </c>
      <c r="C425" s="1">
        <v>45019</v>
      </c>
      <c r="D425" s="1">
        <v>45025</v>
      </c>
      <c r="E425">
        <v>100000</v>
      </c>
      <c r="F425" t="str">
        <f>_xlfn.XLOOKUP(ohrm_timesheet[[#This Row],[employee_id]],hs_hr_employee[emp_number],hs_hr_employee[Employee Name],"NF",0,1)</f>
        <v>x_Saurabh Shrivastava</v>
      </c>
      <c r="G425">
        <f>YEAR(ohrm_timesheet[[#This Row],[start_date]])</f>
        <v>2023</v>
      </c>
      <c r="H425">
        <f>MONTH(ohrm_timesheet[[#This Row],[start_date]])</f>
        <v>4</v>
      </c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</row>
    <row r="426" spans="1:44" x14ac:dyDescent="0.3">
      <c r="A426">
        <v>421</v>
      </c>
      <c r="B426" t="s">
        <v>675</v>
      </c>
      <c r="C426" s="1">
        <v>44991</v>
      </c>
      <c r="D426" s="1">
        <v>44997</v>
      </c>
      <c r="E426">
        <v>100000</v>
      </c>
      <c r="F426" t="str">
        <f>_xlfn.XLOOKUP(ohrm_timesheet[[#This Row],[employee_id]],hs_hr_employee[emp_number],hs_hr_employee[Employee Name],"NF",0,1)</f>
        <v>x_Saurabh Shrivastava</v>
      </c>
      <c r="G426">
        <f>YEAR(ohrm_timesheet[[#This Row],[start_date]])</f>
        <v>2023</v>
      </c>
      <c r="H426">
        <f>MONTH(ohrm_timesheet[[#This Row],[start_date]])</f>
        <v>3</v>
      </c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</row>
    <row r="427" spans="1:44" x14ac:dyDescent="0.3">
      <c r="A427">
        <v>422</v>
      </c>
      <c r="B427" t="s">
        <v>675</v>
      </c>
      <c r="C427" s="1">
        <v>45005</v>
      </c>
      <c r="D427" s="1">
        <v>45011</v>
      </c>
      <c r="E427">
        <v>100000</v>
      </c>
      <c r="F427" t="str">
        <f>_xlfn.XLOOKUP(ohrm_timesheet[[#This Row],[employee_id]],hs_hr_employee[emp_number],hs_hr_employee[Employee Name],"NF",0,1)</f>
        <v>x_Saurabh Shrivastava</v>
      </c>
      <c r="G427">
        <f>YEAR(ohrm_timesheet[[#This Row],[start_date]])</f>
        <v>2023</v>
      </c>
      <c r="H427">
        <f>MONTH(ohrm_timesheet[[#This Row],[start_date]])</f>
        <v>3</v>
      </c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</row>
    <row r="428" spans="1:44" x14ac:dyDescent="0.3">
      <c r="A428">
        <v>423</v>
      </c>
      <c r="B428" t="s">
        <v>675</v>
      </c>
      <c r="C428" s="1">
        <v>45012</v>
      </c>
      <c r="D428" s="1">
        <v>45018</v>
      </c>
      <c r="E428">
        <v>100000</v>
      </c>
      <c r="F428" t="str">
        <f>_xlfn.XLOOKUP(ohrm_timesheet[[#This Row],[employee_id]],hs_hr_employee[emp_number],hs_hr_employee[Employee Name],"NF",0,1)</f>
        <v>x_Saurabh Shrivastava</v>
      </c>
      <c r="G428">
        <f>YEAR(ohrm_timesheet[[#This Row],[start_date]])</f>
        <v>2023</v>
      </c>
      <c r="H428">
        <f>MONTH(ohrm_timesheet[[#This Row],[start_date]])</f>
        <v>3</v>
      </c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</row>
    <row r="429" spans="1:44" x14ac:dyDescent="0.3">
      <c r="A429">
        <v>424</v>
      </c>
      <c r="B429" t="s">
        <v>675</v>
      </c>
      <c r="C429" s="1">
        <v>45019</v>
      </c>
      <c r="D429" s="1">
        <v>45025</v>
      </c>
      <c r="E429">
        <v>16</v>
      </c>
      <c r="F429" t="str">
        <f>_xlfn.XLOOKUP(ohrm_timesheet[[#This Row],[employee_id]],hs_hr_employee[emp_number],hs_hr_employee[Employee Name],"NF",0,1)</f>
        <v>Neha Chaudhary</v>
      </c>
      <c r="G429">
        <f>YEAR(ohrm_timesheet[[#This Row],[start_date]])</f>
        <v>2023</v>
      </c>
      <c r="H429">
        <f>MONTH(ohrm_timesheet[[#This Row],[start_date]])</f>
        <v>4</v>
      </c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</row>
    <row r="430" spans="1:44" x14ac:dyDescent="0.3">
      <c r="A430">
        <v>425</v>
      </c>
      <c r="B430" t="s">
        <v>675</v>
      </c>
      <c r="C430" s="1">
        <v>45005</v>
      </c>
      <c r="D430" s="1">
        <v>45011</v>
      </c>
      <c r="E430">
        <v>16</v>
      </c>
      <c r="F430" t="str">
        <f>_xlfn.XLOOKUP(ohrm_timesheet[[#This Row],[employee_id]],hs_hr_employee[emp_number],hs_hr_employee[Employee Name],"NF",0,1)</f>
        <v>Neha Chaudhary</v>
      </c>
      <c r="G430">
        <f>YEAR(ohrm_timesheet[[#This Row],[start_date]])</f>
        <v>2023</v>
      </c>
      <c r="H430">
        <f>MONTH(ohrm_timesheet[[#This Row],[start_date]])</f>
        <v>3</v>
      </c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</row>
    <row r="431" spans="1:44" x14ac:dyDescent="0.3">
      <c r="A431">
        <v>426</v>
      </c>
      <c r="B431" t="s">
        <v>675</v>
      </c>
      <c r="C431" s="1">
        <v>45012</v>
      </c>
      <c r="D431" s="1">
        <v>45018</v>
      </c>
      <c r="E431">
        <v>16</v>
      </c>
      <c r="F431" t="str">
        <f>_xlfn.XLOOKUP(ohrm_timesheet[[#This Row],[employee_id]],hs_hr_employee[emp_number],hs_hr_employee[Employee Name],"NF",0,1)</f>
        <v>Neha Chaudhary</v>
      </c>
      <c r="G431">
        <f>YEAR(ohrm_timesheet[[#This Row],[start_date]])</f>
        <v>2023</v>
      </c>
      <c r="H431">
        <f>MONTH(ohrm_timesheet[[#This Row],[start_date]])</f>
        <v>3</v>
      </c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</row>
    <row r="432" spans="1:44" x14ac:dyDescent="0.3">
      <c r="A432">
        <v>427</v>
      </c>
      <c r="B432" t="s">
        <v>675</v>
      </c>
      <c r="C432" s="1">
        <v>45026</v>
      </c>
      <c r="D432" s="1">
        <v>45032</v>
      </c>
      <c r="E432">
        <v>7</v>
      </c>
      <c r="F432" t="str">
        <f>_xlfn.XLOOKUP(ohrm_timesheet[[#This Row],[employee_id]],hs_hr_employee[emp_number],hs_hr_employee[Employee Name],"NF",0,1)</f>
        <v>Shekhar Sharma</v>
      </c>
      <c r="G432">
        <f>YEAR(ohrm_timesheet[[#This Row],[start_date]])</f>
        <v>2023</v>
      </c>
      <c r="H432">
        <f>MONTH(ohrm_timesheet[[#This Row],[start_date]])</f>
        <v>4</v>
      </c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</row>
    <row r="433" spans="1:44" x14ac:dyDescent="0.3">
      <c r="A433">
        <v>428</v>
      </c>
      <c r="B433" t="s">
        <v>675</v>
      </c>
      <c r="C433" s="1">
        <v>45026</v>
      </c>
      <c r="D433" s="1">
        <v>45032</v>
      </c>
      <c r="E433">
        <v>14</v>
      </c>
      <c r="F433" t="str">
        <f>_xlfn.XLOOKUP(ohrm_timesheet[[#This Row],[employee_id]],hs_hr_employee[emp_number],hs_hr_employee[Employee Name],"NF",0,1)</f>
        <v>Amol Jalda</v>
      </c>
      <c r="G433">
        <f>YEAR(ohrm_timesheet[[#This Row],[start_date]])</f>
        <v>2023</v>
      </c>
      <c r="H433">
        <f>MONTH(ohrm_timesheet[[#This Row],[start_date]])</f>
        <v>4</v>
      </c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</row>
    <row r="434" spans="1:44" x14ac:dyDescent="0.3">
      <c r="A434">
        <v>429</v>
      </c>
      <c r="B434" t="s">
        <v>674</v>
      </c>
      <c r="C434" s="1">
        <v>45026</v>
      </c>
      <c r="D434" s="1">
        <v>45032</v>
      </c>
      <c r="E434">
        <v>100001</v>
      </c>
      <c r="F434" t="str">
        <f>_xlfn.XLOOKUP(ohrm_timesheet[[#This Row],[employee_id]],hs_hr_employee[emp_number],hs_hr_employee[Employee Name],"NF",0,1)</f>
        <v>Dinesh Agrawal</v>
      </c>
      <c r="G434">
        <f>YEAR(ohrm_timesheet[[#This Row],[start_date]])</f>
        <v>2023</v>
      </c>
      <c r="H434">
        <f>MONTH(ohrm_timesheet[[#This Row],[start_date]])</f>
        <v>4</v>
      </c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</row>
    <row r="435" spans="1:44" x14ac:dyDescent="0.3">
      <c r="A435">
        <v>430</v>
      </c>
      <c r="B435" t="s">
        <v>675</v>
      </c>
      <c r="C435" s="1">
        <v>45033</v>
      </c>
      <c r="D435" s="1">
        <v>45039</v>
      </c>
      <c r="E435">
        <v>7</v>
      </c>
      <c r="F435" t="str">
        <f>_xlfn.XLOOKUP(ohrm_timesheet[[#This Row],[employee_id]],hs_hr_employee[emp_number],hs_hr_employee[Employee Name],"NF",0,1)</f>
        <v>Shekhar Sharma</v>
      </c>
      <c r="G435">
        <f>YEAR(ohrm_timesheet[[#This Row],[start_date]])</f>
        <v>2023</v>
      </c>
      <c r="H435">
        <f>MONTH(ohrm_timesheet[[#This Row],[start_date]])</f>
        <v>4</v>
      </c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</row>
    <row r="436" spans="1:44" x14ac:dyDescent="0.3">
      <c r="A436">
        <v>431</v>
      </c>
      <c r="B436" t="s">
        <v>675</v>
      </c>
      <c r="C436" s="1">
        <v>45033</v>
      </c>
      <c r="D436" s="1">
        <v>45039</v>
      </c>
      <c r="E436">
        <v>14</v>
      </c>
      <c r="F436" t="str">
        <f>_xlfn.XLOOKUP(ohrm_timesheet[[#This Row],[employee_id]],hs_hr_employee[emp_number],hs_hr_employee[Employee Name],"NF",0,1)</f>
        <v>Amol Jalda</v>
      </c>
      <c r="G436">
        <f>YEAR(ohrm_timesheet[[#This Row],[start_date]])</f>
        <v>2023</v>
      </c>
      <c r="H436">
        <f>MONTH(ohrm_timesheet[[#This Row],[start_date]])</f>
        <v>4</v>
      </c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</row>
    <row r="437" spans="1:44" x14ac:dyDescent="0.3">
      <c r="A437">
        <v>432</v>
      </c>
      <c r="B437" t="s">
        <v>675</v>
      </c>
      <c r="C437" s="1">
        <v>45040</v>
      </c>
      <c r="D437" s="1">
        <v>45046</v>
      </c>
      <c r="E437">
        <v>100001</v>
      </c>
      <c r="F437" t="str">
        <f>_xlfn.XLOOKUP(ohrm_timesheet[[#This Row],[employee_id]],hs_hr_employee[emp_number],hs_hr_employee[Employee Name],"NF",0,1)</f>
        <v>Dinesh Agrawal</v>
      </c>
      <c r="G437">
        <f>YEAR(ohrm_timesheet[[#This Row],[start_date]])</f>
        <v>2023</v>
      </c>
      <c r="H437">
        <f>MONTH(ohrm_timesheet[[#This Row],[start_date]])</f>
        <v>4</v>
      </c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</row>
    <row r="438" spans="1:44" x14ac:dyDescent="0.3">
      <c r="A438">
        <v>433</v>
      </c>
      <c r="B438" t="s">
        <v>675</v>
      </c>
      <c r="C438" s="1">
        <v>45040</v>
      </c>
      <c r="D438" s="1">
        <v>45046</v>
      </c>
      <c r="E438">
        <v>14</v>
      </c>
      <c r="F438" t="str">
        <f>_xlfn.XLOOKUP(ohrm_timesheet[[#This Row],[employee_id]],hs_hr_employee[emp_number],hs_hr_employee[Employee Name],"NF",0,1)</f>
        <v>Amol Jalda</v>
      </c>
      <c r="G438">
        <f>YEAR(ohrm_timesheet[[#This Row],[start_date]])</f>
        <v>2023</v>
      </c>
      <c r="H438">
        <f>MONTH(ohrm_timesheet[[#This Row],[start_date]])</f>
        <v>4</v>
      </c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</row>
    <row r="439" spans="1:44" x14ac:dyDescent="0.3">
      <c r="A439">
        <v>434</v>
      </c>
      <c r="B439" t="s">
        <v>675</v>
      </c>
      <c r="C439" s="1">
        <v>45040</v>
      </c>
      <c r="D439" s="1">
        <v>45046</v>
      </c>
      <c r="E439">
        <v>7</v>
      </c>
      <c r="F439" t="str">
        <f>_xlfn.XLOOKUP(ohrm_timesheet[[#This Row],[employee_id]],hs_hr_employee[emp_number],hs_hr_employee[Employee Name],"NF",0,1)</f>
        <v>Shekhar Sharma</v>
      </c>
      <c r="G439">
        <f>YEAR(ohrm_timesheet[[#This Row],[start_date]])</f>
        <v>2023</v>
      </c>
      <c r="H439">
        <f>MONTH(ohrm_timesheet[[#This Row],[start_date]])</f>
        <v>4</v>
      </c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</row>
    <row r="440" spans="1:44" x14ac:dyDescent="0.3">
      <c r="A440">
        <v>435</v>
      </c>
      <c r="B440" t="s">
        <v>675</v>
      </c>
      <c r="C440" s="1">
        <v>45033</v>
      </c>
      <c r="D440" s="1">
        <v>45039</v>
      </c>
      <c r="E440">
        <v>100001</v>
      </c>
      <c r="F440" t="str">
        <f>_xlfn.XLOOKUP(ohrm_timesheet[[#This Row],[employee_id]],hs_hr_employee[emp_number],hs_hr_employee[Employee Name],"NF",0,1)</f>
        <v>Dinesh Agrawal</v>
      </c>
      <c r="G440">
        <f>YEAR(ohrm_timesheet[[#This Row],[start_date]])</f>
        <v>2023</v>
      </c>
      <c r="H440">
        <f>MONTH(ohrm_timesheet[[#This Row],[start_date]])</f>
        <v>4</v>
      </c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</row>
    <row r="441" spans="1:44" x14ac:dyDescent="0.3">
      <c r="A441">
        <v>436</v>
      </c>
      <c r="B441" t="s">
        <v>675</v>
      </c>
      <c r="C441" s="1">
        <v>45040</v>
      </c>
      <c r="D441" s="1">
        <v>45046</v>
      </c>
      <c r="E441">
        <v>15</v>
      </c>
      <c r="F441" t="str">
        <f>_xlfn.XLOOKUP(ohrm_timesheet[[#This Row],[employee_id]],hs_hr_employee[emp_number],hs_hr_employee[Employee Name],"NF",0,1)</f>
        <v>Gaurav Kokcha</v>
      </c>
      <c r="G441">
        <f>YEAR(ohrm_timesheet[[#This Row],[start_date]])</f>
        <v>2023</v>
      </c>
      <c r="H441">
        <f>MONTH(ohrm_timesheet[[#This Row],[start_date]])</f>
        <v>4</v>
      </c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</row>
    <row r="442" spans="1:44" x14ac:dyDescent="0.3">
      <c r="A442">
        <v>437</v>
      </c>
      <c r="B442" t="s">
        <v>675</v>
      </c>
      <c r="C442" s="1">
        <v>45040</v>
      </c>
      <c r="D442" s="1">
        <v>45046</v>
      </c>
      <c r="E442">
        <v>16</v>
      </c>
      <c r="F442" t="str">
        <f>_xlfn.XLOOKUP(ohrm_timesheet[[#This Row],[employee_id]],hs_hr_employee[emp_number],hs_hr_employee[Employee Name],"NF",0,1)</f>
        <v>Neha Chaudhary</v>
      </c>
      <c r="G442">
        <f>YEAR(ohrm_timesheet[[#This Row],[start_date]])</f>
        <v>2023</v>
      </c>
      <c r="H442">
        <f>MONTH(ohrm_timesheet[[#This Row],[start_date]])</f>
        <v>4</v>
      </c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</row>
    <row r="443" spans="1:44" x14ac:dyDescent="0.3">
      <c r="A443">
        <v>438</v>
      </c>
      <c r="B443" t="s">
        <v>675</v>
      </c>
      <c r="C443" s="1">
        <v>45026</v>
      </c>
      <c r="D443" s="1">
        <v>45032</v>
      </c>
      <c r="E443">
        <v>16</v>
      </c>
      <c r="F443" t="str">
        <f>_xlfn.XLOOKUP(ohrm_timesheet[[#This Row],[employee_id]],hs_hr_employee[emp_number],hs_hr_employee[Employee Name],"NF",0,1)</f>
        <v>Neha Chaudhary</v>
      </c>
      <c r="G443">
        <f>YEAR(ohrm_timesheet[[#This Row],[start_date]])</f>
        <v>2023</v>
      </c>
      <c r="H443">
        <f>MONTH(ohrm_timesheet[[#This Row],[start_date]])</f>
        <v>4</v>
      </c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</row>
    <row r="444" spans="1:44" x14ac:dyDescent="0.3">
      <c r="A444">
        <v>439</v>
      </c>
      <c r="B444" t="s">
        <v>675</v>
      </c>
      <c r="C444" s="1">
        <v>45033</v>
      </c>
      <c r="D444" s="1">
        <v>45039</v>
      </c>
      <c r="E444">
        <v>16</v>
      </c>
      <c r="F444" t="str">
        <f>_xlfn.XLOOKUP(ohrm_timesheet[[#This Row],[employee_id]],hs_hr_employee[emp_number],hs_hr_employee[Employee Name],"NF",0,1)</f>
        <v>Neha Chaudhary</v>
      </c>
      <c r="G444">
        <f>YEAR(ohrm_timesheet[[#This Row],[start_date]])</f>
        <v>2023</v>
      </c>
      <c r="H444">
        <f>MONTH(ohrm_timesheet[[#This Row],[start_date]])</f>
        <v>4</v>
      </c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</row>
    <row r="445" spans="1:44" x14ac:dyDescent="0.3">
      <c r="A445">
        <v>440</v>
      </c>
      <c r="B445" t="s">
        <v>675</v>
      </c>
      <c r="C445" s="1">
        <v>45026</v>
      </c>
      <c r="D445" s="1">
        <v>45032</v>
      </c>
      <c r="E445">
        <v>15</v>
      </c>
      <c r="F445" t="str">
        <f>_xlfn.XLOOKUP(ohrm_timesheet[[#This Row],[employee_id]],hs_hr_employee[emp_number],hs_hr_employee[Employee Name],"NF",0,1)</f>
        <v>Gaurav Kokcha</v>
      </c>
      <c r="G445">
        <f>YEAR(ohrm_timesheet[[#This Row],[start_date]])</f>
        <v>2023</v>
      </c>
      <c r="H445">
        <f>MONTH(ohrm_timesheet[[#This Row],[start_date]])</f>
        <v>4</v>
      </c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</row>
    <row r="446" spans="1:44" x14ac:dyDescent="0.3">
      <c r="A446">
        <v>441</v>
      </c>
      <c r="B446" t="s">
        <v>675</v>
      </c>
      <c r="C446" s="1">
        <v>45033</v>
      </c>
      <c r="D446" s="1">
        <v>45039</v>
      </c>
      <c r="E446">
        <v>15</v>
      </c>
      <c r="F446" t="str">
        <f>_xlfn.XLOOKUP(ohrm_timesheet[[#This Row],[employee_id]],hs_hr_employee[emp_number],hs_hr_employee[Employee Name],"NF",0,1)</f>
        <v>Gaurav Kokcha</v>
      </c>
      <c r="G446">
        <f>YEAR(ohrm_timesheet[[#This Row],[start_date]])</f>
        <v>2023</v>
      </c>
      <c r="H446">
        <f>MONTH(ohrm_timesheet[[#This Row],[start_date]])</f>
        <v>4</v>
      </c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</row>
    <row r="447" spans="1:44" x14ac:dyDescent="0.3">
      <c r="A447">
        <v>442</v>
      </c>
      <c r="B447" t="s">
        <v>675</v>
      </c>
      <c r="C447" s="1">
        <v>45047</v>
      </c>
      <c r="D447" s="1">
        <v>45053</v>
      </c>
      <c r="E447">
        <v>100000</v>
      </c>
      <c r="F447" t="str">
        <f>_xlfn.XLOOKUP(ohrm_timesheet[[#This Row],[employee_id]],hs_hr_employee[emp_number],hs_hr_employee[Employee Name],"NF",0,1)</f>
        <v>x_Saurabh Shrivastava</v>
      </c>
      <c r="G447">
        <f>YEAR(ohrm_timesheet[[#This Row],[start_date]])</f>
        <v>2023</v>
      </c>
      <c r="H447">
        <f>MONTH(ohrm_timesheet[[#This Row],[start_date]])</f>
        <v>5</v>
      </c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</row>
    <row r="448" spans="1:44" x14ac:dyDescent="0.3">
      <c r="A448">
        <v>443</v>
      </c>
      <c r="B448" t="s">
        <v>675</v>
      </c>
      <c r="C448" s="1">
        <v>45026</v>
      </c>
      <c r="D448" s="1">
        <v>45032</v>
      </c>
      <c r="E448">
        <v>100000</v>
      </c>
      <c r="F448" t="str">
        <f>_xlfn.XLOOKUP(ohrm_timesheet[[#This Row],[employee_id]],hs_hr_employee[emp_number],hs_hr_employee[Employee Name],"NF",0,1)</f>
        <v>x_Saurabh Shrivastava</v>
      </c>
      <c r="G448">
        <f>YEAR(ohrm_timesheet[[#This Row],[start_date]])</f>
        <v>2023</v>
      </c>
      <c r="H448">
        <f>MONTH(ohrm_timesheet[[#This Row],[start_date]])</f>
        <v>4</v>
      </c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</row>
    <row r="449" spans="1:44" x14ac:dyDescent="0.3">
      <c r="A449">
        <v>444</v>
      </c>
      <c r="B449" t="s">
        <v>675</v>
      </c>
      <c r="C449" s="1">
        <v>45033</v>
      </c>
      <c r="D449" s="1">
        <v>45039</v>
      </c>
      <c r="E449">
        <v>100000</v>
      </c>
      <c r="F449" t="str">
        <f>_xlfn.XLOOKUP(ohrm_timesheet[[#This Row],[employee_id]],hs_hr_employee[emp_number],hs_hr_employee[Employee Name],"NF",0,1)</f>
        <v>x_Saurabh Shrivastava</v>
      </c>
      <c r="G449">
        <f>YEAR(ohrm_timesheet[[#This Row],[start_date]])</f>
        <v>2023</v>
      </c>
      <c r="H449">
        <f>MONTH(ohrm_timesheet[[#This Row],[start_date]])</f>
        <v>4</v>
      </c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</row>
    <row r="450" spans="1:44" x14ac:dyDescent="0.3">
      <c r="A450">
        <v>445</v>
      </c>
      <c r="B450" t="s">
        <v>675</v>
      </c>
      <c r="C450" s="1">
        <v>45040</v>
      </c>
      <c r="D450" s="1">
        <v>45046</v>
      </c>
      <c r="E450">
        <v>100000</v>
      </c>
      <c r="F450" t="str">
        <f>_xlfn.XLOOKUP(ohrm_timesheet[[#This Row],[employee_id]],hs_hr_employee[emp_number],hs_hr_employee[Employee Name],"NF",0,1)</f>
        <v>x_Saurabh Shrivastava</v>
      </c>
      <c r="G450">
        <f>YEAR(ohrm_timesheet[[#This Row],[start_date]])</f>
        <v>2023</v>
      </c>
      <c r="H450">
        <f>MONTH(ohrm_timesheet[[#This Row],[start_date]])</f>
        <v>4</v>
      </c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</row>
    <row r="451" spans="1:44" x14ac:dyDescent="0.3">
      <c r="A451">
        <v>446</v>
      </c>
      <c r="B451" t="s">
        <v>675</v>
      </c>
      <c r="C451" s="1">
        <v>45047</v>
      </c>
      <c r="D451" s="1">
        <v>45053</v>
      </c>
      <c r="E451">
        <v>14</v>
      </c>
      <c r="F451" t="str">
        <f>_xlfn.XLOOKUP(ohrm_timesheet[[#This Row],[employee_id]],hs_hr_employee[emp_number],hs_hr_employee[Employee Name],"NF",0,1)</f>
        <v>Amol Jalda</v>
      </c>
      <c r="G451">
        <f>YEAR(ohrm_timesheet[[#This Row],[start_date]])</f>
        <v>2023</v>
      </c>
      <c r="H451">
        <f>MONTH(ohrm_timesheet[[#This Row],[start_date]])</f>
        <v>5</v>
      </c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</row>
    <row r="452" spans="1:44" x14ac:dyDescent="0.3">
      <c r="A452">
        <v>447</v>
      </c>
      <c r="B452" t="s">
        <v>675</v>
      </c>
      <c r="C452" s="1">
        <v>45047</v>
      </c>
      <c r="D452" s="1">
        <v>45053</v>
      </c>
      <c r="E452">
        <v>7</v>
      </c>
      <c r="F452" t="str">
        <f>_xlfn.XLOOKUP(ohrm_timesheet[[#This Row],[employee_id]],hs_hr_employee[emp_number],hs_hr_employee[Employee Name],"NF",0,1)</f>
        <v>Shekhar Sharma</v>
      </c>
      <c r="G452">
        <f>YEAR(ohrm_timesheet[[#This Row],[start_date]])</f>
        <v>2023</v>
      </c>
      <c r="H452">
        <f>MONTH(ohrm_timesheet[[#This Row],[start_date]])</f>
        <v>5</v>
      </c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</row>
    <row r="453" spans="1:44" x14ac:dyDescent="0.3">
      <c r="A453">
        <v>448</v>
      </c>
      <c r="B453" t="s">
        <v>675</v>
      </c>
      <c r="C453" s="1">
        <v>45047</v>
      </c>
      <c r="D453" s="1">
        <v>45053</v>
      </c>
      <c r="E453">
        <v>16</v>
      </c>
      <c r="F453" t="str">
        <f>_xlfn.XLOOKUP(ohrm_timesheet[[#This Row],[employee_id]],hs_hr_employee[emp_number],hs_hr_employee[Employee Name],"NF",0,1)</f>
        <v>Neha Chaudhary</v>
      </c>
      <c r="G453">
        <f>YEAR(ohrm_timesheet[[#This Row],[start_date]])</f>
        <v>2023</v>
      </c>
      <c r="H453">
        <f>MONTH(ohrm_timesheet[[#This Row],[start_date]])</f>
        <v>5</v>
      </c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</row>
    <row r="454" spans="1:44" x14ac:dyDescent="0.3">
      <c r="A454">
        <v>449</v>
      </c>
      <c r="B454" t="s">
        <v>675</v>
      </c>
      <c r="C454" s="1">
        <v>45047</v>
      </c>
      <c r="D454" s="1">
        <v>45053</v>
      </c>
      <c r="E454">
        <v>100001</v>
      </c>
      <c r="F454" t="str">
        <f>_xlfn.XLOOKUP(ohrm_timesheet[[#This Row],[employee_id]],hs_hr_employee[emp_number],hs_hr_employee[Employee Name],"NF",0,1)</f>
        <v>Dinesh Agrawal</v>
      </c>
      <c r="G454">
        <f>YEAR(ohrm_timesheet[[#This Row],[start_date]])</f>
        <v>2023</v>
      </c>
      <c r="H454">
        <f>MONTH(ohrm_timesheet[[#This Row],[start_date]])</f>
        <v>5</v>
      </c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</row>
    <row r="455" spans="1:44" x14ac:dyDescent="0.3">
      <c r="A455">
        <v>450</v>
      </c>
      <c r="B455" t="s">
        <v>675</v>
      </c>
      <c r="C455" s="1">
        <v>45047</v>
      </c>
      <c r="D455" s="1">
        <v>45053</v>
      </c>
      <c r="E455">
        <v>15</v>
      </c>
      <c r="F455" t="str">
        <f>_xlfn.XLOOKUP(ohrm_timesheet[[#This Row],[employee_id]],hs_hr_employee[emp_number],hs_hr_employee[Employee Name],"NF",0,1)</f>
        <v>Gaurav Kokcha</v>
      </c>
      <c r="G455">
        <f>YEAR(ohrm_timesheet[[#This Row],[start_date]])</f>
        <v>2023</v>
      </c>
      <c r="H455">
        <f>MONTH(ohrm_timesheet[[#This Row],[start_date]])</f>
        <v>5</v>
      </c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</row>
    <row r="456" spans="1:44" x14ac:dyDescent="0.3">
      <c r="A456">
        <v>451</v>
      </c>
      <c r="B456" t="s">
        <v>675</v>
      </c>
      <c r="C456" s="1">
        <v>45054</v>
      </c>
      <c r="D456" s="1">
        <v>45060</v>
      </c>
      <c r="E456">
        <v>7</v>
      </c>
      <c r="F456" t="str">
        <f>_xlfn.XLOOKUP(ohrm_timesheet[[#This Row],[employee_id]],hs_hr_employee[emp_number],hs_hr_employee[Employee Name],"NF",0,1)</f>
        <v>Shekhar Sharma</v>
      </c>
      <c r="G456">
        <f>YEAR(ohrm_timesheet[[#This Row],[start_date]])</f>
        <v>2023</v>
      </c>
      <c r="H456">
        <f>MONTH(ohrm_timesheet[[#This Row],[start_date]])</f>
        <v>5</v>
      </c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</row>
    <row r="457" spans="1:44" x14ac:dyDescent="0.3">
      <c r="A457">
        <v>452</v>
      </c>
      <c r="B457" t="s">
        <v>675</v>
      </c>
      <c r="C457" s="1">
        <v>45054</v>
      </c>
      <c r="D457" s="1">
        <v>45060</v>
      </c>
      <c r="E457">
        <v>100001</v>
      </c>
      <c r="F457" t="str">
        <f>_xlfn.XLOOKUP(ohrm_timesheet[[#This Row],[employee_id]],hs_hr_employee[emp_number],hs_hr_employee[Employee Name],"NF",0,1)</f>
        <v>Dinesh Agrawal</v>
      </c>
      <c r="G457">
        <f>YEAR(ohrm_timesheet[[#This Row],[start_date]])</f>
        <v>2023</v>
      </c>
      <c r="H457">
        <f>MONTH(ohrm_timesheet[[#This Row],[start_date]])</f>
        <v>5</v>
      </c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</row>
    <row r="458" spans="1:44" x14ac:dyDescent="0.3">
      <c r="A458">
        <v>453</v>
      </c>
      <c r="B458" t="s">
        <v>675</v>
      </c>
      <c r="C458" s="1">
        <v>45054</v>
      </c>
      <c r="D458" s="1">
        <v>45060</v>
      </c>
      <c r="E458">
        <v>14</v>
      </c>
      <c r="F458" t="str">
        <f>_xlfn.XLOOKUP(ohrm_timesheet[[#This Row],[employee_id]],hs_hr_employee[emp_number],hs_hr_employee[Employee Name],"NF",0,1)</f>
        <v>Amol Jalda</v>
      </c>
      <c r="G458">
        <f>YEAR(ohrm_timesheet[[#This Row],[start_date]])</f>
        <v>2023</v>
      </c>
      <c r="H458">
        <f>MONTH(ohrm_timesheet[[#This Row],[start_date]])</f>
        <v>5</v>
      </c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</row>
    <row r="459" spans="1:44" x14ac:dyDescent="0.3">
      <c r="A459">
        <v>454</v>
      </c>
      <c r="B459" t="s">
        <v>675</v>
      </c>
      <c r="C459" s="1">
        <v>45061</v>
      </c>
      <c r="D459" s="1">
        <v>45067</v>
      </c>
      <c r="E459">
        <v>7</v>
      </c>
      <c r="F459" t="str">
        <f>_xlfn.XLOOKUP(ohrm_timesheet[[#This Row],[employee_id]],hs_hr_employee[emp_number],hs_hr_employee[Employee Name],"NF",0,1)</f>
        <v>Shekhar Sharma</v>
      </c>
      <c r="G459">
        <f>YEAR(ohrm_timesheet[[#This Row],[start_date]])</f>
        <v>2023</v>
      </c>
      <c r="H459">
        <f>MONTH(ohrm_timesheet[[#This Row],[start_date]])</f>
        <v>5</v>
      </c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</row>
    <row r="460" spans="1:44" x14ac:dyDescent="0.3">
      <c r="A460">
        <v>455</v>
      </c>
      <c r="B460" t="s">
        <v>675</v>
      </c>
      <c r="C460" s="1">
        <v>45061</v>
      </c>
      <c r="D460" s="1">
        <v>45067</v>
      </c>
      <c r="E460">
        <v>100001</v>
      </c>
      <c r="F460" t="str">
        <f>_xlfn.XLOOKUP(ohrm_timesheet[[#This Row],[employee_id]],hs_hr_employee[emp_number],hs_hr_employee[Employee Name],"NF",0,1)</f>
        <v>Dinesh Agrawal</v>
      </c>
      <c r="G460">
        <f>YEAR(ohrm_timesheet[[#This Row],[start_date]])</f>
        <v>2023</v>
      </c>
      <c r="H460">
        <f>MONTH(ohrm_timesheet[[#This Row],[start_date]])</f>
        <v>5</v>
      </c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</row>
    <row r="461" spans="1:44" x14ac:dyDescent="0.3">
      <c r="A461">
        <v>456</v>
      </c>
      <c r="B461" t="s">
        <v>675</v>
      </c>
      <c r="C461" s="1">
        <v>45061</v>
      </c>
      <c r="D461" s="1">
        <v>45067</v>
      </c>
      <c r="E461">
        <v>16</v>
      </c>
      <c r="F461" t="str">
        <f>_xlfn.XLOOKUP(ohrm_timesheet[[#This Row],[employee_id]],hs_hr_employee[emp_number],hs_hr_employee[Employee Name],"NF",0,1)</f>
        <v>Neha Chaudhary</v>
      </c>
      <c r="G461">
        <f>YEAR(ohrm_timesheet[[#This Row],[start_date]])</f>
        <v>2023</v>
      </c>
      <c r="H461">
        <f>MONTH(ohrm_timesheet[[#This Row],[start_date]])</f>
        <v>5</v>
      </c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</row>
    <row r="462" spans="1:44" x14ac:dyDescent="0.3">
      <c r="A462">
        <v>457</v>
      </c>
      <c r="B462" t="s">
        <v>675</v>
      </c>
      <c r="C462" s="1">
        <v>45075</v>
      </c>
      <c r="D462" s="1">
        <v>45081</v>
      </c>
      <c r="E462">
        <v>15</v>
      </c>
      <c r="F462" t="str">
        <f>_xlfn.XLOOKUP(ohrm_timesheet[[#This Row],[employee_id]],hs_hr_employee[emp_number],hs_hr_employee[Employee Name],"NF",0,1)</f>
        <v>Gaurav Kokcha</v>
      </c>
      <c r="G462">
        <f>YEAR(ohrm_timesheet[[#This Row],[start_date]])</f>
        <v>2023</v>
      </c>
      <c r="H462">
        <f>MONTH(ohrm_timesheet[[#This Row],[start_date]])</f>
        <v>5</v>
      </c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</row>
    <row r="463" spans="1:44" x14ac:dyDescent="0.3">
      <c r="A463">
        <v>458</v>
      </c>
      <c r="B463" t="s">
        <v>675</v>
      </c>
      <c r="C463" s="1">
        <v>45075</v>
      </c>
      <c r="D463" s="1">
        <v>45081</v>
      </c>
      <c r="E463">
        <v>16</v>
      </c>
      <c r="F463" t="str">
        <f>_xlfn.XLOOKUP(ohrm_timesheet[[#This Row],[employee_id]],hs_hr_employee[emp_number],hs_hr_employee[Employee Name],"NF",0,1)</f>
        <v>Neha Chaudhary</v>
      </c>
      <c r="G463">
        <f>YEAR(ohrm_timesheet[[#This Row],[start_date]])</f>
        <v>2023</v>
      </c>
      <c r="H463">
        <f>MONTH(ohrm_timesheet[[#This Row],[start_date]])</f>
        <v>5</v>
      </c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</row>
    <row r="464" spans="1:44" x14ac:dyDescent="0.3">
      <c r="A464">
        <v>459</v>
      </c>
      <c r="B464" t="s">
        <v>675</v>
      </c>
      <c r="C464" s="1">
        <v>45075</v>
      </c>
      <c r="D464" s="1">
        <v>45081</v>
      </c>
      <c r="E464">
        <v>100000</v>
      </c>
      <c r="F464" t="str">
        <f>_xlfn.XLOOKUP(ohrm_timesheet[[#This Row],[employee_id]],hs_hr_employee[emp_number],hs_hr_employee[Employee Name],"NF",0,1)</f>
        <v>x_Saurabh Shrivastava</v>
      </c>
      <c r="G464">
        <f>YEAR(ohrm_timesheet[[#This Row],[start_date]])</f>
        <v>2023</v>
      </c>
      <c r="H464">
        <f>MONTH(ohrm_timesheet[[#This Row],[start_date]])</f>
        <v>5</v>
      </c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</row>
    <row r="465" spans="1:44" x14ac:dyDescent="0.3">
      <c r="A465">
        <v>460</v>
      </c>
      <c r="B465" t="s">
        <v>675</v>
      </c>
      <c r="C465" s="1">
        <v>45054</v>
      </c>
      <c r="D465" s="1">
        <v>45060</v>
      </c>
      <c r="E465">
        <v>15</v>
      </c>
      <c r="F465" t="str">
        <f>_xlfn.XLOOKUP(ohrm_timesheet[[#This Row],[employee_id]],hs_hr_employee[emp_number],hs_hr_employee[Employee Name],"NF",0,1)</f>
        <v>Gaurav Kokcha</v>
      </c>
      <c r="G465">
        <f>YEAR(ohrm_timesheet[[#This Row],[start_date]])</f>
        <v>2023</v>
      </c>
      <c r="H465">
        <f>MONTH(ohrm_timesheet[[#This Row],[start_date]])</f>
        <v>5</v>
      </c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</row>
    <row r="466" spans="1:44" x14ac:dyDescent="0.3">
      <c r="A466">
        <v>461</v>
      </c>
      <c r="B466" t="s">
        <v>675</v>
      </c>
      <c r="C466" s="1">
        <v>45054</v>
      </c>
      <c r="D466" s="1">
        <v>45060</v>
      </c>
      <c r="E466">
        <v>16</v>
      </c>
      <c r="F466" t="str">
        <f>_xlfn.XLOOKUP(ohrm_timesheet[[#This Row],[employee_id]],hs_hr_employee[emp_number],hs_hr_employee[Employee Name],"NF",0,1)</f>
        <v>Neha Chaudhary</v>
      </c>
      <c r="G466">
        <f>YEAR(ohrm_timesheet[[#This Row],[start_date]])</f>
        <v>2023</v>
      </c>
      <c r="H466">
        <f>MONTH(ohrm_timesheet[[#This Row],[start_date]])</f>
        <v>5</v>
      </c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</row>
    <row r="467" spans="1:44" x14ac:dyDescent="0.3">
      <c r="A467">
        <v>462</v>
      </c>
      <c r="B467" t="s">
        <v>675</v>
      </c>
      <c r="C467" s="1">
        <v>45054</v>
      </c>
      <c r="D467" s="1">
        <v>45060</v>
      </c>
      <c r="E467">
        <v>100000</v>
      </c>
      <c r="F467" t="str">
        <f>_xlfn.XLOOKUP(ohrm_timesheet[[#This Row],[employee_id]],hs_hr_employee[emp_number],hs_hr_employee[Employee Name],"NF",0,1)</f>
        <v>x_Saurabh Shrivastava</v>
      </c>
      <c r="G467">
        <f>YEAR(ohrm_timesheet[[#This Row],[start_date]])</f>
        <v>2023</v>
      </c>
      <c r="H467">
        <f>MONTH(ohrm_timesheet[[#This Row],[start_date]])</f>
        <v>5</v>
      </c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</row>
    <row r="468" spans="1:44" x14ac:dyDescent="0.3">
      <c r="A468">
        <v>463</v>
      </c>
      <c r="B468" t="s">
        <v>675</v>
      </c>
      <c r="C468" s="1">
        <v>45061</v>
      </c>
      <c r="D468" s="1">
        <v>45067</v>
      </c>
      <c r="E468">
        <v>15</v>
      </c>
      <c r="F468" t="str">
        <f>_xlfn.XLOOKUP(ohrm_timesheet[[#This Row],[employee_id]],hs_hr_employee[emp_number],hs_hr_employee[Employee Name],"NF",0,1)</f>
        <v>Gaurav Kokcha</v>
      </c>
      <c r="G468">
        <f>YEAR(ohrm_timesheet[[#This Row],[start_date]])</f>
        <v>2023</v>
      </c>
      <c r="H468">
        <f>MONTH(ohrm_timesheet[[#This Row],[start_date]])</f>
        <v>5</v>
      </c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</row>
    <row r="469" spans="1:44" x14ac:dyDescent="0.3">
      <c r="A469">
        <v>464</v>
      </c>
      <c r="B469" t="s">
        <v>675</v>
      </c>
      <c r="C469" s="1">
        <v>45068</v>
      </c>
      <c r="D469" s="1">
        <v>45074</v>
      </c>
      <c r="E469">
        <v>15</v>
      </c>
      <c r="F469" t="str">
        <f>_xlfn.XLOOKUP(ohrm_timesheet[[#This Row],[employee_id]],hs_hr_employee[emp_number],hs_hr_employee[Employee Name],"NF",0,1)</f>
        <v>Gaurav Kokcha</v>
      </c>
      <c r="G469">
        <f>YEAR(ohrm_timesheet[[#This Row],[start_date]])</f>
        <v>2023</v>
      </c>
      <c r="H469">
        <f>MONTH(ohrm_timesheet[[#This Row],[start_date]])</f>
        <v>5</v>
      </c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</row>
    <row r="470" spans="1:44" x14ac:dyDescent="0.3">
      <c r="A470">
        <v>465</v>
      </c>
      <c r="B470" t="s">
        <v>675</v>
      </c>
      <c r="C470" s="1">
        <v>45061</v>
      </c>
      <c r="D470" s="1">
        <v>45067</v>
      </c>
      <c r="E470">
        <v>100000</v>
      </c>
      <c r="F470" t="str">
        <f>_xlfn.XLOOKUP(ohrm_timesheet[[#This Row],[employee_id]],hs_hr_employee[emp_number],hs_hr_employee[Employee Name],"NF",0,1)</f>
        <v>x_Saurabh Shrivastava</v>
      </c>
      <c r="G470">
        <f>YEAR(ohrm_timesheet[[#This Row],[start_date]])</f>
        <v>2023</v>
      </c>
      <c r="H470">
        <f>MONTH(ohrm_timesheet[[#This Row],[start_date]])</f>
        <v>5</v>
      </c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</row>
    <row r="471" spans="1:44" x14ac:dyDescent="0.3">
      <c r="A471">
        <v>466</v>
      </c>
      <c r="B471" t="s">
        <v>675</v>
      </c>
      <c r="C471" s="1">
        <v>45068</v>
      </c>
      <c r="D471" s="1">
        <v>45074</v>
      </c>
      <c r="E471">
        <v>100000</v>
      </c>
      <c r="F471" t="str">
        <f>_xlfn.XLOOKUP(ohrm_timesheet[[#This Row],[employee_id]],hs_hr_employee[emp_number],hs_hr_employee[Employee Name],"NF",0,1)</f>
        <v>x_Saurabh Shrivastava</v>
      </c>
      <c r="G471">
        <f>YEAR(ohrm_timesheet[[#This Row],[start_date]])</f>
        <v>2023</v>
      </c>
      <c r="H471">
        <f>MONTH(ohrm_timesheet[[#This Row],[start_date]])</f>
        <v>5</v>
      </c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</row>
    <row r="472" spans="1:44" x14ac:dyDescent="0.3">
      <c r="A472">
        <v>467</v>
      </c>
      <c r="B472" t="s">
        <v>674</v>
      </c>
      <c r="C472" s="1">
        <v>45075</v>
      </c>
      <c r="D472" s="1">
        <v>45081</v>
      </c>
      <c r="E472">
        <v>4</v>
      </c>
      <c r="F472" t="str">
        <f>_xlfn.XLOOKUP(ohrm_timesheet[[#This Row],[employee_id]],hs_hr_employee[emp_number],hs_hr_employee[Employee Name],"NF",0,1)</f>
        <v>Jeet Sharma</v>
      </c>
      <c r="G472">
        <f>YEAR(ohrm_timesheet[[#This Row],[start_date]])</f>
        <v>2023</v>
      </c>
      <c r="H472">
        <f>MONTH(ohrm_timesheet[[#This Row],[start_date]])</f>
        <v>5</v>
      </c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</row>
    <row r="473" spans="1:44" x14ac:dyDescent="0.3">
      <c r="A473">
        <v>468</v>
      </c>
      <c r="B473" t="s">
        <v>674</v>
      </c>
      <c r="C473" s="1">
        <v>45047</v>
      </c>
      <c r="D473" s="1">
        <v>45053</v>
      </c>
      <c r="E473">
        <v>4</v>
      </c>
      <c r="F473" t="str">
        <f>_xlfn.XLOOKUP(ohrm_timesheet[[#This Row],[employee_id]],hs_hr_employee[emp_number],hs_hr_employee[Employee Name],"NF",0,1)</f>
        <v>Jeet Sharma</v>
      </c>
      <c r="G473">
        <f>YEAR(ohrm_timesheet[[#This Row],[start_date]])</f>
        <v>2023</v>
      </c>
      <c r="H473">
        <f>MONTH(ohrm_timesheet[[#This Row],[start_date]])</f>
        <v>5</v>
      </c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</row>
    <row r="474" spans="1:44" x14ac:dyDescent="0.3">
      <c r="A474">
        <v>469</v>
      </c>
      <c r="B474" t="s">
        <v>675</v>
      </c>
      <c r="C474" s="1">
        <v>45068</v>
      </c>
      <c r="D474" s="1">
        <v>45074</v>
      </c>
      <c r="E474">
        <v>16</v>
      </c>
      <c r="F474" t="str">
        <f>_xlfn.XLOOKUP(ohrm_timesheet[[#This Row],[employee_id]],hs_hr_employee[emp_number],hs_hr_employee[Employee Name],"NF",0,1)</f>
        <v>Neha Chaudhary</v>
      </c>
      <c r="G474">
        <f>YEAR(ohrm_timesheet[[#This Row],[start_date]])</f>
        <v>2023</v>
      </c>
      <c r="H474">
        <f>MONTH(ohrm_timesheet[[#This Row],[start_date]])</f>
        <v>5</v>
      </c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</row>
    <row r="475" spans="1:44" x14ac:dyDescent="0.3">
      <c r="A475">
        <v>470</v>
      </c>
      <c r="B475" t="s">
        <v>675</v>
      </c>
      <c r="C475" s="1">
        <v>45075</v>
      </c>
      <c r="D475" s="1">
        <v>45081</v>
      </c>
      <c r="E475">
        <v>14</v>
      </c>
      <c r="F475" t="str">
        <f>_xlfn.XLOOKUP(ohrm_timesheet[[#This Row],[employee_id]],hs_hr_employee[emp_number],hs_hr_employee[Employee Name],"NF",0,1)</f>
        <v>Amol Jalda</v>
      </c>
      <c r="G475">
        <f>YEAR(ohrm_timesheet[[#This Row],[start_date]])</f>
        <v>2023</v>
      </c>
      <c r="H475">
        <f>MONTH(ohrm_timesheet[[#This Row],[start_date]])</f>
        <v>5</v>
      </c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</row>
    <row r="476" spans="1:44" x14ac:dyDescent="0.3">
      <c r="A476">
        <v>471</v>
      </c>
      <c r="B476" t="s">
        <v>675</v>
      </c>
      <c r="C476" s="1">
        <v>45061</v>
      </c>
      <c r="D476" s="1">
        <v>45067</v>
      </c>
      <c r="E476">
        <v>14</v>
      </c>
      <c r="F476" t="str">
        <f>_xlfn.XLOOKUP(ohrm_timesheet[[#This Row],[employee_id]],hs_hr_employee[emp_number],hs_hr_employee[Employee Name],"NF",0,1)</f>
        <v>Amol Jalda</v>
      </c>
      <c r="G476">
        <f>YEAR(ohrm_timesheet[[#This Row],[start_date]])</f>
        <v>2023</v>
      </c>
      <c r="H476">
        <f>MONTH(ohrm_timesheet[[#This Row],[start_date]])</f>
        <v>5</v>
      </c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</row>
    <row r="477" spans="1:44" x14ac:dyDescent="0.3">
      <c r="A477">
        <v>472</v>
      </c>
      <c r="B477" t="s">
        <v>675</v>
      </c>
      <c r="C477" s="1">
        <v>45068</v>
      </c>
      <c r="D477" s="1">
        <v>45074</v>
      </c>
      <c r="E477">
        <v>14</v>
      </c>
      <c r="F477" t="str">
        <f>_xlfn.XLOOKUP(ohrm_timesheet[[#This Row],[employee_id]],hs_hr_employee[emp_number],hs_hr_employee[Employee Name],"NF",0,1)</f>
        <v>Amol Jalda</v>
      </c>
      <c r="G477">
        <f>YEAR(ohrm_timesheet[[#This Row],[start_date]])</f>
        <v>2023</v>
      </c>
      <c r="H477">
        <f>MONTH(ohrm_timesheet[[#This Row],[start_date]])</f>
        <v>5</v>
      </c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</row>
    <row r="478" spans="1:44" x14ac:dyDescent="0.3">
      <c r="A478">
        <v>473</v>
      </c>
      <c r="B478" t="s">
        <v>674</v>
      </c>
      <c r="C478" s="1">
        <v>45082</v>
      </c>
      <c r="D478" s="1">
        <v>45088</v>
      </c>
      <c r="E478">
        <v>7</v>
      </c>
      <c r="F478" t="str">
        <f>_xlfn.XLOOKUP(ohrm_timesheet[[#This Row],[employee_id]],hs_hr_employee[emp_number],hs_hr_employee[Employee Name],"NF",0,1)</f>
        <v>Shekhar Sharma</v>
      </c>
      <c r="G478">
        <f>YEAR(ohrm_timesheet[[#This Row],[start_date]])</f>
        <v>2023</v>
      </c>
      <c r="H478">
        <f>MONTH(ohrm_timesheet[[#This Row],[start_date]])</f>
        <v>6</v>
      </c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</row>
    <row r="479" spans="1:44" x14ac:dyDescent="0.3">
      <c r="A479">
        <v>474</v>
      </c>
      <c r="B479" t="s">
        <v>675</v>
      </c>
      <c r="C479" s="1">
        <v>45075</v>
      </c>
      <c r="D479" s="1">
        <v>45081</v>
      </c>
      <c r="E479">
        <v>7</v>
      </c>
      <c r="F479" t="str">
        <f>_xlfn.XLOOKUP(ohrm_timesheet[[#This Row],[employee_id]],hs_hr_employee[emp_number],hs_hr_employee[Employee Name],"NF",0,1)</f>
        <v>Shekhar Sharma</v>
      </c>
      <c r="G479">
        <f>YEAR(ohrm_timesheet[[#This Row],[start_date]])</f>
        <v>2023</v>
      </c>
      <c r="H479">
        <f>MONTH(ohrm_timesheet[[#This Row],[start_date]])</f>
        <v>5</v>
      </c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</row>
    <row r="480" spans="1:44" x14ac:dyDescent="0.3">
      <c r="A480">
        <v>475</v>
      </c>
      <c r="B480" t="s">
        <v>675</v>
      </c>
      <c r="C480" s="1">
        <v>45068</v>
      </c>
      <c r="D480" s="1">
        <v>45074</v>
      </c>
      <c r="E480">
        <v>7</v>
      </c>
      <c r="F480" t="str">
        <f>_xlfn.XLOOKUP(ohrm_timesheet[[#This Row],[employee_id]],hs_hr_employee[emp_number],hs_hr_employee[Employee Name],"NF",0,1)</f>
        <v>Shekhar Sharma</v>
      </c>
      <c r="G480">
        <f>YEAR(ohrm_timesheet[[#This Row],[start_date]])</f>
        <v>2023</v>
      </c>
      <c r="H480">
        <f>MONTH(ohrm_timesheet[[#This Row],[start_date]])</f>
        <v>5</v>
      </c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</row>
    <row r="481" spans="1:44" x14ac:dyDescent="0.3">
      <c r="A481">
        <v>476</v>
      </c>
      <c r="B481" t="s">
        <v>675</v>
      </c>
      <c r="C481" s="1">
        <v>45082</v>
      </c>
      <c r="D481" s="1">
        <v>45088</v>
      </c>
      <c r="E481">
        <v>100001</v>
      </c>
      <c r="F481" t="str">
        <f>_xlfn.XLOOKUP(ohrm_timesheet[[#This Row],[employee_id]],hs_hr_employee[emp_number],hs_hr_employee[Employee Name],"NF",0,1)</f>
        <v>Dinesh Agrawal</v>
      </c>
      <c r="G481">
        <f>YEAR(ohrm_timesheet[[#This Row],[start_date]])</f>
        <v>2023</v>
      </c>
      <c r="H481">
        <f>MONTH(ohrm_timesheet[[#This Row],[start_date]])</f>
        <v>6</v>
      </c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</row>
    <row r="482" spans="1:44" x14ac:dyDescent="0.3">
      <c r="A482">
        <v>477</v>
      </c>
      <c r="B482" t="s">
        <v>675</v>
      </c>
      <c r="C482" s="1">
        <v>45068</v>
      </c>
      <c r="D482" s="1">
        <v>45074</v>
      </c>
      <c r="E482">
        <v>100001</v>
      </c>
      <c r="F482" t="str">
        <f>_xlfn.XLOOKUP(ohrm_timesheet[[#This Row],[employee_id]],hs_hr_employee[emp_number],hs_hr_employee[Employee Name],"NF",0,1)</f>
        <v>Dinesh Agrawal</v>
      </c>
      <c r="G482">
        <f>YEAR(ohrm_timesheet[[#This Row],[start_date]])</f>
        <v>2023</v>
      </c>
      <c r="H482">
        <f>MONTH(ohrm_timesheet[[#This Row],[start_date]])</f>
        <v>5</v>
      </c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</row>
    <row r="483" spans="1:44" x14ac:dyDescent="0.3">
      <c r="A483">
        <v>478</v>
      </c>
      <c r="B483" t="s">
        <v>675</v>
      </c>
      <c r="C483" s="1">
        <v>45075</v>
      </c>
      <c r="D483" s="1">
        <v>45081</v>
      </c>
      <c r="E483">
        <v>100001</v>
      </c>
      <c r="F483" t="str">
        <f>_xlfn.XLOOKUP(ohrm_timesheet[[#This Row],[employee_id]],hs_hr_employee[emp_number],hs_hr_employee[Employee Name],"NF",0,1)</f>
        <v>Dinesh Agrawal</v>
      </c>
      <c r="G483">
        <f>YEAR(ohrm_timesheet[[#This Row],[start_date]])</f>
        <v>2023</v>
      </c>
      <c r="H483">
        <f>MONTH(ohrm_timesheet[[#This Row],[start_date]])</f>
        <v>5</v>
      </c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</row>
    <row r="484" spans="1:44" x14ac:dyDescent="0.3">
      <c r="A484">
        <v>479</v>
      </c>
      <c r="B484" t="s">
        <v>675</v>
      </c>
      <c r="C484" s="1">
        <v>45096</v>
      </c>
      <c r="D484" s="1">
        <v>45102</v>
      </c>
      <c r="E484">
        <v>100001</v>
      </c>
      <c r="F484" t="str">
        <f>_xlfn.XLOOKUP(ohrm_timesheet[[#This Row],[employee_id]],hs_hr_employee[emp_number],hs_hr_employee[Employee Name],"NF",0,1)</f>
        <v>Dinesh Agrawal</v>
      </c>
      <c r="G484">
        <f>YEAR(ohrm_timesheet[[#This Row],[start_date]])</f>
        <v>2023</v>
      </c>
      <c r="H484">
        <f>MONTH(ohrm_timesheet[[#This Row],[start_date]])</f>
        <v>6</v>
      </c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</row>
    <row r="485" spans="1:44" x14ac:dyDescent="0.3">
      <c r="A485">
        <v>480</v>
      </c>
      <c r="B485" t="s">
        <v>675</v>
      </c>
      <c r="C485" s="1">
        <v>45096</v>
      </c>
      <c r="D485" s="1">
        <v>45102</v>
      </c>
      <c r="E485">
        <v>7</v>
      </c>
      <c r="F485" t="str">
        <f>_xlfn.XLOOKUP(ohrm_timesheet[[#This Row],[employee_id]],hs_hr_employee[emp_number],hs_hr_employee[Employee Name],"NF",0,1)</f>
        <v>Shekhar Sharma</v>
      </c>
      <c r="G485">
        <f>YEAR(ohrm_timesheet[[#This Row],[start_date]])</f>
        <v>2023</v>
      </c>
      <c r="H485">
        <f>MONTH(ohrm_timesheet[[#This Row],[start_date]])</f>
        <v>6</v>
      </c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</row>
    <row r="486" spans="1:44" x14ac:dyDescent="0.3">
      <c r="A486">
        <v>481</v>
      </c>
      <c r="B486" t="s">
        <v>674</v>
      </c>
      <c r="C486" s="1">
        <v>45103</v>
      </c>
      <c r="D486" s="1">
        <v>45109</v>
      </c>
      <c r="E486">
        <v>14</v>
      </c>
      <c r="F486" t="str">
        <f>_xlfn.XLOOKUP(ohrm_timesheet[[#This Row],[employee_id]],hs_hr_employee[emp_number],hs_hr_employee[Employee Name],"NF",0,1)</f>
        <v>Amol Jalda</v>
      </c>
      <c r="G486">
        <f>YEAR(ohrm_timesheet[[#This Row],[start_date]])</f>
        <v>2023</v>
      </c>
      <c r="H486">
        <f>MONTH(ohrm_timesheet[[#This Row],[start_date]])</f>
        <v>6</v>
      </c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</row>
    <row r="487" spans="1:44" x14ac:dyDescent="0.3">
      <c r="A487">
        <v>482</v>
      </c>
      <c r="B487" t="s">
        <v>675</v>
      </c>
      <c r="C487" s="1">
        <v>45103</v>
      </c>
      <c r="D487" s="1">
        <v>45109</v>
      </c>
      <c r="E487">
        <v>15</v>
      </c>
      <c r="F487" t="str">
        <f>_xlfn.XLOOKUP(ohrm_timesheet[[#This Row],[employee_id]],hs_hr_employee[emp_number],hs_hr_employee[Employee Name],"NF",0,1)</f>
        <v>Gaurav Kokcha</v>
      </c>
      <c r="G487">
        <f>YEAR(ohrm_timesheet[[#This Row],[start_date]])</f>
        <v>2023</v>
      </c>
      <c r="H487">
        <f>MONTH(ohrm_timesheet[[#This Row],[start_date]])</f>
        <v>6</v>
      </c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</row>
    <row r="488" spans="1:44" x14ac:dyDescent="0.3">
      <c r="A488">
        <v>483</v>
      </c>
      <c r="B488" t="s">
        <v>675</v>
      </c>
      <c r="C488" s="1">
        <v>45082</v>
      </c>
      <c r="D488" s="1">
        <v>45088</v>
      </c>
      <c r="E488">
        <v>15</v>
      </c>
      <c r="F488" t="str">
        <f>_xlfn.XLOOKUP(ohrm_timesheet[[#This Row],[employee_id]],hs_hr_employee[emp_number],hs_hr_employee[Employee Name],"NF",0,1)</f>
        <v>Gaurav Kokcha</v>
      </c>
      <c r="G488">
        <f>YEAR(ohrm_timesheet[[#This Row],[start_date]])</f>
        <v>2023</v>
      </c>
      <c r="H488">
        <f>MONTH(ohrm_timesheet[[#This Row],[start_date]])</f>
        <v>6</v>
      </c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</row>
    <row r="489" spans="1:44" x14ac:dyDescent="0.3">
      <c r="A489">
        <v>484</v>
      </c>
      <c r="B489" t="s">
        <v>675</v>
      </c>
      <c r="C489" s="1">
        <v>45089</v>
      </c>
      <c r="D489" s="1">
        <v>45095</v>
      </c>
      <c r="E489">
        <v>15</v>
      </c>
      <c r="F489" t="str">
        <f>_xlfn.XLOOKUP(ohrm_timesheet[[#This Row],[employee_id]],hs_hr_employee[emp_number],hs_hr_employee[Employee Name],"NF",0,1)</f>
        <v>Gaurav Kokcha</v>
      </c>
      <c r="G489">
        <f>YEAR(ohrm_timesheet[[#This Row],[start_date]])</f>
        <v>2023</v>
      </c>
      <c r="H489">
        <f>MONTH(ohrm_timesheet[[#This Row],[start_date]])</f>
        <v>6</v>
      </c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</row>
    <row r="490" spans="1:44" x14ac:dyDescent="0.3">
      <c r="A490">
        <v>485</v>
      </c>
      <c r="B490" t="s">
        <v>675</v>
      </c>
      <c r="C490" s="1">
        <v>45103</v>
      </c>
      <c r="D490" s="1">
        <v>45109</v>
      </c>
      <c r="E490">
        <v>100001</v>
      </c>
      <c r="F490" t="str">
        <f>_xlfn.XLOOKUP(ohrm_timesheet[[#This Row],[employee_id]],hs_hr_employee[emp_number],hs_hr_employee[Employee Name],"NF",0,1)</f>
        <v>Dinesh Agrawal</v>
      </c>
      <c r="G490">
        <f>YEAR(ohrm_timesheet[[#This Row],[start_date]])</f>
        <v>2023</v>
      </c>
      <c r="H490">
        <f>MONTH(ohrm_timesheet[[#This Row],[start_date]])</f>
        <v>6</v>
      </c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</row>
    <row r="491" spans="1:44" x14ac:dyDescent="0.3">
      <c r="A491">
        <v>486</v>
      </c>
      <c r="B491" t="s">
        <v>675</v>
      </c>
      <c r="C491" s="1">
        <v>45096</v>
      </c>
      <c r="D491" s="1">
        <v>45102</v>
      </c>
      <c r="E491">
        <v>15</v>
      </c>
      <c r="F491" t="str">
        <f>_xlfn.XLOOKUP(ohrm_timesheet[[#This Row],[employee_id]],hs_hr_employee[emp_number],hs_hr_employee[Employee Name],"NF",0,1)</f>
        <v>Gaurav Kokcha</v>
      </c>
      <c r="G491">
        <f>YEAR(ohrm_timesheet[[#This Row],[start_date]])</f>
        <v>2023</v>
      </c>
      <c r="H491">
        <f>MONTH(ohrm_timesheet[[#This Row],[start_date]])</f>
        <v>6</v>
      </c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</row>
    <row r="492" spans="1:44" x14ac:dyDescent="0.3">
      <c r="A492">
        <v>487</v>
      </c>
      <c r="B492" t="s">
        <v>674</v>
      </c>
      <c r="C492" s="1">
        <v>45103</v>
      </c>
      <c r="D492" s="1">
        <v>45109</v>
      </c>
      <c r="E492">
        <v>100000</v>
      </c>
      <c r="F492" t="str">
        <f>_xlfn.XLOOKUP(ohrm_timesheet[[#This Row],[employee_id]],hs_hr_employee[emp_number],hs_hr_employee[Employee Name],"NF",0,1)</f>
        <v>x_Saurabh Shrivastava</v>
      </c>
      <c r="G492">
        <f>YEAR(ohrm_timesheet[[#This Row],[start_date]])</f>
        <v>2023</v>
      </c>
      <c r="H492">
        <f>MONTH(ohrm_timesheet[[#This Row],[start_date]])</f>
        <v>6</v>
      </c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</row>
    <row r="493" spans="1:44" x14ac:dyDescent="0.3">
      <c r="A493">
        <v>488</v>
      </c>
      <c r="B493" t="s">
        <v>674</v>
      </c>
      <c r="C493" s="1">
        <v>45082</v>
      </c>
      <c r="D493" s="1">
        <v>45088</v>
      </c>
      <c r="E493">
        <v>100000</v>
      </c>
      <c r="F493" t="str">
        <f>_xlfn.XLOOKUP(ohrm_timesheet[[#This Row],[employee_id]],hs_hr_employee[emp_number],hs_hr_employee[Employee Name],"NF",0,1)</f>
        <v>x_Saurabh Shrivastava</v>
      </c>
      <c r="G493">
        <f>YEAR(ohrm_timesheet[[#This Row],[start_date]])</f>
        <v>2023</v>
      </c>
      <c r="H493">
        <f>MONTH(ohrm_timesheet[[#This Row],[start_date]])</f>
        <v>6</v>
      </c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</row>
    <row r="494" spans="1:44" x14ac:dyDescent="0.3">
      <c r="A494">
        <v>489</v>
      </c>
      <c r="B494" t="s">
        <v>675</v>
      </c>
      <c r="C494" s="1">
        <v>45110</v>
      </c>
      <c r="D494" s="1">
        <v>45116</v>
      </c>
      <c r="E494">
        <v>100001</v>
      </c>
      <c r="F494" t="str">
        <f>_xlfn.XLOOKUP(ohrm_timesheet[[#This Row],[employee_id]],hs_hr_employee[emp_number],hs_hr_employee[Employee Name],"NF",0,1)</f>
        <v>Dinesh Agrawal</v>
      </c>
      <c r="G494">
        <f>YEAR(ohrm_timesheet[[#This Row],[start_date]])</f>
        <v>2023</v>
      </c>
      <c r="H494">
        <f>MONTH(ohrm_timesheet[[#This Row],[start_date]])</f>
        <v>7</v>
      </c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</row>
    <row r="495" spans="1:44" x14ac:dyDescent="0.3">
      <c r="A495">
        <v>490</v>
      </c>
      <c r="B495" t="s">
        <v>675</v>
      </c>
      <c r="C495" s="1">
        <v>45089</v>
      </c>
      <c r="D495" s="1">
        <v>45095</v>
      </c>
      <c r="E495">
        <v>100001</v>
      </c>
      <c r="F495" t="str">
        <f>_xlfn.XLOOKUP(ohrm_timesheet[[#This Row],[employee_id]],hs_hr_employee[emp_number],hs_hr_employee[Employee Name],"NF",0,1)</f>
        <v>Dinesh Agrawal</v>
      </c>
      <c r="G495">
        <f>YEAR(ohrm_timesheet[[#This Row],[start_date]])</f>
        <v>2023</v>
      </c>
      <c r="H495">
        <f>MONTH(ohrm_timesheet[[#This Row],[start_date]])</f>
        <v>6</v>
      </c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</row>
    <row r="496" spans="1:44" x14ac:dyDescent="0.3">
      <c r="A496">
        <v>491</v>
      </c>
      <c r="B496" t="s">
        <v>675</v>
      </c>
      <c r="C496" s="1">
        <v>45110</v>
      </c>
      <c r="D496" s="1">
        <v>45116</v>
      </c>
      <c r="E496">
        <v>7</v>
      </c>
      <c r="F496" t="str">
        <f>_xlfn.XLOOKUP(ohrm_timesheet[[#This Row],[employee_id]],hs_hr_employee[emp_number],hs_hr_employee[Employee Name],"NF",0,1)</f>
        <v>Shekhar Sharma</v>
      </c>
      <c r="G496">
        <f>YEAR(ohrm_timesheet[[#This Row],[start_date]])</f>
        <v>2023</v>
      </c>
      <c r="H496">
        <f>MONTH(ohrm_timesheet[[#This Row],[start_date]])</f>
        <v>7</v>
      </c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</row>
    <row r="497" spans="1:44" x14ac:dyDescent="0.3">
      <c r="A497">
        <v>492</v>
      </c>
      <c r="B497" t="s">
        <v>675</v>
      </c>
      <c r="C497" s="1">
        <v>45110</v>
      </c>
      <c r="D497" s="1">
        <v>45116</v>
      </c>
      <c r="E497">
        <v>15</v>
      </c>
      <c r="F497" t="str">
        <f>_xlfn.XLOOKUP(ohrm_timesheet[[#This Row],[employee_id]],hs_hr_employee[emp_number],hs_hr_employee[Employee Name],"NF",0,1)</f>
        <v>Gaurav Kokcha</v>
      </c>
      <c r="G497">
        <f>YEAR(ohrm_timesheet[[#This Row],[start_date]])</f>
        <v>2023</v>
      </c>
      <c r="H497">
        <f>MONTH(ohrm_timesheet[[#This Row],[start_date]])</f>
        <v>7</v>
      </c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</row>
    <row r="498" spans="1:44" x14ac:dyDescent="0.3">
      <c r="A498">
        <v>493</v>
      </c>
      <c r="B498" t="s">
        <v>675</v>
      </c>
      <c r="C498" s="1">
        <v>45110</v>
      </c>
      <c r="D498" s="1">
        <v>45116</v>
      </c>
      <c r="E498">
        <v>16</v>
      </c>
      <c r="F498" t="str">
        <f>_xlfn.XLOOKUP(ohrm_timesheet[[#This Row],[employee_id]],hs_hr_employee[emp_number],hs_hr_employee[Employee Name],"NF",0,1)</f>
        <v>Neha Chaudhary</v>
      </c>
      <c r="G498">
        <f>YEAR(ohrm_timesheet[[#This Row],[start_date]])</f>
        <v>2023</v>
      </c>
      <c r="H498">
        <f>MONTH(ohrm_timesheet[[#This Row],[start_date]])</f>
        <v>7</v>
      </c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</row>
    <row r="499" spans="1:44" x14ac:dyDescent="0.3">
      <c r="A499">
        <v>494</v>
      </c>
      <c r="B499" t="s">
        <v>675</v>
      </c>
      <c r="C499" s="1">
        <v>45082</v>
      </c>
      <c r="D499" s="1">
        <v>45088</v>
      </c>
      <c r="E499">
        <v>16</v>
      </c>
      <c r="F499" t="str">
        <f>_xlfn.XLOOKUP(ohrm_timesheet[[#This Row],[employee_id]],hs_hr_employee[emp_number],hs_hr_employee[Employee Name],"NF",0,1)</f>
        <v>Neha Chaudhary</v>
      </c>
      <c r="G499">
        <f>YEAR(ohrm_timesheet[[#This Row],[start_date]])</f>
        <v>2023</v>
      </c>
      <c r="H499">
        <f>MONTH(ohrm_timesheet[[#This Row],[start_date]])</f>
        <v>6</v>
      </c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</row>
    <row r="500" spans="1:44" x14ac:dyDescent="0.3">
      <c r="A500">
        <v>495</v>
      </c>
      <c r="B500" t="s">
        <v>674</v>
      </c>
      <c r="C500" s="1">
        <v>45089</v>
      </c>
      <c r="D500" s="1">
        <v>45095</v>
      </c>
      <c r="E500">
        <v>7</v>
      </c>
      <c r="F500" t="str">
        <f>_xlfn.XLOOKUP(ohrm_timesheet[[#This Row],[employee_id]],hs_hr_employee[emp_number],hs_hr_employee[Employee Name],"NF",0,1)</f>
        <v>Shekhar Sharma</v>
      </c>
      <c r="G500">
        <f>YEAR(ohrm_timesheet[[#This Row],[start_date]])</f>
        <v>2023</v>
      </c>
      <c r="H500">
        <f>MONTH(ohrm_timesheet[[#This Row],[start_date]])</f>
        <v>6</v>
      </c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</row>
    <row r="501" spans="1:44" x14ac:dyDescent="0.3">
      <c r="A501">
        <v>496</v>
      </c>
      <c r="B501" t="s">
        <v>675</v>
      </c>
      <c r="C501" s="1">
        <v>45089</v>
      </c>
      <c r="D501" s="1">
        <v>45095</v>
      </c>
      <c r="E501">
        <v>16</v>
      </c>
      <c r="F501" t="str">
        <f>_xlfn.XLOOKUP(ohrm_timesheet[[#This Row],[employee_id]],hs_hr_employee[emp_number],hs_hr_employee[Employee Name],"NF",0,1)</f>
        <v>Neha Chaudhary</v>
      </c>
      <c r="G501">
        <f>YEAR(ohrm_timesheet[[#This Row],[start_date]])</f>
        <v>2023</v>
      </c>
      <c r="H501">
        <f>MONTH(ohrm_timesheet[[#This Row],[start_date]])</f>
        <v>6</v>
      </c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</row>
    <row r="502" spans="1:44" x14ac:dyDescent="0.3">
      <c r="A502">
        <v>497</v>
      </c>
      <c r="B502" t="s">
        <v>675</v>
      </c>
      <c r="C502" s="1">
        <v>45103</v>
      </c>
      <c r="D502" s="1">
        <v>45109</v>
      </c>
      <c r="E502">
        <v>7</v>
      </c>
      <c r="F502" t="str">
        <f>_xlfn.XLOOKUP(ohrm_timesheet[[#This Row],[employee_id]],hs_hr_employee[emp_number],hs_hr_employee[Employee Name],"NF",0,1)</f>
        <v>Shekhar Sharma</v>
      </c>
      <c r="G502">
        <f>YEAR(ohrm_timesheet[[#This Row],[start_date]])</f>
        <v>2023</v>
      </c>
      <c r="H502">
        <f>MONTH(ohrm_timesheet[[#This Row],[start_date]])</f>
        <v>6</v>
      </c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</row>
    <row r="503" spans="1:44" x14ac:dyDescent="0.3">
      <c r="A503">
        <v>498</v>
      </c>
      <c r="B503" t="s">
        <v>675</v>
      </c>
      <c r="C503" s="1">
        <v>45096</v>
      </c>
      <c r="D503" s="1">
        <v>45102</v>
      </c>
      <c r="E503">
        <v>16</v>
      </c>
      <c r="F503" t="str">
        <f>_xlfn.XLOOKUP(ohrm_timesheet[[#This Row],[employee_id]],hs_hr_employee[emp_number],hs_hr_employee[Employee Name],"NF",0,1)</f>
        <v>Neha Chaudhary</v>
      </c>
      <c r="G503">
        <f>YEAR(ohrm_timesheet[[#This Row],[start_date]])</f>
        <v>2023</v>
      </c>
      <c r="H503">
        <f>MONTH(ohrm_timesheet[[#This Row],[start_date]])</f>
        <v>6</v>
      </c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</row>
    <row r="504" spans="1:44" x14ac:dyDescent="0.3">
      <c r="A504">
        <v>499</v>
      </c>
      <c r="B504" t="s">
        <v>675</v>
      </c>
      <c r="C504" s="1">
        <v>45103</v>
      </c>
      <c r="D504" s="1">
        <v>45109</v>
      </c>
      <c r="E504">
        <v>16</v>
      </c>
      <c r="F504" t="str">
        <f>_xlfn.XLOOKUP(ohrm_timesheet[[#This Row],[employee_id]],hs_hr_employee[emp_number],hs_hr_employee[Employee Name],"NF",0,1)</f>
        <v>Neha Chaudhary</v>
      </c>
      <c r="G504">
        <f>YEAR(ohrm_timesheet[[#This Row],[start_date]])</f>
        <v>2023</v>
      </c>
      <c r="H504">
        <f>MONTH(ohrm_timesheet[[#This Row],[start_date]])</f>
        <v>6</v>
      </c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</row>
    <row r="505" spans="1:44" x14ac:dyDescent="0.3">
      <c r="A505">
        <v>500</v>
      </c>
      <c r="B505" t="s">
        <v>674</v>
      </c>
      <c r="C505" s="1">
        <v>45110</v>
      </c>
      <c r="D505" s="1">
        <v>45116</v>
      </c>
      <c r="E505">
        <v>14</v>
      </c>
      <c r="F505" t="str">
        <f>_xlfn.XLOOKUP(ohrm_timesheet[[#This Row],[employee_id]],hs_hr_employee[emp_number],hs_hr_employee[Employee Name],"NF",0,1)</f>
        <v>Amol Jalda</v>
      </c>
      <c r="G505">
        <f>YEAR(ohrm_timesheet[[#This Row],[start_date]])</f>
        <v>2023</v>
      </c>
      <c r="H505">
        <f>MONTH(ohrm_timesheet[[#This Row],[start_date]])</f>
        <v>7</v>
      </c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</row>
    <row r="506" spans="1:44" x14ac:dyDescent="0.3">
      <c r="A506">
        <v>501</v>
      </c>
      <c r="B506" t="s">
        <v>674</v>
      </c>
      <c r="C506" s="1">
        <v>45117</v>
      </c>
      <c r="D506" s="1">
        <v>45123</v>
      </c>
      <c r="E506">
        <v>14</v>
      </c>
      <c r="F506" t="str">
        <f>_xlfn.XLOOKUP(ohrm_timesheet[[#This Row],[employee_id]],hs_hr_employee[emp_number],hs_hr_employee[Employee Name],"NF",0,1)</f>
        <v>Amol Jalda</v>
      </c>
      <c r="G506">
        <f>YEAR(ohrm_timesheet[[#This Row],[start_date]])</f>
        <v>2023</v>
      </c>
      <c r="H506">
        <f>MONTH(ohrm_timesheet[[#This Row],[start_date]])</f>
        <v>7</v>
      </c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</row>
    <row r="507" spans="1:44" x14ac:dyDescent="0.3">
      <c r="A507">
        <v>502</v>
      </c>
      <c r="B507" t="s">
        <v>675</v>
      </c>
      <c r="C507" s="1">
        <v>45124</v>
      </c>
      <c r="D507" s="1">
        <v>45130</v>
      </c>
      <c r="E507">
        <v>7</v>
      </c>
      <c r="F507" t="str">
        <f>_xlfn.XLOOKUP(ohrm_timesheet[[#This Row],[employee_id]],hs_hr_employee[emp_number],hs_hr_employee[Employee Name],"NF",0,1)</f>
        <v>Shekhar Sharma</v>
      </c>
      <c r="G507">
        <f>YEAR(ohrm_timesheet[[#This Row],[start_date]])</f>
        <v>2023</v>
      </c>
      <c r="H507">
        <f>MONTH(ohrm_timesheet[[#This Row],[start_date]])</f>
        <v>7</v>
      </c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</row>
    <row r="508" spans="1:44" x14ac:dyDescent="0.3">
      <c r="A508">
        <v>503</v>
      </c>
      <c r="B508" t="s">
        <v>674</v>
      </c>
      <c r="C508" s="1">
        <v>45124</v>
      </c>
      <c r="D508" s="1">
        <v>45130</v>
      </c>
      <c r="E508">
        <v>4</v>
      </c>
      <c r="F508" t="str">
        <f>_xlfn.XLOOKUP(ohrm_timesheet[[#This Row],[employee_id]],hs_hr_employee[emp_number],hs_hr_employee[Employee Name],"NF",0,1)</f>
        <v>Jeet Sharma</v>
      </c>
      <c r="G508">
        <f>YEAR(ohrm_timesheet[[#This Row],[start_date]])</f>
        <v>2023</v>
      </c>
      <c r="H508">
        <f>MONTH(ohrm_timesheet[[#This Row],[start_date]])</f>
        <v>7</v>
      </c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</row>
    <row r="509" spans="1:44" x14ac:dyDescent="0.3">
      <c r="A509">
        <v>504</v>
      </c>
      <c r="B509" t="s">
        <v>674</v>
      </c>
      <c r="C509" s="1">
        <v>45117</v>
      </c>
      <c r="D509" s="1">
        <v>45123</v>
      </c>
      <c r="E509">
        <v>4</v>
      </c>
      <c r="F509" t="str">
        <f>_xlfn.XLOOKUP(ohrm_timesheet[[#This Row],[employee_id]],hs_hr_employee[emp_number],hs_hr_employee[Employee Name],"NF",0,1)</f>
        <v>Jeet Sharma</v>
      </c>
      <c r="G509">
        <f>YEAR(ohrm_timesheet[[#This Row],[start_date]])</f>
        <v>2023</v>
      </c>
      <c r="H509">
        <f>MONTH(ohrm_timesheet[[#This Row],[start_date]])</f>
        <v>7</v>
      </c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</row>
    <row r="510" spans="1:44" x14ac:dyDescent="0.3">
      <c r="A510">
        <v>505</v>
      </c>
      <c r="B510" t="s">
        <v>675</v>
      </c>
      <c r="C510" s="1">
        <v>45131</v>
      </c>
      <c r="D510" s="1">
        <v>45137</v>
      </c>
      <c r="E510">
        <v>100004</v>
      </c>
      <c r="F510" t="str">
        <f>_xlfn.XLOOKUP(ohrm_timesheet[[#This Row],[employee_id]],hs_hr_employee[emp_number],hs_hr_employee[Employee Name],"NF",0,1)</f>
        <v>Sourav Rathor</v>
      </c>
      <c r="G510">
        <f>YEAR(ohrm_timesheet[[#This Row],[start_date]])</f>
        <v>2023</v>
      </c>
      <c r="H510">
        <f>MONTH(ohrm_timesheet[[#This Row],[start_date]])</f>
        <v>7</v>
      </c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</row>
    <row r="511" spans="1:44" x14ac:dyDescent="0.3">
      <c r="A511">
        <v>506</v>
      </c>
      <c r="B511" t="s">
        <v>674</v>
      </c>
      <c r="C511" s="1">
        <v>45131</v>
      </c>
      <c r="D511" s="1">
        <v>45137</v>
      </c>
      <c r="E511">
        <v>100003</v>
      </c>
      <c r="F511" t="str">
        <f>_xlfn.XLOOKUP(ohrm_timesheet[[#This Row],[employee_id]],hs_hr_employee[emp_number],hs_hr_employee[Employee Name],"NF",0,1)</f>
        <v>x_Adnaan Ahmed</v>
      </c>
      <c r="G511">
        <f>YEAR(ohrm_timesheet[[#This Row],[start_date]])</f>
        <v>2023</v>
      </c>
      <c r="H511">
        <f>MONTH(ohrm_timesheet[[#This Row],[start_date]])</f>
        <v>7</v>
      </c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</row>
    <row r="512" spans="1:44" x14ac:dyDescent="0.3">
      <c r="A512">
        <v>507</v>
      </c>
      <c r="B512" t="s">
        <v>674</v>
      </c>
      <c r="C512" s="1">
        <v>45131</v>
      </c>
      <c r="D512" s="1">
        <v>45137</v>
      </c>
      <c r="E512">
        <v>14</v>
      </c>
      <c r="F512" t="str">
        <f>_xlfn.XLOOKUP(ohrm_timesheet[[#This Row],[employee_id]],hs_hr_employee[emp_number],hs_hr_employee[Employee Name],"NF",0,1)</f>
        <v>Amol Jalda</v>
      </c>
      <c r="G512">
        <f>YEAR(ohrm_timesheet[[#This Row],[start_date]])</f>
        <v>2023</v>
      </c>
      <c r="H512">
        <f>MONTH(ohrm_timesheet[[#This Row],[start_date]])</f>
        <v>7</v>
      </c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</row>
    <row r="513" spans="1:44" x14ac:dyDescent="0.3">
      <c r="A513">
        <v>508</v>
      </c>
      <c r="B513" t="s">
        <v>675</v>
      </c>
      <c r="C513" s="1">
        <v>45131</v>
      </c>
      <c r="D513" s="1">
        <v>45137</v>
      </c>
      <c r="E513">
        <v>100001</v>
      </c>
      <c r="F513" t="str">
        <f>_xlfn.XLOOKUP(ohrm_timesheet[[#This Row],[employee_id]],hs_hr_employee[emp_number],hs_hr_employee[Employee Name],"NF",0,1)</f>
        <v>Dinesh Agrawal</v>
      </c>
      <c r="G513">
        <f>YEAR(ohrm_timesheet[[#This Row],[start_date]])</f>
        <v>2023</v>
      </c>
      <c r="H513">
        <f>MONTH(ohrm_timesheet[[#This Row],[start_date]])</f>
        <v>7</v>
      </c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</row>
    <row r="514" spans="1:44" x14ac:dyDescent="0.3">
      <c r="A514">
        <v>509</v>
      </c>
      <c r="B514" t="s">
        <v>674</v>
      </c>
      <c r="C514" s="1">
        <v>45131</v>
      </c>
      <c r="D514" s="1">
        <v>45137</v>
      </c>
      <c r="E514">
        <v>4</v>
      </c>
      <c r="F514" t="str">
        <f>_xlfn.XLOOKUP(ohrm_timesheet[[#This Row],[employee_id]],hs_hr_employee[emp_number],hs_hr_employee[Employee Name],"NF",0,1)</f>
        <v>Jeet Sharma</v>
      </c>
      <c r="G514">
        <f>YEAR(ohrm_timesheet[[#This Row],[start_date]])</f>
        <v>2023</v>
      </c>
      <c r="H514">
        <f>MONTH(ohrm_timesheet[[#This Row],[start_date]])</f>
        <v>7</v>
      </c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</row>
    <row r="515" spans="1:44" x14ac:dyDescent="0.3">
      <c r="A515">
        <v>510</v>
      </c>
      <c r="B515" t="s">
        <v>675</v>
      </c>
      <c r="C515" s="1">
        <v>45124</v>
      </c>
      <c r="D515" s="1">
        <v>45130</v>
      </c>
      <c r="E515">
        <v>100003</v>
      </c>
      <c r="F515" t="str">
        <f>_xlfn.XLOOKUP(ohrm_timesheet[[#This Row],[employee_id]],hs_hr_employee[emp_number],hs_hr_employee[Employee Name],"NF",0,1)</f>
        <v>x_Adnaan Ahmed</v>
      </c>
      <c r="G515">
        <f>YEAR(ohrm_timesheet[[#This Row],[start_date]])</f>
        <v>2023</v>
      </c>
      <c r="H515">
        <f>MONTH(ohrm_timesheet[[#This Row],[start_date]])</f>
        <v>7</v>
      </c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</row>
    <row r="516" spans="1:44" x14ac:dyDescent="0.3">
      <c r="A516">
        <v>511</v>
      </c>
      <c r="B516" t="s">
        <v>674</v>
      </c>
      <c r="C516" s="1">
        <v>45124</v>
      </c>
      <c r="D516" s="1">
        <v>45130</v>
      </c>
      <c r="E516">
        <v>100004</v>
      </c>
      <c r="F516" t="str">
        <f>_xlfn.XLOOKUP(ohrm_timesheet[[#This Row],[employee_id]],hs_hr_employee[emp_number],hs_hr_employee[Employee Name],"NF",0,1)</f>
        <v>Sourav Rathor</v>
      </c>
      <c r="G516">
        <f>YEAR(ohrm_timesheet[[#This Row],[start_date]])</f>
        <v>2023</v>
      </c>
      <c r="H516">
        <f>MONTH(ohrm_timesheet[[#This Row],[start_date]])</f>
        <v>7</v>
      </c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</row>
    <row r="517" spans="1:44" x14ac:dyDescent="0.3">
      <c r="A517">
        <v>512</v>
      </c>
      <c r="B517" t="s">
        <v>675</v>
      </c>
      <c r="C517" s="1">
        <v>45131</v>
      </c>
      <c r="D517" s="1">
        <v>45137</v>
      </c>
      <c r="E517">
        <v>7</v>
      </c>
      <c r="F517" t="str">
        <f>_xlfn.XLOOKUP(ohrm_timesheet[[#This Row],[employee_id]],hs_hr_employee[emp_number],hs_hr_employee[Employee Name],"NF",0,1)</f>
        <v>Shekhar Sharma</v>
      </c>
      <c r="G517">
        <f>YEAR(ohrm_timesheet[[#This Row],[start_date]])</f>
        <v>2023</v>
      </c>
      <c r="H517">
        <f>MONTH(ohrm_timesheet[[#This Row],[start_date]])</f>
        <v>7</v>
      </c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</row>
    <row r="518" spans="1:44" x14ac:dyDescent="0.3">
      <c r="A518">
        <v>513</v>
      </c>
      <c r="B518" t="s">
        <v>675</v>
      </c>
      <c r="C518" s="1">
        <v>45131</v>
      </c>
      <c r="D518" s="1">
        <v>45137</v>
      </c>
      <c r="E518">
        <v>15</v>
      </c>
      <c r="F518" t="str">
        <f>_xlfn.XLOOKUP(ohrm_timesheet[[#This Row],[employee_id]],hs_hr_employee[emp_number],hs_hr_employee[Employee Name],"NF",0,1)</f>
        <v>Gaurav Kokcha</v>
      </c>
      <c r="G518">
        <f>YEAR(ohrm_timesheet[[#This Row],[start_date]])</f>
        <v>2023</v>
      </c>
      <c r="H518">
        <f>MONTH(ohrm_timesheet[[#This Row],[start_date]])</f>
        <v>7</v>
      </c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</row>
    <row r="519" spans="1:44" x14ac:dyDescent="0.3">
      <c r="A519">
        <v>514</v>
      </c>
      <c r="B519" t="s">
        <v>675</v>
      </c>
      <c r="C519" s="1">
        <v>45138</v>
      </c>
      <c r="D519" s="1">
        <v>45144</v>
      </c>
      <c r="E519">
        <v>100004</v>
      </c>
      <c r="F519" t="str">
        <f>_xlfn.XLOOKUP(ohrm_timesheet[[#This Row],[employee_id]],hs_hr_employee[emp_number],hs_hr_employee[Employee Name],"NF",0,1)</f>
        <v>Sourav Rathor</v>
      </c>
      <c r="G519">
        <f>YEAR(ohrm_timesheet[[#This Row],[start_date]])</f>
        <v>2023</v>
      </c>
      <c r="H519">
        <f>MONTH(ohrm_timesheet[[#This Row],[start_date]])</f>
        <v>7</v>
      </c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</row>
    <row r="520" spans="1:44" x14ac:dyDescent="0.3">
      <c r="A520">
        <v>515</v>
      </c>
      <c r="B520" t="s">
        <v>675</v>
      </c>
      <c r="C520" s="1">
        <v>45138</v>
      </c>
      <c r="D520" s="1">
        <v>45144</v>
      </c>
      <c r="E520">
        <v>100001</v>
      </c>
      <c r="F520" t="str">
        <f>_xlfn.XLOOKUP(ohrm_timesheet[[#This Row],[employee_id]],hs_hr_employee[emp_number],hs_hr_employee[Employee Name],"NF",0,1)</f>
        <v>Dinesh Agrawal</v>
      </c>
      <c r="G520">
        <f>YEAR(ohrm_timesheet[[#This Row],[start_date]])</f>
        <v>2023</v>
      </c>
      <c r="H520">
        <f>MONTH(ohrm_timesheet[[#This Row],[start_date]])</f>
        <v>7</v>
      </c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</row>
    <row r="521" spans="1:44" x14ac:dyDescent="0.3">
      <c r="A521">
        <v>516</v>
      </c>
      <c r="B521" t="s">
        <v>674</v>
      </c>
      <c r="C521" s="1">
        <v>45138</v>
      </c>
      <c r="D521" s="1">
        <v>45144</v>
      </c>
      <c r="E521">
        <v>100003</v>
      </c>
      <c r="F521" t="str">
        <f>_xlfn.XLOOKUP(ohrm_timesheet[[#This Row],[employee_id]],hs_hr_employee[emp_number],hs_hr_employee[Employee Name],"NF",0,1)</f>
        <v>x_Adnaan Ahmed</v>
      </c>
      <c r="G521">
        <f>YEAR(ohrm_timesheet[[#This Row],[start_date]])</f>
        <v>2023</v>
      </c>
      <c r="H521">
        <f>MONTH(ohrm_timesheet[[#This Row],[start_date]])</f>
        <v>7</v>
      </c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</row>
    <row r="522" spans="1:44" x14ac:dyDescent="0.3">
      <c r="A522">
        <v>517</v>
      </c>
      <c r="B522" t="s">
        <v>675</v>
      </c>
      <c r="C522" s="1">
        <v>45138</v>
      </c>
      <c r="D522" s="1">
        <v>45144</v>
      </c>
      <c r="E522">
        <v>15</v>
      </c>
      <c r="F522" t="str">
        <f>_xlfn.XLOOKUP(ohrm_timesheet[[#This Row],[employee_id]],hs_hr_employee[emp_number],hs_hr_employee[Employee Name],"NF",0,1)</f>
        <v>Gaurav Kokcha</v>
      </c>
      <c r="G522">
        <f>YEAR(ohrm_timesheet[[#This Row],[start_date]])</f>
        <v>2023</v>
      </c>
      <c r="H522">
        <f>MONTH(ohrm_timesheet[[#This Row],[start_date]])</f>
        <v>7</v>
      </c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</row>
    <row r="523" spans="1:44" x14ac:dyDescent="0.3">
      <c r="A523">
        <v>518</v>
      </c>
      <c r="B523" t="s">
        <v>675</v>
      </c>
      <c r="C523" s="1">
        <v>45117</v>
      </c>
      <c r="D523" s="1">
        <v>45123</v>
      </c>
      <c r="E523">
        <v>15</v>
      </c>
      <c r="F523" t="str">
        <f>_xlfn.XLOOKUP(ohrm_timesheet[[#This Row],[employee_id]],hs_hr_employee[emp_number],hs_hr_employee[Employee Name],"NF",0,1)</f>
        <v>Gaurav Kokcha</v>
      </c>
      <c r="G523">
        <f>YEAR(ohrm_timesheet[[#This Row],[start_date]])</f>
        <v>2023</v>
      </c>
      <c r="H523">
        <f>MONTH(ohrm_timesheet[[#This Row],[start_date]])</f>
        <v>7</v>
      </c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</row>
    <row r="524" spans="1:44" x14ac:dyDescent="0.3">
      <c r="A524">
        <v>519</v>
      </c>
      <c r="B524" t="s">
        <v>675</v>
      </c>
      <c r="C524" s="1">
        <v>45124</v>
      </c>
      <c r="D524" s="1">
        <v>45130</v>
      </c>
      <c r="E524">
        <v>15</v>
      </c>
      <c r="F524" t="str">
        <f>_xlfn.XLOOKUP(ohrm_timesheet[[#This Row],[employee_id]],hs_hr_employee[emp_number],hs_hr_employee[Employee Name],"NF",0,1)</f>
        <v>Gaurav Kokcha</v>
      </c>
      <c r="G524">
        <f>YEAR(ohrm_timesheet[[#This Row],[start_date]])</f>
        <v>2023</v>
      </c>
      <c r="H524">
        <f>MONTH(ohrm_timesheet[[#This Row],[start_date]])</f>
        <v>7</v>
      </c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</row>
    <row r="525" spans="1:44" x14ac:dyDescent="0.3">
      <c r="A525">
        <v>520</v>
      </c>
      <c r="B525" t="s">
        <v>675</v>
      </c>
      <c r="C525" s="1">
        <v>45138</v>
      </c>
      <c r="D525" s="1">
        <v>45144</v>
      </c>
      <c r="E525">
        <v>16</v>
      </c>
      <c r="F525" t="str">
        <f>_xlfn.XLOOKUP(ohrm_timesheet[[#This Row],[employee_id]],hs_hr_employee[emp_number],hs_hr_employee[Employee Name],"NF",0,1)</f>
        <v>Neha Chaudhary</v>
      </c>
      <c r="G525">
        <f>YEAR(ohrm_timesheet[[#This Row],[start_date]])</f>
        <v>2023</v>
      </c>
      <c r="H525">
        <f>MONTH(ohrm_timesheet[[#This Row],[start_date]])</f>
        <v>7</v>
      </c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</row>
    <row r="526" spans="1:44" x14ac:dyDescent="0.3">
      <c r="A526">
        <v>521</v>
      </c>
      <c r="B526" t="s">
        <v>675</v>
      </c>
      <c r="C526" s="1">
        <v>45117</v>
      </c>
      <c r="D526" s="1">
        <v>45123</v>
      </c>
      <c r="E526">
        <v>100001</v>
      </c>
      <c r="F526" t="str">
        <f>_xlfn.XLOOKUP(ohrm_timesheet[[#This Row],[employee_id]],hs_hr_employee[emp_number],hs_hr_employee[Employee Name],"NF",0,1)</f>
        <v>Dinesh Agrawal</v>
      </c>
      <c r="G526">
        <f>YEAR(ohrm_timesheet[[#This Row],[start_date]])</f>
        <v>2023</v>
      </c>
      <c r="H526">
        <f>MONTH(ohrm_timesheet[[#This Row],[start_date]])</f>
        <v>7</v>
      </c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</row>
    <row r="527" spans="1:44" x14ac:dyDescent="0.3">
      <c r="A527">
        <v>522</v>
      </c>
      <c r="B527" t="s">
        <v>675</v>
      </c>
      <c r="C527" s="1">
        <v>45124</v>
      </c>
      <c r="D527" s="1">
        <v>45130</v>
      </c>
      <c r="E527">
        <v>100001</v>
      </c>
      <c r="F527" t="str">
        <f>_xlfn.XLOOKUP(ohrm_timesheet[[#This Row],[employee_id]],hs_hr_employee[emp_number],hs_hr_employee[Employee Name],"NF",0,1)</f>
        <v>Dinesh Agrawal</v>
      </c>
      <c r="G527">
        <f>YEAR(ohrm_timesheet[[#This Row],[start_date]])</f>
        <v>2023</v>
      </c>
      <c r="H527">
        <f>MONTH(ohrm_timesheet[[#This Row],[start_date]])</f>
        <v>7</v>
      </c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</row>
    <row r="528" spans="1:44" x14ac:dyDescent="0.3">
      <c r="A528">
        <v>523</v>
      </c>
      <c r="B528" t="s">
        <v>675</v>
      </c>
      <c r="C528" s="1">
        <v>45117</v>
      </c>
      <c r="D528" s="1">
        <v>45123</v>
      </c>
      <c r="E528">
        <v>16</v>
      </c>
      <c r="F528" t="str">
        <f>_xlfn.XLOOKUP(ohrm_timesheet[[#This Row],[employee_id]],hs_hr_employee[emp_number],hs_hr_employee[Employee Name],"NF",0,1)</f>
        <v>Neha Chaudhary</v>
      </c>
      <c r="G528">
        <f>YEAR(ohrm_timesheet[[#This Row],[start_date]])</f>
        <v>2023</v>
      </c>
      <c r="H528">
        <f>MONTH(ohrm_timesheet[[#This Row],[start_date]])</f>
        <v>7</v>
      </c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</row>
    <row r="529" spans="1:44" x14ac:dyDescent="0.3">
      <c r="A529">
        <v>524</v>
      </c>
      <c r="B529" t="s">
        <v>675</v>
      </c>
      <c r="C529" s="1">
        <v>45124</v>
      </c>
      <c r="D529" s="1">
        <v>45130</v>
      </c>
      <c r="E529">
        <v>16</v>
      </c>
      <c r="F529" t="str">
        <f>_xlfn.XLOOKUP(ohrm_timesheet[[#This Row],[employee_id]],hs_hr_employee[emp_number],hs_hr_employee[Employee Name],"NF",0,1)</f>
        <v>Neha Chaudhary</v>
      </c>
      <c r="G529">
        <f>YEAR(ohrm_timesheet[[#This Row],[start_date]])</f>
        <v>2023</v>
      </c>
      <c r="H529">
        <f>MONTH(ohrm_timesheet[[#This Row],[start_date]])</f>
        <v>7</v>
      </c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</row>
    <row r="530" spans="1:44" x14ac:dyDescent="0.3">
      <c r="A530">
        <v>525</v>
      </c>
      <c r="B530" t="s">
        <v>675</v>
      </c>
      <c r="C530" s="1">
        <v>45131</v>
      </c>
      <c r="D530" s="1">
        <v>45137</v>
      </c>
      <c r="E530">
        <v>16</v>
      </c>
      <c r="F530" t="str">
        <f>_xlfn.XLOOKUP(ohrm_timesheet[[#This Row],[employee_id]],hs_hr_employee[emp_number],hs_hr_employee[Employee Name],"NF",0,1)</f>
        <v>Neha Chaudhary</v>
      </c>
      <c r="G530">
        <f>YEAR(ohrm_timesheet[[#This Row],[start_date]])</f>
        <v>2023</v>
      </c>
      <c r="H530">
        <f>MONTH(ohrm_timesheet[[#This Row],[start_date]])</f>
        <v>7</v>
      </c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</row>
    <row r="531" spans="1:44" x14ac:dyDescent="0.3">
      <c r="A531">
        <v>526</v>
      </c>
      <c r="B531" t="s">
        <v>675</v>
      </c>
      <c r="C531" s="1">
        <v>45138</v>
      </c>
      <c r="D531" s="1">
        <v>45144</v>
      </c>
      <c r="E531">
        <v>7</v>
      </c>
      <c r="F531" t="str">
        <f>_xlfn.XLOOKUP(ohrm_timesheet[[#This Row],[employee_id]],hs_hr_employee[emp_number],hs_hr_employee[Employee Name],"NF",0,1)</f>
        <v>Shekhar Sharma</v>
      </c>
      <c r="G531">
        <f>YEAR(ohrm_timesheet[[#This Row],[start_date]])</f>
        <v>2023</v>
      </c>
      <c r="H531">
        <f>MONTH(ohrm_timesheet[[#This Row],[start_date]])</f>
        <v>7</v>
      </c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</row>
    <row r="532" spans="1:44" x14ac:dyDescent="0.3">
      <c r="A532">
        <v>527</v>
      </c>
      <c r="B532" t="s">
        <v>675</v>
      </c>
      <c r="C532" s="1">
        <v>45117</v>
      </c>
      <c r="D532" s="1">
        <v>45123</v>
      </c>
      <c r="E532">
        <v>7</v>
      </c>
      <c r="F532" t="str">
        <f>_xlfn.XLOOKUP(ohrm_timesheet[[#This Row],[employee_id]],hs_hr_employee[emp_number],hs_hr_employee[Employee Name],"NF",0,1)</f>
        <v>Shekhar Sharma</v>
      </c>
      <c r="G532">
        <f>YEAR(ohrm_timesheet[[#This Row],[start_date]])</f>
        <v>2023</v>
      </c>
      <c r="H532">
        <f>MONTH(ohrm_timesheet[[#This Row],[start_date]])</f>
        <v>7</v>
      </c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</row>
    <row r="533" spans="1:44" x14ac:dyDescent="0.3">
      <c r="A533">
        <v>528</v>
      </c>
      <c r="B533" t="s">
        <v>674</v>
      </c>
      <c r="C533" s="1">
        <v>45145</v>
      </c>
      <c r="D533" s="1">
        <v>45151</v>
      </c>
      <c r="E533">
        <v>14</v>
      </c>
      <c r="F533" t="str">
        <f>_xlfn.XLOOKUP(ohrm_timesheet[[#This Row],[employee_id]],hs_hr_employee[emp_number],hs_hr_employee[Employee Name],"NF",0,1)</f>
        <v>Amol Jalda</v>
      </c>
      <c r="G533">
        <f>YEAR(ohrm_timesheet[[#This Row],[start_date]])</f>
        <v>2023</v>
      </c>
      <c r="H533">
        <f>MONTH(ohrm_timesheet[[#This Row],[start_date]])</f>
        <v>8</v>
      </c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</row>
    <row r="534" spans="1:44" x14ac:dyDescent="0.3">
      <c r="A534">
        <v>529</v>
      </c>
      <c r="B534" t="s">
        <v>675</v>
      </c>
      <c r="C534" s="1">
        <v>45145</v>
      </c>
      <c r="D534" s="1">
        <v>45151</v>
      </c>
      <c r="E534">
        <v>16</v>
      </c>
      <c r="F534" t="str">
        <f>_xlfn.XLOOKUP(ohrm_timesheet[[#This Row],[employee_id]],hs_hr_employee[emp_number],hs_hr_employee[Employee Name],"NF",0,1)</f>
        <v>Neha Chaudhary</v>
      </c>
      <c r="G534">
        <f>YEAR(ohrm_timesheet[[#This Row],[start_date]])</f>
        <v>2023</v>
      </c>
      <c r="H534">
        <f>MONTH(ohrm_timesheet[[#This Row],[start_date]])</f>
        <v>8</v>
      </c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</row>
    <row r="535" spans="1:44" x14ac:dyDescent="0.3">
      <c r="A535">
        <v>530</v>
      </c>
      <c r="B535" t="s">
        <v>675</v>
      </c>
      <c r="C535" s="1">
        <v>45145</v>
      </c>
      <c r="D535" s="1">
        <v>45151</v>
      </c>
      <c r="E535">
        <v>7</v>
      </c>
      <c r="F535" t="str">
        <f>_xlfn.XLOOKUP(ohrm_timesheet[[#This Row],[employee_id]],hs_hr_employee[emp_number],hs_hr_employee[Employee Name],"NF",0,1)</f>
        <v>Shekhar Sharma</v>
      </c>
      <c r="G535">
        <f>YEAR(ohrm_timesheet[[#This Row],[start_date]])</f>
        <v>2023</v>
      </c>
      <c r="H535">
        <f>MONTH(ohrm_timesheet[[#This Row],[start_date]])</f>
        <v>8</v>
      </c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</row>
    <row r="536" spans="1:44" x14ac:dyDescent="0.3">
      <c r="A536">
        <v>531</v>
      </c>
      <c r="B536" t="s">
        <v>675</v>
      </c>
      <c r="C536" s="1">
        <v>45145</v>
      </c>
      <c r="D536" s="1">
        <v>45151</v>
      </c>
      <c r="E536">
        <v>15</v>
      </c>
      <c r="F536" t="str">
        <f>_xlfn.XLOOKUP(ohrm_timesheet[[#This Row],[employee_id]],hs_hr_employee[emp_number],hs_hr_employee[Employee Name],"NF",0,1)</f>
        <v>Gaurav Kokcha</v>
      </c>
      <c r="G536">
        <f>YEAR(ohrm_timesheet[[#This Row],[start_date]])</f>
        <v>2023</v>
      </c>
      <c r="H536">
        <f>MONTH(ohrm_timesheet[[#This Row],[start_date]])</f>
        <v>8</v>
      </c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</row>
    <row r="537" spans="1:44" x14ac:dyDescent="0.3">
      <c r="A537">
        <v>532</v>
      </c>
      <c r="B537" t="s">
        <v>675</v>
      </c>
      <c r="C537" s="1">
        <v>45145</v>
      </c>
      <c r="D537" s="1">
        <v>45151</v>
      </c>
      <c r="E537">
        <v>100004</v>
      </c>
      <c r="F537" t="str">
        <f>_xlfn.XLOOKUP(ohrm_timesheet[[#This Row],[employee_id]],hs_hr_employee[emp_number],hs_hr_employee[Employee Name],"NF",0,1)</f>
        <v>Sourav Rathor</v>
      </c>
      <c r="G537">
        <f>YEAR(ohrm_timesheet[[#This Row],[start_date]])</f>
        <v>2023</v>
      </c>
      <c r="H537">
        <f>MONTH(ohrm_timesheet[[#This Row],[start_date]])</f>
        <v>8</v>
      </c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</row>
    <row r="538" spans="1:44" x14ac:dyDescent="0.3">
      <c r="A538">
        <v>533</v>
      </c>
      <c r="B538" t="s">
        <v>674</v>
      </c>
      <c r="C538" s="1">
        <v>45145</v>
      </c>
      <c r="D538" s="1">
        <v>45151</v>
      </c>
      <c r="E538">
        <v>4</v>
      </c>
      <c r="F538" t="str">
        <f>_xlfn.XLOOKUP(ohrm_timesheet[[#This Row],[employee_id]],hs_hr_employee[emp_number],hs_hr_employee[Employee Name],"NF",0,1)</f>
        <v>Jeet Sharma</v>
      </c>
      <c r="G538">
        <f>YEAR(ohrm_timesheet[[#This Row],[start_date]])</f>
        <v>2023</v>
      </c>
      <c r="H538">
        <f>MONTH(ohrm_timesheet[[#This Row],[start_date]])</f>
        <v>8</v>
      </c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</row>
    <row r="539" spans="1:44" x14ac:dyDescent="0.3">
      <c r="A539">
        <v>534</v>
      </c>
      <c r="B539" t="s">
        <v>675</v>
      </c>
      <c r="C539" s="1">
        <v>45145</v>
      </c>
      <c r="D539" s="1">
        <v>45151</v>
      </c>
      <c r="E539">
        <v>100001</v>
      </c>
      <c r="F539" t="str">
        <f>_xlfn.XLOOKUP(ohrm_timesheet[[#This Row],[employee_id]],hs_hr_employee[emp_number],hs_hr_employee[Employee Name],"NF",0,1)</f>
        <v>Dinesh Agrawal</v>
      </c>
      <c r="G539">
        <f>YEAR(ohrm_timesheet[[#This Row],[start_date]])</f>
        <v>2023</v>
      </c>
      <c r="H539">
        <f>MONTH(ohrm_timesheet[[#This Row],[start_date]])</f>
        <v>8</v>
      </c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</row>
    <row r="540" spans="1:44" x14ac:dyDescent="0.3">
      <c r="A540">
        <v>535</v>
      </c>
      <c r="B540" t="s">
        <v>675</v>
      </c>
      <c r="C540" s="1">
        <v>45145</v>
      </c>
      <c r="D540" s="1">
        <v>45151</v>
      </c>
      <c r="E540">
        <v>100005</v>
      </c>
      <c r="F540" t="str">
        <f>_xlfn.XLOOKUP(ohrm_timesheet[[#This Row],[employee_id]],hs_hr_employee[emp_number],hs_hr_employee[Employee Name],"NF",0,1)</f>
        <v>x_Ritesh Narayan Singh</v>
      </c>
      <c r="G540">
        <f>YEAR(ohrm_timesheet[[#This Row],[start_date]])</f>
        <v>2023</v>
      </c>
      <c r="H540">
        <f>MONTH(ohrm_timesheet[[#This Row],[start_date]])</f>
        <v>8</v>
      </c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</row>
    <row r="541" spans="1:44" x14ac:dyDescent="0.3">
      <c r="A541">
        <v>536</v>
      </c>
      <c r="B541" t="s">
        <v>675</v>
      </c>
      <c r="C541" s="1">
        <v>45152</v>
      </c>
      <c r="D541" s="1">
        <v>45158</v>
      </c>
      <c r="E541">
        <v>100004</v>
      </c>
      <c r="F541" t="str">
        <f>_xlfn.XLOOKUP(ohrm_timesheet[[#This Row],[employee_id]],hs_hr_employee[emp_number],hs_hr_employee[Employee Name],"NF",0,1)</f>
        <v>Sourav Rathor</v>
      </c>
      <c r="G541">
        <f>YEAR(ohrm_timesheet[[#This Row],[start_date]])</f>
        <v>2023</v>
      </c>
      <c r="H541">
        <f>MONTH(ohrm_timesheet[[#This Row],[start_date]])</f>
        <v>8</v>
      </c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</row>
    <row r="542" spans="1:44" x14ac:dyDescent="0.3">
      <c r="A542">
        <v>537</v>
      </c>
      <c r="B542" t="s">
        <v>675</v>
      </c>
      <c r="C542" s="1">
        <v>45152</v>
      </c>
      <c r="D542" s="1">
        <v>45158</v>
      </c>
      <c r="E542">
        <v>100003</v>
      </c>
      <c r="F542" t="str">
        <f>_xlfn.XLOOKUP(ohrm_timesheet[[#This Row],[employee_id]],hs_hr_employee[emp_number],hs_hr_employee[Employee Name],"NF",0,1)</f>
        <v>x_Adnaan Ahmed</v>
      </c>
      <c r="G542">
        <f>YEAR(ohrm_timesheet[[#This Row],[start_date]])</f>
        <v>2023</v>
      </c>
      <c r="H542">
        <f>MONTH(ohrm_timesheet[[#This Row],[start_date]])</f>
        <v>8</v>
      </c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</row>
    <row r="543" spans="1:44" x14ac:dyDescent="0.3">
      <c r="A543">
        <v>538</v>
      </c>
      <c r="B543" t="s">
        <v>675</v>
      </c>
      <c r="C543" s="1">
        <v>45145</v>
      </c>
      <c r="D543" s="1">
        <v>45151</v>
      </c>
      <c r="E543">
        <v>100003</v>
      </c>
      <c r="F543" t="str">
        <f>_xlfn.XLOOKUP(ohrm_timesheet[[#This Row],[employee_id]],hs_hr_employee[emp_number],hs_hr_employee[Employee Name],"NF",0,1)</f>
        <v>x_Adnaan Ahmed</v>
      </c>
      <c r="G543">
        <f>YEAR(ohrm_timesheet[[#This Row],[start_date]])</f>
        <v>2023</v>
      </c>
      <c r="H543">
        <f>MONTH(ohrm_timesheet[[#This Row],[start_date]])</f>
        <v>8</v>
      </c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</row>
    <row r="544" spans="1:44" x14ac:dyDescent="0.3">
      <c r="A544">
        <v>539</v>
      </c>
      <c r="B544" t="s">
        <v>675</v>
      </c>
      <c r="C544" s="1">
        <v>45152</v>
      </c>
      <c r="D544" s="1">
        <v>45158</v>
      </c>
      <c r="E544">
        <v>15</v>
      </c>
      <c r="F544" t="str">
        <f>_xlfn.XLOOKUP(ohrm_timesheet[[#This Row],[employee_id]],hs_hr_employee[emp_number],hs_hr_employee[Employee Name],"NF",0,1)</f>
        <v>Gaurav Kokcha</v>
      </c>
      <c r="G544">
        <f>YEAR(ohrm_timesheet[[#This Row],[start_date]])</f>
        <v>2023</v>
      </c>
      <c r="H544">
        <f>MONTH(ohrm_timesheet[[#This Row],[start_date]])</f>
        <v>8</v>
      </c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</row>
    <row r="545" spans="1:44" x14ac:dyDescent="0.3">
      <c r="A545">
        <v>540</v>
      </c>
      <c r="B545" t="s">
        <v>675</v>
      </c>
      <c r="C545" s="1">
        <v>45152</v>
      </c>
      <c r="D545" s="1">
        <v>45158</v>
      </c>
      <c r="E545">
        <v>7</v>
      </c>
      <c r="F545" t="str">
        <f>_xlfn.XLOOKUP(ohrm_timesheet[[#This Row],[employee_id]],hs_hr_employee[emp_number],hs_hr_employee[Employee Name],"NF",0,1)</f>
        <v>Shekhar Sharma</v>
      </c>
      <c r="G545">
        <f>YEAR(ohrm_timesheet[[#This Row],[start_date]])</f>
        <v>2023</v>
      </c>
      <c r="H545">
        <f>MONTH(ohrm_timesheet[[#This Row],[start_date]])</f>
        <v>8</v>
      </c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</row>
    <row r="546" spans="1:44" x14ac:dyDescent="0.3">
      <c r="A546">
        <v>541</v>
      </c>
      <c r="B546" t="s">
        <v>675</v>
      </c>
      <c r="C546" s="1">
        <v>45152</v>
      </c>
      <c r="D546" s="1">
        <v>45158</v>
      </c>
      <c r="E546">
        <v>100001</v>
      </c>
      <c r="F546" t="str">
        <f>_xlfn.XLOOKUP(ohrm_timesheet[[#This Row],[employee_id]],hs_hr_employee[emp_number],hs_hr_employee[Employee Name],"NF",0,1)</f>
        <v>Dinesh Agrawal</v>
      </c>
      <c r="G546">
        <f>YEAR(ohrm_timesheet[[#This Row],[start_date]])</f>
        <v>2023</v>
      </c>
      <c r="H546">
        <f>MONTH(ohrm_timesheet[[#This Row],[start_date]])</f>
        <v>8</v>
      </c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</row>
    <row r="547" spans="1:44" x14ac:dyDescent="0.3">
      <c r="A547">
        <v>542</v>
      </c>
      <c r="B547" t="s">
        <v>675</v>
      </c>
      <c r="C547" s="1">
        <v>45152</v>
      </c>
      <c r="D547" s="1">
        <v>45158</v>
      </c>
      <c r="E547">
        <v>100006</v>
      </c>
      <c r="F547" t="str">
        <f>_xlfn.XLOOKUP(ohrm_timesheet[[#This Row],[employee_id]],hs_hr_employee[emp_number],hs_hr_employee[Employee Name],"NF",0,1)</f>
        <v>Preeti Tyagi</v>
      </c>
      <c r="G547">
        <f>YEAR(ohrm_timesheet[[#This Row],[start_date]])</f>
        <v>2023</v>
      </c>
      <c r="H547">
        <f>MONTH(ohrm_timesheet[[#This Row],[start_date]])</f>
        <v>8</v>
      </c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</row>
    <row r="548" spans="1:44" x14ac:dyDescent="0.3">
      <c r="A548">
        <v>543</v>
      </c>
      <c r="B548" t="s">
        <v>674</v>
      </c>
      <c r="C548" s="1">
        <v>45145</v>
      </c>
      <c r="D548" s="1">
        <v>45151</v>
      </c>
      <c r="E548">
        <v>100006</v>
      </c>
      <c r="F548" t="str">
        <f>_xlfn.XLOOKUP(ohrm_timesheet[[#This Row],[employee_id]],hs_hr_employee[emp_number],hs_hr_employee[Employee Name],"NF",0,1)</f>
        <v>Preeti Tyagi</v>
      </c>
      <c r="G548">
        <f>YEAR(ohrm_timesheet[[#This Row],[start_date]])</f>
        <v>2023</v>
      </c>
      <c r="H548">
        <f>MONTH(ohrm_timesheet[[#This Row],[start_date]])</f>
        <v>8</v>
      </c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</row>
    <row r="549" spans="1:44" x14ac:dyDescent="0.3">
      <c r="A549">
        <v>544</v>
      </c>
      <c r="B549" t="s">
        <v>674</v>
      </c>
      <c r="C549" s="1">
        <v>45152</v>
      </c>
      <c r="D549" s="1">
        <v>45158</v>
      </c>
      <c r="E549">
        <v>10</v>
      </c>
      <c r="F549" t="str">
        <f>_xlfn.XLOOKUP(ohrm_timesheet[[#This Row],[employee_id]],hs_hr_employee[emp_number],hs_hr_employee[Employee Name],"NF",0,1)</f>
        <v>HR Executive</v>
      </c>
      <c r="G549">
        <f>YEAR(ohrm_timesheet[[#This Row],[start_date]])</f>
        <v>2023</v>
      </c>
      <c r="H549">
        <f>MONTH(ohrm_timesheet[[#This Row],[start_date]])</f>
        <v>8</v>
      </c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</row>
    <row r="550" spans="1:44" x14ac:dyDescent="0.3">
      <c r="A550">
        <v>545</v>
      </c>
      <c r="B550" t="s">
        <v>675</v>
      </c>
      <c r="C550" s="1">
        <v>45159</v>
      </c>
      <c r="D550" s="1">
        <v>45165</v>
      </c>
      <c r="E550">
        <v>100001</v>
      </c>
      <c r="F550" t="str">
        <f>_xlfn.XLOOKUP(ohrm_timesheet[[#This Row],[employee_id]],hs_hr_employee[emp_number],hs_hr_employee[Employee Name],"NF",0,1)</f>
        <v>Dinesh Agrawal</v>
      </c>
      <c r="G550">
        <f>YEAR(ohrm_timesheet[[#This Row],[start_date]])</f>
        <v>2023</v>
      </c>
      <c r="H550">
        <f>MONTH(ohrm_timesheet[[#This Row],[start_date]])</f>
        <v>8</v>
      </c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</row>
    <row r="551" spans="1:44" x14ac:dyDescent="0.3">
      <c r="A551">
        <v>546</v>
      </c>
      <c r="B551" t="s">
        <v>675</v>
      </c>
      <c r="C551" s="1">
        <v>45159</v>
      </c>
      <c r="D551" s="1">
        <v>45165</v>
      </c>
      <c r="E551">
        <v>7</v>
      </c>
      <c r="F551" t="str">
        <f>_xlfn.XLOOKUP(ohrm_timesheet[[#This Row],[employee_id]],hs_hr_employee[emp_number],hs_hr_employee[Employee Name],"NF",0,1)</f>
        <v>Shekhar Sharma</v>
      </c>
      <c r="G551">
        <f>YEAR(ohrm_timesheet[[#This Row],[start_date]])</f>
        <v>2023</v>
      </c>
      <c r="H551">
        <f>MONTH(ohrm_timesheet[[#This Row],[start_date]])</f>
        <v>8</v>
      </c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</row>
    <row r="552" spans="1:44" x14ac:dyDescent="0.3">
      <c r="A552">
        <v>547</v>
      </c>
      <c r="B552" t="s">
        <v>675</v>
      </c>
      <c r="C552" s="1">
        <v>45159</v>
      </c>
      <c r="D552" s="1">
        <v>45165</v>
      </c>
      <c r="E552">
        <v>100006</v>
      </c>
      <c r="F552" t="str">
        <f>_xlfn.XLOOKUP(ohrm_timesheet[[#This Row],[employee_id]],hs_hr_employee[emp_number],hs_hr_employee[Employee Name],"NF",0,1)</f>
        <v>Preeti Tyagi</v>
      </c>
      <c r="G552">
        <f>YEAR(ohrm_timesheet[[#This Row],[start_date]])</f>
        <v>2023</v>
      </c>
      <c r="H552">
        <f>MONTH(ohrm_timesheet[[#This Row],[start_date]])</f>
        <v>8</v>
      </c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</row>
    <row r="553" spans="1:44" x14ac:dyDescent="0.3">
      <c r="A553">
        <v>548</v>
      </c>
      <c r="B553" t="s">
        <v>674</v>
      </c>
      <c r="C553" s="1">
        <v>45159</v>
      </c>
      <c r="D553" s="1">
        <v>45165</v>
      </c>
      <c r="E553">
        <v>10</v>
      </c>
      <c r="F553" t="str">
        <f>_xlfn.XLOOKUP(ohrm_timesheet[[#This Row],[employee_id]],hs_hr_employee[emp_number],hs_hr_employee[Employee Name],"NF",0,1)</f>
        <v>HR Executive</v>
      </c>
      <c r="G553">
        <f>YEAR(ohrm_timesheet[[#This Row],[start_date]])</f>
        <v>2023</v>
      </c>
      <c r="H553">
        <f>MONTH(ohrm_timesheet[[#This Row],[start_date]])</f>
        <v>8</v>
      </c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</row>
    <row r="554" spans="1:44" x14ac:dyDescent="0.3">
      <c r="A554">
        <v>549</v>
      </c>
      <c r="B554" t="s">
        <v>674</v>
      </c>
      <c r="C554" s="1">
        <v>45159</v>
      </c>
      <c r="D554" s="1">
        <v>45165</v>
      </c>
      <c r="E554">
        <v>100005</v>
      </c>
      <c r="F554" t="str">
        <f>_xlfn.XLOOKUP(ohrm_timesheet[[#This Row],[employee_id]],hs_hr_employee[emp_number],hs_hr_employee[Employee Name],"NF",0,1)</f>
        <v>x_Ritesh Narayan Singh</v>
      </c>
      <c r="G554">
        <f>YEAR(ohrm_timesheet[[#This Row],[start_date]])</f>
        <v>2023</v>
      </c>
      <c r="H554">
        <f>MONTH(ohrm_timesheet[[#This Row],[start_date]])</f>
        <v>8</v>
      </c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</row>
    <row r="555" spans="1:44" x14ac:dyDescent="0.3">
      <c r="A555">
        <v>550</v>
      </c>
      <c r="B555" t="s">
        <v>675</v>
      </c>
      <c r="C555" s="1">
        <v>45152</v>
      </c>
      <c r="D555" s="1">
        <v>45158</v>
      </c>
      <c r="E555">
        <v>100005</v>
      </c>
      <c r="F555" t="str">
        <f>_xlfn.XLOOKUP(ohrm_timesheet[[#This Row],[employee_id]],hs_hr_employee[emp_number],hs_hr_employee[Employee Name],"NF",0,1)</f>
        <v>x_Ritesh Narayan Singh</v>
      </c>
      <c r="G555">
        <f>YEAR(ohrm_timesheet[[#This Row],[start_date]])</f>
        <v>2023</v>
      </c>
      <c r="H555">
        <f>MONTH(ohrm_timesheet[[#This Row],[start_date]])</f>
        <v>8</v>
      </c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</row>
    <row r="556" spans="1:44" x14ac:dyDescent="0.3">
      <c r="A556">
        <v>551</v>
      </c>
      <c r="B556" t="s">
        <v>674</v>
      </c>
      <c r="C556" s="1">
        <v>45159</v>
      </c>
      <c r="D556" s="1">
        <v>45165</v>
      </c>
      <c r="E556">
        <v>14</v>
      </c>
      <c r="F556" t="str">
        <f>_xlfn.XLOOKUP(ohrm_timesheet[[#This Row],[employee_id]],hs_hr_employee[emp_number],hs_hr_employee[Employee Name],"NF",0,1)</f>
        <v>Amol Jalda</v>
      </c>
      <c r="G556">
        <f>YEAR(ohrm_timesheet[[#This Row],[start_date]])</f>
        <v>2023</v>
      </c>
      <c r="H556">
        <f>MONTH(ohrm_timesheet[[#This Row],[start_date]])</f>
        <v>8</v>
      </c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</row>
    <row r="557" spans="1:44" x14ac:dyDescent="0.3">
      <c r="A557">
        <v>552</v>
      </c>
      <c r="B557" t="s">
        <v>674</v>
      </c>
      <c r="C557" s="1">
        <v>45159</v>
      </c>
      <c r="D557" s="1">
        <v>45165</v>
      </c>
      <c r="E557">
        <v>100003</v>
      </c>
      <c r="F557" t="str">
        <f>_xlfn.XLOOKUP(ohrm_timesheet[[#This Row],[employee_id]],hs_hr_employee[emp_number],hs_hr_employee[Employee Name],"NF",0,1)</f>
        <v>x_Adnaan Ahmed</v>
      </c>
      <c r="G557">
        <f>YEAR(ohrm_timesheet[[#This Row],[start_date]])</f>
        <v>2023</v>
      </c>
      <c r="H557">
        <f>MONTH(ohrm_timesheet[[#This Row],[start_date]])</f>
        <v>8</v>
      </c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</row>
    <row r="558" spans="1:44" x14ac:dyDescent="0.3">
      <c r="A558">
        <v>553</v>
      </c>
      <c r="B558" t="s">
        <v>675</v>
      </c>
      <c r="C558" s="1">
        <v>45159</v>
      </c>
      <c r="D558" s="1">
        <v>45165</v>
      </c>
      <c r="E558">
        <v>16</v>
      </c>
      <c r="F558" t="str">
        <f>_xlfn.XLOOKUP(ohrm_timesheet[[#This Row],[employee_id]],hs_hr_employee[emp_number],hs_hr_employee[Employee Name],"NF",0,1)</f>
        <v>Neha Chaudhary</v>
      </c>
      <c r="G558">
        <f>YEAR(ohrm_timesheet[[#This Row],[start_date]])</f>
        <v>2023</v>
      </c>
      <c r="H558">
        <f>MONTH(ohrm_timesheet[[#This Row],[start_date]])</f>
        <v>8</v>
      </c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</row>
    <row r="559" spans="1:44" x14ac:dyDescent="0.3">
      <c r="A559">
        <v>554</v>
      </c>
      <c r="B559" t="s">
        <v>675</v>
      </c>
      <c r="C559" s="1">
        <v>45159</v>
      </c>
      <c r="D559" s="1">
        <v>45165</v>
      </c>
      <c r="E559">
        <v>100004</v>
      </c>
      <c r="F559" t="str">
        <f>_xlfn.XLOOKUP(ohrm_timesheet[[#This Row],[employee_id]],hs_hr_employee[emp_number],hs_hr_employee[Employee Name],"NF",0,1)</f>
        <v>Sourav Rathor</v>
      </c>
      <c r="G559">
        <f>YEAR(ohrm_timesheet[[#This Row],[start_date]])</f>
        <v>2023</v>
      </c>
      <c r="H559">
        <f>MONTH(ohrm_timesheet[[#This Row],[start_date]])</f>
        <v>8</v>
      </c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</row>
    <row r="560" spans="1:44" x14ac:dyDescent="0.3">
      <c r="A560">
        <v>555</v>
      </c>
      <c r="B560" t="s">
        <v>674</v>
      </c>
      <c r="C560" s="1">
        <v>45159</v>
      </c>
      <c r="D560" s="1">
        <v>45165</v>
      </c>
      <c r="E560">
        <v>4</v>
      </c>
      <c r="F560" t="str">
        <f>_xlfn.XLOOKUP(ohrm_timesheet[[#This Row],[employee_id]],hs_hr_employee[emp_number],hs_hr_employee[Employee Name],"NF",0,1)</f>
        <v>Jeet Sharma</v>
      </c>
      <c r="G560">
        <f>YEAR(ohrm_timesheet[[#This Row],[start_date]])</f>
        <v>2023</v>
      </c>
      <c r="H560">
        <f>MONTH(ohrm_timesheet[[#This Row],[start_date]])</f>
        <v>8</v>
      </c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</row>
    <row r="561" spans="1:44" x14ac:dyDescent="0.3">
      <c r="A561">
        <v>556</v>
      </c>
      <c r="B561" t="s">
        <v>675</v>
      </c>
      <c r="C561" s="1">
        <v>45166</v>
      </c>
      <c r="D561" s="1">
        <v>45172</v>
      </c>
      <c r="E561">
        <v>15</v>
      </c>
      <c r="F561" t="str">
        <f>_xlfn.XLOOKUP(ohrm_timesheet[[#This Row],[employee_id]],hs_hr_employee[emp_number],hs_hr_employee[Employee Name],"NF",0,1)</f>
        <v>Gaurav Kokcha</v>
      </c>
      <c r="G561">
        <f>YEAR(ohrm_timesheet[[#This Row],[start_date]])</f>
        <v>2023</v>
      </c>
      <c r="H561">
        <f>MONTH(ohrm_timesheet[[#This Row],[start_date]])</f>
        <v>8</v>
      </c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</row>
    <row r="562" spans="1:44" x14ac:dyDescent="0.3">
      <c r="A562">
        <v>557</v>
      </c>
      <c r="B562" t="s">
        <v>675</v>
      </c>
      <c r="C562" s="1">
        <v>45159</v>
      </c>
      <c r="D562" s="1">
        <v>45165</v>
      </c>
      <c r="E562">
        <v>15</v>
      </c>
      <c r="F562" t="str">
        <f>_xlfn.XLOOKUP(ohrm_timesheet[[#This Row],[employee_id]],hs_hr_employee[emp_number],hs_hr_employee[Employee Name],"NF",0,1)</f>
        <v>Gaurav Kokcha</v>
      </c>
      <c r="G562">
        <f>YEAR(ohrm_timesheet[[#This Row],[start_date]])</f>
        <v>2023</v>
      </c>
      <c r="H562">
        <f>MONTH(ohrm_timesheet[[#This Row],[start_date]])</f>
        <v>8</v>
      </c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</row>
    <row r="563" spans="1:44" x14ac:dyDescent="0.3">
      <c r="A563">
        <v>558</v>
      </c>
      <c r="B563" t="s">
        <v>675</v>
      </c>
      <c r="C563" s="1">
        <v>45166</v>
      </c>
      <c r="D563" s="1">
        <v>45172</v>
      </c>
      <c r="E563">
        <v>7</v>
      </c>
      <c r="F563" t="str">
        <f>_xlfn.XLOOKUP(ohrm_timesheet[[#This Row],[employee_id]],hs_hr_employee[emp_number],hs_hr_employee[Employee Name],"NF",0,1)</f>
        <v>Shekhar Sharma</v>
      </c>
      <c r="G563">
        <f>YEAR(ohrm_timesheet[[#This Row],[start_date]])</f>
        <v>2023</v>
      </c>
      <c r="H563">
        <f>MONTH(ohrm_timesheet[[#This Row],[start_date]])</f>
        <v>8</v>
      </c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</row>
    <row r="564" spans="1:44" x14ac:dyDescent="0.3">
      <c r="A564">
        <v>559</v>
      </c>
      <c r="B564" t="s">
        <v>675</v>
      </c>
      <c r="C564" s="1">
        <v>45166</v>
      </c>
      <c r="D564" s="1">
        <v>45172</v>
      </c>
      <c r="E564">
        <v>16</v>
      </c>
      <c r="F564" t="str">
        <f>_xlfn.XLOOKUP(ohrm_timesheet[[#This Row],[employee_id]],hs_hr_employee[emp_number],hs_hr_employee[Employee Name],"NF",0,1)</f>
        <v>Neha Chaudhary</v>
      </c>
      <c r="G564">
        <f>YEAR(ohrm_timesheet[[#This Row],[start_date]])</f>
        <v>2023</v>
      </c>
      <c r="H564">
        <f>MONTH(ohrm_timesheet[[#This Row],[start_date]])</f>
        <v>8</v>
      </c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</row>
    <row r="565" spans="1:44" x14ac:dyDescent="0.3">
      <c r="A565">
        <v>560</v>
      </c>
      <c r="B565" t="s">
        <v>675</v>
      </c>
      <c r="C565" s="1">
        <v>45152</v>
      </c>
      <c r="D565" s="1">
        <v>45158</v>
      </c>
      <c r="E565">
        <v>16</v>
      </c>
      <c r="F565" t="str">
        <f>_xlfn.XLOOKUP(ohrm_timesheet[[#This Row],[employee_id]],hs_hr_employee[emp_number],hs_hr_employee[Employee Name],"NF",0,1)</f>
        <v>Neha Chaudhary</v>
      </c>
      <c r="G565">
        <f>YEAR(ohrm_timesheet[[#This Row],[start_date]])</f>
        <v>2023</v>
      </c>
      <c r="H565">
        <f>MONTH(ohrm_timesheet[[#This Row],[start_date]])</f>
        <v>8</v>
      </c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</row>
    <row r="566" spans="1:44" x14ac:dyDescent="0.3">
      <c r="A566">
        <v>561</v>
      </c>
      <c r="B566" t="s">
        <v>675</v>
      </c>
      <c r="C566" s="1">
        <v>45166</v>
      </c>
      <c r="D566" s="1">
        <v>45172</v>
      </c>
      <c r="E566">
        <v>100004</v>
      </c>
      <c r="F566" t="str">
        <f>_xlfn.XLOOKUP(ohrm_timesheet[[#This Row],[employee_id]],hs_hr_employee[emp_number],hs_hr_employee[Employee Name],"NF",0,1)</f>
        <v>Sourav Rathor</v>
      </c>
      <c r="G566">
        <f>YEAR(ohrm_timesheet[[#This Row],[start_date]])</f>
        <v>2023</v>
      </c>
      <c r="H566">
        <f>MONTH(ohrm_timesheet[[#This Row],[start_date]])</f>
        <v>8</v>
      </c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</row>
    <row r="567" spans="1:44" x14ac:dyDescent="0.3">
      <c r="A567">
        <v>562</v>
      </c>
      <c r="B567" t="s">
        <v>675</v>
      </c>
      <c r="C567" s="1">
        <v>45166</v>
      </c>
      <c r="D567" s="1">
        <v>45172</v>
      </c>
      <c r="E567">
        <v>100005</v>
      </c>
      <c r="F567" t="str">
        <f>_xlfn.XLOOKUP(ohrm_timesheet[[#This Row],[employee_id]],hs_hr_employee[emp_number],hs_hr_employee[Employee Name],"NF",0,1)</f>
        <v>x_Ritesh Narayan Singh</v>
      </c>
      <c r="G567">
        <f>YEAR(ohrm_timesheet[[#This Row],[start_date]])</f>
        <v>2023</v>
      </c>
      <c r="H567">
        <f>MONTH(ohrm_timesheet[[#This Row],[start_date]])</f>
        <v>8</v>
      </c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</row>
    <row r="568" spans="1:44" x14ac:dyDescent="0.3">
      <c r="A568">
        <v>563</v>
      </c>
      <c r="B568" t="s">
        <v>675</v>
      </c>
      <c r="C568" s="1">
        <v>45166</v>
      </c>
      <c r="D568" s="1">
        <v>45172</v>
      </c>
      <c r="E568">
        <v>100003</v>
      </c>
      <c r="F568" t="str">
        <f>_xlfn.XLOOKUP(ohrm_timesheet[[#This Row],[employee_id]],hs_hr_employee[emp_number],hs_hr_employee[Employee Name],"NF",0,1)</f>
        <v>x_Adnaan Ahmed</v>
      </c>
      <c r="G568">
        <f>YEAR(ohrm_timesheet[[#This Row],[start_date]])</f>
        <v>2023</v>
      </c>
      <c r="H568">
        <f>MONTH(ohrm_timesheet[[#This Row],[start_date]])</f>
        <v>8</v>
      </c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</row>
    <row r="569" spans="1:44" x14ac:dyDescent="0.3">
      <c r="A569">
        <v>564</v>
      </c>
      <c r="B569" t="s">
        <v>675</v>
      </c>
      <c r="C569" s="1">
        <v>45166</v>
      </c>
      <c r="D569" s="1">
        <v>45172</v>
      </c>
      <c r="E569">
        <v>100006</v>
      </c>
      <c r="F569" t="str">
        <f>_xlfn.XLOOKUP(ohrm_timesheet[[#This Row],[employee_id]],hs_hr_employee[emp_number],hs_hr_employee[Employee Name],"NF",0,1)</f>
        <v>Preeti Tyagi</v>
      </c>
      <c r="G569">
        <f>YEAR(ohrm_timesheet[[#This Row],[start_date]])</f>
        <v>2023</v>
      </c>
      <c r="H569">
        <f>MONTH(ohrm_timesheet[[#This Row],[start_date]])</f>
        <v>8</v>
      </c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</row>
    <row r="570" spans="1:44" x14ac:dyDescent="0.3">
      <c r="A570">
        <v>565</v>
      </c>
      <c r="B570" t="s">
        <v>675</v>
      </c>
      <c r="C570" s="1">
        <v>45166</v>
      </c>
      <c r="D570" s="1">
        <v>45172</v>
      </c>
      <c r="E570">
        <v>100001</v>
      </c>
      <c r="F570" t="str">
        <f>_xlfn.XLOOKUP(ohrm_timesheet[[#This Row],[employee_id]],hs_hr_employee[emp_number],hs_hr_employee[Employee Name],"NF",0,1)</f>
        <v>Dinesh Agrawal</v>
      </c>
      <c r="G570">
        <f>YEAR(ohrm_timesheet[[#This Row],[start_date]])</f>
        <v>2023</v>
      </c>
      <c r="H570">
        <f>MONTH(ohrm_timesheet[[#This Row],[start_date]])</f>
        <v>8</v>
      </c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</row>
    <row r="571" spans="1:44" x14ac:dyDescent="0.3">
      <c r="A571">
        <v>566</v>
      </c>
      <c r="B571" t="s">
        <v>675</v>
      </c>
      <c r="C571" s="1">
        <v>45173</v>
      </c>
      <c r="D571" s="1">
        <v>45179</v>
      </c>
      <c r="E571">
        <v>16</v>
      </c>
      <c r="F571" t="str">
        <f>_xlfn.XLOOKUP(ohrm_timesheet[[#This Row],[employee_id]],hs_hr_employee[emp_number],hs_hr_employee[Employee Name],"NF",0,1)</f>
        <v>Neha Chaudhary</v>
      </c>
      <c r="G571">
        <f>YEAR(ohrm_timesheet[[#This Row],[start_date]])</f>
        <v>2023</v>
      </c>
      <c r="H571">
        <f>MONTH(ohrm_timesheet[[#This Row],[start_date]])</f>
        <v>9</v>
      </c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</row>
    <row r="572" spans="1:44" x14ac:dyDescent="0.3">
      <c r="A572">
        <v>567</v>
      </c>
      <c r="B572" t="s">
        <v>675</v>
      </c>
      <c r="C572" s="1">
        <v>45173</v>
      </c>
      <c r="D572" s="1">
        <v>45179</v>
      </c>
      <c r="E572">
        <v>7</v>
      </c>
      <c r="F572" t="str">
        <f>_xlfn.XLOOKUP(ohrm_timesheet[[#This Row],[employee_id]],hs_hr_employee[emp_number],hs_hr_employee[Employee Name],"NF",0,1)</f>
        <v>Shekhar Sharma</v>
      </c>
      <c r="G572">
        <f>YEAR(ohrm_timesheet[[#This Row],[start_date]])</f>
        <v>2023</v>
      </c>
      <c r="H572">
        <f>MONTH(ohrm_timesheet[[#This Row],[start_date]])</f>
        <v>9</v>
      </c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</row>
    <row r="573" spans="1:44" x14ac:dyDescent="0.3">
      <c r="A573">
        <v>568</v>
      </c>
      <c r="B573" t="s">
        <v>675</v>
      </c>
      <c r="C573" s="1">
        <v>45173</v>
      </c>
      <c r="D573" s="1">
        <v>45179</v>
      </c>
      <c r="E573">
        <v>15</v>
      </c>
      <c r="F573" t="str">
        <f>_xlfn.XLOOKUP(ohrm_timesheet[[#This Row],[employee_id]],hs_hr_employee[emp_number],hs_hr_employee[Employee Name],"NF",0,1)</f>
        <v>Gaurav Kokcha</v>
      </c>
      <c r="G573">
        <f>YEAR(ohrm_timesheet[[#This Row],[start_date]])</f>
        <v>2023</v>
      </c>
      <c r="H573">
        <f>MONTH(ohrm_timesheet[[#This Row],[start_date]])</f>
        <v>9</v>
      </c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</row>
    <row r="574" spans="1:44" x14ac:dyDescent="0.3">
      <c r="A574">
        <v>569</v>
      </c>
      <c r="B574" t="s">
        <v>674</v>
      </c>
      <c r="C574" s="1">
        <v>45173</v>
      </c>
      <c r="D574" s="1">
        <v>45179</v>
      </c>
      <c r="E574">
        <v>14</v>
      </c>
      <c r="F574" t="str">
        <f>_xlfn.XLOOKUP(ohrm_timesheet[[#This Row],[employee_id]],hs_hr_employee[emp_number],hs_hr_employee[Employee Name],"NF",0,1)</f>
        <v>Amol Jalda</v>
      </c>
      <c r="G574">
        <f>YEAR(ohrm_timesheet[[#This Row],[start_date]])</f>
        <v>2023</v>
      </c>
      <c r="H574">
        <f>MONTH(ohrm_timesheet[[#This Row],[start_date]])</f>
        <v>9</v>
      </c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</row>
    <row r="575" spans="1:44" x14ac:dyDescent="0.3">
      <c r="A575">
        <v>570</v>
      </c>
      <c r="B575" t="s">
        <v>675</v>
      </c>
      <c r="C575" s="1">
        <v>45173</v>
      </c>
      <c r="D575" s="1">
        <v>45179</v>
      </c>
      <c r="E575">
        <v>100001</v>
      </c>
      <c r="F575" t="str">
        <f>_xlfn.XLOOKUP(ohrm_timesheet[[#This Row],[employee_id]],hs_hr_employee[emp_number],hs_hr_employee[Employee Name],"NF",0,1)</f>
        <v>Dinesh Agrawal</v>
      </c>
      <c r="G575">
        <f>YEAR(ohrm_timesheet[[#This Row],[start_date]])</f>
        <v>2023</v>
      </c>
      <c r="H575">
        <f>MONTH(ohrm_timesheet[[#This Row],[start_date]])</f>
        <v>9</v>
      </c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</row>
    <row r="576" spans="1:44" x14ac:dyDescent="0.3">
      <c r="A576">
        <v>571</v>
      </c>
      <c r="B576" t="s">
        <v>675</v>
      </c>
      <c r="C576" s="1">
        <v>45173</v>
      </c>
      <c r="D576" s="1">
        <v>45179</v>
      </c>
      <c r="E576">
        <v>100004</v>
      </c>
      <c r="F576" t="str">
        <f>_xlfn.XLOOKUP(ohrm_timesheet[[#This Row],[employee_id]],hs_hr_employee[emp_number],hs_hr_employee[Employee Name],"NF",0,1)</f>
        <v>Sourav Rathor</v>
      </c>
      <c r="G576">
        <f>YEAR(ohrm_timesheet[[#This Row],[start_date]])</f>
        <v>2023</v>
      </c>
      <c r="H576">
        <f>MONTH(ohrm_timesheet[[#This Row],[start_date]])</f>
        <v>9</v>
      </c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</row>
    <row r="577" spans="1:44" x14ac:dyDescent="0.3">
      <c r="A577">
        <v>572</v>
      </c>
      <c r="B577" t="s">
        <v>675</v>
      </c>
      <c r="C577" s="1">
        <v>45173</v>
      </c>
      <c r="D577" s="1">
        <v>45179</v>
      </c>
      <c r="E577">
        <v>100005</v>
      </c>
      <c r="F577" t="str">
        <f>_xlfn.XLOOKUP(ohrm_timesheet[[#This Row],[employee_id]],hs_hr_employee[emp_number],hs_hr_employee[Employee Name],"NF",0,1)</f>
        <v>x_Ritesh Narayan Singh</v>
      </c>
      <c r="G577">
        <f>YEAR(ohrm_timesheet[[#This Row],[start_date]])</f>
        <v>2023</v>
      </c>
      <c r="H577">
        <f>MONTH(ohrm_timesheet[[#This Row],[start_date]])</f>
        <v>9</v>
      </c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</row>
    <row r="578" spans="1:44" x14ac:dyDescent="0.3">
      <c r="A578">
        <v>573</v>
      </c>
      <c r="B578" t="s">
        <v>675</v>
      </c>
      <c r="C578" s="1">
        <v>45180</v>
      </c>
      <c r="D578" s="1">
        <v>45186</v>
      </c>
      <c r="E578">
        <v>15</v>
      </c>
      <c r="F578" t="str">
        <f>_xlfn.XLOOKUP(ohrm_timesheet[[#This Row],[employee_id]],hs_hr_employee[emp_number],hs_hr_employee[Employee Name],"NF",0,1)</f>
        <v>Gaurav Kokcha</v>
      </c>
      <c r="G578">
        <f>YEAR(ohrm_timesheet[[#This Row],[start_date]])</f>
        <v>2023</v>
      </c>
      <c r="H578">
        <f>MONTH(ohrm_timesheet[[#This Row],[start_date]])</f>
        <v>9</v>
      </c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</row>
    <row r="579" spans="1:44" x14ac:dyDescent="0.3">
      <c r="A579">
        <v>574</v>
      </c>
      <c r="B579" t="s">
        <v>675</v>
      </c>
      <c r="C579" s="1">
        <v>45180</v>
      </c>
      <c r="D579" s="1">
        <v>45186</v>
      </c>
      <c r="E579">
        <v>100004</v>
      </c>
      <c r="F579" t="str">
        <f>_xlfn.XLOOKUP(ohrm_timesheet[[#This Row],[employee_id]],hs_hr_employee[emp_number],hs_hr_employee[Employee Name],"NF",0,1)</f>
        <v>Sourav Rathor</v>
      </c>
      <c r="G579">
        <f>YEAR(ohrm_timesheet[[#This Row],[start_date]])</f>
        <v>2023</v>
      </c>
      <c r="H579">
        <f>MONTH(ohrm_timesheet[[#This Row],[start_date]])</f>
        <v>9</v>
      </c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</row>
    <row r="580" spans="1:44" x14ac:dyDescent="0.3">
      <c r="A580">
        <v>575</v>
      </c>
      <c r="B580" t="s">
        <v>675</v>
      </c>
      <c r="C580" s="1">
        <v>45180</v>
      </c>
      <c r="D580" s="1">
        <v>45186</v>
      </c>
      <c r="E580">
        <v>100003</v>
      </c>
      <c r="F580" t="str">
        <f>_xlfn.XLOOKUP(ohrm_timesheet[[#This Row],[employee_id]],hs_hr_employee[emp_number],hs_hr_employee[Employee Name],"NF",0,1)</f>
        <v>x_Adnaan Ahmed</v>
      </c>
      <c r="G580">
        <f>YEAR(ohrm_timesheet[[#This Row],[start_date]])</f>
        <v>2023</v>
      </c>
      <c r="H580">
        <f>MONTH(ohrm_timesheet[[#This Row],[start_date]])</f>
        <v>9</v>
      </c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</row>
    <row r="581" spans="1:44" x14ac:dyDescent="0.3">
      <c r="A581">
        <v>576</v>
      </c>
      <c r="B581" t="s">
        <v>675</v>
      </c>
      <c r="C581" s="1">
        <v>45173</v>
      </c>
      <c r="D581" s="1">
        <v>45179</v>
      </c>
      <c r="E581">
        <v>100003</v>
      </c>
      <c r="F581" t="str">
        <f>_xlfn.XLOOKUP(ohrm_timesheet[[#This Row],[employee_id]],hs_hr_employee[emp_number],hs_hr_employee[Employee Name],"NF",0,1)</f>
        <v>x_Adnaan Ahmed</v>
      </c>
      <c r="G581">
        <f>YEAR(ohrm_timesheet[[#This Row],[start_date]])</f>
        <v>2023</v>
      </c>
      <c r="H581">
        <f>MONTH(ohrm_timesheet[[#This Row],[start_date]])</f>
        <v>9</v>
      </c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</row>
    <row r="582" spans="1:44" x14ac:dyDescent="0.3">
      <c r="A582">
        <v>577</v>
      </c>
      <c r="B582" t="s">
        <v>675</v>
      </c>
      <c r="C582" s="1">
        <v>45187</v>
      </c>
      <c r="D582" s="1">
        <v>45193</v>
      </c>
      <c r="E582">
        <v>100005</v>
      </c>
      <c r="F582" t="str">
        <f>_xlfn.XLOOKUP(ohrm_timesheet[[#This Row],[employee_id]],hs_hr_employee[emp_number],hs_hr_employee[Employee Name],"NF",0,1)</f>
        <v>x_Ritesh Narayan Singh</v>
      </c>
      <c r="G582">
        <f>YEAR(ohrm_timesheet[[#This Row],[start_date]])</f>
        <v>2023</v>
      </c>
      <c r="H582">
        <f>MONTH(ohrm_timesheet[[#This Row],[start_date]])</f>
        <v>9</v>
      </c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</row>
    <row r="583" spans="1:44" x14ac:dyDescent="0.3">
      <c r="A583">
        <v>578</v>
      </c>
      <c r="B583" t="s">
        <v>675</v>
      </c>
      <c r="C583" s="1">
        <v>45187</v>
      </c>
      <c r="D583" s="1">
        <v>45193</v>
      </c>
      <c r="E583">
        <v>16</v>
      </c>
      <c r="F583" t="str">
        <f>_xlfn.XLOOKUP(ohrm_timesheet[[#This Row],[employee_id]],hs_hr_employee[emp_number],hs_hr_employee[Employee Name],"NF",0,1)</f>
        <v>Neha Chaudhary</v>
      </c>
      <c r="G583">
        <f>YEAR(ohrm_timesheet[[#This Row],[start_date]])</f>
        <v>2023</v>
      </c>
      <c r="H583">
        <f>MONTH(ohrm_timesheet[[#This Row],[start_date]])</f>
        <v>9</v>
      </c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</row>
    <row r="584" spans="1:44" x14ac:dyDescent="0.3">
      <c r="A584">
        <v>579</v>
      </c>
      <c r="B584" t="s">
        <v>675</v>
      </c>
      <c r="C584" s="1">
        <v>45180</v>
      </c>
      <c r="D584" s="1">
        <v>45186</v>
      </c>
      <c r="E584">
        <v>16</v>
      </c>
      <c r="F584" t="str">
        <f>_xlfn.XLOOKUP(ohrm_timesheet[[#This Row],[employee_id]],hs_hr_employee[emp_number],hs_hr_employee[Employee Name],"NF",0,1)</f>
        <v>Neha Chaudhary</v>
      </c>
      <c r="G584">
        <f>YEAR(ohrm_timesheet[[#This Row],[start_date]])</f>
        <v>2023</v>
      </c>
      <c r="H584">
        <f>MONTH(ohrm_timesheet[[#This Row],[start_date]])</f>
        <v>9</v>
      </c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</row>
    <row r="585" spans="1:44" x14ac:dyDescent="0.3">
      <c r="A585">
        <v>580</v>
      </c>
      <c r="B585" t="s">
        <v>674</v>
      </c>
      <c r="C585" s="1">
        <v>45187</v>
      </c>
      <c r="D585" s="1">
        <v>45193</v>
      </c>
      <c r="E585">
        <v>14</v>
      </c>
      <c r="F585" t="str">
        <f>_xlfn.XLOOKUP(ohrm_timesheet[[#This Row],[employee_id]],hs_hr_employee[emp_number],hs_hr_employee[Employee Name],"NF",0,1)</f>
        <v>Amol Jalda</v>
      </c>
      <c r="G585">
        <f>YEAR(ohrm_timesheet[[#This Row],[start_date]])</f>
        <v>2023</v>
      </c>
      <c r="H585">
        <f>MONTH(ohrm_timesheet[[#This Row],[start_date]])</f>
        <v>9</v>
      </c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</row>
    <row r="586" spans="1:44" x14ac:dyDescent="0.3">
      <c r="A586">
        <v>581</v>
      </c>
      <c r="B586" t="s">
        <v>675</v>
      </c>
      <c r="C586" s="1">
        <v>45187</v>
      </c>
      <c r="D586" s="1">
        <v>45193</v>
      </c>
      <c r="E586">
        <v>15</v>
      </c>
      <c r="F586" t="str">
        <f>_xlfn.XLOOKUP(ohrm_timesheet[[#This Row],[employee_id]],hs_hr_employee[emp_number],hs_hr_employee[Employee Name],"NF",0,1)</f>
        <v>Gaurav Kokcha</v>
      </c>
      <c r="G586">
        <f>YEAR(ohrm_timesheet[[#This Row],[start_date]])</f>
        <v>2023</v>
      </c>
      <c r="H586">
        <f>MONTH(ohrm_timesheet[[#This Row],[start_date]])</f>
        <v>9</v>
      </c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</row>
    <row r="587" spans="1:44" x14ac:dyDescent="0.3">
      <c r="A587">
        <v>582</v>
      </c>
      <c r="B587" t="s">
        <v>675</v>
      </c>
      <c r="C587" s="1">
        <v>45187</v>
      </c>
      <c r="D587" s="1">
        <v>45193</v>
      </c>
      <c r="E587">
        <v>100004</v>
      </c>
      <c r="F587" t="str">
        <f>_xlfn.XLOOKUP(ohrm_timesheet[[#This Row],[employee_id]],hs_hr_employee[emp_number],hs_hr_employee[Employee Name],"NF",0,1)</f>
        <v>Sourav Rathor</v>
      </c>
      <c r="G587">
        <f>YEAR(ohrm_timesheet[[#This Row],[start_date]])</f>
        <v>2023</v>
      </c>
      <c r="H587">
        <f>MONTH(ohrm_timesheet[[#This Row],[start_date]])</f>
        <v>9</v>
      </c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</row>
    <row r="588" spans="1:44" x14ac:dyDescent="0.3">
      <c r="A588">
        <v>583</v>
      </c>
      <c r="B588" t="s">
        <v>675</v>
      </c>
      <c r="C588" s="1">
        <v>45194</v>
      </c>
      <c r="D588" s="1">
        <v>45200</v>
      </c>
      <c r="E588">
        <v>100005</v>
      </c>
      <c r="F588" t="str">
        <f>_xlfn.XLOOKUP(ohrm_timesheet[[#This Row],[employee_id]],hs_hr_employee[emp_number],hs_hr_employee[Employee Name],"NF",0,1)</f>
        <v>x_Ritesh Narayan Singh</v>
      </c>
      <c r="G588">
        <f>YEAR(ohrm_timesheet[[#This Row],[start_date]])</f>
        <v>2023</v>
      </c>
      <c r="H588">
        <f>MONTH(ohrm_timesheet[[#This Row],[start_date]])</f>
        <v>9</v>
      </c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</row>
    <row r="589" spans="1:44" x14ac:dyDescent="0.3">
      <c r="A589">
        <v>584</v>
      </c>
      <c r="B589" t="s">
        <v>675</v>
      </c>
      <c r="C589" s="1">
        <v>45180</v>
      </c>
      <c r="D589" s="1">
        <v>45186</v>
      </c>
      <c r="E589">
        <v>100005</v>
      </c>
      <c r="F589" t="str">
        <f>_xlfn.XLOOKUP(ohrm_timesheet[[#This Row],[employee_id]],hs_hr_employee[emp_number],hs_hr_employee[Employee Name],"NF",0,1)</f>
        <v>x_Ritesh Narayan Singh</v>
      </c>
      <c r="G589">
        <f>YEAR(ohrm_timesheet[[#This Row],[start_date]])</f>
        <v>2023</v>
      </c>
      <c r="H589">
        <f>MONTH(ohrm_timesheet[[#This Row],[start_date]])</f>
        <v>9</v>
      </c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</row>
    <row r="590" spans="1:44" x14ac:dyDescent="0.3">
      <c r="A590">
        <v>585</v>
      </c>
      <c r="B590" t="s">
        <v>675</v>
      </c>
      <c r="C590" s="1">
        <v>45194</v>
      </c>
      <c r="D590" s="1">
        <v>45200</v>
      </c>
      <c r="E590">
        <v>100001</v>
      </c>
      <c r="F590" t="str">
        <f>_xlfn.XLOOKUP(ohrm_timesheet[[#This Row],[employee_id]],hs_hr_employee[emp_number],hs_hr_employee[Employee Name],"NF",0,1)</f>
        <v>Dinesh Agrawal</v>
      </c>
      <c r="G590">
        <f>YEAR(ohrm_timesheet[[#This Row],[start_date]])</f>
        <v>2023</v>
      </c>
      <c r="H590">
        <f>MONTH(ohrm_timesheet[[#This Row],[start_date]])</f>
        <v>9</v>
      </c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</row>
    <row r="591" spans="1:44" x14ac:dyDescent="0.3">
      <c r="A591">
        <v>586</v>
      </c>
      <c r="B591" t="s">
        <v>675</v>
      </c>
      <c r="C591" s="1">
        <v>45194</v>
      </c>
      <c r="D591" s="1">
        <v>45200</v>
      </c>
      <c r="E591">
        <v>100006</v>
      </c>
      <c r="F591" t="str">
        <f>_xlfn.XLOOKUP(ohrm_timesheet[[#This Row],[employee_id]],hs_hr_employee[emp_number],hs_hr_employee[Employee Name],"NF",0,1)</f>
        <v>Preeti Tyagi</v>
      </c>
      <c r="G591">
        <f>YEAR(ohrm_timesheet[[#This Row],[start_date]])</f>
        <v>2023</v>
      </c>
      <c r="H591">
        <f>MONTH(ohrm_timesheet[[#This Row],[start_date]])</f>
        <v>9</v>
      </c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</row>
    <row r="592" spans="1:44" x14ac:dyDescent="0.3">
      <c r="A592">
        <v>587</v>
      </c>
      <c r="B592" t="s">
        <v>675</v>
      </c>
      <c r="C592" s="1">
        <v>45173</v>
      </c>
      <c r="D592" s="1">
        <v>45179</v>
      </c>
      <c r="E592">
        <v>100006</v>
      </c>
      <c r="F592" t="str">
        <f>_xlfn.XLOOKUP(ohrm_timesheet[[#This Row],[employee_id]],hs_hr_employee[emp_number],hs_hr_employee[Employee Name],"NF",0,1)</f>
        <v>Preeti Tyagi</v>
      </c>
      <c r="G592">
        <f>YEAR(ohrm_timesheet[[#This Row],[start_date]])</f>
        <v>2023</v>
      </c>
      <c r="H592">
        <f>MONTH(ohrm_timesheet[[#This Row],[start_date]])</f>
        <v>9</v>
      </c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</row>
    <row r="593" spans="1:44" x14ac:dyDescent="0.3">
      <c r="A593">
        <v>588</v>
      </c>
      <c r="B593" t="s">
        <v>675</v>
      </c>
      <c r="C593" s="1">
        <v>45180</v>
      </c>
      <c r="D593" s="1">
        <v>45186</v>
      </c>
      <c r="E593">
        <v>100006</v>
      </c>
      <c r="F593" t="str">
        <f>_xlfn.XLOOKUP(ohrm_timesheet[[#This Row],[employee_id]],hs_hr_employee[emp_number],hs_hr_employee[Employee Name],"NF",0,1)</f>
        <v>Preeti Tyagi</v>
      </c>
      <c r="G593">
        <f>YEAR(ohrm_timesheet[[#This Row],[start_date]])</f>
        <v>2023</v>
      </c>
      <c r="H593">
        <f>MONTH(ohrm_timesheet[[#This Row],[start_date]])</f>
        <v>9</v>
      </c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</row>
    <row r="594" spans="1:44" x14ac:dyDescent="0.3">
      <c r="A594">
        <v>589</v>
      </c>
      <c r="B594" t="s">
        <v>675</v>
      </c>
      <c r="C594" s="1">
        <v>45187</v>
      </c>
      <c r="D594" s="1">
        <v>45193</v>
      </c>
      <c r="E594">
        <v>100006</v>
      </c>
      <c r="F594" t="str">
        <f>_xlfn.XLOOKUP(ohrm_timesheet[[#This Row],[employee_id]],hs_hr_employee[emp_number],hs_hr_employee[Employee Name],"NF",0,1)</f>
        <v>Preeti Tyagi</v>
      </c>
      <c r="G594">
        <f>YEAR(ohrm_timesheet[[#This Row],[start_date]])</f>
        <v>2023</v>
      </c>
      <c r="H594">
        <f>MONTH(ohrm_timesheet[[#This Row],[start_date]])</f>
        <v>9</v>
      </c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</row>
    <row r="595" spans="1:44" x14ac:dyDescent="0.3">
      <c r="A595">
        <v>590</v>
      </c>
      <c r="B595" t="s">
        <v>675</v>
      </c>
      <c r="C595" s="1">
        <v>45194</v>
      </c>
      <c r="D595" s="1">
        <v>45200</v>
      </c>
      <c r="E595">
        <v>16</v>
      </c>
      <c r="F595" t="str">
        <f>_xlfn.XLOOKUP(ohrm_timesheet[[#This Row],[employee_id]],hs_hr_employee[emp_number],hs_hr_employee[Employee Name],"NF",0,1)</f>
        <v>Neha Chaudhary</v>
      </c>
      <c r="G595">
        <f>YEAR(ohrm_timesheet[[#This Row],[start_date]])</f>
        <v>2023</v>
      </c>
      <c r="H595">
        <f>MONTH(ohrm_timesheet[[#This Row],[start_date]])</f>
        <v>9</v>
      </c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</row>
    <row r="596" spans="1:44" x14ac:dyDescent="0.3">
      <c r="A596">
        <v>591</v>
      </c>
      <c r="B596" t="s">
        <v>675</v>
      </c>
      <c r="C596" s="1">
        <v>45194</v>
      </c>
      <c r="D596" s="1">
        <v>45200</v>
      </c>
      <c r="E596">
        <v>100004</v>
      </c>
      <c r="F596" t="str">
        <f>_xlfn.XLOOKUP(ohrm_timesheet[[#This Row],[employee_id]],hs_hr_employee[emp_number],hs_hr_employee[Employee Name],"NF",0,1)</f>
        <v>Sourav Rathor</v>
      </c>
      <c r="G596">
        <f>YEAR(ohrm_timesheet[[#This Row],[start_date]])</f>
        <v>2023</v>
      </c>
      <c r="H596">
        <f>MONTH(ohrm_timesheet[[#This Row],[start_date]])</f>
        <v>9</v>
      </c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</row>
    <row r="597" spans="1:44" x14ac:dyDescent="0.3">
      <c r="A597">
        <v>592</v>
      </c>
      <c r="B597" t="s">
        <v>675</v>
      </c>
      <c r="C597" s="1">
        <v>45194</v>
      </c>
      <c r="D597" s="1">
        <v>45200</v>
      </c>
      <c r="E597">
        <v>100003</v>
      </c>
      <c r="F597" t="str">
        <f>_xlfn.XLOOKUP(ohrm_timesheet[[#This Row],[employee_id]],hs_hr_employee[emp_number],hs_hr_employee[Employee Name],"NF",0,1)</f>
        <v>x_Adnaan Ahmed</v>
      </c>
      <c r="G597">
        <f>YEAR(ohrm_timesheet[[#This Row],[start_date]])</f>
        <v>2023</v>
      </c>
      <c r="H597">
        <f>MONTH(ohrm_timesheet[[#This Row],[start_date]])</f>
        <v>9</v>
      </c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</row>
    <row r="598" spans="1:44" x14ac:dyDescent="0.3">
      <c r="A598">
        <v>593</v>
      </c>
      <c r="B598" t="s">
        <v>675</v>
      </c>
      <c r="C598" s="1">
        <v>45187</v>
      </c>
      <c r="D598" s="1">
        <v>45193</v>
      </c>
      <c r="E598">
        <v>100003</v>
      </c>
      <c r="F598" t="str">
        <f>_xlfn.XLOOKUP(ohrm_timesheet[[#This Row],[employee_id]],hs_hr_employee[emp_number],hs_hr_employee[Employee Name],"NF",0,1)</f>
        <v>x_Adnaan Ahmed</v>
      </c>
      <c r="G598">
        <f>YEAR(ohrm_timesheet[[#This Row],[start_date]])</f>
        <v>2023</v>
      </c>
      <c r="H598">
        <f>MONTH(ohrm_timesheet[[#This Row],[start_date]])</f>
        <v>9</v>
      </c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</row>
    <row r="599" spans="1:44" x14ac:dyDescent="0.3">
      <c r="A599">
        <v>594</v>
      </c>
      <c r="B599" t="s">
        <v>675</v>
      </c>
      <c r="C599" s="1">
        <v>45194</v>
      </c>
      <c r="D599" s="1">
        <v>45200</v>
      </c>
      <c r="E599">
        <v>7</v>
      </c>
      <c r="F599" t="str">
        <f>_xlfn.XLOOKUP(ohrm_timesheet[[#This Row],[employee_id]],hs_hr_employee[emp_number],hs_hr_employee[Employee Name],"NF",0,1)</f>
        <v>Shekhar Sharma</v>
      </c>
      <c r="G599">
        <f>YEAR(ohrm_timesheet[[#This Row],[start_date]])</f>
        <v>2023</v>
      </c>
      <c r="H599">
        <f>MONTH(ohrm_timesheet[[#This Row],[start_date]])</f>
        <v>9</v>
      </c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</row>
    <row r="600" spans="1:44" x14ac:dyDescent="0.3">
      <c r="A600">
        <v>595</v>
      </c>
      <c r="B600" t="s">
        <v>675</v>
      </c>
      <c r="C600" s="1">
        <v>45180</v>
      </c>
      <c r="D600" s="1">
        <v>45186</v>
      </c>
      <c r="E600">
        <v>7</v>
      </c>
      <c r="F600" t="str">
        <f>_xlfn.XLOOKUP(ohrm_timesheet[[#This Row],[employee_id]],hs_hr_employee[emp_number],hs_hr_employee[Employee Name],"NF",0,1)</f>
        <v>Shekhar Sharma</v>
      </c>
      <c r="G600">
        <f>YEAR(ohrm_timesheet[[#This Row],[start_date]])</f>
        <v>2023</v>
      </c>
      <c r="H600">
        <f>MONTH(ohrm_timesheet[[#This Row],[start_date]])</f>
        <v>9</v>
      </c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</row>
    <row r="601" spans="1:44" x14ac:dyDescent="0.3">
      <c r="A601">
        <v>596</v>
      </c>
      <c r="B601" t="s">
        <v>675</v>
      </c>
      <c r="C601" s="1">
        <v>45194</v>
      </c>
      <c r="D601" s="1">
        <v>45200</v>
      </c>
      <c r="E601">
        <v>15</v>
      </c>
      <c r="F601" t="str">
        <f>_xlfn.XLOOKUP(ohrm_timesheet[[#This Row],[employee_id]],hs_hr_employee[emp_number],hs_hr_employee[Employee Name],"NF",0,1)</f>
        <v>Gaurav Kokcha</v>
      </c>
      <c r="G601">
        <f>YEAR(ohrm_timesheet[[#This Row],[start_date]])</f>
        <v>2023</v>
      </c>
      <c r="H601">
        <f>MONTH(ohrm_timesheet[[#This Row],[start_date]])</f>
        <v>9</v>
      </c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</row>
    <row r="602" spans="1:44" x14ac:dyDescent="0.3">
      <c r="A602">
        <v>597</v>
      </c>
      <c r="B602" t="s">
        <v>675</v>
      </c>
      <c r="C602" s="1">
        <v>45187</v>
      </c>
      <c r="D602" s="1">
        <v>45193</v>
      </c>
      <c r="E602">
        <v>7</v>
      </c>
      <c r="F602" t="str">
        <f>_xlfn.XLOOKUP(ohrm_timesheet[[#This Row],[employee_id]],hs_hr_employee[emp_number],hs_hr_employee[Employee Name],"NF",0,1)</f>
        <v>Shekhar Sharma</v>
      </c>
      <c r="G602">
        <f>YEAR(ohrm_timesheet[[#This Row],[start_date]])</f>
        <v>2023</v>
      </c>
      <c r="H602">
        <f>MONTH(ohrm_timesheet[[#This Row],[start_date]])</f>
        <v>9</v>
      </c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</row>
    <row r="603" spans="1:44" x14ac:dyDescent="0.3">
      <c r="A603">
        <v>598</v>
      </c>
      <c r="B603" t="s">
        <v>675</v>
      </c>
      <c r="C603" s="1">
        <v>45201</v>
      </c>
      <c r="D603" s="1">
        <v>45207</v>
      </c>
      <c r="E603">
        <v>100005</v>
      </c>
      <c r="F603" t="str">
        <f>_xlfn.XLOOKUP(ohrm_timesheet[[#This Row],[employee_id]],hs_hr_employee[emp_number],hs_hr_employee[Employee Name],"NF",0,1)</f>
        <v>x_Ritesh Narayan Singh</v>
      </c>
      <c r="G603">
        <f>YEAR(ohrm_timesheet[[#This Row],[start_date]])</f>
        <v>2023</v>
      </c>
      <c r="H603">
        <f>MONTH(ohrm_timesheet[[#This Row],[start_date]])</f>
        <v>10</v>
      </c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</row>
    <row r="604" spans="1:44" x14ac:dyDescent="0.3">
      <c r="A604">
        <v>599</v>
      </c>
      <c r="B604" t="s">
        <v>675</v>
      </c>
      <c r="C604" s="1">
        <v>45201</v>
      </c>
      <c r="D604" s="1">
        <v>45207</v>
      </c>
      <c r="E604">
        <v>100004</v>
      </c>
      <c r="F604" t="str">
        <f>_xlfn.XLOOKUP(ohrm_timesheet[[#This Row],[employee_id]],hs_hr_employee[emp_number],hs_hr_employee[Employee Name],"NF",0,1)</f>
        <v>Sourav Rathor</v>
      </c>
      <c r="G604">
        <f>YEAR(ohrm_timesheet[[#This Row],[start_date]])</f>
        <v>2023</v>
      </c>
      <c r="H604">
        <f>MONTH(ohrm_timesheet[[#This Row],[start_date]])</f>
        <v>10</v>
      </c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</row>
    <row r="605" spans="1:44" x14ac:dyDescent="0.3">
      <c r="A605">
        <v>600</v>
      </c>
      <c r="B605" t="s">
        <v>675</v>
      </c>
      <c r="C605" s="1">
        <v>45201</v>
      </c>
      <c r="D605" s="1">
        <v>45207</v>
      </c>
      <c r="E605">
        <v>100001</v>
      </c>
      <c r="F605" t="str">
        <f>_xlfn.XLOOKUP(ohrm_timesheet[[#This Row],[employee_id]],hs_hr_employee[emp_number],hs_hr_employee[Employee Name],"NF",0,1)</f>
        <v>Dinesh Agrawal</v>
      </c>
      <c r="G605">
        <f>YEAR(ohrm_timesheet[[#This Row],[start_date]])</f>
        <v>2023</v>
      </c>
      <c r="H605">
        <f>MONTH(ohrm_timesheet[[#This Row],[start_date]])</f>
        <v>10</v>
      </c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</row>
    <row r="606" spans="1:44" x14ac:dyDescent="0.3">
      <c r="A606">
        <v>601</v>
      </c>
      <c r="B606" t="s">
        <v>675</v>
      </c>
      <c r="C606" s="1">
        <v>45180</v>
      </c>
      <c r="D606" s="1">
        <v>45186</v>
      </c>
      <c r="E606">
        <v>100001</v>
      </c>
      <c r="F606" t="str">
        <f>_xlfn.XLOOKUP(ohrm_timesheet[[#This Row],[employee_id]],hs_hr_employee[emp_number],hs_hr_employee[Employee Name],"NF",0,1)</f>
        <v>Dinesh Agrawal</v>
      </c>
      <c r="G606">
        <f>YEAR(ohrm_timesheet[[#This Row],[start_date]])</f>
        <v>2023</v>
      </c>
      <c r="H606">
        <f>MONTH(ohrm_timesheet[[#This Row],[start_date]])</f>
        <v>9</v>
      </c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</row>
    <row r="607" spans="1:44" x14ac:dyDescent="0.3">
      <c r="A607">
        <v>602</v>
      </c>
      <c r="B607" t="s">
        <v>675</v>
      </c>
      <c r="C607" s="1">
        <v>45187</v>
      </c>
      <c r="D607" s="1">
        <v>45193</v>
      </c>
      <c r="E607">
        <v>100001</v>
      </c>
      <c r="F607" t="str">
        <f>_xlfn.XLOOKUP(ohrm_timesheet[[#This Row],[employee_id]],hs_hr_employee[emp_number],hs_hr_employee[Employee Name],"NF",0,1)</f>
        <v>Dinesh Agrawal</v>
      </c>
      <c r="G607">
        <f>YEAR(ohrm_timesheet[[#This Row],[start_date]])</f>
        <v>2023</v>
      </c>
      <c r="H607">
        <f>MONTH(ohrm_timesheet[[#This Row],[start_date]])</f>
        <v>9</v>
      </c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</row>
    <row r="608" spans="1:44" x14ac:dyDescent="0.3">
      <c r="A608">
        <v>603</v>
      </c>
      <c r="B608" t="s">
        <v>675</v>
      </c>
      <c r="C608" s="1">
        <v>45201</v>
      </c>
      <c r="D608" s="1">
        <v>45207</v>
      </c>
      <c r="E608">
        <v>16</v>
      </c>
      <c r="F608" t="str">
        <f>_xlfn.XLOOKUP(ohrm_timesheet[[#This Row],[employee_id]],hs_hr_employee[emp_number],hs_hr_employee[Employee Name],"NF",0,1)</f>
        <v>Neha Chaudhary</v>
      </c>
      <c r="G608">
        <f>YEAR(ohrm_timesheet[[#This Row],[start_date]])</f>
        <v>2023</v>
      </c>
      <c r="H608">
        <f>MONTH(ohrm_timesheet[[#This Row],[start_date]])</f>
        <v>10</v>
      </c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</row>
    <row r="609" spans="1:44" x14ac:dyDescent="0.3">
      <c r="A609">
        <v>604</v>
      </c>
      <c r="B609" t="s">
        <v>674</v>
      </c>
      <c r="C609" s="1">
        <v>45201</v>
      </c>
      <c r="D609" s="1">
        <v>45207</v>
      </c>
      <c r="E609">
        <v>100003</v>
      </c>
      <c r="F609" t="str">
        <f>_xlfn.XLOOKUP(ohrm_timesheet[[#This Row],[employee_id]],hs_hr_employee[emp_number],hs_hr_employee[Employee Name],"NF",0,1)</f>
        <v>x_Adnaan Ahmed</v>
      </c>
      <c r="G609">
        <f>YEAR(ohrm_timesheet[[#This Row],[start_date]])</f>
        <v>2023</v>
      </c>
      <c r="H609">
        <f>MONTH(ohrm_timesheet[[#This Row],[start_date]])</f>
        <v>10</v>
      </c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</row>
    <row r="610" spans="1:44" x14ac:dyDescent="0.3">
      <c r="A610">
        <v>605</v>
      </c>
      <c r="B610" t="s">
        <v>675</v>
      </c>
      <c r="C610" s="1">
        <v>45201</v>
      </c>
      <c r="D610" s="1">
        <v>45207</v>
      </c>
      <c r="E610">
        <v>100006</v>
      </c>
      <c r="F610" t="str">
        <f>_xlfn.XLOOKUP(ohrm_timesheet[[#This Row],[employee_id]],hs_hr_employee[emp_number],hs_hr_employee[Employee Name],"NF",0,1)</f>
        <v>Preeti Tyagi</v>
      </c>
      <c r="G610">
        <f>YEAR(ohrm_timesheet[[#This Row],[start_date]])</f>
        <v>2023</v>
      </c>
      <c r="H610">
        <f>MONTH(ohrm_timesheet[[#This Row],[start_date]])</f>
        <v>10</v>
      </c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</row>
    <row r="611" spans="1:44" x14ac:dyDescent="0.3">
      <c r="A611">
        <v>606</v>
      </c>
      <c r="B611" t="s">
        <v>674</v>
      </c>
      <c r="C611" s="1">
        <v>45201</v>
      </c>
      <c r="D611" s="1">
        <v>45207</v>
      </c>
      <c r="E611">
        <v>14</v>
      </c>
      <c r="F611" t="str">
        <f>_xlfn.XLOOKUP(ohrm_timesheet[[#This Row],[employee_id]],hs_hr_employee[emp_number],hs_hr_employee[Employee Name],"NF",0,1)</f>
        <v>Amol Jalda</v>
      </c>
      <c r="G611">
        <f>YEAR(ohrm_timesheet[[#This Row],[start_date]])</f>
        <v>2023</v>
      </c>
      <c r="H611">
        <f>MONTH(ohrm_timesheet[[#This Row],[start_date]])</f>
        <v>10</v>
      </c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</row>
    <row r="612" spans="1:44" x14ac:dyDescent="0.3">
      <c r="A612">
        <v>607</v>
      </c>
      <c r="B612" t="s">
        <v>675</v>
      </c>
      <c r="C612" s="1">
        <v>45208</v>
      </c>
      <c r="D612" s="1">
        <v>45214</v>
      </c>
      <c r="E612">
        <v>100001</v>
      </c>
      <c r="F612" t="str">
        <f>_xlfn.XLOOKUP(ohrm_timesheet[[#This Row],[employee_id]],hs_hr_employee[emp_number],hs_hr_employee[Employee Name],"NF",0,1)</f>
        <v>Dinesh Agrawal</v>
      </c>
      <c r="G612">
        <f>YEAR(ohrm_timesheet[[#This Row],[start_date]])</f>
        <v>2023</v>
      </c>
      <c r="H612">
        <f>MONTH(ohrm_timesheet[[#This Row],[start_date]])</f>
        <v>10</v>
      </c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</row>
    <row r="613" spans="1:44" x14ac:dyDescent="0.3">
      <c r="A613">
        <v>608</v>
      </c>
      <c r="B613" t="s">
        <v>675</v>
      </c>
      <c r="C613" s="1">
        <v>45208</v>
      </c>
      <c r="D613" s="1">
        <v>45214</v>
      </c>
      <c r="E613">
        <v>7</v>
      </c>
      <c r="F613" t="str">
        <f>_xlfn.XLOOKUP(ohrm_timesheet[[#This Row],[employee_id]],hs_hr_employee[emp_number],hs_hr_employee[Employee Name],"NF",0,1)</f>
        <v>Shekhar Sharma</v>
      </c>
      <c r="G613">
        <f>YEAR(ohrm_timesheet[[#This Row],[start_date]])</f>
        <v>2023</v>
      </c>
      <c r="H613">
        <f>MONTH(ohrm_timesheet[[#This Row],[start_date]])</f>
        <v>10</v>
      </c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</row>
    <row r="614" spans="1:44" x14ac:dyDescent="0.3">
      <c r="A614">
        <v>609</v>
      </c>
      <c r="B614" t="s">
        <v>675</v>
      </c>
      <c r="C614" s="1">
        <v>45208</v>
      </c>
      <c r="D614" s="1">
        <v>45214</v>
      </c>
      <c r="E614">
        <v>100005</v>
      </c>
      <c r="F614" t="str">
        <f>_xlfn.XLOOKUP(ohrm_timesheet[[#This Row],[employee_id]],hs_hr_employee[emp_number],hs_hr_employee[Employee Name],"NF",0,1)</f>
        <v>x_Ritesh Narayan Singh</v>
      </c>
      <c r="G614">
        <f>YEAR(ohrm_timesheet[[#This Row],[start_date]])</f>
        <v>2023</v>
      </c>
      <c r="H614">
        <f>MONTH(ohrm_timesheet[[#This Row],[start_date]])</f>
        <v>10</v>
      </c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</row>
    <row r="615" spans="1:44" x14ac:dyDescent="0.3">
      <c r="A615">
        <v>610</v>
      </c>
      <c r="B615" t="s">
        <v>675</v>
      </c>
      <c r="C615" s="1">
        <v>45215</v>
      </c>
      <c r="D615" s="1">
        <v>45221</v>
      </c>
      <c r="E615">
        <v>100004</v>
      </c>
      <c r="F615" t="str">
        <f>_xlfn.XLOOKUP(ohrm_timesheet[[#This Row],[employee_id]],hs_hr_employee[emp_number],hs_hr_employee[Employee Name],"NF",0,1)</f>
        <v>Sourav Rathor</v>
      </c>
      <c r="G615">
        <f>YEAR(ohrm_timesheet[[#This Row],[start_date]])</f>
        <v>2023</v>
      </c>
      <c r="H615">
        <f>MONTH(ohrm_timesheet[[#This Row],[start_date]])</f>
        <v>10</v>
      </c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</row>
    <row r="616" spans="1:44" x14ac:dyDescent="0.3">
      <c r="A616">
        <v>611</v>
      </c>
      <c r="B616" t="s">
        <v>675</v>
      </c>
      <c r="C616" s="1">
        <v>45208</v>
      </c>
      <c r="D616" s="1">
        <v>45214</v>
      </c>
      <c r="E616">
        <v>100004</v>
      </c>
      <c r="F616" t="str">
        <f>_xlfn.XLOOKUP(ohrm_timesheet[[#This Row],[employee_id]],hs_hr_employee[emp_number],hs_hr_employee[Employee Name],"NF",0,1)</f>
        <v>Sourav Rathor</v>
      </c>
      <c r="G616">
        <f>YEAR(ohrm_timesheet[[#This Row],[start_date]])</f>
        <v>2023</v>
      </c>
      <c r="H616">
        <f>MONTH(ohrm_timesheet[[#This Row],[start_date]])</f>
        <v>10</v>
      </c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</row>
    <row r="617" spans="1:44" x14ac:dyDescent="0.3">
      <c r="A617">
        <v>612</v>
      </c>
      <c r="B617" t="s">
        <v>675</v>
      </c>
      <c r="C617" s="1">
        <v>45215</v>
      </c>
      <c r="D617" s="1">
        <v>45221</v>
      </c>
      <c r="E617">
        <v>100006</v>
      </c>
      <c r="F617" t="str">
        <f>_xlfn.XLOOKUP(ohrm_timesheet[[#This Row],[employee_id]],hs_hr_employee[emp_number],hs_hr_employee[Employee Name],"NF",0,1)</f>
        <v>Preeti Tyagi</v>
      </c>
      <c r="G617">
        <f>YEAR(ohrm_timesheet[[#This Row],[start_date]])</f>
        <v>2023</v>
      </c>
      <c r="H617">
        <f>MONTH(ohrm_timesheet[[#This Row],[start_date]])</f>
        <v>10</v>
      </c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</row>
    <row r="618" spans="1:44" x14ac:dyDescent="0.3">
      <c r="A618">
        <v>613</v>
      </c>
      <c r="B618" t="s">
        <v>675</v>
      </c>
      <c r="C618" s="1">
        <v>45208</v>
      </c>
      <c r="D618" s="1">
        <v>45214</v>
      </c>
      <c r="E618">
        <v>100006</v>
      </c>
      <c r="F618" t="str">
        <f>_xlfn.XLOOKUP(ohrm_timesheet[[#This Row],[employee_id]],hs_hr_employee[emp_number],hs_hr_employee[Employee Name],"NF",0,1)</f>
        <v>Preeti Tyagi</v>
      </c>
      <c r="G618">
        <f>YEAR(ohrm_timesheet[[#This Row],[start_date]])</f>
        <v>2023</v>
      </c>
      <c r="H618">
        <f>MONTH(ohrm_timesheet[[#This Row],[start_date]])</f>
        <v>10</v>
      </c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</row>
    <row r="619" spans="1:44" x14ac:dyDescent="0.3">
      <c r="A619">
        <v>614</v>
      </c>
      <c r="B619" t="s">
        <v>674</v>
      </c>
      <c r="C619" s="1">
        <v>45215</v>
      </c>
      <c r="D619" s="1">
        <v>45221</v>
      </c>
      <c r="E619">
        <v>14</v>
      </c>
      <c r="F619" t="str">
        <f>_xlfn.XLOOKUP(ohrm_timesheet[[#This Row],[employee_id]],hs_hr_employee[emp_number],hs_hr_employee[Employee Name],"NF",0,1)</f>
        <v>Amol Jalda</v>
      </c>
      <c r="G619">
        <f>YEAR(ohrm_timesheet[[#This Row],[start_date]])</f>
        <v>2023</v>
      </c>
      <c r="H619">
        <f>MONTH(ohrm_timesheet[[#This Row],[start_date]])</f>
        <v>10</v>
      </c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</row>
    <row r="620" spans="1:44" x14ac:dyDescent="0.3">
      <c r="A620">
        <v>615</v>
      </c>
      <c r="B620" t="s">
        <v>675</v>
      </c>
      <c r="C620" s="1">
        <v>45215</v>
      </c>
      <c r="D620" s="1">
        <v>45221</v>
      </c>
      <c r="E620">
        <v>15</v>
      </c>
      <c r="F620" t="str">
        <f>_xlfn.XLOOKUP(ohrm_timesheet[[#This Row],[employee_id]],hs_hr_employee[emp_number],hs_hr_employee[Employee Name],"NF",0,1)</f>
        <v>Gaurav Kokcha</v>
      </c>
      <c r="G620">
        <f>YEAR(ohrm_timesheet[[#This Row],[start_date]])</f>
        <v>2023</v>
      </c>
      <c r="H620">
        <f>MONTH(ohrm_timesheet[[#This Row],[start_date]])</f>
        <v>10</v>
      </c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</row>
    <row r="621" spans="1:44" x14ac:dyDescent="0.3">
      <c r="A621">
        <v>616</v>
      </c>
      <c r="B621" t="s">
        <v>675</v>
      </c>
      <c r="C621" s="1">
        <v>45201</v>
      </c>
      <c r="D621" s="1">
        <v>45207</v>
      </c>
      <c r="E621">
        <v>15</v>
      </c>
      <c r="F621" t="str">
        <f>_xlfn.XLOOKUP(ohrm_timesheet[[#This Row],[employee_id]],hs_hr_employee[emp_number],hs_hr_employee[Employee Name],"NF",0,1)</f>
        <v>Gaurav Kokcha</v>
      </c>
      <c r="G621">
        <f>YEAR(ohrm_timesheet[[#This Row],[start_date]])</f>
        <v>2023</v>
      </c>
      <c r="H621">
        <f>MONTH(ohrm_timesheet[[#This Row],[start_date]])</f>
        <v>10</v>
      </c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</row>
    <row r="622" spans="1:44" x14ac:dyDescent="0.3">
      <c r="A622">
        <v>617</v>
      </c>
      <c r="B622" t="s">
        <v>675</v>
      </c>
      <c r="C622" s="1">
        <v>45208</v>
      </c>
      <c r="D622" s="1">
        <v>45214</v>
      </c>
      <c r="E622">
        <v>15</v>
      </c>
      <c r="F622" t="str">
        <f>_xlfn.XLOOKUP(ohrm_timesheet[[#This Row],[employee_id]],hs_hr_employee[emp_number],hs_hr_employee[Employee Name],"NF",0,1)</f>
        <v>Gaurav Kokcha</v>
      </c>
      <c r="G622">
        <f>YEAR(ohrm_timesheet[[#This Row],[start_date]])</f>
        <v>2023</v>
      </c>
      <c r="H622">
        <f>MONTH(ohrm_timesheet[[#This Row],[start_date]])</f>
        <v>10</v>
      </c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</row>
    <row r="623" spans="1:44" x14ac:dyDescent="0.3">
      <c r="A623">
        <v>618</v>
      </c>
      <c r="B623" t="s">
        <v>674</v>
      </c>
      <c r="C623" s="1">
        <v>45215</v>
      </c>
      <c r="D623" s="1">
        <v>45221</v>
      </c>
      <c r="E623">
        <v>100007</v>
      </c>
      <c r="F623" t="str">
        <f>_xlfn.XLOOKUP(ohrm_timesheet[[#This Row],[employee_id]],hs_hr_employee[emp_number],hs_hr_employee[Employee Name],"NF",0,1)</f>
        <v>Akshita Singh</v>
      </c>
      <c r="G623">
        <f>YEAR(ohrm_timesheet[[#This Row],[start_date]])</f>
        <v>2023</v>
      </c>
      <c r="H623">
        <f>MONTH(ohrm_timesheet[[#This Row],[start_date]])</f>
        <v>10</v>
      </c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</row>
    <row r="624" spans="1:44" x14ac:dyDescent="0.3">
      <c r="A624">
        <v>619</v>
      </c>
      <c r="B624" t="s">
        <v>675</v>
      </c>
      <c r="C624" s="1">
        <v>45222</v>
      </c>
      <c r="D624" s="1">
        <v>45228</v>
      </c>
      <c r="E624">
        <v>100006</v>
      </c>
      <c r="F624" t="str">
        <f>_xlfn.XLOOKUP(ohrm_timesheet[[#This Row],[employee_id]],hs_hr_employee[emp_number],hs_hr_employee[Employee Name],"NF",0,1)</f>
        <v>Preeti Tyagi</v>
      </c>
      <c r="G624">
        <f>YEAR(ohrm_timesheet[[#This Row],[start_date]])</f>
        <v>2023</v>
      </c>
      <c r="H624">
        <f>MONTH(ohrm_timesheet[[#This Row],[start_date]])</f>
        <v>10</v>
      </c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</row>
    <row r="625" spans="1:44" x14ac:dyDescent="0.3">
      <c r="A625">
        <v>620</v>
      </c>
      <c r="B625" t="s">
        <v>675</v>
      </c>
      <c r="C625" s="1">
        <v>45222</v>
      </c>
      <c r="D625" s="1">
        <v>45228</v>
      </c>
      <c r="E625">
        <v>100005</v>
      </c>
      <c r="F625" t="str">
        <f>_xlfn.XLOOKUP(ohrm_timesheet[[#This Row],[employee_id]],hs_hr_employee[emp_number],hs_hr_employee[Employee Name],"NF",0,1)</f>
        <v>x_Ritesh Narayan Singh</v>
      </c>
      <c r="G625">
        <f>YEAR(ohrm_timesheet[[#This Row],[start_date]])</f>
        <v>2023</v>
      </c>
      <c r="H625">
        <f>MONTH(ohrm_timesheet[[#This Row],[start_date]])</f>
        <v>10</v>
      </c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</row>
    <row r="626" spans="1:44" x14ac:dyDescent="0.3">
      <c r="A626">
        <v>621</v>
      </c>
      <c r="B626" t="s">
        <v>674</v>
      </c>
      <c r="C626" s="1">
        <v>45215</v>
      </c>
      <c r="D626" s="1">
        <v>45221</v>
      </c>
      <c r="E626">
        <v>100005</v>
      </c>
      <c r="F626" t="str">
        <f>_xlfn.XLOOKUP(ohrm_timesheet[[#This Row],[employee_id]],hs_hr_employee[emp_number],hs_hr_employee[Employee Name],"NF",0,1)</f>
        <v>x_Ritesh Narayan Singh</v>
      </c>
      <c r="G626">
        <f>YEAR(ohrm_timesheet[[#This Row],[start_date]])</f>
        <v>2023</v>
      </c>
      <c r="H626">
        <f>MONTH(ohrm_timesheet[[#This Row],[start_date]])</f>
        <v>10</v>
      </c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</row>
    <row r="627" spans="1:44" x14ac:dyDescent="0.3">
      <c r="A627">
        <v>622</v>
      </c>
      <c r="B627" t="s">
        <v>675</v>
      </c>
      <c r="C627" s="1">
        <v>45222</v>
      </c>
      <c r="D627" s="1">
        <v>45228</v>
      </c>
      <c r="E627">
        <v>7</v>
      </c>
      <c r="F627" t="str">
        <f>_xlfn.XLOOKUP(ohrm_timesheet[[#This Row],[employee_id]],hs_hr_employee[emp_number],hs_hr_employee[Employee Name],"NF",0,1)</f>
        <v>Shekhar Sharma</v>
      </c>
      <c r="G627">
        <f>YEAR(ohrm_timesheet[[#This Row],[start_date]])</f>
        <v>2023</v>
      </c>
      <c r="H627">
        <f>MONTH(ohrm_timesheet[[#This Row],[start_date]])</f>
        <v>10</v>
      </c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</row>
    <row r="628" spans="1:44" x14ac:dyDescent="0.3">
      <c r="A628">
        <v>623</v>
      </c>
      <c r="B628" t="s">
        <v>675</v>
      </c>
      <c r="C628" s="1">
        <v>45222</v>
      </c>
      <c r="D628" s="1">
        <v>45228</v>
      </c>
      <c r="E628">
        <v>100004</v>
      </c>
      <c r="F628" t="str">
        <f>_xlfn.XLOOKUP(ohrm_timesheet[[#This Row],[employee_id]],hs_hr_employee[emp_number],hs_hr_employee[Employee Name],"NF",0,1)</f>
        <v>Sourav Rathor</v>
      </c>
      <c r="G628">
        <f>YEAR(ohrm_timesheet[[#This Row],[start_date]])</f>
        <v>2023</v>
      </c>
      <c r="H628">
        <f>MONTH(ohrm_timesheet[[#This Row],[start_date]])</f>
        <v>10</v>
      </c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</row>
    <row r="629" spans="1:44" x14ac:dyDescent="0.3">
      <c r="A629">
        <v>624</v>
      </c>
      <c r="B629" t="s">
        <v>675</v>
      </c>
      <c r="C629" s="1">
        <v>45229</v>
      </c>
      <c r="D629" s="1">
        <v>45235</v>
      </c>
      <c r="E629">
        <v>100005</v>
      </c>
      <c r="F629" t="str">
        <f>_xlfn.XLOOKUP(ohrm_timesheet[[#This Row],[employee_id]],hs_hr_employee[emp_number],hs_hr_employee[Employee Name],"NF",0,1)</f>
        <v>x_Ritesh Narayan Singh</v>
      </c>
      <c r="G629">
        <f>YEAR(ohrm_timesheet[[#This Row],[start_date]])</f>
        <v>2023</v>
      </c>
      <c r="H629">
        <f>MONTH(ohrm_timesheet[[#This Row],[start_date]])</f>
        <v>10</v>
      </c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</row>
    <row r="630" spans="1:44" x14ac:dyDescent="0.3">
      <c r="A630">
        <v>625</v>
      </c>
      <c r="B630" t="s">
        <v>675</v>
      </c>
      <c r="C630" s="1">
        <v>45229</v>
      </c>
      <c r="D630" s="1">
        <v>45235</v>
      </c>
      <c r="E630">
        <v>100004</v>
      </c>
      <c r="F630" t="str">
        <f>_xlfn.XLOOKUP(ohrm_timesheet[[#This Row],[employee_id]],hs_hr_employee[emp_number],hs_hr_employee[Employee Name],"NF",0,1)</f>
        <v>Sourav Rathor</v>
      </c>
      <c r="G630">
        <f>YEAR(ohrm_timesheet[[#This Row],[start_date]])</f>
        <v>2023</v>
      </c>
      <c r="H630">
        <f>MONTH(ohrm_timesheet[[#This Row],[start_date]])</f>
        <v>10</v>
      </c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</row>
    <row r="631" spans="1:44" x14ac:dyDescent="0.3">
      <c r="A631">
        <v>626</v>
      </c>
      <c r="B631" t="s">
        <v>674</v>
      </c>
      <c r="C631" s="1">
        <v>45229</v>
      </c>
      <c r="D631" s="1">
        <v>45235</v>
      </c>
      <c r="E631">
        <v>100007</v>
      </c>
      <c r="F631" t="str">
        <f>_xlfn.XLOOKUP(ohrm_timesheet[[#This Row],[employee_id]],hs_hr_employee[emp_number],hs_hr_employee[Employee Name],"NF",0,1)</f>
        <v>Akshita Singh</v>
      </c>
      <c r="G631">
        <f>YEAR(ohrm_timesheet[[#This Row],[start_date]])</f>
        <v>2023</v>
      </c>
      <c r="H631">
        <f>MONTH(ohrm_timesheet[[#This Row],[start_date]])</f>
        <v>10</v>
      </c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</row>
    <row r="632" spans="1:44" x14ac:dyDescent="0.3">
      <c r="A632">
        <v>627</v>
      </c>
      <c r="B632" t="s">
        <v>675</v>
      </c>
      <c r="C632" s="1">
        <v>45229</v>
      </c>
      <c r="D632" s="1">
        <v>45235</v>
      </c>
      <c r="E632">
        <v>100006</v>
      </c>
      <c r="F632" t="str">
        <f>_xlfn.XLOOKUP(ohrm_timesheet[[#This Row],[employee_id]],hs_hr_employee[emp_number],hs_hr_employee[Employee Name],"NF",0,1)</f>
        <v>Preeti Tyagi</v>
      </c>
      <c r="G632">
        <f>YEAR(ohrm_timesheet[[#This Row],[start_date]])</f>
        <v>2023</v>
      </c>
      <c r="H632">
        <f>MONTH(ohrm_timesheet[[#This Row],[start_date]])</f>
        <v>10</v>
      </c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</row>
    <row r="633" spans="1:44" x14ac:dyDescent="0.3">
      <c r="A633">
        <v>628</v>
      </c>
      <c r="B633" t="s">
        <v>675</v>
      </c>
      <c r="C633" s="1">
        <v>45229</v>
      </c>
      <c r="D633" s="1">
        <v>45235</v>
      </c>
      <c r="E633">
        <v>7</v>
      </c>
      <c r="F633" t="str">
        <f>_xlfn.XLOOKUP(ohrm_timesheet[[#This Row],[employee_id]],hs_hr_employee[emp_number],hs_hr_employee[Employee Name],"NF",0,1)</f>
        <v>Shekhar Sharma</v>
      </c>
      <c r="G633">
        <f>YEAR(ohrm_timesheet[[#This Row],[start_date]])</f>
        <v>2023</v>
      </c>
      <c r="H633">
        <f>MONTH(ohrm_timesheet[[#This Row],[start_date]])</f>
        <v>10</v>
      </c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</row>
    <row r="634" spans="1:44" x14ac:dyDescent="0.3">
      <c r="A634">
        <v>629</v>
      </c>
      <c r="B634" t="s">
        <v>675</v>
      </c>
      <c r="C634" s="1">
        <v>45201</v>
      </c>
      <c r="D634" s="1">
        <v>45207</v>
      </c>
      <c r="E634">
        <v>7</v>
      </c>
      <c r="F634" t="str">
        <f>_xlfn.XLOOKUP(ohrm_timesheet[[#This Row],[employee_id]],hs_hr_employee[emp_number],hs_hr_employee[Employee Name],"NF",0,1)</f>
        <v>Shekhar Sharma</v>
      </c>
      <c r="G634">
        <f>YEAR(ohrm_timesheet[[#This Row],[start_date]])</f>
        <v>2023</v>
      </c>
      <c r="H634">
        <f>MONTH(ohrm_timesheet[[#This Row],[start_date]])</f>
        <v>10</v>
      </c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</row>
    <row r="635" spans="1:44" x14ac:dyDescent="0.3">
      <c r="A635">
        <v>630</v>
      </c>
      <c r="B635" t="s">
        <v>675</v>
      </c>
      <c r="C635" s="1">
        <v>45215</v>
      </c>
      <c r="D635" s="1">
        <v>45221</v>
      </c>
      <c r="E635">
        <v>7</v>
      </c>
      <c r="F635" t="str">
        <f>_xlfn.XLOOKUP(ohrm_timesheet[[#This Row],[employee_id]],hs_hr_employee[emp_number],hs_hr_employee[Employee Name],"NF",0,1)</f>
        <v>Shekhar Sharma</v>
      </c>
      <c r="G635">
        <f>YEAR(ohrm_timesheet[[#This Row],[start_date]])</f>
        <v>2023</v>
      </c>
      <c r="H635">
        <f>MONTH(ohrm_timesheet[[#This Row],[start_date]])</f>
        <v>10</v>
      </c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</row>
    <row r="636" spans="1:44" x14ac:dyDescent="0.3">
      <c r="A636">
        <v>631</v>
      </c>
      <c r="B636" t="s">
        <v>675</v>
      </c>
      <c r="C636" s="1">
        <v>45229</v>
      </c>
      <c r="D636" s="1">
        <v>45235</v>
      </c>
      <c r="E636">
        <v>15</v>
      </c>
      <c r="F636" t="str">
        <f>_xlfn.XLOOKUP(ohrm_timesheet[[#This Row],[employee_id]],hs_hr_employee[emp_number],hs_hr_employee[Employee Name],"NF",0,1)</f>
        <v>Gaurav Kokcha</v>
      </c>
      <c r="G636">
        <f>YEAR(ohrm_timesheet[[#This Row],[start_date]])</f>
        <v>2023</v>
      </c>
      <c r="H636">
        <f>MONTH(ohrm_timesheet[[#This Row],[start_date]])</f>
        <v>10</v>
      </c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</row>
    <row r="637" spans="1:44" x14ac:dyDescent="0.3">
      <c r="A637">
        <v>632</v>
      </c>
      <c r="B637" t="s">
        <v>675</v>
      </c>
      <c r="C637" s="1">
        <v>45222</v>
      </c>
      <c r="D637" s="1">
        <v>45228</v>
      </c>
      <c r="E637">
        <v>15</v>
      </c>
      <c r="F637" t="str">
        <f>_xlfn.XLOOKUP(ohrm_timesheet[[#This Row],[employee_id]],hs_hr_employee[emp_number],hs_hr_employee[Employee Name],"NF",0,1)</f>
        <v>Gaurav Kokcha</v>
      </c>
      <c r="G637">
        <f>YEAR(ohrm_timesheet[[#This Row],[start_date]])</f>
        <v>2023</v>
      </c>
      <c r="H637">
        <f>MONTH(ohrm_timesheet[[#This Row],[start_date]])</f>
        <v>10</v>
      </c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</row>
    <row r="638" spans="1:44" x14ac:dyDescent="0.3">
      <c r="A638">
        <v>633</v>
      </c>
      <c r="B638" t="s">
        <v>675</v>
      </c>
      <c r="C638" s="1">
        <v>45229</v>
      </c>
      <c r="D638" s="1">
        <v>45235</v>
      </c>
      <c r="E638">
        <v>100001</v>
      </c>
      <c r="F638" t="str">
        <f>_xlfn.XLOOKUP(ohrm_timesheet[[#This Row],[employee_id]],hs_hr_employee[emp_number],hs_hr_employee[Employee Name],"NF",0,1)</f>
        <v>Dinesh Agrawal</v>
      </c>
      <c r="G638">
        <f>YEAR(ohrm_timesheet[[#This Row],[start_date]])</f>
        <v>2023</v>
      </c>
      <c r="H638">
        <f>MONTH(ohrm_timesheet[[#This Row],[start_date]])</f>
        <v>10</v>
      </c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</row>
    <row r="639" spans="1:44" x14ac:dyDescent="0.3">
      <c r="A639">
        <v>634</v>
      </c>
      <c r="B639" t="s">
        <v>675</v>
      </c>
      <c r="C639" s="1">
        <v>45215</v>
      </c>
      <c r="D639" s="1">
        <v>45221</v>
      </c>
      <c r="E639">
        <v>100001</v>
      </c>
      <c r="F639" t="str">
        <f>_xlfn.XLOOKUP(ohrm_timesheet[[#This Row],[employee_id]],hs_hr_employee[emp_number],hs_hr_employee[Employee Name],"NF",0,1)</f>
        <v>Dinesh Agrawal</v>
      </c>
      <c r="G639">
        <f>YEAR(ohrm_timesheet[[#This Row],[start_date]])</f>
        <v>2023</v>
      </c>
      <c r="H639">
        <f>MONTH(ohrm_timesheet[[#This Row],[start_date]])</f>
        <v>10</v>
      </c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</row>
    <row r="640" spans="1:44" x14ac:dyDescent="0.3">
      <c r="A640">
        <v>635</v>
      </c>
      <c r="B640" t="s">
        <v>675</v>
      </c>
      <c r="C640" s="1">
        <v>45222</v>
      </c>
      <c r="D640" s="1">
        <v>45228</v>
      </c>
      <c r="E640">
        <v>100001</v>
      </c>
      <c r="F640" t="str">
        <f>_xlfn.XLOOKUP(ohrm_timesheet[[#This Row],[employee_id]],hs_hr_employee[emp_number],hs_hr_employee[Employee Name],"NF",0,1)</f>
        <v>Dinesh Agrawal</v>
      </c>
      <c r="G640">
        <f>YEAR(ohrm_timesheet[[#This Row],[start_date]])</f>
        <v>2023</v>
      </c>
      <c r="H640">
        <f>MONTH(ohrm_timesheet[[#This Row],[start_date]])</f>
        <v>10</v>
      </c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</row>
    <row r="641" spans="1:44" x14ac:dyDescent="0.3">
      <c r="A641">
        <v>636</v>
      </c>
      <c r="B641" t="s">
        <v>675</v>
      </c>
      <c r="C641" s="1">
        <v>45229</v>
      </c>
      <c r="D641" s="1">
        <v>45235</v>
      </c>
      <c r="E641">
        <v>16</v>
      </c>
      <c r="F641" t="str">
        <f>_xlfn.XLOOKUP(ohrm_timesheet[[#This Row],[employee_id]],hs_hr_employee[emp_number],hs_hr_employee[Employee Name],"NF",0,1)</f>
        <v>Neha Chaudhary</v>
      </c>
      <c r="G641">
        <f>YEAR(ohrm_timesheet[[#This Row],[start_date]])</f>
        <v>2023</v>
      </c>
      <c r="H641">
        <f>MONTH(ohrm_timesheet[[#This Row],[start_date]])</f>
        <v>10</v>
      </c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</row>
    <row r="642" spans="1:44" x14ac:dyDescent="0.3">
      <c r="A642">
        <v>637</v>
      </c>
      <c r="B642" t="s">
        <v>675</v>
      </c>
      <c r="C642" s="1">
        <v>45208</v>
      </c>
      <c r="D642" s="1">
        <v>45214</v>
      </c>
      <c r="E642">
        <v>16</v>
      </c>
      <c r="F642" t="str">
        <f>_xlfn.XLOOKUP(ohrm_timesheet[[#This Row],[employee_id]],hs_hr_employee[emp_number],hs_hr_employee[Employee Name],"NF",0,1)</f>
        <v>Neha Chaudhary</v>
      </c>
      <c r="G642">
        <f>YEAR(ohrm_timesheet[[#This Row],[start_date]])</f>
        <v>2023</v>
      </c>
      <c r="H642">
        <f>MONTH(ohrm_timesheet[[#This Row],[start_date]])</f>
        <v>10</v>
      </c>
    </row>
    <row r="643" spans="1:44" x14ac:dyDescent="0.3">
      <c r="A643">
        <v>638</v>
      </c>
      <c r="B643" t="s">
        <v>675</v>
      </c>
      <c r="C643" s="1">
        <v>45215</v>
      </c>
      <c r="D643" s="1">
        <v>45221</v>
      </c>
      <c r="E643">
        <v>16</v>
      </c>
      <c r="F643" t="str">
        <f>_xlfn.XLOOKUP(ohrm_timesheet[[#This Row],[employee_id]],hs_hr_employee[emp_number],hs_hr_employee[Employee Name],"NF",0,1)</f>
        <v>Neha Chaudhary</v>
      </c>
      <c r="G643">
        <f>YEAR(ohrm_timesheet[[#This Row],[start_date]])</f>
        <v>2023</v>
      </c>
      <c r="H643">
        <f>MONTH(ohrm_timesheet[[#This Row],[start_date]])</f>
        <v>10</v>
      </c>
    </row>
    <row r="644" spans="1:44" x14ac:dyDescent="0.3">
      <c r="A644">
        <v>639</v>
      </c>
      <c r="B644" t="s">
        <v>675</v>
      </c>
      <c r="C644" s="1">
        <v>45222</v>
      </c>
      <c r="D644" s="1">
        <v>45228</v>
      </c>
      <c r="E644">
        <v>16</v>
      </c>
      <c r="F644" t="str">
        <f>_xlfn.XLOOKUP(ohrm_timesheet[[#This Row],[employee_id]],hs_hr_employee[emp_number],hs_hr_employee[Employee Name],"NF",0,1)</f>
        <v>Neha Chaudhary</v>
      </c>
      <c r="G644">
        <f>YEAR(ohrm_timesheet[[#This Row],[start_date]])</f>
        <v>2023</v>
      </c>
      <c r="H644">
        <f>MONTH(ohrm_timesheet[[#This Row],[start_date]])</f>
        <v>10</v>
      </c>
    </row>
    <row r="645" spans="1:44" x14ac:dyDescent="0.3">
      <c r="A645">
        <v>640</v>
      </c>
      <c r="B645" t="s">
        <v>674</v>
      </c>
      <c r="C645" s="1">
        <v>45236</v>
      </c>
      <c r="D645" s="1">
        <v>45242</v>
      </c>
      <c r="E645">
        <v>14</v>
      </c>
      <c r="F645" t="str">
        <f>_xlfn.XLOOKUP(ohrm_timesheet[[#This Row],[employee_id]],hs_hr_employee[emp_number],hs_hr_employee[Employee Name],"NF",0,1)</f>
        <v>Amol Jalda</v>
      </c>
      <c r="G645">
        <f>YEAR(ohrm_timesheet[[#This Row],[start_date]])</f>
        <v>2023</v>
      </c>
      <c r="H645">
        <f>MONTH(ohrm_timesheet[[#This Row],[start_date]])</f>
        <v>11</v>
      </c>
    </row>
    <row r="646" spans="1:44" x14ac:dyDescent="0.3">
      <c r="A646">
        <v>641</v>
      </c>
      <c r="B646" t="s">
        <v>674</v>
      </c>
      <c r="C646" s="1">
        <v>45236</v>
      </c>
      <c r="D646" s="1">
        <v>45242</v>
      </c>
      <c r="E646">
        <v>10</v>
      </c>
      <c r="F646" t="str">
        <f>_xlfn.XLOOKUP(ohrm_timesheet[[#This Row],[employee_id]],hs_hr_employee[emp_number],hs_hr_employee[Employee Name],"NF",0,1)</f>
        <v>HR Executive</v>
      </c>
      <c r="G646">
        <f>YEAR(ohrm_timesheet[[#This Row],[start_date]])</f>
        <v>2023</v>
      </c>
      <c r="H646">
        <f>MONTH(ohrm_timesheet[[#This Row],[start_date]])</f>
        <v>11</v>
      </c>
    </row>
    <row r="647" spans="1:44" x14ac:dyDescent="0.3">
      <c r="A647">
        <v>642</v>
      </c>
      <c r="B647" t="s">
        <v>675</v>
      </c>
      <c r="C647" s="1">
        <v>45236</v>
      </c>
      <c r="D647" s="1">
        <v>45242</v>
      </c>
      <c r="E647">
        <v>15</v>
      </c>
      <c r="F647" t="str">
        <f>_xlfn.XLOOKUP(ohrm_timesheet[[#This Row],[employee_id]],hs_hr_employee[emp_number],hs_hr_employee[Employee Name],"NF",0,1)</f>
        <v>Gaurav Kokcha</v>
      </c>
      <c r="G647">
        <f>YEAR(ohrm_timesheet[[#This Row],[start_date]])</f>
        <v>2023</v>
      </c>
      <c r="H647">
        <f>MONTH(ohrm_timesheet[[#This Row],[start_date]])</f>
        <v>11</v>
      </c>
    </row>
    <row r="648" spans="1:44" x14ac:dyDescent="0.3">
      <c r="A648">
        <v>643</v>
      </c>
      <c r="B648" t="s">
        <v>675</v>
      </c>
      <c r="C648" s="1">
        <v>45236</v>
      </c>
      <c r="D648" s="1">
        <v>45242</v>
      </c>
      <c r="E648">
        <v>100004</v>
      </c>
      <c r="F648" t="str">
        <f>_xlfn.XLOOKUP(ohrm_timesheet[[#This Row],[employee_id]],hs_hr_employee[emp_number],hs_hr_employee[Employee Name],"NF",0,1)</f>
        <v>Sourav Rathor</v>
      </c>
      <c r="G648">
        <f>YEAR(ohrm_timesheet[[#This Row],[start_date]])</f>
        <v>2023</v>
      </c>
      <c r="H648">
        <f>MONTH(ohrm_timesheet[[#This Row],[start_date]])</f>
        <v>11</v>
      </c>
    </row>
    <row r="649" spans="1:44" x14ac:dyDescent="0.3">
      <c r="A649">
        <v>644</v>
      </c>
      <c r="B649" t="s">
        <v>675</v>
      </c>
      <c r="C649" s="1">
        <v>45250</v>
      </c>
      <c r="D649" s="1">
        <v>45256</v>
      </c>
      <c r="E649">
        <v>100006</v>
      </c>
      <c r="F649" t="str">
        <f>_xlfn.XLOOKUP(ohrm_timesheet[[#This Row],[employee_id]],hs_hr_employee[emp_number],hs_hr_employee[Employee Name],"NF",0,1)</f>
        <v>Preeti Tyagi</v>
      </c>
      <c r="G649">
        <f>YEAR(ohrm_timesheet[[#This Row],[start_date]])</f>
        <v>2023</v>
      </c>
      <c r="H649">
        <f>MONTH(ohrm_timesheet[[#This Row],[start_date]])</f>
        <v>11</v>
      </c>
    </row>
    <row r="650" spans="1:44" x14ac:dyDescent="0.3">
      <c r="A650">
        <v>645</v>
      </c>
      <c r="B650" t="s">
        <v>675</v>
      </c>
      <c r="C650" s="1">
        <v>45243</v>
      </c>
      <c r="D650" s="1">
        <v>45249</v>
      </c>
      <c r="E650">
        <v>100006</v>
      </c>
      <c r="F650" t="str">
        <f>_xlfn.XLOOKUP(ohrm_timesheet[[#This Row],[employee_id]],hs_hr_employee[emp_number],hs_hr_employee[Employee Name],"NF",0,1)</f>
        <v>Preeti Tyagi</v>
      </c>
      <c r="G650">
        <f>YEAR(ohrm_timesheet[[#This Row],[start_date]])</f>
        <v>2023</v>
      </c>
      <c r="H650">
        <f>MONTH(ohrm_timesheet[[#This Row],[start_date]])</f>
        <v>11</v>
      </c>
    </row>
    <row r="651" spans="1:44" x14ac:dyDescent="0.3">
      <c r="A651">
        <v>646</v>
      </c>
      <c r="B651" t="s">
        <v>675</v>
      </c>
      <c r="C651" s="1">
        <v>45236</v>
      </c>
      <c r="D651" s="1">
        <v>45242</v>
      </c>
      <c r="E651">
        <v>100006</v>
      </c>
      <c r="F651" t="str">
        <f>_xlfn.XLOOKUP(ohrm_timesheet[[#This Row],[employee_id]],hs_hr_employee[emp_number],hs_hr_employee[Employee Name],"NF",0,1)</f>
        <v>Preeti Tyagi</v>
      </c>
      <c r="G651">
        <f>YEAR(ohrm_timesheet[[#This Row],[start_date]])</f>
        <v>2023</v>
      </c>
      <c r="H651">
        <f>MONTH(ohrm_timesheet[[#This Row],[start_date]])</f>
        <v>11</v>
      </c>
    </row>
    <row r="652" spans="1:44" x14ac:dyDescent="0.3">
      <c r="A652">
        <v>647</v>
      </c>
      <c r="B652" t="s">
        <v>674</v>
      </c>
      <c r="C652" s="1">
        <v>45250</v>
      </c>
      <c r="D652" s="1">
        <v>45256</v>
      </c>
      <c r="E652">
        <v>100007</v>
      </c>
      <c r="F652" t="str">
        <f>_xlfn.XLOOKUP(ohrm_timesheet[[#This Row],[employee_id]],hs_hr_employee[emp_number],hs_hr_employee[Employee Name],"NF",0,1)</f>
        <v>Akshita Singh</v>
      </c>
      <c r="G652">
        <f>YEAR(ohrm_timesheet[[#This Row],[start_date]])</f>
        <v>2023</v>
      </c>
      <c r="H652">
        <f>MONTH(ohrm_timesheet[[#This Row],[start_date]])</f>
        <v>11</v>
      </c>
    </row>
    <row r="653" spans="1:44" x14ac:dyDescent="0.3">
      <c r="A653">
        <v>648</v>
      </c>
      <c r="B653" t="s">
        <v>675</v>
      </c>
      <c r="C653" s="1">
        <v>45250</v>
      </c>
      <c r="D653" s="1">
        <v>45256</v>
      </c>
      <c r="E653">
        <v>100005</v>
      </c>
      <c r="F653" t="str">
        <f>_xlfn.XLOOKUP(ohrm_timesheet[[#This Row],[employee_id]],hs_hr_employee[emp_number],hs_hr_employee[Employee Name],"NF",0,1)</f>
        <v>x_Ritesh Narayan Singh</v>
      </c>
      <c r="G653">
        <f>YEAR(ohrm_timesheet[[#This Row],[start_date]])</f>
        <v>2023</v>
      </c>
      <c r="H653">
        <f>MONTH(ohrm_timesheet[[#This Row],[start_date]])</f>
        <v>11</v>
      </c>
    </row>
    <row r="654" spans="1:44" x14ac:dyDescent="0.3">
      <c r="A654">
        <v>649</v>
      </c>
      <c r="B654" t="s">
        <v>674</v>
      </c>
      <c r="C654" s="1">
        <v>45250</v>
      </c>
      <c r="D654" s="1">
        <v>45256</v>
      </c>
      <c r="E654">
        <v>14</v>
      </c>
      <c r="F654" t="str">
        <f>_xlfn.XLOOKUP(ohrm_timesheet[[#This Row],[employee_id]],hs_hr_employee[emp_number],hs_hr_employee[Employee Name],"NF",0,1)</f>
        <v>Amol Jalda</v>
      </c>
      <c r="G654">
        <f>YEAR(ohrm_timesheet[[#This Row],[start_date]])</f>
        <v>2023</v>
      </c>
      <c r="H654">
        <f>MONTH(ohrm_timesheet[[#This Row],[start_date]])</f>
        <v>11</v>
      </c>
    </row>
    <row r="655" spans="1:44" x14ac:dyDescent="0.3">
      <c r="A655">
        <v>650</v>
      </c>
      <c r="B655" t="s">
        <v>675</v>
      </c>
      <c r="C655" s="1">
        <v>45250</v>
      </c>
      <c r="D655" s="1">
        <v>45256</v>
      </c>
      <c r="E655">
        <v>15</v>
      </c>
      <c r="F655" t="str">
        <f>_xlfn.XLOOKUP(ohrm_timesheet[[#This Row],[employee_id]],hs_hr_employee[emp_number],hs_hr_employee[Employee Name],"NF",0,1)</f>
        <v>Gaurav Kokcha</v>
      </c>
      <c r="G655">
        <f>YEAR(ohrm_timesheet[[#This Row],[start_date]])</f>
        <v>2023</v>
      </c>
      <c r="H655">
        <f>MONTH(ohrm_timesheet[[#This Row],[start_date]])</f>
        <v>11</v>
      </c>
    </row>
    <row r="656" spans="1:44" x14ac:dyDescent="0.3">
      <c r="A656">
        <v>651</v>
      </c>
      <c r="B656" t="s">
        <v>675</v>
      </c>
      <c r="C656" s="1">
        <v>45236</v>
      </c>
      <c r="D656" s="1">
        <v>45242</v>
      </c>
      <c r="E656">
        <v>100005</v>
      </c>
      <c r="F656" t="str">
        <f>_xlfn.XLOOKUP(ohrm_timesheet[[#This Row],[employee_id]],hs_hr_employee[emp_number],hs_hr_employee[Employee Name],"NF",0,1)</f>
        <v>x_Ritesh Narayan Singh</v>
      </c>
      <c r="G656">
        <f>YEAR(ohrm_timesheet[[#This Row],[start_date]])</f>
        <v>2023</v>
      </c>
      <c r="H656">
        <f>MONTH(ohrm_timesheet[[#This Row],[start_date]])</f>
        <v>11</v>
      </c>
    </row>
    <row r="657" spans="1:8" x14ac:dyDescent="0.3">
      <c r="A657">
        <v>652</v>
      </c>
      <c r="B657" t="s">
        <v>675</v>
      </c>
      <c r="C657" s="1">
        <v>45243</v>
      </c>
      <c r="D657" s="1">
        <v>45249</v>
      </c>
      <c r="E657">
        <v>100005</v>
      </c>
      <c r="F657" t="str">
        <f>_xlfn.XLOOKUP(ohrm_timesheet[[#This Row],[employee_id]],hs_hr_employee[emp_number],hs_hr_employee[Employee Name],"NF",0,1)</f>
        <v>x_Ritesh Narayan Singh</v>
      </c>
      <c r="G657">
        <f>YEAR(ohrm_timesheet[[#This Row],[start_date]])</f>
        <v>2023</v>
      </c>
      <c r="H657">
        <f>MONTH(ohrm_timesheet[[#This Row],[start_date]])</f>
        <v>11</v>
      </c>
    </row>
    <row r="658" spans="1:8" x14ac:dyDescent="0.3">
      <c r="A658">
        <v>653</v>
      </c>
      <c r="B658" t="s">
        <v>675</v>
      </c>
      <c r="C658" s="1">
        <v>45243</v>
      </c>
      <c r="D658" s="1">
        <v>45249</v>
      </c>
      <c r="E658">
        <v>15</v>
      </c>
      <c r="F658" t="str">
        <f>_xlfn.XLOOKUP(ohrm_timesheet[[#This Row],[employee_id]],hs_hr_employee[emp_number],hs_hr_employee[Employee Name],"NF",0,1)</f>
        <v>Gaurav Kokcha</v>
      </c>
      <c r="G658">
        <f>YEAR(ohrm_timesheet[[#This Row],[start_date]])</f>
        <v>2023</v>
      </c>
      <c r="H658">
        <f>MONTH(ohrm_timesheet[[#This Row],[start_date]])</f>
        <v>11</v>
      </c>
    </row>
    <row r="659" spans="1:8" x14ac:dyDescent="0.3">
      <c r="A659">
        <v>654</v>
      </c>
      <c r="B659" t="s">
        <v>675</v>
      </c>
      <c r="C659" s="1">
        <v>45257</v>
      </c>
      <c r="D659" s="1">
        <v>45263</v>
      </c>
      <c r="E659">
        <v>100006</v>
      </c>
      <c r="F659" t="str">
        <f>_xlfn.XLOOKUP(ohrm_timesheet[[#This Row],[employee_id]],hs_hr_employee[emp_number],hs_hr_employee[Employee Name],"NF",0,1)</f>
        <v>Preeti Tyagi</v>
      </c>
      <c r="G659">
        <f>YEAR(ohrm_timesheet[[#This Row],[start_date]])</f>
        <v>2023</v>
      </c>
      <c r="H659">
        <f>MONTH(ohrm_timesheet[[#This Row],[start_date]])</f>
        <v>11</v>
      </c>
    </row>
    <row r="660" spans="1:8" x14ac:dyDescent="0.3">
      <c r="A660">
        <v>655</v>
      </c>
      <c r="B660" t="s">
        <v>675</v>
      </c>
      <c r="C660" s="1">
        <v>45257</v>
      </c>
      <c r="D660" s="1">
        <v>45263</v>
      </c>
      <c r="E660">
        <v>100004</v>
      </c>
      <c r="F660" t="str">
        <f>_xlfn.XLOOKUP(ohrm_timesheet[[#This Row],[employee_id]],hs_hr_employee[emp_number],hs_hr_employee[Employee Name],"NF",0,1)</f>
        <v>Sourav Rathor</v>
      </c>
      <c r="G660">
        <f>YEAR(ohrm_timesheet[[#This Row],[start_date]])</f>
        <v>2023</v>
      </c>
      <c r="H660">
        <f>MONTH(ohrm_timesheet[[#This Row],[start_date]])</f>
        <v>11</v>
      </c>
    </row>
    <row r="661" spans="1:8" x14ac:dyDescent="0.3">
      <c r="A661">
        <v>656</v>
      </c>
      <c r="B661" t="s">
        <v>675</v>
      </c>
      <c r="C661" s="1">
        <v>45243</v>
      </c>
      <c r="D661" s="1">
        <v>45249</v>
      </c>
      <c r="E661">
        <v>100004</v>
      </c>
      <c r="F661" t="str">
        <f>_xlfn.XLOOKUP(ohrm_timesheet[[#This Row],[employee_id]],hs_hr_employee[emp_number],hs_hr_employee[Employee Name],"NF",0,1)</f>
        <v>Sourav Rathor</v>
      </c>
      <c r="G661">
        <f>YEAR(ohrm_timesheet[[#This Row],[start_date]])</f>
        <v>2023</v>
      </c>
      <c r="H661">
        <f>MONTH(ohrm_timesheet[[#This Row],[start_date]])</f>
        <v>11</v>
      </c>
    </row>
    <row r="662" spans="1:8" x14ac:dyDescent="0.3">
      <c r="A662">
        <v>657</v>
      </c>
      <c r="B662" t="s">
        <v>675</v>
      </c>
      <c r="C662" s="1">
        <v>45250</v>
      </c>
      <c r="D662" s="1">
        <v>45256</v>
      </c>
      <c r="E662">
        <v>100004</v>
      </c>
      <c r="F662" t="str">
        <f>_xlfn.XLOOKUP(ohrm_timesheet[[#This Row],[employee_id]],hs_hr_employee[emp_number],hs_hr_employee[Employee Name],"NF",0,1)</f>
        <v>Sourav Rathor</v>
      </c>
      <c r="G662">
        <f>YEAR(ohrm_timesheet[[#This Row],[start_date]])</f>
        <v>2023</v>
      </c>
      <c r="H662">
        <f>MONTH(ohrm_timesheet[[#This Row],[start_date]])</f>
        <v>11</v>
      </c>
    </row>
    <row r="663" spans="1:8" x14ac:dyDescent="0.3">
      <c r="A663">
        <v>658</v>
      </c>
      <c r="B663" t="s">
        <v>675</v>
      </c>
      <c r="C663" s="1">
        <v>45257</v>
      </c>
      <c r="D663" s="1">
        <v>45263</v>
      </c>
      <c r="E663">
        <v>15</v>
      </c>
      <c r="F663" t="str">
        <f>_xlfn.XLOOKUP(ohrm_timesheet[[#This Row],[employee_id]],hs_hr_employee[emp_number],hs_hr_employee[Employee Name],"NF",0,1)</f>
        <v>Gaurav Kokcha</v>
      </c>
      <c r="G663">
        <f>YEAR(ohrm_timesheet[[#This Row],[start_date]])</f>
        <v>2023</v>
      </c>
      <c r="H663">
        <f>MONTH(ohrm_timesheet[[#This Row],[start_date]])</f>
        <v>11</v>
      </c>
    </row>
    <row r="664" spans="1:8" x14ac:dyDescent="0.3">
      <c r="A664">
        <v>659</v>
      </c>
      <c r="B664" t="s">
        <v>675</v>
      </c>
      <c r="C664" s="1">
        <v>45257</v>
      </c>
      <c r="D664" s="1">
        <v>45263</v>
      </c>
      <c r="E664">
        <v>7</v>
      </c>
      <c r="F664" t="str">
        <f>_xlfn.XLOOKUP(ohrm_timesheet[[#This Row],[employee_id]],hs_hr_employee[emp_number],hs_hr_employee[Employee Name],"NF",0,1)</f>
        <v>Shekhar Sharma</v>
      </c>
      <c r="G664">
        <f>YEAR(ohrm_timesheet[[#This Row],[start_date]])</f>
        <v>2023</v>
      </c>
      <c r="H664">
        <f>MONTH(ohrm_timesheet[[#This Row],[start_date]])</f>
        <v>11</v>
      </c>
    </row>
    <row r="665" spans="1:8" x14ac:dyDescent="0.3">
      <c r="A665">
        <v>660</v>
      </c>
      <c r="B665" t="s">
        <v>675</v>
      </c>
      <c r="C665" s="1">
        <v>45236</v>
      </c>
      <c r="D665" s="1">
        <v>45242</v>
      </c>
      <c r="E665">
        <v>7</v>
      </c>
      <c r="F665" t="str">
        <f>_xlfn.XLOOKUP(ohrm_timesheet[[#This Row],[employee_id]],hs_hr_employee[emp_number],hs_hr_employee[Employee Name],"NF",0,1)</f>
        <v>Shekhar Sharma</v>
      </c>
      <c r="G665">
        <f>YEAR(ohrm_timesheet[[#This Row],[start_date]])</f>
        <v>2023</v>
      </c>
      <c r="H665">
        <f>MONTH(ohrm_timesheet[[#This Row],[start_date]])</f>
        <v>11</v>
      </c>
    </row>
    <row r="666" spans="1:8" x14ac:dyDescent="0.3">
      <c r="A666">
        <v>661</v>
      </c>
      <c r="B666" t="s">
        <v>675</v>
      </c>
      <c r="C666" s="1">
        <v>45243</v>
      </c>
      <c r="D666" s="1">
        <v>45249</v>
      </c>
      <c r="E666">
        <v>7</v>
      </c>
      <c r="F666" t="str">
        <f>_xlfn.XLOOKUP(ohrm_timesheet[[#This Row],[employee_id]],hs_hr_employee[emp_number],hs_hr_employee[Employee Name],"NF",0,1)</f>
        <v>Shekhar Sharma</v>
      </c>
      <c r="G666">
        <f>YEAR(ohrm_timesheet[[#This Row],[start_date]])</f>
        <v>2023</v>
      </c>
      <c r="H666">
        <f>MONTH(ohrm_timesheet[[#This Row],[start_date]])</f>
        <v>11</v>
      </c>
    </row>
    <row r="667" spans="1:8" x14ac:dyDescent="0.3">
      <c r="A667">
        <v>662</v>
      </c>
      <c r="B667" t="s">
        <v>675</v>
      </c>
      <c r="C667" s="1">
        <v>45250</v>
      </c>
      <c r="D667" s="1">
        <v>45256</v>
      </c>
      <c r="E667">
        <v>7</v>
      </c>
      <c r="F667" t="str">
        <f>_xlfn.XLOOKUP(ohrm_timesheet[[#This Row],[employee_id]],hs_hr_employee[emp_number],hs_hr_employee[Employee Name],"NF",0,1)</f>
        <v>Shekhar Sharma</v>
      </c>
      <c r="G667">
        <f>YEAR(ohrm_timesheet[[#This Row],[start_date]])</f>
        <v>2023</v>
      </c>
      <c r="H667">
        <f>MONTH(ohrm_timesheet[[#This Row],[start_date]])</f>
        <v>11</v>
      </c>
    </row>
    <row r="668" spans="1:8" x14ac:dyDescent="0.3">
      <c r="A668">
        <v>663</v>
      </c>
      <c r="B668" t="s">
        <v>675</v>
      </c>
      <c r="C668" s="1">
        <v>45257</v>
      </c>
      <c r="D668" s="1">
        <v>45263</v>
      </c>
      <c r="E668">
        <v>16</v>
      </c>
      <c r="F668" t="str">
        <f>_xlfn.XLOOKUP(ohrm_timesheet[[#This Row],[employee_id]],hs_hr_employee[emp_number],hs_hr_employee[Employee Name],"NF",0,1)</f>
        <v>Neha Chaudhary</v>
      </c>
      <c r="G668">
        <f>YEAR(ohrm_timesheet[[#This Row],[start_date]])</f>
        <v>2023</v>
      </c>
      <c r="H668">
        <f>MONTH(ohrm_timesheet[[#This Row],[start_date]])</f>
        <v>11</v>
      </c>
    </row>
    <row r="669" spans="1:8" x14ac:dyDescent="0.3">
      <c r="A669">
        <v>664</v>
      </c>
      <c r="B669" t="s">
        <v>675</v>
      </c>
      <c r="C669" s="1">
        <v>45236</v>
      </c>
      <c r="D669" s="1">
        <v>45242</v>
      </c>
      <c r="E669">
        <v>16</v>
      </c>
      <c r="F669" t="str">
        <f>_xlfn.XLOOKUP(ohrm_timesheet[[#This Row],[employee_id]],hs_hr_employee[emp_number],hs_hr_employee[Employee Name],"NF",0,1)</f>
        <v>Neha Chaudhary</v>
      </c>
      <c r="G669">
        <f>YEAR(ohrm_timesheet[[#This Row],[start_date]])</f>
        <v>2023</v>
      </c>
      <c r="H669">
        <f>MONTH(ohrm_timesheet[[#This Row],[start_date]])</f>
        <v>11</v>
      </c>
    </row>
    <row r="670" spans="1:8" x14ac:dyDescent="0.3">
      <c r="A670">
        <v>665</v>
      </c>
      <c r="B670" t="s">
        <v>675</v>
      </c>
      <c r="C670" s="1">
        <v>45243</v>
      </c>
      <c r="D670" s="1">
        <v>45249</v>
      </c>
      <c r="E670">
        <v>16</v>
      </c>
      <c r="F670" t="str">
        <f>_xlfn.XLOOKUP(ohrm_timesheet[[#This Row],[employee_id]],hs_hr_employee[emp_number],hs_hr_employee[Employee Name],"NF",0,1)</f>
        <v>Neha Chaudhary</v>
      </c>
      <c r="G670">
        <f>YEAR(ohrm_timesheet[[#This Row],[start_date]])</f>
        <v>2023</v>
      </c>
      <c r="H670">
        <f>MONTH(ohrm_timesheet[[#This Row],[start_date]])</f>
        <v>11</v>
      </c>
    </row>
    <row r="671" spans="1:8" x14ac:dyDescent="0.3">
      <c r="A671">
        <v>666</v>
      </c>
      <c r="B671" t="s">
        <v>675</v>
      </c>
      <c r="C671" s="1">
        <v>45250</v>
      </c>
      <c r="D671" s="1">
        <v>45256</v>
      </c>
      <c r="E671">
        <v>16</v>
      </c>
      <c r="F671" t="str">
        <f>_xlfn.XLOOKUP(ohrm_timesheet[[#This Row],[employee_id]],hs_hr_employee[emp_number],hs_hr_employee[Employee Name],"NF",0,1)</f>
        <v>Neha Chaudhary</v>
      </c>
      <c r="G671">
        <f>YEAR(ohrm_timesheet[[#This Row],[start_date]])</f>
        <v>2023</v>
      </c>
      <c r="H671">
        <f>MONTH(ohrm_timesheet[[#This Row],[start_date]])</f>
        <v>11</v>
      </c>
    </row>
    <row r="672" spans="1:8" x14ac:dyDescent="0.3">
      <c r="A672">
        <v>667</v>
      </c>
      <c r="B672" t="s">
        <v>675</v>
      </c>
      <c r="C672" s="1">
        <v>45264</v>
      </c>
      <c r="D672" s="1">
        <v>45270</v>
      </c>
      <c r="E672">
        <v>100001</v>
      </c>
      <c r="F672" t="str">
        <f>_xlfn.XLOOKUP(ohrm_timesheet[[#This Row],[employee_id]],hs_hr_employee[emp_number],hs_hr_employee[Employee Name],"NF",0,1)</f>
        <v>Dinesh Agrawal</v>
      </c>
      <c r="G672">
        <f>YEAR(ohrm_timesheet[[#This Row],[start_date]])</f>
        <v>2023</v>
      </c>
      <c r="H672">
        <f>MONTH(ohrm_timesheet[[#This Row],[start_date]])</f>
        <v>12</v>
      </c>
    </row>
    <row r="673" spans="1:8" x14ac:dyDescent="0.3">
      <c r="A673">
        <v>668</v>
      </c>
      <c r="B673" t="s">
        <v>675</v>
      </c>
      <c r="C673" s="1">
        <v>45264</v>
      </c>
      <c r="D673" s="1">
        <v>45270</v>
      </c>
      <c r="E673">
        <v>100004</v>
      </c>
      <c r="F673" t="str">
        <f>_xlfn.XLOOKUP(ohrm_timesheet[[#This Row],[employee_id]],hs_hr_employee[emp_number],hs_hr_employee[Employee Name],"NF",0,1)</f>
        <v>Sourav Rathor</v>
      </c>
      <c r="G673">
        <f>YEAR(ohrm_timesheet[[#This Row],[start_date]])</f>
        <v>2023</v>
      </c>
      <c r="H673">
        <f>MONTH(ohrm_timesheet[[#This Row],[start_date]])</f>
        <v>12</v>
      </c>
    </row>
    <row r="674" spans="1:8" x14ac:dyDescent="0.3">
      <c r="A674">
        <v>669</v>
      </c>
      <c r="B674" t="s">
        <v>675</v>
      </c>
      <c r="C674" s="1">
        <v>45236</v>
      </c>
      <c r="D674" s="1">
        <v>45242</v>
      </c>
      <c r="E674">
        <v>100001</v>
      </c>
      <c r="F674" t="str">
        <f>_xlfn.XLOOKUP(ohrm_timesheet[[#This Row],[employee_id]],hs_hr_employee[emp_number],hs_hr_employee[Employee Name],"NF",0,1)</f>
        <v>Dinesh Agrawal</v>
      </c>
      <c r="G674">
        <f>YEAR(ohrm_timesheet[[#This Row],[start_date]])</f>
        <v>2023</v>
      </c>
      <c r="H674">
        <f>MONTH(ohrm_timesheet[[#This Row],[start_date]])</f>
        <v>11</v>
      </c>
    </row>
    <row r="675" spans="1:8" x14ac:dyDescent="0.3">
      <c r="A675">
        <v>670</v>
      </c>
      <c r="B675" t="s">
        <v>675</v>
      </c>
      <c r="C675" s="1">
        <v>45243</v>
      </c>
      <c r="D675" s="1">
        <v>45249</v>
      </c>
      <c r="E675">
        <v>100001</v>
      </c>
      <c r="F675" t="str">
        <f>_xlfn.XLOOKUP(ohrm_timesheet[[#This Row],[employee_id]],hs_hr_employee[emp_number],hs_hr_employee[Employee Name],"NF",0,1)</f>
        <v>Dinesh Agrawal</v>
      </c>
      <c r="G675">
        <f>YEAR(ohrm_timesheet[[#This Row],[start_date]])</f>
        <v>2023</v>
      </c>
      <c r="H675">
        <f>MONTH(ohrm_timesheet[[#This Row],[start_date]])</f>
        <v>11</v>
      </c>
    </row>
    <row r="676" spans="1:8" x14ac:dyDescent="0.3">
      <c r="A676">
        <v>671</v>
      </c>
      <c r="B676" t="s">
        <v>675</v>
      </c>
      <c r="C676" s="1">
        <v>45264</v>
      </c>
      <c r="D676" s="1">
        <v>45270</v>
      </c>
      <c r="E676">
        <v>7</v>
      </c>
      <c r="F676" t="str">
        <f>_xlfn.XLOOKUP(ohrm_timesheet[[#This Row],[employee_id]],hs_hr_employee[emp_number],hs_hr_employee[Employee Name],"NF",0,1)</f>
        <v>Shekhar Sharma</v>
      </c>
      <c r="G676">
        <f>YEAR(ohrm_timesheet[[#This Row],[start_date]])</f>
        <v>2023</v>
      </c>
      <c r="H676">
        <f>MONTH(ohrm_timesheet[[#This Row],[start_date]])</f>
        <v>12</v>
      </c>
    </row>
    <row r="677" spans="1:8" x14ac:dyDescent="0.3">
      <c r="A677">
        <v>672</v>
      </c>
      <c r="B677" t="s">
        <v>675</v>
      </c>
      <c r="C677" s="1">
        <v>45250</v>
      </c>
      <c r="D677" s="1">
        <v>45256</v>
      </c>
      <c r="E677">
        <v>100001</v>
      </c>
      <c r="F677" t="str">
        <f>_xlfn.XLOOKUP(ohrm_timesheet[[#This Row],[employee_id]],hs_hr_employee[emp_number],hs_hr_employee[Employee Name],"NF",0,1)</f>
        <v>Dinesh Agrawal</v>
      </c>
      <c r="G677">
        <f>YEAR(ohrm_timesheet[[#This Row],[start_date]])</f>
        <v>2023</v>
      </c>
      <c r="H677">
        <f>MONTH(ohrm_timesheet[[#This Row],[start_date]])</f>
        <v>11</v>
      </c>
    </row>
    <row r="678" spans="1:8" x14ac:dyDescent="0.3">
      <c r="A678">
        <v>673</v>
      </c>
      <c r="B678" t="s">
        <v>675</v>
      </c>
      <c r="C678" s="1">
        <v>45257</v>
      </c>
      <c r="D678" s="1">
        <v>45263</v>
      </c>
      <c r="E678">
        <v>100001</v>
      </c>
      <c r="F678" t="str">
        <f>_xlfn.XLOOKUP(ohrm_timesheet[[#This Row],[employee_id]],hs_hr_employee[emp_number],hs_hr_employee[Employee Name],"NF",0,1)</f>
        <v>Dinesh Agrawal</v>
      </c>
      <c r="G678">
        <f>YEAR(ohrm_timesheet[[#This Row],[start_date]])</f>
        <v>2023</v>
      </c>
      <c r="H678">
        <f>MONTH(ohrm_timesheet[[#This Row],[start_date]])</f>
        <v>11</v>
      </c>
    </row>
    <row r="679" spans="1:8" x14ac:dyDescent="0.3">
      <c r="A679">
        <v>674</v>
      </c>
      <c r="B679" t="s">
        <v>675</v>
      </c>
      <c r="C679" s="1">
        <v>45264</v>
      </c>
      <c r="D679" s="1">
        <v>45270</v>
      </c>
      <c r="E679">
        <v>100005</v>
      </c>
      <c r="F679" t="str">
        <f>_xlfn.XLOOKUP(ohrm_timesheet[[#This Row],[employee_id]],hs_hr_employee[emp_number],hs_hr_employee[Employee Name],"NF",0,1)</f>
        <v>x_Ritesh Narayan Singh</v>
      </c>
      <c r="G679">
        <f>YEAR(ohrm_timesheet[[#This Row],[start_date]])</f>
        <v>2023</v>
      </c>
      <c r="H679">
        <f>MONTH(ohrm_timesheet[[#This Row],[start_date]])</f>
        <v>12</v>
      </c>
    </row>
    <row r="680" spans="1:8" x14ac:dyDescent="0.3">
      <c r="A680">
        <v>675</v>
      </c>
      <c r="B680" t="s">
        <v>675</v>
      </c>
      <c r="C680" s="1">
        <v>45257</v>
      </c>
      <c r="D680" s="1">
        <v>45263</v>
      </c>
      <c r="E680">
        <v>100005</v>
      </c>
      <c r="F680" t="str">
        <f>_xlfn.XLOOKUP(ohrm_timesheet[[#This Row],[employee_id]],hs_hr_employee[emp_number],hs_hr_employee[Employee Name],"NF",0,1)</f>
        <v>x_Ritesh Narayan Singh</v>
      </c>
      <c r="G680">
        <f>YEAR(ohrm_timesheet[[#This Row],[start_date]])</f>
        <v>2023</v>
      </c>
      <c r="H680">
        <f>MONTH(ohrm_timesheet[[#This Row],[start_date]])</f>
        <v>11</v>
      </c>
    </row>
    <row r="681" spans="1:8" x14ac:dyDescent="0.3">
      <c r="A681">
        <v>676</v>
      </c>
      <c r="B681" t="s">
        <v>675</v>
      </c>
      <c r="C681" s="1">
        <v>45271</v>
      </c>
      <c r="D681" s="1">
        <v>45277</v>
      </c>
      <c r="E681">
        <v>100006</v>
      </c>
      <c r="F681" t="str">
        <f>_xlfn.XLOOKUP(ohrm_timesheet[[#This Row],[employee_id]],hs_hr_employee[emp_number],hs_hr_employee[Employee Name],"NF",0,1)</f>
        <v>Preeti Tyagi</v>
      </c>
      <c r="G681">
        <f>YEAR(ohrm_timesheet[[#This Row],[start_date]])</f>
        <v>2023</v>
      </c>
      <c r="H681">
        <f>MONTH(ohrm_timesheet[[#This Row],[start_date]])</f>
        <v>12</v>
      </c>
    </row>
    <row r="682" spans="1:8" x14ac:dyDescent="0.3">
      <c r="A682">
        <v>677</v>
      </c>
      <c r="B682" t="s">
        <v>675</v>
      </c>
      <c r="C682" s="1">
        <v>45271</v>
      </c>
      <c r="D682" s="1">
        <v>45277</v>
      </c>
      <c r="E682">
        <v>15</v>
      </c>
      <c r="F682" t="str">
        <f>_xlfn.XLOOKUP(ohrm_timesheet[[#This Row],[employee_id]],hs_hr_employee[emp_number],hs_hr_employee[Employee Name],"NF",0,1)</f>
        <v>Gaurav Kokcha</v>
      </c>
      <c r="G682">
        <f>YEAR(ohrm_timesheet[[#This Row],[start_date]])</f>
        <v>2023</v>
      </c>
      <c r="H682">
        <f>MONTH(ohrm_timesheet[[#This Row],[start_date]])</f>
        <v>12</v>
      </c>
    </row>
    <row r="683" spans="1:8" x14ac:dyDescent="0.3">
      <c r="A683">
        <v>678</v>
      </c>
      <c r="B683" t="s">
        <v>675</v>
      </c>
      <c r="C683" s="1">
        <v>45264</v>
      </c>
      <c r="D683" s="1">
        <v>45270</v>
      </c>
      <c r="E683">
        <v>15</v>
      </c>
      <c r="F683" t="str">
        <f>_xlfn.XLOOKUP(ohrm_timesheet[[#This Row],[employee_id]],hs_hr_employee[emp_number],hs_hr_employee[Employee Name],"NF",0,1)</f>
        <v>Gaurav Kokcha</v>
      </c>
      <c r="G683">
        <f>YEAR(ohrm_timesheet[[#This Row],[start_date]])</f>
        <v>2023</v>
      </c>
      <c r="H683">
        <f>MONTH(ohrm_timesheet[[#This Row],[start_date]])</f>
        <v>12</v>
      </c>
    </row>
    <row r="684" spans="1:8" x14ac:dyDescent="0.3">
      <c r="A684">
        <v>679</v>
      </c>
      <c r="B684" t="s">
        <v>675</v>
      </c>
      <c r="C684" s="1">
        <v>45271</v>
      </c>
      <c r="D684" s="1">
        <v>45277</v>
      </c>
      <c r="E684">
        <v>7</v>
      </c>
      <c r="F684" t="str">
        <f>_xlfn.XLOOKUP(ohrm_timesheet[[#This Row],[employee_id]],hs_hr_employee[emp_number],hs_hr_employee[Employee Name],"NF",0,1)</f>
        <v>Shekhar Sharma</v>
      </c>
      <c r="G684">
        <f>YEAR(ohrm_timesheet[[#This Row],[start_date]])</f>
        <v>2023</v>
      </c>
      <c r="H684">
        <f>MONTH(ohrm_timesheet[[#This Row],[start_date]])</f>
        <v>12</v>
      </c>
    </row>
    <row r="685" spans="1:8" x14ac:dyDescent="0.3">
      <c r="A685">
        <v>680</v>
      </c>
      <c r="B685" t="s">
        <v>675</v>
      </c>
      <c r="C685" s="1">
        <v>45271</v>
      </c>
      <c r="D685" s="1">
        <v>45277</v>
      </c>
      <c r="E685">
        <v>100001</v>
      </c>
      <c r="F685" t="str">
        <f>_xlfn.XLOOKUP(ohrm_timesheet[[#This Row],[employee_id]],hs_hr_employee[emp_number],hs_hr_employee[Employee Name],"NF",0,1)</f>
        <v>Dinesh Agrawal</v>
      </c>
      <c r="G685">
        <f>YEAR(ohrm_timesheet[[#This Row],[start_date]])</f>
        <v>2023</v>
      </c>
      <c r="H685">
        <f>MONTH(ohrm_timesheet[[#This Row],[start_date]])</f>
        <v>12</v>
      </c>
    </row>
    <row r="686" spans="1:8" x14ac:dyDescent="0.3">
      <c r="A686">
        <v>681</v>
      </c>
      <c r="B686" t="s">
        <v>675</v>
      </c>
      <c r="C686" s="1">
        <v>45278</v>
      </c>
      <c r="D686" s="1">
        <v>45284</v>
      </c>
      <c r="E686">
        <v>100006</v>
      </c>
      <c r="F686" t="str">
        <f>_xlfn.XLOOKUP(ohrm_timesheet[[#This Row],[employee_id]],hs_hr_employee[emp_number],hs_hr_employee[Employee Name],"NF",0,1)</f>
        <v>Preeti Tyagi</v>
      </c>
      <c r="G686">
        <f>YEAR(ohrm_timesheet[[#This Row],[start_date]])</f>
        <v>2023</v>
      </c>
      <c r="H686">
        <f>MONTH(ohrm_timesheet[[#This Row],[start_date]])</f>
        <v>12</v>
      </c>
    </row>
    <row r="687" spans="1:8" x14ac:dyDescent="0.3">
      <c r="A687">
        <v>682</v>
      </c>
      <c r="B687" t="s">
        <v>675</v>
      </c>
      <c r="C687" s="1">
        <v>45278</v>
      </c>
      <c r="D687" s="1">
        <v>45284</v>
      </c>
      <c r="E687">
        <v>100001</v>
      </c>
      <c r="F687" t="str">
        <f>_xlfn.XLOOKUP(ohrm_timesheet[[#This Row],[employee_id]],hs_hr_employee[emp_number],hs_hr_employee[Employee Name],"NF",0,1)</f>
        <v>Dinesh Agrawal</v>
      </c>
      <c r="G687">
        <f>YEAR(ohrm_timesheet[[#This Row],[start_date]])</f>
        <v>2023</v>
      </c>
      <c r="H687">
        <f>MONTH(ohrm_timesheet[[#This Row],[start_date]])</f>
        <v>12</v>
      </c>
    </row>
    <row r="688" spans="1:8" x14ac:dyDescent="0.3">
      <c r="A688">
        <v>683</v>
      </c>
      <c r="B688" t="s">
        <v>675</v>
      </c>
      <c r="C688" s="1">
        <v>45278</v>
      </c>
      <c r="D688" s="1">
        <v>45284</v>
      </c>
      <c r="E688">
        <v>15</v>
      </c>
      <c r="F688" t="str">
        <f>_xlfn.XLOOKUP(ohrm_timesheet[[#This Row],[employee_id]],hs_hr_employee[emp_number],hs_hr_employee[Employee Name],"NF",0,1)</f>
        <v>Gaurav Kokcha</v>
      </c>
      <c r="G688">
        <f>YEAR(ohrm_timesheet[[#This Row],[start_date]])</f>
        <v>2023</v>
      </c>
      <c r="H688">
        <f>MONTH(ohrm_timesheet[[#This Row],[start_date]])</f>
        <v>12</v>
      </c>
    </row>
    <row r="689" spans="1:8" x14ac:dyDescent="0.3">
      <c r="A689">
        <v>684</v>
      </c>
      <c r="B689" t="s">
        <v>675</v>
      </c>
      <c r="C689" s="1">
        <v>45285</v>
      </c>
      <c r="D689" s="1">
        <v>45291</v>
      </c>
      <c r="E689">
        <v>7</v>
      </c>
      <c r="F689" t="str">
        <f>_xlfn.XLOOKUP(ohrm_timesheet[[#This Row],[employee_id]],hs_hr_employee[emp_number],hs_hr_employee[Employee Name],"NF",0,1)</f>
        <v>Shekhar Sharma</v>
      </c>
      <c r="G689">
        <f>YEAR(ohrm_timesheet[[#This Row],[start_date]])</f>
        <v>2023</v>
      </c>
      <c r="H689">
        <f>MONTH(ohrm_timesheet[[#This Row],[start_date]])</f>
        <v>12</v>
      </c>
    </row>
    <row r="690" spans="1:8" x14ac:dyDescent="0.3">
      <c r="A690">
        <v>685</v>
      </c>
      <c r="B690" t="s">
        <v>675</v>
      </c>
      <c r="C690" s="1">
        <v>45285</v>
      </c>
      <c r="D690" s="1">
        <v>45291</v>
      </c>
      <c r="E690">
        <v>100006</v>
      </c>
      <c r="F690" t="str">
        <f>_xlfn.XLOOKUP(ohrm_timesheet[[#This Row],[employee_id]],hs_hr_employee[emp_number],hs_hr_employee[Employee Name],"NF",0,1)</f>
        <v>Preeti Tyagi</v>
      </c>
      <c r="G690">
        <f>YEAR(ohrm_timesheet[[#This Row],[start_date]])</f>
        <v>2023</v>
      </c>
      <c r="H690">
        <f>MONTH(ohrm_timesheet[[#This Row],[start_date]])</f>
        <v>12</v>
      </c>
    </row>
    <row r="691" spans="1:8" x14ac:dyDescent="0.3">
      <c r="A691">
        <v>686</v>
      </c>
      <c r="B691" t="s">
        <v>675</v>
      </c>
      <c r="C691" s="1">
        <v>45285</v>
      </c>
      <c r="D691" s="1">
        <v>45291</v>
      </c>
      <c r="E691">
        <v>100004</v>
      </c>
      <c r="F691" t="str">
        <f>_xlfn.XLOOKUP(ohrm_timesheet[[#This Row],[employee_id]],hs_hr_employee[emp_number],hs_hr_employee[Employee Name],"NF",0,1)</f>
        <v>Sourav Rathor</v>
      </c>
      <c r="G691">
        <f>YEAR(ohrm_timesheet[[#This Row],[start_date]])</f>
        <v>2023</v>
      </c>
      <c r="H691">
        <f>MONTH(ohrm_timesheet[[#This Row],[start_date]])</f>
        <v>12</v>
      </c>
    </row>
    <row r="692" spans="1:8" x14ac:dyDescent="0.3">
      <c r="A692">
        <v>687</v>
      </c>
      <c r="B692" t="s">
        <v>675</v>
      </c>
      <c r="C692" s="1">
        <v>45278</v>
      </c>
      <c r="D692" s="1">
        <v>45284</v>
      </c>
      <c r="E692">
        <v>100004</v>
      </c>
      <c r="F692" t="str">
        <f>_xlfn.XLOOKUP(ohrm_timesheet[[#This Row],[employee_id]],hs_hr_employee[emp_number],hs_hr_employee[Employee Name],"NF",0,1)</f>
        <v>Sourav Rathor</v>
      </c>
      <c r="G692">
        <f>YEAR(ohrm_timesheet[[#This Row],[start_date]])</f>
        <v>2023</v>
      </c>
      <c r="H692">
        <f>MONTH(ohrm_timesheet[[#This Row],[start_date]])</f>
        <v>12</v>
      </c>
    </row>
    <row r="693" spans="1:8" x14ac:dyDescent="0.3">
      <c r="A693">
        <v>688</v>
      </c>
      <c r="B693" t="s">
        <v>675</v>
      </c>
      <c r="C693" s="1">
        <v>45271</v>
      </c>
      <c r="D693" s="1">
        <v>45277</v>
      </c>
      <c r="E693">
        <v>100004</v>
      </c>
      <c r="F693" t="str">
        <f>_xlfn.XLOOKUP(ohrm_timesheet[[#This Row],[employee_id]],hs_hr_employee[emp_number],hs_hr_employee[Employee Name],"NF",0,1)</f>
        <v>Sourav Rathor</v>
      </c>
      <c r="G693">
        <f>YEAR(ohrm_timesheet[[#This Row],[start_date]])</f>
        <v>2023</v>
      </c>
      <c r="H693">
        <f>MONTH(ohrm_timesheet[[#This Row],[start_date]])</f>
        <v>12</v>
      </c>
    </row>
    <row r="694" spans="1:8" x14ac:dyDescent="0.3">
      <c r="A694">
        <v>689</v>
      </c>
      <c r="B694" t="s">
        <v>675</v>
      </c>
      <c r="C694" s="1">
        <v>45285</v>
      </c>
      <c r="D694" s="1">
        <v>45291</v>
      </c>
      <c r="E694">
        <v>100005</v>
      </c>
      <c r="F694" t="str">
        <f>_xlfn.XLOOKUP(ohrm_timesheet[[#This Row],[employee_id]],hs_hr_employee[emp_number],hs_hr_employee[Employee Name],"NF",0,1)</f>
        <v>x_Ritesh Narayan Singh</v>
      </c>
      <c r="G694">
        <f>YEAR(ohrm_timesheet[[#This Row],[start_date]])</f>
        <v>2023</v>
      </c>
      <c r="H694">
        <f>MONTH(ohrm_timesheet[[#This Row],[start_date]])</f>
        <v>12</v>
      </c>
    </row>
    <row r="695" spans="1:8" x14ac:dyDescent="0.3">
      <c r="A695">
        <v>690</v>
      </c>
      <c r="B695" t="s">
        <v>675</v>
      </c>
      <c r="C695" s="1">
        <v>45271</v>
      </c>
      <c r="D695" s="1">
        <v>45277</v>
      </c>
      <c r="E695">
        <v>100005</v>
      </c>
      <c r="F695" t="str">
        <f>_xlfn.XLOOKUP(ohrm_timesheet[[#This Row],[employee_id]],hs_hr_employee[emp_number],hs_hr_employee[Employee Name],"NF",0,1)</f>
        <v>x_Ritesh Narayan Singh</v>
      </c>
      <c r="G695">
        <f>YEAR(ohrm_timesheet[[#This Row],[start_date]])</f>
        <v>2023</v>
      </c>
      <c r="H695">
        <f>MONTH(ohrm_timesheet[[#This Row],[start_date]])</f>
        <v>12</v>
      </c>
    </row>
    <row r="696" spans="1:8" x14ac:dyDescent="0.3">
      <c r="A696">
        <v>691</v>
      </c>
      <c r="B696" t="s">
        <v>675</v>
      </c>
      <c r="C696" s="1">
        <v>45278</v>
      </c>
      <c r="D696" s="1">
        <v>45284</v>
      </c>
      <c r="E696">
        <v>100005</v>
      </c>
      <c r="F696" t="str">
        <f>_xlfn.XLOOKUP(ohrm_timesheet[[#This Row],[employee_id]],hs_hr_employee[emp_number],hs_hr_employee[Employee Name],"NF",0,1)</f>
        <v>x_Ritesh Narayan Singh</v>
      </c>
      <c r="G696">
        <f>YEAR(ohrm_timesheet[[#This Row],[start_date]])</f>
        <v>2023</v>
      </c>
      <c r="H696">
        <f>MONTH(ohrm_timesheet[[#This Row],[start_date]])</f>
        <v>12</v>
      </c>
    </row>
    <row r="697" spans="1:8" x14ac:dyDescent="0.3">
      <c r="A697">
        <v>692</v>
      </c>
      <c r="B697" t="s">
        <v>674</v>
      </c>
      <c r="C697" s="1">
        <v>45285</v>
      </c>
      <c r="D697" s="1">
        <v>45291</v>
      </c>
      <c r="E697">
        <v>100007</v>
      </c>
      <c r="F697" t="str">
        <f>_xlfn.XLOOKUP(ohrm_timesheet[[#This Row],[employee_id]],hs_hr_employee[emp_number],hs_hr_employee[Employee Name],"NF",0,1)</f>
        <v>Akshita Singh</v>
      </c>
      <c r="G697">
        <f>YEAR(ohrm_timesheet[[#This Row],[start_date]])</f>
        <v>2023</v>
      </c>
      <c r="H697">
        <f>MONTH(ohrm_timesheet[[#This Row],[start_date]])</f>
        <v>12</v>
      </c>
    </row>
    <row r="698" spans="1:8" x14ac:dyDescent="0.3">
      <c r="A698">
        <v>693</v>
      </c>
      <c r="B698" t="s">
        <v>675</v>
      </c>
      <c r="C698" s="1">
        <v>45285</v>
      </c>
      <c r="D698" s="1">
        <v>45291</v>
      </c>
      <c r="E698">
        <v>15</v>
      </c>
      <c r="F698" t="str">
        <f>_xlfn.XLOOKUP(ohrm_timesheet[[#This Row],[employee_id]],hs_hr_employee[emp_number],hs_hr_employee[Employee Name],"NF",0,1)</f>
        <v>Gaurav Kokcha</v>
      </c>
      <c r="G698">
        <f>YEAR(ohrm_timesheet[[#This Row],[start_date]])</f>
        <v>2023</v>
      </c>
      <c r="H698">
        <f>MONTH(ohrm_timesheet[[#This Row],[start_date]])</f>
        <v>12</v>
      </c>
    </row>
    <row r="699" spans="1:8" x14ac:dyDescent="0.3">
      <c r="A699">
        <v>694</v>
      </c>
      <c r="B699" t="s">
        <v>675</v>
      </c>
      <c r="C699" s="1">
        <v>45285</v>
      </c>
      <c r="D699" s="1">
        <v>45291</v>
      </c>
      <c r="E699">
        <v>100001</v>
      </c>
      <c r="F699" t="str">
        <f>_xlfn.XLOOKUP(ohrm_timesheet[[#This Row],[employee_id]],hs_hr_employee[emp_number],hs_hr_employee[Employee Name],"NF",0,1)</f>
        <v>Dinesh Agrawal</v>
      </c>
      <c r="G699">
        <f>YEAR(ohrm_timesheet[[#This Row],[start_date]])</f>
        <v>2023</v>
      </c>
      <c r="H699">
        <f>MONTH(ohrm_timesheet[[#This Row],[start_date]])</f>
        <v>12</v>
      </c>
    </row>
    <row r="700" spans="1:8" x14ac:dyDescent="0.3">
      <c r="A700">
        <v>695</v>
      </c>
      <c r="B700" t="s">
        <v>675</v>
      </c>
      <c r="C700" s="1">
        <v>45264</v>
      </c>
      <c r="D700" s="1">
        <v>45270</v>
      </c>
      <c r="E700">
        <v>100006</v>
      </c>
      <c r="F700" t="str">
        <f>_xlfn.XLOOKUP(ohrm_timesheet[[#This Row],[employee_id]],hs_hr_employee[emp_number],hs_hr_employee[Employee Name],"NF",0,1)</f>
        <v>Preeti Tyagi</v>
      </c>
      <c r="G700">
        <f>YEAR(ohrm_timesheet[[#This Row],[start_date]])</f>
        <v>2023</v>
      </c>
      <c r="H700">
        <f>MONTH(ohrm_timesheet[[#This Row],[start_date]])</f>
        <v>12</v>
      </c>
    </row>
    <row r="701" spans="1:8" x14ac:dyDescent="0.3">
      <c r="A701">
        <v>696</v>
      </c>
      <c r="B701" t="s">
        <v>675</v>
      </c>
      <c r="C701" s="1">
        <v>45278</v>
      </c>
      <c r="D701" s="1">
        <v>45284</v>
      </c>
      <c r="E701">
        <v>7</v>
      </c>
      <c r="F701" t="str">
        <f>_xlfn.XLOOKUP(ohrm_timesheet[[#This Row],[employee_id]],hs_hr_employee[emp_number],hs_hr_employee[Employee Name],"NF",0,1)</f>
        <v>Shekhar Sharma</v>
      </c>
      <c r="G701">
        <f>YEAR(ohrm_timesheet[[#This Row],[start_date]])</f>
        <v>2023</v>
      </c>
      <c r="H701">
        <f>MONTH(ohrm_timesheet[[#This Row],[start_date]])</f>
        <v>12</v>
      </c>
    </row>
    <row r="702" spans="1:8" x14ac:dyDescent="0.3">
      <c r="A702">
        <v>697</v>
      </c>
      <c r="B702" t="s">
        <v>674</v>
      </c>
      <c r="C702" s="1">
        <v>45292</v>
      </c>
      <c r="D702" s="1">
        <v>45298</v>
      </c>
      <c r="E702">
        <v>1</v>
      </c>
      <c r="F702" t="str">
        <f>_xlfn.XLOOKUP(ohrm_timesheet[[#This Row],[employee_id]],hs_hr_employee[emp_number],hs_hr_employee[Employee Name],"NF",0,1)</f>
        <v>HRM Administrator</v>
      </c>
      <c r="G702">
        <f>YEAR(ohrm_timesheet[[#This Row],[start_date]])</f>
        <v>2024</v>
      </c>
      <c r="H702">
        <f>MONTH(ohrm_timesheet[[#This Row],[start_date]])</f>
        <v>1</v>
      </c>
    </row>
    <row r="703" spans="1:8" x14ac:dyDescent="0.3">
      <c r="A703">
        <v>698</v>
      </c>
      <c r="B703" t="s">
        <v>674</v>
      </c>
      <c r="C703" s="1">
        <v>45292</v>
      </c>
      <c r="D703" s="1">
        <v>45298</v>
      </c>
      <c r="E703">
        <v>16</v>
      </c>
      <c r="F703" t="str">
        <f>_xlfn.XLOOKUP(ohrm_timesheet[[#This Row],[employee_id]],hs_hr_employee[emp_number],hs_hr_employee[Employee Name],"NF",0,1)</f>
        <v>Neha Chaudhary</v>
      </c>
      <c r="G703">
        <f>YEAR(ohrm_timesheet[[#This Row],[start_date]])</f>
        <v>2024</v>
      </c>
      <c r="H703">
        <f>MONTH(ohrm_timesheet[[#This Row],[start_date]])</f>
        <v>1</v>
      </c>
    </row>
    <row r="704" spans="1:8" x14ac:dyDescent="0.3">
      <c r="A704">
        <v>699</v>
      </c>
      <c r="B704" t="s">
        <v>675</v>
      </c>
      <c r="C704" s="1">
        <v>45264</v>
      </c>
      <c r="D704" s="1">
        <v>45270</v>
      </c>
      <c r="E704">
        <v>16</v>
      </c>
      <c r="F704" t="str">
        <f>_xlfn.XLOOKUP(ohrm_timesheet[[#This Row],[employee_id]],hs_hr_employee[emp_number],hs_hr_employee[Employee Name],"NF",0,1)</f>
        <v>Neha Chaudhary</v>
      </c>
      <c r="G704">
        <f>YEAR(ohrm_timesheet[[#This Row],[start_date]])</f>
        <v>2023</v>
      </c>
      <c r="H704">
        <f>MONTH(ohrm_timesheet[[#This Row],[start_date]])</f>
        <v>12</v>
      </c>
    </row>
    <row r="705" spans="1:8" x14ac:dyDescent="0.3">
      <c r="A705">
        <v>700</v>
      </c>
      <c r="B705" t="s">
        <v>675</v>
      </c>
      <c r="C705" s="1">
        <v>45271</v>
      </c>
      <c r="D705" s="1">
        <v>45277</v>
      </c>
      <c r="E705">
        <v>16</v>
      </c>
      <c r="F705" t="str">
        <f>_xlfn.XLOOKUP(ohrm_timesheet[[#This Row],[employee_id]],hs_hr_employee[emp_number],hs_hr_employee[Employee Name],"NF",0,1)</f>
        <v>Neha Chaudhary</v>
      </c>
      <c r="G705">
        <f>YEAR(ohrm_timesheet[[#This Row],[start_date]])</f>
        <v>2023</v>
      </c>
      <c r="H705">
        <f>MONTH(ohrm_timesheet[[#This Row],[start_date]])</f>
        <v>12</v>
      </c>
    </row>
    <row r="706" spans="1:8" x14ac:dyDescent="0.3">
      <c r="A706">
        <v>701</v>
      </c>
      <c r="B706" t="s">
        <v>675</v>
      </c>
      <c r="C706" s="1">
        <v>45278</v>
      </c>
      <c r="D706" s="1">
        <v>45284</v>
      </c>
      <c r="E706">
        <v>16</v>
      </c>
      <c r="F706" t="str">
        <f>_xlfn.XLOOKUP(ohrm_timesheet[[#This Row],[employee_id]],hs_hr_employee[emp_number],hs_hr_employee[Employee Name],"NF",0,1)</f>
        <v>Neha Chaudhary</v>
      </c>
      <c r="G706">
        <f>YEAR(ohrm_timesheet[[#This Row],[start_date]])</f>
        <v>2023</v>
      </c>
      <c r="H706">
        <f>MONTH(ohrm_timesheet[[#This Row],[start_date]])</f>
        <v>12</v>
      </c>
    </row>
    <row r="707" spans="1:8" x14ac:dyDescent="0.3">
      <c r="A707">
        <v>702</v>
      </c>
      <c r="B707" t="s">
        <v>674</v>
      </c>
      <c r="C707" s="1">
        <v>45285</v>
      </c>
      <c r="D707" s="1">
        <v>45291</v>
      </c>
      <c r="E707">
        <v>16</v>
      </c>
      <c r="F707" t="str">
        <f>_xlfn.XLOOKUP(ohrm_timesheet[[#This Row],[employee_id]],hs_hr_employee[emp_number],hs_hr_employee[Employee Name],"NF",0,1)</f>
        <v>Neha Chaudhary</v>
      </c>
      <c r="G707">
        <f>YEAR(ohrm_timesheet[[#This Row],[start_date]])</f>
        <v>2023</v>
      </c>
      <c r="H707">
        <f>MONTH(ohrm_timesheet[[#This Row],[start_date]])</f>
        <v>12</v>
      </c>
    </row>
    <row r="708" spans="1:8" x14ac:dyDescent="0.3">
      <c r="A708">
        <v>703</v>
      </c>
      <c r="B708" t="s">
        <v>675</v>
      </c>
      <c r="C708" s="1">
        <v>45292</v>
      </c>
      <c r="D708" s="1">
        <v>45298</v>
      </c>
      <c r="E708">
        <v>7</v>
      </c>
      <c r="F708" t="str">
        <f>_xlfn.XLOOKUP(ohrm_timesheet[[#This Row],[employee_id]],hs_hr_employee[emp_number],hs_hr_employee[Employee Name],"NF",0,1)</f>
        <v>Shekhar Sharma</v>
      </c>
      <c r="G708">
        <f>YEAR(ohrm_timesheet[[#This Row],[start_date]])</f>
        <v>2024</v>
      </c>
      <c r="H708">
        <f>MONTH(ohrm_timesheet[[#This Row],[start_date]])</f>
        <v>1</v>
      </c>
    </row>
    <row r="709" spans="1:8" x14ac:dyDescent="0.3">
      <c r="A709">
        <v>704</v>
      </c>
      <c r="B709" t="s">
        <v>675</v>
      </c>
      <c r="C709" s="1">
        <v>45292</v>
      </c>
      <c r="D709" s="1">
        <v>45298</v>
      </c>
      <c r="E709">
        <v>100004</v>
      </c>
      <c r="F709" t="str">
        <f>_xlfn.XLOOKUP(ohrm_timesheet[[#This Row],[employee_id]],hs_hr_employee[emp_number],hs_hr_employee[Employee Name],"NF",0,1)</f>
        <v>Sourav Rathor</v>
      </c>
      <c r="G709">
        <f>YEAR(ohrm_timesheet[[#This Row],[start_date]])</f>
        <v>2024</v>
      </c>
      <c r="H709">
        <f>MONTH(ohrm_timesheet[[#This Row],[start_date]])</f>
        <v>1</v>
      </c>
    </row>
    <row r="710" spans="1:8" x14ac:dyDescent="0.3">
      <c r="A710">
        <v>705</v>
      </c>
      <c r="B710" t="s">
        <v>675</v>
      </c>
      <c r="C710" s="1">
        <v>45292</v>
      </c>
      <c r="D710" s="1">
        <v>45298</v>
      </c>
      <c r="E710">
        <v>15</v>
      </c>
      <c r="F710" t="str">
        <f>_xlfn.XLOOKUP(ohrm_timesheet[[#This Row],[employee_id]],hs_hr_employee[emp_number],hs_hr_employee[Employee Name],"NF",0,1)</f>
        <v>Gaurav Kokcha</v>
      </c>
      <c r="G710">
        <f>YEAR(ohrm_timesheet[[#This Row],[start_date]])</f>
        <v>2024</v>
      </c>
      <c r="H710">
        <f>MONTH(ohrm_timesheet[[#This Row],[start_date]])</f>
        <v>1</v>
      </c>
    </row>
    <row r="711" spans="1:8" x14ac:dyDescent="0.3">
      <c r="A711">
        <v>706</v>
      </c>
      <c r="B711" t="s">
        <v>675</v>
      </c>
      <c r="C711" s="1">
        <v>45292</v>
      </c>
      <c r="D711" s="1">
        <v>45298</v>
      </c>
      <c r="E711">
        <v>100006</v>
      </c>
      <c r="F711" t="str">
        <f>_xlfn.XLOOKUP(ohrm_timesheet[[#This Row],[employee_id]],hs_hr_employee[emp_number],hs_hr_employee[Employee Name],"NF",0,1)</f>
        <v>Preeti Tyagi</v>
      </c>
      <c r="G711">
        <f>YEAR(ohrm_timesheet[[#This Row],[start_date]])</f>
        <v>2024</v>
      </c>
      <c r="H711">
        <f>MONTH(ohrm_timesheet[[#This Row],[start_date]])</f>
        <v>1</v>
      </c>
    </row>
    <row r="712" spans="1:8" x14ac:dyDescent="0.3">
      <c r="A712">
        <v>707</v>
      </c>
      <c r="B712" t="s">
        <v>675</v>
      </c>
      <c r="C712" s="1">
        <v>45299</v>
      </c>
      <c r="D712" s="1">
        <v>45305</v>
      </c>
      <c r="E712">
        <v>100001</v>
      </c>
      <c r="F712" t="str">
        <f>_xlfn.XLOOKUP(ohrm_timesheet[[#This Row],[employee_id]],hs_hr_employee[emp_number],hs_hr_employee[Employee Name],"NF",0,1)</f>
        <v>Dinesh Agrawal</v>
      </c>
      <c r="G712">
        <f>YEAR(ohrm_timesheet[[#This Row],[start_date]])</f>
        <v>2024</v>
      </c>
      <c r="H712">
        <f>MONTH(ohrm_timesheet[[#This Row],[start_date]])</f>
        <v>1</v>
      </c>
    </row>
    <row r="713" spans="1:8" x14ac:dyDescent="0.3">
      <c r="A713">
        <v>708</v>
      </c>
      <c r="B713" t="s">
        <v>675</v>
      </c>
      <c r="C713" s="1">
        <v>45299</v>
      </c>
      <c r="D713" s="1">
        <v>45305</v>
      </c>
      <c r="E713">
        <v>100004</v>
      </c>
      <c r="F713" t="str">
        <f>_xlfn.XLOOKUP(ohrm_timesheet[[#This Row],[employee_id]],hs_hr_employee[emp_number],hs_hr_employee[Employee Name],"NF",0,1)</f>
        <v>Sourav Rathor</v>
      </c>
      <c r="G713">
        <f>YEAR(ohrm_timesheet[[#This Row],[start_date]])</f>
        <v>2024</v>
      </c>
      <c r="H713">
        <f>MONTH(ohrm_timesheet[[#This Row],[start_date]])</f>
        <v>1</v>
      </c>
    </row>
    <row r="714" spans="1:8" x14ac:dyDescent="0.3">
      <c r="A714">
        <v>709</v>
      </c>
      <c r="B714" t="s">
        <v>675</v>
      </c>
      <c r="C714" s="1">
        <v>45306</v>
      </c>
      <c r="D714" s="1">
        <v>45312</v>
      </c>
      <c r="E714">
        <v>100006</v>
      </c>
      <c r="F714" t="str">
        <f>_xlfn.XLOOKUP(ohrm_timesheet[[#This Row],[employee_id]],hs_hr_employee[emp_number],hs_hr_employee[Employee Name],"NF",0,1)</f>
        <v>Preeti Tyagi</v>
      </c>
      <c r="G714">
        <f>YEAR(ohrm_timesheet[[#This Row],[start_date]])</f>
        <v>2024</v>
      </c>
      <c r="H714">
        <f>MONTH(ohrm_timesheet[[#This Row],[start_date]])</f>
        <v>1</v>
      </c>
    </row>
    <row r="715" spans="1:8" x14ac:dyDescent="0.3">
      <c r="A715">
        <v>710</v>
      </c>
      <c r="B715" t="s">
        <v>675</v>
      </c>
      <c r="C715" s="1">
        <v>45299</v>
      </c>
      <c r="D715" s="1">
        <v>45305</v>
      </c>
      <c r="E715">
        <v>100006</v>
      </c>
      <c r="F715" t="str">
        <f>_xlfn.XLOOKUP(ohrm_timesheet[[#This Row],[employee_id]],hs_hr_employee[emp_number],hs_hr_employee[Employee Name],"NF",0,1)</f>
        <v>Preeti Tyagi</v>
      </c>
      <c r="G715">
        <f>YEAR(ohrm_timesheet[[#This Row],[start_date]])</f>
        <v>2024</v>
      </c>
      <c r="H715">
        <f>MONTH(ohrm_timesheet[[#This Row],[start_date]])</f>
        <v>1</v>
      </c>
    </row>
    <row r="716" spans="1:8" x14ac:dyDescent="0.3">
      <c r="A716">
        <v>711</v>
      </c>
      <c r="B716" t="s">
        <v>675</v>
      </c>
      <c r="C716" s="1">
        <v>45306</v>
      </c>
      <c r="D716" s="1">
        <v>45312</v>
      </c>
      <c r="E716">
        <v>100001</v>
      </c>
      <c r="F716" t="str">
        <f>_xlfn.XLOOKUP(ohrm_timesheet[[#This Row],[employee_id]],hs_hr_employee[emp_number],hs_hr_employee[Employee Name],"NF",0,1)</f>
        <v>Dinesh Agrawal</v>
      </c>
      <c r="G716">
        <f>YEAR(ohrm_timesheet[[#This Row],[start_date]])</f>
        <v>2024</v>
      </c>
      <c r="H716">
        <f>MONTH(ohrm_timesheet[[#This Row],[start_date]])</f>
        <v>1</v>
      </c>
    </row>
    <row r="717" spans="1:8" x14ac:dyDescent="0.3">
      <c r="A717">
        <v>712</v>
      </c>
      <c r="B717" t="s">
        <v>675</v>
      </c>
      <c r="C717" s="1">
        <v>45306</v>
      </c>
      <c r="D717" s="1">
        <v>45312</v>
      </c>
      <c r="E717">
        <v>100004</v>
      </c>
      <c r="F717" t="str">
        <f>_xlfn.XLOOKUP(ohrm_timesheet[[#This Row],[employee_id]],hs_hr_employee[emp_number],hs_hr_employee[Employee Name],"NF",0,1)</f>
        <v>Sourav Rathor</v>
      </c>
      <c r="G717">
        <f>YEAR(ohrm_timesheet[[#This Row],[start_date]])</f>
        <v>2024</v>
      </c>
      <c r="H717">
        <f>MONTH(ohrm_timesheet[[#This Row],[start_date]])</f>
        <v>1</v>
      </c>
    </row>
    <row r="718" spans="1:8" x14ac:dyDescent="0.3">
      <c r="A718">
        <v>713</v>
      </c>
      <c r="B718" t="s">
        <v>675</v>
      </c>
      <c r="C718" s="1">
        <v>45313</v>
      </c>
      <c r="D718" s="1">
        <v>45319</v>
      </c>
      <c r="E718">
        <v>100006</v>
      </c>
      <c r="F718" t="str">
        <f>_xlfn.XLOOKUP(ohrm_timesheet[[#This Row],[employee_id]],hs_hr_employee[emp_number],hs_hr_employee[Employee Name],"NF",0,1)</f>
        <v>Preeti Tyagi</v>
      </c>
      <c r="G718">
        <f>YEAR(ohrm_timesheet[[#This Row],[start_date]])</f>
        <v>2024</v>
      </c>
      <c r="H718">
        <f>MONTH(ohrm_timesheet[[#This Row],[start_date]])</f>
        <v>1</v>
      </c>
    </row>
    <row r="719" spans="1:8" x14ac:dyDescent="0.3">
      <c r="A719">
        <v>714</v>
      </c>
      <c r="B719" t="s">
        <v>674</v>
      </c>
      <c r="C719" s="1">
        <v>45313</v>
      </c>
      <c r="D719" s="1">
        <v>45319</v>
      </c>
      <c r="E719">
        <v>100007</v>
      </c>
      <c r="F719" t="str">
        <f>_xlfn.XLOOKUP(ohrm_timesheet[[#This Row],[employee_id]],hs_hr_employee[emp_number],hs_hr_employee[Employee Name],"NF",0,1)</f>
        <v>Akshita Singh</v>
      </c>
      <c r="G719">
        <f>YEAR(ohrm_timesheet[[#This Row],[start_date]])</f>
        <v>2024</v>
      </c>
      <c r="H719">
        <f>MONTH(ohrm_timesheet[[#This Row],[start_date]])</f>
        <v>1</v>
      </c>
    </row>
    <row r="720" spans="1:8" x14ac:dyDescent="0.3">
      <c r="A720">
        <v>715</v>
      </c>
      <c r="B720" t="s">
        <v>674</v>
      </c>
      <c r="C720" s="1">
        <v>45313</v>
      </c>
      <c r="D720" s="1">
        <v>45319</v>
      </c>
      <c r="E720">
        <v>100005</v>
      </c>
      <c r="F720" t="str">
        <f>_xlfn.XLOOKUP(ohrm_timesheet[[#This Row],[employee_id]],hs_hr_employee[emp_number],hs_hr_employee[Employee Name],"NF",0,1)</f>
        <v>x_Ritesh Narayan Singh</v>
      </c>
      <c r="G720">
        <f>YEAR(ohrm_timesheet[[#This Row],[start_date]])</f>
        <v>2024</v>
      </c>
      <c r="H720">
        <f>MONTH(ohrm_timesheet[[#This Row],[start_date]])</f>
        <v>1</v>
      </c>
    </row>
    <row r="721" spans="1:8" x14ac:dyDescent="0.3">
      <c r="A721">
        <v>716</v>
      </c>
      <c r="B721" t="s">
        <v>675</v>
      </c>
      <c r="C721" s="1">
        <v>45292</v>
      </c>
      <c r="D721" s="1">
        <v>45298</v>
      </c>
      <c r="E721">
        <v>100005</v>
      </c>
      <c r="F721" t="str">
        <f>_xlfn.XLOOKUP(ohrm_timesheet[[#This Row],[employee_id]],hs_hr_employee[emp_number],hs_hr_employee[Employee Name],"NF",0,1)</f>
        <v>x_Ritesh Narayan Singh</v>
      </c>
      <c r="G721">
        <f>YEAR(ohrm_timesheet[[#This Row],[start_date]])</f>
        <v>2024</v>
      </c>
      <c r="H721">
        <f>MONTH(ohrm_timesheet[[#This Row],[start_date]])</f>
        <v>1</v>
      </c>
    </row>
    <row r="722" spans="1:8" x14ac:dyDescent="0.3">
      <c r="A722">
        <v>717</v>
      </c>
      <c r="B722" t="s">
        <v>675</v>
      </c>
      <c r="C722" s="1">
        <v>45299</v>
      </c>
      <c r="D722" s="1">
        <v>45305</v>
      </c>
      <c r="E722">
        <v>100005</v>
      </c>
      <c r="F722" t="str">
        <f>_xlfn.XLOOKUP(ohrm_timesheet[[#This Row],[employee_id]],hs_hr_employee[emp_number],hs_hr_employee[Employee Name],"NF",0,1)</f>
        <v>x_Ritesh Narayan Singh</v>
      </c>
      <c r="G722">
        <f>YEAR(ohrm_timesheet[[#This Row],[start_date]])</f>
        <v>2024</v>
      </c>
      <c r="H722">
        <f>MONTH(ohrm_timesheet[[#This Row],[start_date]])</f>
        <v>1</v>
      </c>
    </row>
    <row r="723" spans="1:8" x14ac:dyDescent="0.3">
      <c r="A723">
        <v>718</v>
      </c>
      <c r="B723" t="s">
        <v>675</v>
      </c>
      <c r="C723" s="1">
        <v>45306</v>
      </c>
      <c r="D723" s="1">
        <v>45312</v>
      </c>
      <c r="E723">
        <v>100005</v>
      </c>
      <c r="F723" t="str">
        <f>_xlfn.XLOOKUP(ohrm_timesheet[[#This Row],[employee_id]],hs_hr_employee[emp_number],hs_hr_employee[Employee Name],"NF",0,1)</f>
        <v>x_Ritesh Narayan Singh</v>
      </c>
      <c r="G723">
        <f>YEAR(ohrm_timesheet[[#This Row],[start_date]])</f>
        <v>2024</v>
      </c>
      <c r="H723">
        <f>MONTH(ohrm_timesheet[[#This Row],[start_date]])</f>
        <v>1</v>
      </c>
    </row>
    <row r="724" spans="1:8" x14ac:dyDescent="0.3">
      <c r="A724">
        <v>719</v>
      </c>
      <c r="B724" t="s">
        <v>675</v>
      </c>
      <c r="C724" s="1">
        <v>45320</v>
      </c>
      <c r="D724" s="1">
        <v>45326</v>
      </c>
      <c r="E724">
        <v>15</v>
      </c>
      <c r="F724" t="str">
        <f>_xlfn.XLOOKUP(ohrm_timesheet[[#This Row],[employee_id]],hs_hr_employee[emp_number],hs_hr_employee[Employee Name],"NF",0,1)</f>
        <v>Gaurav Kokcha</v>
      </c>
      <c r="G724">
        <f>YEAR(ohrm_timesheet[[#This Row],[start_date]])</f>
        <v>2024</v>
      </c>
      <c r="H724">
        <f>MONTH(ohrm_timesheet[[#This Row],[start_date]])</f>
        <v>1</v>
      </c>
    </row>
    <row r="725" spans="1:8" x14ac:dyDescent="0.3">
      <c r="A725">
        <v>720</v>
      </c>
      <c r="B725" t="s">
        <v>675</v>
      </c>
      <c r="C725" s="1">
        <v>45299</v>
      </c>
      <c r="D725" s="1">
        <v>45305</v>
      </c>
      <c r="E725">
        <v>15</v>
      </c>
      <c r="F725" t="str">
        <f>_xlfn.XLOOKUP(ohrm_timesheet[[#This Row],[employee_id]],hs_hr_employee[emp_number],hs_hr_employee[Employee Name],"NF",0,1)</f>
        <v>Gaurav Kokcha</v>
      </c>
      <c r="G725">
        <f>YEAR(ohrm_timesheet[[#This Row],[start_date]])</f>
        <v>2024</v>
      </c>
      <c r="H725">
        <f>MONTH(ohrm_timesheet[[#This Row],[start_date]])</f>
        <v>1</v>
      </c>
    </row>
    <row r="726" spans="1:8" x14ac:dyDescent="0.3">
      <c r="A726">
        <v>721</v>
      </c>
      <c r="B726" t="s">
        <v>675</v>
      </c>
      <c r="C726" s="1">
        <v>45306</v>
      </c>
      <c r="D726" s="1">
        <v>45312</v>
      </c>
      <c r="E726">
        <v>15</v>
      </c>
      <c r="F726" t="str">
        <f>_xlfn.XLOOKUP(ohrm_timesheet[[#This Row],[employee_id]],hs_hr_employee[emp_number],hs_hr_employee[Employee Name],"NF",0,1)</f>
        <v>Gaurav Kokcha</v>
      </c>
      <c r="G726">
        <f>YEAR(ohrm_timesheet[[#This Row],[start_date]])</f>
        <v>2024</v>
      </c>
      <c r="H726">
        <f>MONTH(ohrm_timesheet[[#This Row],[start_date]])</f>
        <v>1</v>
      </c>
    </row>
    <row r="727" spans="1:8" x14ac:dyDescent="0.3">
      <c r="A727">
        <v>722</v>
      </c>
      <c r="B727" t="s">
        <v>675</v>
      </c>
      <c r="C727" s="1">
        <v>45313</v>
      </c>
      <c r="D727" s="1">
        <v>45319</v>
      </c>
      <c r="E727">
        <v>15</v>
      </c>
      <c r="F727" t="str">
        <f>_xlfn.XLOOKUP(ohrm_timesheet[[#This Row],[employee_id]],hs_hr_employee[emp_number],hs_hr_employee[Employee Name],"NF",0,1)</f>
        <v>Gaurav Kokcha</v>
      </c>
      <c r="G727">
        <f>YEAR(ohrm_timesheet[[#This Row],[start_date]])</f>
        <v>2024</v>
      </c>
      <c r="H727">
        <f>MONTH(ohrm_timesheet[[#This Row],[start_date]])</f>
        <v>1</v>
      </c>
    </row>
    <row r="728" spans="1:8" x14ac:dyDescent="0.3">
      <c r="A728">
        <v>723</v>
      </c>
      <c r="B728" t="s">
        <v>675</v>
      </c>
      <c r="C728" s="1">
        <v>45320</v>
      </c>
      <c r="D728" s="1">
        <v>45326</v>
      </c>
      <c r="E728">
        <v>100006</v>
      </c>
      <c r="F728" t="str">
        <f>_xlfn.XLOOKUP(ohrm_timesheet[[#This Row],[employee_id]],hs_hr_employee[emp_number],hs_hr_employee[Employee Name],"NF",0,1)</f>
        <v>Preeti Tyagi</v>
      </c>
      <c r="G728">
        <f>YEAR(ohrm_timesheet[[#This Row],[start_date]])</f>
        <v>2024</v>
      </c>
      <c r="H728">
        <f>MONTH(ohrm_timesheet[[#This Row],[start_date]])</f>
        <v>1</v>
      </c>
    </row>
    <row r="729" spans="1:8" x14ac:dyDescent="0.3">
      <c r="A729">
        <v>724</v>
      </c>
      <c r="B729" t="s">
        <v>675</v>
      </c>
      <c r="C729" s="1">
        <v>45320</v>
      </c>
      <c r="D729" s="1">
        <v>45326</v>
      </c>
      <c r="E729">
        <v>100004</v>
      </c>
      <c r="F729" t="str">
        <f>_xlfn.XLOOKUP(ohrm_timesheet[[#This Row],[employee_id]],hs_hr_employee[emp_number],hs_hr_employee[Employee Name],"NF",0,1)</f>
        <v>Sourav Rathor</v>
      </c>
      <c r="G729">
        <f>YEAR(ohrm_timesheet[[#This Row],[start_date]])</f>
        <v>2024</v>
      </c>
      <c r="H729">
        <f>MONTH(ohrm_timesheet[[#This Row],[start_date]])</f>
        <v>1</v>
      </c>
    </row>
    <row r="730" spans="1:8" x14ac:dyDescent="0.3">
      <c r="A730">
        <v>725</v>
      </c>
      <c r="B730" t="s">
        <v>675</v>
      </c>
      <c r="C730" s="1">
        <v>45313</v>
      </c>
      <c r="D730" s="1">
        <v>45319</v>
      </c>
      <c r="E730">
        <v>100004</v>
      </c>
      <c r="F730" t="str">
        <f>_xlfn.XLOOKUP(ohrm_timesheet[[#This Row],[employee_id]],hs_hr_employee[emp_number],hs_hr_employee[Employee Name],"NF",0,1)</f>
        <v>Sourav Rathor</v>
      </c>
      <c r="G730">
        <f>YEAR(ohrm_timesheet[[#This Row],[start_date]])</f>
        <v>2024</v>
      </c>
      <c r="H730">
        <f>MONTH(ohrm_timesheet[[#This Row],[start_date]])</f>
        <v>1</v>
      </c>
    </row>
    <row r="731" spans="1:8" x14ac:dyDescent="0.3">
      <c r="A731">
        <v>726</v>
      </c>
      <c r="B731" t="s">
        <v>674</v>
      </c>
      <c r="C731" s="1">
        <v>45320</v>
      </c>
      <c r="D731" s="1">
        <v>45326</v>
      </c>
      <c r="E731">
        <v>100001</v>
      </c>
      <c r="F731" t="str">
        <f>_xlfn.XLOOKUP(ohrm_timesheet[[#This Row],[employee_id]],hs_hr_employee[emp_number],hs_hr_employee[Employee Name],"NF",0,1)</f>
        <v>Dinesh Agrawal</v>
      </c>
      <c r="G731">
        <f>YEAR(ohrm_timesheet[[#This Row],[start_date]])</f>
        <v>2024</v>
      </c>
      <c r="H731">
        <f>MONTH(ohrm_timesheet[[#This Row],[start_date]])</f>
        <v>1</v>
      </c>
    </row>
    <row r="732" spans="1:8" x14ac:dyDescent="0.3">
      <c r="A732">
        <v>727</v>
      </c>
      <c r="B732" t="s">
        <v>675</v>
      </c>
      <c r="C732" s="1">
        <v>45313</v>
      </c>
      <c r="D732" s="1">
        <v>45319</v>
      </c>
      <c r="E732">
        <v>100001</v>
      </c>
      <c r="F732" t="str">
        <f>_xlfn.XLOOKUP(ohrm_timesheet[[#This Row],[employee_id]],hs_hr_employee[emp_number],hs_hr_employee[Employee Name],"NF",0,1)</f>
        <v>Dinesh Agrawal</v>
      </c>
      <c r="G732">
        <f>YEAR(ohrm_timesheet[[#This Row],[start_date]])</f>
        <v>2024</v>
      </c>
      <c r="H732">
        <f>MONTH(ohrm_timesheet[[#This Row],[start_date]])</f>
        <v>1</v>
      </c>
    </row>
    <row r="733" spans="1:8" x14ac:dyDescent="0.3">
      <c r="A733">
        <v>728</v>
      </c>
      <c r="B733" t="s">
        <v>675</v>
      </c>
      <c r="C733" s="1">
        <v>45292</v>
      </c>
      <c r="D733" s="1">
        <v>45298</v>
      </c>
      <c r="E733">
        <v>100001</v>
      </c>
      <c r="F733" t="str">
        <f>_xlfn.XLOOKUP(ohrm_timesheet[[#This Row],[employee_id]],hs_hr_employee[emp_number],hs_hr_employee[Employee Name],"NF",0,1)</f>
        <v>Dinesh Agrawal</v>
      </c>
      <c r="G733">
        <f>YEAR(ohrm_timesheet[[#This Row],[start_date]])</f>
        <v>2024</v>
      </c>
      <c r="H733">
        <f>MONTH(ohrm_timesheet[[#This Row],[start_date]])</f>
        <v>1</v>
      </c>
    </row>
    <row r="734" spans="1:8" x14ac:dyDescent="0.3">
      <c r="A734">
        <v>729</v>
      </c>
      <c r="B734" t="s">
        <v>675</v>
      </c>
      <c r="C734" s="1">
        <v>45320</v>
      </c>
      <c r="D734" s="1">
        <v>45326</v>
      </c>
      <c r="E734">
        <v>7</v>
      </c>
      <c r="F734" t="str">
        <f>_xlfn.XLOOKUP(ohrm_timesheet[[#This Row],[employee_id]],hs_hr_employee[emp_number],hs_hr_employee[Employee Name],"NF",0,1)</f>
        <v>Shekhar Sharma</v>
      </c>
      <c r="G734">
        <f>YEAR(ohrm_timesheet[[#This Row],[start_date]])</f>
        <v>2024</v>
      </c>
      <c r="H734">
        <f>MONTH(ohrm_timesheet[[#This Row],[start_date]])</f>
        <v>1</v>
      </c>
    </row>
    <row r="735" spans="1:8" x14ac:dyDescent="0.3">
      <c r="A735">
        <v>730</v>
      </c>
      <c r="B735" t="s">
        <v>675</v>
      </c>
      <c r="C735" s="1">
        <v>45299</v>
      </c>
      <c r="D735" s="1">
        <v>45305</v>
      </c>
      <c r="E735">
        <v>7</v>
      </c>
      <c r="F735" t="str">
        <f>_xlfn.XLOOKUP(ohrm_timesheet[[#This Row],[employee_id]],hs_hr_employee[emp_number],hs_hr_employee[Employee Name],"NF",0,1)</f>
        <v>Shekhar Sharma</v>
      </c>
      <c r="G735">
        <f>YEAR(ohrm_timesheet[[#This Row],[start_date]])</f>
        <v>2024</v>
      </c>
      <c r="H735">
        <f>MONTH(ohrm_timesheet[[#This Row],[start_date]])</f>
        <v>1</v>
      </c>
    </row>
    <row r="736" spans="1:8" x14ac:dyDescent="0.3">
      <c r="A736">
        <v>731</v>
      </c>
      <c r="B736" t="s">
        <v>675</v>
      </c>
      <c r="C736" s="1">
        <v>45306</v>
      </c>
      <c r="D736" s="1">
        <v>45312</v>
      </c>
      <c r="E736">
        <v>7</v>
      </c>
      <c r="F736" t="str">
        <f>_xlfn.XLOOKUP(ohrm_timesheet[[#This Row],[employee_id]],hs_hr_employee[emp_number],hs_hr_employee[Employee Name],"NF",0,1)</f>
        <v>Shekhar Sharma</v>
      </c>
      <c r="G736">
        <f>YEAR(ohrm_timesheet[[#This Row],[start_date]])</f>
        <v>2024</v>
      </c>
      <c r="H736">
        <f>MONTH(ohrm_timesheet[[#This Row],[start_date]])</f>
        <v>1</v>
      </c>
    </row>
    <row r="737" spans="1:8" x14ac:dyDescent="0.3">
      <c r="A737">
        <v>732</v>
      </c>
      <c r="B737" t="s">
        <v>675</v>
      </c>
      <c r="C737" s="1">
        <v>45313</v>
      </c>
      <c r="D737" s="1">
        <v>45319</v>
      </c>
      <c r="E737">
        <v>7</v>
      </c>
      <c r="F737" t="str">
        <f>_xlfn.XLOOKUP(ohrm_timesheet[[#This Row],[employee_id]],hs_hr_employee[emp_number],hs_hr_employee[Employee Name],"NF",0,1)</f>
        <v>Shekhar Sharma</v>
      </c>
      <c r="G737">
        <f>YEAR(ohrm_timesheet[[#This Row],[start_date]])</f>
        <v>2024</v>
      </c>
      <c r="H737">
        <f>MONTH(ohrm_timesheet[[#This Row],[start_date]])</f>
        <v>1</v>
      </c>
    </row>
    <row r="738" spans="1:8" x14ac:dyDescent="0.3">
      <c r="A738">
        <v>733</v>
      </c>
      <c r="B738" t="s">
        <v>674</v>
      </c>
      <c r="C738" s="1">
        <v>45327</v>
      </c>
      <c r="D738" s="1">
        <v>45333</v>
      </c>
      <c r="E738">
        <v>4</v>
      </c>
      <c r="F738" t="str">
        <f>_xlfn.XLOOKUP(ohrm_timesheet[[#This Row],[employee_id]],hs_hr_employee[emp_number],hs_hr_employee[Employee Name],"NF",0,1)</f>
        <v>Jeet Sharma</v>
      </c>
      <c r="G738">
        <f>YEAR(ohrm_timesheet[[#This Row],[start_date]])</f>
        <v>2024</v>
      </c>
      <c r="H738">
        <f>MONTH(ohrm_timesheet[[#This Row],[start_date]])</f>
        <v>2</v>
      </c>
    </row>
    <row r="739" spans="1:8" x14ac:dyDescent="0.3">
      <c r="A739">
        <v>734</v>
      </c>
      <c r="B739" t="s">
        <v>675</v>
      </c>
      <c r="C739" s="1">
        <v>45327</v>
      </c>
      <c r="D739" s="1">
        <v>45333</v>
      </c>
      <c r="E739">
        <v>100004</v>
      </c>
      <c r="F739" t="str">
        <f>_xlfn.XLOOKUP(ohrm_timesheet[[#This Row],[employee_id]],hs_hr_employee[emp_number],hs_hr_employee[Employee Name],"NF",0,1)</f>
        <v>Sourav Rathor</v>
      </c>
      <c r="G739">
        <f>YEAR(ohrm_timesheet[[#This Row],[start_date]])</f>
        <v>2024</v>
      </c>
      <c r="H739">
        <f>MONTH(ohrm_timesheet[[#This Row],[start_date]])</f>
        <v>2</v>
      </c>
    </row>
    <row r="740" spans="1:8" x14ac:dyDescent="0.3">
      <c r="A740">
        <v>735</v>
      </c>
      <c r="B740" t="s">
        <v>675</v>
      </c>
      <c r="C740" s="1">
        <v>45327</v>
      </c>
      <c r="D740" s="1">
        <v>45333</v>
      </c>
      <c r="E740">
        <v>100006</v>
      </c>
      <c r="F740" t="str">
        <f>_xlfn.XLOOKUP(ohrm_timesheet[[#This Row],[employee_id]],hs_hr_employee[emp_number],hs_hr_employee[Employee Name],"NF",0,1)</f>
        <v>Preeti Tyagi</v>
      </c>
      <c r="G740">
        <f>YEAR(ohrm_timesheet[[#This Row],[start_date]])</f>
        <v>2024</v>
      </c>
      <c r="H740">
        <f>MONTH(ohrm_timesheet[[#This Row],[start_date]])</f>
        <v>2</v>
      </c>
    </row>
    <row r="741" spans="1:8" x14ac:dyDescent="0.3">
      <c r="A741">
        <v>736</v>
      </c>
      <c r="B741" t="s">
        <v>675</v>
      </c>
      <c r="C741" s="1">
        <v>45334</v>
      </c>
      <c r="D741" s="1">
        <v>45340</v>
      </c>
      <c r="E741">
        <v>100004</v>
      </c>
      <c r="F741" t="str">
        <f>_xlfn.XLOOKUP(ohrm_timesheet[[#This Row],[employee_id]],hs_hr_employee[emp_number],hs_hr_employee[Employee Name],"NF",0,1)</f>
        <v>Sourav Rathor</v>
      </c>
      <c r="G741">
        <f>YEAR(ohrm_timesheet[[#This Row],[start_date]])</f>
        <v>2024</v>
      </c>
      <c r="H741">
        <f>MONTH(ohrm_timesheet[[#This Row],[start_date]])</f>
        <v>2</v>
      </c>
    </row>
    <row r="742" spans="1:8" x14ac:dyDescent="0.3">
      <c r="A742">
        <v>737</v>
      </c>
      <c r="B742" t="s">
        <v>675</v>
      </c>
      <c r="C742" s="1">
        <v>45348</v>
      </c>
      <c r="D742" s="1">
        <v>45354</v>
      </c>
      <c r="E742">
        <v>100004</v>
      </c>
      <c r="F742" t="str">
        <f>_xlfn.XLOOKUP(ohrm_timesheet[[#This Row],[employee_id]],hs_hr_employee[emp_number],hs_hr_employee[Employee Name],"NF",0,1)</f>
        <v>Sourav Rathor</v>
      </c>
      <c r="G742">
        <f>YEAR(ohrm_timesheet[[#This Row],[start_date]])</f>
        <v>2024</v>
      </c>
      <c r="H742">
        <f>MONTH(ohrm_timesheet[[#This Row],[start_date]])</f>
        <v>2</v>
      </c>
    </row>
    <row r="743" spans="1:8" x14ac:dyDescent="0.3">
      <c r="A743">
        <v>738</v>
      </c>
      <c r="B743" t="s">
        <v>675</v>
      </c>
      <c r="C743" s="1">
        <v>45341</v>
      </c>
      <c r="D743" s="1">
        <v>45347</v>
      </c>
      <c r="E743">
        <v>100004</v>
      </c>
      <c r="F743" t="str">
        <f>_xlfn.XLOOKUP(ohrm_timesheet[[#This Row],[employee_id]],hs_hr_employee[emp_number],hs_hr_employee[Employee Name],"NF",0,1)</f>
        <v>Sourav Rathor</v>
      </c>
      <c r="G743">
        <f>YEAR(ohrm_timesheet[[#This Row],[start_date]])</f>
        <v>2024</v>
      </c>
      <c r="H743">
        <f>MONTH(ohrm_timesheet[[#This Row],[start_date]])</f>
        <v>2</v>
      </c>
    </row>
    <row r="744" spans="1:8" x14ac:dyDescent="0.3">
      <c r="A744">
        <v>739</v>
      </c>
      <c r="B744" t="s">
        <v>675</v>
      </c>
      <c r="C744" s="1">
        <v>45348</v>
      </c>
      <c r="D744" s="1">
        <v>45354</v>
      </c>
      <c r="E744">
        <v>15</v>
      </c>
      <c r="F744" t="str">
        <f>_xlfn.XLOOKUP(ohrm_timesheet[[#This Row],[employee_id]],hs_hr_employee[emp_number],hs_hr_employee[Employee Name],"NF",0,1)</f>
        <v>Gaurav Kokcha</v>
      </c>
      <c r="G744">
        <f>YEAR(ohrm_timesheet[[#This Row],[start_date]])</f>
        <v>2024</v>
      </c>
      <c r="H744">
        <f>MONTH(ohrm_timesheet[[#This Row],[start_date]])</f>
        <v>2</v>
      </c>
    </row>
    <row r="745" spans="1:8" x14ac:dyDescent="0.3">
      <c r="A745">
        <v>740</v>
      </c>
      <c r="B745" t="s">
        <v>675</v>
      </c>
      <c r="C745" s="1">
        <v>45327</v>
      </c>
      <c r="D745" s="1">
        <v>45333</v>
      </c>
      <c r="E745">
        <v>15</v>
      </c>
      <c r="F745" t="str">
        <f>_xlfn.XLOOKUP(ohrm_timesheet[[#This Row],[employee_id]],hs_hr_employee[emp_number],hs_hr_employee[Employee Name],"NF",0,1)</f>
        <v>Gaurav Kokcha</v>
      </c>
      <c r="G745">
        <f>YEAR(ohrm_timesheet[[#This Row],[start_date]])</f>
        <v>2024</v>
      </c>
      <c r="H745">
        <f>MONTH(ohrm_timesheet[[#This Row],[start_date]])</f>
        <v>2</v>
      </c>
    </row>
    <row r="746" spans="1:8" x14ac:dyDescent="0.3">
      <c r="A746">
        <v>741</v>
      </c>
      <c r="B746" t="s">
        <v>675</v>
      </c>
      <c r="C746" s="1">
        <v>45334</v>
      </c>
      <c r="D746" s="1">
        <v>45340</v>
      </c>
      <c r="E746">
        <v>15</v>
      </c>
      <c r="F746" t="str">
        <f>_xlfn.XLOOKUP(ohrm_timesheet[[#This Row],[employee_id]],hs_hr_employee[emp_number],hs_hr_employee[Employee Name],"NF",0,1)</f>
        <v>Gaurav Kokcha</v>
      </c>
      <c r="G746">
        <f>YEAR(ohrm_timesheet[[#This Row],[start_date]])</f>
        <v>2024</v>
      </c>
      <c r="H746">
        <f>MONTH(ohrm_timesheet[[#This Row],[start_date]])</f>
        <v>2</v>
      </c>
    </row>
    <row r="747" spans="1:8" x14ac:dyDescent="0.3">
      <c r="A747">
        <v>742</v>
      </c>
      <c r="B747" t="s">
        <v>675</v>
      </c>
      <c r="C747" s="1">
        <v>45341</v>
      </c>
      <c r="D747" s="1">
        <v>45347</v>
      </c>
      <c r="E747">
        <v>15</v>
      </c>
      <c r="F747" t="str">
        <f>_xlfn.XLOOKUP(ohrm_timesheet[[#This Row],[employee_id]],hs_hr_employee[emp_number],hs_hr_employee[Employee Name],"NF",0,1)</f>
        <v>Gaurav Kokcha</v>
      </c>
      <c r="G747">
        <f>YEAR(ohrm_timesheet[[#This Row],[start_date]])</f>
        <v>2024</v>
      </c>
      <c r="H747">
        <f>MONTH(ohrm_timesheet[[#This Row],[start_date]])</f>
        <v>2</v>
      </c>
    </row>
    <row r="748" spans="1:8" x14ac:dyDescent="0.3">
      <c r="A748">
        <v>743</v>
      </c>
      <c r="B748" t="s">
        <v>675</v>
      </c>
      <c r="C748" s="1">
        <v>45348</v>
      </c>
      <c r="D748" s="1">
        <v>45354</v>
      </c>
      <c r="E748">
        <v>100006</v>
      </c>
      <c r="F748" t="str">
        <f>_xlfn.XLOOKUP(ohrm_timesheet[[#This Row],[employee_id]],hs_hr_employee[emp_number],hs_hr_employee[Employee Name],"NF",0,1)</f>
        <v>Preeti Tyagi</v>
      </c>
      <c r="G748">
        <f>YEAR(ohrm_timesheet[[#This Row],[start_date]])</f>
        <v>2024</v>
      </c>
      <c r="H748">
        <f>MONTH(ohrm_timesheet[[#This Row],[start_date]])</f>
        <v>2</v>
      </c>
    </row>
    <row r="749" spans="1:8" x14ac:dyDescent="0.3">
      <c r="A749">
        <v>744</v>
      </c>
      <c r="B749" t="s">
        <v>675</v>
      </c>
      <c r="C749" s="1">
        <v>45334</v>
      </c>
      <c r="D749" s="1">
        <v>45340</v>
      </c>
      <c r="E749">
        <v>100006</v>
      </c>
      <c r="F749" t="str">
        <f>_xlfn.XLOOKUP(ohrm_timesheet[[#This Row],[employee_id]],hs_hr_employee[emp_number],hs_hr_employee[Employee Name],"NF",0,1)</f>
        <v>Preeti Tyagi</v>
      </c>
      <c r="G749">
        <f>YEAR(ohrm_timesheet[[#This Row],[start_date]])</f>
        <v>2024</v>
      </c>
      <c r="H749">
        <f>MONTH(ohrm_timesheet[[#This Row],[start_date]])</f>
        <v>2</v>
      </c>
    </row>
    <row r="750" spans="1:8" x14ac:dyDescent="0.3">
      <c r="A750">
        <v>745</v>
      </c>
      <c r="B750" t="s">
        <v>675</v>
      </c>
      <c r="C750" s="1">
        <v>45341</v>
      </c>
      <c r="D750" s="1">
        <v>45347</v>
      </c>
      <c r="E750">
        <v>100006</v>
      </c>
      <c r="F750" t="str">
        <f>_xlfn.XLOOKUP(ohrm_timesheet[[#This Row],[employee_id]],hs_hr_employee[emp_number],hs_hr_employee[Employee Name],"NF",0,1)</f>
        <v>Preeti Tyagi</v>
      </c>
      <c r="G750">
        <f>YEAR(ohrm_timesheet[[#This Row],[start_date]])</f>
        <v>2024</v>
      </c>
      <c r="H750">
        <f>MONTH(ohrm_timesheet[[#This Row],[start_date]])</f>
        <v>2</v>
      </c>
    </row>
    <row r="751" spans="1:8" x14ac:dyDescent="0.3">
      <c r="A751">
        <v>746</v>
      </c>
      <c r="B751" t="s">
        <v>674</v>
      </c>
      <c r="C751" s="1">
        <v>45348</v>
      </c>
      <c r="D751" s="1">
        <v>45354</v>
      </c>
      <c r="E751">
        <v>14</v>
      </c>
      <c r="F751" t="str">
        <f>_xlfn.XLOOKUP(ohrm_timesheet[[#This Row],[employee_id]],hs_hr_employee[emp_number],hs_hr_employee[Employee Name],"NF",0,1)</f>
        <v>Amol Jalda</v>
      </c>
      <c r="G751">
        <f>YEAR(ohrm_timesheet[[#This Row],[start_date]])</f>
        <v>2024</v>
      </c>
      <c r="H751">
        <f>MONTH(ohrm_timesheet[[#This Row],[start_date]])</f>
        <v>2</v>
      </c>
    </row>
    <row r="752" spans="1:8" x14ac:dyDescent="0.3">
      <c r="A752">
        <v>747</v>
      </c>
      <c r="B752" t="s">
        <v>675</v>
      </c>
      <c r="C752" s="1">
        <v>45355</v>
      </c>
      <c r="D752" s="1">
        <v>45361</v>
      </c>
      <c r="E752">
        <v>100004</v>
      </c>
      <c r="F752" t="str">
        <f>_xlfn.XLOOKUP(ohrm_timesheet[[#This Row],[employee_id]],hs_hr_employee[emp_number],hs_hr_employee[Employee Name],"NF",0,1)</f>
        <v>Sourav Rathor</v>
      </c>
      <c r="G752">
        <f>YEAR(ohrm_timesheet[[#This Row],[start_date]])</f>
        <v>2024</v>
      </c>
      <c r="H752">
        <f>MONTH(ohrm_timesheet[[#This Row],[start_date]])</f>
        <v>3</v>
      </c>
    </row>
    <row r="753" spans="1:8" x14ac:dyDescent="0.3">
      <c r="A753">
        <v>748</v>
      </c>
      <c r="B753" t="s">
        <v>675</v>
      </c>
      <c r="C753" s="1">
        <v>45362</v>
      </c>
      <c r="D753" s="1">
        <v>45368</v>
      </c>
      <c r="E753">
        <v>15</v>
      </c>
      <c r="F753" t="str">
        <f>_xlfn.XLOOKUP(ohrm_timesheet[[#This Row],[employee_id]],hs_hr_employee[emp_number],hs_hr_employee[Employee Name],"NF",0,1)</f>
        <v>Gaurav Kokcha</v>
      </c>
      <c r="G753">
        <f>YEAR(ohrm_timesheet[[#This Row],[start_date]])</f>
        <v>2024</v>
      </c>
      <c r="H753">
        <f>MONTH(ohrm_timesheet[[#This Row],[start_date]])</f>
        <v>3</v>
      </c>
    </row>
    <row r="754" spans="1:8" x14ac:dyDescent="0.3">
      <c r="A754">
        <v>749</v>
      </c>
      <c r="B754" t="s">
        <v>675</v>
      </c>
      <c r="C754" s="1">
        <v>45355</v>
      </c>
      <c r="D754" s="1">
        <v>45361</v>
      </c>
      <c r="E754">
        <v>15</v>
      </c>
      <c r="F754" t="str">
        <f>_xlfn.XLOOKUP(ohrm_timesheet[[#This Row],[employee_id]],hs_hr_employee[emp_number],hs_hr_employee[Employee Name],"NF",0,1)</f>
        <v>Gaurav Kokcha</v>
      </c>
      <c r="G754">
        <f>YEAR(ohrm_timesheet[[#This Row],[start_date]])</f>
        <v>2024</v>
      </c>
      <c r="H754">
        <f>MONTH(ohrm_timesheet[[#This Row],[start_date]])</f>
        <v>3</v>
      </c>
    </row>
    <row r="755" spans="1:8" x14ac:dyDescent="0.3">
      <c r="A755">
        <v>750</v>
      </c>
      <c r="B755" t="s">
        <v>675</v>
      </c>
      <c r="C755" s="1">
        <v>45369</v>
      </c>
      <c r="D755" s="1">
        <v>45375</v>
      </c>
      <c r="E755">
        <v>100004</v>
      </c>
      <c r="F755" t="str">
        <f>_xlfn.XLOOKUP(ohrm_timesheet[[#This Row],[employee_id]],hs_hr_employee[emp_number],hs_hr_employee[Employee Name],"NF",0,1)</f>
        <v>Sourav Rathor</v>
      </c>
      <c r="G755">
        <f>YEAR(ohrm_timesheet[[#This Row],[start_date]])</f>
        <v>2024</v>
      </c>
      <c r="H755">
        <f>MONTH(ohrm_timesheet[[#This Row],[start_date]])</f>
        <v>3</v>
      </c>
    </row>
    <row r="756" spans="1:8" x14ac:dyDescent="0.3">
      <c r="A756">
        <v>751</v>
      </c>
      <c r="B756" t="s">
        <v>675</v>
      </c>
      <c r="C756" s="1">
        <v>45376</v>
      </c>
      <c r="D756" s="1">
        <v>45382</v>
      </c>
      <c r="E756">
        <v>7</v>
      </c>
      <c r="F756" t="str">
        <f>_xlfn.XLOOKUP(ohrm_timesheet[[#This Row],[employee_id]],hs_hr_employee[emp_number],hs_hr_employee[Employee Name],"NF",0,1)</f>
        <v>Shekhar Sharma</v>
      </c>
      <c r="G756">
        <f>YEAR(ohrm_timesheet[[#This Row],[start_date]])</f>
        <v>2024</v>
      </c>
      <c r="H756">
        <f>MONTH(ohrm_timesheet[[#This Row],[start_date]])</f>
        <v>3</v>
      </c>
    </row>
    <row r="757" spans="1:8" x14ac:dyDescent="0.3">
      <c r="A757">
        <v>752</v>
      </c>
      <c r="B757" t="s">
        <v>675</v>
      </c>
      <c r="C757" s="1">
        <v>45376</v>
      </c>
      <c r="D757" s="1">
        <v>45382</v>
      </c>
      <c r="E757">
        <v>100004</v>
      </c>
      <c r="F757" t="str">
        <f>_xlfn.XLOOKUP(ohrm_timesheet[[#This Row],[employee_id]],hs_hr_employee[emp_number],hs_hr_employee[Employee Name],"NF",0,1)</f>
        <v>Sourav Rathor</v>
      </c>
      <c r="G757">
        <f>YEAR(ohrm_timesheet[[#This Row],[start_date]])</f>
        <v>2024</v>
      </c>
      <c r="H757">
        <f>MONTH(ohrm_timesheet[[#This Row],[start_date]])</f>
        <v>3</v>
      </c>
    </row>
    <row r="758" spans="1:8" x14ac:dyDescent="0.3">
      <c r="A758">
        <v>753</v>
      </c>
      <c r="B758" t="s">
        <v>674</v>
      </c>
      <c r="C758" s="1">
        <v>45376</v>
      </c>
      <c r="D758" s="1">
        <v>45382</v>
      </c>
      <c r="E758">
        <v>100001</v>
      </c>
      <c r="F758" t="str">
        <f>_xlfn.XLOOKUP(ohrm_timesheet[[#This Row],[employee_id]],hs_hr_employee[emp_number],hs_hr_employee[Employee Name],"NF",0,1)</f>
        <v>Dinesh Agrawal</v>
      </c>
      <c r="G758">
        <f>YEAR(ohrm_timesheet[[#This Row],[start_date]])</f>
        <v>2024</v>
      </c>
      <c r="H758">
        <f>MONTH(ohrm_timesheet[[#This Row],[start_date]])</f>
        <v>3</v>
      </c>
    </row>
    <row r="759" spans="1:8" x14ac:dyDescent="0.3">
      <c r="A759">
        <v>754</v>
      </c>
      <c r="B759" t="s">
        <v>675</v>
      </c>
      <c r="C759" s="1">
        <v>45362</v>
      </c>
      <c r="D759" s="1">
        <v>45368</v>
      </c>
      <c r="E759">
        <v>100004</v>
      </c>
      <c r="F759" t="str">
        <f>_xlfn.XLOOKUP(ohrm_timesheet[[#This Row],[employee_id]],hs_hr_employee[emp_number],hs_hr_employee[Employee Name],"NF",0,1)</f>
        <v>Sourav Rathor</v>
      </c>
      <c r="G759">
        <f>YEAR(ohrm_timesheet[[#This Row],[start_date]])</f>
        <v>2024</v>
      </c>
      <c r="H759">
        <f>MONTH(ohrm_timesheet[[#This Row],[start_date]])</f>
        <v>3</v>
      </c>
    </row>
    <row r="760" spans="1:8" x14ac:dyDescent="0.3">
      <c r="A760">
        <v>755</v>
      </c>
      <c r="B760" t="s">
        <v>675</v>
      </c>
      <c r="C760" s="1">
        <v>45376</v>
      </c>
      <c r="D760" s="1">
        <v>45382</v>
      </c>
      <c r="E760">
        <v>15</v>
      </c>
      <c r="F760" t="str">
        <f>_xlfn.XLOOKUP(ohrm_timesheet[[#This Row],[employee_id]],hs_hr_employee[emp_number],hs_hr_employee[Employee Name],"NF",0,1)</f>
        <v>Gaurav Kokcha</v>
      </c>
      <c r="G760">
        <f>YEAR(ohrm_timesheet[[#This Row],[start_date]])</f>
        <v>2024</v>
      </c>
      <c r="H760">
        <f>MONTH(ohrm_timesheet[[#This Row],[start_date]])</f>
        <v>3</v>
      </c>
    </row>
    <row r="761" spans="1:8" x14ac:dyDescent="0.3">
      <c r="A761">
        <v>756</v>
      </c>
      <c r="B761" t="s">
        <v>675</v>
      </c>
      <c r="C761" s="1">
        <v>45369</v>
      </c>
      <c r="D761" s="1">
        <v>45375</v>
      </c>
      <c r="E761">
        <v>15</v>
      </c>
      <c r="F761" t="str">
        <f>_xlfn.XLOOKUP(ohrm_timesheet[[#This Row],[employee_id]],hs_hr_employee[emp_number],hs_hr_employee[Employee Name],"NF",0,1)</f>
        <v>Gaurav Kokcha</v>
      </c>
      <c r="G761">
        <f>YEAR(ohrm_timesheet[[#This Row],[start_date]])</f>
        <v>2024</v>
      </c>
      <c r="H761">
        <f>MONTH(ohrm_timesheet[[#This Row],[start_date]])</f>
        <v>3</v>
      </c>
    </row>
    <row r="762" spans="1:8" x14ac:dyDescent="0.3">
      <c r="A762">
        <v>757</v>
      </c>
      <c r="B762" t="s">
        <v>674</v>
      </c>
      <c r="C762" s="1">
        <v>45383</v>
      </c>
      <c r="D762" s="1">
        <v>45389</v>
      </c>
      <c r="E762">
        <v>100007</v>
      </c>
      <c r="F762" t="str">
        <f>_xlfn.XLOOKUP(ohrm_timesheet[[#This Row],[employee_id]],hs_hr_employee[emp_number],hs_hr_employee[Employee Name],"NF",0,1)</f>
        <v>Akshita Singh</v>
      </c>
      <c r="G762">
        <f>YEAR(ohrm_timesheet[[#This Row],[start_date]])</f>
        <v>2024</v>
      </c>
      <c r="H762">
        <f>MONTH(ohrm_timesheet[[#This Row],[start_date]])</f>
        <v>4</v>
      </c>
    </row>
    <row r="763" spans="1:8" x14ac:dyDescent="0.3">
      <c r="A763">
        <v>758</v>
      </c>
      <c r="B763" t="s">
        <v>675</v>
      </c>
      <c r="C763" s="1">
        <v>45383</v>
      </c>
      <c r="D763" s="1">
        <v>45389</v>
      </c>
      <c r="E763">
        <v>100006</v>
      </c>
      <c r="F763" t="str">
        <f>_xlfn.XLOOKUP(ohrm_timesheet[[#This Row],[employee_id]],hs_hr_employee[emp_number],hs_hr_employee[Employee Name],"NF",0,1)</f>
        <v>Preeti Tyagi</v>
      </c>
      <c r="G763">
        <f>YEAR(ohrm_timesheet[[#This Row],[start_date]])</f>
        <v>2024</v>
      </c>
      <c r="H763">
        <f>MONTH(ohrm_timesheet[[#This Row],[start_date]])</f>
        <v>4</v>
      </c>
    </row>
    <row r="764" spans="1:8" x14ac:dyDescent="0.3">
      <c r="A764">
        <v>759</v>
      </c>
      <c r="B764" t="s">
        <v>675</v>
      </c>
      <c r="C764" s="1">
        <v>45355</v>
      </c>
      <c r="D764" s="1">
        <v>45361</v>
      </c>
      <c r="E764">
        <v>100006</v>
      </c>
      <c r="F764" t="str">
        <f>_xlfn.XLOOKUP(ohrm_timesheet[[#This Row],[employee_id]],hs_hr_employee[emp_number],hs_hr_employee[Employee Name],"NF",0,1)</f>
        <v>Preeti Tyagi</v>
      </c>
      <c r="G764">
        <f>YEAR(ohrm_timesheet[[#This Row],[start_date]])</f>
        <v>2024</v>
      </c>
      <c r="H764">
        <f>MONTH(ohrm_timesheet[[#This Row],[start_date]])</f>
        <v>3</v>
      </c>
    </row>
    <row r="765" spans="1:8" x14ac:dyDescent="0.3">
      <c r="A765">
        <v>760</v>
      </c>
      <c r="B765" t="s">
        <v>675</v>
      </c>
      <c r="C765" s="1">
        <v>45362</v>
      </c>
      <c r="D765" s="1">
        <v>45368</v>
      </c>
      <c r="E765">
        <v>100006</v>
      </c>
      <c r="F765" t="str">
        <f>_xlfn.XLOOKUP(ohrm_timesheet[[#This Row],[employee_id]],hs_hr_employee[emp_number],hs_hr_employee[Employee Name],"NF",0,1)</f>
        <v>Preeti Tyagi</v>
      </c>
      <c r="G765">
        <f>YEAR(ohrm_timesheet[[#This Row],[start_date]])</f>
        <v>2024</v>
      </c>
      <c r="H765">
        <f>MONTH(ohrm_timesheet[[#This Row],[start_date]])</f>
        <v>3</v>
      </c>
    </row>
    <row r="766" spans="1:8" x14ac:dyDescent="0.3">
      <c r="A766">
        <v>761</v>
      </c>
      <c r="B766" t="s">
        <v>675</v>
      </c>
      <c r="C766" s="1">
        <v>45369</v>
      </c>
      <c r="D766" s="1">
        <v>45375</v>
      </c>
      <c r="E766">
        <v>100006</v>
      </c>
      <c r="F766" t="str">
        <f>_xlfn.XLOOKUP(ohrm_timesheet[[#This Row],[employee_id]],hs_hr_employee[emp_number],hs_hr_employee[Employee Name],"NF",0,1)</f>
        <v>Preeti Tyagi</v>
      </c>
      <c r="G766">
        <f>YEAR(ohrm_timesheet[[#This Row],[start_date]])</f>
        <v>2024</v>
      </c>
      <c r="H766">
        <f>MONTH(ohrm_timesheet[[#This Row],[start_date]])</f>
        <v>3</v>
      </c>
    </row>
    <row r="767" spans="1:8" x14ac:dyDescent="0.3">
      <c r="A767">
        <v>762</v>
      </c>
      <c r="B767" t="s">
        <v>675</v>
      </c>
      <c r="C767" s="1">
        <v>45376</v>
      </c>
      <c r="D767" s="1">
        <v>45382</v>
      </c>
      <c r="E767">
        <v>100006</v>
      </c>
      <c r="F767" t="str">
        <f>_xlfn.XLOOKUP(ohrm_timesheet[[#This Row],[employee_id]],hs_hr_employee[emp_number],hs_hr_employee[Employee Name],"NF",0,1)</f>
        <v>Preeti Tyagi</v>
      </c>
      <c r="G767">
        <f>YEAR(ohrm_timesheet[[#This Row],[start_date]])</f>
        <v>2024</v>
      </c>
      <c r="H767">
        <f>MONTH(ohrm_timesheet[[#This Row],[start_date]])</f>
        <v>3</v>
      </c>
    </row>
    <row r="768" spans="1:8" x14ac:dyDescent="0.3">
      <c r="A768">
        <v>763</v>
      </c>
      <c r="B768" t="s">
        <v>674</v>
      </c>
      <c r="C768" s="1">
        <v>45383</v>
      </c>
      <c r="D768" s="1">
        <v>45389</v>
      </c>
      <c r="E768">
        <v>16</v>
      </c>
      <c r="F768" t="str">
        <f>_xlfn.XLOOKUP(ohrm_timesheet[[#This Row],[employee_id]],hs_hr_employee[emp_number],hs_hr_employee[Employee Name],"NF",0,1)</f>
        <v>Neha Chaudhary</v>
      </c>
      <c r="G768">
        <f>YEAR(ohrm_timesheet[[#This Row],[start_date]])</f>
        <v>2024</v>
      </c>
      <c r="H768">
        <f>MONTH(ohrm_timesheet[[#This Row],[start_date]])</f>
        <v>4</v>
      </c>
    </row>
    <row r="769" spans="1:8" x14ac:dyDescent="0.3">
      <c r="A769">
        <v>764</v>
      </c>
      <c r="B769" t="s">
        <v>675</v>
      </c>
      <c r="C769" s="1">
        <v>45383</v>
      </c>
      <c r="D769" s="1">
        <v>45389</v>
      </c>
      <c r="E769">
        <v>100004</v>
      </c>
      <c r="F769" t="str">
        <f>_xlfn.XLOOKUP(ohrm_timesheet[[#This Row],[employee_id]],hs_hr_employee[emp_number],hs_hr_employee[Employee Name],"NF",0,1)</f>
        <v>Sourav Rathor</v>
      </c>
      <c r="G769">
        <f>YEAR(ohrm_timesheet[[#This Row],[start_date]])</f>
        <v>2024</v>
      </c>
      <c r="H769">
        <f>MONTH(ohrm_timesheet[[#This Row],[start_date]])</f>
        <v>4</v>
      </c>
    </row>
    <row r="770" spans="1:8" x14ac:dyDescent="0.3">
      <c r="A770">
        <v>765</v>
      </c>
      <c r="B770" t="s">
        <v>675</v>
      </c>
      <c r="C770" s="1">
        <v>45390</v>
      </c>
      <c r="D770" s="1">
        <v>45396</v>
      </c>
      <c r="E770">
        <v>100008</v>
      </c>
      <c r="F770" t="str">
        <f>_xlfn.XLOOKUP(ohrm_timesheet[[#This Row],[employee_id]],hs_hr_employee[emp_number],hs_hr_employee[Employee Name],"NF",0,1)</f>
        <v>Harshal Ramesh Gharde</v>
      </c>
      <c r="G770">
        <f>YEAR(ohrm_timesheet[[#This Row],[start_date]])</f>
        <v>2024</v>
      </c>
      <c r="H770">
        <f>MONTH(ohrm_timesheet[[#This Row],[start_date]])</f>
        <v>4</v>
      </c>
    </row>
    <row r="771" spans="1:8" x14ac:dyDescent="0.3">
      <c r="A771">
        <v>766</v>
      </c>
      <c r="B771" t="s">
        <v>675</v>
      </c>
      <c r="C771" s="1">
        <v>45383</v>
      </c>
      <c r="D771" s="1">
        <v>45389</v>
      </c>
      <c r="E771">
        <v>100008</v>
      </c>
      <c r="F771" t="str">
        <f>_xlfn.XLOOKUP(ohrm_timesheet[[#This Row],[employee_id]],hs_hr_employee[emp_number],hs_hr_employee[Employee Name],"NF",0,1)</f>
        <v>Harshal Ramesh Gharde</v>
      </c>
      <c r="G771">
        <f>YEAR(ohrm_timesheet[[#This Row],[start_date]])</f>
        <v>2024</v>
      </c>
      <c r="H771">
        <f>MONTH(ohrm_timesheet[[#This Row],[start_date]])</f>
        <v>4</v>
      </c>
    </row>
    <row r="772" spans="1:8" x14ac:dyDescent="0.3">
      <c r="A772">
        <v>767</v>
      </c>
      <c r="B772" t="s">
        <v>675</v>
      </c>
      <c r="C772" s="1">
        <v>45390</v>
      </c>
      <c r="D772" s="1">
        <v>45396</v>
      </c>
      <c r="E772">
        <v>7</v>
      </c>
      <c r="F772" t="str">
        <f>_xlfn.XLOOKUP(ohrm_timesheet[[#This Row],[employee_id]],hs_hr_employee[emp_number],hs_hr_employee[Employee Name],"NF",0,1)</f>
        <v>Shekhar Sharma</v>
      </c>
      <c r="G772">
        <f>YEAR(ohrm_timesheet[[#This Row],[start_date]])</f>
        <v>2024</v>
      </c>
      <c r="H772">
        <f>MONTH(ohrm_timesheet[[#This Row],[start_date]])</f>
        <v>4</v>
      </c>
    </row>
    <row r="773" spans="1:8" x14ac:dyDescent="0.3">
      <c r="A773">
        <v>768</v>
      </c>
      <c r="B773" t="s">
        <v>675</v>
      </c>
      <c r="C773" s="1">
        <v>45327</v>
      </c>
      <c r="D773" s="1">
        <v>45333</v>
      </c>
      <c r="E773">
        <v>7</v>
      </c>
      <c r="F773" t="str">
        <f>_xlfn.XLOOKUP(ohrm_timesheet[[#This Row],[employee_id]],hs_hr_employee[emp_number],hs_hr_employee[Employee Name],"NF",0,1)</f>
        <v>Shekhar Sharma</v>
      </c>
      <c r="G773">
        <f>YEAR(ohrm_timesheet[[#This Row],[start_date]])</f>
        <v>2024</v>
      </c>
      <c r="H773">
        <f>MONTH(ohrm_timesheet[[#This Row],[start_date]])</f>
        <v>2</v>
      </c>
    </row>
    <row r="774" spans="1:8" x14ac:dyDescent="0.3">
      <c r="A774">
        <v>769</v>
      </c>
      <c r="B774" t="s">
        <v>675</v>
      </c>
      <c r="C774" s="1">
        <v>45334</v>
      </c>
      <c r="D774" s="1">
        <v>45340</v>
      </c>
      <c r="E774">
        <v>7</v>
      </c>
      <c r="F774" t="str">
        <f>_xlfn.XLOOKUP(ohrm_timesheet[[#This Row],[employee_id]],hs_hr_employee[emp_number],hs_hr_employee[Employee Name],"NF",0,1)</f>
        <v>Shekhar Sharma</v>
      </c>
      <c r="G774">
        <f>YEAR(ohrm_timesheet[[#This Row],[start_date]])</f>
        <v>2024</v>
      </c>
      <c r="H774">
        <f>MONTH(ohrm_timesheet[[#This Row],[start_date]])</f>
        <v>2</v>
      </c>
    </row>
    <row r="775" spans="1:8" x14ac:dyDescent="0.3">
      <c r="A775">
        <v>770</v>
      </c>
      <c r="B775" t="s">
        <v>675</v>
      </c>
      <c r="C775" s="1">
        <v>45341</v>
      </c>
      <c r="D775" s="1">
        <v>45347</v>
      </c>
      <c r="E775">
        <v>7</v>
      </c>
      <c r="F775" t="str">
        <f>_xlfn.XLOOKUP(ohrm_timesheet[[#This Row],[employee_id]],hs_hr_employee[emp_number],hs_hr_employee[Employee Name],"NF",0,1)</f>
        <v>Shekhar Sharma</v>
      </c>
      <c r="G775">
        <f>YEAR(ohrm_timesheet[[#This Row],[start_date]])</f>
        <v>2024</v>
      </c>
      <c r="H775">
        <f>MONTH(ohrm_timesheet[[#This Row],[start_date]])</f>
        <v>2</v>
      </c>
    </row>
    <row r="776" spans="1:8" x14ac:dyDescent="0.3">
      <c r="A776">
        <v>771</v>
      </c>
      <c r="B776" t="s">
        <v>675</v>
      </c>
      <c r="C776" s="1">
        <v>45348</v>
      </c>
      <c r="D776" s="1">
        <v>45354</v>
      </c>
      <c r="E776">
        <v>7</v>
      </c>
      <c r="F776" t="str">
        <f>_xlfn.XLOOKUP(ohrm_timesheet[[#This Row],[employee_id]],hs_hr_employee[emp_number],hs_hr_employee[Employee Name],"NF",0,1)</f>
        <v>Shekhar Sharma</v>
      </c>
      <c r="G776">
        <f>YEAR(ohrm_timesheet[[#This Row],[start_date]])</f>
        <v>2024</v>
      </c>
      <c r="H776">
        <f>MONTH(ohrm_timesheet[[#This Row],[start_date]])</f>
        <v>2</v>
      </c>
    </row>
    <row r="777" spans="1:8" x14ac:dyDescent="0.3">
      <c r="A777">
        <v>772</v>
      </c>
      <c r="B777" t="s">
        <v>675</v>
      </c>
      <c r="C777" s="1">
        <v>45355</v>
      </c>
      <c r="D777" s="1">
        <v>45361</v>
      </c>
      <c r="E777">
        <v>7</v>
      </c>
      <c r="F777" t="str">
        <f>_xlfn.XLOOKUP(ohrm_timesheet[[#This Row],[employee_id]],hs_hr_employee[emp_number],hs_hr_employee[Employee Name],"NF",0,1)</f>
        <v>Shekhar Sharma</v>
      </c>
      <c r="G777">
        <f>YEAR(ohrm_timesheet[[#This Row],[start_date]])</f>
        <v>2024</v>
      </c>
      <c r="H777">
        <f>MONTH(ohrm_timesheet[[#This Row],[start_date]])</f>
        <v>3</v>
      </c>
    </row>
    <row r="778" spans="1:8" x14ac:dyDescent="0.3">
      <c r="A778">
        <v>773</v>
      </c>
      <c r="B778" t="s">
        <v>675</v>
      </c>
      <c r="C778" s="1">
        <v>45362</v>
      </c>
      <c r="D778" s="1">
        <v>45368</v>
      </c>
      <c r="E778">
        <v>7</v>
      </c>
      <c r="F778" t="str">
        <f>_xlfn.XLOOKUP(ohrm_timesheet[[#This Row],[employee_id]],hs_hr_employee[emp_number],hs_hr_employee[Employee Name],"NF",0,1)</f>
        <v>Shekhar Sharma</v>
      </c>
      <c r="G778">
        <f>YEAR(ohrm_timesheet[[#This Row],[start_date]])</f>
        <v>2024</v>
      </c>
      <c r="H778">
        <f>MONTH(ohrm_timesheet[[#This Row],[start_date]])</f>
        <v>3</v>
      </c>
    </row>
    <row r="779" spans="1:8" x14ac:dyDescent="0.3">
      <c r="A779">
        <v>774</v>
      </c>
      <c r="B779" t="s">
        <v>675</v>
      </c>
      <c r="C779" s="1">
        <v>45369</v>
      </c>
      <c r="D779" s="1">
        <v>45375</v>
      </c>
      <c r="E779">
        <v>7</v>
      </c>
      <c r="F779" t="str">
        <f>_xlfn.XLOOKUP(ohrm_timesheet[[#This Row],[employee_id]],hs_hr_employee[emp_number],hs_hr_employee[Employee Name],"NF",0,1)</f>
        <v>Shekhar Sharma</v>
      </c>
      <c r="G779">
        <f>YEAR(ohrm_timesheet[[#This Row],[start_date]])</f>
        <v>2024</v>
      </c>
      <c r="H779">
        <f>MONTH(ohrm_timesheet[[#This Row],[start_date]])</f>
        <v>3</v>
      </c>
    </row>
    <row r="780" spans="1:8" x14ac:dyDescent="0.3">
      <c r="A780">
        <v>775</v>
      </c>
      <c r="B780" t="s">
        <v>675</v>
      </c>
      <c r="C780" s="1">
        <v>45390</v>
      </c>
      <c r="D780" s="1">
        <v>45396</v>
      </c>
      <c r="E780">
        <v>100006</v>
      </c>
      <c r="F780" t="str">
        <f>_xlfn.XLOOKUP(ohrm_timesheet[[#This Row],[employee_id]],hs_hr_employee[emp_number],hs_hr_employee[Employee Name],"NF",0,1)</f>
        <v>Preeti Tyagi</v>
      </c>
      <c r="G780">
        <f>YEAR(ohrm_timesheet[[#This Row],[start_date]])</f>
        <v>2024</v>
      </c>
      <c r="H780">
        <f>MONTH(ohrm_timesheet[[#This Row],[start_date]])</f>
        <v>4</v>
      </c>
    </row>
    <row r="781" spans="1:8" x14ac:dyDescent="0.3">
      <c r="A781">
        <v>776</v>
      </c>
      <c r="B781" t="s">
        <v>675</v>
      </c>
      <c r="C781" s="1">
        <v>45390</v>
      </c>
      <c r="D781" s="1">
        <v>45396</v>
      </c>
      <c r="E781">
        <v>100004</v>
      </c>
      <c r="F781" t="str">
        <f>_xlfn.XLOOKUP(ohrm_timesheet[[#This Row],[employee_id]],hs_hr_employee[emp_number],hs_hr_employee[Employee Name],"NF",0,1)</f>
        <v>Sourav Rathor</v>
      </c>
      <c r="G781">
        <f>YEAR(ohrm_timesheet[[#This Row],[start_date]])</f>
        <v>2024</v>
      </c>
      <c r="H781">
        <f>MONTH(ohrm_timesheet[[#This Row],[start_date]])</f>
        <v>4</v>
      </c>
    </row>
    <row r="782" spans="1:8" x14ac:dyDescent="0.3">
      <c r="A782">
        <v>777</v>
      </c>
      <c r="B782" t="s">
        <v>674</v>
      </c>
      <c r="C782" s="1">
        <v>45390</v>
      </c>
      <c r="D782" s="1">
        <v>45396</v>
      </c>
      <c r="E782">
        <v>16</v>
      </c>
      <c r="F782" t="str">
        <f>_xlfn.XLOOKUP(ohrm_timesheet[[#This Row],[employee_id]],hs_hr_employee[emp_number],hs_hr_employee[Employee Name],"NF",0,1)</f>
        <v>Neha Chaudhary</v>
      </c>
      <c r="G782">
        <f>YEAR(ohrm_timesheet[[#This Row],[start_date]])</f>
        <v>2024</v>
      </c>
      <c r="H782">
        <f>MONTH(ohrm_timesheet[[#This Row],[start_date]])</f>
        <v>4</v>
      </c>
    </row>
    <row r="783" spans="1:8" x14ac:dyDescent="0.3">
      <c r="A783">
        <v>778</v>
      </c>
      <c r="B783" t="s">
        <v>674</v>
      </c>
      <c r="C783" s="1">
        <v>45390</v>
      </c>
      <c r="D783" s="1">
        <v>45396</v>
      </c>
      <c r="E783">
        <v>100001</v>
      </c>
      <c r="F783" t="str">
        <f>_xlfn.XLOOKUP(ohrm_timesheet[[#This Row],[employee_id]],hs_hr_employee[emp_number],hs_hr_employee[Employee Name],"NF",0,1)</f>
        <v>Dinesh Agrawal</v>
      </c>
      <c r="G783">
        <f>YEAR(ohrm_timesheet[[#This Row],[start_date]])</f>
        <v>2024</v>
      </c>
      <c r="H783">
        <f>MONTH(ohrm_timesheet[[#This Row],[start_date]])</f>
        <v>4</v>
      </c>
    </row>
    <row r="784" spans="1:8" x14ac:dyDescent="0.3">
      <c r="A784">
        <v>779</v>
      </c>
      <c r="B784" t="s">
        <v>675</v>
      </c>
      <c r="C784" s="1">
        <v>45397</v>
      </c>
      <c r="D784" s="1">
        <v>45403</v>
      </c>
      <c r="E784">
        <v>100008</v>
      </c>
      <c r="F784" t="str">
        <f>_xlfn.XLOOKUP(ohrm_timesheet[[#This Row],[employee_id]],hs_hr_employee[emp_number],hs_hr_employee[Employee Name],"NF",0,1)</f>
        <v>Harshal Ramesh Gharde</v>
      </c>
      <c r="G784">
        <f>YEAR(ohrm_timesheet[[#This Row],[start_date]])</f>
        <v>2024</v>
      </c>
      <c r="H784">
        <f>MONTH(ohrm_timesheet[[#This Row],[start_date]])</f>
        <v>4</v>
      </c>
    </row>
    <row r="785" spans="1:8" x14ac:dyDescent="0.3">
      <c r="A785">
        <v>780</v>
      </c>
      <c r="B785" t="s">
        <v>675</v>
      </c>
      <c r="C785" s="1">
        <v>45397</v>
      </c>
      <c r="D785" s="1">
        <v>45403</v>
      </c>
      <c r="E785">
        <v>100006</v>
      </c>
      <c r="F785" t="str">
        <f>_xlfn.XLOOKUP(ohrm_timesheet[[#This Row],[employee_id]],hs_hr_employee[emp_number],hs_hr_employee[Employee Name],"NF",0,1)</f>
        <v>Preeti Tyagi</v>
      </c>
      <c r="G785">
        <f>YEAR(ohrm_timesheet[[#This Row],[start_date]])</f>
        <v>2024</v>
      </c>
      <c r="H785">
        <f>MONTH(ohrm_timesheet[[#This Row],[start_date]])</f>
        <v>4</v>
      </c>
    </row>
    <row r="786" spans="1:8" x14ac:dyDescent="0.3">
      <c r="A786">
        <v>781</v>
      </c>
      <c r="B786" t="s">
        <v>674</v>
      </c>
      <c r="C786" s="1">
        <v>45397</v>
      </c>
      <c r="D786" s="1">
        <v>45403</v>
      </c>
      <c r="E786">
        <v>100001</v>
      </c>
      <c r="F786" t="str">
        <f>_xlfn.XLOOKUP(ohrm_timesheet[[#This Row],[employee_id]],hs_hr_employee[emp_number],hs_hr_employee[Employee Name],"NF",0,1)</f>
        <v>Dinesh Agrawal</v>
      </c>
      <c r="G786">
        <f>YEAR(ohrm_timesheet[[#This Row],[start_date]])</f>
        <v>2024</v>
      </c>
      <c r="H786">
        <f>MONTH(ohrm_timesheet[[#This Row],[start_date]])</f>
        <v>4</v>
      </c>
    </row>
    <row r="787" spans="1:8" x14ac:dyDescent="0.3">
      <c r="A787">
        <v>782</v>
      </c>
      <c r="B787" t="s">
        <v>675</v>
      </c>
      <c r="C787" s="1">
        <v>45404</v>
      </c>
      <c r="D787" s="1">
        <v>45410</v>
      </c>
      <c r="E787">
        <v>100008</v>
      </c>
      <c r="F787" t="str">
        <f>_xlfn.XLOOKUP(ohrm_timesheet[[#This Row],[employee_id]],hs_hr_employee[emp_number],hs_hr_employee[Employee Name],"NF",0,1)</f>
        <v>Harshal Ramesh Gharde</v>
      </c>
      <c r="G787">
        <f>YEAR(ohrm_timesheet[[#This Row],[start_date]])</f>
        <v>2024</v>
      </c>
      <c r="H787">
        <f>MONTH(ohrm_timesheet[[#This Row],[start_date]])</f>
        <v>4</v>
      </c>
    </row>
    <row r="788" spans="1:8" x14ac:dyDescent="0.3">
      <c r="A788">
        <v>783</v>
      </c>
      <c r="B788" t="s">
        <v>675</v>
      </c>
      <c r="C788" s="1">
        <v>45404</v>
      </c>
      <c r="D788" s="1">
        <v>45410</v>
      </c>
      <c r="E788">
        <v>100006</v>
      </c>
      <c r="F788" t="str">
        <f>_xlfn.XLOOKUP(ohrm_timesheet[[#This Row],[employee_id]],hs_hr_employee[emp_number],hs_hr_employee[Employee Name],"NF",0,1)</f>
        <v>Preeti Tyagi</v>
      </c>
      <c r="G788">
        <f>YEAR(ohrm_timesheet[[#This Row],[start_date]])</f>
        <v>2024</v>
      </c>
      <c r="H788">
        <f>MONTH(ohrm_timesheet[[#This Row],[start_date]])</f>
        <v>4</v>
      </c>
    </row>
    <row r="789" spans="1:8" x14ac:dyDescent="0.3">
      <c r="A789">
        <v>784</v>
      </c>
      <c r="B789" t="s">
        <v>675</v>
      </c>
      <c r="C789" s="1">
        <v>45411</v>
      </c>
      <c r="D789" s="1">
        <v>45417</v>
      </c>
      <c r="E789">
        <v>15</v>
      </c>
      <c r="F789" t="str">
        <f>_xlfn.XLOOKUP(ohrm_timesheet[[#This Row],[employee_id]],hs_hr_employee[emp_number],hs_hr_employee[Employee Name],"NF",0,1)</f>
        <v>Gaurav Kokcha</v>
      </c>
      <c r="G789">
        <f>YEAR(ohrm_timesheet[[#This Row],[start_date]])</f>
        <v>2024</v>
      </c>
      <c r="H789">
        <f>MONTH(ohrm_timesheet[[#This Row],[start_date]])</f>
        <v>4</v>
      </c>
    </row>
    <row r="790" spans="1:8" x14ac:dyDescent="0.3">
      <c r="A790">
        <v>785</v>
      </c>
      <c r="B790" t="s">
        <v>675</v>
      </c>
      <c r="C790" s="1">
        <v>45383</v>
      </c>
      <c r="D790" s="1">
        <v>45389</v>
      </c>
      <c r="E790">
        <v>15</v>
      </c>
      <c r="F790" t="str">
        <f>_xlfn.XLOOKUP(ohrm_timesheet[[#This Row],[employee_id]],hs_hr_employee[emp_number],hs_hr_employee[Employee Name],"NF",0,1)</f>
        <v>Gaurav Kokcha</v>
      </c>
      <c r="G790">
        <f>YEAR(ohrm_timesheet[[#This Row],[start_date]])</f>
        <v>2024</v>
      </c>
      <c r="H790">
        <f>MONTH(ohrm_timesheet[[#This Row],[start_date]])</f>
        <v>4</v>
      </c>
    </row>
    <row r="791" spans="1:8" x14ac:dyDescent="0.3">
      <c r="A791">
        <v>786</v>
      </c>
      <c r="B791" t="s">
        <v>675</v>
      </c>
      <c r="C791" s="1">
        <v>45390</v>
      </c>
      <c r="D791" s="1">
        <v>45396</v>
      </c>
      <c r="E791">
        <v>15</v>
      </c>
      <c r="F791" t="str">
        <f>_xlfn.XLOOKUP(ohrm_timesheet[[#This Row],[employee_id]],hs_hr_employee[emp_number],hs_hr_employee[Employee Name],"NF",0,1)</f>
        <v>Gaurav Kokcha</v>
      </c>
      <c r="G791">
        <f>YEAR(ohrm_timesheet[[#This Row],[start_date]])</f>
        <v>2024</v>
      </c>
      <c r="H791">
        <f>MONTH(ohrm_timesheet[[#This Row],[start_date]])</f>
        <v>4</v>
      </c>
    </row>
    <row r="792" spans="1:8" x14ac:dyDescent="0.3">
      <c r="A792">
        <v>787</v>
      </c>
      <c r="B792" t="s">
        <v>675</v>
      </c>
      <c r="C792" s="1">
        <v>45397</v>
      </c>
      <c r="D792" s="1">
        <v>45403</v>
      </c>
      <c r="E792">
        <v>15</v>
      </c>
      <c r="F792" t="str">
        <f>_xlfn.XLOOKUP(ohrm_timesheet[[#This Row],[employee_id]],hs_hr_employee[emp_number],hs_hr_employee[Employee Name],"NF",0,1)</f>
        <v>Gaurav Kokcha</v>
      </c>
      <c r="G792">
        <f>YEAR(ohrm_timesheet[[#This Row],[start_date]])</f>
        <v>2024</v>
      </c>
      <c r="H792">
        <f>MONTH(ohrm_timesheet[[#This Row],[start_date]])</f>
        <v>4</v>
      </c>
    </row>
    <row r="793" spans="1:8" x14ac:dyDescent="0.3">
      <c r="A793">
        <v>788</v>
      </c>
      <c r="B793" t="s">
        <v>675</v>
      </c>
      <c r="C793" s="1">
        <v>45404</v>
      </c>
      <c r="D793" s="1">
        <v>45410</v>
      </c>
      <c r="E793">
        <v>15</v>
      </c>
      <c r="F793" t="str">
        <f>_xlfn.XLOOKUP(ohrm_timesheet[[#This Row],[employee_id]],hs_hr_employee[emp_number],hs_hr_employee[Employee Name],"NF",0,1)</f>
        <v>Gaurav Kokcha</v>
      </c>
      <c r="G793">
        <f>YEAR(ohrm_timesheet[[#This Row],[start_date]])</f>
        <v>2024</v>
      </c>
      <c r="H793">
        <f>MONTH(ohrm_timesheet[[#This Row],[start_date]])</f>
        <v>4</v>
      </c>
    </row>
    <row r="794" spans="1:8" x14ac:dyDescent="0.3">
      <c r="A794">
        <v>789</v>
      </c>
      <c r="B794" t="s">
        <v>675</v>
      </c>
      <c r="C794" s="1">
        <v>45411</v>
      </c>
      <c r="D794" s="1">
        <v>45417</v>
      </c>
      <c r="E794">
        <v>100008</v>
      </c>
      <c r="F794" t="str">
        <f>_xlfn.XLOOKUP(ohrm_timesheet[[#This Row],[employee_id]],hs_hr_employee[emp_number],hs_hr_employee[Employee Name],"NF",0,1)</f>
        <v>Harshal Ramesh Gharde</v>
      </c>
      <c r="G794">
        <f>YEAR(ohrm_timesheet[[#This Row],[start_date]])</f>
        <v>2024</v>
      </c>
      <c r="H794">
        <f>MONTH(ohrm_timesheet[[#This Row],[start_date]])</f>
        <v>4</v>
      </c>
    </row>
    <row r="795" spans="1:8" x14ac:dyDescent="0.3">
      <c r="A795">
        <v>790</v>
      </c>
      <c r="B795" t="s">
        <v>674</v>
      </c>
      <c r="C795" s="1">
        <v>45411</v>
      </c>
      <c r="D795" s="1">
        <v>45417</v>
      </c>
      <c r="E795">
        <v>2</v>
      </c>
      <c r="F795" t="str">
        <f>_xlfn.XLOOKUP(ohrm_timesheet[[#This Row],[employee_id]],hs_hr_employee[emp_number],hs_hr_employee[Employee Name],"NF",0,1)</f>
        <v>Sheel Sharma</v>
      </c>
      <c r="G795">
        <f>YEAR(ohrm_timesheet[[#This Row],[start_date]])</f>
        <v>2024</v>
      </c>
      <c r="H795">
        <f>MONTH(ohrm_timesheet[[#This Row],[start_date]])</f>
        <v>4</v>
      </c>
    </row>
    <row r="796" spans="1:8" x14ac:dyDescent="0.3">
      <c r="A796">
        <v>791</v>
      </c>
      <c r="B796" t="s">
        <v>675</v>
      </c>
      <c r="C796" s="1">
        <v>45411</v>
      </c>
      <c r="D796" s="1">
        <v>45417</v>
      </c>
      <c r="E796">
        <v>100006</v>
      </c>
      <c r="F796" t="str">
        <f>_xlfn.XLOOKUP(ohrm_timesheet[[#This Row],[employee_id]],hs_hr_employee[emp_number],hs_hr_employee[Employee Name],"NF",0,1)</f>
        <v>Preeti Tyagi</v>
      </c>
      <c r="G796">
        <f>YEAR(ohrm_timesheet[[#This Row],[start_date]])</f>
        <v>2024</v>
      </c>
      <c r="H796">
        <f>MONTH(ohrm_timesheet[[#This Row],[start_date]])</f>
        <v>4</v>
      </c>
    </row>
    <row r="797" spans="1:8" x14ac:dyDescent="0.3">
      <c r="A797">
        <v>792</v>
      </c>
      <c r="B797" t="s">
        <v>674</v>
      </c>
      <c r="C797" s="1">
        <v>45418</v>
      </c>
      <c r="D797" s="1">
        <v>45424</v>
      </c>
      <c r="E797">
        <v>100008</v>
      </c>
      <c r="F797" t="str">
        <f>_xlfn.XLOOKUP(ohrm_timesheet[[#This Row],[employee_id]],hs_hr_employee[emp_number],hs_hr_employee[Employee Name],"NF",0,1)</f>
        <v>Harshal Ramesh Gharde</v>
      </c>
      <c r="G797">
        <f>YEAR(ohrm_timesheet[[#This Row],[start_date]])</f>
        <v>2024</v>
      </c>
      <c r="H797">
        <f>MONTH(ohrm_timesheet[[#This Row],[start_date]])</f>
        <v>5</v>
      </c>
    </row>
    <row r="798" spans="1:8" x14ac:dyDescent="0.3">
      <c r="A798">
        <v>793</v>
      </c>
      <c r="B798" t="s">
        <v>674</v>
      </c>
      <c r="C798" s="1">
        <v>45418</v>
      </c>
      <c r="D798" s="1">
        <v>45424</v>
      </c>
      <c r="E798">
        <v>100007</v>
      </c>
      <c r="F798" t="str">
        <f>_xlfn.XLOOKUP(ohrm_timesheet[[#This Row],[employee_id]],hs_hr_employee[emp_number],hs_hr_employee[Employee Name],"NF",0,1)</f>
        <v>Akshita Singh</v>
      </c>
      <c r="G798">
        <f>YEAR(ohrm_timesheet[[#This Row],[start_date]])</f>
        <v>2024</v>
      </c>
      <c r="H798">
        <f>MONTH(ohrm_timesheet[[#This Row],[start_date]])</f>
        <v>5</v>
      </c>
    </row>
    <row r="799" spans="1:8" x14ac:dyDescent="0.3">
      <c r="A799">
        <v>794</v>
      </c>
      <c r="B799" t="s">
        <v>675</v>
      </c>
      <c r="C799" s="1">
        <v>45418</v>
      </c>
      <c r="D799" s="1">
        <v>45424</v>
      </c>
      <c r="E799">
        <v>7</v>
      </c>
      <c r="F799" t="str">
        <f>_xlfn.XLOOKUP(ohrm_timesheet[[#This Row],[employee_id]],hs_hr_employee[emp_number],hs_hr_employee[Employee Name],"NF",0,1)</f>
        <v>Shekhar Sharma</v>
      </c>
      <c r="G799">
        <f>YEAR(ohrm_timesheet[[#This Row],[start_date]])</f>
        <v>2024</v>
      </c>
      <c r="H799">
        <f>MONTH(ohrm_timesheet[[#This Row],[start_date]])</f>
        <v>5</v>
      </c>
    </row>
    <row r="800" spans="1:8" x14ac:dyDescent="0.3">
      <c r="A800">
        <v>795</v>
      </c>
      <c r="B800" t="s">
        <v>675</v>
      </c>
      <c r="C800" s="1">
        <v>45418</v>
      </c>
      <c r="D800" s="1">
        <v>45424</v>
      </c>
      <c r="E800">
        <v>15</v>
      </c>
      <c r="F800" t="str">
        <f>_xlfn.XLOOKUP(ohrm_timesheet[[#This Row],[employee_id]],hs_hr_employee[emp_number],hs_hr_employee[Employee Name],"NF",0,1)</f>
        <v>Gaurav Kokcha</v>
      </c>
      <c r="G800">
        <f>YEAR(ohrm_timesheet[[#This Row],[start_date]])</f>
        <v>2024</v>
      </c>
      <c r="H800">
        <f>MONTH(ohrm_timesheet[[#This Row],[start_date]])</f>
        <v>5</v>
      </c>
    </row>
    <row r="801" spans="1:8" x14ac:dyDescent="0.3">
      <c r="A801">
        <v>796</v>
      </c>
      <c r="B801" t="s">
        <v>675</v>
      </c>
      <c r="C801" s="1">
        <v>45411</v>
      </c>
      <c r="D801" s="1">
        <v>45417</v>
      </c>
      <c r="E801">
        <v>7</v>
      </c>
      <c r="F801" t="str">
        <f>_xlfn.XLOOKUP(ohrm_timesheet[[#This Row],[employee_id]],hs_hr_employee[emp_number],hs_hr_employee[Employee Name],"NF",0,1)</f>
        <v>Shekhar Sharma</v>
      </c>
      <c r="G801">
        <f>YEAR(ohrm_timesheet[[#This Row],[start_date]])</f>
        <v>2024</v>
      </c>
      <c r="H801">
        <f>MONTH(ohrm_timesheet[[#This Row],[start_date]])</f>
        <v>4</v>
      </c>
    </row>
    <row r="802" spans="1:8" x14ac:dyDescent="0.3">
      <c r="A802">
        <v>797</v>
      </c>
      <c r="B802" t="s">
        <v>675</v>
      </c>
      <c r="C802" s="1">
        <v>45425</v>
      </c>
      <c r="D802" s="1">
        <v>45431</v>
      </c>
      <c r="E802">
        <v>100008</v>
      </c>
      <c r="F802" t="str">
        <f>_xlfn.XLOOKUP(ohrm_timesheet[[#This Row],[employee_id]],hs_hr_employee[emp_number],hs_hr_employee[Employee Name],"NF",0,1)</f>
        <v>Harshal Ramesh Gharde</v>
      </c>
      <c r="G802">
        <f>YEAR(ohrm_timesheet[[#This Row],[start_date]])</f>
        <v>2024</v>
      </c>
      <c r="H802">
        <f>MONTH(ohrm_timesheet[[#This Row],[start_date]])</f>
        <v>5</v>
      </c>
    </row>
    <row r="803" spans="1:8" x14ac:dyDescent="0.3">
      <c r="A803">
        <v>798</v>
      </c>
      <c r="B803" t="s">
        <v>675</v>
      </c>
      <c r="C803" s="1">
        <v>45425</v>
      </c>
      <c r="D803" s="1">
        <v>45431</v>
      </c>
      <c r="E803">
        <v>100001</v>
      </c>
      <c r="F803" t="str">
        <f>_xlfn.XLOOKUP(ohrm_timesheet[[#This Row],[employee_id]],hs_hr_employee[emp_number],hs_hr_employee[Employee Name],"NF",0,1)</f>
        <v>Dinesh Agrawal</v>
      </c>
      <c r="G803">
        <f>YEAR(ohrm_timesheet[[#This Row],[start_date]])</f>
        <v>2024</v>
      </c>
      <c r="H803">
        <f>MONTH(ohrm_timesheet[[#This Row],[start_date]])</f>
        <v>5</v>
      </c>
    </row>
    <row r="804" spans="1:8" x14ac:dyDescent="0.3">
      <c r="A804">
        <v>799</v>
      </c>
      <c r="B804" t="s">
        <v>675</v>
      </c>
      <c r="C804" s="1">
        <v>45425</v>
      </c>
      <c r="D804" s="1">
        <v>45431</v>
      </c>
      <c r="E804">
        <v>16</v>
      </c>
      <c r="F804" t="str">
        <f>_xlfn.XLOOKUP(ohrm_timesheet[[#This Row],[employee_id]],hs_hr_employee[emp_number],hs_hr_employee[Employee Name],"NF",0,1)</f>
        <v>Neha Chaudhary</v>
      </c>
      <c r="G804">
        <f>YEAR(ohrm_timesheet[[#This Row],[start_date]])</f>
        <v>2024</v>
      </c>
      <c r="H804">
        <f>MONTH(ohrm_timesheet[[#This Row],[start_date]])</f>
        <v>5</v>
      </c>
    </row>
    <row r="805" spans="1:8" x14ac:dyDescent="0.3">
      <c r="A805">
        <v>800</v>
      </c>
      <c r="B805" t="s">
        <v>674</v>
      </c>
      <c r="C805" s="1">
        <v>45425</v>
      </c>
      <c r="D805" s="1">
        <v>45431</v>
      </c>
      <c r="E805">
        <v>100007</v>
      </c>
      <c r="F805" t="str">
        <f>_xlfn.XLOOKUP(ohrm_timesheet[[#This Row],[employee_id]],hs_hr_employee[emp_number],hs_hr_employee[Employee Name],"NF",0,1)</f>
        <v>Akshita Singh</v>
      </c>
      <c r="G805">
        <f>YEAR(ohrm_timesheet[[#This Row],[start_date]])</f>
        <v>2024</v>
      </c>
      <c r="H805">
        <f>MONTH(ohrm_timesheet[[#This Row],[start_date]])</f>
        <v>5</v>
      </c>
    </row>
    <row r="806" spans="1:8" x14ac:dyDescent="0.3">
      <c r="A806">
        <v>801</v>
      </c>
      <c r="B806" t="s">
        <v>675</v>
      </c>
      <c r="C806" s="1">
        <v>45425</v>
      </c>
      <c r="D806" s="1">
        <v>45431</v>
      </c>
      <c r="E806">
        <v>15</v>
      </c>
      <c r="F806" t="str">
        <f>_xlfn.XLOOKUP(ohrm_timesheet[[#This Row],[employee_id]],hs_hr_employee[emp_number],hs_hr_employee[Employee Name],"NF",0,1)</f>
        <v>Gaurav Kokcha</v>
      </c>
      <c r="G806">
        <f>YEAR(ohrm_timesheet[[#This Row],[start_date]])</f>
        <v>2024</v>
      </c>
      <c r="H806">
        <f>MONTH(ohrm_timesheet[[#This Row],[start_date]])</f>
        <v>5</v>
      </c>
    </row>
    <row r="807" spans="1:8" x14ac:dyDescent="0.3">
      <c r="A807">
        <v>802</v>
      </c>
      <c r="B807" t="s">
        <v>675</v>
      </c>
      <c r="C807" s="1">
        <v>45432</v>
      </c>
      <c r="D807" s="1">
        <v>45438</v>
      </c>
      <c r="E807">
        <v>100008</v>
      </c>
      <c r="F807" t="str">
        <f>_xlfn.XLOOKUP(ohrm_timesheet[[#This Row],[employee_id]],hs_hr_employee[emp_number],hs_hr_employee[Employee Name],"NF",0,1)</f>
        <v>Harshal Ramesh Gharde</v>
      </c>
      <c r="G807">
        <f>YEAR(ohrm_timesheet[[#This Row],[start_date]])</f>
        <v>2024</v>
      </c>
      <c r="H807">
        <f>MONTH(ohrm_timesheet[[#This Row],[start_date]])</f>
        <v>5</v>
      </c>
    </row>
    <row r="808" spans="1:8" x14ac:dyDescent="0.3">
      <c r="A808">
        <v>803</v>
      </c>
      <c r="B808" t="s">
        <v>675</v>
      </c>
      <c r="C808" s="1">
        <v>45439</v>
      </c>
      <c r="D808" s="1">
        <v>45445</v>
      </c>
      <c r="E808">
        <v>100008</v>
      </c>
      <c r="F808" t="str">
        <f>_xlfn.XLOOKUP(ohrm_timesheet[[#This Row],[employee_id]],hs_hr_employee[emp_number],hs_hr_employee[Employee Name],"NF",0,1)</f>
        <v>Harshal Ramesh Gharde</v>
      </c>
      <c r="G808">
        <f>YEAR(ohrm_timesheet[[#This Row],[start_date]])</f>
        <v>2024</v>
      </c>
      <c r="H808">
        <f>MONTH(ohrm_timesheet[[#This Row],[start_date]])</f>
        <v>5</v>
      </c>
    </row>
    <row r="809" spans="1:8" x14ac:dyDescent="0.3">
      <c r="A809">
        <v>804</v>
      </c>
      <c r="B809" t="s">
        <v>675</v>
      </c>
      <c r="C809" s="1">
        <v>45439</v>
      </c>
      <c r="D809" s="1">
        <v>45445</v>
      </c>
      <c r="E809">
        <v>7</v>
      </c>
      <c r="F809" t="str">
        <f>_xlfn.XLOOKUP(ohrm_timesheet[[#This Row],[employee_id]],hs_hr_employee[emp_number],hs_hr_employee[Employee Name],"NF",0,1)</f>
        <v>Shekhar Sharma</v>
      </c>
      <c r="G809">
        <f>YEAR(ohrm_timesheet[[#This Row],[start_date]])</f>
        <v>2024</v>
      </c>
      <c r="H809">
        <f>MONTH(ohrm_timesheet[[#This Row],[start_date]])</f>
        <v>5</v>
      </c>
    </row>
    <row r="810" spans="1:8" x14ac:dyDescent="0.3">
      <c r="A810">
        <v>805</v>
      </c>
      <c r="B810" t="s">
        <v>675</v>
      </c>
      <c r="C810" s="1">
        <v>45383</v>
      </c>
      <c r="D810" s="1">
        <v>45389</v>
      </c>
      <c r="E810">
        <v>7</v>
      </c>
      <c r="F810" t="str">
        <f>_xlfn.XLOOKUP(ohrm_timesheet[[#This Row],[employee_id]],hs_hr_employee[emp_number],hs_hr_employee[Employee Name],"NF",0,1)</f>
        <v>Shekhar Sharma</v>
      </c>
      <c r="G810">
        <f>YEAR(ohrm_timesheet[[#This Row],[start_date]])</f>
        <v>2024</v>
      </c>
      <c r="H810">
        <f>MONTH(ohrm_timesheet[[#This Row],[start_date]])</f>
        <v>4</v>
      </c>
    </row>
    <row r="811" spans="1:8" x14ac:dyDescent="0.3">
      <c r="A811">
        <v>806</v>
      </c>
      <c r="B811" t="s">
        <v>675</v>
      </c>
      <c r="C811" s="1">
        <v>45397</v>
      </c>
      <c r="D811" s="1">
        <v>45403</v>
      </c>
      <c r="E811">
        <v>7</v>
      </c>
      <c r="F811" t="str">
        <f>_xlfn.XLOOKUP(ohrm_timesheet[[#This Row],[employee_id]],hs_hr_employee[emp_number],hs_hr_employee[Employee Name],"NF",0,1)</f>
        <v>Shekhar Sharma</v>
      </c>
      <c r="G811">
        <f>YEAR(ohrm_timesheet[[#This Row],[start_date]])</f>
        <v>2024</v>
      </c>
      <c r="H811">
        <f>MONTH(ohrm_timesheet[[#This Row],[start_date]])</f>
        <v>4</v>
      </c>
    </row>
    <row r="812" spans="1:8" x14ac:dyDescent="0.3">
      <c r="A812">
        <v>807</v>
      </c>
      <c r="B812" t="s">
        <v>675</v>
      </c>
      <c r="C812" s="1">
        <v>45404</v>
      </c>
      <c r="D812" s="1">
        <v>45410</v>
      </c>
      <c r="E812">
        <v>7</v>
      </c>
      <c r="F812" t="str">
        <f>_xlfn.XLOOKUP(ohrm_timesheet[[#This Row],[employee_id]],hs_hr_employee[emp_number],hs_hr_employee[Employee Name],"NF",0,1)</f>
        <v>Shekhar Sharma</v>
      </c>
      <c r="G812">
        <f>YEAR(ohrm_timesheet[[#This Row],[start_date]])</f>
        <v>2024</v>
      </c>
      <c r="H812">
        <f>MONTH(ohrm_timesheet[[#This Row],[start_date]])</f>
        <v>4</v>
      </c>
    </row>
    <row r="813" spans="1:8" x14ac:dyDescent="0.3">
      <c r="A813">
        <v>808</v>
      </c>
      <c r="B813" t="s">
        <v>675</v>
      </c>
      <c r="C813" s="1">
        <v>45425</v>
      </c>
      <c r="D813" s="1">
        <v>45431</v>
      </c>
      <c r="E813">
        <v>7</v>
      </c>
      <c r="F813" t="str">
        <f>_xlfn.XLOOKUP(ohrm_timesheet[[#This Row],[employee_id]],hs_hr_employee[emp_number],hs_hr_employee[Employee Name],"NF",0,1)</f>
        <v>Shekhar Sharma</v>
      </c>
      <c r="G813">
        <f>YEAR(ohrm_timesheet[[#This Row],[start_date]])</f>
        <v>2024</v>
      </c>
      <c r="H813">
        <f>MONTH(ohrm_timesheet[[#This Row],[start_date]])</f>
        <v>5</v>
      </c>
    </row>
    <row r="814" spans="1:8" x14ac:dyDescent="0.3">
      <c r="A814">
        <v>809</v>
      </c>
      <c r="B814" t="s">
        <v>675</v>
      </c>
      <c r="C814" s="1">
        <v>45432</v>
      </c>
      <c r="D814" s="1">
        <v>45438</v>
      </c>
      <c r="E814">
        <v>7</v>
      </c>
      <c r="F814" t="str">
        <f>_xlfn.XLOOKUP(ohrm_timesheet[[#This Row],[employee_id]],hs_hr_employee[emp_number],hs_hr_employee[Employee Name],"NF",0,1)</f>
        <v>Shekhar Sharma</v>
      </c>
      <c r="G814">
        <f>YEAR(ohrm_timesheet[[#This Row],[start_date]])</f>
        <v>2024</v>
      </c>
      <c r="H814">
        <f>MONTH(ohrm_timesheet[[#This Row],[start_date]])</f>
        <v>5</v>
      </c>
    </row>
    <row r="815" spans="1:8" x14ac:dyDescent="0.3">
      <c r="A815">
        <v>810</v>
      </c>
      <c r="B815" t="s">
        <v>675</v>
      </c>
      <c r="C815" s="1">
        <v>45439</v>
      </c>
      <c r="D815" s="1">
        <v>45445</v>
      </c>
      <c r="E815">
        <v>15</v>
      </c>
      <c r="F815" t="str">
        <f>_xlfn.XLOOKUP(ohrm_timesheet[[#This Row],[employee_id]],hs_hr_employee[emp_number],hs_hr_employee[Employee Name],"NF",0,1)</f>
        <v>Gaurav Kokcha</v>
      </c>
      <c r="G815">
        <f>YEAR(ohrm_timesheet[[#This Row],[start_date]])</f>
        <v>2024</v>
      </c>
      <c r="H815">
        <f>MONTH(ohrm_timesheet[[#This Row],[start_date]])</f>
        <v>5</v>
      </c>
    </row>
    <row r="816" spans="1:8" x14ac:dyDescent="0.3">
      <c r="A816">
        <v>811</v>
      </c>
      <c r="B816" t="s">
        <v>675</v>
      </c>
      <c r="C816" s="1">
        <v>45432</v>
      </c>
      <c r="D816" s="1">
        <v>45438</v>
      </c>
      <c r="E816">
        <v>15</v>
      </c>
      <c r="F816" t="str">
        <f>_xlfn.XLOOKUP(ohrm_timesheet[[#This Row],[employee_id]],hs_hr_employee[emp_number],hs_hr_employee[Employee Name],"NF",0,1)</f>
        <v>Gaurav Kokcha</v>
      </c>
      <c r="G816">
        <f>YEAR(ohrm_timesheet[[#This Row],[start_date]])</f>
        <v>2024</v>
      </c>
      <c r="H816">
        <f>MONTH(ohrm_timesheet[[#This Row],[start_date]])</f>
        <v>5</v>
      </c>
    </row>
    <row r="817" spans="1:8" x14ac:dyDescent="0.3">
      <c r="A817">
        <v>812</v>
      </c>
      <c r="B817" t="s">
        <v>674</v>
      </c>
      <c r="C817" s="1">
        <v>45439</v>
      </c>
      <c r="D817" s="1">
        <v>45445</v>
      </c>
      <c r="E817">
        <v>2</v>
      </c>
      <c r="F817" t="str">
        <f>_xlfn.XLOOKUP(ohrm_timesheet[[#This Row],[employee_id]],hs_hr_employee[emp_number],hs_hr_employee[Employee Name],"NF",0,1)</f>
        <v>Sheel Sharma</v>
      </c>
      <c r="G817">
        <f>YEAR(ohrm_timesheet[[#This Row],[start_date]])</f>
        <v>2024</v>
      </c>
      <c r="H817">
        <f>MONTH(ohrm_timesheet[[#This Row],[start_date]])</f>
        <v>5</v>
      </c>
    </row>
    <row r="818" spans="1:8" x14ac:dyDescent="0.3">
      <c r="A818">
        <v>813</v>
      </c>
      <c r="B818" t="s">
        <v>675</v>
      </c>
      <c r="C818" s="1">
        <v>45439</v>
      </c>
      <c r="D818" s="1">
        <v>45445</v>
      </c>
      <c r="E818">
        <v>100006</v>
      </c>
      <c r="F818" t="str">
        <f>_xlfn.XLOOKUP(ohrm_timesheet[[#This Row],[employee_id]],hs_hr_employee[emp_number],hs_hr_employee[Employee Name],"NF",0,1)</f>
        <v>Preeti Tyagi</v>
      </c>
      <c r="G818">
        <f>YEAR(ohrm_timesheet[[#This Row],[start_date]])</f>
        <v>2024</v>
      </c>
      <c r="H818">
        <f>MONTH(ohrm_timesheet[[#This Row],[start_date]])</f>
        <v>5</v>
      </c>
    </row>
    <row r="819" spans="1:8" x14ac:dyDescent="0.3">
      <c r="A819">
        <v>814</v>
      </c>
      <c r="B819" t="s">
        <v>675</v>
      </c>
      <c r="C819" s="1">
        <v>45418</v>
      </c>
      <c r="D819" s="1">
        <v>45424</v>
      </c>
      <c r="E819">
        <v>100006</v>
      </c>
      <c r="F819" t="str">
        <f>_xlfn.XLOOKUP(ohrm_timesheet[[#This Row],[employee_id]],hs_hr_employee[emp_number],hs_hr_employee[Employee Name],"NF",0,1)</f>
        <v>Preeti Tyagi</v>
      </c>
      <c r="G819">
        <f>YEAR(ohrm_timesheet[[#This Row],[start_date]])</f>
        <v>2024</v>
      </c>
      <c r="H819">
        <f>MONTH(ohrm_timesheet[[#This Row],[start_date]])</f>
        <v>5</v>
      </c>
    </row>
    <row r="820" spans="1:8" x14ac:dyDescent="0.3">
      <c r="A820">
        <v>815</v>
      </c>
      <c r="B820" t="s">
        <v>675</v>
      </c>
      <c r="C820" s="1">
        <v>45425</v>
      </c>
      <c r="D820" s="1">
        <v>45431</v>
      </c>
      <c r="E820">
        <v>100006</v>
      </c>
      <c r="F820" t="str">
        <f>_xlfn.XLOOKUP(ohrm_timesheet[[#This Row],[employee_id]],hs_hr_employee[emp_number],hs_hr_employee[Employee Name],"NF",0,1)</f>
        <v>Preeti Tyagi</v>
      </c>
      <c r="G820">
        <f>YEAR(ohrm_timesheet[[#This Row],[start_date]])</f>
        <v>2024</v>
      </c>
      <c r="H820">
        <f>MONTH(ohrm_timesheet[[#This Row],[start_date]])</f>
        <v>5</v>
      </c>
    </row>
    <row r="821" spans="1:8" x14ac:dyDescent="0.3">
      <c r="A821">
        <v>816</v>
      </c>
      <c r="B821" t="s">
        <v>675</v>
      </c>
      <c r="C821" s="1">
        <v>45432</v>
      </c>
      <c r="D821" s="1">
        <v>45438</v>
      </c>
      <c r="E821">
        <v>100006</v>
      </c>
      <c r="F821" t="str">
        <f>_xlfn.XLOOKUP(ohrm_timesheet[[#This Row],[employee_id]],hs_hr_employee[emp_number],hs_hr_employee[Employee Name],"NF",0,1)</f>
        <v>Preeti Tyagi</v>
      </c>
      <c r="G821">
        <f>YEAR(ohrm_timesheet[[#This Row],[start_date]])</f>
        <v>2024</v>
      </c>
      <c r="H821">
        <f>MONTH(ohrm_timesheet[[#This Row],[start_date]])</f>
        <v>5</v>
      </c>
    </row>
    <row r="822" spans="1:8" x14ac:dyDescent="0.3">
      <c r="A822">
        <v>817</v>
      </c>
      <c r="B822" t="s">
        <v>675</v>
      </c>
      <c r="C822" s="1">
        <v>45439</v>
      </c>
      <c r="D822" s="1">
        <v>45445</v>
      </c>
      <c r="E822">
        <v>16</v>
      </c>
      <c r="F822" t="str">
        <f>_xlfn.XLOOKUP(ohrm_timesheet[[#This Row],[employee_id]],hs_hr_employee[emp_number],hs_hr_employee[Employee Name],"NF",0,1)</f>
        <v>Neha Chaudhary</v>
      </c>
      <c r="G822">
        <f>YEAR(ohrm_timesheet[[#This Row],[start_date]])</f>
        <v>2024</v>
      </c>
      <c r="H822">
        <f>MONTH(ohrm_timesheet[[#This Row],[start_date]])</f>
        <v>5</v>
      </c>
    </row>
    <row r="823" spans="1:8" x14ac:dyDescent="0.3">
      <c r="A823">
        <v>818</v>
      </c>
      <c r="B823" t="s">
        <v>675</v>
      </c>
      <c r="C823" s="1">
        <v>45411</v>
      </c>
      <c r="D823" s="1">
        <v>45417</v>
      </c>
      <c r="E823">
        <v>16</v>
      </c>
      <c r="F823" t="str">
        <f>_xlfn.XLOOKUP(ohrm_timesheet[[#This Row],[employee_id]],hs_hr_employee[emp_number],hs_hr_employee[Employee Name],"NF",0,1)</f>
        <v>Neha Chaudhary</v>
      </c>
      <c r="G823">
        <f>YEAR(ohrm_timesheet[[#This Row],[start_date]])</f>
        <v>2024</v>
      </c>
      <c r="H823">
        <f>MONTH(ohrm_timesheet[[#This Row],[start_date]])</f>
        <v>4</v>
      </c>
    </row>
    <row r="824" spans="1:8" x14ac:dyDescent="0.3">
      <c r="A824">
        <v>819</v>
      </c>
      <c r="B824" t="s">
        <v>675</v>
      </c>
      <c r="C824" s="1">
        <v>45418</v>
      </c>
      <c r="D824" s="1">
        <v>45424</v>
      </c>
      <c r="E824">
        <v>16</v>
      </c>
      <c r="F824" t="str">
        <f>_xlfn.XLOOKUP(ohrm_timesheet[[#This Row],[employee_id]],hs_hr_employee[emp_number],hs_hr_employee[Employee Name],"NF",0,1)</f>
        <v>Neha Chaudhary</v>
      </c>
      <c r="G824">
        <f>YEAR(ohrm_timesheet[[#This Row],[start_date]])</f>
        <v>2024</v>
      </c>
      <c r="H824">
        <f>MONTH(ohrm_timesheet[[#This Row],[start_date]])</f>
        <v>5</v>
      </c>
    </row>
    <row r="825" spans="1:8" x14ac:dyDescent="0.3">
      <c r="A825">
        <v>820</v>
      </c>
      <c r="B825" t="s">
        <v>675</v>
      </c>
      <c r="C825" s="1">
        <v>45432</v>
      </c>
      <c r="D825" s="1">
        <v>45438</v>
      </c>
      <c r="E825">
        <v>16</v>
      </c>
      <c r="F825" t="str">
        <f>_xlfn.XLOOKUP(ohrm_timesheet[[#This Row],[employee_id]],hs_hr_employee[emp_number],hs_hr_employee[Employee Name],"NF",0,1)</f>
        <v>Neha Chaudhary</v>
      </c>
      <c r="G825">
        <f>YEAR(ohrm_timesheet[[#This Row],[start_date]])</f>
        <v>2024</v>
      </c>
      <c r="H825">
        <f>MONTH(ohrm_timesheet[[#This Row],[start_date]])</f>
        <v>5</v>
      </c>
    </row>
    <row r="826" spans="1:8" x14ac:dyDescent="0.3">
      <c r="A826">
        <v>821</v>
      </c>
      <c r="B826" t="s">
        <v>675</v>
      </c>
      <c r="C826" s="1">
        <v>45446</v>
      </c>
      <c r="D826" s="1">
        <v>45452</v>
      </c>
      <c r="E826">
        <v>100001</v>
      </c>
      <c r="F826" t="str">
        <f>_xlfn.XLOOKUP(ohrm_timesheet[[#This Row],[employee_id]],hs_hr_employee[emp_number],hs_hr_employee[Employee Name],"NF",0,1)</f>
        <v>Dinesh Agrawal</v>
      </c>
      <c r="G826">
        <f>YEAR(ohrm_timesheet[[#This Row],[start_date]])</f>
        <v>2024</v>
      </c>
      <c r="H826">
        <f>MONTH(ohrm_timesheet[[#This Row],[start_date]])</f>
        <v>6</v>
      </c>
    </row>
    <row r="827" spans="1:8" x14ac:dyDescent="0.3">
      <c r="A827">
        <v>822</v>
      </c>
      <c r="B827" t="s">
        <v>675</v>
      </c>
      <c r="C827" s="1">
        <v>45418</v>
      </c>
      <c r="D827" s="1">
        <v>45424</v>
      </c>
      <c r="E827">
        <v>100001</v>
      </c>
      <c r="F827" t="str">
        <f>_xlfn.XLOOKUP(ohrm_timesheet[[#This Row],[employee_id]],hs_hr_employee[emp_number],hs_hr_employee[Employee Name],"NF",0,1)</f>
        <v>Dinesh Agrawal</v>
      </c>
      <c r="G827">
        <f>YEAR(ohrm_timesheet[[#This Row],[start_date]])</f>
        <v>2024</v>
      </c>
      <c r="H827">
        <f>MONTH(ohrm_timesheet[[#This Row],[start_date]])</f>
        <v>5</v>
      </c>
    </row>
    <row r="828" spans="1:8" x14ac:dyDescent="0.3">
      <c r="A828">
        <v>823</v>
      </c>
      <c r="B828" t="s">
        <v>675</v>
      </c>
      <c r="C828" s="1">
        <v>45439</v>
      </c>
      <c r="D828" s="1">
        <v>45445</v>
      </c>
      <c r="E828">
        <v>100001</v>
      </c>
      <c r="F828" t="str">
        <f>_xlfn.XLOOKUP(ohrm_timesheet[[#This Row],[employee_id]],hs_hr_employee[emp_number],hs_hr_employee[Employee Name],"NF",0,1)</f>
        <v>Dinesh Agrawal</v>
      </c>
      <c r="G828">
        <f>YEAR(ohrm_timesheet[[#This Row],[start_date]])</f>
        <v>2024</v>
      </c>
      <c r="H828">
        <f>MONTH(ohrm_timesheet[[#This Row],[start_date]])</f>
        <v>5</v>
      </c>
    </row>
    <row r="829" spans="1:8" x14ac:dyDescent="0.3">
      <c r="A829">
        <v>824</v>
      </c>
      <c r="B829" t="s">
        <v>675</v>
      </c>
      <c r="C829" s="1">
        <v>45432</v>
      </c>
      <c r="D829" s="1">
        <v>45438</v>
      </c>
      <c r="E829">
        <v>100001</v>
      </c>
      <c r="F829" t="str">
        <f>_xlfn.XLOOKUP(ohrm_timesheet[[#This Row],[employee_id]],hs_hr_employee[emp_number],hs_hr_employee[Employee Name],"NF",0,1)</f>
        <v>Dinesh Agrawal</v>
      </c>
      <c r="G829">
        <f>YEAR(ohrm_timesheet[[#This Row],[start_date]])</f>
        <v>2024</v>
      </c>
      <c r="H829">
        <f>MONTH(ohrm_timesheet[[#This Row],[start_date]])</f>
        <v>5</v>
      </c>
    </row>
    <row r="830" spans="1:8" x14ac:dyDescent="0.3">
      <c r="A830">
        <v>825</v>
      </c>
      <c r="B830" t="s">
        <v>674</v>
      </c>
      <c r="C830" s="1">
        <v>45411</v>
      </c>
      <c r="D830" s="1">
        <v>45417</v>
      </c>
      <c r="E830">
        <v>100001</v>
      </c>
      <c r="F830" t="str">
        <f>_xlfn.XLOOKUP(ohrm_timesheet[[#This Row],[employee_id]],hs_hr_employee[emp_number],hs_hr_employee[Employee Name],"NF",0,1)</f>
        <v>Dinesh Agrawal</v>
      </c>
      <c r="G830">
        <f>YEAR(ohrm_timesheet[[#This Row],[start_date]])</f>
        <v>2024</v>
      </c>
      <c r="H830">
        <f>MONTH(ohrm_timesheet[[#This Row],[start_date]])</f>
        <v>4</v>
      </c>
    </row>
    <row r="831" spans="1:8" x14ac:dyDescent="0.3">
      <c r="A831">
        <v>826</v>
      </c>
      <c r="B831" t="s">
        <v>675</v>
      </c>
      <c r="C831" s="1">
        <v>45446</v>
      </c>
      <c r="D831" s="1">
        <v>45452</v>
      </c>
      <c r="E831">
        <v>100008</v>
      </c>
      <c r="F831" t="str">
        <f>_xlfn.XLOOKUP(ohrm_timesheet[[#This Row],[employee_id]],hs_hr_employee[emp_number],hs_hr_employee[Employee Name],"NF",0,1)</f>
        <v>Harshal Ramesh Gharde</v>
      </c>
      <c r="G831">
        <f>YEAR(ohrm_timesheet[[#This Row],[start_date]])</f>
        <v>2024</v>
      </c>
      <c r="H831">
        <f>MONTH(ohrm_timesheet[[#This Row],[start_date]])</f>
        <v>6</v>
      </c>
    </row>
    <row r="832" spans="1:8" x14ac:dyDescent="0.3">
      <c r="A832">
        <v>827</v>
      </c>
      <c r="B832" t="s">
        <v>675</v>
      </c>
      <c r="C832" s="1">
        <v>45446</v>
      </c>
      <c r="D832" s="1">
        <v>45452</v>
      </c>
      <c r="E832">
        <v>100006</v>
      </c>
      <c r="F832" t="str">
        <f>_xlfn.XLOOKUP(ohrm_timesheet[[#This Row],[employee_id]],hs_hr_employee[emp_number],hs_hr_employee[Employee Name],"NF",0,1)</f>
        <v>Preeti Tyagi</v>
      </c>
      <c r="G832">
        <f>YEAR(ohrm_timesheet[[#This Row],[start_date]])</f>
        <v>2024</v>
      </c>
      <c r="H832">
        <f>MONTH(ohrm_timesheet[[#This Row],[start_date]])</f>
        <v>6</v>
      </c>
    </row>
    <row r="833" spans="1:8" x14ac:dyDescent="0.3">
      <c r="A833">
        <v>828</v>
      </c>
      <c r="B833" t="s">
        <v>675</v>
      </c>
      <c r="C833" s="1">
        <v>45453</v>
      </c>
      <c r="D833" s="1">
        <v>45459</v>
      </c>
      <c r="E833">
        <v>100008</v>
      </c>
      <c r="F833" t="str">
        <f>_xlfn.XLOOKUP(ohrm_timesheet[[#This Row],[employee_id]],hs_hr_employee[emp_number],hs_hr_employee[Employee Name],"NF",0,1)</f>
        <v>Harshal Ramesh Gharde</v>
      </c>
      <c r="G833">
        <f>YEAR(ohrm_timesheet[[#This Row],[start_date]])</f>
        <v>2024</v>
      </c>
      <c r="H833">
        <f>MONTH(ohrm_timesheet[[#This Row],[start_date]])</f>
        <v>6</v>
      </c>
    </row>
    <row r="834" spans="1:8" x14ac:dyDescent="0.3">
      <c r="A834">
        <v>829</v>
      </c>
      <c r="B834" t="s">
        <v>675</v>
      </c>
      <c r="C834" s="1">
        <v>45453</v>
      </c>
      <c r="D834" s="1">
        <v>45459</v>
      </c>
      <c r="E834">
        <v>15</v>
      </c>
      <c r="F834" t="str">
        <f>_xlfn.XLOOKUP(ohrm_timesheet[[#This Row],[employee_id]],hs_hr_employee[emp_number],hs_hr_employee[Employee Name],"NF",0,1)</f>
        <v>Gaurav Kokcha</v>
      </c>
      <c r="G834">
        <f>YEAR(ohrm_timesheet[[#This Row],[start_date]])</f>
        <v>2024</v>
      </c>
      <c r="H834">
        <f>MONTH(ohrm_timesheet[[#This Row],[start_date]])</f>
        <v>6</v>
      </c>
    </row>
    <row r="835" spans="1:8" x14ac:dyDescent="0.3">
      <c r="A835">
        <v>830</v>
      </c>
      <c r="B835" t="s">
        <v>675</v>
      </c>
      <c r="C835" s="1">
        <v>45446</v>
      </c>
      <c r="D835" s="1">
        <v>45452</v>
      </c>
      <c r="E835">
        <v>15</v>
      </c>
      <c r="F835" t="str">
        <f>_xlfn.XLOOKUP(ohrm_timesheet[[#This Row],[employee_id]],hs_hr_employee[emp_number],hs_hr_employee[Employee Name],"NF",0,1)</f>
        <v>Gaurav Kokcha</v>
      </c>
      <c r="G835">
        <f>YEAR(ohrm_timesheet[[#This Row],[start_date]])</f>
        <v>2024</v>
      </c>
      <c r="H835">
        <f>MONTH(ohrm_timesheet[[#This Row],[start_date]])</f>
        <v>6</v>
      </c>
    </row>
    <row r="836" spans="1:8" x14ac:dyDescent="0.3">
      <c r="A836">
        <v>831</v>
      </c>
      <c r="B836" t="s">
        <v>675</v>
      </c>
      <c r="C836" s="1">
        <v>45453</v>
      </c>
      <c r="D836" s="1">
        <v>45459</v>
      </c>
      <c r="E836">
        <v>100001</v>
      </c>
      <c r="F836" t="str">
        <f>_xlfn.XLOOKUP(ohrm_timesheet[[#This Row],[employee_id]],hs_hr_employee[emp_number],hs_hr_employee[Employee Name],"NF",0,1)</f>
        <v>Dinesh Agrawal</v>
      </c>
      <c r="G836">
        <f>YEAR(ohrm_timesheet[[#This Row],[start_date]])</f>
        <v>2024</v>
      </c>
      <c r="H836">
        <f>MONTH(ohrm_timesheet[[#This Row],[start_date]])</f>
        <v>6</v>
      </c>
    </row>
    <row r="837" spans="1:8" x14ac:dyDescent="0.3">
      <c r="A837">
        <v>832</v>
      </c>
      <c r="B837" t="s">
        <v>676</v>
      </c>
      <c r="C837" s="1">
        <v>45460</v>
      </c>
      <c r="D837" s="1">
        <v>45466</v>
      </c>
      <c r="E837">
        <v>16</v>
      </c>
      <c r="F837" t="str">
        <f>_xlfn.XLOOKUP(ohrm_timesheet[[#This Row],[employee_id]],hs_hr_employee[emp_number],hs_hr_employee[Employee Name],"NF",0,1)</f>
        <v>Neha Chaudhary</v>
      </c>
      <c r="G837">
        <f>YEAR(ohrm_timesheet[[#This Row],[start_date]])</f>
        <v>2024</v>
      </c>
      <c r="H837">
        <f>MONTH(ohrm_timesheet[[#This Row],[start_date]])</f>
        <v>6</v>
      </c>
    </row>
    <row r="838" spans="1:8" x14ac:dyDescent="0.3">
      <c r="A838">
        <v>833</v>
      </c>
      <c r="B838" t="s">
        <v>675</v>
      </c>
      <c r="C838" s="1">
        <v>45460</v>
      </c>
      <c r="D838" s="1">
        <v>45466</v>
      </c>
      <c r="E838">
        <v>100008</v>
      </c>
      <c r="F838" t="str">
        <f>_xlfn.XLOOKUP(ohrm_timesheet[[#This Row],[employee_id]],hs_hr_employee[emp_number],hs_hr_employee[Employee Name],"NF",0,1)</f>
        <v>Harshal Ramesh Gharde</v>
      </c>
      <c r="G838">
        <f>YEAR(ohrm_timesheet[[#This Row],[start_date]])</f>
        <v>2024</v>
      </c>
      <c r="H838">
        <f>MONTH(ohrm_timesheet[[#This Row],[start_date]])</f>
        <v>6</v>
      </c>
    </row>
    <row r="839" spans="1:8" x14ac:dyDescent="0.3">
      <c r="A839">
        <v>834</v>
      </c>
      <c r="B839" t="s">
        <v>675</v>
      </c>
      <c r="C839" s="1">
        <v>45460</v>
      </c>
      <c r="D839" s="1">
        <v>45466</v>
      </c>
      <c r="E839">
        <v>7</v>
      </c>
      <c r="F839" t="str">
        <f>_xlfn.XLOOKUP(ohrm_timesheet[[#This Row],[employee_id]],hs_hr_employee[emp_number],hs_hr_employee[Employee Name],"NF",0,1)</f>
        <v>Shekhar Sharma</v>
      </c>
      <c r="G839">
        <f>YEAR(ohrm_timesheet[[#This Row],[start_date]])</f>
        <v>2024</v>
      </c>
      <c r="H839">
        <f>MONTH(ohrm_timesheet[[#This Row],[start_date]])</f>
        <v>6</v>
      </c>
    </row>
    <row r="840" spans="1:8" x14ac:dyDescent="0.3">
      <c r="A840">
        <v>835</v>
      </c>
      <c r="B840" t="s">
        <v>675</v>
      </c>
      <c r="C840" s="1">
        <v>45446</v>
      </c>
      <c r="D840" s="1">
        <v>45452</v>
      </c>
      <c r="E840">
        <v>7</v>
      </c>
      <c r="F840" t="str">
        <f>_xlfn.XLOOKUP(ohrm_timesheet[[#This Row],[employee_id]],hs_hr_employee[emp_number],hs_hr_employee[Employee Name],"NF",0,1)</f>
        <v>Shekhar Sharma</v>
      </c>
      <c r="G840">
        <f>YEAR(ohrm_timesheet[[#This Row],[start_date]])</f>
        <v>2024</v>
      </c>
      <c r="H840">
        <f>MONTH(ohrm_timesheet[[#This Row],[start_date]])</f>
        <v>6</v>
      </c>
    </row>
    <row r="841" spans="1:8" x14ac:dyDescent="0.3">
      <c r="A841">
        <v>836</v>
      </c>
      <c r="B841" t="s">
        <v>675</v>
      </c>
      <c r="C841" s="1">
        <v>45453</v>
      </c>
      <c r="D841" s="1">
        <v>45459</v>
      </c>
      <c r="E841">
        <v>7</v>
      </c>
      <c r="F841" t="str">
        <f>_xlfn.XLOOKUP(ohrm_timesheet[[#This Row],[employee_id]],hs_hr_employee[emp_number],hs_hr_employee[Employee Name],"NF",0,1)</f>
        <v>Shekhar Sharma</v>
      </c>
      <c r="G841">
        <f>YEAR(ohrm_timesheet[[#This Row],[start_date]])</f>
        <v>2024</v>
      </c>
      <c r="H841">
        <f>MONTH(ohrm_timesheet[[#This Row],[start_date]])</f>
        <v>6</v>
      </c>
    </row>
    <row r="842" spans="1:8" x14ac:dyDescent="0.3">
      <c r="A842">
        <v>837</v>
      </c>
      <c r="B842" t="s">
        <v>675</v>
      </c>
      <c r="C842" s="1">
        <v>45467</v>
      </c>
      <c r="D842" s="1">
        <v>45473</v>
      </c>
      <c r="E842">
        <v>15</v>
      </c>
      <c r="F842" t="str">
        <f>_xlfn.XLOOKUP(ohrm_timesheet[[#This Row],[employee_id]],hs_hr_employee[emp_number],hs_hr_employee[Employee Name],"NF",0,1)</f>
        <v>Gaurav Kokcha</v>
      </c>
      <c r="G842">
        <f>YEAR(ohrm_timesheet[[#This Row],[start_date]])</f>
        <v>2024</v>
      </c>
      <c r="H842">
        <f>MONTH(ohrm_timesheet[[#This Row],[start_date]])</f>
        <v>6</v>
      </c>
    </row>
    <row r="843" spans="1:8" x14ac:dyDescent="0.3">
      <c r="A843">
        <v>838</v>
      </c>
      <c r="B843" t="s">
        <v>675</v>
      </c>
      <c r="C843" s="1">
        <v>45460</v>
      </c>
      <c r="D843" s="1">
        <v>45466</v>
      </c>
      <c r="E843">
        <v>15</v>
      </c>
      <c r="F843" t="str">
        <f>_xlfn.XLOOKUP(ohrm_timesheet[[#This Row],[employee_id]],hs_hr_employee[emp_number],hs_hr_employee[Employee Name],"NF",0,1)</f>
        <v>Gaurav Kokcha</v>
      </c>
      <c r="G843">
        <f>YEAR(ohrm_timesheet[[#This Row],[start_date]])</f>
        <v>2024</v>
      </c>
      <c r="H843">
        <f>MONTH(ohrm_timesheet[[#This Row],[start_date]])</f>
        <v>6</v>
      </c>
    </row>
    <row r="844" spans="1:8" x14ac:dyDescent="0.3">
      <c r="A844">
        <v>839</v>
      </c>
      <c r="B844" t="s">
        <v>675</v>
      </c>
      <c r="C844" s="1">
        <v>45467</v>
      </c>
      <c r="D844" s="1">
        <v>45473</v>
      </c>
      <c r="E844">
        <v>7</v>
      </c>
      <c r="F844" t="str">
        <f>_xlfn.XLOOKUP(ohrm_timesheet[[#This Row],[employee_id]],hs_hr_employee[emp_number],hs_hr_employee[Employee Name],"NF",0,1)</f>
        <v>Shekhar Sharma</v>
      </c>
      <c r="G844">
        <f>YEAR(ohrm_timesheet[[#This Row],[start_date]])</f>
        <v>2024</v>
      </c>
      <c r="H844">
        <f>MONTH(ohrm_timesheet[[#This Row],[start_date]])</f>
        <v>6</v>
      </c>
    </row>
    <row r="845" spans="1:8" x14ac:dyDescent="0.3">
      <c r="A845">
        <v>840</v>
      </c>
      <c r="B845" t="s">
        <v>676</v>
      </c>
      <c r="C845" s="1">
        <v>45467</v>
      </c>
      <c r="D845" s="1">
        <v>45473</v>
      </c>
      <c r="E845">
        <v>16</v>
      </c>
      <c r="F845" t="str">
        <f>_xlfn.XLOOKUP(ohrm_timesheet[[#This Row],[employee_id]],hs_hr_employee[emp_number],hs_hr_employee[Employee Name],"NF",0,1)</f>
        <v>Neha Chaudhary</v>
      </c>
      <c r="G845">
        <f>YEAR(ohrm_timesheet[[#This Row],[start_date]])</f>
        <v>2024</v>
      </c>
      <c r="H845">
        <f>MONTH(ohrm_timesheet[[#This Row],[start_date]])</f>
        <v>6</v>
      </c>
    </row>
    <row r="846" spans="1:8" x14ac:dyDescent="0.3">
      <c r="A846">
        <v>841</v>
      </c>
      <c r="B846" t="s">
        <v>676</v>
      </c>
      <c r="C846" s="1">
        <v>45446</v>
      </c>
      <c r="D846" s="1">
        <v>45452</v>
      </c>
      <c r="E846">
        <v>16</v>
      </c>
      <c r="F846" t="str">
        <f>_xlfn.XLOOKUP(ohrm_timesheet[[#This Row],[employee_id]],hs_hr_employee[emp_number],hs_hr_employee[Employee Name],"NF",0,1)</f>
        <v>Neha Chaudhary</v>
      </c>
      <c r="G846">
        <f>YEAR(ohrm_timesheet[[#This Row],[start_date]])</f>
        <v>2024</v>
      </c>
      <c r="H846">
        <f>MONTH(ohrm_timesheet[[#This Row],[start_date]])</f>
        <v>6</v>
      </c>
    </row>
    <row r="847" spans="1:8" x14ac:dyDescent="0.3">
      <c r="A847">
        <v>842</v>
      </c>
      <c r="B847" t="s">
        <v>676</v>
      </c>
      <c r="C847" s="1">
        <v>45453</v>
      </c>
      <c r="D847" s="1">
        <v>45459</v>
      </c>
      <c r="E847">
        <v>16</v>
      </c>
      <c r="F847" t="str">
        <f>_xlfn.XLOOKUP(ohrm_timesheet[[#This Row],[employee_id]],hs_hr_employee[emp_number],hs_hr_employee[Employee Name],"NF",0,1)</f>
        <v>Neha Chaudhary</v>
      </c>
      <c r="G847">
        <f>YEAR(ohrm_timesheet[[#This Row],[start_date]])</f>
        <v>2024</v>
      </c>
      <c r="H847">
        <f>MONTH(ohrm_timesheet[[#This Row],[start_date]])</f>
        <v>6</v>
      </c>
    </row>
    <row r="848" spans="1:8" x14ac:dyDescent="0.3">
      <c r="A848">
        <v>843</v>
      </c>
      <c r="B848" t="s">
        <v>675</v>
      </c>
      <c r="C848" s="1">
        <v>45467</v>
      </c>
      <c r="D848" s="1">
        <v>45473</v>
      </c>
      <c r="E848">
        <v>100008</v>
      </c>
      <c r="F848" t="str">
        <f>_xlfn.XLOOKUP(ohrm_timesheet[[#This Row],[employee_id]],hs_hr_employee[emp_number],hs_hr_employee[Employee Name],"NF",0,1)</f>
        <v>Harshal Ramesh Gharde</v>
      </c>
      <c r="G848">
        <f>YEAR(ohrm_timesheet[[#This Row],[start_date]])</f>
        <v>2024</v>
      </c>
      <c r="H848">
        <f>MONTH(ohrm_timesheet[[#This Row],[start_date]])</f>
        <v>6</v>
      </c>
    </row>
    <row r="849" spans="1:8" x14ac:dyDescent="0.3">
      <c r="A849">
        <v>844</v>
      </c>
      <c r="B849" t="s">
        <v>676</v>
      </c>
      <c r="C849" s="1">
        <v>45467</v>
      </c>
      <c r="D849" s="1">
        <v>45473</v>
      </c>
      <c r="E849">
        <v>100009</v>
      </c>
      <c r="F849" t="str">
        <f>_xlfn.XLOOKUP(ohrm_timesheet[[#This Row],[employee_id]],hs_hr_employee[emp_number],hs_hr_employee[Employee Name],"NF",0,1)</f>
        <v>Partha Chakraborty</v>
      </c>
      <c r="G849">
        <f>YEAR(ohrm_timesheet[[#This Row],[start_date]])</f>
        <v>2024</v>
      </c>
      <c r="H849">
        <f>MONTH(ohrm_timesheet[[#This Row],[start_date]])</f>
        <v>6</v>
      </c>
    </row>
    <row r="850" spans="1:8" x14ac:dyDescent="0.3">
      <c r="A850">
        <v>845</v>
      </c>
      <c r="B850" t="s">
        <v>676</v>
      </c>
      <c r="C850" s="1">
        <v>45460</v>
      </c>
      <c r="D850" s="1">
        <v>45466</v>
      </c>
      <c r="E850">
        <v>100009</v>
      </c>
      <c r="F850" t="str">
        <f>_xlfn.XLOOKUP(ohrm_timesheet[[#This Row],[employee_id]],hs_hr_employee[emp_number],hs_hr_employee[Employee Name],"NF",0,1)</f>
        <v>Partha Chakraborty</v>
      </c>
      <c r="G850">
        <f>YEAR(ohrm_timesheet[[#This Row],[start_date]])</f>
        <v>2024</v>
      </c>
      <c r="H850">
        <f>MONTH(ohrm_timesheet[[#This Row],[start_date]])</f>
        <v>6</v>
      </c>
    </row>
    <row r="851" spans="1:8" x14ac:dyDescent="0.3">
      <c r="A851">
        <v>846</v>
      </c>
      <c r="B851" t="s">
        <v>676</v>
      </c>
      <c r="C851" s="1">
        <v>45474</v>
      </c>
      <c r="D851" s="1">
        <v>45480</v>
      </c>
      <c r="E851">
        <v>100009</v>
      </c>
      <c r="F851" t="str">
        <f>_xlfn.XLOOKUP(ohrm_timesheet[[#This Row],[employee_id]],hs_hr_employee[emp_number],hs_hr_employee[Employee Name],"NF",0,1)</f>
        <v>Partha Chakraborty</v>
      </c>
      <c r="G851">
        <f>YEAR(ohrm_timesheet[[#This Row],[start_date]])</f>
        <v>2024</v>
      </c>
      <c r="H851">
        <f>MONTH(ohrm_timesheet[[#This Row],[start_date]])</f>
        <v>7</v>
      </c>
    </row>
    <row r="852" spans="1:8" x14ac:dyDescent="0.3">
      <c r="A852">
        <v>847</v>
      </c>
      <c r="B852" t="s">
        <v>674</v>
      </c>
      <c r="C852" s="1">
        <v>45474</v>
      </c>
      <c r="D852" s="1">
        <v>45480</v>
      </c>
      <c r="E852">
        <v>100001</v>
      </c>
      <c r="F852" t="str">
        <f>_xlfn.XLOOKUP(ohrm_timesheet[[#This Row],[employee_id]],hs_hr_employee[emp_number],hs_hr_employee[Employee Name],"NF",0,1)</f>
        <v>Dinesh Agrawal</v>
      </c>
      <c r="G852">
        <f>YEAR(ohrm_timesheet[[#This Row],[start_date]])</f>
        <v>2024</v>
      </c>
      <c r="H852">
        <f>MONTH(ohrm_timesheet[[#This Row],[start_date]])</f>
        <v>7</v>
      </c>
    </row>
    <row r="853" spans="1:8" x14ac:dyDescent="0.3">
      <c r="A853">
        <v>848</v>
      </c>
      <c r="B853" t="s">
        <v>674</v>
      </c>
      <c r="C853" s="1">
        <v>45474</v>
      </c>
      <c r="D853" s="1">
        <v>45480</v>
      </c>
      <c r="E853">
        <v>100006</v>
      </c>
      <c r="F853" t="str">
        <f>_xlfn.XLOOKUP(ohrm_timesheet[[#This Row],[employee_id]],hs_hr_employee[emp_number],hs_hr_employee[Employee Name],"NF",0,1)</f>
        <v>Preeti Tyagi</v>
      </c>
      <c r="G853">
        <f>YEAR(ohrm_timesheet[[#This Row],[start_date]])</f>
        <v>2024</v>
      </c>
      <c r="H853">
        <f>MONTH(ohrm_timesheet[[#This Row],[start_date]])</f>
        <v>7</v>
      </c>
    </row>
    <row r="854" spans="1:8" x14ac:dyDescent="0.3">
      <c r="A854">
        <v>849</v>
      </c>
      <c r="B854" t="s">
        <v>675</v>
      </c>
      <c r="C854" s="1">
        <v>45453</v>
      </c>
      <c r="D854" s="1">
        <v>45459</v>
      </c>
      <c r="E854">
        <v>100006</v>
      </c>
      <c r="F854" t="str">
        <f>_xlfn.XLOOKUP(ohrm_timesheet[[#This Row],[employee_id]],hs_hr_employee[emp_number],hs_hr_employee[Employee Name],"NF",0,1)</f>
        <v>Preeti Tyagi</v>
      </c>
      <c r="G854">
        <f>YEAR(ohrm_timesheet[[#This Row],[start_date]])</f>
        <v>2024</v>
      </c>
      <c r="H854">
        <f>MONTH(ohrm_timesheet[[#This Row],[start_date]])</f>
        <v>6</v>
      </c>
    </row>
    <row r="855" spans="1:8" x14ac:dyDescent="0.3">
      <c r="A855">
        <v>850</v>
      </c>
      <c r="B855" t="s">
        <v>675</v>
      </c>
      <c r="C855" s="1">
        <v>45460</v>
      </c>
      <c r="D855" s="1">
        <v>45466</v>
      </c>
      <c r="E855">
        <v>100006</v>
      </c>
      <c r="F855" t="str">
        <f>_xlfn.XLOOKUP(ohrm_timesheet[[#This Row],[employee_id]],hs_hr_employee[emp_number],hs_hr_employee[Employee Name],"NF",0,1)</f>
        <v>Preeti Tyagi</v>
      </c>
      <c r="G855">
        <f>YEAR(ohrm_timesheet[[#This Row],[start_date]])</f>
        <v>2024</v>
      </c>
      <c r="H855">
        <f>MONTH(ohrm_timesheet[[#This Row],[start_date]])</f>
        <v>6</v>
      </c>
    </row>
    <row r="856" spans="1:8" x14ac:dyDescent="0.3">
      <c r="A856">
        <v>851</v>
      </c>
      <c r="B856" t="s">
        <v>675</v>
      </c>
      <c r="C856" s="1">
        <v>45467</v>
      </c>
      <c r="D856" s="1">
        <v>45473</v>
      </c>
      <c r="E856">
        <v>100006</v>
      </c>
      <c r="F856" t="str">
        <f>_xlfn.XLOOKUP(ohrm_timesheet[[#This Row],[employee_id]],hs_hr_employee[emp_number],hs_hr_employee[Employee Name],"NF",0,1)</f>
        <v>Preeti Tyagi</v>
      </c>
      <c r="G856">
        <f>YEAR(ohrm_timesheet[[#This Row],[start_date]])</f>
        <v>2024</v>
      </c>
      <c r="H856">
        <f>MONTH(ohrm_timesheet[[#This Row],[start_date]])</f>
        <v>6</v>
      </c>
    </row>
    <row r="857" spans="1:8" x14ac:dyDescent="0.3">
      <c r="A857">
        <v>852</v>
      </c>
      <c r="B857" t="s">
        <v>675</v>
      </c>
      <c r="C857" s="1">
        <v>45474</v>
      </c>
      <c r="D857" s="1">
        <v>45480</v>
      </c>
      <c r="E857">
        <v>100008</v>
      </c>
      <c r="F857" t="str">
        <f>_xlfn.XLOOKUP(ohrm_timesheet[[#This Row],[employee_id]],hs_hr_employee[emp_number],hs_hr_employee[Employee Name],"NF",0,1)</f>
        <v>Harshal Ramesh Gharde</v>
      </c>
      <c r="G857">
        <f>YEAR(ohrm_timesheet[[#This Row],[start_date]])</f>
        <v>2024</v>
      </c>
      <c r="H857">
        <f>MONTH(ohrm_timesheet[[#This Row],[start_date]])</f>
        <v>7</v>
      </c>
    </row>
    <row r="858" spans="1:8" x14ac:dyDescent="0.3">
      <c r="A858">
        <v>853</v>
      </c>
      <c r="B858" t="s">
        <v>676</v>
      </c>
      <c r="C858" s="1">
        <v>45474</v>
      </c>
      <c r="D858" s="1">
        <v>45480</v>
      </c>
      <c r="E858">
        <v>15</v>
      </c>
      <c r="F858" t="str">
        <f>_xlfn.XLOOKUP(ohrm_timesheet[[#This Row],[employee_id]],hs_hr_employee[emp_number],hs_hr_employee[Employee Name],"NF",0,1)</f>
        <v>Gaurav Kokcha</v>
      </c>
      <c r="G858">
        <f>YEAR(ohrm_timesheet[[#This Row],[start_date]])</f>
        <v>2024</v>
      </c>
      <c r="H858">
        <f>MONTH(ohrm_timesheet[[#This Row],[start_date]])</f>
        <v>7</v>
      </c>
    </row>
    <row r="859" spans="1:8" x14ac:dyDescent="0.3">
      <c r="A859">
        <v>854</v>
      </c>
      <c r="B859" t="s">
        <v>674</v>
      </c>
      <c r="C859" s="1">
        <v>45474</v>
      </c>
      <c r="D859" s="1">
        <v>45480</v>
      </c>
      <c r="E859">
        <v>4</v>
      </c>
      <c r="F859" t="str">
        <f>_xlfn.XLOOKUP(ohrm_timesheet[[#This Row],[employee_id]],hs_hr_employee[emp_number],hs_hr_employee[Employee Name],"NF",0,1)</f>
        <v>Jeet Sharma</v>
      </c>
      <c r="G859">
        <f>YEAR(ohrm_timesheet[[#This Row],[start_date]])</f>
        <v>2024</v>
      </c>
      <c r="H859">
        <f>MONTH(ohrm_timesheet[[#This Row],[start_date]])</f>
        <v>7</v>
      </c>
    </row>
    <row r="860" spans="1:8" x14ac:dyDescent="0.3">
      <c r="A860">
        <v>855</v>
      </c>
      <c r="B860" t="s">
        <v>675</v>
      </c>
      <c r="C860" s="1">
        <v>45481</v>
      </c>
      <c r="D860" s="1">
        <v>45487</v>
      </c>
      <c r="E860">
        <v>100008</v>
      </c>
      <c r="F860" t="str">
        <f>_xlfn.XLOOKUP(ohrm_timesheet[[#This Row],[employee_id]],hs_hr_employee[emp_number],hs_hr_employee[Employee Name],"NF",0,1)</f>
        <v>Harshal Ramesh Gharde</v>
      </c>
      <c r="G860">
        <f>YEAR(ohrm_timesheet[[#This Row],[start_date]])</f>
        <v>2024</v>
      </c>
      <c r="H860">
        <f>MONTH(ohrm_timesheet[[#This Row],[start_date]])</f>
        <v>7</v>
      </c>
    </row>
    <row r="861" spans="1:8" x14ac:dyDescent="0.3">
      <c r="A861">
        <v>856</v>
      </c>
      <c r="B861" t="s">
        <v>675</v>
      </c>
      <c r="C861" s="1">
        <v>45481</v>
      </c>
      <c r="D861" s="1">
        <v>45487</v>
      </c>
      <c r="E861">
        <v>16</v>
      </c>
      <c r="F861" t="str">
        <f>_xlfn.XLOOKUP(ohrm_timesheet[[#This Row],[employee_id]],hs_hr_employee[emp_number],hs_hr_employee[Employee Name],"NF",0,1)</f>
        <v>Neha Chaudhary</v>
      </c>
      <c r="G861">
        <f>YEAR(ohrm_timesheet[[#This Row],[start_date]])</f>
        <v>2024</v>
      </c>
      <c r="H861">
        <f>MONTH(ohrm_timesheet[[#This Row],[start_date]])</f>
        <v>7</v>
      </c>
    </row>
    <row r="862" spans="1:8" x14ac:dyDescent="0.3">
      <c r="A862">
        <v>857</v>
      </c>
      <c r="B862" t="s">
        <v>674</v>
      </c>
      <c r="C862" s="1">
        <v>45481</v>
      </c>
      <c r="D862" s="1">
        <v>45487</v>
      </c>
      <c r="E862">
        <v>100001</v>
      </c>
      <c r="F862" t="str">
        <f>_xlfn.XLOOKUP(ohrm_timesheet[[#This Row],[employee_id]],hs_hr_employee[emp_number],hs_hr_employee[Employee Name],"NF",0,1)</f>
        <v>Dinesh Agrawal</v>
      </c>
      <c r="G862">
        <f>YEAR(ohrm_timesheet[[#This Row],[start_date]])</f>
        <v>2024</v>
      </c>
      <c r="H862">
        <f>MONTH(ohrm_timesheet[[#This Row],[start_date]])</f>
        <v>7</v>
      </c>
    </row>
    <row r="863" spans="1:8" x14ac:dyDescent="0.3">
      <c r="A863">
        <v>858</v>
      </c>
      <c r="B863" t="s">
        <v>675</v>
      </c>
      <c r="C863" s="1">
        <v>45460</v>
      </c>
      <c r="D863" s="1">
        <v>45466</v>
      </c>
      <c r="E863">
        <v>100001</v>
      </c>
      <c r="F863" t="str">
        <f>_xlfn.XLOOKUP(ohrm_timesheet[[#This Row],[employee_id]],hs_hr_employee[emp_number],hs_hr_employee[Employee Name],"NF",0,1)</f>
        <v>Dinesh Agrawal</v>
      </c>
      <c r="G863">
        <f>YEAR(ohrm_timesheet[[#This Row],[start_date]])</f>
        <v>2024</v>
      </c>
      <c r="H863">
        <f>MONTH(ohrm_timesheet[[#This Row],[start_date]])</f>
        <v>6</v>
      </c>
    </row>
    <row r="864" spans="1:8" x14ac:dyDescent="0.3">
      <c r="A864">
        <v>859</v>
      </c>
      <c r="B864" t="s">
        <v>675</v>
      </c>
      <c r="C864" s="1">
        <v>45467</v>
      </c>
      <c r="D864" s="1">
        <v>45473</v>
      </c>
      <c r="E864">
        <v>100001</v>
      </c>
      <c r="F864" t="str">
        <f>_xlfn.XLOOKUP(ohrm_timesheet[[#This Row],[employee_id]],hs_hr_employee[emp_number],hs_hr_employee[Employee Name],"NF",0,1)</f>
        <v>Dinesh Agrawal</v>
      </c>
      <c r="G864">
        <f>YEAR(ohrm_timesheet[[#This Row],[start_date]])</f>
        <v>2024</v>
      </c>
      <c r="H864">
        <f>MONTH(ohrm_timesheet[[#This Row],[start_date]])</f>
        <v>6</v>
      </c>
    </row>
    <row r="865" spans="1:8" x14ac:dyDescent="0.3">
      <c r="A865">
        <v>860</v>
      </c>
      <c r="B865" t="s">
        <v>676</v>
      </c>
      <c r="C865" s="1">
        <v>45481</v>
      </c>
      <c r="D865" s="1">
        <v>45487</v>
      </c>
      <c r="E865">
        <v>15</v>
      </c>
      <c r="F865" t="str">
        <f>_xlfn.XLOOKUP(ohrm_timesheet[[#This Row],[employee_id]],hs_hr_employee[emp_number],hs_hr_employee[Employee Name],"NF",0,1)</f>
        <v>Gaurav Kokcha</v>
      </c>
      <c r="G865">
        <f>YEAR(ohrm_timesheet[[#This Row],[start_date]])</f>
        <v>2024</v>
      </c>
      <c r="H865">
        <f>MONTH(ohrm_timesheet[[#This Row],[start_date]])</f>
        <v>7</v>
      </c>
    </row>
    <row r="866" spans="1:8" x14ac:dyDescent="0.3">
      <c r="A866">
        <v>861</v>
      </c>
      <c r="B866" t="s">
        <v>675</v>
      </c>
      <c r="C866" s="1">
        <v>45481</v>
      </c>
      <c r="D866" s="1">
        <v>45487</v>
      </c>
      <c r="E866">
        <v>100006</v>
      </c>
      <c r="F866" t="str">
        <f>_xlfn.XLOOKUP(ohrm_timesheet[[#This Row],[employee_id]],hs_hr_employee[emp_number],hs_hr_employee[Employee Name],"NF",0,1)</f>
        <v>Preeti Tyagi</v>
      </c>
      <c r="G866">
        <f>YEAR(ohrm_timesheet[[#This Row],[start_date]])</f>
        <v>2024</v>
      </c>
      <c r="H866">
        <f>MONTH(ohrm_timesheet[[#This Row],[start_date]])</f>
        <v>7</v>
      </c>
    </row>
    <row r="867" spans="1:8" x14ac:dyDescent="0.3">
      <c r="A867">
        <v>862</v>
      </c>
      <c r="B867" t="s">
        <v>675</v>
      </c>
      <c r="C867" s="1">
        <v>45481</v>
      </c>
      <c r="D867" s="1">
        <v>45487</v>
      </c>
      <c r="E867">
        <v>7</v>
      </c>
      <c r="F867" t="str">
        <f>_xlfn.XLOOKUP(ohrm_timesheet[[#This Row],[employee_id]],hs_hr_employee[emp_number],hs_hr_employee[Employee Name],"NF",0,1)</f>
        <v>Shekhar Sharma</v>
      </c>
      <c r="G867">
        <f>YEAR(ohrm_timesheet[[#This Row],[start_date]])</f>
        <v>2024</v>
      </c>
      <c r="H867">
        <f>MONTH(ohrm_timesheet[[#This Row],[start_date]])</f>
        <v>7</v>
      </c>
    </row>
    <row r="868" spans="1:8" x14ac:dyDescent="0.3">
      <c r="A868">
        <v>863</v>
      </c>
      <c r="B868" t="s">
        <v>674</v>
      </c>
      <c r="C868" s="1">
        <v>45488</v>
      </c>
      <c r="D868" s="1">
        <v>45494</v>
      </c>
      <c r="E868">
        <v>100009</v>
      </c>
      <c r="F868" t="str">
        <f>_xlfn.XLOOKUP(ohrm_timesheet[[#This Row],[employee_id]],hs_hr_employee[emp_number],hs_hr_employee[Employee Name],"NF",0,1)</f>
        <v>Partha Chakraborty</v>
      </c>
      <c r="G868">
        <f>YEAR(ohrm_timesheet[[#This Row],[start_date]])</f>
        <v>2024</v>
      </c>
      <c r="H868">
        <f>MONTH(ohrm_timesheet[[#This Row],[start_date]])</f>
        <v>7</v>
      </c>
    </row>
    <row r="869" spans="1:8" x14ac:dyDescent="0.3">
      <c r="A869">
        <v>864</v>
      </c>
      <c r="B869" t="s">
        <v>676</v>
      </c>
      <c r="C869" s="1">
        <v>45481</v>
      </c>
      <c r="D869" s="1">
        <v>45487</v>
      </c>
      <c r="E869">
        <v>100009</v>
      </c>
      <c r="F869" t="str">
        <f>_xlfn.XLOOKUP(ohrm_timesheet[[#This Row],[employee_id]],hs_hr_employee[emp_number],hs_hr_employee[Employee Name],"NF",0,1)</f>
        <v>Partha Chakraborty</v>
      </c>
      <c r="G869">
        <f>YEAR(ohrm_timesheet[[#This Row],[start_date]])</f>
        <v>2024</v>
      </c>
      <c r="H869">
        <f>MONTH(ohrm_timesheet[[#This Row],[start_date]])</f>
        <v>7</v>
      </c>
    </row>
    <row r="870" spans="1:8" x14ac:dyDescent="0.3">
      <c r="A870">
        <v>865</v>
      </c>
      <c r="B870" t="s">
        <v>674</v>
      </c>
      <c r="C870" s="1">
        <v>45488</v>
      </c>
      <c r="D870" s="1">
        <v>45494</v>
      </c>
      <c r="E870">
        <v>100001</v>
      </c>
      <c r="F870" t="str">
        <f>_xlfn.XLOOKUP(ohrm_timesheet[[#This Row],[employee_id]],hs_hr_employee[emp_number],hs_hr_employee[Employee Name],"NF",0,1)</f>
        <v>Dinesh Agrawal</v>
      </c>
      <c r="G870">
        <f>YEAR(ohrm_timesheet[[#This Row],[start_date]])</f>
        <v>2024</v>
      </c>
      <c r="H870">
        <f>MONTH(ohrm_timesheet[[#This Row],[start_date]])</f>
        <v>7</v>
      </c>
    </row>
    <row r="871" spans="1:8" x14ac:dyDescent="0.3">
      <c r="A871">
        <v>866</v>
      </c>
      <c r="B871" t="s">
        <v>675</v>
      </c>
      <c r="C871" s="1">
        <v>45488</v>
      </c>
      <c r="D871" s="1">
        <v>45494</v>
      </c>
      <c r="E871">
        <v>100008</v>
      </c>
      <c r="F871" t="str">
        <f>_xlfn.XLOOKUP(ohrm_timesheet[[#This Row],[employee_id]],hs_hr_employee[emp_number],hs_hr_employee[Employee Name],"NF",0,1)</f>
        <v>Harshal Ramesh Gharde</v>
      </c>
      <c r="G871">
        <f>YEAR(ohrm_timesheet[[#This Row],[start_date]])</f>
        <v>2024</v>
      </c>
      <c r="H871">
        <f>MONTH(ohrm_timesheet[[#This Row],[start_date]])</f>
        <v>7</v>
      </c>
    </row>
    <row r="872" spans="1:8" x14ac:dyDescent="0.3">
      <c r="A872">
        <v>867</v>
      </c>
      <c r="B872" t="s">
        <v>676</v>
      </c>
      <c r="C872" s="1">
        <v>45495</v>
      </c>
      <c r="D872" s="1">
        <v>45501</v>
      </c>
      <c r="E872">
        <v>15</v>
      </c>
      <c r="F872" t="str">
        <f>_xlfn.XLOOKUP(ohrm_timesheet[[#This Row],[employee_id]],hs_hr_employee[emp_number],hs_hr_employee[Employee Name],"NF",0,1)</f>
        <v>Gaurav Kokcha</v>
      </c>
      <c r="G872">
        <f>YEAR(ohrm_timesheet[[#This Row],[start_date]])</f>
        <v>2024</v>
      </c>
      <c r="H872">
        <f>MONTH(ohrm_timesheet[[#This Row],[start_date]])</f>
        <v>7</v>
      </c>
    </row>
    <row r="873" spans="1:8" x14ac:dyDescent="0.3">
      <c r="A873">
        <v>868</v>
      </c>
      <c r="B873" t="s">
        <v>674</v>
      </c>
      <c r="C873" s="1">
        <v>45495</v>
      </c>
      <c r="D873" s="1">
        <v>45501</v>
      </c>
      <c r="E873">
        <v>100004</v>
      </c>
      <c r="F873" t="str">
        <f>_xlfn.XLOOKUP(ohrm_timesheet[[#This Row],[employee_id]],hs_hr_employee[emp_number],hs_hr_employee[Employee Name],"NF",0,1)</f>
        <v>Sourav Rathor</v>
      </c>
      <c r="G873">
        <f>YEAR(ohrm_timesheet[[#This Row],[start_date]])</f>
        <v>2024</v>
      </c>
      <c r="H873">
        <f>MONTH(ohrm_timesheet[[#This Row],[start_date]])</f>
        <v>7</v>
      </c>
    </row>
    <row r="874" spans="1:8" x14ac:dyDescent="0.3">
      <c r="A874">
        <v>869</v>
      </c>
      <c r="B874" t="s">
        <v>675</v>
      </c>
      <c r="C874" s="1">
        <v>45495</v>
      </c>
      <c r="D874" s="1">
        <v>45501</v>
      </c>
      <c r="E874">
        <v>16</v>
      </c>
      <c r="F874" t="str">
        <f>_xlfn.XLOOKUP(ohrm_timesheet[[#This Row],[employee_id]],hs_hr_employee[emp_number],hs_hr_employee[Employee Name],"NF",0,1)</f>
        <v>Neha Chaudhary</v>
      </c>
      <c r="G874">
        <f>YEAR(ohrm_timesheet[[#This Row],[start_date]])</f>
        <v>2024</v>
      </c>
      <c r="H874">
        <f>MONTH(ohrm_timesheet[[#This Row],[start_date]])</f>
        <v>7</v>
      </c>
    </row>
    <row r="875" spans="1:8" x14ac:dyDescent="0.3">
      <c r="A875">
        <v>870</v>
      </c>
      <c r="B875" t="s">
        <v>675</v>
      </c>
      <c r="C875" s="1">
        <v>45474</v>
      </c>
      <c r="D875" s="1">
        <v>45480</v>
      </c>
      <c r="E875">
        <v>16</v>
      </c>
      <c r="F875" t="str">
        <f>_xlfn.XLOOKUP(ohrm_timesheet[[#This Row],[employee_id]],hs_hr_employee[emp_number],hs_hr_employee[Employee Name],"NF",0,1)</f>
        <v>Neha Chaudhary</v>
      </c>
      <c r="G875">
        <f>YEAR(ohrm_timesheet[[#This Row],[start_date]])</f>
        <v>2024</v>
      </c>
      <c r="H875">
        <f>MONTH(ohrm_timesheet[[#This Row],[start_date]])</f>
        <v>7</v>
      </c>
    </row>
    <row r="876" spans="1:8" x14ac:dyDescent="0.3">
      <c r="A876">
        <v>871</v>
      </c>
      <c r="B876" t="s">
        <v>675</v>
      </c>
      <c r="C876" s="1">
        <v>45488</v>
      </c>
      <c r="D876" s="1">
        <v>45494</v>
      </c>
      <c r="E876">
        <v>16</v>
      </c>
      <c r="F876" t="str">
        <f>_xlfn.XLOOKUP(ohrm_timesheet[[#This Row],[employee_id]],hs_hr_employee[emp_number],hs_hr_employee[Employee Name],"NF",0,1)</f>
        <v>Neha Chaudhary</v>
      </c>
      <c r="G876">
        <f>YEAR(ohrm_timesheet[[#This Row],[start_date]])</f>
        <v>2024</v>
      </c>
      <c r="H876">
        <f>MONTH(ohrm_timesheet[[#This Row],[start_date]])</f>
        <v>7</v>
      </c>
    </row>
    <row r="877" spans="1:8" x14ac:dyDescent="0.3">
      <c r="A877">
        <v>872</v>
      </c>
      <c r="B877" t="s">
        <v>675</v>
      </c>
      <c r="C877" s="1">
        <v>45502</v>
      </c>
      <c r="D877" s="1">
        <v>45508</v>
      </c>
      <c r="E877">
        <v>100008</v>
      </c>
      <c r="F877" t="str">
        <f>_xlfn.XLOOKUP(ohrm_timesheet[[#This Row],[employee_id]],hs_hr_employee[emp_number],hs_hr_employee[Employee Name],"NF",0,1)</f>
        <v>Harshal Ramesh Gharde</v>
      </c>
      <c r="G877">
        <f>YEAR(ohrm_timesheet[[#This Row],[start_date]])</f>
        <v>2024</v>
      </c>
      <c r="H877">
        <f>MONTH(ohrm_timesheet[[#This Row],[start_date]])</f>
        <v>7</v>
      </c>
    </row>
    <row r="878" spans="1:8" x14ac:dyDescent="0.3">
      <c r="A878">
        <v>873</v>
      </c>
      <c r="B878" t="s">
        <v>675</v>
      </c>
      <c r="C878" s="1">
        <v>45502</v>
      </c>
      <c r="D878" s="1">
        <v>45508</v>
      </c>
      <c r="E878">
        <v>100006</v>
      </c>
      <c r="F878" t="str">
        <f>_xlfn.XLOOKUP(ohrm_timesheet[[#This Row],[employee_id]],hs_hr_employee[emp_number],hs_hr_employee[Employee Name],"NF",0,1)</f>
        <v>Preeti Tyagi</v>
      </c>
      <c r="G878">
        <f>YEAR(ohrm_timesheet[[#This Row],[start_date]])</f>
        <v>2024</v>
      </c>
      <c r="H878">
        <f>MONTH(ohrm_timesheet[[#This Row],[start_date]])</f>
        <v>7</v>
      </c>
    </row>
    <row r="879" spans="1:8" x14ac:dyDescent="0.3">
      <c r="A879">
        <v>874</v>
      </c>
      <c r="B879" t="s">
        <v>675</v>
      </c>
      <c r="C879" s="1">
        <v>45488</v>
      </c>
      <c r="D879" s="1">
        <v>45494</v>
      </c>
      <c r="E879">
        <v>100006</v>
      </c>
      <c r="F879" t="str">
        <f>_xlfn.XLOOKUP(ohrm_timesheet[[#This Row],[employee_id]],hs_hr_employee[emp_number],hs_hr_employee[Employee Name],"NF",0,1)</f>
        <v>Preeti Tyagi</v>
      </c>
      <c r="G879">
        <f>YEAR(ohrm_timesheet[[#This Row],[start_date]])</f>
        <v>2024</v>
      </c>
      <c r="H879">
        <f>MONTH(ohrm_timesheet[[#This Row],[start_date]])</f>
        <v>7</v>
      </c>
    </row>
    <row r="880" spans="1:8" x14ac:dyDescent="0.3">
      <c r="A880">
        <v>875</v>
      </c>
      <c r="B880" t="s">
        <v>675</v>
      </c>
      <c r="C880" s="1">
        <v>45495</v>
      </c>
      <c r="D880" s="1">
        <v>45501</v>
      </c>
      <c r="E880">
        <v>100006</v>
      </c>
      <c r="F880" t="str">
        <f>_xlfn.XLOOKUP(ohrm_timesheet[[#This Row],[employee_id]],hs_hr_employee[emp_number],hs_hr_employee[Employee Name],"NF",0,1)</f>
        <v>Preeti Tyagi</v>
      </c>
      <c r="G880">
        <f>YEAR(ohrm_timesheet[[#This Row],[start_date]])</f>
        <v>2024</v>
      </c>
      <c r="H880">
        <f>MONTH(ohrm_timesheet[[#This Row],[start_date]])</f>
        <v>7</v>
      </c>
    </row>
    <row r="881" spans="1:8" x14ac:dyDescent="0.3">
      <c r="A881">
        <v>876</v>
      </c>
      <c r="B881" t="s">
        <v>675</v>
      </c>
      <c r="C881" s="1">
        <v>45495</v>
      </c>
      <c r="D881" s="1">
        <v>45501</v>
      </c>
      <c r="E881">
        <v>100008</v>
      </c>
      <c r="F881" t="str">
        <f>_xlfn.XLOOKUP(ohrm_timesheet[[#This Row],[employee_id]],hs_hr_employee[emp_number],hs_hr_employee[Employee Name],"NF",0,1)</f>
        <v>Harshal Ramesh Gharde</v>
      </c>
      <c r="G881">
        <f>YEAR(ohrm_timesheet[[#This Row],[start_date]])</f>
        <v>2024</v>
      </c>
      <c r="H881">
        <f>MONTH(ohrm_timesheet[[#This Row],[start_date]])</f>
        <v>7</v>
      </c>
    </row>
    <row r="882" spans="1:8" x14ac:dyDescent="0.3">
      <c r="A882">
        <v>877</v>
      </c>
      <c r="B882" t="s">
        <v>674</v>
      </c>
      <c r="C882" s="1">
        <v>45502</v>
      </c>
      <c r="D882" s="1">
        <v>45508</v>
      </c>
      <c r="E882">
        <v>100001</v>
      </c>
      <c r="F882" t="str">
        <f>_xlfn.XLOOKUP(ohrm_timesheet[[#This Row],[employee_id]],hs_hr_employee[emp_number],hs_hr_employee[Employee Name],"NF",0,1)</f>
        <v>Dinesh Agrawal</v>
      </c>
      <c r="G882">
        <f>YEAR(ohrm_timesheet[[#This Row],[start_date]])</f>
        <v>2024</v>
      </c>
      <c r="H882">
        <f>MONTH(ohrm_timesheet[[#This Row],[start_date]])</f>
        <v>7</v>
      </c>
    </row>
    <row r="883" spans="1:8" x14ac:dyDescent="0.3">
      <c r="A883">
        <v>878</v>
      </c>
      <c r="B883" t="s">
        <v>674</v>
      </c>
      <c r="C883" s="1">
        <v>45502</v>
      </c>
      <c r="D883" s="1">
        <v>45508</v>
      </c>
      <c r="E883">
        <v>3</v>
      </c>
      <c r="F883" t="str">
        <f>_xlfn.XLOOKUP(ohrm_timesheet[[#This Row],[employee_id]],hs_hr_employee[emp_number],hs_hr_employee[Employee Name],"NF",0,1)</f>
        <v>Ratan Pushp</v>
      </c>
      <c r="G883">
        <f>YEAR(ohrm_timesheet[[#This Row],[start_date]])</f>
        <v>2024</v>
      </c>
      <c r="H883">
        <f>MONTH(ohrm_timesheet[[#This Row],[start_date]])</f>
        <v>7</v>
      </c>
    </row>
    <row r="884" spans="1:8" x14ac:dyDescent="0.3">
      <c r="A884">
        <v>879</v>
      </c>
      <c r="B884" t="s">
        <v>675</v>
      </c>
      <c r="C884" s="1">
        <v>45502</v>
      </c>
      <c r="D884" s="1">
        <v>45508</v>
      </c>
      <c r="E884">
        <v>7</v>
      </c>
      <c r="F884" t="str">
        <f>_xlfn.XLOOKUP(ohrm_timesheet[[#This Row],[employee_id]],hs_hr_employee[emp_number],hs_hr_employee[Employee Name],"NF",0,1)</f>
        <v>Shekhar Sharma</v>
      </c>
      <c r="G884">
        <f>YEAR(ohrm_timesheet[[#This Row],[start_date]])</f>
        <v>2024</v>
      </c>
      <c r="H884">
        <f>MONTH(ohrm_timesheet[[#This Row],[start_date]])</f>
        <v>7</v>
      </c>
    </row>
    <row r="885" spans="1:8" x14ac:dyDescent="0.3">
      <c r="A885">
        <v>880</v>
      </c>
      <c r="B885" t="s">
        <v>675</v>
      </c>
      <c r="C885" s="1">
        <v>45474</v>
      </c>
      <c r="D885" s="1">
        <v>45480</v>
      </c>
      <c r="E885">
        <v>7</v>
      </c>
      <c r="F885" t="str">
        <f>_xlfn.XLOOKUP(ohrm_timesheet[[#This Row],[employee_id]],hs_hr_employee[emp_number],hs_hr_employee[Employee Name],"NF",0,1)</f>
        <v>Shekhar Sharma</v>
      </c>
      <c r="G885">
        <f>YEAR(ohrm_timesheet[[#This Row],[start_date]])</f>
        <v>2024</v>
      </c>
      <c r="H885">
        <f>MONTH(ohrm_timesheet[[#This Row],[start_date]])</f>
        <v>7</v>
      </c>
    </row>
    <row r="886" spans="1:8" x14ac:dyDescent="0.3">
      <c r="A886">
        <v>881</v>
      </c>
      <c r="B886" t="s">
        <v>675</v>
      </c>
      <c r="C886" s="1">
        <v>45488</v>
      </c>
      <c r="D886" s="1">
        <v>45494</v>
      </c>
      <c r="E886">
        <v>7</v>
      </c>
      <c r="F886" t="str">
        <f>_xlfn.XLOOKUP(ohrm_timesheet[[#This Row],[employee_id]],hs_hr_employee[emp_number],hs_hr_employee[Employee Name],"NF",0,1)</f>
        <v>Shekhar Sharma</v>
      </c>
      <c r="G886">
        <f>YEAR(ohrm_timesheet[[#This Row],[start_date]])</f>
        <v>2024</v>
      </c>
      <c r="H886">
        <f>MONTH(ohrm_timesheet[[#This Row],[start_date]])</f>
        <v>7</v>
      </c>
    </row>
    <row r="887" spans="1:8" x14ac:dyDescent="0.3">
      <c r="A887">
        <v>882</v>
      </c>
      <c r="B887" t="s">
        <v>675</v>
      </c>
      <c r="C887" s="1">
        <v>45495</v>
      </c>
      <c r="D887" s="1">
        <v>45501</v>
      </c>
      <c r="E887">
        <v>7</v>
      </c>
      <c r="F887" t="str">
        <f>_xlfn.XLOOKUP(ohrm_timesheet[[#This Row],[employee_id]],hs_hr_employee[emp_number],hs_hr_employee[Employee Name],"NF",0,1)</f>
        <v>Shekhar Sharma</v>
      </c>
      <c r="G887">
        <f>YEAR(ohrm_timesheet[[#This Row],[start_date]])</f>
        <v>2024</v>
      </c>
      <c r="H887">
        <f>MONTH(ohrm_timesheet[[#This Row],[start_date]])</f>
        <v>7</v>
      </c>
    </row>
    <row r="888" spans="1:8" x14ac:dyDescent="0.3">
      <c r="A888">
        <v>883</v>
      </c>
      <c r="B888" t="s">
        <v>674</v>
      </c>
      <c r="C888" s="1">
        <v>45509</v>
      </c>
      <c r="D888" s="1">
        <v>45515</v>
      </c>
      <c r="E888">
        <v>100007</v>
      </c>
      <c r="F888" t="str">
        <f>_xlfn.XLOOKUP(ohrm_timesheet[[#This Row],[employee_id]],hs_hr_employee[emp_number],hs_hr_employee[Employee Name],"NF",0,1)</f>
        <v>Akshita Singh</v>
      </c>
      <c r="G888">
        <f>YEAR(ohrm_timesheet[[#This Row],[start_date]])</f>
        <v>2024</v>
      </c>
      <c r="H888">
        <f>MONTH(ohrm_timesheet[[#This Row],[start_date]])</f>
        <v>8</v>
      </c>
    </row>
    <row r="889" spans="1:8" x14ac:dyDescent="0.3">
      <c r="A889">
        <v>884</v>
      </c>
      <c r="B889" t="s">
        <v>674</v>
      </c>
      <c r="C889" s="1">
        <v>45509</v>
      </c>
      <c r="D889" s="1">
        <v>45515</v>
      </c>
      <c r="E889">
        <v>7</v>
      </c>
      <c r="F889" t="str">
        <f>_xlfn.XLOOKUP(ohrm_timesheet[[#This Row],[employee_id]],hs_hr_employee[emp_number],hs_hr_employee[Employee Name],"NF",0,1)</f>
        <v>Shekhar Sharma</v>
      </c>
      <c r="G889">
        <f>YEAR(ohrm_timesheet[[#This Row],[start_date]])</f>
        <v>2024</v>
      </c>
      <c r="H889">
        <f>MONTH(ohrm_timesheet[[#This Row],[start_date]])</f>
        <v>8</v>
      </c>
    </row>
    <row r="890" spans="1:8" x14ac:dyDescent="0.3">
      <c r="A890">
        <v>885</v>
      </c>
      <c r="B890" t="s">
        <v>674</v>
      </c>
      <c r="C890" s="1">
        <v>45509</v>
      </c>
      <c r="D890" s="1">
        <v>45515</v>
      </c>
      <c r="E890">
        <v>100001</v>
      </c>
      <c r="F890" t="str">
        <f>_xlfn.XLOOKUP(ohrm_timesheet[[#This Row],[employee_id]],hs_hr_employee[emp_number],hs_hr_employee[Employee Name],"NF",0,1)</f>
        <v>Dinesh Agrawal</v>
      </c>
      <c r="G890">
        <f>YEAR(ohrm_timesheet[[#This Row],[start_date]])</f>
        <v>2024</v>
      </c>
      <c r="H890">
        <f>MONTH(ohrm_timesheet[[#This Row],[start_date]])</f>
        <v>8</v>
      </c>
    </row>
    <row r="891" spans="1:8" x14ac:dyDescent="0.3">
      <c r="A891">
        <v>886</v>
      </c>
      <c r="B891" t="s">
        <v>674</v>
      </c>
      <c r="C891" s="1">
        <v>45509</v>
      </c>
      <c r="D891" s="1">
        <v>45515</v>
      </c>
      <c r="E891">
        <v>16</v>
      </c>
      <c r="F891" t="str">
        <f>_xlfn.XLOOKUP(ohrm_timesheet[[#This Row],[employee_id]],hs_hr_employee[emp_number],hs_hr_employee[Employee Name],"NF",0,1)</f>
        <v>Neha Chaudhary</v>
      </c>
      <c r="G891">
        <f>YEAR(ohrm_timesheet[[#This Row],[start_date]])</f>
        <v>2024</v>
      </c>
      <c r="H891">
        <f>MONTH(ohrm_timesheet[[#This Row],[start_date]])</f>
        <v>8</v>
      </c>
    </row>
    <row r="892" spans="1:8" x14ac:dyDescent="0.3">
      <c r="A892">
        <v>887</v>
      </c>
      <c r="B892" t="s">
        <v>675</v>
      </c>
      <c r="C892" s="1">
        <v>45502</v>
      </c>
      <c r="D892" s="1">
        <v>45508</v>
      </c>
      <c r="E892">
        <v>16</v>
      </c>
      <c r="F892" t="str">
        <f>_xlfn.XLOOKUP(ohrm_timesheet[[#This Row],[employee_id]],hs_hr_employee[emp_number],hs_hr_employee[Employee Name],"NF",0,1)</f>
        <v>Neha Chaudhary</v>
      </c>
      <c r="G892">
        <f>YEAR(ohrm_timesheet[[#This Row],[start_date]])</f>
        <v>2024</v>
      </c>
      <c r="H892">
        <f>MONTH(ohrm_timesheet[[#This Row],[start_date]])</f>
        <v>7</v>
      </c>
    </row>
    <row r="893" spans="1:8" x14ac:dyDescent="0.3">
      <c r="A893">
        <v>888</v>
      </c>
      <c r="B893" t="s">
        <v>676</v>
      </c>
      <c r="C893" s="1">
        <v>45509</v>
      </c>
      <c r="D893" s="1">
        <v>45515</v>
      </c>
      <c r="E893">
        <v>100008</v>
      </c>
      <c r="F893" t="str">
        <f>_xlfn.XLOOKUP(ohrm_timesheet[[#This Row],[employee_id]],hs_hr_employee[emp_number],hs_hr_employee[Employee Name],"NF",0,1)</f>
        <v>Harshal Ramesh Gharde</v>
      </c>
      <c r="G893">
        <f>YEAR(ohrm_timesheet[[#This Row],[start_date]])</f>
        <v>2024</v>
      </c>
      <c r="H893">
        <f>MONTH(ohrm_timesheet[[#This Row],[start_date]])</f>
        <v>8</v>
      </c>
    </row>
    <row r="894" spans="1:8" x14ac:dyDescent="0.3">
      <c r="A894">
        <v>889</v>
      </c>
      <c r="B894" t="s">
        <v>674</v>
      </c>
      <c r="C894" s="1">
        <v>45509</v>
      </c>
      <c r="D894" s="1">
        <v>45515</v>
      </c>
      <c r="E894">
        <v>100006</v>
      </c>
      <c r="F894" t="str">
        <f>_xlfn.XLOOKUP(ohrm_timesheet[[#This Row],[employee_id]],hs_hr_employee[emp_number],hs_hr_employee[Employee Name],"NF",0,1)</f>
        <v>Preeti Tyagi</v>
      </c>
      <c r="G894">
        <f>YEAR(ohrm_timesheet[[#This Row],[start_date]])</f>
        <v>2024</v>
      </c>
      <c r="H894">
        <f>MONTH(ohrm_timesheet[[#This Row],[start_date]])</f>
        <v>8</v>
      </c>
    </row>
    <row r="895" spans="1:8" x14ac:dyDescent="0.3">
      <c r="A895">
        <v>890</v>
      </c>
      <c r="B895" t="s">
        <v>674</v>
      </c>
      <c r="C895" s="1">
        <v>45509</v>
      </c>
      <c r="D895" s="1">
        <v>45515</v>
      </c>
      <c r="E895">
        <v>15</v>
      </c>
      <c r="F895" t="str">
        <f>_xlfn.XLOOKUP(ohrm_timesheet[[#This Row],[employee_id]],hs_hr_employee[emp_number],hs_hr_employee[Employee Name],"NF",0,1)</f>
        <v>Gaurav Kokcha</v>
      </c>
      <c r="G895">
        <f>YEAR(ohrm_timesheet[[#This Row],[start_date]])</f>
        <v>2024</v>
      </c>
      <c r="H895">
        <f>MONTH(ohrm_timesheet[[#This Row],[start_date]])</f>
        <v>8</v>
      </c>
    </row>
    <row r="896" spans="1:8" x14ac:dyDescent="0.3">
      <c r="A896">
        <v>891</v>
      </c>
      <c r="B896" t="s">
        <v>676</v>
      </c>
      <c r="C896" s="1">
        <v>45488</v>
      </c>
      <c r="D896" s="1">
        <v>45494</v>
      </c>
      <c r="E896">
        <v>15</v>
      </c>
      <c r="F896" t="str">
        <f>_xlfn.XLOOKUP(ohrm_timesheet[[#This Row],[employee_id]],hs_hr_employee[emp_number],hs_hr_employee[Employee Name],"NF",0,1)</f>
        <v>Gaurav Kokcha</v>
      </c>
      <c r="G896">
        <f>YEAR(ohrm_timesheet[[#This Row],[start_date]])</f>
        <v>2024</v>
      </c>
      <c r="H896">
        <f>MONTH(ohrm_timesheet[[#This Row],[start_date]])</f>
        <v>7</v>
      </c>
    </row>
    <row r="897" spans="1:8" x14ac:dyDescent="0.3">
      <c r="A897">
        <v>892</v>
      </c>
      <c r="B897" t="s">
        <v>676</v>
      </c>
      <c r="C897" s="1">
        <v>45502</v>
      </c>
      <c r="D897" s="1">
        <v>45508</v>
      </c>
      <c r="E897">
        <v>15</v>
      </c>
      <c r="F897" t="str">
        <f>_xlfn.XLOOKUP(ohrm_timesheet[[#This Row],[employee_id]],hs_hr_employee[emp_number],hs_hr_employee[Employee Name],"NF",0,1)</f>
        <v>Gaurav Kokcha</v>
      </c>
      <c r="G897">
        <f>YEAR(ohrm_timesheet[[#This Row],[start_date]])</f>
        <v>2024</v>
      </c>
      <c r="H897">
        <f>MONTH(ohrm_timesheet[[#This Row],[start_date]])</f>
        <v>7</v>
      </c>
    </row>
  </sheetData>
  <mergeCells count="1">
    <mergeCell ref="A1:E2"/>
  </mergeCells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DB4F-3FC6-4815-A9F8-71110DB94016}">
  <sheetPr codeName="Sheet16"/>
  <dimension ref="A1:AW1445"/>
  <sheetViews>
    <sheetView tabSelected="1" workbookViewId="0">
      <pane xSplit="6" ySplit="5" topLeftCell="G6" activePane="bottomRight" state="frozen"/>
      <selection activeCell="E6" sqref="E6"/>
      <selection pane="topRight" activeCell="E6" sqref="E6"/>
      <selection pane="bottomLeft" activeCell="E6" sqref="E6"/>
      <selection pane="bottomRight" activeCell="E6" sqref="E6"/>
    </sheetView>
  </sheetViews>
  <sheetFormatPr defaultRowHeight="14.4" x14ac:dyDescent="0.3"/>
  <cols>
    <col min="1" max="1" width="13.77734375" bestFit="1" customWidth="1"/>
    <col min="2" max="2" width="23.44140625" bestFit="1" customWidth="1"/>
    <col min="3" max="3" width="27.44140625" bestFit="1" customWidth="1"/>
    <col min="4" max="4" width="10.44140625" bestFit="1" customWidth="1"/>
    <col min="5" max="5" width="11.44140625" bestFit="1" customWidth="1"/>
    <col min="6" max="6" width="14.77734375" bestFit="1" customWidth="1"/>
    <col min="7" max="7" width="20.6640625" bestFit="1" customWidth="1"/>
    <col min="8" max="8" width="10.44140625" bestFit="1" customWidth="1"/>
    <col min="9" max="9" width="11.5546875" bestFit="1" customWidth="1"/>
    <col min="10" max="10" width="10.77734375" bestFit="1" customWidth="1"/>
    <col min="11" max="11" width="6.6640625" bestFit="1" customWidth="1"/>
    <col min="12" max="12" width="8.5546875" bestFit="1" customWidth="1"/>
    <col min="13" max="13" width="13.109375" bestFit="1" customWidth="1"/>
    <col min="14" max="14" width="43.33203125" bestFit="1" customWidth="1"/>
    <col min="15" max="15" width="11.44140625" bestFit="1" customWidth="1"/>
    <col min="16" max="16" width="4.44140625" bestFit="1" customWidth="1"/>
    <col min="17" max="17" width="9.88671875" bestFit="1" customWidth="1"/>
    <col min="18" max="18" width="10.21875" bestFit="1" customWidth="1"/>
    <col min="19" max="19" width="8.109375" bestFit="1" customWidth="1"/>
    <col min="20" max="20" width="22.109375" bestFit="1" customWidth="1"/>
    <col min="21" max="21" width="23" bestFit="1" customWidth="1"/>
    <col min="22" max="22" width="80.5546875" bestFit="1" customWidth="1"/>
    <col min="23" max="23" width="11.44140625" bestFit="1" customWidth="1"/>
    <col min="24" max="24" width="4.44140625" bestFit="1" customWidth="1"/>
    <col min="25" max="25" width="13.5546875" bestFit="1" customWidth="1"/>
    <col min="26" max="26" width="18.6640625" bestFit="1" customWidth="1"/>
    <col min="27" max="27" width="37.44140625" bestFit="1" customWidth="1"/>
    <col min="28" max="28" width="20.88671875" bestFit="1" customWidth="1"/>
    <col min="29" max="29" width="19.77734375" bestFit="1" customWidth="1"/>
    <col min="30" max="30" width="20" bestFit="1" customWidth="1"/>
    <col min="31" max="31" width="33.21875" bestFit="1" customWidth="1"/>
    <col min="32" max="32" width="22.21875" bestFit="1" customWidth="1"/>
    <col min="33" max="33" width="21" bestFit="1" customWidth="1"/>
    <col min="34" max="34" width="12.5546875" bestFit="1" customWidth="1"/>
    <col min="35" max="35" width="24.77734375" bestFit="1" customWidth="1"/>
    <col min="36" max="36" width="26.109375" bestFit="1" customWidth="1"/>
    <col min="37" max="37" width="8.88671875" style="5" bestFit="1" customWidth="1"/>
    <col min="38" max="38" width="19.88671875" style="5" bestFit="1" customWidth="1"/>
    <col min="39" max="39" width="21.44140625" style="5" bestFit="1" customWidth="1"/>
    <col min="40" max="40" width="16.6640625" style="5" bestFit="1" customWidth="1"/>
    <col min="41" max="41" width="26.44140625" style="5" bestFit="1" customWidth="1"/>
    <col min="42" max="42" width="8.77734375" style="5" bestFit="1" customWidth="1"/>
    <col min="43" max="43" width="16.33203125" style="5" bestFit="1" customWidth="1"/>
    <col min="44" max="44" width="68.33203125" style="5" hidden="1" customWidth="1"/>
    <col min="45" max="45" width="16.21875" style="5" bestFit="1" customWidth="1"/>
    <col min="46" max="46" width="13.5546875" style="5" bestFit="1" customWidth="1"/>
    <col min="47" max="47" width="12.88671875" style="5" bestFit="1" customWidth="1"/>
    <col min="48" max="48" width="16.77734375" style="5" bestFit="1" customWidth="1"/>
    <col min="49" max="49" width="8.77734375" style="5" bestFit="1" customWidth="1"/>
    <col min="50" max="50" width="16.5546875" bestFit="1" customWidth="1"/>
    <col min="51" max="51" width="20.44140625" bestFit="1" customWidth="1"/>
    <col min="52" max="52" width="13.109375" bestFit="1" customWidth="1"/>
    <col min="53" max="53" width="18.109375" bestFit="1" customWidth="1"/>
    <col min="54" max="54" width="8.88671875" bestFit="1" customWidth="1"/>
    <col min="55" max="55" width="14.21875" bestFit="1" customWidth="1"/>
  </cols>
  <sheetData>
    <row r="1" spans="1:49" x14ac:dyDescent="0.3">
      <c r="A1" s="26" t="s">
        <v>1179</v>
      </c>
      <c r="B1" s="26"/>
      <c r="C1" s="26"/>
      <c r="D1" s="26"/>
      <c r="E1" s="26"/>
      <c r="AK1"/>
      <c r="AL1"/>
      <c r="AM1"/>
      <c r="AN1"/>
      <c r="AO1"/>
      <c r="AP1"/>
      <c r="AQ1"/>
      <c r="AR1"/>
      <c r="AS1"/>
      <c r="AT1"/>
      <c r="AU1"/>
      <c r="AV1"/>
      <c r="AW1"/>
    </row>
    <row r="2" spans="1:49" x14ac:dyDescent="0.3">
      <c r="A2" s="26"/>
      <c r="B2" s="26"/>
      <c r="C2" s="26"/>
      <c r="D2" s="26"/>
      <c r="E2" s="26"/>
      <c r="AK2"/>
      <c r="AL2"/>
      <c r="AM2"/>
      <c r="AN2"/>
      <c r="AO2"/>
      <c r="AP2"/>
      <c r="AQ2"/>
      <c r="AR2"/>
      <c r="AS2"/>
      <c r="AT2"/>
      <c r="AU2"/>
      <c r="AV2"/>
      <c r="AW2"/>
    </row>
    <row r="3" spans="1:49" x14ac:dyDescent="0.3">
      <c r="AK3"/>
      <c r="AL3"/>
      <c r="AM3"/>
      <c r="AN3"/>
      <c r="AO3"/>
      <c r="AP3"/>
      <c r="AQ3"/>
      <c r="AR3"/>
      <c r="AS3"/>
      <c r="AT3"/>
      <c r="AU3"/>
      <c r="AV3"/>
      <c r="AW3"/>
    </row>
    <row r="4" spans="1:49" x14ac:dyDescent="0.3">
      <c r="AK4"/>
      <c r="AL4"/>
      <c r="AM4"/>
      <c r="AN4"/>
      <c r="AO4"/>
      <c r="AP4"/>
      <c r="AQ4"/>
      <c r="AR4"/>
      <c r="AS4"/>
      <c r="AT4"/>
      <c r="AU4"/>
      <c r="AV4"/>
      <c r="AW4"/>
    </row>
    <row r="5" spans="1:49" x14ac:dyDescent="0.3">
      <c r="A5" t="s">
        <v>671</v>
      </c>
      <c r="B5" t="s">
        <v>677</v>
      </c>
      <c r="C5" t="s">
        <v>678</v>
      </c>
      <c r="D5" t="s">
        <v>679</v>
      </c>
      <c r="E5" t="s">
        <v>680</v>
      </c>
      <c r="F5" t="s">
        <v>681</v>
      </c>
      <c r="G5" s="3" t="s">
        <v>2</v>
      </c>
      <c r="H5" s="3" t="s">
        <v>533</v>
      </c>
      <c r="I5" s="3" t="s">
        <v>672</v>
      </c>
      <c r="J5" s="3" t="s">
        <v>673</v>
      </c>
      <c r="K5" s="3" t="s">
        <v>382</v>
      </c>
      <c r="L5" s="3" t="s">
        <v>1</v>
      </c>
      <c r="AK5"/>
      <c r="AL5"/>
      <c r="AM5"/>
      <c r="AN5"/>
      <c r="AO5"/>
      <c r="AP5"/>
      <c r="AQ5"/>
      <c r="AR5"/>
      <c r="AS5"/>
      <c r="AT5"/>
      <c r="AU5"/>
      <c r="AV5"/>
      <c r="AW5"/>
    </row>
    <row r="6" spans="1:49" x14ac:dyDescent="0.3">
      <c r="A6">
        <v>4</v>
      </c>
      <c r="B6">
        <v>1</v>
      </c>
      <c r="D6" t="s">
        <v>676</v>
      </c>
      <c r="E6" s="1">
        <v>44491</v>
      </c>
      <c r="F6">
        <v>2</v>
      </c>
      <c r="G6" t="str">
        <f>_xlfn.XLOOKUP(ohrm_timesheet_action_log[[#This Row],[timesheet_id]],ohrm_timesheet[timesheet_id],ohrm_timesheet[Employee Name],"NF",0,1)</f>
        <v>Sheel Sharma</v>
      </c>
      <c r="H6" t="str">
        <f>_xlfn.XLOOKUP(ohrm_timesheet_action_log[[#This Row],[timesheet_id]],ohrm_timesheet[timesheet_id],ohrm_timesheet[state],"NF",0,1)</f>
        <v>APPROVED</v>
      </c>
      <c r="I6" s="1">
        <f>_xlfn.XLOOKUP(ohrm_timesheet_action_log[[#This Row],[timesheet_id]],ohrm_timesheet[timesheet_id],ohrm_timesheet[start_date],"NF",0,1)</f>
        <v>44466</v>
      </c>
      <c r="J6" s="1">
        <f>_xlfn.XLOOKUP(ohrm_timesheet_action_log[[#This Row],[timesheet_id]],ohrm_timesheet[timesheet_id],ohrm_timesheet[end_date],"NF",0,1)</f>
        <v>44472</v>
      </c>
      <c r="K6">
        <f>_xlfn.XLOOKUP(ohrm_timesheet_action_log[[#This Row],[timesheet_id]],ohrm_timesheet[timesheet_id],ohrm_timesheet[Year],"NF",0,1)</f>
        <v>2021</v>
      </c>
      <c r="L6">
        <f>_xlfn.XLOOKUP(ohrm_timesheet_action_log[[#This Row],[timesheet_id]],ohrm_timesheet[timesheet_id],ohrm_timesheet[Month],"NF",0,1)</f>
        <v>9</v>
      </c>
      <c r="AK6"/>
      <c r="AL6"/>
      <c r="AM6"/>
      <c r="AN6"/>
      <c r="AO6"/>
      <c r="AP6"/>
      <c r="AQ6"/>
      <c r="AR6"/>
      <c r="AS6"/>
      <c r="AT6"/>
      <c r="AU6"/>
      <c r="AV6"/>
      <c r="AW6"/>
    </row>
    <row r="7" spans="1:49" x14ac:dyDescent="0.3">
      <c r="A7">
        <v>4</v>
      </c>
      <c r="B7">
        <v>2</v>
      </c>
      <c r="C7" t="s">
        <v>55</v>
      </c>
      <c r="D7" t="s">
        <v>675</v>
      </c>
      <c r="E7" s="1">
        <v>44491</v>
      </c>
      <c r="F7">
        <v>99999</v>
      </c>
      <c r="G7" t="str">
        <f>_xlfn.XLOOKUP(ohrm_timesheet_action_log[[#This Row],[timesheet_id]],ohrm_timesheet[timesheet_id],ohrm_timesheet[Employee Name],"NF",0,1)</f>
        <v>Sheel Sharma</v>
      </c>
      <c r="H7" t="str">
        <f>_xlfn.XLOOKUP(ohrm_timesheet_action_log[[#This Row],[timesheet_id]],ohrm_timesheet[timesheet_id],ohrm_timesheet[state],"NF",0,1)</f>
        <v>APPROVED</v>
      </c>
      <c r="I7" s="1">
        <f>_xlfn.XLOOKUP(ohrm_timesheet_action_log[[#This Row],[timesheet_id]],ohrm_timesheet[timesheet_id],ohrm_timesheet[start_date],"NF",0,1)</f>
        <v>44466</v>
      </c>
      <c r="J7" s="1">
        <f>_xlfn.XLOOKUP(ohrm_timesheet_action_log[[#This Row],[timesheet_id]],ohrm_timesheet[timesheet_id],ohrm_timesheet[end_date],"NF",0,1)</f>
        <v>44472</v>
      </c>
      <c r="K7">
        <f>_xlfn.XLOOKUP(ohrm_timesheet_action_log[[#This Row],[timesheet_id]],ohrm_timesheet[timesheet_id],ohrm_timesheet[Year],"NF",0,1)</f>
        <v>2021</v>
      </c>
      <c r="L7">
        <f>_xlfn.XLOOKUP(ohrm_timesheet_action_log[[#This Row],[timesheet_id]],ohrm_timesheet[timesheet_id],ohrm_timesheet[Month],"NF",0,1)</f>
        <v>9</v>
      </c>
      <c r="AK7"/>
      <c r="AL7"/>
      <c r="AM7"/>
      <c r="AN7"/>
      <c r="AO7"/>
      <c r="AP7"/>
      <c r="AQ7"/>
      <c r="AR7"/>
      <c r="AS7"/>
      <c r="AT7"/>
      <c r="AU7"/>
      <c r="AV7"/>
      <c r="AW7"/>
    </row>
    <row r="8" spans="1:49" x14ac:dyDescent="0.3">
      <c r="A8">
        <v>3</v>
      </c>
      <c r="B8">
        <v>3</v>
      </c>
      <c r="D8" t="s">
        <v>676</v>
      </c>
      <c r="E8" s="1">
        <v>44491</v>
      </c>
      <c r="F8">
        <v>2</v>
      </c>
      <c r="G8" t="str">
        <f>_xlfn.XLOOKUP(ohrm_timesheet_action_log[[#This Row],[timesheet_id]],ohrm_timesheet[timesheet_id],ohrm_timesheet[Employee Name],"NF",0,1)</f>
        <v>Sheel Sharma</v>
      </c>
      <c r="H8" t="str">
        <f>_xlfn.XLOOKUP(ohrm_timesheet_action_log[[#This Row],[timesheet_id]],ohrm_timesheet[timesheet_id],ohrm_timesheet[state],"NF",0,1)</f>
        <v>APPROVED</v>
      </c>
      <c r="I8" s="1">
        <f>_xlfn.XLOOKUP(ohrm_timesheet_action_log[[#This Row],[timesheet_id]],ohrm_timesheet[timesheet_id],ohrm_timesheet[start_date],"NF",0,1)</f>
        <v>44487</v>
      </c>
      <c r="J8" s="1">
        <f>_xlfn.XLOOKUP(ohrm_timesheet_action_log[[#This Row],[timesheet_id]],ohrm_timesheet[timesheet_id],ohrm_timesheet[end_date],"NF",0,1)</f>
        <v>44493</v>
      </c>
      <c r="K8">
        <f>_xlfn.XLOOKUP(ohrm_timesheet_action_log[[#This Row],[timesheet_id]],ohrm_timesheet[timesheet_id],ohrm_timesheet[Year],"NF",0,1)</f>
        <v>2021</v>
      </c>
      <c r="L8">
        <f>_xlfn.XLOOKUP(ohrm_timesheet_action_log[[#This Row],[timesheet_id]],ohrm_timesheet[timesheet_id],ohrm_timesheet[Month],"NF",0,1)</f>
        <v>10</v>
      </c>
      <c r="AK8"/>
      <c r="AL8"/>
      <c r="AM8"/>
      <c r="AN8"/>
      <c r="AO8"/>
      <c r="AP8"/>
      <c r="AQ8"/>
      <c r="AR8"/>
      <c r="AS8"/>
      <c r="AT8"/>
      <c r="AU8"/>
      <c r="AV8"/>
      <c r="AW8"/>
    </row>
    <row r="9" spans="1:49" x14ac:dyDescent="0.3">
      <c r="A9">
        <v>5</v>
      </c>
      <c r="B9">
        <v>4</v>
      </c>
      <c r="D9" t="s">
        <v>676</v>
      </c>
      <c r="E9" s="1">
        <v>44491</v>
      </c>
      <c r="F9">
        <v>2</v>
      </c>
      <c r="G9" t="str">
        <f>_xlfn.XLOOKUP(ohrm_timesheet_action_log[[#This Row],[timesheet_id]],ohrm_timesheet[timesheet_id],ohrm_timesheet[Employee Name],"NF",0,1)</f>
        <v>Sheel Sharma</v>
      </c>
      <c r="H9" t="str">
        <f>_xlfn.XLOOKUP(ohrm_timesheet_action_log[[#This Row],[timesheet_id]],ohrm_timesheet[timesheet_id],ohrm_timesheet[state],"NF",0,1)</f>
        <v>APPROVED</v>
      </c>
      <c r="I9" s="1">
        <f>_xlfn.XLOOKUP(ohrm_timesheet_action_log[[#This Row],[timesheet_id]],ohrm_timesheet[timesheet_id],ohrm_timesheet[start_date],"NF",0,1)</f>
        <v>44480</v>
      </c>
      <c r="J9" s="1">
        <f>_xlfn.XLOOKUP(ohrm_timesheet_action_log[[#This Row],[timesheet_id]],ohrm_timesheet[timesheet_id],ohrm_timesheet[end_date],"NF",0,1)</f>
        <v>44486</v>
      </c>
      <c r="K9">
        <f>_xlfn.XLOOKUP(ohrm_timesheet_action_log[[#This Row],[timesheet_id]],ohrm_timesheet[timesheet_id],ohrm_timesheet[Year],"NF",0,1)</f>
        <v>2021</v>
      </c>
      <c r="L9">
        <f>_xlfn.XLOOKUP(ohrm_timesheet_action_log[[#This Row],[timesheet_id]],ohrm_timesheet[timesheet_id],ohrm_timesheet[Month],"NF",0,1)</f>
        <v>10</v>
      </c>
      <c r="AK9"/>
      <c r="AL9"/>
      <c r="AM9"/>
      <c r="AN9"/>
      <c r="AO9"/>
      <c r="AP9"/>
      <c r="AQ9"/>
      <c r="AR9"/>
      <c r="AS9"/>
      <c r="AT9"/>
      <c r="AU9"/>
      <c r="AV9"/>
      <c r="AW9"/>
    </row>
    <row r="10" spans="1:49" x14ac:dyDescent="0.3">
      <c r="A10">
        <v>6</v>
      </c>
      <c r="B10">
        <v>5</v>
      </c>
      <c r="D10" t="s">
        <v>676</v>
      </c>
      <c r="E10" s="1">
        <v>44491</v>
      </c>
      <c r="F10">
        <v>2</v>
      </c>
      <c r="G10" t="str">
        <f>_xlfn.XLOOKUP(ohrm_timesheet_action_log[[#This Row],[timesheet_id]],ohrm_timesheet[timesheet_id],ohrm_timesheet[Employee Name],"NF",0,1)</f>
        <v>Sheel Sharma</v>
      </c>
      <c r="H10" t="str">
        <f>_xlfn.XLOOKUP(ohrm_timesheet_action_log[[#This Row],[timesheet_id]],ohrm_timesheet[timesheet_id],ohrm_timesheet[state],"NF",0,1)</f>
        <v>APPROVED</v>
      </c>
      <c r="I10" s="1">
        <f>_xlfn.XLOOKUP(ohrm_timesheet_action_log[[#This Row],[timesheet_id]],ohrm_timesheet[timesheet_id],ohrm_timesheet[start_date],"NF",0,1)</f>
        <v>44473</v>
      </c>
      <c r="J10" s="1">
        <f>_xlfn.XLOOKUP(ohrm_timesheet_action_log[[#This Row],[timesheet_id]],ohrm_timesheet[timesheet_id],ohrm_timesheet[end_date],"NF",0,1)</f>
        <v>44479</v>
      </c>
      <c r="K10">
        <f>_xlfn.XLOOKUP(ohrm_timesheet_action_log[[#This Row],[timesheet_id]],ohrm_timesheet[timesheet_id],ohrm_timesheet[Year],"NF",0,1)</f>
        <v>2021</v>
      </c>
      <c r="L10">
        <f>_xlfn.XLOOKUP(ohrm_timesheet_action_log[[#This Row],[timesheet_id]],ohrm_timesheet[timesheet_id],ohrm_timesheet[Month],"NF",0,1)</f>
        <v>10</v>
      </c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 spans="1:49" x14ac:dyDescent="0.3">
      <c r="A11">
        <v>11</v>
      </c>
      <c r="B11">
        <v>6</v>
      </c>
      <c r="D11" t="s">
        <v>676</v>
      </c>
      <c r="E11" s="1">
        <v>44503</v>
      </c>
      <c r="F11">
        <v>5</v>
      </c>
      <c r="G11" t="str">
        <f>_xlfn.XLOOKUP(ohrm_timesheet_action_log[[#This Row],[timesheet_id]],ohrm_timesheet[timesheet_id],ohrm_timesheet[Employee Name],"NF",0,1)</f>
        <v>x_Anjali Kumari</v>
      </c>
      <c r="H11" t="str">
        <f>_xlfn.XLOOKUP(ohrm_timesheet_action_log[[#This Row],[timesheet_id]],ohrm_timesheet[timesheet_id],ohrm_timesheet[state],"NF",0,1)</f>
        <v>APPROVED</v>
      </c>
      <c r="I11" s="1">
        <f>_xlfn.XLOOKUP(ohrm_timesheet_action_log[[#This Row],[timesheet_id]],ohrm_timesheet[timesheet_id],ohrm_timesheet[start_date],"NF",0,1)</f>
        <v>44466</v>
      </c>
      <c r="J11" s="1">
        <f>_xlfn.XLOOKUP(ohrm_timesheet_action_log[[#This Row],[timesheet_id]],ohrm_timesheet[timesheet_id],ohrm_timesheet[end_date],"NF",0,1)</f>
        <v>44472</v>
      </c>
      <c r="K11">
        <f>_xlfn.XLOOKUP(ohrm_timesheet_action_log[[#This Row],[timesheet_id]],ohrm_timesheet[timesheet_id],ohrm_timesheet[Year],"NF",0,1)</f>
        <v>2021</v>
      </c>
      <c r="L11">
        <f>_xlfn.XLOOKUP(ohrm_timesheet_action_log[[#This Row],[timesheet_id]],ohrm_timesheet[timesheet_id],ohrm_timesheet[Month],"NF",0,1)</f>
        <v>9</v>
      </c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 spans="1:49" x14ac:dyDescent="0.3">
      <c r="A12">
        <v>12</v>
      </c>
      <c r="B12">
        <v>7</v>
      </c>
      <c r="D12" t="s">
        <v>676</v>
      </c>
      <c r="E12" s="1">
        <v>44503</v>
      </c>
      <c r="F12">
        <v>5</v>
      </c>
      <c r="G12" t="str">
        <f>_xlfn.XLOOKUP(ohrm_timesheet_action_log[[#This Row],[timesheet_id]],ohrm_timesheet[timesheet_id],ohrm_timesheet[Employee Name],"NF",0,1)</f>
        <v>x_Anjali Kumari</v>
      </c>
      <c r="H12" t="str">
        <f>_xlfn.XLOOKUP(ohrm_timesheet_action_log[[#This Row],[timesheet_id]],ohrm_timesheet[timesheet_id],ohrm_timesheet[state],"NF",0,1)</f>
        <v>APPROVED</v>
      </c>
      <c r="I12" s="1">
        <f>_xlfn.XLOOKUP(ohrm_timesheet_action_log[[#This Row],[timesheet_id]],ohrm_timesheet[timesheet_id],ohrm_timesheet[start_date],"NF",0,1)</f>
        <v>44473</v>
      </c>
      <c r="J12" s="1">
        <f>_xlfn.XLOOKUP(ohrm_timesheet_action_log[[#This Row],[timesheet_id]],ohrm_timesheet[timesheet_id],ohrm_timesheet[end_date],"NF",0,1)</f>
        <v>44479</v>
      </c>
      <c r="K12">
        <f>_xlfn.XLOOKUP(ohrm_timesheet_action_log[[#This Row],[timesheet_id]],ohrm_timesheet[timesheet_id],ohrm_timesheet[Year],"NF",0,1)</f>
        <v>2021</v>
      </c>
      <c r="L12">
        <f>_xlfn.XLOOKUP(ohrm_timesheet_action_log[[#This Row],[timesheet_id]],ohrm_timesheet[timesheet_id],ohrm_timesheet[Month],"NF",0,1)</f>
        <v>10</v>
      </c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 spans="1:49" x14ac:dyDescent="0.3">
      <c r="A13">
        <v>13</v>
      </c>
      <c r="B13">
        <v>8</v>
      </c>
      <c r="D13" t="s">
        <v>676</v>
      </c>
      <c r="E13" s="1">
        <v>44503</v>
      </c>
      <c r="F13">
        <v>5</v>
      </c>
      <c r="G13" t="str">
        <f>_xlfn.XLOOKUP(ohrm_timesheet_action_log[[#This Row],[timesheet_id]],ohrm_timesheet[timesheet_id],ohrm_timesheet[Employee Name],"NF",0,1)</f>
        <v>x_Anjali Kumari</v>
      </c>
      <c r="H13" t="str">
        <f>_xlfn.XLOOKUP(ohrm_timesheet_action_log[[#This Row],[timesheet_id]],ohrm_timesheet[timesheet_id],ohrm_timesheet[state],"NF",0,1)</f>
        <v>APPROVED</v>
      </c>
      <c r="I13" s="1">
        <f>_xlfn.XLOOKUP(ohrm_timesheet_action_log[[#This Row],[timesheet_id]],ohrm_timesheet[timesheet_id],ohrm_timesheet[start_date],"NF",0,1)</f>
        <v>44480</v>
      </c>
      <c r="J13" s="1">
        <f>_xlfn.XLOOKUP(ohrm_timesheet_action_log[[#This Row],[timesheet_id]],ohrm_timesheet[timesheet_id],ohrm_timesheet[end_date],"NF",0,1)</f>
        <v>44486</v>
      </c>
      <c r="K13">
        <f>_xlfn.XLOOKUP(ohrm_timesheet_action_log[[#This Row],[timesheet_id]],ohrm_timesheet[timesheet_id],ohrm_timesheet[Year],"NF",0,1)</f>
        <v>2021</v>
      </c>
      <c r="L13">
        <f>_xlfn.XLOOKUP(ohrm_timesheet_action_log[[#This Row],[timesheet_id]],ohrm_timesheet[timesheet_id],ohrm_timesheet[Month],"NF",0,1)</f>
        <v>10</v>
      </c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 spans="1:49" x14ac:dyDescent="0.3">
      <c r="A14">
        <v>14</v>
      </c>
      <c r="B14">
        <v>9</v>
      </c>
      <c r="D14" t="s">
        <v>676</v>
      </c>
      <c r="E14" s="1">
        <v>44503</v>
      </c>
      <c r="F14">
        <v>5</v>
      </c>
      <c r="G14" t="str">
        <f>_xlfn.XLOOKUP(ohrm_timesheet_action_log[[#This Row],[timesheet_id]],ohrm_timesheet[timesheet_id],ohrm_timesheet[Employee Name],"NF",0,1)</f>
        <v>x_Anjali Kumari</v>
      </c>
      <c r="H14" t="str">
        <f>_xlfn.XLOOKUP(ohrm_timesheet_action_log[[#This Row],[timesheet_id]],ohrm_timesheet[timesheet_id],ohrm_timesheet[state],"NF",0,1)</f>
        <v>APPROVED</v>
      </c>
      <c r="I14" s="1">
        <f>_xlfn.XLOOKUP(ohrm_timesheet_action_log[[#This Row],[timesheet_id]],ohrm_timesheet[timesheet_id],ohrm_timesheet[start_date],"NF",0,1)</f>
        <v>44487</v>
      </c>
      <c r="J14" s="1">
        <f>_xlfn.XLOOKUP(ohrm_timesheet_action_log[[#This Row],[timesheet_id]],ohrm_timesheet[timesheet_id],ohrm_timesheet[end_date],"NF",0,1)</f>
        <v>44493</v>
      </c>
      <c r="K14">
        <f>_xlfn.XLOOKUP(ohrm_timesheet_action_log[[#This Row],[timesheet_id]],ohrm_timesheet[timesheet_id],ohrm_timesheet[Year],"NF",0,1)</f>
        <v>2021</v>
      </c>
      <c r="L14">
        <f>_xlfn.XLOOKUP(ohrm_timesheet_action_log[[#This Row],[timesheet_id]],ohrm_timesheet[timesheet_id],ohrm_timesheet[Month],"NF",0,1)</f>
        <v>10</v>
      </c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 spans="1:49" x14ac:dyDescent="0.3">
      <c r="A15">
        <v>15</v>
      </c>
      <c r="B15">
        <v>10</v>
      </c>
      <c r="D15" t="s">
        <v>676</v>
      </c>
      <c r="E15" s="1">
        <v>44503</v>
      </c>
      <c r="F15">
        <v>5</v>
      </c>
      <c r="G15" t="str">
        <f>_xlfn.XLOOKUP(ohrm_timesheet_action_log[[#This Row],[timesheet_id]],ohrm_timesheet[timesheet_id],ohrm_timesheet[Employee Name],"NF",0,1)</f>
        <v>x_Anjali Kumari</v>
      </c>
      <c r="H15" t="str">
        <f>_xlfn.XLOOKUP(ohrm_timesheet_action_log[[#This Row],[timesheet_id]],ohrm_timesheet[timesheet_id],ohrm_timesheet[state],"NF",0,1)</f>
        <v>APPROVED</v>
      </c>
      <c r="I15" s="1">
        <f>_xlfn.XLOOKUP(ohrm_timesheet_action_log[[#This Row],[timesheet_id]],ohrm_timesheet[timesheet_id],ohrm_timesheet[start_date],"NF",0,1)</f>
        <v>44494</v>
      </c>
      <c r="J15" s="1">
        <f>_xlfn.XLOOKUP(ohrm_timesheet_action_log[[#This Row],[timesheet_id]],ohrm_timesheet[timesheet_id],ohrm_timesheet[end_date],"NF",0,1)</f>
        <v>44500</v>
      </c>
      <c r="K15">
        <f>_xlfn.XLOOKUP(ohrm_timesheet_action_log[[#This Row],[timesheet_id]],ohrm_timesheet[timesheet_id],ohrm_timesheet[Year],"NF",0,1)</f>
        <v>2021</v>
      </c>
      <c r="L15">
        <f>_xlfn.XLOOKUP(ohrm_timesheet_action_log[[#This Row],[timesheet_id]],ohrm_timesheet[timesheet_id],ohrm_timesheet[Month],"NF",0,1)</f>
        <v>10</v>
      </c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 spans="1:49" x14ac:dyDescent="0.3">
      <c r="A16">
        <v>21</v>
      </c>
      <c r="B16">
        <v>11</v>
      </c>
      <c r="D16" t="s">
        <v>676</v>
      </c>
      <c r="E16" s="1">
        <v>44508</v>
      </c>
      <c r="F16">
        <v>6</v>
      </c>
      <c r="G16" t="str">
        <f>_xlfn.XLOOKUP(ohrm_timesheet_action_log[[#This Row],[timesheet_id]],ohrm_timesheet[timesheet_id],ohrm_timesheet[Employee Name],"NF",0,1)</f>
        <v>Shekhar Sharma</v>
      </c>
      <c r="H16" t="str">
        <f>_xlfn.XLOOKUP(ohrm_timesheet_action_log[[#This Row],[timesheet_id]],ohrm_timesheet[timesheet_id],ohrm_timesheet[state],"NF",0,1)</f>
        <v>APPROVED</v>
      </c>
      <c r="I16" s="1">
        <f>_xlfn.XLOOKUP(ohrm_timesheet_action_log[[#This Row],[timesheet_id]],ohrm_timesheet[timesheet_id],ohrm_timesheet[start_date],"NF",0,1)</f>
        <v>44508</v>
      </c>
      <c r="J16" s="1">
        <f>_xlfn.XLOOKUP(ohrm_timesheet_action_log[[#This Row],[timesheet_id]],ohrm_timesheet[timesheet_id],ohrm_timesheet[end_date],"NF",0,1)</f>
        <v>44514</v>
      </c>
      <c r="K16">
        <f>_xlfn.XLOOKUP(ohrm_timesheet_action_log[[#This Row],[timesheet_id]],ohrm_timesheet[timesheet_id],ohrm_timesheet[Year],"NF",0,1)</f>
        <v>2021</v>
      </c>
      <c r="L16">
        <f>_xlfn.XLOOKUP(ohrm_timesheet_action_log[[#This Row],[timesheet_id]],ohrm_timesheet[timesheet_id],ohrm_timesheet[Month],"NF",0,1)</f>
        <v>11</v>
      </c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 spans="1:49" x14ac:dyDescent="0.3">
      <c r="A17">
        <v>11</v>
      </c>
      <c r="B17">
        <v>12</v>
      </c>
      <c r="C17" t="s">
        <v>682</v>
      </c>
      <c r="D17" t="s">
        <v>675</v>
      </c>
      <c r="E17" s="1">
        <v>44509</v>
      </c>
      <c r="F17">
        <v>99999</v>
      </c>
      <c r="G17" t="str">
        <f>_xlfn.XLOOKUP(ohrm_timesheet_action_log[[#This Row],[timesheet_id]],ohrm_timesheet[timesheet_id],ohrm_timesheet[Employee Name],"NF",0,1)</f>
        <v>x_Anjali Kumari</v>
      </c>
      <c r="H17" t="str">
        <f>_xlfn.XLOOKUP(ohrm_timesheet_action_log[[#This Row],[timesheet_id]],ohrm_timesheet[timesheet_id],ohrm_timesheet[state],"NF",0,1)</f>
        <v>APPROVED</v>
      </c>
      <c r="I17" s="1">
        <f>_xlfn.XLOOKUP(ohrm_timesheet_action_log[[#This Row],[timesheet_id]],ohrm_timesheet[timesheet_id],ohrm_timesheet[start_date],"NF",0,1)</f>
        <v>44466</v>
      </c>
      <c r="J17" s="1">
        <f>_xlfn.XLOOKUP(ohrm_timesheet_action_log[[#This Row],[timesheet_id]],ohrm_timesheet[timesheet_id],ohrm_timesheet[end_date],"NF",0,1)</f>
        <v>44472</v>
      </c>
      <c r="K17">
        <f>_xlfn.XLOOKUP(ohrm_timesheet_action_log[[#This Row],[timesheet_id]],ohrm_timesheet[timesheet_id],ohrm_timesheet[Year],"NF",0,1)</f>
        <v>2021</v>
      </c>
      <c r="L17">
        <f>_xlfn.XLOOKUP(ohrm_timesheet_action_log[[#This Row],[timesheet_id]],ohrm_timesheet[timesheet_id],ohrm_timesheet[Month],"NF",0,1)</f>
        <v>9</v>
      </c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 spans="1:49" x14ac:dyDescent="0.3">
      <c r="A18">
        <v>12</v>
      </c>
      <c r="B18">
        <v>13</v>
      </c>
      <c r="C18" t="s">
        <v>682</v>
      </c>
      <c r="D18" t="s">
        <v>675</v>
      </c>
      <c r="E18" s="1">
        <v>44509</v>
      </c>
      <c r="F18">
        <v>99999</v>
      </c>
      <c r="G18" t="str">
        <f>_xlfn.XLOOKUP(ohrm_timesheet_action_log[[#This Row],[timesheet_id]],ohrm_timesheet[timesheet_id],ohrm_timesheet[Employee Name],"NF",0,1)</f>
        <v>x_Anjali Kumari</v>
      </c>
      <c r="H18" t="str">
        <f>_xlfn.XLOOKUP(ohrm_timesheet_action_log[[#This Row],[timesheet_id]],ohrm_timesheet[timesheet_id],ohrm_timesheet[state],"NF",0,1)</f>
        <v>APPROVED</v>
      </c>
      <c r="I18" s="1">
        <f>_xlfn.XLOOKUP(ohrm_timesheet_action_log[[#This Row],[timesheet_id]],ohrm_timesheet[timesheet_id],ohrm_timesheet[start_date],"NF",0,1)</f>
        <v>44473</v>
      </c>
      <c r="J18" s="1">
        <f>_xlfn.XLOOKUP(ohrm_timesheet_action_log[[#This Row],[timesheet_id]],ohrm_timesheet[timesheet_id],ohrm_timesheet[end_date],"NF",0,1)</f>
        <v>44479</v>
      </c>
      <c r="K18">
        <f>_xlfn.XLOOKUP(ohrm_timesheet_action_log[[#This Row],[timesheet_id]],ohrm_timesheet[timesheet_id],ohrm_timesheet[Year],"NF",0,1)</f>
        <v>2021</v>
      </c>
      <c r="L18">
        <f>_xlfn.XLOOKUP(ohrm_timesheet_action_log[[#This Row],[timesheet_id]],ohrm_timesheet[timesheet_id],ohrm_timesheet[Month],"NF",0,1)</f>
        <v>10</v>
      </c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 spans="1:49" x14ac:dyDescent="0.3">
      <c r="A19">
        <v>13</v>
      </c>
      <c r="B19">
        <v>14</v>
      </c>
      <c r="C19" t="s">
        <v>682</v>
      </c>
      <c r="D19" t="s">
        <v>675</v>
      </c>
      <c r="E19" s="1">
        <v>44509</v>
      </c>
      <c r="F19">
        <v>99999</v>
      </c>
      <c r="G19" t="str">
        <f>_xlfn.XLOOKUP(ohrm_timesheet_action_log[[#This Row],[timesheet_id]],ohrm_timesheet[timesheet_id],ohrm_timesheet[Employee Name],"NF",0,1)</f>
        <v>x_Anjali Kumari</v>
      </c>
      <c r="H19" t="str">
        <f>_xlfn.XLOOKUP(ohrm_timesheet_action_log[[#This Row],[timesheet_id]],ohrm_timesheet[timesheet_id],ohrm_timesheet[state],"NF",0,1)</f>
        <v>APPROVED</v>
      </c>
      <c r="I19" s="1">
        <f>_xlfn.XLOOKUP(ohrm_timesheet_action_log[[#This Row],[timesheet_id]],ohrm_timesheet[timesheet_id],ohrm_timesheet[start_date],"NF",0,1)</f>
        <v>44480</v>
      </c>
      <c r="J19" s="1">
        <f>_xlfn.XLOOKUP(ohrm_timesheet_action_log[[#This Row],[timesheet_id]],ohrm_timesheet[timesheet_id],ohrm_timesheet[end_date],"NF",0,1)</f>
        <v>44486</v>
      </c>
      <c r="K19">
        <f>_xlfn.XLOOKUP(ohrm_timesheet_action_log[[#This Row],[timesheet_id]],ohrm_timesheet[timesheet_id],ohrm_timesheet[Year],"NF",0,1)</f>
        <v>2021</v>
      </c>
      <c r="L19">
        <f>_xlfn.XLOOKUP(ohrm_timesheet_action_log[[#This Row],[timesheet_id]],ohrm_timesheet[timesheet_id],ohrm_timesheet[Month],"NF",0,1)</f>
        <v>10</v>
      </c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 spans="1:49" x14ac:dyDescent="0.3">
      <c r="A20">
        <v>14</v>
      </c>
      <c r="B20">
        <v>15</v>
      </c>
      <c r="C20" t="s">
        <v>682</v>
      </c>
      <c r="D20" t="s">
        <v>675</v>
      </c>
      <c r="E20" s="1">
        <v>44509</v>
      </c>
      <c r="F20">
        <v>99999</v>
      </c>
      <c r="G20" t="str">
        <f>_xlfn.XLOOKUP(ohrm_timesheet_action_log[[#This Row],[timesheet_id]],ohrm_timesheet[timesheet_id],ohrm_timesheet[Employee Name],"NF",0,1)</f>
        <v>x_Anjali Kumari</v>
      </c>
      <c r="H20" t="str">
        <f>_xlfn.XLOOKUP(ohrm_timesheet_action_log[[#This Row],[timesheet_id]],ohrm_timesheet[timesheet_id],ohrm_timesheet[state],"NF",0,1)</f>
        <v>APPROVED</v>
      </c>
      <c r="I20" s="1">
        <f>_xlfn.XLOOKUP(ohrm_timesheet_action_log[[#This Row],[timesheet_id]],ohrm_timesheet[timesheet_id],ohrm_timesheet[start_date],"NF",0,1)</f>
        <v>44487</v>
      </c>
      <c r="J20" s="1">
        <f>_xlfn.XLOOKUP(ohrm_timesheet_action_log[[#This Row],[timesheet_id]],ohrm_timesheet[timesheet_id],ohrm_timesheet[end_date],"NF",0,1)</f>
        <v>44493</v>
      </c>
      <c r="K20">
        <f>_xlfn.XLOOKUP(ohrm_timesheet_action_log[[#This Row],[timesheet_id]],ohrm_timesheet[timesheet_id],ohrm_timesheet[Year],"NF",0,1)</f>
        <v>2021</v>
      </c>
      <c r="L20">
        <f>_xlfn.XLOOKUP(ohrm_timesheet_action_log[[#This Row],[timesheet_id]],ohrm_timesheet[timesheet_id],ohrm_timesheet[Month],"NF",0,1)</f>
        <v>10</v>
      </c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 spans="1:49" x14ac:dyDescent="0.3">
      <c r="A21">
        <v>15</v>
      </c>
      <c r="B21">
        <v>16</v>
      </c>
      <c r="C21" t="s">
        <v>682</v>
      </c>
      <c r="D21" t="s">
        <v>675</v>
      </c>
      <c r="E21" s="1">
        <v>44509</v>
      </c>
      <c r="F21">
        <v>99999</v>
      </c>
      <c r="G21" t="str">
        <f>_xlfn.XLOOKUP(ohrm_timesheet_action_log[[#This Row],[timesheet_id]],ohrm_timesheet[timesheet_id],ohrm_timesheet[Employee Name],"NF",0,1)</f>
        <v>x_Anjali Kumari</v>
      </c>
      <c r="H21" t="str">
        <f>_xlfn.XLOOKUP(ohrm_timesheet_action_log[[#This Row],[timesheet_id]],ohrm_timesheet[timesheet_id],ohrm_timesheet[state],"NF",0,1)</f>
        <v>APPROVED</v>
      </c>
      <c r="I21" s="1">
        <f>_xlfn.XLOOKUP(ohrm_timesheet_action_log[[#This Row],[timesheet_id]],ohrm_timesheet[timesheet_id],ohrm_timesheet[start_date],"NF",0,1)</f>
        <v>44494</v>
      </c>
      <c r="J21" s="1">
        <f>_xlfn.XLOOKUP(ohrm_timesheet_action_log[[#This Row],[timesheet_id]],ohrm_timesheet[timesheet_id],ohrm_timesheet[end_date],"NF",0,1)</f>
        <v>44500</v>
      </c>
      <c r="K21">
        <f>_xlfn.XLOOKUP(ohrm_timesheet_action_log[[#This Row],[timesheet_id]],ohrm_timesheet[timesheet_id],ohrm_timesheet[Year],"NF",0,1)</f>
        <v>2021</v>
      </c>
      <c r="L21">
        <f>_xlfn.XLOOKUP(ohrm_timesheet_action_log[[#This Row],[timesheet_id]],ohrm_timesheet[timesheet_id],ohrm_timesheet[Month],"NF",0,1)</f>
        <v>10</v>
      </c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 spans="1:49" x14ac:dyDescent="0.3">
      <c r="A22">
        <v>3</v>
      </c>
      <c r="B22">
        <v>17</v>
      </c>
      <c r="C22" t="s">
        <v>682</v>
      </c>
      <c r="D22" t="s">
        <v>675</v>
      </c>
      <c r="E22" s="1">
        <v>44509</v>
      </c>
      <c r="F22">
        <v>99999</v>
      </c>
      <c r="G22" t="str">
        <f>_xlfn.XLOOKUP(ohrm_timesheet_action_log[[#This Row],[timesheet_id]],ohrm_timesheet[timesheet_id],ohrm_timesheet[Employee Name],"NF",0,1)</f>
        <v>Sheel Sharma</v>
      </c>
      <c r="H22" t="str">
        <f>_xlfn.XLOOKUP(ohrm_timesheet_action_log[[#This Row],[timesheet_id]],ohrm_timesheet[timesheet_id],ohrm_timesheet[state],"NF",0,1)</f>
        <v>APPROVED</v>
      </c>
      <c r="I22" s="1">
        <f>_xlfn.XLOOKUP(ohrm_timesheet_action_log[[#This Row],[timesheet_id]],ohrm_timesheet[timesheet_id],ohrm_timesheet[start_date],"NF",0,1)</f>
        <v>44487</v>
      </c>
      <c r="J22" s="1">
        <f>_xlfn.XLOOKUP(ohrm_timesheet_action_log[[#This Row],[timesheet_id]],ohrm_timesheet[timesheet_id],ohrm_timesheet[end_date],"NF",0,1)</f>
        <v>44493</v>
      </c>
      <c r="K22">
        <f>_xlfn.XLOOKUP(ohrm_timesheet_action_log[[#This Row],[timesheet_id]],ohrm_timesheet[timesheet_id],ohrm_timesheet[Year],"NF",0,1)</f>
        <v>2021</v>
      </c>
      <c r="L22">
        <f>_xlfn.XLOOKUP(ohrm_timesheet_action_log[[#This Row],[timesheet_id]],ohrm_timesheet[timesheet_id],ohrm_timesheet[Month],"NF",0,1)</f>
        <v>10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 spans="1:49" x14ac:dyDescent="0.3">
      <c r="A23">
        <v>5</v>
      </c>
      <c r="B23">
        <v>18</v>
      </c>
      <c r="C23" t="s">
        <v>682</v>
      </c>
      <c r="D23" t="s">
        <v>675</v>
      </c>
      <c r="E23" s="1">
        <v>44509</v>
      </c>
      <c r="F23">
        <v>99999</v>
      </c>
      <c r="G23" t="str">
        <f>_xlfn.XLOOKUP(ohrm_timesheet_action_log[[#This Row],[timesheet_id]],ohrm_timesheet[timesheet_id],ohrm_timesheet[Employee Name],"NF",0,1)</f>
        <v>Sheel Sharma</v>
      </c>
      <c r="H23" t="str">
        <f>_xlfn.XLOOKUP(ohrm_timesheet_action_log[[#This Row],[timesheet_id]],ohrm_timesheet[timesheet_id],ohrm_timesheet[state],"NF",0,1)</f>
        <v>APPROVED</v>
      </c>
      <c r="I23" s="1">
        <f>_xlfn.XLOOKUP(ohrm_timesheet_action_log[[#This Row],[timesheet_id]],ohrm_timesheet[timesheet_id],ohrm_timesheet[start_date],"NF",0,1)</f>
        <v>44480</v>
      </c>
      <c r="J23" s="1">
        <f>_xlfn.XLOOKUP(ohrm_timesheet_action_log[[#This Row],[timesheet_id]],ohrm_timesheet[timesheet_id],ohrm_timesheet[end_date],"NF",0,1)</f>
        <v>44486</v>
      </c>
      <c r="K23">
        <f>_xlfn.XLOOKUP(ohrm_timesheet_action_log[[#This Row],[timesheet_id]],ohrm_timesheet[timesheet_id],ohrm_timesheet[Year],"NF",0,1)</f>
        <v>2021</v>
      </c>
      <c r="L23">
        <f>_xlfn.XLOOKUP(ohrm_timesheet_action_log[[#This Row],[timesheet_id]],ohrm_timesheet[timesheet_id],ohrm_timesheet[Month],"NF",0,1)</f>
        <v>10</v>
      </c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 spans="1:49" x14ac:dyDescent="0.3">
      <c r="A24">
        <v>6</v>
      </c>
      <c r="B24">
        <v>19</v>
      </c>
      <c r="C24" t="s">
        <v>682</v>
      </c>
      <c r="D24" t="s">
        <v>675</v>
      </c>
      <c r="E24" s="1">
        <v>44509</v>
      </c>
      <c r="F24">
        <v>99999</v>
      </c>
      <c r="G24" t="str">
        <f>_xlfn.XLOOKUP(ohrm_timesheet_action_log[[#This Row],[timesheet_id]],ohrm_timesheet[timesheet_id],ohrm_timesheet[Employee Name],"NF",0,1)</f>
        <v>Sheel Sharma</v>
      </c>
      <c r="H24" t="str">
        <f>_xlfn.XLOOKUP(ohrm_timesheet_action_log[[#This Row],[timesheet_id]],ohrm_timesheet[timesheet_id],ohrm_timesheet[state],"NF",0,1)</f>
        <v>APPROVED</v>
      </c>
      <c r="I24" s="1">
        <f>_xlfn.XLOOKUP(ohrm_timesheet_action_log[[#This Row],[timesheet_id]],ohrm_timesheet[timesheet_id],ohrm_timesheet[start_date],"NF",0,1)</f>
        <v>44473</v>
      </c>
      <c r="J24" s="1">
        <f>_xlfn.XLOOKUP(ohrm_timesheet_action_log[[#This Row],[timesheet_id]],ohrm_timesheet[timesheet_id],ohrm_timesheet[end_date],"NF",0,1)</f>
        <v>44479</v>
      </c>
      <c r="K24">
        <f>_xlfn.XLOOKUP(ohrm_timesheet_action_log[[#This Row],[timesheet_id]],ohrm_timesheet[timesheet_id],ohrm_timesheet[Year],"NF",0,1)</f>
        <v>2021</v>
      </c>
      <c r="L24">
        <f>_xlfn.XLOOKUP(ohrm_timesheet_action_log[[#This Row],[timesheet_id]],ohrm_timesheet[timesheet_id],ohrm_timesheet[Month],"NF",0,1)</f>
        <v>10</v>
      </c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 spans="1:49" x14ac:dyDescent="0.3">
      <c r="A25">
        <v>18</v>
      </c>
      <c r="B25">
        <v>20</v>
      </c>
      <c r="D25" t="s">
        <v>676</v>
      </c>
      <c r="E25" s="1">
        <v>44509</v>
      </c>
      <c r="F25">
        <v>6</v>
      </c>
      <c r="G25" t="str">
        <f>_xlfn.XLOOKUP(ohrm_timesheet_action_log[[#This Row],[timesheet_id]],ohrm_timesheet[timesheet_id],ohrm_timesheet[Employee Name],"NF",0,1)</f>
        <v>Shekhar Sharma</v>
      </c>
      <c r="H25" t="str">
        <f>_xlfn.XLOOKUP(ohrm_timesheet_action_log[[#This Row],[timesheet_id]],ohrm_timesheet[timesheet_id],ohrm_timesheet[state],"NF",0,1)</f>
        <v>APPROVED</v>
      </c>
      <c r="I25" s="1">
        <f>_xlfn.XLOOKUP(ohrm_timesheet_action_log[[#This Row],[timesheet_id]],ohrm_timesheet[timesheet_id],ohrm_timesheet[start_date],"NF",0,1)</f>
        <v>44501</v>
      </c>
      <c r="J25" s="1">
        <f>_xlfn.XLOOKUP(ohrm_timesheet_action_log[[#This Row],[timesheet_id]],ohrm_timesheet[timesheet_id],ohrm_timesheet[end_date],"NF",0,1)</f>
        <v>44507</v>
      </c>
      <c r="K25">
        <f>_xlfn.XLOOKUP(ohrm_timesheet_action_log[[#This Row],[timesheet_id]],ohrm_timesheet[timesheet_id],ohrm_timesheet[Year],"NF",0,1)</f>
        <v>2021</v>
      </c>
      <c r="L25">
        <f>_xlfn.XLOOKUP(ohrm_timesheet_action_log[[#This Row],[timesheet_id]],ohrm_timesheet[timesheet_id],ohrm_timesheet[Month],"NF",0,1)</f>
        <v>11</v>
      </c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 spans="1:49" x14ac:dyDescent="0.3">
      <c r="A26">
        <v>18</v>
      </c>
      <c r="B26">
        <v>21</v>
      </c>
      <c r="C26" t="s">
        <v>55</v>
      </c>
      <c r="D26" t="s">
        <v>675</v>
      </c>
      <c r="E26" s="1">
        <v>44510</v>
      </c>
      <c r="F26">
        <v>99999</v>
      </c>
      <c r="G26" t="str">
        <f>_xlfn.XLOOKUP(ohrm_timesheet_action_log[[#This Row],[timesheet_id]],ohrm_timesheet[timesheet_id],ohrm_timesheet[Employee Name],"NF",0,1)</f>
        <v>Shekhar Sharma</v>
      </c>
      <c r="H26" t="str">
        <f>_xlfn.XLOOKUP(ohrm_timesheet_action_log[[#This Row],[timesheet_id]],ohrm_timesheet[timesheet_id],ohrm_timesheet[state],"NF",0,1)</f>
        <v>APPROVED</v>
      </c>
      <c r="I26" s="1">
        <f>_xlfn.XLOOKUP(ohrm_timesheet_action_log[[#This Row],[timesheet_id]],ohrm_timesheet[timesheet_id],ohrm_timesheet[start_date],"NF",0,1)</f>
        <v>44501</v>
      </c>
      <c r="J26" s="1">
        <f>_xlfn.XLOOKUP(ohrm_timesheet_action_log[[#This Row],[timesheet_id]],ohrm_timesheet[timesheet_id],ohrm_timesheet[end_date],"NF",0,1)</f>
        <v>44507</v>
      </c>
      <c r="K26">
        <f>_xlfn.XLOOKUP(ohrm_timesheet_action_log[[#This Row],[timesheet_id]],ohrm_timesheet[timesheet_id],ohrm_timesheet[Year],"NF",0,1)</f>
        <v>2021</v>
      </c>
      <c r="L26">
        <f>_xlfn.XLOOKUP(ohrm_timesheet_action_log[[#This Row],[timesheet_id]],ohrm_timesheet[timesheet_id],ohrm_timesheet[Month],"NF",0,1)</f>
        <v>11</v>
      </c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 spans="1:49" x14ac:dyDescent="0.3">
      <c r="A27">
        <v>27</v>
      </c>
      <c r="B27">
        <v>22</v>
      </c>
      <c r="D27" t="s">
        <v>676</v>
      </c>
      <c r="E27" s="1">
        <v>44519</v>
      </c>
      <c r="F27">
        <v>9</v>
      </c>
      <c r="G27" t="str">
        <f>_xlfn.XLOOKUP(ohrm_timesheet_action_log[[#This Row],[timesheet_id]],ohrm_timesheet[timesheet_id],ohrm_timesheet[Employee Name],"NF",0,1)</f>
        <v>x_Uma Kumar</v>
      </c>
      <c r="H27" t="str">
        <f>_xlfn.XLOOKUP(ohrm_timesheet_action_log[[#This Row],[timesheet_id]],ohrm_timesheet[timesheet_id],ohrm_timesheet[state],"NF",0,1)</f>
        <v>APPROVED</v>
      </c>
      <c r="I27" s="1">
        <f>_xlfn.XLOOKUP(ohrm_timesheet_action_log[[#This Row],[timesheet_id]],ohrm_timesheet[timesheet_id],ohrm_timesheet[start_date],"NF",0,1)</f>
        <v>44515</v>
      </c>
      <c r="J27" s="1">
        <f>_xlfn.XLOOKUP(ohrm_timesheet_action_log[[#This Row],[timesheet_id]],ohrm_timesheet[timesheet_id],ohrm_timesheet[end_date],"NF",0,1)</f>
        <v>44521</v>
      </c>
      <c r="K27">
        <f>_xlfn.XLOOKUP(ohrm_timesheet_action_log[[#This Row],[timesheet_id]],ohrm_timesheet[timesheet_id],ohrm_timesheet[Year],"NF",0,1)</f>
        <v>2021</v>
      </c>
      <c r="L27">
        <f>_xlfn.XLOOKUP(ohrm_timesheet_action_log[[#This Row],[timesheet_id]],ohrm_timesheet[timesheet_id],ohrm_timesheet[Month],"NF",0,1)</f>
        <v>11</v>
      </c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 spans="1:49" x14ac:dyDescent="0.3">
      <c r="A28">
        <v>26</v>
      </c>
      <c r="B28">
        <v>23</v>
      </c>
      <c r="D28" t="s">
        <v>676</v>
      </c>
      <c r="E28" s="1">
        <v>44521</v>
      </c>
      <c r="F28">
        <v>6</v>
      </c>
      <c r="G28" t="str">
        <f>_xlfn.XLOOKUP(ohrm_timesheet_action_log[[#This Row],[timesheet_id]],ohrm_timesheet[timesheet_id],ohrm_timesheet[Employee Name],"NF",0,1)</f>
        <v>Shekhar Sharma</v>
      </c>
      <c r="H28" t="str">
        <f>_xlfn.XLOOKUP(ohrm_timesheet_action_log[[#This Row],[timesheet_id]],ohrm_timesheet[timesheet_id],ohrm_timesheet[state],"NF",0,1)</f>
        <v>APPROVED</v>
      </c>
      <c r="I28" s="1">
        <f>_xlfn.XLOOKUP(ohrm_timesheet_action_log[[#This Row],[timesheet_id]],ohrm_timesheet[timesheet_id],ohrm_timesheet[start_date],"NF",0,1)</f>
        <v>44515</v>
      </c>
      <c r="J28" s="1">
        <f>_xlfn.XLOOKUP(ohrm_timesheet_action_log[[#This Row],[timesheet_id]],ohrm_timesheet[timesheet_id],ohrm_timesheet[end_date],"NF",0,1)</f>
        <v>44521</v>
      </c>
      <c r="K28">
        <f>_xlfn.XLOOKUP(ohrm_timesheet_action_log[[#This Row],[timesheet_id]],ohrm_timesheet[timesheet_id],ohrm_timesheet[Year],"NF",0,1)</f>
        <v>2021</v>
      </c>
      <c r="L28">
        <f>_xlfn.XLOOKUP(ohrm_timesheet_action_log[[#This Row],[timesheet_id]],ohrm_timesheet[timesheet_id],ohrm_timesheet[Month],"NF",0,1)</f>
        <v>11</v>
      </c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 spans="1:49" x14ac:dyDescent="0.3">
      <c r="A29">
        <v>30</v>
      </c>
      <c r="B29">
        <v>24</v>
      </c>
      <c r="D29" t="s">
        <v>676</v>
      </c>
      <c r="E29" s="1">
        <v>44523</v>
      </c>
      <c r="F29">
        <v>99999</v>
      </c>
      <c r="G29" t="str">
        <f>_xlfn.XLOOKUP(ohrm_timesheet_action_log[[#This Row],[timesheet_id]],ohrm_timesheet[timesheet_id],ohrm_timesheet[Employee Name],"NF",0,1)</f>
        <v>x_Anjali Kumari</v>
      </c>
      <c r="H29" t="str">
        <f>_xlfn.XLOOKUP(ohrm_timesheet_action_log[[#This Row],[timesheet_id]],ohrm_timesheet[timesheet_id],ohrm_timesheet[state],"NF",0,1)</f>
        <v>APPROVED</v>
      </c>
      <c r="I29" s="1">
        <f>_xlfn.XLOOKUP(ohrm_timesheet_action_log[[#This Row],[timesheet_id]],ohrm_timesheet[timesheet_id],ohrm_timesheet[start_date],"NF",0,1)</f>
        <v>44515</v>
      </c>
      <c r="J29" s="1">
        <f>_xlfn.XLOOKUP(ohrm_timesheet_action_log[[#This Row],[timesheet_id]],ohrm_timesheet[timesheet_id],ohrm_timesheet[end_date],"NF",0,1)</f>
        <v>44521</v>
      </c>
      <c r="K29">
        <f>_xlfn.XLOOKUP(ohrm_timesheet_action_log[[#This Row],[timesheet_id]],ohrm_timesheet[timesheet_id],ohrm_timesheet[Year],"NF",0,1)</f>
        <v>2021</v>
      </c>
      <c r="L29">
        <f>_xlfn.XLOOKUP(ohrm_timesheet_action_log[[#This Row],[timesheet_id]],ohrm_timesheet[timesheet_id],ohrm_timesheet[Month],"NF",0,1)</f>
        <v>11</v>
      </c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 spans="1:49" x14ac:dyDescent="0.3">
      <c r="A30">
        <v>30</v>
      </c>
      <c r="B30">
        <v>25</v>
      </c>
      <c r="C30" t="s">
        <v>393</v>
      </c>
      <c r="D30" t="s">
        <v>675</v>
      </c>
      <c r="E30" s="1">
        <v>44523</v>
      </c>
      <c r="F30">
        <v>99999</v>
      </c>
      <c r="G30" t="str">
        <f>_xlfn.XLOOKUP(ohrm_timesheet_action_log[[#This Row],[timesheet_id]],ohrm_timesheet[timesheet_id],ohrm_timesheet[Employee Name],"NF",0,1)</f>
        <v>x_Anjali Kumari</v>
      </c>
      <c r="H30" t="str">
        <f>_xlfn.XLOOKUP(ohrm_timesheet_action_log[[#This Row],[timesheet_id]],ohrm_timesheet[timesheet_id],ohrm_timesheet[state],"NF",0,1)</f>
        <v>APPROVED</v>
      </c>
      <c r="I30" s="1">
        <f>_xlfn.XLOOKUP(ohrm_timesheet_action_log[[#This Row],[timesheet_id]],ohrm_timesheet[timesheet_id],ohrm_timesheet[start_date],"NF",0,1)</f>
        <v>44515</v>
      </c>
      <c r="J30" s="1">
        <f>_xlfn.XLOOKUP(ohrm_timesheet_action_log[[#This Row],[timesheet_id]],ohrm_timesheet[timesheet_id],ohrm_timesheet[end_date],"NF",0,1)</f>
        <v>44521</v>
      </c>
      <c r="K30">
        <f>_xlfn.XLOOKUP(ohrm_timesheet_action_log[[#This Row],[timesheet_id]],ohrm_timesheet[timesheet_id],ohrm_timesheet[Year],"NF",0,1)</f>
        <v>2021</v>
      </c>
      <c r="L30">
        <f>_xlfn.XLOOKUP(ohrm_timesheet_action_log[[#This Row],[timesheet_id]],ohrm_timesheet[timesheet_id],ohrm_timesheet[Month],"NF",0,1)</f>
        <v>11</v>
      </c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 spans="1:49" x14ac:dyDescent="0.3">
      <c r="A31">
        <v>21</v>
      </c>
      <c r="B31">
        <v>26</v>
      </c>
      <c r="C31" t="s">
        <v>393</v>
      </c>
      <c r="D31" t="s">
        <v>675</v>
      </c>
      <c r="E31" s="1">
        <v>44523</v>
      </c>
      <c r="F31">
        <v>99999</v>
      </c>
      <c r="G31" t="str">
        <f>_xlfn.XLOOKUP(ohrm_timesheet_action_log[[#This Row],[timesheet_id]],ohrm_timesheet[timesheet_id],ohrm_timesheet[Employee Name],"NF",0,1)</f>
        <v>Shekhar Sharma</v>
      </c>
      <c r="H31" t="str">
        <f>_xlfn.XLOOKUP(ohrm_timesheet_action_log[[#This Row],[timesheet_id]],ohrm_timesheet[timesheet_id],ohrm_timesheet[state],"NF",0,1)</f>
        <v>APPROVED</v>
      </c>
      <c r="I31" s="1">
        <f>_xlfn.XLOOKUP(ohrm_timesheet_action_log[[#This Row],[timesheet_id]],ohrm_timesheet[timesheet_id],ohrm_timesheet[start_date],"NF",0,1)</f>
        <v>44508</v>
      </c>
      <c r="J31" s="1">
        <f>_xlfn.XLOOKUP(ohrm_timesheet_action_log[[#This Row],[timesheet_id]],ohrm_timesheet[timesheet_id],ohrm_timesheet[end_date],"NF",0,1)</f>
        <v>44514</v>
      </c>
      <c r="K31">
        <f>_xlfn.XLOOKUP(ohrm_timesheet_action_log[[#This Row],[timesheet_id]],ohrm_timesheet[timesheet_id],ohrm_timesheet[Year],"NF",0,1)</f>
        <v>2021</v>
      </c>
      <c r="L31">
        <f>_xlfn.XLOOKUP(ohrm_timesheet_action_log[[#This Row],[timesheet_id]],ohrm_timesheet[timesheet_id],ohrm_timesheet[Month],"NF",0,1)</f>
        <v>11</v>
      </c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 spans="1:49" x14ac:dyDescent="0.3">
      <c r="A32">
        <v>26</v>
      </c>
      <c r="B32">
        <v>27</v>
      </c>
      <c r="C32" t="s">
        <v>393</v>
      </c>
      <c r="D32" t="s">
        <v>675</v>
      </c>
      <c r="E32" s="1">
        <v>44523</v>
      </c>
      <c r="F32">
        <v>99999</v>
      </c>
      <c r="G32" t="str">
        <f>_xlfn.XLOOKUP(ohrm_timesheet_action_log[[#This Row],[timesheet_id]],ohrm_timesheet[timesheet_id],ohrm_timesheet[Employee Name],"NF",0,1)</f>
        <v>Shekhar Sharma</v>
      </c>
      <c r="H32" t="str">
        <f>_xlfn.XLOOKUP(ohrm_timesheet_action_log[[#This Row],[timesheet_id]],ohrm_timesheet[timesheet_id],ohrm_timesheet[state],"NF",0,1)</f>
        <v>APPROVED</v>
      </c>
      <c r="I32" s="1">
        <f>_xlfn.XLOOKUP(ohrm_timesheet_action_log[[#This Row],[timesheet_id]],ohrm_timesheet[timesheet_id],ohrm_timesheet[start_date],"NF",0,1)</f>
        <v>44515</v>
      </c>
      <c r="J32" s="1">
        <f>_xlfn.XLOOKUP(ohrm_timesheet_action_log[[#This Row],[timesheet_id]],ohrm_timesheet[timesheet_id],ohrm_timesheet[end_date],"NF",0,1)</f>
        <v>44521</v>
      </c>
      <c r="K32">
        <f>_xlfn.XLOOKUP(ohrm_timesheet_action_log[[#This Row],[timesheet_id]],ohrm_timesheet[timesheet_id],ohrm_timesheet[Year],"NF",0,1)</f>
        <v>2021</v>
      </c>
      <c r="L32">
        <f>_xlfn.XLOOKUP(ohrm_timesheet_action_log[[#This Row],[timesheet_id]],ohrm_timesheet[timesheet_id],ohrm_timesheet[Month],"NF",0,1)</f>
        <v>11</v>
      </c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 spans="1:49" x14ac:dyDescent="0.3">
      <c r="A33">
        <v>27</v>
      </c>
      <c r="B33">
        <v>28</v>
      </c>
      <c r="C33" t="s">
        <v>393</v>
      </c>
      <c r="D33" t="s">
        <v>675</v>
      </c>
      <c r="E33" s="1">
        <v>44523</v>
      </c>
      <c r="F33">
        <v>99999</v>
      </c>
      <c r="G33" t="str">
        <f>_xlfn.XLOOKUP(ohrm_timesheet_action_log[[#This Row],[timesheet_id]],ohrm_timesheet[timesheet_id],ohrm_timesheet[Employee Name],"NF",0,1)</f>
        <v>x_Uma Kumar</v>
      </c>
      <c r="H33" t="str">
        <f>_xlfn.XLOOKUP(ohrm_timesheet_action_log[[#This Row],[timesheet_id]],ohrm_timesheet[timesheet_id],ohrm_timesheet[state],"NF",0,1)</f>
        <v>APPROVED</v>
      </c>
      <c r="I33" s="1">
        <f>_xlfn.XLOOKUP(ohrm_timesheet_action_log[[#This Row],[timesheet_id]],ohrm_timesheet[timesheet_id],ohrm_timesheet[start_date],"NF",0,1)</f>
        <v>44515</v>
      </c>
      <c r="J33" s="1">
        <f>_xlfn.XLOOKUP(ohrm_timesheet_action_log[[#This Row],[timesheet_id]],ohrm_timesheet[timesheet_id],ohrm_timesheet[end_date],"NF",0,1)</f>
        <v>44521</v>
      </c>
      <c r="K33">
        <f>_xlfn.XLOOKUP(ohrm_timesheet_action_log[[#This Row],[timesheet_id]],ohrm_timesheet[timesheet_id],ohrm_timesheet[Year],"NF",0,1)</f>
        <v>2021</v>
      </c>
      <c r="L33">
        <f>_xlfn.XLOOKUP(ohrm_timesheet_action_log[[#This Row],[timesheet_id]],ohrm_timesheet[timesheet_id],ohrm_timesheet[Month],"NF",0,1)</f>
        <v>11</v>
      </c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 spans="1:49" x14ac:dyDescent="0.3">
      <c r="A34">
        <v>29</v>
      </c>
      <c r="B34">
        <v>29</v>
      </c>
      <c r="D34" t="s">
        <v>676</v>
      </c>
      <c r="E34" s="1">
        <v>44526</v>
      </c>
      <c r="F34">
        <v>9</v>
      </c>
      <c r="G34" t="str">
        <f>_xlfn.XLOOKUP(ohrm_timesheet_action_log[[#This Row],[timesheet_id]],ohrm_timesheet[timesheet_id],ohrm_timesheet[Employee Name],"NF",0,1)</f>
        <v>x_Uma Kumar</v>
      </c>
      <c r="H34" t="str">
        <f>_xlfn.XLOOKUP(ohrm_timesheet_action_log[[#This Row],[timesheet_id]],ohrm_timesheet[timesheet_id],ohrm_timesheet[state],"NF",0,1)</f>
        <v>APPROVED</v>
      </c>
      <c r="I34" s="1">
        <f>_xlfn.XLOOKUP(ohrm_timesheet_action_log[[#This Row],[timesheet_id]],ohrm_timesheet[timesheet_id],ohrm_timesheet[start_date],"NF",0,1)</f>
        <v>44522</v>
      </c>
      <c r="J34" s="1">
        <f>_xlfn.XLOOKUP(ohrm_timesheet_action_log[[#This Row],[timesheet_id]],ohrm_timesheet[timesheet_id],ohrm_timesheet[end_date],"NF",0,1)</f>
        <v>44528</v>
      </c>
      <c r="K34">
        <f>_xlfn.XLOOKUP(ohrm_timesheet_action_log[[#This Row],[timesheet_id]],ohrm_timesheet[timesheet_id],ohrm_timesheet[Year],"NF",0,1)</f>
        <v>2021</v>
      </c>
      <c r="L34">
        <f>_xlfn.XLOOKUP(ohrm_timesheet_action_log[[#This Row],[timesheet_id]],ohrm_timesheet[timesheet_id],ohrm_timesheet[Month],"NF",0,1)</f>
        <v>11</v>
      </c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 spans="1:49" x14ac:dyDescent="0.3">
      <c r="A35">
        <v>29</v>
      </c>
      <c r="B35">
        <v>30</v>
      </c>
      <c r="C35" t="s">
        <v>393</v>
      </c>
      <c r="D35" t="s">
        <v>675</v>
      </c>
      <c r="E35" s="1">
        <v>44529</v>
      </c>
      <c r="F35">
        <v>3</v>
      </c>
      <c r="G35" t="str">
        <f>_xlfn.XLOOKUP(ohrm_timesheet_action_log[[#This Row],[timesheet_id]],ohrm_timesheet[timesheet_id],ohrm_timesheet[Employee Name],"NF",0,1)</f>
        <v>x_Uma Kumar</v>
      </c>
      <c r="H35" t="str">
        <f>_xlfn.XLOOKUP(ohrm_timesheet_action_log[[#This Row],[timesheet_id]],ohrm_timesheet[timesheet_id],ohrm_timesheet[state],"NF",0,1)</f>
        <v>APPROVED</v>
      </c>
      <c r="I35" s="1">
        <f>_xlfn.XLOOKUP(ohrm_timesheet_action_log[[#This Row],[timesheet_id]],ohrm_timesheet[timesheet_id],ohrm_timesheet[start_date],"NF",0,1)</f>
        <v>44522</v>
      </c>
      <c r="J35" s="1">
        <f>_xlfn.XLOOKUP(ohrm_timesheet_action_log[[#This Row],[timesheet_id]],ohrm_timesheet[timesheet_id],ohrm_timesheet[end_date],"NF",0,1)</f>
        <v>44528</v>
      </c>
      <c r="K35">
        <f>_xlfn.XLOOKUP(ohrm_timesheet_action_log[[#This Row],[timesheet_id]],ohrm_timesheet[timesheet_id],ohrm_timesheet[Year],"NF",0,1)</f>
        <v>2021</v>
      </c>
      <c r="L35">
        <f>_xlfn.XLOOKUP(ohrm_timesheet_action_log[[#This Row],[timesheet_id]],ohrm_timesheet[timesheet_id],ohrm_timesheet[Month],"NF",0,1)</f>
        <v>11</v>
      </c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 spans="1:49" x14ac:dyDescent="0.3">
      <c r="A36">
        <v>28</v>
      </c>
      <c r="B36">
        <v>31</v>
      </c>
      <c r="D36" t="s">
        <v>676</v>
      </c>
      <c r="E36" s="1">
        <v>44530</v>
      </c>
      <c r="F36">
        <v>6</v>
      </c>
      <c r="G36" t="str">
        <f>_xlfn.XLOOKUP(ohrm_timesheet_action_log[[#This Row],[timesheet_id]],ohrm_timesheet[timesheet_id],ohrm_timesheet[Employee Name],"NF",0,1)</f>
        <v>Shekhar Sharma</v>
      </c>
      <c r="H36" t="str">
        <f>_xlfn.XLOOKUP(ohrm_timesheet_action_log[[#This Row],[timesheet_id]],ohrm_timesheet[timesheet_id],ohrm_timesheet[state],"NF",0,1)</f>
        <v>APPROVED</v>
      </c>
      <c r="I36" s="1">
        <f>_xlfn.XLOOKUP(ohrm_timesheet_action_log[[#This Row],[timesheet_id]],ohrm_timesheet[timesheet_id],ohrm_timesheet[start_date],"NF",0,1)</f>
        <v>44522</v>
      </c>
      <c r="J36" s="1">
        <f>_xlfn.XLOOKUP(ohrm_timesheet_action_log[[#This Row],[timesheet_id]],ohrm_timesheet[timesheet_id],ohrm_timesheet[end_date],"NF",0,1)</f>
        <v>44528</v>
      </c>
      <c r="K36">
        <f>_xlfn.XLOOKUP(ohrm_timesheet_action_log[[#This Row],[timesheet_id]],ohrm_timesheet[timesheet_id],ohrm_timesheet[Year],"NF",0,1)</f>
        <v>2021</v>
      </c>
      <c r="L36">
        <f>_xlfn.XLOOKUP(ohrm_timesheet_action_log[[#This Row],[timesheet_id]],ohrm_timesheet[timesheet_id],ohrm_timesheet[Month],"NF",0,1)</f>
        <v>11</v>
      </c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 spans="1:49" x14ac:dyDescent="0.3">
      <c r="A37">
        <v>28</v>
      </c>
      <c r="B37">
        <v>32</v>
      </c>
      <c r="C37" t="s">
        <v>393</v>
      </c>
      <c r="D37" t="s">
        <v>675</v>
      </c>
      <c r="E37" s="1">
        <v>44530</v>
      </c>
      <c r="F37">
        <v>3</v>
      </c>
      <c r="G37" t="str">
        <f>_xlfn.XLOOKUP(ohrm_timesheet_action_log[[#This Row],[timesheet_id]],ohrm_timesheet[timesheet_id],ohrm_timesheet[Employee Name],"NF",0,1)</f>
        <v>Shekhar Sharma</v>
      </c>
      <c r="H37" t="str">
        <f>_xlfn.XLOOKUP(ohrm_timesheet_action_log[[#This Row],[timesheet_id]],ohrm_timesheet[timesheet_id],ohrm_timesheet[state],"NF",0,1)</f>
        <v>APPROVED</v>
      </c>
      <c r="I37" s="1">
        <f>_xlfn.XLOOKUP(ohrm_timesheet_action_log[[#This Row],[timesheet_id]],ohrm_timesheet[timesheet_id],ohrm_timesheet[start_date],"NF",0,1)</f>
        <v>44522</v>
      </c>
      <c r="J37" s="1">
        <f>_xlfn.XLOOKUP(ohrm_timesheet_action_log[[#This Row],[timesheet_id]],ohrm_timesheet[timesheet_id],ohrm_timesheet[end_date],"NF",0,1)</f>
        <v>44528</v>
      </c>
      <c r="K37">
        <f>_xlfn.XLOOKUP(ohrm_timesheet_action_log[[#This Row],[timesheet_id]],ohrm_timesheet[timesheet_id],ohrm_timesheet[Year],"NF",0,1)</f>
        <v>2021</v>
      </c>
      <c r="L37">
        <f>_xlfn.XLOOKUP(ohrm_timesheet_action_log[[#This Row],[timesheet_id]],ohrm_timesheet[timesheet_id],ohrm_timesheet[Month],"NF",0,1)</f>
        <v>11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 spans="1:49" x14ac:dyDescent="0.3">
      <c r="A38">
        <v>41</v>
      </c>
      <c r="B38">
        <v>33</v>
      </c>
      <c r="D38" t="s">
        <v>676</v>
      </c>
      <c r="E38" s="1">
        <v>44531</v>
      </c>
      <c r="F38">
        <v>6</v>
      </c>
      <c r="G38" t="str">
        <f>_xlfn.XLOOKUP(ohrm_timesheet_action_log[[#This Row],[timesheet_id]],ohrm_timesheet[timesheet_id],ohrm_timesheet[Employee Name],"NF",0,1)</f>
        <v>Shekhar Sharma</v>
      </c>
      <c r="H38" t="str">
        <f>_xlfn.XLOOKUP(ohrm_timesheet_action_log[[#This Row],[timesheet_id]],ohrm_timesheet[timesheet_id],ohrm_timesheet[state],"NF",0,1)</f>
        <v>APPROVED</v>
      </c>
      <c r="I38" s="1">
        <f>_xlfn.XLOOKUP(ohrm_timesheet_action_log[[#This Row],[timesheet_id]],ohrm_timesheet[timesheet_id],ohrm_timesheet[start_date],"NF",0,1)</f>
        <v>44529</v>
      </c>
      <c r="J38" s="1">
        <f>_xlfn.XLOOKUP(ohrm_timesheet_action_log[[#This Row],[timesheet_id]],ohrm_timesheet[timesheet_id],ohrm_timesheet[end_date],"NF",0,1)</f>
        <v>44535</v>
      </c>
      <c r="K38">
        <f>_xlfn.XLOOKUP(ohrm_timesheet_action_log[[#This Row],[timesheet_id]],ohrm_timesheet[timesheet_id],ohrm_timesheet[Year],"NF",0,1)</f>
        <v>2021</v>
      </c>
      <c r="L38">
        <f>_xlfn.XLOOKUP(ohrm_timesheet_action_log[[#This Row],[timesheet_id]],ohrm_timesheet[timesheet_id],ohrm_timesheet[Month],"NF",0,1)</f>
        <v>11</v>
      </c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 spans="1:49" x14ac:dyDescent="0.3">
      <c r="A39">
        <v>31</v>
      </c>
      <c r="B39">
        <v>34</v>
      </c>
      <c r="D39" t="s">
        <v>676</v>
      </c>
      <c r="E39" s="1">
        <v>44531</v>
      </c>
      <c r="F39">
        <v>99999</v>
      </c>
      <c r="G39" t="str">
        <f>_xlfn.XLOOKUP(ohrm_timesheet_action_log[[#This Row],[timesheet_id]],ohrm_timesheet[timesheet_id],ohrm_timesheet[Employee Name],"NF",0,1)</f>
        <v>x_Anjali Kumari</v>
      </c>
      <c r="H39" t="str">
        <f>_xlfn.XLOOKUP(ohrm_timesheet_action_log[[#This Row],[timesheet_id]],ohrm_timesheet[timesheet_id],ohrm_timesheet[state],"NF",0,1)</f>
        <v>APPROVED</v>
      </c>
      <c r="I39" s="1">
        <f>_xlfn.XLOOKUP(ohrm_timesheet_action_log[[#This Row],[timesheet_id]],ohrm_timesheet[timesheet_id],ohrm_timesheet[start_date],"NF",0,1)</f>
        <v>44522</v>
      </c>
      <c r="J39" s="1">
        <f>_xlfn.XLOOKUP(ohrm_timesheet_action_log[[#This Row],[timesheet_id]],ohrm_timesheet[timesheet_id],ohrm_timesheet[end_date],"NF",0,1)</f>
        <v>44528</v>
      </c>
      <c r="K39">
        <f>_xlfn.XLOOKUP(ohrm_timesheet_action_log[[#This Row],[timesheet_id]],ohrm_timesheet[timesheet_id],ohrm_timesheet[Year],"NF",0,1)</f>
        <v>2021</v>
      </c>
      <c r="L39">
        <f>_xlfn.XLOOKUP(ohrm_timesheet_action_log[[#This Row],[timesheet_id]],ohrm_timesheet[timesheet_id],ohrm_timesheet[Month],"NF",0,1)</f>
        <v>11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 spans="1:49" x14ac:dyDescent="0.3">
      <c r="A40">
        <v>20</v>
      </c>
      <c r="B40">
        <v>35</v>
      </c>
      <c r="D40" t="s">
        <v>676</v>
      </c>
      <c r="E40" s="1">
        <v>44532</v>
      </c>
      <c r="F40">
        <v>5</v>
      </c>
      <c r="G40" t="str">
        <f>_xlfn.XLOOKUP(ohrm_timesheet_action_log[[#This Row],[timesheet_id]],ohrm_timesheet[timesheet_id],ohrm_timesheet[Employee Name],"NF",0,1)</f>
        <v>x_Anjali Kumari</v>
      </c>
      <c r="H40" t="str">
        <f>_xlfn.XLOOKUP(ohrm_timesheet_action_log[[#This Row],[timesheet_id]],ohrm_timesheet[timesheet_id],ohrm_timesheet[state],"NF",0,1)</f>
        <v>APPROVED</v>
      </c>
      <c r="I40" s="1">
        <f>_xlfn.XLOOKUP(ohrm_timesheet_action_log[[#This Row],[timesheet_id]],ohrm_timesheet[timesheet_id],ohrm_timesheet[start_date],"NF",0,1)</f>
        <v>44508</v>
      </c>
      <c r="J40" s="1">
        <f>_xlfn.XLOOKUP(ohrm_timesheet_action_log[[#This Row],[timesheet_id]],ohrm_timesheet[timesheet_id],ohrm_timesheet[end_date],"NF",0,1)</f>
        <v>44514</v>
      </c>
      <c r="K40">
        <f>_xlfn.XLOOKUP(ohrm_timesheet_action_log[[#This Row],[timesheet_id]],ohrm_timesheet[timesheet_id],ohrm_timesheet[Year],"NF",0,1)</f>
        <v>2021</v>
      </c>
      <c r="L40">
        <f>_xlfn.XLOOKUP(ohrm_timesheet_action_log[[#This Row],[timesheet_id]],ohrm_timesheet[timesheet_id],ohrm_timesheet[Month],"NF",0,1)</f>
        <v>11</v>
      </c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 spans="1:49" x14ac:dyDescent="0.3">
      <c r="A41">
        <v>10</v>
      </c>
      <c r="B41">
        <v>36</v>
      </c>
      <c r="D41" t="s">
        <v>676</v>
      </c>
      <c r="E41" s="1">
        <v>44532</v>
      </c>
      <c r="F41">
        <v>5</v>
      </c>
      <c r="G41" t="str">
        <f>_xlfn.XLOOKUP(ohrm_timesheet_action_log[[#This Row],[timesheet_id]],ohrm_timesheet[timesheet_id],ohrm_timesheet[Employee Name],"NF",0,1)</f>
        <v>x_Anjali Kumari</v>
      </c>
      <c r="H41" t="str">
        <f>_xlfn.XLOOKUP(ohrm_timesheet_action_log[[#This Row],[timesheet_id]],ohrm_timesheet[timesheet_id],ohrm_timesheet[state],"NF",0,1)</f>
        <v>APPROVED</v>
      </c>
      <c r="I41" s="1">
        <f>_xlfn.XLOOKUP(ohrm_timesheet_action_log[[#This Row],[timesheet_id]],ohrm_timesheet[timesheet_id],ohrm_timesheet[start_date],"NF",0,1)</f>
        <v>44501</v>
      </c>
      <c r="J41" s="1">
        <f>_xlfn.XLOOKUP(ohrm_timesheet_action_log[[#This Row],[timesheet_id]],ohrm_timesheet[timesheet_id],ohrm_timesheet[end_date],"NF",0,1)</f>
        <v>44507</v>
      </c>
      <c r="K41">
        <f>_xlfn.XLOOKUP(ohrm_timesheet_action_log[[#This Row],[timesheet_id]],ohrm_timesheet[timesheet_id],ohrm_timesheet[Year],"NF",0,1)</f>
        <v>2021</v>
      </c>
      <c r="L41">
        <f>_xlfn.XLOOKUP(ohrm_timesheet_action_log[[#This Row],[timesheet_id]],ohrm_timesheet[timesheet_id],ohrm_timesheet[Month],"NF",0,1)</f>
        <v>11</v>
      </c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 spans="1:49" x14ac:dyDescent="0.3">
      <c r="A42">
        <v>42</v>
      </c>
      <c r="B42">
        <v>37</v>
      </c>
      <c r="D42" t="s">
        <v>676</v>
      </c>
      <c r="E42" s="1">
        <v>44532</v>
      </c>
      <c r="F42">
        <v>5</v>
      </c>
      <c r="G42" t="str">
        <f>_xlfn.XLOOKUP(ohrm_timesheet_action_log[[#This Row],[timesheet_id]],ohrm_timesheet[timesheet_id],ohrm_timesheet[Employee Name],"NF",0,1)</f>
        <v>x_Anjali Kumari</v>
      </c>
      <c r="H42" t="str">
        <f>_xlfn.XLOOKUP(ohrm_timesheet_action_log[[#This Row],[timesheet_id]],ohrm_timesheet[timesheet_id],ohrm_timesheet[state],"NF",0,1)</f>
        <v>APPROVED</v>
      </c>
      <c r="I42" s="1">
        <f>_xlfn.XLOOKUP(ohrm_timesheet_action_log[[#This Row],[timesheet_id]],ohrm_timesheet[timesheet_id],ohrm_timesheet[start_date],"NF",0,1)</f>
        <v>44529</v>
      </c>
      <c r="J42" s="1">
        <f>_xlfn.XLOOKUP(ohrm_timesheet_action_log[[#This Row],[timesheet_id]],ohrm_timesheet[timesheet_id],ohrm_timesheet[end_date],"NF",0,1)</f>
        <v>44535</v>
      </c>
      <c r="K42">
        <f>_xlfn.XLOOKUP(ohrm_timesheet_action_log[[#This Row],[timesheet_id]],ohrm_timesheet[timesheet_id],ohrm_timesheet[Year],"NF",0,1)</f>
        <v>2021</v>
      </c>
      <c r="L42">
        <f>_xlfn.XLOOKUP(ohrm_timesheet_action_log[[#This Row],[timesheet_id]],ohrm_timesheet[timesheet_id],ohrm_timesheet[Month],"NF",0,1)</f>
        <v>11</v>
      </c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 spans="1:49" x14ac:dyDescent="0.3">
      <c r="A43">
        <v>41</v>
      </c>
      <c r="B43">
        <v>38</v>
      </c>
      <c r="C43" t="s">
        <v>393</v>
      </c>
      <c r="D43" t="s">
        <v>675</v>
      </c>
      <c r="E43" s="1">
        <v>44532</v>
      </c>
      <c r="F43">
        <v>3</v>
      </c>
      <c r="G43" t="str">
        <f>_xlfn.XLOOKUP(ohrm_timesheet_action_log[[#This Row],[timesheet_id]],ohrm_timesheet[timesheet_id],ohrm_timesheet[Employee Name],"NF",0,1)</f>
        <v>Shekhar Sharma</v>
      </c>
      <c r="H43" t="str">
        <f>_xlfn.XLOOKUP(ohrm_timesheet_action_log[[#This Row],[timesheet_id]],ohrm_timesheet[timesheet_id],ohrm_timesheet[state],"NF",0,1)</f>
        <v>APPROVED</v>
      </c>
      <c r="I43" s="1">
        <f>_xlfn.XLOOKUP(ohrm_timesheet_action_log[[#This Row],[timesheet_id]],ohrm_timesheet[timesheet_id],ohrm_timesheet[start_date],"NF",0,1)</f>
        <v>44529</v>
      </c>
      <c r="J43" s="1">
        <f>_xlfn.XLOOKUP(ohrm_timesheet_action_log[[#This Row],[timesheet_id]],ohrm_timesheet[timesheet_id],ohrm_timesheet[end_date],"NF",0,1)</f>
        <v>44535</v>
      </c>
      <c r="K43">
        <f>_xlfn.XLOOKUP(ohrm_timesheet_action_log[[#This Row],[timesheet_id]],ohrm_timesheet[timesheet_id],ohrm_timesheet[Year],"NF",0,1)</f>
        <v>2021</v>
      </c>
      <c r="L43">
        <f>_xlfn.XLOOKUP(ohrm_timesheet_action_log[[#This Row],[timesheet_id]],ohrm_timesheet[timesheet_id],ohrm_timesheet[Month],"NF",0,1)</f>
        <v>11</v>
      </c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 spans="1:49" x14ac:dyDescent="0.3">
      <c r="A44">
        <v>10</v>
      </c>
      <c r="B44">
        <v>39</v>
      </c>
      <c r="C44" t="s">
        <v>55</v>
      </c>
      <c r="D44" t="s">
        <v>675</v>
      </c>
      <c r="E44" s="1">
        <v>44533</v>
      </c>
      <c r="F44">
        <v>7</v>
      </c>
      <c r="G44" t="str">
        <f>_xlfn.XLOOKUP(ohrm_timesheet_action_log[[#This Row],[timesheet_id]],ohrm_timesheet[timesheet_id],ohrm_timesheet[Employee Name],"NF",0,1)</f>
        <v>x_Anjali Kumari</v>
      </c>
      <c r="H44" t="str">
        <f>_xlfn.XLOOKUP(ohrm_timesheet_action_log[[#This Row],[timesheet_id]],ohrm_timesheet[timesheet_id],ohrm_timesheet[state],"NF",0,1)</f>
        <v>APPROVED</v>
      </c>
      <c r="I44" s="1">
        <f>_xlfn.XLOOKUP(ohrm_timesheet_action_log[[#This Row],[timesheet_id]],ohrm_timesheet[timesheet_id],ohrm_timesheet[start_date],"NF",0,1)</f>
        <v>44501</v>
      </c>
      <c r="J44" s="1">
        <f>_xlfn.XLOOKUP(ohrm_timesheet_action_log[[#This Row],[timesheet_id]],ohrm_timesheet[timesheet_id],ohrm_timesheet[end_date],"NF",0,1)</f>
        <v>44507</v>
      </c>
      <c r="K44">
        <f>_xlfn.XLOOKUP(ohrm_timesheet_action_log[[#This Row],[timesheet_id]],ohrm_timesheet[timesheet_id],ohrm_timesheet[Year],"NF",0,1)</f>
        <v>2021</v>
      </c>
      <c r="L44">
        <f>_xlfn.XLOOKUP(ohrm_timesheet_action_log[[#This Row],[timesheet_id]],ohrm_timesheet[timesheet_id],ohrm_timesheet[Month],"NF",0,1)</f>
        <v>11</v>
      </c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 spans="1:49" x14ac:dyDescent="0.3">
      <c r="A45">
        <v>20</v>
      </c>
      <c r="B45">
        <v>40</v>
      </c>
      <c r="C45" t="s">
        <v>683</v>
      </c>
      <c r="D45" t="s">
        <v>675</v>
      </c>
      <c r="E45" s="1">
        <v>44533</v>
      </c>
      <c r="F45">
        <v>7</v>
      </c>
      <c r="G45" t="str">
        <f>_xlfn.XLOOKUP(ohrm_timesheet_action_log[[#This Row],[timesheet_id]],ohrm_timesheet[timesheet_id],ohrm_timesheet[Employee Name],"NF",0,1)</f>
        <v>x_Anjali Kumari</v>
      </c>
      <c r="H45" t="str">
        <f>_xlfn.XLOOKUP(ohrm_timesheet_action_log[[#This Row],[timesheet_id]],ohrm_timesheet[timesheet_id],ohrm_timesheet[state],"NF",0,1)</f>
        <v>APPROVED</v>
      </c>
      <c r="I45" s="1">
        <f>_xlfn.XLOOKUP(ohrm_timesheet_action_log[[#This Row],[timesheet_id]],ohrm_timesheet[timesheet_id],ohrm_timesheet[start_date],"NF",0,1)</f>
        <v>44508</v>
      </c>
      <c r="J45" s="1">
        <f>_xlfn.XLOOKUP(ohrm_timesheet_action_log[[#This Row],[timesheet_id]],ohrm_timesheet[timesheet_id],ohrm_timesheet[end_date],"NF",0,1)</f>
        <v>44514</v>
      </c>
      <c r="K45">
        <f>_xlfn.XLOOKUP(ohrm_timesheet_action_log[[#This Row],[timesheet_id]],ohrm_timesheet[timesheet_id],ohrm_timesheet[Year],"NF",0,1)</f>
        <v>2021</v>
      </c>
      <c r="L45">
        <f>_xlfn.XLOOKUP(ohrm_timesheet_action_log[[#This Row],[timesheet_id]],ohrm_timesheet[timesheet_id],ohrm_timesheet[Month],"NF",0,1)</f>
        <v>11</v>
      </c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 spans="1:49" x14ac:dyDescent="0.3">
      <c r="A46">
        <v>31</v>
      </c>
      <c r="B46">
        <v>41</v>
      </c>
      <c r="C46" t="s">
        <v>682</v>
      </c>
      <c r="D46" t="s">
        <v>675</v>
      </c>
      <c r="E46" s="1">
        <v>44533</v>
      </c>
      <c r="F46">
        <v>7</v>
      </c>
      <c r="G46" t="str">
        <f>_xlfn.XLOOKUP(ohrm_timesheet_action_log[[#This Row],[timesheet_id]],ohrm_timesheet[timesheet_id],ohrm_timesheet[Employee Name],"NF",0,1)</f>
        <v>x_Anjali Kumari</v>
      </c>
      <c r="H46" t="str">
        <f>_xlfn.XLOOKUP(ohrm_timesheet_action_log[[#This Row],[timesheet_id]],ohrm_timesheet[timesheet_id],ohrm_timesheet[state],"NF",0,1)</f>
        <v>APPROVED</v>
      </c>
      <c r="I46" s="1">
        <f>_xlfn.XLOOKUP(ohrm_timesheet_action_log[[#This Row],[timesheet_id]],ohrm_timesheet[timesheet_id],ohrm_timesheet[start_date],"NF",0,1)</f>
        <v>44522</v>
      </c>
      <c r="J46" s="1">
        <f>_xlfn.XLOOKUP(ohrm_timesheet_action_log[[#This Row],[timesheet_id]],ohrm_timesheet[timesheet_id],ohrm_timesheet[end_date],"NF",0,1)</f>
        <v>44528</v>
      </c>
      <c r="K46">
        <f>_xlfn.XLOOKUP(ohrm_timesheet_action_log[[#This Row],[timesheet_id]],ohrm_timesheet[timesheet_id],ohrm_timesheet[Year],"NF",0,1)</f>
        <v>2021</v>
      </c>
      <c r="L46">
        <f>_xlfn.XLOOKUP(ohrm_timesheet_action_log[[#This Row],[timesheet_id]],ohrm_timesheet[timesheet_id],ohrm_timesheet[Month],"NF",0,1)</f>
        <v>11</v>
      </c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 spans="1:49" x14ac:dyDescent="0.3">
      <c r="A47">
        <v>42</v>
      </c>
      <c r="B47">
        <v>42</v>
      </c>
      <c r="C47" t="s">
        <v>684</v>
      </c>
      <c r="D47" t="s">
        <v>675</v>
      </c>
      <c r="E47" s="1">
        <v>44533</v>
      </c>
      <c r="F47">
        <v>7</v>
      </c>
      <c r="G47" t="str">
        <f>_xlfn.XLOOKUP(ohrm_timesheet_action_log[[#This Row],[timesheet_id]],ohrm_timesheet[timesheet_id],ohrm_timesheet[Employee Name],"NF",0,1)</f>
        <v>x_Anjali Kumari</v>
      </c>
      <c r="H47" t="str">
        <f>_xlfn.XLOOKUP(ohrm_timesheet_action_log[[#This Row],[timesheet_id]],ohrm_timesheet[timesheet_id],ohrm_timesheet[state],"NF",0,1)</f>
        <v>APPROVED</v>
      </c>
      <c r="I47" s="1">
        <f>_xlfn.XLOOKUP(ohrm_timesheet_action_log[[#This Row],[timesheet_id]],ohrm_timesheet[timesheet_id],ohrm_timesheet[start_date],"NF",0,1)</f>
        <v>44529</v>
      </c>
      <c r="J47" s="1">
        <f>_xlfn.XLOOKUP(ohrm_timesheet_action_log[[#This Row],[timesheet_id]],ohrm_timesheet[timesheet_id],ohrm_timesheet[end_date],"NF",0,1)</f>
        <v>44535</v>
      </c>
      <c r="K47">
        <f>_xlfn.XLOOKUP(ohrm_timesheet_action_log[[#This Row],[timesheet_id]],ohrm_timesheet[timesheet_id],ohrm_timesheet[Year],"NF",0,1)</f>
        <v>2021</v>
      </c>
      <c r="L47">
        <f>_xlfn.XLOOKUP(ohrm_timesheet_action_log[[#This Row],[timesheet_id]],ohrm_timesheet[timesheet_id],ohrm_timesheet[Month],"NF",0,1)</f>
        <v>11</v>
      </c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 spans="1:49" x14ac:dyDescent="0.3">
      <c r="A48">
        <v>40</v>
      </c>
      <c r="B48">
        <v>43</v>
      </c>
      <c r="D48" t="s">
        <v>676</v>
      </c>
      <c r="E48" s="1">
        <v>44533</v>
      </c>
      <c r="F48">
        <v>9</v>
      </c>
      <c r="G48" t="str">
        <f>_xlfn.XLOOKUP(ohrm_timesheet_action_log[[#This Row],[timesheet_id]],ohrm_timesheet[timesheet_id],ohrm_timesheet[Employee Name],"NF",0,1)</f>
        <v>x_Uma Kumar</v>
      </c>
      <c r="H48" t="str">
        <f>_xlfn.XLOOKUP(ohrm_timesheet_action_log[[#This Row],[timesheet_id]],ohrm_timesheet[timesheet_id],ohrm_timesheet[state],"NF",0,1)</f>
        <v>APPROVED</v>
      </c>
      <c r="I48" s="1">
        <f>_xlfn.XLOOKUP(ohrm_timesheet_action_log[[#This Row],[timesheet_id]],ohrm_timesheet[timesheet_id],ohrm_timesheet[start_date],"NF",0,1)</f>
        <v>44529</v>
      </c>
      <c r="J48" s="1">
        <f>_xlfn.XLOOKUP(ohrm_timesheet_action_log[[#This Row],[timesheet_id]],ohrm_timesheet[timesheet_id],ohrm_timesheet[end_date],"NF",0,1)</f>
        <v>44535</v>
      </c>
      <c r="K48">
        <f>_xlfn.XLOOKUP(ohrm_timesheet_action_log[[#This Row],[timesheet_id]],ohrm_timesheet[timesheet_id],ohrm_timesheet[Year],"NF",0,1)</f>
        <v>2021</v>
      </c>
      <c r="L48">
        <f>_xlfn.XLOOKUP(ohrm_timesheet_action_log[[#This Row],[timesheet_id]],ohrm_timesheet[timesheet_id],ohrm_timesheet[Month],"NF",0,1)</f>
        <v>11</v>
      </c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 spans="1:49" x14ac:dyDescent="0.3">
      <c r="A49">
        <v>42</v>
      </c>
      <c r="B49">
        <v>44</v>
      </c>
      <c r="D49" t="s">
        <v>685</v>
      </c>
      <c r="E49" s="1">
        <v>44537</v>
      </c>
      <c r="F49">
        <v>3</v>
      </c>
      <c r="G49" t="str">
        <f>_xlfn.XLOOKUP(ohrm_timesheet_action_log[[#This Row],[timesheet_id]],ohrm_timesheet[timesheet_id],ohrm_timesheet[Employee Name],"NF",0,1)</f>
        <v>x_Anjali Kumari</v>
      </c>
      <c r="H49" t="str">
        <f>_xlfn.XLOOKUP(ohrm_timesheet_action_log[[#This Row],[timesheet_id]],ohrm_timesheet[timesheet_id],ohrm_timesheet[state],"NF",0,1)</f>
        <v>APPROVED</v>
      </c>
      <c r="I49" s="1">
        <f>_xlfn.XLOOKUP(ohrm_timesheet_action_log[[#This Row],[timesheet_id]],ohrm_timesheet[timesheet_id],ohrm_timesheet[start_date],"NF",0,1)</f>
        <v>44529</v>
      </c>
      <c r="J49" s="1">
        <f>_xlfn.XLOOKUP(ohrm_timesheet_action_log[[#This Row],[timesheet_id]],ohrm_timesheet[timesheet_id],ohrm_timesheet[end_date],"NF",0,1)</f>
        <v>44535</v>
      </c>
      <c r="K49">
        <f>_xlfn.XLOOKUP(ohrm_timesheet_action_log[[#This Row],[timesheet_id]],ohrm_timesheet[timesheet_id],ohrm_timesheet[Year],"NF",0,1)</f>
        <v>2021</v>
      </c>
      <c r="L49">
        <f>_xlfn.XLOOKUP(ohrm_timesheet_action_log[[#This Row],[timesheet_id]],ohrm_timesheet[timesheet_id],ohrm_timesheet[Month],"NF",0,1)</f>
        <v>11</v>
      </c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 spans="1:49" x14ac:dyDescent="0.3">
      <c r="A50">
        <v>42</v>
      </c>
      <c r="B50">
        <v>45</v>
      </c>
      <c r="C50" t="s">
        <v>393</v>
      </c>
      <c r="D50" t="s">
        <v>675</v>
      </c>
      <c r="E50" s="1">
        <v>44537</v>
      </c>
      <c r="F50">
        <v>3</v>
      </c>
      <c r="G50" t="str">
        <f>_xlfn.XLOOKUP(ohrm_timesheet_action_log[[#This Row],[timesheet_id]],ohrm_timesheet[timesheet_id],ohrm_timesheet[Employee Name],"NF",0,1)</f>
        <v>x_Anjali Kumari</v>
      </c>
      <c r="H50" t="str">
        <f>_xlfn.XLOOKUP(ohrm_timesheet_action_log[[#This Row],[timesheet_id]],ohrm_timesheet[timesheet_id],ohrm_timesheet[state],"NF",0,1)</f>
        <v>APPROVED</v>
      </c>
      <c r="I50" s="1">
        <f>_xlfn.XLOOKUP(ohrm_timesheet_action_log[[#This Row],[timesheet_id]],ohrm_timesheet[timesheet_id],ohrm_timesheet[start_date],"NF",0,1)</f>
        <v>44529</v>
      </c>
      <c r="J50" s="1">
        <f>_xlfn.XLOOKUP(ohrm_timesheet_action_log[[#This Row],[timesheet_id]],ohrm_timesheet[timesheet_id],ohrm_timesheet[end_date],"NF",0,1)</f>
        <v>44535</v>
      </c>
      <c r="K50">
        <f>_xlfn.XLOOKUP(ohrm_timesheet_action_log[[#This Row],[timesheet_id]],ohrm_timesheet[timesheet_id],ohrm_timesheet[Year],"NF",0,1)</f>
        <v>2021</v>
      </c>
      <c r="L50">
        <f>_xlfn.XLOOKUP(ohrm_timesheet_action_log[[#This Row],[timesheet_id]],ohrm_timesheet[timesheet_id],ohrm_timesheet[Month],"NF",0,1)</f>
        <v>11</v>
      </c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 spans="1:49" x14ac:dyDescent="0.3">
      <c r="A51">
        <v>30</v>
      </c>
      <c r="B51">
        <v>46</v>
      </c>
      <c r="D51" t="s">
        <v>685</v>
      </c>
      <c r="E51" s="1">
        <v>44537</v>
      </c>
      <c r="F51">
        <v>3</v>
      </c>
      <c r="G51" t="str">
        <f>_xlfn.XLOOKUP(ohrm_timesheet_action_log[[#This Row],[timesheet_id]],ohrm_timesheet[timesheet_id],ohrm_timesheet[Employee Name],"NF",0,1)</f>
        <v>x_Anjali Kumari</v>
      </c>
      <c r="H51" t="str">
        <f>_xlfn.XLOOKUP(ohrm_timesheet_action_log[[#This Row],[timesheet_id]],ohrm_timesheet[timesheet_id],ohrm_timesheet[state],"NF",0,1)</f>
        <v>APPROVED</v>
      </c>
      <c r="I51" s="1">
        <f>_xlfn.XLOOKUP(ohrm_timesheet_action_log[[#This Row],[timesheet_id]],ohrm_timesheet[timesheet_id],ohrm_timesheet[start_date],"NF",0,1)</f>
        <v>44515</v>
      </c>
      <c r="J51" s="1">
        <f>_xlfn.XLOOKUP(ohrm_timesheet_action_log[[#This Row],[timesheet_id]],ohrm_timesheet[timesheet_id],ohrm_timesheet[end_date],"NF",0,1)</f>
        <v>44521</v>
      </c>
      <c r="K51">
        <f>_xlfn.XLOOKUP(ohrm_timesheet_action_log[[#This Row],[timesheet_id]],ohrm_timesheet[timesheet_id],ohrm_timesheet[Year],"NF",0,1)</f>
        <v>2021</v>
      </c>
      <c r="L51">
        <f>_xlfn.XLOOKUP(ohrm_timesheet_action_log[[#This Row],[timesheet_id]],ohrm_timesheet[timesheet_id],ohrm_timesheet[Month],"NF",0,1)</f>
        <v>11</v>
      </c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 spans="1:49" x14ac:dyDescent="0.3">
      <c r="A52">
        <v>30</v>
      </c>
      <c r="B52">
        <v>47</v>
      </c>
      <c r="C52" t="s">
        <v>686</v>
      </c>
      <c r="D52" t="s">
        <v>675</v>
      </c>
      <c r="E52" s="1">
        <v>44537</v>
      </c>
      <c r="F52">
        <v>3</v>
      </c>
      <c r="G52" t="str">
        <f>_xlfn.XLOOKUP(ohrm_timesheet_action_log[[#This Row],[timesheet_id]],ohrm_timesheet[timesheet_id],ohrm_timesheet[Employee Name],"NF",0,1)</f>
        <v>x_Anjali Kumari</v>
      </c>
      <c r="H52" t="str">
        <f>_xlfn.XLOOKUP(ohrm_timesheet_action_log[[#This Row],[timesheet_id]],ohrm_timesheet[timesheet_id],ohrm_timesheet[state],"NF",0,1)</f>
        <v>APPROVED</v>
      </c>
      <c r="I52" s="1">
        <f>_xlfn.XLOOKUP(ohrm_timesheet_action_log[[#This Row],[timesheet_id]],ohrm_timesheet[timesheet_id],ohrm_timesheet[start_date],"NF",0,1)</f>
        <v>44515</v>
      </c>
      <c r="J52" s="1">
        <f>_xlfn.XLOOKUP(ohrm_timesheet_action_log[[#This Row],[timesheet_id]],ohrm_timesheet[timesheet_id],ohrm_timesheet[end_date],"NF",0,1)</f>
        <v>44521</v>
      </c>
      <c r="K52">
        <f>_xlfn.XLOOKUP(ohrm_timesheet_action_log[[#This Row],[timesheet_id]],ohrm_timesheet[timesheet_id],ohrm_timesheet[Year],"NF",0,1)</f>
        <v>2021</v>
      </c>
      <c r="L52">
        <f>_xlfn.XLOOKUP(ohrm_timesheet_action_log[[#This Row],[timesheet_id]],ohrm_timesheet[timesheet_id],ohrm_timesheet[Month],"NF",0,1)</f>
        <v>11</v>
      </c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 spans="1:49" x14ac:dyDescent="0.3">
      <c r="A53">
        <v>31</v>
      </c>
      <c r="B53">
        <v>48</v>
      </c>
      <c r="D53" t="s">
        <v>685</v>
      </c>
      <c r="E53" s="1">
        <v>44537</v>
      </c>
      <c r="F53">
        <v>3</v>
      </c>
      <c r="G53" t="str">
        <f>_xlfn.XLOOKUP(ohrm_timesheet_action_log[[#This Row],[timesheet_id]],ohrm_timesheet[timesheet_id],ohrm_timesheet[Employee Name],"NF",0,1)</f>
        <v>x_Anjali Kumari</v>
      </c>
      <c r="H53" t="str">
        <f>_xlfn.XLOOKUP(ohrm_timesheet_action_log[[#This Row],[timesheet_id]],ohrm_timesheet[timesheet_id],ohrm_timesheet[state],"NF",0,1)</f>
        <v>APPROVED</v>
      </c>
      <c r="I53" s="1">
        <f>_xlfn.XLOOKUP(ohrm_timesheet_action_log[[#This Row],[timesheet_id]],ohrm_timesheet[timesheet_id],ohrm_timesheet[start_date],"NF",0,1)</f>
        <v>44522</v>
      </c>
      <c r="J53" s="1">
        <f>_xlfn.XLOOKUP(ohrm_timesheet_action_log[[#This Row],[timesheet_id]],ohrm_timesheet[timesheet_id],ohrm_timesheet[end_date],"NF",0,1)</f>
        <v>44528</v>
      </c>
      <c r="K53">
        <f>_xlfn.XLOOKUP(ohrm_timesheet_action_log[[#This Row],[timesheet_id]],ohrm_timesheet[timesheet_id],ohrm_timesheet[Year],"NF",0,1)</f>
        <v>2021</v>
      </c>
      <c r="L53">
        <f>_xlfn.XLOOKUP(ohrm_timesheet_action_log[[#This Row],[timesheet_id]],ohrm_timesheet[timesheet_id],ohrm_timesheet[Month],"NF",0,1)</f>
        <v>11</v>
      </c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 spans="1:49" x14ac:dyDescent="0.3">
      <c r="A54">
        <v>31</v>
      </c>
      <c r="B54">
        <v>49</v>
      </c>
      <c r="C54" t="s">
        <v>687</v>
      </c>
      <c r="D54" t="s">
        <v>675</v>
      </c>
      <c r="E54" s="1">
        <v>44537</v>
      </c>
      <c r="F54">
        <v>3</v>
      </c>
      <c r="G54" t="str">
        <f>_xlfn.XLOOKUP(ohrm_timesheet_action_log[[#This Row],[timesheet_id]],ohrm_timesheet[timesheet_id],ohrm_timesheet[Employee Name],"NF",0,1)</f>
        <v>x_Anjali Kumari</v>
      </c>
      <c r="H54" t="str">
        <f>_xlfn.XLOOKUP(ohrm_timesheet_action_log[[#This Row],[timesheet_id]],ohrm_timesheet[timesheet_id],ohrm_timesheet[state],"NF",0,1)</f>
        <v>APPROVED</v>
      </c>
      <c r="I54" s="1">
        <f>_xlfn.XLOOKUP(ohrm_timesheet_action_log[[#This Row],[timesheet_id]],ohrm_timesheet[timesheet_id],ohrm_timesheet[start_date],"NF",0,1)</f>
        <v>44522</v>
      </c>
      <c r="J54" s="1">
        <f>_xlfn.XLOOKUP(ohrm_timesheet_action_log[[#This Row],[timesheet_id]],ohrm_timesheet[timesheet_id],ohrm_timesheet[end_date],"NF",0,1)</f>
        <v>44528</v>
      </c>
      <c r="K54">
        <f>_xlfn.XLOOKUP(ohrm_timesheet_action_log[[#This Row],[timesheet_id]],ohrm_timesheet[timesheet_id],ohrm_timesheet[Year],"NF",0,1)</f>
        <v>2021</v>
      </c>
      <c r="L54">
        <f>_xlfn.XLOOKUP(ohrm_timesheet_action_log[[#This Row],[timesheet_id]],ohrm_timesheet[timesheet_id],ohrm_timesheet[Month],"NF",0,1)</f>
        <v>11</v>
      </c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 spans="1:49" x14ac:dyDescent="0.3">
      <c r="A55">
        <v>44</v>
      </c>
      <c r="B55">
        <v>50</v>
      </c>
      <c r="D55" t="s">
        <v>676</v>
      </c>
      <c r="E55" s="1">
        <v>44537</v>
      </c>
      <c r="F55">
        <v>6</v>
      </c>
      <c r="G55" t="str">
        <f>_xlfn.XLOOKUP(ohrm_timesheet_action_log[[#This Row],[timesheet_id]],ohrm_timesheet[timesheet_id],ohrm_timesheet[Employee Name],"NF",0,1)</f>
        <v>Shekhar Sharma</v>
      </c>
      <c r="H55" t="str">
        <f>_xlfn.XLOOKUP(ohrm_timesheet_action_log[[#This Row],[timesheet_id]],ohrm_timesheet[timesheet_id],ohrm_timesheet[state],"NF",0,1)</f>
        <v>APPROVED</v>
      </c>
      <c r="I55" s="1">
        <f>_xlfn.XLOOKUP(ohrm_timesheet_action_log[[#This Row],[timesheet_id]],ohrm_timesheet[timesheet_id],ohrm_timesheet[start_date],"NF",0,1)</f>
        <v>44536</v>
      </c>
      <c r="J55" s="1">
        <f>_xlfn.XLOOKUP(ohrm_timesheet_action_log[[#This Row],[timesheet_id]],ohrm_timesheet[timesheet_id],ohrm_timesheet[end_date],"NF",0,1)</f>
        <v>44542</v>
      </c>
      <c r="K55">
        <f>_xlfn.XLOOKUP(ohrm_timesheet_action_log[[#This Row],[timesheet_id]],ohrm_timesheet[timesheet_id],ohrm_timesheet[Year],"NF",0,1)</f>
        <v>2021</v>
      </c>
      <c r="L55">
        <f>_xlfn.XLOOKUP(ohrm_timesheet_action_log[[#This Row],[timesheet_id]],ohrm_timesheet[timesheet_id],ohrm_timesheet[Month],"NF",0,1)</f>
        <v>12</v>
      </c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 spans="1:49" x14ac:dyDescent="0.3">
      <c r="A56">
        <v>40</v>
      </c>
      <c r="B56">
        <v>51</v>
      </c>
      <c r="C56" t="s">
        <v>393</v>
      </c>
      <c r="D56" t="s">
        <v>675</v>
      </c>
      <c r="E56" s="1">
        <v>44537</v>
      </c>
      <c r="F56">
        <v>3</v>
      </c>
      <c r="G56" t="str">
        <f>_xlfn.XLOOKUP(ohrm_timesheet_action_log[[#This Row],[timesheet_id]],ohrm_timesheet[timesheet_id],ohrm_timesheet[Employee Name],"NF",0,1)</f>
        <v>x_Uma Kumar</v>
      </c>
      <c r="H56" t="str">
        <f>_xlfn.XLOOKUP(ohrm_timesheet_action_log[[#This Row],[timesheet_id]],ohrm_timesheet[timesheet_id],ohrm_timesheet[state],"NF",0,1)</f>
        <v>APPROVED</v>
      </c>
      <c r="I56" s="1">
        <f>_xlfn.XLOOKUP(ohrm_timesheet_action_log[[#This Row],[timesheet_id]],ohrm_timesheet[timesheet_id],ohrm_timesheet[start_date],"NF",0,1)</f>
        <v>44529</v>
      </c>
      <c r="J56" s="1">
        <f>_xlfn.XLOOKUP(ohrm_timesheet_action_log[[#This Row],[timesheet_id]],ohrm_timesheet[timesheet_id],ohrm_timesheet[end_date],"NF",0,1)</f>
        <v>44535</v>
      </c>
      <c r="K56">
        <f>_xlfn.XLOOKUP(ohrm_timesheet_action_log[[#This Row],[timesheet_id]],ohrm_timesheet[timesheet_id],ohrm_timesheet[Year],"NF",0,1)</f>
        <v>2021</v>
      </c>
      <c r="L56">
        <f>_xlfn.XLOOKUP(ohrm_timesheet_action_log[[#This Row],[timesheet_id]],ohrm_timesheet[timesheet_id],ohrm_timesheet[Month],"NF",0,1)</f>
        <v>11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 spans="1:49" x14ac:dyDescent="0.3">
      <c r="A57">
        <v>45</v>
      </c>
      <c r="B57">
        <v>52</v>
      </c>
      <c r="D57" t="s">
        <v>676</v>
      </c>
      <c r="E57" s="1">
        <v>44540</v>
      </c>
      <c r="F57">
        <v>9</v>
      </c>
      <c r="G57" t="str">
        <f>_xlfn.XLOOKUP(ohrm_timesheet_action_log[[#This Row],[timesheet_id]],ohrm_timesheet[timesheet_id],ohrm_timesheet[Employee Name],"NF",0,1)</f>
        <v>x_Uma Kumar</v>
      </c>
      <c r="H57" t="str">
        <f>_xlfn.XLOOKUP(ohrm_timesheet_action_log[[#This Row],[timesheet_id]],ohrm_timesheet[timesheet_id],ohrm_timesheet[state],"NF",0,1)</f>
        <v>APPROVED</v>
      </c>
      <c r="I57" s="1">
        <f>_xlfn.XLOOKUP(ohrm_timesheet_action_log[[#This Row],[timesheet_id]],ohrm_timesheet[timesheet_id],ohrm_timesheet[start_date],"NF",0,1)</f>
        <v>44536</v>
      </c>
      <c r="J57" s="1">
        <f>_xlfn.XLOOKUP(ohrm_timesheet_action_log[[#This Row],[timesheet_id]],ohrm_timesheet[timesheet_id],ohrm_timesheet[end_date],"NF",0,1)</f>
        <v>44542</v>
      </c>
      <c r="K57">
        <f>_xlfn.XLOOKUP(ohrm_timesheet_action_log[[#This Row],[timesheet_id]],ohrm_timesheet[timesheet_id],ohrm_timesheet[Year],"NF",0,1)</f>
        <v>2021</v>
      </c>
      <c r="L57">
        <f>_xlfn.XLOOKUP(ohrm_timesheet_action_log[[#This Row],[timesheet_id]],ohrm_timesheet[timesheet_id],ohrm_timesheet[Month],"NF",0,1)</f>
        <v>12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 spans="1:49" x14ac:dyDescent="0.3">
      <c r="A58">
        <v>44</v>
      </c>
      <c r="B58">
        <v>53</v>
      </c>
      <c r="C58" t="s">
        <v>393</v>
      </c>
      <c r="D58" t="s">
        <v>675</v>
      </c>
      <c r="E58" s="1">
        <v>44545</v>
      </c>
      <c r="F58">
        <v>3</v>
      </c>
      <c r="G58" t="str">
        <f>_xlfn.XLOOKUP(ohrm_timesheet_action_log[[#This Row],[timesheet_id]],ohrm_timesheet[timesheet_id],ohrm_timesheet[Employee Name],"NF",0,1)</f>
        <v>Shekhar Sharma</v>
      </c>
      <c r="H58" t="str">
        <f>_xlfn.XLOOKUP(ohrm_timesheet_action_log[[#This Row],[timesheet_id]],ohrm_timesheet[timesheet_id],ohrm_timesheet[state],"NF",0,1)</f>
        <v>APPROVED</v>
      </c>
      <c r="I58" s="1">
        <f>_xlfn.XLOOKUP(ohrm_timesheet_action_log[[#This Row],[timesheet_id]],ohrm_timesheet[timesheet_id],ohrm_timesheet[start_date],"NF",0,1)</f>
        <v>44536</v>
      </c>
      <c r="J58" s="1">
        <f>_xlfn.XLOOKUP(ohrm_timesheet_action_log[[#This Row],[timesheet_id]],ohrm_timesheet[timesheet_id],ohrm_timesheet[end_date],"NF",0,1)</f>
        <v>44542</v>
      </c>
      <c r="K58">
        <f>_xlfn.XLOOKUP(ohrm_timesheet_action_log[[#This Row],[timesheet_id]],ohrm_timesheet[timesheet_id],ohrm_timesheet[Year],"NF",0,1)</f>
        <v>2021</v>
      </c>
      <c r="L58">
        <f>_xlfn.XLOOKUP(ohrm_timesheet_action_log[[#This Row],[timesheet_id]],ohrm_timesheet[timesheet_id],ohrm_timesheet[Month],"NF",0,1)</f>
        <v>12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</row>
    <row r="59" spans="1:49" x14ac:dyDescent="0.3">
      <c r="A59">
        <v>45</v>
      </c>
      <c r="B59">
        <v>54</v>
      </c>
      <c r="C59" t="s">
        <v>393</v>
      </c>
      <c r="D59" t="s">
        <v>675</v>
      </c>
      <c r="E59" s="1">
        <v>44545</v>
      </c>
      <c r="F59">
        <v>3</v>
      </c>
      <c r="G59" t="str">
        <f>_xlfn.XLOOKUP(ohrm_timesheet_action_log[[#This Row],[timesheet_id]],ohrm_timesheet[timesheet_id],ohrm_timesheet[Employee Name],"NF",0,1)</f>
        <v>x_Uma Kumar</v>
      </c>
      <c r="H59" t="str">
        <f>_xlfn.XLOOKUP(ohrm_timesheet_action_log[[#This Row],[timesheet_id]],ohrm_timesheet[timesheet_id],ohrm_timesheet[state],"NF",0,1)</f>
        <v>APPROVED</v>
      </c>
      <c r="I59" s="1">
        <f>_xlfn.XLOOKUP(ohrm_timesheet_action_log[[#This Row],[timesheet_id]],ohrm_timesheet[timesheet_id],ohrm_timesheet[start_date],"NF",0,1)</f>
        <v>44536</v>
      </c>
      <c r="J59" s="1">
        <f>_xlfn.XLOOKUP(ohrm_timesheet_action_log[[#This Row],[timesheet_id]],ohrm_timesheet[timesheet_id],ohrm_timesheet[end_date],"NF",0,1)</f>
        <v>44542</v>
      </c>
      <c r="K59">
        <f>_xlfn.XLOOKUP(ohrm_timesheet_action_log[[#This Row],[timesheet_id]],ohrm_timesheet[timesheet_id],ohrm_timesheet[Year],"NF",0,1)</f>
        <v>2021</v>
      </c>
      <c r="L59">
        <f>_xlfn.XLOOKUP(ohrm_timesheet_action_log[[#This Row],[timesheet_id]],ohrm_timesheet[timesheet_id],ohrm_timesheet[Month],"NF",0,1)</f>
        <v>12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</row>
    <row r="60" spans="1:49" x14ac:dyDescent="0.3">
      <c r="A60">
        <v>55</v>
      </c>
      <c r="B60">
        <v>55</v>
      </c>
      <c r="D60" t="s">
        <v>676</v>
      </c>
      <c r="E60" s="1">
        <v>44547</v>
      </c>
      <c r="F60">
        <v>9</v>
      </c>
      <c r="G60" t="str">
        <f>_xlfn.XLOOKUP(ohrm_timesheet_action_log[[#This Row],[timesheet_id]],ohrm_timesheet[timesheet_id],ohrm_timesheet[Employee Name],"NF",0,1)</f>
        <v>x_Uma Kumar</v>
      </c>
      <c r="H60" t="str">
        <f>_xlfn.XLOOKUP(ohrm_timesheet_action_log[[#This Row],[timesheet_id]],ohrm_timesheet[timesheet_id],ohrm_timesheet[state],"NF",0,1)</f>
        <v>APPROVED</v>
      </c>
      <c r="I60" s="1">
        <f>_xlfn.XLOOKUP(ohrm_timesheet_action_log[[#This Row],[timesheet_id]],ohrm_timesheet[timesheet_id],ohrm_timesheet[start_date],"NF",0,1)</f>
        <v>44543</v>
      </c>
      <c r="J60" s="1">
        <f>_xlfn.XLOOKUP(ohrm_timesheet_action_log[[#This Row],[timesheet_id]],ohrm_timesheet[timesheet_id],ohrm_timesheet[end_date],"NF",0,1)</f>
        <v>44549</v>
      </c>
      <c r="K60">
        <f>_xlfn.XLOOKUP(ohrm_timesheet_action_log[[#This Row],[timesheet_id]],ohrm_timesheet[timesheet_id],ohrm_timesheet[Year],"NF",0,1)</f>
        <v>2021</v>
      </c>
      <c r="L60">
        <f>_xlfn.XLOOKUP(ohrm_timesheet_action_log[[#This Row],[timesheet_id]],ohrm_timesheet[timesheet_id],ohrm_timesheet[Month],"NF",0,1)</f>
        <v>12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</row>
    <row r="61" spans="1:49" x14ac:dyDescent="0.3">
      <c r="A61">
        <v>54</v>
      </c>
      <c r="B61">
        <v>56</v>
      </c>
      <c r="D61" t="s">
        <v>676</v>
      </c>
      <c r="E61" s="1">
        <v>44547</v>
      </c>
      <c r="F61">
        <v>6</v>
      </c>
      <c r="G61" t="str">
        <f>_xlfn.XLOOKUP(ohrm_timesheet_action_log[[#This Row],[timesheet_id]],ohrm_timesheet[timesheet_id],ohrm_timesheet[Employee Name],"NF",0,1)</f>
        <v>Shekhar Sharma</v>
      </c>
      <c r="H61" t="str">
        <f>_xlfn.XLOOKUP(ohrm_timesheet_action_log[[#This Row],[timesheet_id]],ohrm_timesheet[timesheet_id],ohrm_timesheet[state],"NF",0,1)</f>
        <v>APPROVED</v>
      </c>
      <c r="I61" s="1">
        <f>_xlfn.XLOOKUP(ohrm_timesheet_action_log[[#This Row],[timesheet_id]],ohrm_timesheet[timesheet_id],ohrm_timesheet[start_date],"NF",0,1)</f>
        <v>44543</v>
      </c>
      <c r="J61" s="1">
        <f>_xlfn.XLOOKUP(ohrm_timesheet_action_log[[#This Row],[timesheet_id]],ohrm_timesheet[timesheet_id],ohrm_timesheet[end_date],"NF",0,1)</f>
        <v>44549</v>
      </c>
      <c r="K61">
        <f>_xlfn.XLOOKUP(ohrm_timesheet_action_log[[#This Row],[timesheet_id]],ohrm_timesheet[timesheet_id],ohrm_timesheet[Year],"NF",0,1)</f>
        <v>2021</v>
      </c>
      <c r="L61">
        <f>_xlfn.XLOOKUP(ohrm_timesheet_action_log[[#This Row],[timesheet_id]],ohrm_timesheet[timesheet_id],ohrm_timesheet[Month],"NF",0,1)</f>
        <v>12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</row>
    <row r="62" spans="1:49" x14ac:dyDescent="0.3">
      <c r="A62">
        <v>55</v>
      </c>
      <c r="B62">
        <v>57</v>
      </c>
      <c r="C62" t="s">
        <v>393</v>
      </c>
      <c r="D62" t="s">
        <v>675</v>
      </c>
      <c r="E62" s="1">
        <v>44550</v>
      </c>
      <c r="F62">
        <v>3</v>
      </c>
      <c r="G62" t="str">
        <f>_xlfn.XLOOKUP(ohrm_timesheet_action_log[[#This Row],[timesheet_id]],ohrm_timesheet[timesheet_id],ohrm_timesheet[Employee Name],"NF",0,1)</f>
        <v>x_Uma Kumar</v>
      </c>
      <c r="H62" t="str">
        <f>_xlfn.XLOOKUP(ohrm_timesheet_action_log[[#This Row],[timesheet_id]],ohrm_timesheet[timesheet_id],ohrm_timesheet[state],"NF",0,1)</f>
        <v>APPROVED</v>
      </c>
      <c r="I62" s="1">
        <f>_xlfn.XLOOKUP(ohrm_timesheet_action_log[[#This Row],[timesheet_id]],ohrm_timesheet[timesheet_id],ohrm_timesheet[start_date],"NF",0,1)</f>
        <v>44543</v>
      </c>
      <c r="J62" s="1">
        <f>_xlfn.XLOOKUP(ohrm_timesheet_action_log[[#This Row],[timesheet_id]],ohrm_timesheet[timesheet_id],ohrm_timesheet[end_date],"NF",0,1)</f>
        <v>44549</v>
      </c>
      <c r="K62">
        <f>_xlfn.XLOOKUP(ohrm_timesheet_action_log[[#This Row],[timesheet_id]],ohrm_timesheet[timesheet_id],ohrm_timesheet[Year],"NF",0,1)</f>
        <v>2021</v>
      </c>
      <c r="L62">
        <f>_xlfn.XLOOKUP(ohrm_timesheet_action_log[[#This Row],[timesheet_id]],ohrm_timesheet[timesheet_id],ohrm_timesheet[Month],"NF",0,1)</f>
        <v>12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</row>
    <row r="63" spans="1:49" x14ac:dyDescent="0.3">
      <c r="A63">
        <v>54</v>
      </c>
      <c r="B63">
        <v>58</v>
      </c>
      <c r="C63" t="s">
        <v>393</v>
      </c>
      <c r="D63" t="s">
        <v>675</v>
      </c>
      <c r="E63" s="1">
        <v>44550</v>
      </c>
      <c r="F63">
        <v>3</v>
      </c>
      <c r="G63" t="str">
        <f>_xlfn.XLOOKUP(ohrm_timesheet_action_log[[#This Row],[timesheet_id]],ohrm_timesheet[timesheet_id],ohrm_timesheet[Employee Name],"NF",0,1)</f>
        <v>Shekhar Sharma</v>
      </c>
      <c r="H63" t="str">
        <f>_xlfn.XLOOKUP(ohrm_timesheet_action_log[[#This Row],[timesheet_id]],ohrm_timesheet[timesheet_id],ohrm_timesheet[state],"NF",0,1)</f>
        <v>APPROVED</v>
      </c>
      <c r="I63" s="1">
        <f>_xlfn.XLOOKUP(ohrm_timesheet_action_log[[#This Row],[timesheet_id]],ohrm_timesheet[timesheet_id],ohrm_timesheet[start_date],"NF",0,1)</f>
        <v>44543</v>
      </c>
      <c r="J63" s="1">
        <f>_xlfn.XLOOKUP(ohrm_timesheet_action_log[[#This Row],[timesheet_id]],ohrm_timesheet[timesheet_id],ohrm_timesheet[end_date],"NF",0,1)</f>
        <v>44549</v>
      </c>
      <c r="K63">
        <f>_xlfn.XLOOKUP(ohrm_timesheet_action_log[[#This Row],[timesheet_id]],ohrm_timesheet[timesheet_id],ohrm_timesheet[Year],"NF",0,1)</f>
        <v>2021</v>
      </c>
      <c r="L63">
        <f>_xlfn.XLOOKUP(ohrm_timesheet_action_log[[#This Row],[timesheet_id]],ohrm_timesheet[timesheet_id],ohrm_timesheet[Month],"NF",0,1)</f>
        <v>12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</row>
    <row r="64" spans="1:49" x14ac:dyDescent="0.3">
      <c r="A64">
        <v>56</v>
      </c>
      <c r="B64">
        <v>59</v>
      </c>
      <c r="D64" t="s">
        <v>676</v>
      </c>
      <c r="E64" s="1">
        <v>44554</v>
      </c>
      <c r="F64">
        <v>9</v>
      </c>
      <c r="G64" t="str">
        <f>_xlfn.XLOOKUP(ohrm_timesheet_action_log[[#This Row],[timesheet_id]],ohrm_timesheet[timesheet_id],ohrm_timesheet[Employee Name],"NF",0,1)</f>
        <v>x_Uma Kumar</v>
      </c>
      <c r="H64" t="str">
        <f>_xlfn.XLOOKUP(ohrm_timesheet_action_log[[#This Row],[timesheet_id]],ohrm_timesheet[timesheet_id],ohrm_timesheet[state],"NF",0,1)</f>
        <v>APPROVED</v>
      </c>
      <c r="I64" s="1">
        <f>_xlfn.XLOOKUP(ohrm_timesheet_action_log[[#This Row],[timesheet_id]],ohrm_timesheet[timesheet_id],ohrm_timesheet[start_date],"NF",0,1)</f>
        <v>44550</v>
      </c>
      <c r="J64" s="1">
        <f>_xlfn.XLOOKUP(ohrm_timesheet_action_log[[#This Row],[timesheet_id]],ohrm_timesheet[timesheet_id],ohrm_timesheet[end_date],"NF",0,1)</f>
        <v>44556</v>
      </c>
      <c r="K64">
        <f>_xlfn.XLOOKUP(ohrm_timesheet_action_log[[#This Row],[timesheet_id]],ohrm_timesheet[timesheet_id],ohrm_timesheet[Year],"NF",0,1)</f>
        <v>2021</v>
      </c>
      <c r="L64">
        <f>_xlfn.XLOOKUP(ohrm_timesheet_action_log[[#This Row],[timesheet_id]],ohrm_timesheet[timesheet_id],ohrm_timesheet[Month],"NF",0,1)</f>
        <v>12</v>
      </c>
      <c r="AK64"/>
      <c r="AL64"/>
      <c r="AM64"/>
      <c r="AN64"/>
      <c r="AO64"/>
      <c r="AP64"/>
      <c r="AQ64"/>
      <c r="AR64"/>
      <c r="AS64"/>
      <c r="AT64"/>
      <c r="AU64"/>
      <c r="AV64"/>
      <c r="AW64"/>
    </row>
    <row r="65" spans="1:49" x14ac:dyDescent="0.3">
      <c r="A65">
        <v>57</v>
      </c>
      <c r="B65">
        <v>60</v>
      </c>
      <c r="D65" t="s">
        <v>676</v>
      </c>
      <c r="E65" s="1">
        <v>44554</v>
      </c>
      <c r="F65">
        <v>6</v>
      </c>
      <c r="G65" t="str">
        <f>_xlfn.XLOOKUP(ohrm_timesheet_action_log[[#This Row],[timesheet_id]],ohrm_timesheet[timesheet_id],ohrm_timesheet[Employee Name],"NF",0,1)</f>
        <v>Shekhar Sharma</v>
      </c>
      <c r="H65" t="str">
        <f>_xlfn.XLOOKUP(ohrm_timesheet_action_log[[#This Row],[timesheet_id]],ohrm_timesheet[timesheet_id],ohrm_timesheet[state],"NF",0,1)</f>
        <v>APPROVED</v>
      </c>
      <c r="I65" s="1">
        <f>_xlfn.XLOOKUP(ohrm_timesheet_action_log[[#This Row],[timesheet_id]],ohrm_timesheet[timesheet_id],ohrm_timesheet[start_date],"NF",0,1)</f>
        <v>44550</v>
      </c>
      <c r="J65" s="1">
        <f>_xlfn.XLOOKUP(ohrm_timesheet_action_log[[#This Row],[timesheet_id]],ohrm_timesheet[timesheet_id],ohrm_timesheet[end_date],"NF",0,1)</f>
        <v>44556</v>
      </c>
      <c r="K65">
        <f>_xlfn.XLOOKUP(ohrm_timesheet_action_log[[#This Row],[timesheet_id]],ohrm_timesheet[timesheet_id],ohrm_timesheet[Year],"NF",0,1)</f>
        <v>2021</v>
      </c>
      <c r="L65">
        <f>_xlfn.XLOOKUP(ohrm_timesheet_action_log[[#This Row],[timesheet_id]],ohrm_timesheet[timesheet_id],ohrm_timesheet[Month],"NF",0,1)</f>
        <v>12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</row>
    <row r="66" spans="1:49" x14ac:dyDescent="0.3">
      <c r="A66">
        <v>57</v>
      </c>
      <c r="B66">
        <v>61</v>
      </c>
      <c r="C66" t="s">
        <v>393</v>
      </c>
      <c r="D66" t="s">
        <v>675</v>
      </c>
      <c r="E66" s="1">
        <v>44556</v>
      </c>
      <c r="F66">
        <v>3</v>
      </c>
      <c r="G66" t="str">
        <f>_xlfn.XLOOKUP(ohrm_timesheet_action_log[[#This Row],[timesheet_id]],ohrm_timesheet[timesheet_id],ohrm_timesheet[Employee Name],"NF",0,1)</f>
        <v>Shekhar Sharma</v>
      </c>
      <c r="H66" t="str">
        <f>_xlfn.XLOOKUP(ohrm_timesheet_action_log[[#This Row],[timesheet_id]],ohrm_timesheet[timesheet_id],ohrm_timesheet[state],"NF",0,1)</f>
        <v>APPROVED</v>
      </c>
      <c r="I66" s="1">
        <f>_xlfn.XLOOKUP(ohrm_timesheet_action_log[[#This Row],[timesheet_id]],ohrm_timesheet[timesheet_id],ohrm_timesheet[start_date],"NF",0,1)</f>
        <v>44550</v>
      </c>
      <c r="J66" s="1">
        <f>_xlfn.XLOOKUP(ohrm_timesheet_action_log[[#This Row],[timesheet_id]],ohrm_timesheet[timesheet_id],ohrm_timesheet[end_date],"NF",0,1)</f>
        <v>44556</v>
      </c>
      <c r="K66">
        <f>_xlfn.XLOOKUP(ohrm_timesheet_action_log[[#This Row],[timesheet_id]],ohrm_timesheet[timesheet_id],ohrm_timesheet[Year],"NF",0,1)</f>
        <v>2021</v>
      </c>
      <c r="L66">
        <f>_xlfn.XLOOKUP(ohrm_timesheet_action_log[[#This Row],[timesheet_id]],ohrm_timesheet[timesheet_id],ohrm_timesheet[Month],"NF",0,1)</f>
        <v>12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</row>
    <row r="67" spans="1:49" x14ac:dyDescent="0.3">
      <c r="A67">
        <v>56</v>
      </c>
      <c r="B67">
        <v>62</v>
      </c>
      <c r="C67" t="s">
        <v>393</v>
      </c>
      <c r="D67" t="s">
        <v>675</v>
      </c>
      <c r="E67" s="1">
        <v>44556</v>
      </c>
      <c r="F67">
        <v>3</v>
      </c>
      <c r="G67" t="str">
        <f>_xlfn.XLOOKUP(ohrm_timesheet_action_log[[#This Row],[timesheet_id]],ohrm_timesheet[timesheet_id],ohrm_timesheet[Employee Name],"NF",0,1)</f>
        <v>x_Uma Kumar</v>
      </c>
      <c r="H67" t="str">
        <f>_xlfn.XLOOKUP(ohrm_timesheet_action_log[[#This Row],[timesheet_id]],ohrm_timesheet[timesheet_id],ohrm_timesheet[state],"NF",0,1)</f>
        <v>APPROVED</v>
      </c>
      <c r="I67" s="1">
        <f>_xlfn.XLOOKUP(ohrm_timesheet_action_log[[#This Row],[timesheet_id]],ohrm_timesheet[timesheet_id],ohrm_timesheet[start_date],"NF",0,1)</f>
        <v>44550</v>
      </c>
      <c r="J67" s="1">
        <f>_xlfn.XLOOKUP(ohrm_timesheet_action_log[[#This Row],[timesheet_id]],ohrm_timesheet[timesheet_id],ohrm_timesheet[end_date],"NF",0,1)</f>
        <v>44556</v>
      </c>
      <c r="K67">
        <f>_xlfn.XLOOKUP(ohrm_timesheet_action_log[[#This Row],[timesheet_id]],ohrm_timesheet[timesheet_id],ohrm_timesheet[Year],"NF",0,1)</f>
        <v>2021</v>
      </c>
      <c r="L67">
        <f>_xlfn.XLOOKUP(ohrm_timesheet_action_log[[#This Row],[timesheet_id]],ohrm_timesheet[timesheet_id],ohrm_timesheet[Month],"NF",0,1)</f>
        <v>12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</row>
    <row r="68" spans="1:49" x14ac:dyDescent="0.3">
      <c r="A68">
        <v>53</v>
      </c>
      <c r="B68">
        <v>63</v>
      </c>
      <c r="D68" t="s">
        <v>676</v>
      </c>
      <c r="E68" s="1">
        <v>44558</v>
      </c>
      <c r="F68">
        <v>11</v>
      </c>
      <c r="G68" t="str">
        <f>_xlfn.XLOOKUP(ohrm_timesheet_action_log[[#This Row],[timesheet_id]],ohrm_timesheet[timesheet_id],ohrm_timesheet[Employee Name],"NF",0,1)</f>
        <v>x_Ajit Singh</v>
      </c>
      <c r="H68" t="str">
        <f>_xlfn.XLOOKUP(ohrm_timesheet_action_log[[#This Row],[timesheet_id]],ohrm_timesheet[timesheet_id],ohrm_timesheet[state],"NF",0,1)</f>
        <v>APPROVED</v>
      </c>
      <c r="I68" s="1">
        <f>_xlfn.XLOOKUP(ohrm_timesheet_action_log[[#This Row],[timesheet_id]],ohrm_timesheet[timesheet_id],ohrm_timesheet[start_date],"NF",0,1)</f>
        <v>44543</v>
      </c>
      <c r="J68" s="1">
        <f>_xlfn.XLOOKUP(ohrm_timesheet_action_log[[#This Row],[timesheet_id]],ohrm_timesheet[timesheet_id],ohrm_timesheet[end_date],"NF",0,1)</f>
        <v>44549</v>
      </c>
      <c r="K68">
        <f>_xlfn.XLOOKUP(ohrm_timesheet_action_log[[#This Row],[timesheet_id]],ohrm_timesheet[timesheet_id],ohrm_timesheet[Year],"NF",0,1)</f>
        <v>2021</v>
      </c>
      <c r="L68">
        <f>_xlfn.XLOOKUP(ohrm_timesheet_action_log[[#This Row],[timesheet_id]],ohrm_timesheet[timesheet_id],ohrm_timesheet[Month],"NF",0,1)</f>
        <v>12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</row>
    <row r="69" spans="1:49" x14ac:dyDescent="0.3">
      <c r="A69">
        <v>59</v>
      </c>
      <c r="B69">
        <v>64</v>
      </c>
      <c r="D69" t="s">
        <v>676</v>
      </c>
      <c r="E69" s="1">
        <v>44558</v>
      </c>
      <c r="F69">
        <v>11</v>
      </c>
      <c r="G69" t="str">
        <f>_xlfn.XLOOKUP(ohrm_timesheet_action_log[[#This Row],[timesheet_id]],ohrm_timesheet[timesheet_id],ohrm_timesheet[Employee Name],"NF",0,1)</f>
        <v>x_Ajit Singh</v>
      </c>
      <c r="H69" t="str">
        <f>_xlfn.XLOOKUP(ohrm_timesheet_action_log[[#This Row],[timesheet_id]],ohrm_timesheet[timesheet_id],ohrm_timesheet[state],"NF",0,1)</f>
        <v>APPROVED</v>
      </c>
      <c r="I69" s="1">
        <f>_xlfn.XLOOKUP(ohrm_timesheet_action_log[[#This Row],[timesheet_id]],ohrm_timesheet[timesheet_id],ohrm_timesheet[start_date],"NF",0,1)</f>
        <v>44550</v>
      </c>
      <c r="J69" s="1">
        <f>_xlfn.XLOOKUP(ohrm_timesheet_action_log[[#This Row],[timesheet_id]],ohrm_timesheet[timesheet_id],ohrm_timesheet[end_date],"NF",0,1)</f>
        <v>44556</v>
      </c>
      <c r="K69">
        <f>_xlfn.XLOOKUP(ohrm_timesheet_action_log[[#This Row],[timesheet_id]],ohrm_timesheet[timesheet_id],ohrm_timesheet[Year],"NF",0,1)</f>
        <v>2021</v>
      </c>
      <c r="L69">
        <f>_xlfn.XLOOKUP(ohrm_timesheet_action_log[[#This Row],[timesheet_id]],ohrm_timesheet[timesheet_id],ohrm_timesheet[Month],"NF",0,1)</f>
        <v>12</v>
      </c>
      <c r="AK69"/>
      <c r="AL69"/>
      <c r="AM69"/>
      <c r="AN69"/>
      <c r="AO69"/>
      <c r="AP69"/>
      <c r="AQ69"/>
      <c r="AR69"/>
      <c r="AS69"/>
      <c r="AT69"/>
      <c r="AU69"/>
      <c r="AV69"/>
      <c r="AW69"/>
    </row>
    <row r="70" spans="1:49" x14ac:dyDescent="0.3">
      <c r="A70">
        <v>59</v>
      </c>
      <c r="B70">
        <v>65</v>
      </c>
      <c r="C70" t="s">
        <v>688</v>
      </c>
      <c r="D70" t="s">
        <v>364</v>
      </c>
      <c r="E70" s="1">
        <v>44559</v>
      </c>
      <c r="F70">
        <v>3</v>
      </c>
      <c r="G70" t="str">
        <f>_xlfn.XLOOKUP(ohrm_timesheet_action_log[[#This Row],[timesheet_id]],ohrm_timesheet[timesheet_id],ohrm_timesheet[Employee Name],"NF",0,1)</f>
        <v>x_Ajit Singh</v>
      </c>
      <c r="H70" t="str">
        <f>_xlfn.XLOOKUP(ohrm_timesheet_action_log[[#This Row],[timesheet_id]],ohrm_timesheet[timesheet_id],ohrm_timesheet[state],"NF",0,1)</f>
        <v>APPROVED</v>
      </c>
      <c r="I70" s="1">
        <f>_xlfn.XLOOKUP(ohrm_timesheet_action_log[[#This Row],[timesheet_id]],ohrm_timesheet[timesheet_id],ohrm_timesheet[start_date],"NF",0,1)</f>
        <v>44550</v>
      </c>
      <c r="J70" s="1">
        <f>_xlfn.XLOOKUP(ohrm_timesheet_action_log[[#This Row],[timesheet_id]],ohrm_timesheet[timesheet_id],ohrm_timesheet[end_date],"NF",0,1)</f>
        <v>44556</v>
      </c>
      <c r="K70">
        <f>_xlfn.XLOOKUP(ohrm_timesheet_action_log[[#This Row],[timesheet_id]],ohrm_timesheet[timesheet_id],ohrm_timesheet[Year],"NF",0,1)</f>
        <v>2021</v>
      </c>
      <c r="L70">
        <f>_xlfn.XLOOKUP(ohrm_timesheet_action_log[[#This Row],[timesheet_id]],ohrm_timesheet[timesheet_id],ohrm_timesheet[Month],"NF",0,1)</f>
        <v>12</v>
      </c>
      <c r="AK70"/>
      <c r="AL70"/>
      <c r="AM70"/>
      <c r="AN70"/>
      <c r="AO70"/>
      <c r="AP70"/>
      <c r="AQ70"/>
      <c r="AR70"/>
      <c r="AS70"/>
      <c r="AT70"/>
      <c r="AU70"/>
      <c r="AV70"/>
      <c r="AW70"/>
    </row>
    <row r="71" spans="1:49" x14ac:dyDescent="0.3">
      <c r="A71">
        <v>53</v>
      </c>
      <c r="B71">
        <v>66</v>
      </c>
      <c r="C71" t="s">
        <v>688</v>
      </c>
      <c r="D71" t="s">
        <v>364</v>
      </c>
      <c r="E71" s="1">
        <v>44559</v>
      </c>
      <c r="F71">
        <v>3</v>
      </c>
      <c r="G71" t="str">
        <f>_xlfn.XLOOKUP(ohrm_timesheet_action_log[[#This Row],[timesheet_id]],ohrm_timesheet[timesheet_id],ohrm_timesheet[Employee Name],"NF",0,1)</f>
        <v>x_Ajit Singh</v>
      </c>
      <c r="H71" t="str">
        <f>_xlfn.XLOOKUP(ohrm_timesheet_action_log[[#This Row],[timesheet_id]],ohrm_timesheet[timesheet_id],ohrm_timesheet[state],"NF",0,1)</f>
        <v>APPROVED</v>
      </c>
      <c r="I71" s="1">
        <f>_xlfn.XLOOKUP(ohrm_timesheet_action_log[[#This Row],[timesheet_id]],ohrm_timesheet[timesheet_id],ohrm_timesheet[start_date],"NF",0,1)</f>
        <v>44543</v>
      </c>
      <c r="J71" s="1">
        <f>_xlfn.XLOOKUP(ohrm_timesheet_action_log[[#This Row],[timesheet_id]],ohrm_timesheet[timesheet_id],ohrm_timesheet[end_date],"NF",0,1)</f>
        <v>44549</v>
      </c>
      <c r="K71">
        <f>_xlfn.XLOOKUP(ohrm_timesheet_action_log[[#This Row],[timesheet_id]],ohrm_timesheet[timesheet_id],ohrm_timesheet[Year],"NF",0,1)</f>
        <v>2021</v>
      </c>
      <c r="L71">
        <f>_xlfn.XLOOKUP(ohrm_timesheet_action_log[[#This Row],[timesheet_id]],ohrm_timesheet[timesheet_id],ohrm_timesheet[Month],"NF",0,1)</f>
        <v>12</v>
      </c>
      <c r="AK71"/>
      <c r="AL71"/>
      <c r="AM71"/>
      <c r="AN71"/>
      <c r="AO71"/>
      <c r="AP71"/>
      <c r="AQ71"/>
      <c r="AR71"/>
      <c r="AS71"/>
      <c r="AT71"/>
      <c r="AU71"/>
      <c r="AV71"/>
      <c r="AW71"/>
    </row>
    <row r="72" spans="1:49" x14ac:dyDescent="0.3">
      <c r="A72">
        <v>53</v>
      </c>
      <c r="B72">
        <v>67</v>
      </c>
      <c r="D72" t="s">
        <v>676</v>
      </c>
      <c r="E72" s="1">
        <v>44560</v>
      </c>
      <c r="F72">
        <v>11</v>
      </c>
      <c r="G72" t="str">
        <f>_xlfn.XLOOKUP(ohrm_timesheet_action_log[[#This Row],[timesheet_id]],ohrm_timesheet[timesheet_id],ohrm_timesheet[Employee Name],"NF",0,1)</f>
        <v>x_Ajit Singh</v>
      </c>
      <c r="H72" t="str">
        <f>_xlfn.XLOOKUP(ohrm_timesheet_action_log[[#This Row],[timesheet_id]],ohrm_timesheet[timesheet_id],ohrm_timesheet[state],"NF",0,1)</f>
        <v>APPROVED</v>
      </c>
      <c r="I72" s="1">
        <f>_xlfn.XLOOKUP(ohrm_timesheet_action_log[[#This Row],[timesheet_id]],ohrm_timesheet[timesheet_id],ohrm_timesheet[start_date],"NF",0,1)</f>
        <v>44543</v>
      </c>
      <c r="J72" s="1">
        <f>_xlfn.XLOOKUP(ohrm_timesheet_action_log[[#This Row],[timesheet_id]],ohrm_timesheet[timesheet_id],ohrm_timesheet[end_date],"NF",0,1)</f>
        <v>44549</v>
      </c>
      <c r="K72">
        <f>_xlfn.XLOOKUP(ohrm_timesheet_action_log[[#This Row],[timesheet_id]],ohrm_timesheet[timesheet_id],ohrm_timesheet[Year],"NF",0,1)</f>
        <v>2021</v>
      </c>
      <c r="L72">
        <f>_xlfn.XLOOKUP(ohrm_timesheet_action_log[[#This Row],[timesheet_id]],ohrm_timesheet[timesheet_id],ohrm_timesheet[Month],"NF",0,1)</f>
        <v>12</v>
      </c>
      <c r="AK72"/>
      <c r="AL72"/>
      <c r="AM72"/>
      <c r="AN72"/>
      <c r="AO72"/>
      <c r="AP72"/>
      <c r="AQ72"/>
      <c r="AR72"/>
      <c r="AS72"/>
      <c r="AT72"/>
      <c r="AU72"/>
      <c r="AV72"/>
      <c r="AW72"/>
    </row>
    <row r="73" spans="1:49" x14ac:dyDescent="0.3">
      <c r="A73">
        <v>59</v>
      </c>
      <c r="B73">
        <v>68</v>
      </c>
      <c r="D73" t="s">
        <v>676</v>
      </c>
      <c r="E73" s="1">
        <v>44560</v>
      </c>
      <c r="F73">
        <v>11</v>
      </c>
      <c r="G73" t="str">
        <f>_xlfn.XLOOKUP(ohrm_timesheet_action_log[[#This Row],[timesheet_id]],ohrm_timesheet[timesheet_id],ohrm_timesheet[Employee Name],"NF",0,1)</f>
        <v>x_Ajit Singh</v>
      </c>
      <c r="H73" t="str">
        <f>_xlfn.XLOOKUP(ohrm_timesheet_action_log[[#This Row],[timesheet_id]],ohrm_timesheet[timesheet_id],ohrm_timesheet[state],"NF",0,1)</f>
        <v>APPROVED</v>
      </c>
      <c r="I73" s="1">
        <f>_xlfn.XLOOKUP(ohrm_timesheet_action_log[[#This Row],[timesheet_id]],ohrm_timesheet[timesheet_id],ohrm_timesheet[start_date],"NF",0,1)</f>
        <v>44550</v>
      </c>
      <c r="J73" s="1">
        <f>_xlfn.XLOOKUP(ohrm_timesheet_action_log[[#This Row],[timesheet_id]],ohrm_timesheet[timesheet_id],ohrm_timesheet[end_date],"NF",0,1)</f>
        <v>44556</v>
      </c>
      <c r="K73">
        <f>_xlfn.XLOOKUP(ohrm_timesheet_action_log[[#This Row],[timesheet_id]],ohrm_timesheet[timesheet_id],ohrm_timesheet[Year],"NF",0,1)</f>
        <v>2021</v>
      </c>
      <c r="L73">
        <f>_xlfn.XLOOKUP(ohrm_timesheet_action_log[[#This Row],[timesheet_id]],ohrm_timesheet[timesheet_id],ohrm_timesheet[Month],"NF",0,1)</f>
        <v>12</v>
      </c>
      <c r="AK73"/>
      <c r="AL73"/>
      <c r="AM73"/>
      <c r="AN73"/>
      <c r="AO73"/>
      <c r="AP73"/>
      <c r="AQ73"/>
      <c r="AR73"/>
      <c r="AS73"/>
      <c r="AT73"/>
      <c r="AU73"/>
      <c r="AV73"/>
      <c r="AW73"/>
    </row>
    <row r="74" spans="1:49" x14ac:dyDescent="0.3">
      <c r="A74">
        <v>60</v>
      </c>
      <c r="B74">
        <v>69</v>
      </c>
      <c r="D74" t="s">
        <v>676</v>
      </c>
      <c r="E74" s="1">
        <v>44561</v>
      </c>
      <c r="F74">
        <v>9</v>
      </c>
      <c r="G74" t="str">
        <f>_xlfn.XLOOKUP(ohrm_timesheet_action_log[[#This Row],[timesheet_id]],ohrm_timesheet[timesheet_id],ohrm_timesheet[Employee Name],"NF",0,1)</f>
        <v>x_Uma Kumar</v>
      </c>
      <c r="H74" t="str">
        <f>_xlfn.XLOOKUP(ohrm_timesheet_action_log[[#This Row],[timesheet_id]],ohrm_timesheet[timesheet_id],ohrm_timesheet[state],"NF",0,1)</f>
        <v>APPROVED</v>
      </c>
      <c r="I74" s="1">
        <f>_xlfn.XLOOKUP(ohrm_timesheet_action_log[[#This Row],[timesheet_id]],ohrm_timesheet[timesheet_id],ohrm_timesheet[start_date],"NF",0,1)</f>
        <v>44557</v>
      </c>
      <c r="J74" s="1">
        <f>_xlfn.XLOOKUP(ohrm_timesheet_action_log[[#This Row],[timesheet_id]],ohrm_timesheet[timesheet_id],ohrm_timesheet[end_date],"NF",0,1)</f>
        <v>44563</v>
      </c>
      <c r="K74">
        <f>_xlfn.XLOOKUP(ohrm_timesheet_action_log[[#This Row],[timesheet_id]],ohrm_timesheet[timesheet_id],ohrm_timesheet[Year],"NF",0,1)</f>
        <v>2021</v>
      </c>
      <c r="L74">
        <f>_xlfn.XLOOKUP(ohrm_timesheet_action_log[[#This Row],[timesheet_id]],ohrm_timesheet[timesheet_id],ohrm_timesheet[Month],"NF",0,1)</f>
        <v>12</v>
      </c>
      <c r="AK74"/>
      <c r="AL74"/>
      <c r="AM74"/>
      <c r="AN74"/>
      <c r="AO74"/>
      <c r="AP74"/>
      <c r="AQ74"/>
      <c r="AR74"/>
      <c r="AS74"/>
      <c r="AT74"/>
      <c r="AU74"/>
      <c r="AV74"/>
      <c r="AW74"/>
    </row>
    <row r="75" spans="1:49" x14ac:dyDescent="0.3">
      <c r="A75">
        <v>58</v>
      </c>
      <c r="B75">
        <v>70</v>
      </c>
      <c r="D75" t="s">
        <v>676</v>
      </c>
      <c r="E75" s="1">
        <v>44564</v>
      </c>
      <c r="F75">
        <v>11</v>
      </c>
      <c r="G75" t="str">
        <f>_xlfn.XLOOKUP(ohrm_timesheet_action_log[[#This Row],[timesheet_id]],ohrm_timesheet[timesheet_id],ohrm_timesheet[Employee Name],"NF",0,1)</f>
        <v>x_Ajit Singh</v>
      </c>
      <c r="H75" t="str">
        <f>_xlfn.XLOOKUP(ohrm_timesheet_action_log[[#This Row],[timesheet_id]],ohrm_timesheet[timesheet_id],ohrm_timesheet[state],"NF",0,1)</f>
        <v>APPROVED</v>
      </c>
      <c r="I75" s="1">
        <f>_xlfn.XLOOKUP(ohrm_timesheet_action_log[[#This Row],[timesheet_id]],ohrm_timesheet[timesheet_id],ohrm_timesheet[start_date],"NF",0,1)</f>
        <v>44557</v>
      </c>
      <c r="J75" s="1">
        <f>_xlfn.XLOOKUP(ohrm_timesheet_action_log[[#This Row],[timesheet_id]],ohrm_timesheet[timesheet_id],ohrm_timesheet[end_date],"NF",0,1)</f>
        <v>44563</v>
      </c>
      <c r="K75">
        <f>_xlfn.XLOOKUP(ohrm_timesheet_action_log[[#This Row],[timesheet_id]],ohrm_timesheet[timesheet_id],ohrm_timesheet[Year],"NF",0,1)</f>
        <v>2021</v>
      </c>
      <c r="L75">
        <f>_xlfn.XLOOKUP(ohrm_timesheet_action_log[[#This Row],[timesheet_id]],ohrm_timesheet[timesheet_id],ohrm_timesheet[Month],"NF",0,1)</f>
        <v>12</v>
      </c>
      <c r="AK75"/>
      <c r="AL75"/>
      <c r="AM75"/>
      <c r="AN75"/>
      <c r="AO75"/>
      <c r="AP75"/>
      <c r="AQ75"/>
      <c r="AR75"/>
      <c r="AS75"/>
      <c r="AT75"/>
      <c r="AU75"/>
      <c r="AV75"/>
      <c r="AW75"/>
    </row>
    <row r="76" spans="1:49" x14ac:dyDescent="0.3">
      <c r="A76">
        <v>61</v>
      </c>
      <c r="B76">
        <v>71</v>
      </c>
      <c r="D76" t="s">
        <v>676</v>
      </c>
      <c r="E76" s="1">
        <v>44564</v>
      </c>
      <c r="F76">
        <v>6</v>
      </c>
      <c r="G76" t="str">
        <f>_xlfn.XLOOKUP(ohrm_timesheet_action_log[[#This Row],[timesheet_id]],ohrm_timesheet[timesheet_id],ohrm_timesheet[Employee Name],"NF",0,1)</f>
        <v>Shekhar Sharma</v>
      </c>
      <c r="H76" t="str">
        <f>_xlfn.XLOOKUP(ohrm_timesheet_action_log[[#This Row],[timesheet_id]],ohrm_timesheet[timesheet_id],ohrm_timesheet[state],"NF",0,1)</f>
        <v>APPROVED</v>
      </c>
      <c r="I76" s="1">
        <f>_xlfn.XLOOKUP(ohrm_timesheet_action_log[[#This Row],[timesheet_id]],ohrm_timesheet[timesheet_id],ohrm_timesheet[start_date],"NF",0,1)</f>
        <v>44557</v>
      </c>
      <c r="J76" s="1">
        <f>_xlfn.XLOOKUP(ohrm_timesheet_action_log[[#This Row],[timesheet_id]],ohrm_timesheet[timesheet_id],ohrm_timesheet[end_date],"NF",0,1)</f>
        <v>44563</v>
      </c>
      <c r="K76">
        <f>_xlfn.XLOOKUP(ohrm_timesheet_action_log[[#This Row],[timesheet_id]],ohrm_timesheet[timesheet_id],ohrm_timesheet[Year],"NF",0,1)</f>
        <v>2021</v>
      </c>
      <c r="L76">
        <f>_xlfn.XLOOKUP(ohrm_timesheet_action_log[[#This Row],[timesheet_id]],ohrm_timesheet[timesheet_id],ohrm_timesheet[Month],"NF",0,1)</f>
        <v>12</v>
      </c>
      <c r="AK76"/>
      <c r="AL76"/>
      <c r="AM76"/>
      <c r="AN76"/>
      <c r="AO76"/>
      <c r="AP76"/>
      <c r="AQ76"/>
      <c r="AR76"/>
      <c r="AS76"/>
      <c r="AT76"/>
      <c r="AU76"/>
      <c r="AV76"/>
      <c r="AW76"/>
    </row>
    <row r="77" spans="1:49" x14ac:dyDescent="0.3">
      <c r="A77">
        <v>60</v>
      </c>
      <c r="B77">
        <v>72</v>
      </c>
      <c r="C77" t="s">
        <v>393</v>
      </c>
      <c r="D77" t="s">
        <v>675</v>
      </c>
      <c r="E77" s="1">
        <v>44564</v>
      </c>
      <c r="F77">
        <v>3</v>
      </c>
      <c r="G77" t="str">
        <f>_xlfn.XLOOKUP(ohrm_timesheet_action_log[[#This Row],[timesheet_id]],ohrm_timesheet[timesheet_id],ohrm_timesheet[Employee Name],"NF",0,1)</f>
        <v>x_Uma Kumar</v>
      </c>
      <c r="H77" t="str">
        <f>_xlfn.XLOOKUP(ohrm_timesheet_action_log[[#This Row],[timesheet_id]],ohrm_timesheet[timesheet_id],ohrm_timesheet[state],"NF",0,1)</f>
        <v>APPROVED</v>
      </c>
      <c r="I77" s="1">
        <f>_xlfn.XLOOKUP(ohrm_timesheet_action_log[[#This Row],[timesheet_id]],ohrm_timesheet[timesheet_id],ohrm_timesheet[start_date],"NF",0,1)</f>
        <v>44557</v>
      </c>
      <c r="J77" s="1">
        <f>_xlfn.XLOOKUP(ohrm_timesheet_action_log[[#This Row],[timesheet_id]],ohrm_timesheet[timesheet_id],ohrm_timesheet[end_date],"NF",0,1)</f>
        <v>44563</v>
      </c>
      <c r="K77">
        <f>_xlfn.XLOOKUP(ohrm_timesheet_action_log[[#This Row],[timesheet_id]],ohrm_timesheet[timesheet_id],ohrm_timesheet[Year],"NF",0,1)</f>
        <v>2021</v>
      </c>
      <c r="L77">
        <f>_xlfn.XLOOKUP(ohrm_timesheet_action_log[[#This Row],[timesheet_id]],ohrm_timesheet[timesheet_id],ohrm_timesheet[Month],"NF",0,1)</f>
        <v>12</v>
      </c>
      <c r="AK77"/>
      <c r="AL77"/>
      <c r="AM77"/>
      <c r="AN77"/>
      <c r="AO77"/>
      <c r="AP77"/>
      <c r="AQ77"/>
      <c r="AR77"/>
      <c r="AS77"/>
      <c r="AT77"/>
      <c r="AU77"/>
      <c r="AV77"/>
      <c r="AW77"/>
    </row>
    <row r="78" spans="1:49" x14ac:dyDescent="0.3">
      <c r="A78">
        <v>61</v>
      </c>
      <c r="B78">
        <v>73</v>
      </c>
      <c r="C78" t="s">
        <v>393</v>
      </c>
      <c r="D78" t="s">
        <v>675</v>
      </c>
      <c r="E78" s="1">
        <v>44564</v>
      </c>
      <c r="F78">
        <v>3</v>
      </c>
      <c r="G78" t="str">
        <f>_xlfn.XLOOKUP(ohrm_timesheet_action_log[[#This Row],[timesheet_id]],ohrm_timesheet[timesheet_id],ohrm_timesheet[Employee Name],"NF",0,1)</f>
        <v>Shekhar Sharma</v>
      </c>
      <c r="H78" t="str">
        <f>_xlfn.XLOOKUP(ohrm_timesheet_action_log[[#This Row],[timesheet_id]],ohrm_timesheet[timesheet_id],ohrm_timesheet[state],"NF",0,1)</f>
        <v>APPROVED</v>
      </c>
      <c r="I78" s="1">
        <f>_xlfn.XLOOKUP(ohrm_timesheet_action_log[[#This Row],[timesheet_id]],ohrm_timesheet[timesheet_id],ohrm_timesheet[start_date],"NF",0,1)</f>
        <v>44557</v>
      </c>
      <c r="J78" s="1">
        <f>_xlfn.XLOOKUP(ohrm_timesheet_action_log[[#This Row],[timesheet_id]],ohrm_timesheet[timesheet_id],ohrm_timesheet[end_date],"NF",0,1)</f>
        <v>44563</v>
      </c>
      <c r="K78">
        <f>_xlfn.XLOOKUP(ohrm_timesheet_action_log[[#This Row],[timesheet_id]],ohrm_timesheet[timesheet_id],ohrm_timesheet[Year],"NF",0,1)</f>
        <v>2021</v>
      </c>
      <c r="L78">
        <f>_xlfn.XLOOKUP(ohrm_timesheet_action_log[[#This Row],[timesheet_id]],ohrm_timesheet[timesheet_id],ohrm_timesheet[Month],"NF",0,1)</f>
        <v>12</v>
      </c>
      <c r="AK78"/>
      <c r="AL78"/>
      <c r="AM78"/>
      <c r="AN78"/>
      <c r="AO78"/>
      <c r="AP78"/>
      <c r="AQ78"/>
      <c r="AR78"/>
      <c r="AS78"/>
      <c r="AT78"/>
      <c r="AU78"/>
      <c r="AV78"/>
      <c r="AW78"/>
    </row>
    <row r="79" spans="1:49" x14ac:dyDescent="0.3">
      <c r="A79">
        <v>53</v>
      </c>
      <c r="B79">
        <v>74</v>
      </c>
      <c r="C79" t="s">
        <v>393</v>
      </c>
      <c r="D79" t="s">
        <v>675</v>
      </c>
      <c r="E79" s="1">
        <v>44564</v>
      </c>
      <c r="F79">
        <v>3</v>
      </c>
      <c r="G79" t="str">
        <f>_xlfn.XLOOKUP(ohrm_timesheet_action_log[[#This Row],[timesheet_id]],ohrm_timesheet[timesheet_id],ohrm_timesheet[Employee Name],"NF",0,1)</f>
        <v>x_Ajit Singh</v>
      </c>
      <c r="H79" t="str">
        <f>_xlfn.XLOOKUP(ohrm_timesheet_action_log[[#This Row],[timesheet_id]],ohrm_timesheet[timesheet_id],ohrm_timesheet[state],"NF",0,1)</f>
        <v>APPROVED</v>
      </c>
      <c r="I79" s="1">
        <f>_xlfn.XLOOKUP(ohrm_timesheet_action_log[[#This Row],[timesheet_id]],ohrm_timesheet[timesheet_id],ohrm_timesheet[start_date],"NF",0,1)</f>
        <v>44543</v>
      </c>
      <c r="J79" s="1">
        <f>_xlfn.XLOOKUP(ohrm_timesheet_action_log[[#This Row],[timesheet_id]],ohrm_timesheet[timesheet_id],ohrm_timesheet[end_date],"NF",0,1)</f>
        <v>44549</v>
      </c>
      <c r="K79">
        <f>_xlfn.XLOOKUP(ohrm_timesheet_action_log[[#This Row],[timesheet_id]],ohrm_timesheet[timesheet_id],ohrm_timesheet[Year],"NF",0,1)</f>
        <v>2021</v>
      </c>
      <c r="L79">
        <f>_xlfn.XLOOKUP(ohrm_timesheet_action_log[[#This Row],[timesheet_id]],ohrm_timesheet[timesheet_id],ohrm_timesheet[Month],"NF",0,1)</f>
        <v>12</v>
      </c>
      <c r="T79" s="5"/>
      <c r="U79" s="5"/>
      <c r="V79" s="5"/>
      <c r="W79" s="5"/>
      <c r="AK79"/>
      <c r="AL79"/>
      <c r="AM79"/>
      <c r="AN79"/>
      <c r="AO79"/>
      <c r="AP79"/>
      <c r="AQ79"/>
      <c r="AR79"/>
      <c r="AS79"/>
      <c r="AT79"/>
      <c r="AU79"/>
      <c r="AV79"/>
      <c r="AW79"/>
    </row>
    <row r="80" spans="1:49" x14ac:dyDescent="0.3">
      <c r="A80">
        <v>59</v>
      </c>
      <c r="B80">
        <v>75</v>
      </c>
      <c r="C80" t="s">
        <v>393</v>
      </c>
      <c r="D80" t="s">
        <v>675</v>
      </c>
      <c r="E80" s="1">
        <v>44564</v>
      </c>
      <c r="F80">
        <v>3</v>
      </c>
      <c r="G80" t="str">
        <f>_xlfn.XLOOKUP(ohrm_timesheet_action_log[[#This Row],[timesheet_id]],ohrm_timesheet[timesheet_id],ohrm_timesheet[Employee Name],"NF",0,1)</f>
        <v>x_Ajit Singh</v>
      </c>
      <c r="H80" t="str">
        <f>_xlfn.XLOOKUP(ohrm_timesheet_action_log[[#This Row],[timesheet_id]],ohrm_timesheet[timesheet_id],ohrm_timesheet[state],"NF",0,1)</f>
        <v>APPROVED</v>
      </c>
      <c r="I80" s="1">
        <f>_xlfn.XLOOKUP(ohrm_timesheet_action_log[[#This Row],[timesheet_id]],ohrm_timesheet[timesheet_id],ohrm_timesheet[start_date],"NF",0,1)</f>
        <v>44550</v>
      </c>
      <c r="J80" s="1">
        <f>_xlfn.XLOOKUP(ohrm_timesheet_action_log[[#This Row],[timesheet_id]],ohrm_timesheet[timesheet_id],ohrm_timesheet[end_date],"NF",0,1)</f>
        <v>44556</v>
      </c>
      <c r="K80">
        <f>_xlfn.XLOOKUP(ohrm_timesheet_action_log[[#This Row],[timesheet_id]],ohrm_timesheet[timesheet_id],ohrm_timesheet[Year],"NF",0,1)</f>
        <v>2021</v>
      </c>
      <c r="L80">
        <f>_xlfn.XLOOKUP(ohrm_timesheet_action_log[[#This Row],[timesheet_id]],ohrm_timesheet[timesheet_id],ohrm_timesheet[Month],"NF",0,1)</f>
        <v>12</v>
      </c>
      <c r="T80" s="5"/>
      <c r="U80" s="5"/>
      <c r="V80" s="5"/>
      <c r="W80" s="5"/>
      <c r="AK80"/>
      <c r="AL80"/>
      <c r="AM80"/>
      <c r="AN80"/>
      <c r="AO80"/>
      <c r="AP80"/>
      <c r="AQ80"/>
      <c r="AR80"/>
      <c r="AS80"/>
      <c r="AT80"/>
      <c r="AU80"/>
      <c r="AV80"/>
      <c r="AW80"/>
    </row>
    <row r="81" spans="1:49" x14ac:dyDescent="0.3">
      <c r="A81">
        <v>58</v>
      </c>
      <c r="B81">
        <v>76</v>
      </c>
      <c r="C81" t="s">
        <v>393</v>
      </c>
      <c r="D81" t="s">
        <v>675</v>
      </c>
      <c r="E81" s="1">
        <v>44564</v>
      </c>
      <c r="F81">
        <v>3</v>
      </c>
      <c r="G81" t="str">
        <f>_xlfn.XLOOKUP(ohrm_timesheet_action_log[[#This Row],[timesheet_id]],ohrm_timesheet[timesheet_id],ohrm_timesheet[Employee Name],"NF",0,1)</f>
        <v>x_Ajit Singh</v>
      </c>
      <c r="H81" t="str">
        <f>_xlfn.XLOOKUP(ohrm_timesheet_action_log[[#This Row],[timesheet_id]],ohrm_timesheet[timesheet_id],ohrm_timesheet[state],"NF",0,1)</f>
        <v>APPROVED</v>
      </c>
      <c r="I81" s="1">
        <f>_xlfn.XLOOKUP(ohrm_timesheet_action_log[[#This Row],[timesheet_id]],ohrm_timesheet[timesheet_id],ohrm_timesheet[start_date],"NF",0,1)</f>
        <v>44557</v>
      </c>
      <c r="J81" s="1">
        <f>_xlfn.XLOOKUP(ohrm_timesheet_action_log[[#This Row],[timesheet_id]],ohrm_timesheet[timesheet_id],ohrm_timesheet[end_date],"NF",0,1)</f>
        <v>44563</v>
      </c>
      <c r="K81">
        <f>_xlfn.XLOOKUP(ohrm_timesheet_action_log[[#This Row],[timesheet_id]],ohrm_timesheet[timesheet_id],ohrm_timesheet[Year],"NF",0,1)</f>
        <v>2021</v>
      </c>
      <c r="L81">
        <f>_xlfn.XLOOKUP(ohrm_timesheet_action_log[[#This Row],[timesheet_id]],ohrm_timesheet[timesheet_id],ohrm_timesheet[Month],"NF",0,1)</f>
        <v>12</v>
      </c>
      <c r="T81" s="5"/>
      <c r="U81" s="5"/>
      <c r="V81" s="5"/>
      <c r="W81" s="5"/>
      <c r="AK81"/>
      <c r="AL81"/>
      <c r="AM81"/>
      <c r="AN81"/>
      <c r="AO81"/>
      <c r="AP81"/>
      <c r="AQ81"/>
      <c r="AR81"/>
      <c r="AS81"/>
      <c r="AT81"/>
      <c r="AU81"/>
      <c r="AV81"/>
      <c r="AW81"/>
    </row>
    <row r="82" spans="1:49" x14ac:dyDescent="0.3">
      <c r="A82">
        <v>68</v>
      </c>
      <c r="B82">
        <v>77</v>
      </c>
      <c r="D82" t="s">
        <v>676</v>
      </c>
      <c r="E82" s="1">
        <v>44568</v>
      </c>
      <c r="F82">
        <v>9</v>
      </c>
      <c r="G82" t="str">
        <f>_xlfn.XLOOKUP(ohrm_timesheet_action_log[[#This Row],[timesheet_id]],ohrm_timesheet[timesheet_id],ohrm_timesheet[Employee Name],"NF",0,1)</f>
        <v>x_Uma Kumar</v>
      </c>
      <c r="H82" t="str">
        <f>_xlfn.XLOOKUP(ohrm_timesheet_action_log[[#This Row],[timesheet_id]],ohrm_timesheet[timesheet_id],ohrm_timesheet[state],"NF",0,1)</f>
        <v>APPROVED</v>
      </c>
      <c r="I82" s="1">
        <f>_xlfn.XLOOKUP(ohrm_timesheet_action_log[[#This Row],[timesheet_id]],ohrm_timesheet[timesheet_id],ohrm_timesheet[start_date],"NF",0,1)</f>
        <v>44564</v>
      </c>
      <c r="J82" s="1">
        <f>_xlfn.XLOOKUP(ohrm_timesheet_action_log[[#This Row],[timesheet_id]],ohrm_timesheet[timesheet_id],ohrm_timesheet[end_date],"NF",0,1)</f>
        <v>44570</v>
      </c>
      <c r="K82">
        <f>_xlfn.XLOOKUP(ohrm_timesheet_action_log[[#This Row],[timesheet_id]],ohrm_timesheet[timesheet_id],ohrm_timesheet[Year],"NF",0,1)</f>
        <v>2022</v>
      </c>
      <c r="L82">
        <f>_xlfn.XLOOKUP(ohrm_timesheet_action_log[[#This Row],[timesheet_id]],ohrm_timesheet[timesheet_id],ohrm_timesheet[Month],"NF",0,1)</f>
        <v>1</v>
      </c>
      <c r="T82" s="5"/>
      <c r="U82" s="5"/>
      <c r="V82" s="5"/>
      <c r="W82" s="5"/>
      <c r="AK82"/>
      <c r="AL82"/>
      <c r="AM82"/>
      <c r="AN82"/>
      <c r="AO82"/>
      <c r="AP82"/>
      <c r="AQ82"/>
      <c r="AR82"/>
      <c r="AS82"/>
      <c r="AT82"/>
      <c r="AU82"/>
      <c r="AV82"/>
      <c r="AW82"/>
    </row>
    <row r="83" spans="1:49" x14ac:dyDescent="0.3">
      <c r="A83">
        <v>63</v>
      </c>
      <c r="B83">
        <v>78</v>
      </c>
      <c r="D83" t="s">
        <v>676</v>
      </c>
      <c r="E83" s="1">
        <v>44575</v>
      </c>
      <c r="F83">
        <v>11</v>
      </c>
      <c r="G83" t="str">
        <f>_xlfn.XLOOKUP(ohrm_timesheet_action_log[[#This Row],[timesheet_id]],ohrm_timesheet[timesheet_id],ohrm_timesheet[Employee Name],"NF",0,1)</f>
        <v>x_Ajit Singh</v>
      </c>
      <c r="H83" t="str">
        <f>_xlfn.XLOOKUP(ohrm_timesheet_action_log[[#This Row],[timesheet_id]],ohrm_timesheet[timesheet_id],ohrm_timesheet[state],"NF",0,1)</f>
        <v>APPROVED</v>
      </c>
      <c r="I83" s="1">
        <f>_xlfn.XLOOKUP(ohrm_timesheet_action_log[[#This Row],[timesheet_id]],ohrm_timesheet[timesheet_id],ohrm_timesheet[start_date],"NF",0,1)</f>
        <v>44564</v>
      </c>
      <c r="J83" s="1">
        <f>_xlfn.XLOOKUP(ohrm_timesheet_action_log[[#This Row],[timesheet_id]],ohrm_timesheet[timesheet_id],ohrm_timesheet[end_date],"NF",0,1)</f>
        <v>44570</v>
      </c>
      <c r="K83">
        <f>_xlfn.XLOOKUP(ohrm_timesheet_action_log[[#This Row],[timesheet_id]],ohrm_timesheet[timesheet_id],ohrm_timesheet[Year],"NF",0,1)</f>
        <v>2022</v>
      </c>
      <c r="L83">
        <f>_xlfn.XLOOKUP(ohrm_timesheet_action_log[[#This Row],[timesheet_id]],ohrm_timesheet[timesheet_id],ohrm_timesheet[Month],"NF",0,1)</f>
        <v>1</v>
      </c>
      <c r="T83" s="5"/>
      <c r="U83" s="5"/>
      <c r="V83" s="5"/>
      <c r="W83" s="5"/>
      <c r="AK83"/>
      <c r="AL83"/>
      <c r="AM83"/>
      <c r="AN83"/>
      <c r="AO83"/>
      <c r="AP83"/>
      <c r="AQ83"/>
      <c r="AR83"/>
      <c r="AS83"/>
      <c r="AT83"/>
      <c r="AU83"/>
      <c r="AV83"/>
      <c r="AW83"/>
    </row>
    <row r="84" spans="1:49" x14ac:dyDescent="0.3">
      <c r="A84">
        <v>71</v>
      </c>
      <c r="B84">
        <v>79</v>
      </c>
      <c r="D84" t="s">
        <v>676</v>
      </c>
      <c r="E84" s="1">
        <v>44575</v>
      </c>
      <c r="F84">
        <v>9</v>
      </c>
      <c r="G84" t="str">
        <f>_xlfn.XLOOKUP(ohrm_timesheet_action_log[[#This Row],[timesheet_id]],ohrm_timesheet[timesheet_id],ohrm_timesheet[Employee Name],"NF",0,1)</f>
        <v>x_Uma Kumar</v>
      </c>
      <c r="H84" t="str">
        <f>_xlfn.XLOOKUP(ohrm_timesheet_action_log[[#This Row],[timesheet_id]],ohrm_timesheet[timesheet_id],ohrm_timesheet[state],"NF",0,1)</f>
        <v>APPROVED</v>
      </c>
      <c r="I84" s="1">
        <f>_xlfn.XLOOKUP(ohrm_timesheet_action_log[[#This Row],[timesheet_id]],ohrm_timesheet[timesheet_id],ohrm_timesheet[start_date],"NF",0,1)</f>
        <v>44571</v>
      </c>
      <c r="J84" s="1">
        <f>_xlfn.XLOOKUP(ohrm_timesheet_action_log[[#This Row],[timesheet_id]],ohrm_timesheet[timesheet_id],ohrm_timesheet[end_date],"NF",0,1)</f>
        <v>44577</v>
      </c>
      <c r="K84">
        <f>_xlfn.XLOOKUP(ohrm_timesheet_action_log[[#This Row],[timesheet_id]],ohrm_timesheet[timesheet_id],ohrm_timesheet[Year],"NF",0,1)</f>
        <v>2022</v>
      </c>
      <c r="L84">
        <f>_xlfn.XLOOKUP(ohrm_timesheet_action_log[[#This Row],[timesheet_id]],ohrm_timesheet[timesheet_id],ohrm_timesheet[Month],"NF",0,1)</f>
        <v>1</v>
      </c>
      <c r="T84" s="5"/>
      <c r="U84" s="5"/>
      <c r="V84" s="5"/>
      <c r="W84" s="5"/>
      <c r="AK84"/>
      <c r="AL84"/>
      <c r="AM84"/>
      <c r="AN84"/>
      <c r="AO84"/>
      <c r="AP84"/>
      <c r="AQ84"/>
      <c r="AR84"/>
      <c r="AS84"/>
      <c r="AT84"/>
      <c r="AU84"/>
      <c r="AV84"/>
      <c r="AW84"/>
    </row>
    <row r="85" spans="1:49" x14ac:dyDescent="0.3">
      <c r="A85">
        <v>69</v>
      </c>
      <c r="B85">
        <v>80</v>
      </c>
      <c r="D85" t="s">
        <v>676</v>
      </c>
      <c r="E85" s="1">
        <v>44575</v>
      </c>
      <c r="F85">
        <v>6</v>
      </c>
      <c r="G85" t="str">
        <f>_xlfn.XLOOKUP(ohrm_timesheet_action_log[[#This Row],[timesheet_id]],ohrm_timesheet[timesheet_id],ohrm_timesheet[Employee Name],"NF",0,1)</f>
        <v>Shekhar Sharma</v>
      </c>
      <c r="H85" t="str">
        <f>_xlfn.XLOOKUP(ohrm_timesheet_action_log[[#This Row],[timesheet_id]],ohrm_timesheet[timesheet_id],ohrm_timesheet[state],"NF",0,1)</f>
        <v>APPROVED</v>
      </c>
      <c r="I85" s="1">
        <f>_xlfn.XLOOKUP(ohrm_timesheet_action_log[[#This Row],[timesheet_id]],ohrm_timesheet[timesheet_id],ohrm_timesheet[start_date],"NF",0,1)</f>
        <v>44571</v>
      </c>
      <c r="J85" s="1">
        <f>_xlfn.XLOOKUP(ohrm_timesheet_action_log[[#This Row],[timesheet_id]],ohrm_timesheet[timesheet_id],ohrm_timesheet[end_date],"NF",0,1)</f>
        <v>44577</v>
      </c>
      <c r="K85">
        <f>_xlfn.XLOOKUP(ohrm_timesheet_action_log[[#This Row],[timesheet_id]],ohrm_timesheet[timesheet_id],ohrm_timesheet[Year],"NF",0,1)</f>
        <v>2022</v>
      </c>
      <c r="L85">
        <f>_xlfn.XLOOKUP(ohrm_timesheet_action_log[[#This Row],[timesheet_id]],ohrm_timesheet[timesheet_id],ohrm_timesheet[Month],"NF",0,1)</f>
        <v>1</v>
      </c>
      <c r="T85" s="5"/>
      <c r="U85" s="5"/>
      <c r="V85" s="5"/>
      <c r="W85" s="5"/>
      <c r="AK85"/>
      <c r="AL85"/>
      <c r="AM85"/>
      <c r="AN85"/>
      <c r="AO85"/>
      <c r="AP85"/>
      <c r="AQ85"/>
      <c r="AR85"/>
      <c r="AS85"/>
      <c r="AT85"/>
      <c r="AU85"/>
      <c r="AV85"/>
      <c r="AW85"/>
    </row>
    <row r="86" spans="1:49" x14ac:dyDescent="0.3">
      <c r="A86">
        <v>71</v>
      </c>
      <c r="B86">
        <v>81</v>
      </c>
      <c r="C86" t="s">
        <v>393</v>
      </c>
      <c r="D86" t="s">
        <v>675</v>
      </c>
      <c r="E86" s="1">
        <v>44581</v>
      </c>
      <c r="F86">
        <v>3</v>
      </c>
      <c r="G86" t="str">
        <f>_xlfn.XLOOKUP(ohrm_timesheet_action_log[[#This Row],[timesheet_id]],ohrm_timesheet[timesheet_id],ohrm_timesheet[Employee Name],"NF",0,1)</f>
        <v>x_Uma Kumar</v>
      </c>
      <c r="H86" t="str">
        <f>_xlfn.XLOOKUP(ohrm_timesheet_action_log[[#This Row],[timesheet_id]],ohrm_timesheet[timesheet_id],ohrm_timesheet[state],"NF",0,1)</f>
        <v>APPROVED</v>
      </c>
      <c r="I86" s="1">
        <f>_xlfn.XLOOKUP(ohrm_timesheet_action_log[[#This Row],[timesheet_id]],ohrm_timesheet[timesheet_id],ohrm_timesheet[start_date],"NF",0,1)</f>
        <v>44571</v>
      </c>
      <c r="J86" s="1">
        <f>_xlfn.XLOOKUP(ohrm_timesheet_action_log[[#This Row],[timesheet_id]],ohrm_timesheet[timesheet_id],ohrm_timesheet[end_date],"NF",0,1)</f>
        <v>44577</v>
      </c>
      <c r="K86">
        <f>_xlfn.XLOOKUP(ohrm_timesheet_action_log[[#This Row],[timesheet_id]],ohrm_timesheet[timesheet_id],ohrm_timesheet[Year],"NF",0,1)</f>
        <v>2022</v>
      </c>
      <c r="L86">
        <f>_xlfn.XLOOKUP(ohrm_timesheet_action_log[[#This Row],[timesheet_id]],ohrm_timesheet[timesheet_id],ohrm_timesheet[Month],"NF",0,1)</f>
        <v>1</v>
      </c>
      <c r="T86" s="5"/>
      <c r="U86" s="5"/>
      <c r="V86" s="5"/>
      <c r="W86" s="5"/>
      <c r="AK86"/>
      <c r="AL86"/>
      <c r="AM86"/>
      <c r="AN86"/>
      <c r="AO86"/>
      <c r="AP86"/>
      <c r="AQ86"/>
      <c r="AR86"/>
      <c r="AS86"/>
      <c r="AT86"/>
      <c r="AU86"/>
      <c r="AV86"/>
      <c r="AW86"/>
    </row>
    <row r="87" spans="1:49" x14ac:dyDescent="0.3">
      <c r="A87">
        <v>68</v>
      </c>
      <c r="B87">
        <v>82</v>
      </c>
      <c r="C87" t="s">
        <v>393</v>
      </c>
      <c r="D87" t="s">
        <v>675</v>
      </c>
      <c r="E87" s="1">
        <v>44581</v>
      </c>
      <c r="F87">
        <v>3</v>
      </c>
      <c r="G87" t="str">
        <f>_xlfn.XLOOKUP(ohrm_timesheet_action_log[[#This Row],[timesheet_id]],ohrm_timesheet[timesheet_id],ohrm_timesheet[Employee Name],"NF",0,1)</f>
        <v>x_Uma Kumar</v>
      </c>
      <c r="H87" t="str">
        <f>_xlfn.XLOOKUP(ohrm_timesheet_action_log[[#This Row],[timesheet_id]],ohrm_timesheet[timesheet_id],ohrm_timesheet[state],"NF",0,1)</f>
        <v>APPROVED</v>
      </c>
      <c r="I87" s="1">
        <f>_xlfn.XLOOKUP(ohrm_timesheet_action_log[[#This Row],[timesheet_id]],ohrm_timesheet[timesheet_id],ohrm_timesheet[start_date],"NF",0,1)</f>
        <v>44564</v>
      </c>
      <c r="J87" s="1">
        <f>_xlfn.XLOOKUP(ohrm_timesheet_action_log[[#This Row],[timesheet_id]],ohrm_timesheet[timesheet_id],ohrm_timesheet[end_date],"NF",0,1)</f>
        <v>44570</v>
      </c>
      <c r="K87">
        <f>_xlfn.XLOOKUP(ohrm_timesheet_action_log[[#This Row],[timesheet_id]],ohrm_timesheet[timesheet_id],ohrm_timesheet[Year],"NF",0,1)</f>
        <v>2022</v>
      </c>
      <c r="L87">
        <f>_xlfn.XLOOKUP(ohrm_timesheet_action_log[[#This Row],[timesheet_id]],ohrm_timesheet[timesheet_id],ohrm_timesheet[Month],"NF",0,1)</f>
        <v>1</v>
      </c>
      <c r="T87" s="5"/>
      <c r="U87" s="5"/>
      <c r="V87" s="5"/>
      <c r="W87" s="5"/>
      <c r="AK87"/>
      <c r="AL87"/>
      <c r="AM87"/>
      <c r="AN87"/>
      <c r="AO87"/>
      <c r="AP87"/>
      <c r="AQ87"/>
      <c r="AR87"/>
      <c r="AS87"/>
      <c r="AT87"/>
      <c r="AU87"/>
      <c r="AV87"/>
      <c r="AW87"/>
    </row>
    <row r="88" spans="1:49" x14ac:dyDescent="0.3">
      <c r="A88">
        <v>63</v>
      </c>
      <c r="B88">
        <v>83</v>
      </c>
      <c r="C88" t="s">
        <v>393</v>
      </c>
      <c r="D88" t="s">
        <v>675</v>
      </c>
      <c r="E88" s="1">
        <v>44581</v>
      </c>
      <c r="F88">
        <v>3</v>
      </c>
      <c r="G88" t="str">
        <f>_xlfn.XLOOKUP(ohrm_timesheet_action_log[[#This Row],[timesheet_id]],ohrm_timesheet[timesheet_id],ohrm_timesheet[Employee Name],"NF",0,1)</f>
        <v>x_Ajit Singh</v>
      </c>
      <c r="H88" t="str">
        <f>_xlfn.XLOOKUP(ohrm_timesheet_action_log[[#This Row],[timesheet_id]],ohrm_timesheet[timesheet_id],ohrm_timesheet[state],"NF",0,1)</f>
        <v>APPROVED</v>
      </c>
      <c r="I88" s="1">
        <f>_xlfn.XLOOKUP(ohrm_timesheet_action_log[[#This Row],[timesheet_id]],ohrm_timesheet[timesheet_id],ohrm_timesheet[start_date],"NF",0,1)</f>
        <v>44564</v>
      </c>
      <c r="J88" s="1">
        <f>_xlfn.XLOOKUP(ohrm_timesheet_action_log[[#This Row],[timesheet_id]],ohrm_timesheet[timesheet_id],ohrm_timesheet[end_date],"NF",0,1)</f>
        <v>44570</v>
      </c>
      <c r="K88">
        <f>_xlfn.XLOOKUP(ohrm_timesheet_action_log[[#This Row],[timesheet_id]],ohrm_timesheet[timesheet_id],ohrm_timesheet[Year],"NF",0,1)</f>
        <v>2022</v>
      </c>
      <c r="L88">
        <f>_xlfn.XLOOKUP(ohrm_timesheet_action_log[[#This Row],[timesheet_id]],ohrm_timesheet[timesheet_id],ohrm_timesheet[Month],"NF",0,1)</f>
        <v>1</v>
      </c>
      <c r="T88" s="5"/>
      <c r="U88" s="5"/>
      <c r="V88" s="5"/>
      <c r="W88" s="5"/>
      <c r="AK88"/>
      <c r="AL88"/>
      <c r="AM88"/>
      <c r="AN88"/>
      <c r="AO88"/>
      <c r="AP88"/>
      <c r="AQ88"/>
      <c r="AR88"/>
      <c r="AS88"/>
      <c r="AT88"/>
      <c r="AU88"/>
      <c r="AV88"/>
      <c r="AW88"/>
    </row>
    <row r="89" spans="1:49" x14ac:dyDescent="0.3">
      <c r="A89">
        <v>69</v>
      </c>
      <c r="B89">
        <v>84</v>
      </c>
      <c r="C89" t="s">
        <v>393</v>
      </c>
      <c r="D89" t="s">
        <v>675</v>
      </c>
      <c r="E89" s="1">
        <v>44582</v>
      </c>
      <c r="F89">
        <v>3</v>
      </c>
      <c r="G89" t="str">
        <f>_xlfn.XLOOKUP(ohrm_timesheet_action_log[[#This Row],[timesheet_id]],ohrm_timesheet[timesheet_id],ohrm_timesheet[Employee Name],"NF",0,1)</f>
        <v>Shekhar Sharma</v>
      </c>
      <c r="H89" t="str">
        <f>_xlfn.XLOOKUP(ohrm_timesheet_action_log[[#This Row],[timesheet_id]],ohrm_timesheet[timesheet_id],ohrm_timesheet[state],"NF",0,1)</f>
        <v>APPROVED</v>
      </c>
      <c r="I89" s="1">
        <f>_xlfn.XLOOKUP(ohrm_timesheet_action_log[[#This Row],[timesheet_id]],ohrm_timesheet[timesheet_id],ohrm_timesheet[start_date],"NF",0,1)</f>
        <v>44571</v>
      </c>
      <c r="J89" s="1">
        <f>_xlfn.XLOOKUP(ohrm_timesheet_action_log[[#This Row],[timesheet_id]],ohrm_timesheet[timesheet_id],ohrm_timesheet[end_date],"NF",0,1)</f>
        <v>44577</v>
      </c>
      <c r="K89">
        <f>_xlfn.XLOOKUP(ohrm_timesheet_action_log[[#This Row],[timesheet_id]],ohrm_timesheet[timesheet_id],ohrm_timesheet[Year],"NF",0,1)</f>
        <v>2022</v>
      </c>
      <c r="L89">
        <f>_xlfn.XLOOKUP(ohrm_timesheet_action_log[[#This Row],[timesheet_id]],ohrm_timesheet[timesheet_id],ohrm_timesheet[Month],"NF",0,1)</f>
        <v>1</v>
      </c>
      <c r="T89" s="5"/>
      <c r="U89" s="5"/>
      <c r="V89" s="5"/>
      <c r="W89" s="5"/>
      <c r="AK89"/>
      <c r="AL89"/>
      <c r="AM89"/>
      <c r="AN89"/>
      <c r="AO89"/>
      <c r="AP89"/>
      <c r="AQ89"/>
      <c r="AR89"/>
      <c r="AS89"/>
      <c r="AT89"/>
      <c r="AU89"/>
      <c r="AV89"/>
      <c r="AW89"/>
    </row>
    <row r="90" spans="1:49" x14ac:dyDescent="0.3">
      <c r="A90">
        <v>72</v>
      </c>
      <c r="B90">
        <v>85</v>
      </c>
      <c r="D90" t="s">
        <v>676</v>
      </c>
      <c r="E90" s="1">
        <v>44582</v>
      </c>
      <c r="F90">
        <v>9</v>
      </c>
      <c r="G90" t="str">
        <f>_xlfn.XLOOKUP(ohrm_timesheet_action_log[[#This Row],[timesheet_id]],ohrm_timesheet[timesheet_id],ohrm_timesheet[Employee Name],"NF",0,1)</f>
        <v>x_Uma Kumar</v>
      </c>
      <c r="H90" t="str">
        <f>_xlfn.XLOOKUP(ohrm_timesheet_action_log[[#This Row],[timesheet_id]],ohrm_timesheet[timesheet_id],ohrm_timesheet[state],"NF",0,1)</f>
        <v>APPROVED</v>
      </c>
      <c r="I90" s="1">
        <f>_xlfn.XLOOKUP(ohrm_timesheet_action_log[[#This Row],[timesheet_id]],ohrm_timesheet[timesheet_id],ohrm_timesheet[start_date],"NF",0,1)</f>
        <v>44578</v>
      </c>
      <c r="J90" s="1">
        <f>_xlfn.XLOOKUP(ohrm_timesheet_action_log[[#This Row],[timesheet_id]],ohrm_timesheet[timesheet_id],ohrm_timesheet[end_date],"NF",0,1)</f>
        <v>44584</v>
      </c>
      <c r="K90">
        <f>_xlfn.XLOOKUP(ohrm_timesheet_action_log[[#This Row],[timesheet_id]],ohrm_timesheet[timesheet_id],ohrm_timesheet[Year],"NF",0,1)</f>
        <v>2022</v>
      </c>
      <c r="L90">
        <f>_xlfn.XLOOKUP(ohrm_timesheet_action_log[[#This Row],[timesheet_id]],ohrm_timesheet[timesheet_id],ohrm_timesheet[Month],"NF",0,1)</f>
        <v>1</v>
      </c>
      <c r="T90" s="5"/>
      <c r="U90" s="5"/>
      <c r="V90" s="5"/>
      <c r="W90" s="5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 spans="1:49" x14ac:dyDescent="0.3">
      <c r="A91">
        <v>73</v>
      </c>
      <c r="B91">
        <v>86</v>
      </c>
      <c r="D91" t="s">
        <v>676</v>
      </c>
      <c r="E91" s="1">
        <v>44585</v>
      </c>
      <c r="F91">
        <v>11</v>
      </c>
      <c r="G91" t="str">
        <f>_xlfn.XLOOKUP(ohrm_timesheet_action_log[[#This Row],[timesheet_id]],ohrm_timesheet[timesheet_id],ohrm_timesheet[Employee Name],"NF",0,1)</f>
        <v>x_Ajit Singh</v>
      </c>
      <c r="H91" t="str">
        <f>_xlfn.XLOOKUP(ohrm_timesheet_action_log[[#This Row],[timesheet_id]],ohrm_timesheet[timesheet_id],ohrm_timesheet[state],"NF",0,1)</f>
        <v>APPROVED</v>
      </c>
      <c r="I91" s="1">
        <f>_xlfn.XLOOKUP(ohrm_timesheet_action_log[[#This Row],[timesheet_id]],ohrm_timesheet[timesheet_id],ohrm_timesheet[start_date],"NF",0,1)</f>
        <v>44578</v>
      </c>
      <c r="J91" s="1">
        <f>_xlfn.XLOOKUP(ohrm_timesheet_action_log[[#This Row],[timesheet_id]],ohrm_timesheet[timesheet_id],ohrm_timesheet[end_date],"NF",0,1)</f>
        <v>44584</v>
      </c>
      <c r="K91">
        <f>_xlfn.XLOOKUP(ohrm_timesheet_action_log[[#This Row],[timesheet_id]],ohrm_timesheet[timesheet_id],ohrm_timesheet[Year],"NF",0,1)</f>
        <v>2022</v>
      </c>
      <c r="L91">
        <f>_xlfn.XLOOKUP(ohrm_timesheet_action_log[[#This Row],[timesheet_id]],ohrm_timesheet[timesheet_id],ohrm_timesheet[Month],"NF",0,1)</f>
        <v>1</v>
      </c>
      <c r="T91" s="5"/>
      <c r="U91" s="5"/>
      <c r="V91" s="5"/>
      <c r="W91" s="5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 spans="1:49" x14ac:dyDescent="0.3">
      <c r="A92">
        <v>77</v>
      </c>
      <c r="B92">
        <v>87</v>
      </c>
      <c r="D92" t="s">
        <v>676</v>
      </c>
      <c r="E92" s="1">
        <v>44589</v>
      </c>
      <c r="F92">
        <v>9</v>
      </c>
      <c r="G92" t="str">
        <f>_xlfn.XLOOKUP(ohrm_timesheet_action_log[[#This Row],[timesheet_id]],ohrm_timesheet[timesheet_id],ohrm_timesheet[Employee Name],"NF",0,1)</f>
        <v>x_Uma Kumar</v>
      </c>
      <c r="H92" t="str">
        <f>_xlfn.XLOOKUP(ohrm_timesheet_action_log[[#This Row],[timesheet_id]],ohrm_timesheet[timesheet_id],ohrm_timesheet[state],"NF",0,1)</f>
        <v>APPROVED</v>
      </c>
      <c r="I92" s="1">
        <f>_xlfn.XLOOKUP(ohrm_timesheet_action_log[[#This Row],[timesheet_id]],ohrm_timesheet[timesheet_id],ohrm_timesheet[start_date],"NF",0,1)</f>
        <v>44585</v>
      </c>
      <c r="J92" s="1">
        <f>_xlfn.XLOOKUP(ohrm_timesheet_action_log[[#This Row],[timesheet_id]],ohrm_timesheet[timesheet_id],ohrm_timesheet[end_date],"NF",0,1)</f>
        <v>44591</v>
      </c>
      <c r="K92">
        <f>_xlfn.XLOOKUP(ohrm_timesheet_action_log[[#This Row],[timesheet_id]],ohrm_timesheet[timesheet_id],ohrm_timesheet[Year],"NF",0,1)</f>
        <v>2022</v>
      </c>
      <c r="L92">
        <f>_xlfn.XLOOKUP(ohrm_timesheet_action_log[[#This Row],[timesheet_id]],ohrm_timesheet[timesheet_id],ohrm_timesheet[Month],"NF",0,1)</f>
        <v>1</v>
      </c>
      <c r="T92" s="5"/>
      <c r="U92" s="5"/>
      <c r="V92" s="5"/>
      <c r="W92" s="5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 spans="1:49" x14ac:dyDescent="0.3">
      <c r="A93">
        <v>75</v>
      </c>
      <c r="B93">
        <v>88</v>
      </c>
      <c r="D93" t="s">
        <v>676</v>
      </c>
      <c r="E93" s="1">
        <v>44593</v>
      </c>
      <c r="F93">
        <v>11</v>
      </c>
      <c r="G93" t="str">
        <f>_xlfn.XLOOKUP(ohrm_timesheet_action_log[[#This Row],[timesheet_id]],ohrm_timesheet[timesheet_id],ohrm_timesheet[Employee Name],"NF",0,1)</f>
        <v>x_Ajit Singh</v>
      </c>
      <c r="H93" t="str">
        <f>_xlfn.XLOOKUP(ohrm_timesheet_action_log[[#This Row],[timesheet_id]],ohrm_timesheet[timesheet_id],ohrm_timesheet[state],"NF",0,1)</f>
        <v>APPROVED</v>
      </c>
      <c r="I93" s="1">
        <f>_xlfn.XLOOKUP(ohrm_timesheet_action_log[[#This Row],[timesheet_id]],ohrm_timesheet[timesheet_id],ohrm_timesheet[start_date],"NF",0,1)</f>
        <v>44585</v>
      </c>
      <c r="J93" s="1">
        <f>_xlfn.XLOOKUP(ohrm_timesheet_action_log[[#This Row],[timesheet_id]],ohrm_timesheet[timesheet_id],ohrm_timesheet[end_date],"NF",0,1)</f>
        <v>44591</v>
      </c>
      <c r="K93">
        <f>_xlfn.XLOOKUP(ohrm_timesheet_action_log[[#This Row],[timesheet_id]],ohrm_timesheet[timesheet_id],ohrm_timesheet[Year],"NF",0,1)</f>
        <v>2022</v>
      </c>
      <c r="L93">
        <f>_xlfn.XLOOKUP(ohrm_timesheet_action_log[[#This Row],[timesheet_id]],ohrm_timesheet[timesheet_id],ohrm_timesheet[Month],"NF",0,1)</f>
        <v>1</v>
      </c>
      <c r="T93" s="5"/>
      <c r="U93" s="5"/>
      <c r="V93" s="5"/>
      <c r="W93" s="5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 spans="1:49" x14ac:dyDescent="0.3">
      <c r="A94">
        <v>70</v>
      </c>
      <c r="B94">
        <v>89</v>
      </c>
      <c r="D94" t="s">
        <v>676</v>
      </c>
      <c r="E94" s="1">
        <v>44593</v>
      </c>
      <c r="F94">
        <v>11</v>
      </c>
      <c r="G94" t="str">
        <f>_xlfn.XLOOKUP(ohrm_timesheet_action_log[[#This Row],[timesheet_id]],ohrm_timesheet[timesheet_id],ohrm_timesheet[Employee Name],"NF",0,1)</f>
        <v>x_Ajit Singh</v>
      </c>
      <c r="H94" t="str">
        <f>_xlfn.XLOOKUP(ohrm_timesheet_action_log[[#This Row],[timesheet_id]],ohrm_timesheet[timesheet_id],ohrm_timesheet[state],"NF",0,1)</f>
        <v>APPROVED</v>
      </c>
      <c r="I94" s="1">
        <f>_xlfn.XLOOKUP(ohrm_timesheet_action_log[[#This Row],[timesheet_id]],ohrm_timesheet[timesheet_id],ohrm_timesheet[start_date],"NF",0,1)</f>
        <v>44571</v>
      </c>
      <c r="J94" s="1">
        <f>_xlfn.XLOOKUP(ohrm_timesheet_action_log[[#This Row],[timesheet_id]],ohrm_timesheet[timesheet_id],ohrm_timesheet[end_date],"NF",0,1)</f>
        <v>44577</v>
      </c>
      <c r="K94">
        <f>_xlfn.XLOOKUP(ohrm_timesheet_action_log[[#This Row],[timesheet_id]],ohrm_timesheet[timesheet_id],ohrm_timesheet[Year],"NF",0,1)</f>
        <v>2022</v>
      </c>
      <c r="L94">
        <f>_xlfn.XLOOKUP(ohrm_timesheet_action_log[[#This Row],[timesheet_id]],ohrm_timesheet[timesheet_id],ohrm_timesheet[Month],"NF",0,1)</f>
        <v>1</v>
      </c>
      <c r="T94" s="5"/>
      <c r="U94" s="5"/>
      <c r="V94" s="5"/>
      <c r="W94" s="5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 spans="1:49" x14ac:dyDescent="0.3">
      <c r="A95">
        <v>72</v>
      </c>
      <c r="B95">
        <v>90</v>
      </c>
      <c r="C95" t="s">
        <v>393</v>
      </c>
      <c r="D95" t="s">
        <v>675</v>
      </c>
      <c r="E95" s="1">
        <v>44595</v>
      </c>
      <c r="F95">
        <v>3</v>
      </c>
      <c r="G95" t="str">
        <f>_xlfn.XLOOKUP(ohrm_timesheet_action_log[[#This Row],[timesheet_id]],ohrm_timesheet[timesheet_id],ohrm_timesheet[Employee Name],"NF",0,1)</f>
        <v>x_Uma Kumar</v>
      </c>
      <c r="H95" t="str">
        <f>_xlfn.XLOOKUP(ohrm_timesheet_action_log[[#This Row],[timesheet_id]],ohrm_timesheet[timesheet_id],ohrm_timesheet[state],"NF",0,1)</f>
        <v>APPROVED</v>
      </c>
      <c r="I95" s="1">
        <f>_xlfn.XLOOKUP(ohrm_timesheet_action_log[[#This Row],[timesheet_id]],ohrm_timesheet[timesheet_id],ohrm_timesheet[start_date],"NF",0,1)</f>
        <v>44578</v>
      </c>
      <c r="J95" s="1">
        <f>_xlfn.XLOOKUP(ohrm_timesheet_action_log[[#This Row],[timesheet_id]],ohrm_timesheet[timesheet_id],ohrm_timesheet[end_date],"NF",0,1)</f>
        <v>44584</v>
      </c>
      <c r="K95">
        <f>_xlfn.XLOOKUP(ohrm_timesheet_action_log[[#This Row],[timesheet_id]],ohrm_timesheet[timesheet_id],ohrm_timesheet[Year],"NF",0,1)</f>
        <v>2022</v>
      </c>
      <c r="L95">
        <f>_xlfn.XLOOKUP(ohrm_timesheet_action_log[[#This Row],[timesheet_id]],ohrm_timesheet[timesheet_id],ohrm_timesheet[Month],"NF",0,1)</f>
        <v>1</v>
      </c>
      <c r="T95" s="5"/>
      <c r="U95" s="5"/>
      <c r="V95" s="5"/>
      <c r="W95" s="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 spans="1:49" x14ac:dyDescent="0.3">
      <c r="A96">
        <v>77</v>
      </c>
      <c r="B96">
        <v>91</v>
      </c>
      <c r="C96" t="s">
        <v>393</v>
      </c>
      <c r="D96" t="s">
        <v>675</v>
      </c>
      <c r="E96" s="1">
        <v>44595</v>
      </c>
      <c r="F96">
        <v>3</v>
      </c>
      <c r="G96" t="str">
        <f>_xlfn.XLOOKUP(ohrm_timesheet_action_log[[#This Row],[timesheet_id]],ohrm_timesheet[timesheet_id],ohrm_timesheet[Employee Name],"NF",0,1)</f>
        <v>x_Uma Kumar</v>
      </c>
      <c r="H96" t="str">
        <f>_xlfn.XLOOKUP(ohrm_timesheet_action_log[[#This Row],[timesheet_id]],ohrm_timesheet[timesheet_id],ohrm_timesheet[state],"NF",0,1)</f>
        <v>APPROVED</v>
      </c>
      <c r="I96" s="1">
        <f>_xlfn.XLOOKUP(ohrm_timesheet_action_log[[#This Row],[timesheet_id]],ohrm_timesheet[timesheet_id],ohrm_timesheet[start_date],"NF",0,1)</f>
        <v>44585</v>
      </c>
      <c r="J96" s="1">
        <f>_xlfn.XLOOKUP(ohrm_timesheet_action_log[[#This Row],[timesheet_id]],ohrm_timesheet[timesheet_id],ohrm_timesheet[end_date],"NF",0,1)</f>
        <v>44591</v>
      </c>
      <c r="K96">
        <f>_xlfn.XLOOKUP(ohrm_timesheet_action_log[[#This Row],[timesheet_id]],ohrm_timesheet[timesheet_id],ohrm_timesheet[Year],"NF",0,1)</f>
        <v>2022</v>
      </c>
      <c r="L96">
        <f>_xlfn.XLOOKUP(ohrm_timesheet_action_log[[#This Row],[timesheet_id]],ohrm_timesheet[timesheet_id],ohrm_timesheet[Month],"NF",0,1)</f>
        <v>1</v>
      </c>
      <c r="T96" s="5"/>
      <c r="U96" s="5"/>
      <c r="V96" s="5"/>
      <c r="W96" s="5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 spans="1:49" x14ac:dyDescent="0.3">
      <c r="A97">
        <v>73</v>
      </c>
      <c r="B97">
        <v>92</v>
      </c>
      <c r="C97" t="s">
        <v>393</v>
      </c>
      <c r="D97" t="s">
        <v>675</v>
      </c>
      <c r="E97" s="1">
        <v>44595</v>
      </c>
      <c r="F97">
        <v>3</v>
      </c>
      <c r="G97" t="str">
        <f>_xlfn.XLOOKUP(ohrm_timesheet_action_log[[#This Row],[timesheet_id]],ohrm_timesheet[timesheet_id],ohrm_timesheet[Employee Name],"NF",0,1)</f>
        <v>x_Ajit Singh</v>
      </c>
      <c r="H97" t="str">
        <f>_xlfn.XLOOKUP(ohrm_timesheet_action_log[[#This Row],[timesheet_id]],ohrm_timesheet[timesheet_id],ohrm_timesheet[state],"NF",0,1)</f>
        <v>APPROVED</v>
      </c>
      <c r="I97" s="1">
        <f>_xlfn.XLOOKUP(ohrm_timesheet_action_log[[#This Row],[timesheet_id]],ohrm_timesheet[timesheet_id],ohrm_timesheet[start_date],"NF",0,1)</f>
        <v>44578</v>
      </c>
      <c r="J97" s="1">
        <f>_xlfn.XLOOKUP(ohrm_timesheet_action_log[[#This Row],[timesheet_id]],ohrm_timesheet[timesheet_id],ohrm_timesheet[end_date],"NF",0,1)</f>
        <v>44584</v>
      </c>
      <c r="K97">
        <f>_xlfn.XLOOKUP(ohrm_timesheet_action_log[[#This Row],[timesheet_id]],ohrm_timesheet[timesheet_id],ohrm_timesheet[Year],"NF",0,1)</f>
        <v>2022</v>
      </c>
      <c r="L97">
        <f>_xlfn.XLOOKUP(ohrm_timesheet_action_log[[#This Row],[timesheet_id]],ohrm_timesheet[timesheet_id],ohrm_timesheet[Month],"NF",0,1)</f>
        <v>1</v>
      </c>
      <c r="T97" s="5"/>
      <c r="U97" s="5"/>
      <c r="V97" s="5"/>
      <c r="W97" s="5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 spans="1:49" x14ac:dyDescent="0.3">
      <c r="A98">
        <v>75</v>
      </c>
      <c r="B98">
        <v>93</v>
      </c>
      <c r="C98" t="s">
        <v>393</v>
      </c>
      <c r="D98" t="s">
        <v>675</v>
      </c>
      <c r="E98" s="1">
        <v>44595</v>
      </c>
      <c r="F98">
        <v>3</v>
      </c>
      <c r="G98" t="str">
        <f>_xlfn.XLOOKUP(ohrm_timesheet_action_log[[#This Row],[timesheet_id]],ohrm_timesheet[timesheet_id],ohrm_timesheet[Employee Name],"NF",0,1)</f>
        <v>x_Ajit Singh</v>
      </c>
      <c r="H98" t="str">
        <f>_xlfn.XLOOKUP(ohrm_timesheet_action_log[[#This Row],[timesheet_id]],ohrm_timesheet[timesheet_id],ohrm_timesheet[state],"NF",0,1)</f>
        <v>APPROVED</v>
      </c>
      <c r="I98" s="1">
        <f>_xlfn.XLOOKUP(ohrm_timesheet_action_log[[#This Row],[timesheet_id]],ohrm_timesheet[timesheet_id],ohrm_timesheet[start_date],"NF",0,1)</f>
        <v>44585</v>
      </c>
      <c r="J98" s="1">
        <f>_xlfn.XLOOKUP(ohrm_timesheet_action_log[[#This Row],[timesheet_id]],ohrm_timesheet[timesheet_id],ohrm_timesheet[end_date],"NF",0,1)</f>
        <v>44591</v>
      </c>
      <c r="K98">
        <f>_xlfn.XLOOKUP(ohrm_timesheet_action_log[[#This Row],[timesheet_id]],ohrm_timesheet[timesheet_id],ohrm_timesheet[Year],"NF",0,1)</f>
        <v>2022</v>
      </c>
      <c r="L98">
        <f>_xlfn.XLOOKUP(ohrm_timesheet_action_log[[#This Row],[timesheet_id]],ohrm_timesheet[timesheet_id],ohrm_timesheet[Month],"NF",0,1)</f>
        <v>1</v>
      </c>
      <c r="T98" s="5"/>
      <c r="U98" s="5"/>
      <c r="V98" s="5"/>
      <c r="W98" s="5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 spans="1:49" x14ac:dyDescent="0.3">
      <c r="A99">
        <v>70</v>
      </c>
      <c r="B99">
        <v>94</v>
      </c>
      <c r="C99" t="s">
        <v>393</v>
      </c>
      <c r="D99" t="s">
        <v>675</v>
      </c>
      <c r="E99" s="1">
        <v>44595</v>
      </c>
      <c r="F99">
        <v>3</v>
      </c>
      <c r="G99" t="str">
        <f>_xlfn.XLOOKUP(ohrm_timesheet_action_log[[#This Row],[timesheet_id]],ohrm_timesheet[timesheet_id],ohrm_timesheet[Employee Name],"NF",0,1)</f>
        <v>x_Ajit Singh</v>
      </c>
      <c r="H99" t="str">
        <f>_xlfn.XLOOKUP(ohrm_timesheet_action_log[[#This Row],[timesheet_id]],ohrm_timesheet[timesheet_id],ohrm_timesheet[state],"NF",0,1)</f>
        <v>APPROVED</v>
      </c>
      <c r="I99" s="1">
        <f>_xlfn.XLOOKUP(ohrm_timesheet_action_log[[#This Row],[timesheet_id]],ohrm_timesheet[timesheet_id],ohrm_timesheet[start_date],"NF",0,1)</f>
        <v>44571</v>
      </c>
      <c r="J99" s="1">
        <f>_xlfn.XLOOKUP(ohrm_timesheet_action_log[[#This Row],[timesheet_id]],ohrm_timesheet[timesheet_id],ohrm_timesheet[end_date],"NF",0,1)</f>
        <v>44577</v>
      </c>
      <c r="K99">
        <f>_xlfn.XLOOKUP(ohrm_timesheet_action_log[[#This Row],[timesheet_id]],ohrm_timesheet[timesheet_id],ohrm_timesheet[Year],"NF",0,1)</f>
        <v>2022</v>
      </c>
      <c r="L99">
        <f>_xlfn.XLOOKUP(ohrm_timesheet_action_log[[#This Row],[timesheet_id]],ohrm_timesheet[timesheet_id],ohrm_timesheet[Month],"NF",0,1)</f>
        <v>1</v>
      </c>
      <c r="T99" s="5"/>
      <c r="U99" s="5"/>
      <c r="V99" s="5"/>
      <c r="W99" s="5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 spans="1:49" x14ac:dyDescent="0.3">
      <c r="A100">
        <v>78</v>
      </c>
      <c r="B100">
        <v>95</v>
      </c>
      <c r="D100" t="s">
        <v>676</v>
      </c>
      <c r="E100" s="1">
        <v>44596</v>
      </c>
      <c r="F100">
        <v>9</v>
      </c>
      <c r="G100" t="str">
        <f>_xlfn.XLOOKUP(ohrm_timesheet_action_log[[#This Row],[timesheet_id]],ohrm_timesheet[timesheet_id],ohrm_timesheet[Employee Name],"NF",0,1)</f>
        <v>x_Uma Kumar</v>
      </c>
      <c r="H100" t="str">
        <f>_xlfn.XLOOKUP(ohrm_timesheet_action_log[[#This Row],[timesheet_id]],ohrm_timesheet[timesheet_id],ohrm_timesheet[state],"NF",0,1)</f>
        <v>APPROVED</v>
      </c>
      <c r="I100" s="1">
        <f>_xlfn.XLOOKUP(ohrm_timesheet_action_log[[#This Row],[timesheet_id]],ohrm_timesheet[timesheet_id],ohrm_timesheet[start_date],"NF",0,1)</f>
        <v>44592</v>
      </c>
      <c r="J100" s="1">
        <f>_xlfn.XLOOKUP(ohrm_timesheet_action_log[[#This Row],[timesheet_id]],ohrm_timesheet[timesheet_id],ohrm_timesheet[end_date],"NF",0,1)</f>
        <v>44598</v>
      </c>
      <c r="K100">
        <f>_xlfn.XLOOKUP(ohrm_timesheet_action_log[[#This Row],[timesheet_id]],ohrm_timesheet[timesheet_id],ohrm_timesheet[Year],"NF",0,1)</f>
        <v>2022</v>
      </c>
      <c r="L100">
        <f>_xlfn.XLOOKUP(ohrm_timesheet_action_log[[#This Row],[timesheet_id]],ohrm_timesheet[timesheet_id],ohrm_timesheet[Month],"NF",0,1)</f>
        <v>1</v>
      </c>
      <c r="T100" s="5"/>
      <c r="U100" s="5"/>
      <c r="V100" s="5"/>
      <c r="W100" s="5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 spans="1:49" x14ac:dyDescent="0.3">
      <c r="A101">
        <v>78</v>
      </c>
      <c r="B101">
        <v>96</v>
      </c>
      <c r="C101" t="s">
        <v>393</v>
      </c>
      <c r="D101" t="s">
        <v>675</v>
      </c>
      <c r="E101" s="1">
        <v>44599</v>
      </c>
      <c r="F101">
        <v>3</v>
      </c>
      <c r="G101" t="str">
        <f>_xlfn.XLOOKUP(ohrm_timesheet_action_log[[#This Row],[timesheet_id]],ohrm_timesheet[timesheet_id],ohrm_timesheet[Employee Name],"NF",0,1)</f>
        <v>x_Uma Kumar</v>
      </c>
      <c r="H101" t="str">
        <f>_xlfn.XLOOKUP(ohrm_timesheet_action_log[[#This Row],[timesheet_id]],ohrm_timesheet[timesheet_id],ohrm_timesheet[state],"NF",0,1)</f>
        <v>APPROVED</v>
      </c>
      <c r="I101" s="1">
        <f>_xlfn.XLOOKUP(ohrm_timesheet_action_log[[#This Row],[timesheet_id]],ohrm_timesheet[timesheet_id],ohrm_timesheet[start_date],"NF",0,1)</f>
        <v>44592</v>
      </c>
      <c r="J101" s="1">
        <f>_xlfn.XLOOKUP(ohrm_timesheet_action_log[[#This Row],[timesheet_id]],ohrm_timesheet[timesheet_id],ohrm_timesheet[end_date],"NF",0,1)</f>
        <v>44598</v>
      </c>
      <c r="K101">
        <f>_xlfn.XLOOKUP(ohrm_timesheet_action_log[[#This Row],[timesheet_id]],ohrm_timesheet[timesheet_id],ohrm_timesheet[Year],"NF",0,1)</f>
        <v>2022</v>
      </c>
      <c r="L101">
        <f>_xlfn.XLOOKUP(ohrm_timesheet_action_log[[#This Row],[timesheet_id]],ohrm_timesheet[timesheet_id],ohrm_timesheet[Month],"NF",0,1)</f>
        <v>1</v>
      </c>
      <c r="T101" s="5"/>
      <c r="U101" s="5"/>
      <c r="V101" s="5"/>
      <c r="W101" s="5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</row>
    <row r="102" spans="1:49" x14ac:dyDescent="0.3">
      <c r="A102">
        <v>81</v>
      </c>
      <c r="B102">
        <v>97</v>
      </c>
      <c r="D102" t="s">
        <v>676</v>
      </c>
      <c r="E102" s="1">
        <v>44603</v>
      </c>
      <c r="F102">
        <v>9</v>
      </c>
      <c r="G102" t="str">
        <f>_xlfn.XLOOKUP(ohrm_timesheet_action_log[[#This Row],[timesheet_id]],ohrm_timesheet[timesheet_id],ohrm_timesheet[Employee Name],"NF",0,1)</f>
        <v>x_Uma Kumar</v>
      </c>
      <c r="H102" t="str">
        <f>_xlfn.XLOOKUP(ohrm_timesheet_action_log[[#This Row],[timesheet_id]],ohrm_timesheet[timesheet_id],ohrm_timesheet[state],"NF",0,1)</f>
        <v>APPROVED</v>
      </c>
      <c r="I102" s="1">
        <f>_xlfn.XLOOKUP(ohrm_timesheet_action_log[[#This Row],[timesheet_id]],ohrm_timesheet[timesheet_id],ohrm_timesheet[start_date],"NF",0,1)</f>
        <v>44599</v>
      </c>
      <c r="J102" s="1">
        <f>_xlfn.XLOOKUP(ohrm_timesheet_action_log[[#This Row],[timesheet_id]],ohrm_timesheet[timesheet_id],ohrm_timesheet[end_date],"NF",0,1)</f>
        <v>44605</v>
      </c>
      <c r="K102">
        <f>_xlfn.XLOOKUP(ohrm_timesheet_action_log[[#This Row],[timesheet_id]],ohrm_timesheet[timesheet_id],ohrm_timesheet[Year],"NF",0,1)</f>
        <v>2022</v>
      </c>
      <c r="L102">
        <f>_xlfn.XLOOKUP(ohrm_timesheet_action_log[[#This Row],[timesheet_id]],ohrm_timesheet[timesheet_id],ohrm_timesheet[Month],"NF",0,1)</f>
        <v>2</v>
      </c>
      <c r="T102" s="5"/>
      <c r="U102" s="5"/>
      <c r="V102" s="5"/>
      <c r="W102" s="5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</row>
    <row r="103" spans="1:49" x14ac:dyDescent="0.3">
      <c r="A103">
        <v>81</v>
      </c>
      <c r="B103">
        <v>98</v>
      </c>
      <c r="C103" t="s">
        <v>393</v>
      </c>
      <c r="D103" t="s">
        <v>675</v>
      </c>
      <c r="E103" s="1">
        <v>44607</v>
      </c>
      <c r="F103">
        <v>3</v>
      </c>
      <c r="G103" t="str">
        <f>_xlfn.XLOOKUP(ohrm_timesheet_action_log[[#This Row],[timesheet_id]],ohrm_timesheet[timesheet_id],ohrm_timesheet[Employee Name],"NF",0,1)</f>
        <v>x_Uma Kumar</v>
      </c>
      <c r="H103" t="str">
        <f>_xlfn.XLOOKUP(ohrm_timesheet_action_log[[#This Row],[timesheet_id]],ohrm_timesheet[timesheet_id],ohrm_timesheet[state],"NF",0,1)</f>
        <v>APPROVED</v>
      </c>
      <c r="I103" s="1">
        <f>_xlfn.XLOOKUP(ohrm_timesheet_action_log[[#This Row],[timesheet_id]],ohrm_timesheet[timesheet_id],ohrm_timesheet[start_date],"NF",0,1)</f>
        <v>44599</v>
      </c>
      <c r="J103" s="1">
        <f>_xlfn.XLOOKUP(ohrm_timesheet_action_log[[#This Row],[timesheet_id]],ohrm_timesheet[timesheet_id],ohrm_timesheet[end_date],"NF",0,1)</f>
        <v>44605</v>
      </c>
      <c r="K103">
        <f>_xlfn.XLOOKUP(ohrm_timesheet_action_log[[#This Row],[timesheet_id]],ohrm_timesheet[timesheet_id],ohrm_timesheet[Year],"NF",0,1)</f>
        <v>2022</v>
      </c>
      <c r="L103">
        <f>_xlfn.XLOOKUP(ohrm_timesheet_action_log[[#This Row],[timesheet_id]],ohrm_timesheet[timesheet_id],ohrm_timesheet[Month],"NF",0,1)</f>
        <v>2</v>
      </c>
      <c r="T103" s="5"/>
      <c r="U103" s="5"/>
      <c r="V103" s="5"/>
      <c r="W103" s="5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 spans="1:49" x14ac:dyDescent="0.3">
      <c r="A104">
        <v>89</v>
      </c>
      <c r="B104">
        <v>99</v>
      </c>
      <c r="D104" t="s">
        <v>676</v>
      </c>
      <c r="E104" s="1">
        <v>44610</v>
      </c>
      <c r="F104">
        <v>9</v>
      </c>
      <c r="G104" t="str">
        <f>_xlfn.XLOOKUP(ohrm_timesheet_action_log[[#This Row],[timesheet_id]],ohrm_timesheet[timesheet_id],ohrm_timesheet[Employee Name],"NF",0,1)</f>
        <v>x_Uma Kumar</v>
      </c>
      <c r="H104" t="str">
        <f>_xlfn.XLOOKUP(ohrm_timesheet_action_log[[#This Row],[timesheet_id]],ohrm_timesheet[timesheet_id],ohrm_timesheet[state],"NF",0,1)</f>
        <v>APPROVED</v>
      </c>
      <c r="I104" s="1">
        <f>_xlfn.XLOOKUP(ohrm_timesheet_action_log[[#This Row],[timesheet_id]],ohrm_timesheet[timesheet_id],ohrm_timesheet[start_date],"NF",0,1)</f>
        <v>44606</v>
      </c>
      <c r="J104" s="1">
        <f>_xlfn.XLOOKUP(ohrm_timesheet_action_log[[#This Row],[timesheet_id]],ohrm_timesheet[timesheet_id],ohrm_timesheet[end_date],"NF",0,1)</f>
        <v>44612</v>
      </c>
      <c r="K104">
        <f>_xlfn.XLOOKUP(ohrm_timesheet_action_log[[#This Row],[timesheet_id]],ohrm_timesheet[timesheet_id],ohrm_timesheet[Year],"NF",0,1)</f>
        <v>2022</v>
      </c>
      <c r="L104">
        <f>_xlfn.XLOOKUP(ohrm_timesheet_action_log[[#This Row],[timesheet_id]],ohrm_timesheet[timesheet_id],ohrm_timesheet[Month],"NF",0,1)</f>
        <v>2</v>
      </c>
      <c r="T104" s="5"/>
      <c r="U104" s="5"/>
      <c r="V104" s="5"/>
      <c r="W104" s="5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</row>
    <row r="105" spans="1:49" x14ac:dyDescent="0.3">
      <c r="A105">
        <v>89</v>
      </c>
      <c r="B105">
        <v>100</v>
      </c>
      <c r="C105" t="s">
        <v>393</v>
      </c>
      <c r="D105" t="s">
        <v>675</v>
      </c>
      <c r="E105" s="1">
        <v>44613</v>
      </c>
      <c r="F105">
        <v>3</v>
      </c>
      <c r="G105" t="str">
        <f>_xlfn.XLOOKUP(ohrm_timesheet_action_log[[#This Row],[timesheet_id]],ohrm_timesheet[timesheet_id],ohrm_timesheet[Employee Name],"NF",0,1)</f>
        <v>x_Uma Kumar</v>
      </c>
      <c r="H105" t="str">
        <f>_xlfn.XLOOKUP(ohrm_timesheet_action_log[[#This Row],[timesheet_id]],ohrm_timesheet[timesheet_id],ohrm_timesheet[state],"NF",0,1)</f>
        <v>APPROVED</v>
      </c>
      <c r="I105" s="1">
        <f>_xlfn.XLOOKUP(ohrm_timesheet_action_log[[#This Row],[timesheet_id]],ohrm_timesheet[timesheet_id],ohrm_timesheet[start_date],"NF",0,1)</f>
        <v>44606</v>
      </c>
      <c r="J105" s="1">
        <f>_xlfn.XLOOKUP(ohrm_timesheet_action_log[[#This Row],[timesheet_id]],ohrm_timesheet[timesheet_id],ohrm_timesheet[end_date],"NF",0,1)</f>
        <v>44612</v>
      </c>
      <c r="K105">
        <f>_xlfn.XLOOKUP(ohrm_timesheet_action_log[[#This Row],[timesheet_id]],ohrm_timesheet[timesheet_id],ohrm_timesheet[Year],"NF",0,1)</f>
        <v>2022</v>
      </c>
      <c r="L105">
        <f>_xlfn.XLOOKUP(ohrm_timesheet_action_log[[#This Row],[timesheet_id]],ohrm_timesheet[timesheet_id],ohrm_timesheet[Month],"NF",0,1)</f>
        <v>2</v>
      </c>
      <c r="T105" s="5"/>
      <c r="U105" s="5"/>
      <c r="V105" s="5"/>
      <c r="W105" s="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</row>
    <row r="106" spans="1:49" x14ac:dyDescent="0.3">
      <c r="A106">
        <v>62</v>
      </c>
      <c r="B106">
        <v>101</v>
      </c>
      <c r="D106" t="s">
        <v>676</v>
      </c>
      <c r="E106" s="1">
        <v>44615</v>
      </c>
      <c r="F106">
        <v>6</v>
      </c>
      <c r="G106" t="str">
        <f>_xlfn.XLOOKUP(ohrm_timesheet_action_log[[#This Row],[timesheet_id]],ohrm_timesheet[timesheet_id],ohrm_timesheet[Employee Name],"NF",0,1)</f>
        <v>Shekhar Sharma</v>
      </c>
      <c r="H106" t="str">
        <f>_xlfn.XLOOKUP(ohrm_timesheet_action_log[[#This Row],[timesheet_id]],ohrm_timesheet[timesheet_id],ohrm_timesheet[state],"NF",0,1)</f>
        <v>APPROVED</v>
      </c>
      <c r="I106" s="1">
        <f>_xlfn.XLOOKUP(ohrm_timesheet_action_log[[#This Row],[timesheet_id]],ohrm_timesheet[timesheet_id],ohrm_timesheet[start_date],"NF",0,1)</f>
        <v>44564</v>
      </c>
      <c r="J106" s="1">
        <f>_xlfn.XLOOKUP(ohrm_timesheet_action_log[[#This Row],[timesheet_id]],ohrm_timesheet[timesheet_id],ohrm_timesheet[end_date],"NF",0,1)</f>
        <v>44570</v>
      </c>
      <c r="K106">
        <f>_xlfn.XLOOKUP(ohrm_timesheet_action_log[[#This Row],[timesheet_id]],ohrm_timesheet[timesheet_id],ohrm_timesheet[Year],"NF",0,1)</f>
        <v>2022</v>
      </c>
      <c r="L106">
        <f>_xlfn.XLOOKUP(ohrm_timesheet_action_log[[#This Row],[timesheet_id]],ohrm_timesheet[timesheet_id],ohrm_timesheet[Month],"NF",0,1)</f>
        <v>1</v>
      </c>
      <c r="T106" s="5"/>
      <c r="U106" s="5"/>
      <c r="V106" s="5"/>
      <c r="W106" s="5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 spans="1:49" x14ac:dyDescent="0.3">
      <c r="A107">
        <v>74</v>
      </c>
      <c r="B107">
        <v>102</v>
      </c>
      <c r="D107" t="s">
        <v>676</v>
      </c>
      <c r="E107" s="1">
        <v>44615</v>
      </c>
      <c r="F107">
        <v>6</v>
      </c>
      <c r="G107" t="str">
        <f>_xlfn.XLOOKUP(ohrm_timesheet_action_log[[#This Row],[timesheet_id]],ohrm_timesheet[timesheet_id],ohrm_timesheet[Employee Name],"NF",0,1)</f>
        <v>Shekhar Sharma</v>
      </c>
      <c r="H107" t="str">
        <f>_xlfn.XLOOKUP(ohrm_timesheet_action_log[[#This Row],[timesheet_id]],ohrm_timesheet[timesheet_id],ohrm_timesheet[state],"NF",0,1)</f>
        <v>APPROVED</v>
      </c>
      <c r="I107" s="1">
        <f>_xlfn.XLOOKUP(ohrm_timesheet_action_log[[#This Row],[timesheet_id]],ohrm_timesheet[timesheet_id],ohrm_timesheet[start_date],"NF",0,1)</f>
        <v>44578</v>
      </c>
      <c r="J107" s="1">
        <f>_xlfn.XLOOKUP(ohrm_timesheet_action_log[[#This Row],[timesheet_id]],ohrm_timesheet[timesheet_id],ohrm_timesheet[end_date],"NF",0,1)</f>
        <v>44584</v>
      </c>
      <c r="K107">
        <f>_xlfn.XLOOKUP(ohrm_timesheet_action_log[[#This Row],[timesheet_id]],ohrm_timesheet[timesheet_id],ohrm_timesheet[Year],"NF",0,1)</f>
        <v>2022</v>
      </c>
      <c r="L107">
        <f>_xlfn.XLOOKUP(ohrm_timesheet_action_log[[#This Row],[timesheet_id]],ohrm_timesheet[timesheet_id],ohrm_timesheet[Month],"NF",0,1)</f>
        <v>1</v>
      </c>
      <c r="T107" s="5"/>
      <c r="U107" s="5"/>
      <c r="V107" s="5"/>
      <c r="W107" s="5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 spans="1:49" x14ac:dyDescent="0.3">
      <c r="A108">
        <v>76</v>
      </c>
      <c r="B108">
        <v>103</v>
      </c>
      <c r="D108" t="s">
        <v>676</v>
      </c>
      <c r="E108" s="1">
        <v>44615</v>
      </c>
      <c r="F108">
        <v>6</v>
      </c>
      <c r="G108" t="str">
        <f>_xlfn.XLOOKUP(ohrm_timesheet_action_log[[#This Row],[timesheet_id]],ohrm_timesheet[timesheet_id],ohrm_timesheet[Employee Name],"NF",0,1)</f>
        <v>Shekhar Sharma</v>
      </c>
      <c r="H108" t="str">
        <f>_xlfn.XLOOKUP(ohrm_timesheet_action_log[[#This Row],[timesheet_id]],ohrm_timesheet[timesheet_id],ohrm_timesheet[state],"NF",0,1)</f>
        <v>APPROVED</v>
      </c>
      <c r="I108" s="1">
        <f>_xlfn.XLOOKUP(ohrm_timesheet_action_log[[#This Row],[timesheet_id]],ohrm_timesheet[timesheet_id],ohrm_timesheet[start_date],"NF",0,1)</f>
        <v>44585</v>
      </c>
      <c r="J108" s="1">
        <f>_xlfn.XLOOKUP(ohrm_timesheet_action_log[[#This Row],[timesheet_id]],ohrm_timesheet[timesheet_id],ohrm_timesheet[end_date],"NF",0,1)</f>
        <v>44591</v>
      </c>
      <c r="K108">
        <f>_xlfn.XLOOKUP(ohrm_timesheet_action_log[[#This Row],[timesheet_id]],ohrm_timesheet[timesheet_id],ohrm_timesheet[Year],"NF",0,1)</f>
        <v>2022</v>
      </c>
      <c r="L108">
        <f>_xlfn.XLOOKUP(ohrm_timesheet_action_log[[#This Row],[timesheet_id]],ohrm_timesheet[timesheet_id],ohrm_timesheet[Month],"NF",0,1)</f>
        <v>1</v>
      </c>
      <c r="T108" s="5"/>
      <c r="U108" s="5"/>
      <c r="V108" s="5"/>
      <c r="W108" s="5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 spans="1:49" x14ac:dyDescent="0.3">
      <c r="A109">
        <v>79</v>
      </c>
      <c r="B109">
        <v>104</v>
      </c>
      <c r="D109" t="s">
        <v>676</v>
      </c>
      <c r="E109" s="1">
        <v>44615</v>
      </c>
      <c r="F109">
        <v>6</v>
      </c>
      <c r="G109" t="str">
        <f>_xlfn.XLOOKUP(ohrm_timesheet_action_log[[#This Row],[timesheet_id]],ohrm_timesheet[timesheet_id],ohrm_timesheet[Employee Name],"NF",0,1)</f>
        <v>Shekhar Sharma</v>
      </c>
      <c r="H109" t="str">
        <f>_xlfn.XLOOKUP(ohrm_timesheet_action_log[[#This Row],[timesheet_id]],ohrm_timesheet[timesheet_id],ohrm_timesheet[state],"NF",0,1)</f>
        <v>APPROVED</v>
      </c>
      <c r="I109" s="1">
        <f>_xlfn.XLOOKUP(ohrm_timesheet_action_log[[#This Row],[timesheet_id]],ohrm_timesheet[timesheet_id],ohrm_timesheet[start_date],"NF",0,1)</f>
        <v>44592</v>
      </c>
      <c r="J109" s="1">
        <f>_xlfn.XLOOKUP(ohrm_timesheet_action_log[[#This Row],[timesheet_id]],ohrm_timesheet[timesheet_id],ohrm_timesheet[end_date],"NF",0,1)</f>
        <v>44598</v>
      </c>
      <c r="K109">
        <f>_xlfn.XLOOKUP(ohrm_timesheet_action_log[[#This Row],[timesheet_id]],ohrm_timesheet[timesheet_id],ohrm_timesheet[Year],"NF",0,1)</f>
        <v>2022</v>
      </c>
      <c r="L109">
        <f>_xlfn.XLOOKUP(ohrm_timesheet_action_log[[#This Row],[timesheet_id]],ohrm_timesheet[timesheet_id],ohrm_timesheet[Month],"NF",0,1)</f>
        <v>1</v>
      </c>
      <c r="T109" s="5"/>
      <c r="U109" s="5"/>
      <c r="V109" s="5"/>
      <c r="W109" s="5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 spans="1:49" x14ac:dyDescent="0.3">
      <c r="A110">
        <v>93</v>
      </c>
      <c r="B110">
        <v>105</v>
      </c>
      <c r="D110" t="s">
        <v>676</v>
      </c>
      <c r="E110" s="1">
        <v>44616</v>
      </c>
      <c r="F110">
        <v>12</v>
      </c>
      <c r="G110" t="str">
        <f>_xlfn.XLOOKUP(ohrm_timesheet_action_log[[#This Row],[timesheet_id]],ohrm_timesheet[timesheet_id],ohrm_timesheet[Employee Name],"NF",0,1)</f>
        <v>x_Akshita Singh</v>
      </c>
      <c r="H110" t="str">
        <f>_xlfn.XLOOKUP(ohrm_timesheet_action_log[[#This Row],[timesheet_id]],ohrm_timesheet[timesheet_id],ohrm_timesheet[state],"NF",0,1)</f>
        <v>APPROVED</v>
      </c>
      <c r="I110" s="1">
        <f>_xlfn.XLOOKUP(ohrm_timesheet_action_log[[#This Row],[timesheet_id]],ohrm_timesheet[timesheet_id],ohrm_timesheet[start_date],"NF",0,1)</f>
        <v>44606</v>
      </c>
      <c r="J110" s="1">
        <f>_xlfn.XLOOKUP(ohrm_timesheet_action_log[[#This Row],[timesheet_id]],ohrm_timesheet[timesheet_id],ohrm_timesheet[end_date],"NF",0,1)</f>
        <v>44612</v>
      </c>
      <c r="K110">
        <f>_xlfn.XLOOKUP(ohrm_timesheet_action_log[[#This Row],[timesheet_id]],ohrm_timesheet[timesheet_id],ohrm_timesheet[Year],"NF",0,1)</f>
        <v>2022</v>
      </c>
      <c r="L110">
        <f>_xlfn.XLOOKUP(ohrm_timesheet_action_log[[#This Row],[timesheet_id]],ohrm_timesheet[timesheet_id],ohrm_timesheet[Month],"NF",0,1)</f>
        <v>2</v>
      </c>
      <c r="T110" s="5"/>
      <c r="U110" s="5"/>
      <c r="V110" s="5"/>
      <c r="W110" s="5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 spans="1:49" x14ac:dyDescent="0.3">
      <c r="A111">
        <v>93</v>
      </c>
      <c r="B111">
        <v>106</v>
      </c>
      <c r="C111" t="s">
        <v>393</v>
      </c>
      <c r="D111" t="s">
        <v>675</v>
      </c>
      <c r="E111" s="1">
        <v>44616</v>
      </c>
      <c r="F111">
        <v>3</v>
      </c>
      <c r="G111" t="str">
        <f>_xlfn.XLOOKUP(ohrm_timesheet_action_log[[#This Row],[timesheet_id]],ohrm_timesheet[timesheet_id],ohrm_timesheet[Employee Name],"NF",0,1)</f>
        <v>x_Akshita Singh</v>
      </c>
      <c r="H111" t="str">
        <f>_xlfn.XLOOKUP(ohrm_timesheet_action_log[[#This Row],[timesheet_id]],ohrm_timesheet[timesheet_id],ohrm_timesheet[state],"NF",0,1)</f>
        <v>APPROVED</v>
      </c>
      <c r="I111" s="1">
        <f>_xlfn.XLOOKUP(ohrm_timesheet_action_log[[#This Row],[timesheet_id]],ohrm_timesheet[timesheet_id],ohrm_timesheet[start_date],"NF",0,1)</f>
        <v>44606</v>
      </c>
      <c r="J111" s="1">
        <f>_xlfn.XLOOKUP(ohrm_timesheet_action_log[[#This Row],[timesheet_id]],ohrm_timesheet[timesheet_id],ohrm_timesheet[end_date],"NF",0,1)</f>
        <v>44612</v>
      </c>
      <c r="K111">
        <f>_xlfn.XLOOKUP(ohrm_timesheet_action_log[[#This Row],[timesheet_id]],ohrm_timesheet[timesheet_id],ohrm_timesheet[Year],"NF",0,1)</f>
        <v>2022</v>
      </c>
      <c r="L111">
        <f>_xlfn.XLOOKUP(ohrm_timesheet_action_log[[#This Row],[timesheet_id]],ohrm_timesheet[timesheet_id],ohrm_timesheet[Month],"NF",0,1)</f>
        <v>2</v>
      </c>
      <c r="T111" s="5"/>
      <c r="U111" s="5"/>
      <c r="V111" s="5"/>
      <c r="W111" s="5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 spans="1:49" x14ac:dyDescent="0.3">
      <c r="A112">
        <v>90</v>
      </c>
      <c r="B112">
        <v>107</v>
      </c>
      <c r="D112" t="s">
        <v>676</v>
      </c>
      <c r="E112" s="1">
        <v>44617</v>
      </c>
      <c r="F112">
        <v>9</v>
      </c>
      <c r="G112" t="str">
        <f>_xlfn.XLOOKUP(ohrm_timesheet_action_log[[#This Row],[timesheet_id]],ohrm_timesheet[timesheet_id],ohrm_timesheet[Employee Name],"NF",0,1)</f>
        <v>x_Uma Kumar</v>
      </c>
      <c r="H112" t="str">
        <f>_xlfn.XLOOKUP(ohrm_timesheet_action_log[[#This Row],[timesheet_id]],ohrm_timesheet[timesheet_id],ohrm_timesheet[state],"NF",0,1)</f>
        <v>APPROVED</v>
      </c>
      <c r="I112" s="1">
        <f>_xlfn.XLOOKUP(ohrm_timesheet_action_log[[#This Row],[timesheet_id]],ohrm_timesheet[timesheet_id],ohrm_timesheet[start_date],"NF",0,1)</f>
        <v>44613</v>
      </c>
      <c r="J112" s="1">
        <f>_xlfn.XLOOKUP(ohrm_timesheet_action_log[[#This Row],[timesheet_id]],ohrm_timesheet[timesheet_id],ohrm_timesheet[end_date],"NF",0,1)</f>
        <v>44619</v>
      </c>
      <c r="K112">
        <f>_xlfn.XLOOKUP(ohrm_timesheet_action_log[[#This Row],[timesheet_id]],ohrm_timesheet[timesheet_id],ohrm_timesheet[Year],"NF",0,1)</f>
        <v>2022</v>
      </c>
      <c r="L112">
        <f>_xlfn.XLOOKUP(ohrm_timesheet_action_log[[#This Row],[timesheet_id]],ohrm_timesheet[timesheet_id],ohrm_timesheet[Month],"NF",0,1)</f>
        <v>2</v>
      </c>
      <c r="T112" s="5"/>
      <c r="U112" s="5"/>
      <c r="V112" s="5"/>
      <c r="W112" s="5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 spans="1:49" x14ac:dyDescent="0.3">
      <c r="A113">
        <v>91</v>
      </c>
      <c r="B113">
        <v>108</v>
      </c>
      <c r="D113" t="s">
        <v>676</v>
      </c>
      <c r="E113" s="1">
        <v>44620</v>
      </c>
      <c r="F113">
        <v>6</v>
      </c>
      <c r="G113" t="str">
        <f>_xlfn.XLOOKUP(ohrm_timesheet_action_log[[#This Row],[timesheet_id]],ohrm_timesheet[timesheet_id],ohrm_timesheet[Employee Name],"NF",0,1)</f>
        <v>Shekhar Sharma</v>
      </c>
      <c r="H113" t="str">
        <f>_xlfn.XLOOKUP(ohrm_timesheet_action_log[[#This Row],[timesheet_id]],ohrm_timesheet[timesheet_id],ohrm_timesheet[state],"NF",0,1)</f>
        <v>APPROVED</v>
      </c>
      <c r="I113" s="1">
        <f>_xlfn.XLOOKUP(ohrm_timesheet_action_log[[#This Row],[timesheet_id]],ohrm_timesheet[timesheet_id],ohrm_timesheet[start_date],"NF",0,1)</f>
        <v>44613</v>
      </c>
      <c r="J113" s="1">
        <f>_xlfn.XLOOKUP(ohrm_timesheet_action_log[[#This Row],[timesheet_id]],ohrm_timesheet[timesheet_id],ohrm_timesheet[end_date],"NF",0,1)</f>
        <v>44619</v>
      </c>
      <c r="K113">
        <f>_xlfn.XLOOKUP(ohrm_timesheet_action_log[[#This Row],[timesheet_id]],ohrm_timesheet[timesheet_id],ohrm_timesheet[Year],"NF",0,1)</f>
        <v>2022</v>
      </c>
      <c r="L113">
        <f>_xlfn.XLOOKUP(ohrm_timesheet_action_log[[#This Row],[timesheet_id]],ohrm_timesheet[timesheet_id],ohrm_timesheet[Month],"NF",0,1)</f>
        <v>2</v>
      </c>
      <c r="T113" s="5"/>
      <c r="U113" s="5"/>
      <c r="V113" s="5"/>
      <c r="W113" s="5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 spans="1:49" x14ac:dyDescent="0.3">
      <c r="A114">
        <v>80</v>
      </c>
      <c r="B114">
        <v>109</v>
      </c>
      <c r="D114" t="s">
        <v>676</v>
      </c>
      <c r="E114" s="1">
        <v>44621</v>
      </c>
      <c r="F114">
        <v>11</v>
      </c>
      <c r="G114" t="str">
        <f>_xlfn.XLOOKUP(ohrm_timesheet_action_log[[#This Row],[timesheet_id]],ohrm_timesheet[timesheet_id],ohrm_timesheet[Employee Name],"NF",0,1)</f>
        <v>x_Ajit Singh</v>
      </c>
      <c r="H114" t="str">
        <f>_xlfn.XLOOKUP(ohrm_timesheet_action_log[[#This Row],[timesheet_id]],ohrm_timesheet[timesheet_id],ohrm_timesheet[state],"NF",0,1)</f>
        <v>APPROVED</v>
      </c>
      <c r="I114" s="1">
        <f>_xlfn.XLOOKUP(ohrm_timesheet_action_log[[#This Row],[timesheet_id]],ohrm_timesheet[timesheet_id],ohrm_timesheet[start_date],"NF",0,1)</f>
        <v>44592</v>
      </c>
      <c r="J114" s="1">
        <f>_xlfn.XLOOKUP(ohrm_timesheet_action_log[[#This Row],[timesheet_id]],ohrm_timesheet[timesheet_id],ohrm_timesheet[end_date],"NF",0,1)</f>
        <v>44598</v>
      </c>
      <c r="K114">
        <f>_xlfn.XLOOKUP(ohrm_timesheet_action_log[[#This Row],[timesheet_id]],ohrm_timesheet[timesheet_id],ohrm_timesheet[Year],"NF",0,1)</f>
        <v>2022</v>
      </c>
      <c r="L114">
        <f>_xlfn.XLOOKUP(ohrm_timesheet_action_log[[#This Row],[timesheet_id]],ohrm_timesheet[timesheet_id],ohrm_timesheet[Month],"NF",0,1)</f>
        <v>1</v>
      </c>
      <c r="T114" s="5"/>
      <c r="U114" s="5"/>
      <c r="V114" s="5"/>
      <c r="W114" s="5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 spans="1:49" x14ac:dyDescent="0.3">
      <c r="A115">
        <v>98</v>
      </c>
      <c r="B115">
        <v>110</v>
      </c>
      <c r="D115" t="s">
        <v>676</v>
      </c>
      <c r="E115" s="1">
        <v>44621</v>
      </c>
      <c r="F115">
        <v>11</v>
      </c>
      <c r="G115" t="str">
        <f>_xlfn.XLOOKUP(ohrm_timesheet_action_log[[#This Row],[timesheet_id]],ohrm_timesheet[timesheet_id],ohrm_timesheet[Employee Name],"NF",0,1)</f>
        <v>x_Ajit Singh</v>
      </c>
      <c r="H115" t="str">
        <f>_xlfn.XLOOKUP(ohrm_timesheet_action_log[[#This Row],[timesheet_id]],ohrm_timesheet[timesheet_id],ohrm_timesheet[state],"NF",0,1)</f>
        <v>APPROVED</v>
      </c>
      <c r="I115" s="1">
        <f>_xlfn.XLOOKUP(ohrm_timesheet_action_log[[#This Row],[timesheet_id]],ohrm_timesheet[timesheet_id],ohrm_timesheet[start_date],"NF",0,1)</f>
        <v>44599</v>
      </c>
      <c r="J115" s="1">
        <f>_xlfn.XLOOKUP(ohrm_timesheet_action_log[[#This Row],[timesheet_id]],ohrm_timesheet[timesheet_id],ohrm_timesheet[end_date],"NF",0,1)</f>
        <v>44605</v>
      </c>
      <c r="K115">
        <f>_xlfn.XLOOKUP(ohrm_timesheet_action_log[[#This Row],[timesheet_id]],ohrm_timesheet[timesheet_id],ohrm_timesheet[Year],"NF",0,1)</f>
        <v>2022</v>
      </c>
      <c r="L115">
        <f>_xlfn.XLOOKUP(ohrm_timesheet_action_log[[#This Row],[timesheet_id]],ohrm_timesheet[timesheet_id],ohrm_timesheet[Month],"NF",0,1)</f>
        <v>2</v>
      </c>
      <c r="T115" s="5"/>
      <c r="U115" s="5"/>
      <c r="V115" s="5"/>
      <c r="W115" s="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 spans="1:49" x14ac:dyDescent="0.3">
      <c r="A116">
        <v>97</v>
      </c>
      <c r="B116">
        <v>111</v>
      </c>
      <c r="D116" t="s">
        <v>676</v>
      </c>
      <c r="E116" s="1">
        <v>44621</v>
      </c>
      <c r="F116">
        <v>11</v>
      </c>
      <c r="G116" t="str">
        <f>_xlfn.XLOOKUP(ohrm_timesheet_action_log[[#This Row],[timesheet_id]],ohrm_timesheet[timesheet_id],ohrm_timesheet[Employee Name],"NF",0,1)</f>
        <v>x_Ajit Singh</v>
      </c>
      <c r="H116" t="str">
        <f>_xlfn.XLOOKUP(ohrm_timesheet_action_log[[#This Row],[timesheet_id]],ohrm_timesheet[timesheet_id],ohrm_timesheet[state],"NF",0,1)</f>
        <v>APPROVED</v>
      </c>
      <c r="I116" s="1">
        <f>_xlfn.XLOOKUP(ohrm_timesheet_action_log[[#This Row],[timesheet_id]],ohrm_timesheet[timesheet_id],ohrm_timesheet[start_date],"NF",0,1)</f>
        <v>44606</v>
      </c>
      <c r="J116" s="1">
        <f>_xlfn.XLOOKUP(ohrm_timesheet_action_log[[#This Row],[timesheet_id]],ohrm_timesheet[timesheet_id],ohrm_timesheet[end_date],"NF",0,1)</f>
        <v>44612</v>
      </c>
      <c r="K116">
        <f>_xlfn.XLOOKUP(ohrm_timesheet_action_log[[#This Row],[timesheet_id]],ohrm_timesheet[timesheet_id],ohrm_timesheet[Year],"NF",0,1)</f>
        <v>2022</v>
      </c>
      <c r="L116">
        <f>_xlfn.XLOOKUP(ohrm_timesheet_action_log[[#This Row],[timesheet_id]],ohrm_timesheet[timesheet_id],ohrm_timesheet[Month],"NF",0,1)</f>
        <v>2</v>
      </c>
      <c r="T116" s="5"/>
      <c r="U116" s="5"/>
      <c r="V116" s="5"/>
      <c r="W116" s="5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 spans="1:49" x14ac:dyDescent="0.3">
      <c r="A117">
        <v>96</v>
      </c>
      <c r="B117">
        <v>112</v>
      </c>
      <c r="D117" t="s">
        <v>676</v>
      </c>
      <c r="E117" s="1">
        <v>44621</v>
      </c>
      <c r="F117">
        <v>11</v>
      </c>
      <c r="G117" t="str">
        <f>_xlfn.XLOOKUP(ohrm_timesheet_action_log[[#This Row],[timesheet_id]],ohrm_timesheet[timesheet_id],ohrm_timesheet[Employee Name],"NF",0,1)</f>
        <v>x_Ajit Singh</v>
      </c>
      <c r="H117" t="str">
        <f>_xlfn.XLOOKUP(ohrm_timesheet_action_log[[#This Row],[timesheet_id]],ohrm_timesheet[timesheet_id],ohrm_timesheet[state],"NF",0,1)</f>
        <v>APPROVED</v>
      </c>
      <c r="I117" s="1">
        <f>_xlfn.XLOOKUP(ohrm_timesheet_action_log[[#This Row],[timesheet_id]],ohrm_timesheet[timesheet_id],ohrm_timesheet[start_date],"NF",0,1)</f>
        <v>44613</v>
      </c>
      <c r="J117" s="1">
        <f>_xlfn.XLOOKUP(ohrm_timesheet_action_log[[#This Row],[timesheet_id]],ohrm_timesheet[timesheet_id],ohrm_timesheet[end_date],"NF",0,1)</f>
        <v>44619</v>
      </c>
      <c r="K117">
        <f>_xlfn.XLOOKUP(ohrm_timesheet_action_log[[#This Row],[timesheet_id]],ohrm_timesheet[timesheet_id],ohrm_timesheet[Year],"NF",0,1)</f>
        <v>2022</v>
      </c>
      <c r="L117">
        <f>_xlfn.XLOOKUP(ohrm_timesheet_action_log[[#This Row],[timesheet_id]],ohrm_timesheet[timesheet_id],ohrm_timesheet[Month],"NF",0,1)</f>
        <v>2</v>
      </c>
      <c r="T117" s="5"/>
      <c r="U117" s="5"/>
      <c r="V117" s="5"/>
      <c r="W117" s="5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 spans="1:49" x14ac:dyDescent="0.3">
      <c r="A118">
        <v>62</v>
      </c>
      <c r="B118">
        <v>113</v>
      </c>
      <c r="C118" t="s">
        <v>393</v>
      </c>
      <c r="D118" t="s">
        <v>675</v>
      </c>
      <c r="E118" s="1">
        <v>44621</v>
      </c>
      <c r="F118">
        <v>3</v>
      </c>
      <c r="G118" t="str">
        <f>_xlfn.XLOOKUP(ohrm_timesheet_action_log[[#This Row],[timesheet_id]],ohrm_timesheet[timesheet_id],ohrm_timesheet[Employee Name],"NF",0,1)</f>
        <v>Shekhar Sharma</v>
      </c>
      <c r="H118" t="str">
        <f>_xlfn.XLOOKUP(ohrm_timesheet_action_log[[#This Row],[timesheet_id]],ohrm_timesheet[timesheet_id],ohrm_timesheet[state],"NF",0,1)</f>
        <v>APPROVED</v>
      </c>
      <c r="I118" s="1">
        <f>_xlfn.XLOOKUP(ohrm_timesheet_action_log[[#This Row],[timesheet_id]],ohrm_timesheet[timesheet_id],ohrm_timesheet[start_date],"NF",0,1)</f>
        <v>44564</v>
      </c>
      <c r="J118" s="1">
        <f>_xlfn.XLOOKUP(ohrm_timesheet_action_log[[#This Row],[timesheet_id]],ohrm_timesheet[timesheet_id],ohrm_timesheet[end_date],"NF",0,1)</f>
        <v>44570</v>
      </c>
      <c r="K118">
        <f>_xlfn.XLOOKUP(ohrm_timesheet_action_log[[#This Row],[timesheet_id]],ohrm_timesheet[timesheet_id],ohrm_timesheet[Year],"NF",0,1)</f>
        <v>2022</v>
      </c>
      <c r="L118">
        <f>_xlfn.XLOOKUP(ohrm_timesheet_action_log[[#This Row],[timesheet_id]],ohrm_timesheet[timesheet_id],ohrm_timesheet[Month],"NF",0,1)</f>
        <v>1</v>
      </c>
      <c r="T118" s="5"/>
      <c r="U118" s="5"/>
      <c r="V118" s="5"/>
      <c r="W118" s="5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</row>
    <row r="119" spans="1:49" x14ac:dyDescent="0.3">
      <c r="A119">
        <v>74</v>
      </c>
      <c r="B119">
        <v>114</v>
      </c>
      <c r="C119" t="s">
        <v>393</v>
      </c>
      <c r="D119" t="s">
        <v>675</v>
      </c>
      <c r="E119" s="1">
        <v>44621</v>
      </c>
      <c r="F119">
        <v>3</v>
      </c>
      <c r="G119" t="str">
        <f>_xlfn.XLOOKUP(ohrm_timesheet_action_log[[#This Row],[timesheet_id]],ohrm_timesheet[timesheet_id],ohrm_timesheet[Employee Name],"NF",0,1)</f>
        <v>Shekhar Sharma</v>
      </c>
      <c r="H119" t="str">
        <f>_xlfn.XLOOKUP(ohrm_timesheet_action_log[[#This Row],[timesheet_id]],ohrm_timesheet[timesheet_id],ohrm_timesheet[state],"NF",0,1)</f>
        <v>APPROVED</v>
      </c>
      <c r="I119" s="1">
        <f>_xlfn.XLOOKUP(ohrm_timesheet_action_log[[#This Row],[timesheet_id]],ohrm_timesheet[timesheet_id],ohrm_timesheet[start_date],"NF",0,1)</f>
        <v>44578</v>
      </c>
      <c r="J119" s="1">
        <f>_xlfn.XLOOKUP(ohrm_timesheet_action_log[[#This Row],[timesheet_id]],ohrm_timesheet[timesheet_id],ohrm_timesheet[end_date],"NF",0,1)</f>
        <v>44584</v>
      </c>
      <c r="K119">
        <f>_xlfn.XLOOKUP(ohrm_timesheet_action_log[[#This Row],[timesheet_id]],ohrm_timesheet[timesheet_id],ohrm_timesheet[Year],"NF",0,1)</f>
        <v>2022</v>
      </c>
      <c r="L119">
        <f>_xlfn.XLOOKUP(ohrm_timesheet_action_log[[#This Row],[timesheet_id]],ohrm_timesheet[timesheet_id],ohrm_timesheet[Month],"NF",0,1)</f>
        <v>1</v>
      </c>
      <c r="T119" s="5"/>
      <c r="U119" s="5"/>
      <c r="V119" s="5"/>
      <c r="W119" s="5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</row>
    <row r="120" spans="1:49" x14ac:dyDescent="0.3">
      <c r="A120">
        <v>76</v>
      </c>
      <c r="B120">
        <v>115</v>
      </c>
      <c r="C120" t="s">
        <v>393</v>
      </c>
      <c r="D120" t="s">
        <v>675</v>
      </c>
      <c r="E120" s="1">
        <v>44621</v>
      </c>
      <c r="F120">
        <v>3</v>
      </c>
      <c r="G120" t="str">
        <f>_xlfn.XLOOKUP(ohrm_timesheet_action_log[[#This Row],[timesheet_id]],ohrm_timesheet[timesheet_id],ohrm_timesheet[Employee Name],"NF",0,1)</f>
        <v>Shekhar Sharma</v>
      </c>
      <c r="H120" t="str">
        <f>_xlfn.XLOOKUP(ohrm_timesheet_action_log[[#This Row],[timesheet_id]],ohrm_timesheet[timesheet_id],ohrm_timesheet[state],"NF",0,1)</f>
        <v>APPROVED</v>
      </c>
      <c r="I120" s="1">
        <f>_xlfn.XLOOKUP(ohrm_timesheet_action_log[[#This Row],[timesheet_id]],ohrm_timesheet[timesheet_id],ohrm_timesheet[start_date],"NF",0,1)</f>
        <v>44585</v>
      </c>
      <c r="J120" s="1">
        <f>_xlfn.XLOOKUP(ohrm_timesheet_action_log[[#This Row],[timesheet_id]],ohrm_timesheet[timesheet_id],ohrm_timesheet[end_date],"NF",0,1)</f>
        <v>44591</v>
      </c>
      <c r="K120">
        <f>_xlfn.XLOOKUP(ohrm_timesheet_action_log[[#This Row],[timesheet_id]],ohrm_timesheet[timesheet_id],ohrm_timesheet[Year],"NF",0,1)</f>
        <v>2022</v>
      </c>
      <c r="L120">
        <f>_xlfn.XLOOKUP(ohrm_timesheet_action_log[[#This Row],[timesheet_id]],ohrm_timesheet[timesheet_id],ohrm_timesheet[Month],"NF",0,1)</f>
        <v>1</v>
      </c>
      <c r="T120" s="5"/>
      <c r="U120" s="5"/>
      <c r="V120" s="5"/>
      <c r="W120" s="5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</row>
    <row r="121" spans="1:49" x14ac:dyDescent="0.3">
      <c r="A121">
        <v>79</v>
      </c>
      <c r="B121">
        <v>116</v>
      </c>
      <c r="C121" t="s">
        <v>393</v>
      </c>
      <c r="D121" t="s">
        <v>675</v>
      </c>
      <c r="E121" s="1">
        <v>44621</v>
      </c>
      <c r="F121">
        <v>3</v>
      </c>
      <c r="G121" t="str">
        <f>_xlfn.XLOOKUP(ohrm_timesheet_action_log[[#This Row],[timesheet_id]],ohrm_timesheet[timesheet_id],ohrm_timesheet[Employee Name],"NF",0,1)</f>
        <v>Shekhar Sharma</v>
      </c>
      <c r="H121" t="str">
        <f>_xlfn.XLOOKUP(ohrm_timesheet_action_log[[#This Row],[timesheet_id]],ohrm_timesheet[timesheet_id],ohrm_timesheet[state],"NF",0,1)</f>
        <v>APPROVED</v>
      </c>
      <c r="I121" s="1">
        <f>_xlfn.XLOOKUP(ohrm_timesheet_action_log[[#This Row],[timesheet_id]],ohrm_timesheet[timesheet_id],ohrm_timesheet[start_date],"NF",0,1)</f>
        <v>44592</v>
      </c>
      <c r="J121" s="1">
        <f>_xlfn.XLOOKUP(ohrm_timesheet_action_log[[#This Row],[timesheet_id]],ohrm_timesheet[timesheet_id],ohrm_timesheet[end_date],"NF",0,1)</f>
        <v>44598</v>
      </c>
      <c r="K121">
        <f>_xlfn.XLOOKUP(ohrm_timesheet_action_log[[#This Row],[timesheet_id]],ohrm_timesheet[timesheet_id],ohrm_timesheet[Year],"NF",0,1)</f>
        <v>2022</v>
      </c>
      <c r="L121">
        <f>_xlfn.XLOOKUP(ohrm_timesheet_action_log[[#This Row],[timesheet_id]],ohrm_timesheet[timesheet_id],ohrm_timesheet[Month],"NF",0,1)</f>
        <v>1</v>
      </c>
      <c r="T121" s="5"/>
      <c r="U121" s="5"/>
      <c r="V121" s="5"/>
      <c r="W121" s="5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 spans="1:49" x14ac:dyDescent="0.3">
      <c r="A122">
        <v>91</v>
      </c>
      <c r="B122">
        <v>117</v>
      </c>
      <c r="C122" t="s">
        <v>393</v>
      </c>
      <c r="D122" t="s">
        <v>675</v>
      </c>
      <c r="E122" s="1">
        <v>44621</v>
      </c>
      <c r="F122">
        <v>3</v>
      </c>
      <c r="G122" t="str">
        <f>_xlfn.XLOOKUP(ohrm_timesheet_action_log[[#This Row],[timesheet_id]],ohrm_timesheet[timesheet_id],ohrm_timesheet[Employee Name],"NF",0,1)</f>
        <v>Shekhar Sharma</v>
      </c>
      <c r="H122" t="str">
        <f>_xlfn.XLOOKUP(ohrm_timesheet_action_log[[#This Row],[timesheet_id]],ohrm_timesheet[timesheet_id],ohrm_timesheet[state],"NF",0,1)</f>
        <v>APPROVED</v>
      </c>
      <c r="I122" s="1">
        <f>_xlfn.XLOOKUP(ohrm_timesheet_action_log[[#This Row],[timesheet_id]],ohrm_timesheet[timesheet_id],ohrm_timesheet[start_date],"NF",0,1)</f>
        <v>44613</v>
      </c>
      <c r="J122" s="1">
        <f>_xlfn.XLOOKUP(ohrm_timesheet_action_log[[#This Row],[timesheet_id]],ohrm_timesheet[timesheet_id],ohrm_timesheet[end_date],"NF",0,1)</f>
        <v>44619</v>
      </c>
      <c r="K122">
        <f>_xlfn.XLOOKUP(ohrm_timesheet_action_log[[#This Row],[timesheet_id]],ohrm_timesheet[timesheet_id],ohrm_timesheet[Year],"NF",0,1)</f>
        <v>2022</v>
      </c>
      <c r="L122">
        <f>_xlfn.XLOOKUP(ohrm_timesheet_action_log[[#This Row],[timesheet_id]],ohrm_timesheet[timesheet_id],ohrm_timesheet[Month],"NF",0,1)</f>
        <v>2</v>
      </c>
      <c r="T122" s="5"/>
      <c r="U122" s="5"/>
      <c r="V122" s="5"/>
      <c r="W122" s="5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 spans="1:49" x14ac:dyDescent="0.3">
      <c r="A123">
        <v>96</v>
      </c>
      <c r="B123">
        <v>118</v>
      </c>
      <c r="C123" t="s">
        <v>393</v>
      </c>
      <c r="D123" t="s">
        <v>675</v>
      </c>
      <c r="E123" s="1">
        <v>44621</v>
      </c>
      <c r="F123">
        <v>3</v>
      </c>
      <c r="G123" t="str">
        <f>_xlfn.XLOOKUP(ohrm_timesheet_action_log[[#This Row],[timesheet_id]],ohrm_timesheet[timesheet_id],ohrm_timesheet[Employee Name],"NF",0,1)</f>
        <v>x_Ajit Singh</v>
      </c>
      <c r="H123" t="str">
        <f>_xlfn.XLOOKUP(ohrm_timesheet_action_log[[#This Row],[timesheet_id]],ohrm_timesheet[timesheet_id],ohrm_timesheet[state],"NF",0,1)</f>
        <v>APPROVED</v>
      </c>
      <c r="I123" s="1">
        <f>_xlfn.XLOOKUP(ohrm_timesheet_action_log[[#This Row],[timesheet_id]],ohrm_timesheet[timesheet_id],ohrm_timesheet[start_date],"NF",0,1)</f>
        <v>44613</v>
      </c>
      <c r="J123" s="1">
        <f>_xlfn.XLOOKUP(ohrm_timesheet_action_log[[#This Row],[timesheet_id]],ohrm_timesheet[timesheet_id],ohrm_timesheet[end_date],"NF",0,1)</f>
        <v>44619</v>
      </c>
      <c r="K123">
        <f>_xlfn.XLOOKUP(ohrm_timesheet_action_log[[#This Row],[timesheet_id]],ohrm_timesheet[timesheet_id],ohrm_timesheet[Year],"NF",0,1)</f>
        <v>2022</v>
      </c>
      <c r="L123">
        <f>_xlfn.XLOOKUP(ohrm_timesheet_action_log[[#This Row],[timesheet_id]],ohrm_timesheet[timesheet_id],ohrm_timesheet[Month],"NF",0,1)</f>
        <v>2</v>
      </c>
      <c r="T123" s="5"/>
      <c r="U123" s="5"/>
      <c r="V123" s="5"/>
      <c r="W123" s="5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 spans="1:49" x14ac:dyDescent="0.3">
      <c r="A124">
        <v>97</v>
      </c>
      <c r="B124">
        <v>119</v>
      </c>
      <c r="C124" t="s">
        <v>393</v>
      </c>
      <c r="D124" t="s">
        <v>675</v>
      </c>
      <c r="E124" s="1">
        <v>44621</v>
      </c>
      <c r="F124">
        <v>3</v>
      </c>
      <c r="G124" t="str">
        <f>_xlfn.XLOOKUP(ohrm_timesheet_action_log[[#This Row],[timesheet_id]],ohrm_timesheet[timesheet_id],ohrm_timesheet[Employee Name],"NF",0,1)</f>
        <v>x_Ajit Singh</v>
      </c>
      <c r="H124" t="str">
        <f>_xlfn.XLOOKUP(ohrm_timesheet_action_log[[#This Row],[timesheet_id]],ohrm_timesheet[timesheet_id],ohrm_timesheet[state],"NF",0,1)</f>
        <v>APPROVED</v>
      </c>
      <c r="I124" s="1">
        <f>_xlfn.XLOOKUP(ohrm_timesheet_action_log[[#This Row],[timesheet_id]],ohrm_timesheet[timesheet_id],ohrm_timesheet[start_date],"NF",0,1)</f>
        <v>44606</v>
      </c>
      <c r="J124" s="1">
        <f>_xlfn.XLOOKUP(ohrm_timesheet_action_log[[#This Row],[timesheet_id]],ohrm_timesheet[timesheet_id],ohrm_timesheet[end_date],"NF",0,1)</f>
        <v>44612</v>
      </c>
      <c r="K124">
        <f>_xlfn.XLOOKUP(ohrm_timesheet_action_log[[#This Row],[timesheet_id]],ohrm_timesheet[timesheet_id],ohrm_timesheet[Year],"NF",0,1)</f>
        <v>2022</v>
      </c>
      <c r="L124">
        <f>_xlfn.XLOOKUP(ohrm_timesheet_action_log[[#This Row],[timesheet_id]],ohrm_timesheet[timesheet_id],ohrm_timesheet[Month],"NF",0,1)</f>
        <v>2</v>
      </c>
      <c r="T124" s="5"/>
      <c r="U124" s="5"/>
      <c r="V124" s="5"/>
      <c r="W124" s="5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 spans="1:49" x14ac:dyDescent="0.3">
      <c r="A125">
        <v>98</v>
      </c>
      <c r="B125">
        <v>120</v>
      </c>
      <c r="C125" t="s">
        <v>393</v>
      </c>
      <c r="D125" t="s">
        <v>675</v>
      </c>
      <c r="E125" s="1">
        <v>44621</v>
      </c>
      <c r="F125">
        <v>3</v>
      </c>
      <c r="G125" t="str">
        <f>_xlfn.XLOOKUP(ohrm_timesheet_action_log[[#This Row],[timesheet_id]],ohrm_timesheet[timesheet_id],ohrm_timesheet[Employee Name],"NF",0,1)</f>
        <v>x_Ajit Singh</v>
      </c>
      <c r="H125" t="str">
        <f>_xlfn.XLOOKUP(ohrm_timesheet_action_log[[#This Row],[timesheet_id]],ohrm_timesheet[timesheet_id],ohrm_timesheet[state],"NF",0,1)</f>
        <v>APPROVED</v>
      </c>
      <c r="I125" s="1">
        <f>_xlfn.XLOOKUP(ohrm_timesheet_action_log[[#This Row],[timesheet_id]],ohrm_timesheet[timesheet_id],ohrm_timesheet[start_date],"NF",0,1)</f>
        <v>44599</v>
      </c>
      <c r="J125" s="1">
        <f>_xlfn.XLOOKUP(ohrm_timesheet_action_log[[#This Row],[timesheet_id]],ohrm_timesheet[timesheet_id],ohrm_timesheet[end_date],"NF",0,1)</f>
        <v>44605</v>
      </c>
      <c r="K125">
        <f>_xlfn.XLOOKUP(ohrm_timesheet_action_log[[#This Row],[timesheet_id]],ohrm_timesheet[timesheet_id],ohrm_timesheet[Year],"NF",0,1)</f>
        <v>2022</v>
      </c>
      <c r="L125">
        <f>_xlfn.XLOOKUP(ohrm_timesheet_action_log[[#This Row],[timesheet_id]],ohrm_timesheet[timesheet_id],ohrm_timesheet[Month],"NF",0,1)</f>
        <v>2</v>
      </c>
      <c r="T125" s="5"/>
      <c r="U125" s="5"/>
      <c r="V125" s="5"/>
      <c r="W125" s="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 spans="1:49" x14ac:dyDescent="0.3">
      <c r="A126">
        <v>80</v>
      </c>
      <c r="B126">
        <v>121</v>
      </c>
      <c r="C126" t="s">
        <v>393</v>
      </c>
      <c r="D126" t="s">
        <v>675</v>
      </c>
      <c r="E126" s="1">
        <v>44621</v>
      </c>
      <c r="F126">
        <v>3</v>
      </c>
      <c r="G126" t="str">
        <f>_xlfn.XLOOKUP(ohrm_timesheet_action_log[[#This Row],[timesheet_id]],ohrm_timesheet[timesheet_id],ohrm_timesheet[Employee Name],"NF",0,1)</f>
        <v>x_Ajit Singh</v>
      </c>
      <c r="H126" t="str">
        <f>_xlfn.XLOOKUP(ohrm_timesheet_action_log[[#This Row],[timesheet_id]],ohrm_timesheet[timesheet_id],ohrm_timesheet[state],"NF",0,1)</f>
        <v>APPROVED</v>
      </c>
      <c r="I126" s="1">
        <f>_xlfn.XLOOKUP(ohrm_timesheet_action_log[[#This Row],[timesheet_id]],ohrm_timesheet[timesheet_id],ohrm_timesheet[start_date],"NF",0,1)</f>
        <v>44592</v>
      </c>
      <c r="J126" s="1">
        <f>_xlfn.XLOOKUP(ohrm_timesheet_action_log[[#This Row],[timesheet_id]],ohrm_timesheet[timesheet_id],ohrm_timesheet[end_date],"NF",0,1)</f>
        <v>44598</v>
      </c>
      <c r="K126">
        <f>_xlfn.XLOOKUP(ohrm_timesheet_action_log[[#This Row],[timesheet_id]],ohrm_timesheet[timesheet_id],ohrm_timesheet[Year],"NF",0,1)</f>
        <v>2022</v>
      </c>
      <c r="L126">
        <f>_xlfn.XLOOKUP(ohrm_timesheet_action_log[[#This Row],[timesheet_id]],ohrm_timesheet[timesheet_id],ohrm_timesheet[Month],"NF",0,1)</f>
        <v>1</v>
      </c>
      <c r="T126" s="5"/>
      <c r="U126" s="5"/>
      <c r="V126" s="5"/>
      <c r="W126" s="5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 spans="1:49" x14ac:dyDescent="0.3">
      <c r="A127">
        <v>90</v>
      </c>
      <c r="B127">
        <v>122</v>
      </c>
      <c r="C127" t="s">
        <v>393</v>
      </c>
      <c r="D127" t="s">
        <v>675</v>
      </c>
      <c r="E127" s="1">
        <v>44621</v>
      </c>
      <c r="F127">
        <v>3</v>
      </c>
      <c r="G127" t="str">
        <f>_xlfn.XLOOKUP(ohrm_timesheet_action_log[[#This Row],[timesheet_id]],ohrm_timesheet[timesheet_id],ohrm_timesheet[Employee Name],"NF",0,1)</f>
        <v>x_Uma Kumar</v>
      </c>
      <c r="H127" t="str">
        <f>_xlfn.XLOOKUP(ohrm_timesheet_action_log[[#This Row],[timesheet_id]],ohrm_timesheet[timesheet_id],ohrm_timesheet[state],"NF",0,1)</f>
        <v>APPROVED</v>
      </c>
      <c r="I127" s="1">
        <f>_xlfn.XLOOKUP(ohrm_timesheet_action_log[[#This Row],[timesheet_id]],ohrm_timesheet[timesheet_id],ohrm_timesheet[start_date],"NF",0,1)</f>
        <v>44613</v>
      </c>
      <c r="J127" s="1">
        <f>_xlfn.XLOOKUP(ohrm_timesheet_action_log[[#This Row],[timesheet_id]],ohrm_timesheet[timesheet_id],ohrm_timesheet[end_date],"NF",0,1)</f>
        <v>44619</v>
      </c>
      <c r="K127">
        <f>_xlfn.XLOOKUP(ohrm_timesheet_action_log[[#This Row],[timesheet_id]],ohrm_timesheet[timesheet_id],ohrm_timesheet[Year],"NF",0,1)</f>
        <v>2022</v>
      </c>
      <c r="L127">
        <f>_xlfn.XLOOKUP(ohrm_timesheet_action_log[[#This Row],[timesheet_id]],ohrm_timesheet[timesheet_id],ohrm_timesheet[Month],"NF",0,1)</f>
        <v>2</v>
      </c>
      <c r="T127" s="5"/>
      <c r="U127" s="5"/>
      <c r="V127" s="5"/>
      <c r="W127" s="5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</row>
    <row r="128" spans="1:49" x14ac:dyDescent="0.3">
      <c r="A128">
        <v>99</v>
      </c>
      <c r="B128">
        <v>123</v>
      </c>
      <c r="D128" t="s">
        <v>676</v>
      </c>
      <c r="E128" s="1">
        <v>44624</v>
      </c>
      <c r="F128">
        <v>9</v>
      </c>
      <c r="G128" t="str">
        <f>_xlfn.XLOOKUP(ohrm_timesheet_action_log[[#This Row],[timesheet_id]],ohrm_timesheet[timesheet_id],ohrm_timesheet[Employee Name],"NF",0,1)</f>
        <v>x_Uma Kumar</v>
      </c>
      <c r="H128" t="str">
        <f>_xlfn.XLOOKUP(ohrm_timesheet_action_log[[#This Row],[timesheet_id]],ohrm_timesheet[timesheet_id],ohrm_timesheet[state],"NF",0,1)</f>
        <v>APPROVED</v>
      </c>
      <c r="I128" s="1">
        <f>_xlfn.XLOOKUP(ohrm_timesheet_action_log[[#This Row],[timesheet_id]],ohrm_timesheet[timesheet_id],ohrm_timesheet[start_date],"NF",0,1)</f>
        <v>44620</v>
      </c>
      <c r="J128" s="1">
        <f>_xlfn.XLOOKUP(ohrm_timesheet_action_log[[#This Row],[timesheet_id]],ohrm_timesheet[timesheet_id],ohrm_timesheet[end_date],"NF",0,1)</f>
        <v>44626</v>
      </c>
      <c r="K128">
        <f>_xlfn.XLOOKUP(ohrm_timesheet_action_log[[#This Row],[timesheet_id]],ohrm_timesheet[timesheet_id],ohrm_timesheet[Year],"NF",0,1)</f>
        <v>2022</v>
      </c>
      <c r="L128">
        <f>_xlfn.XLOOKUP(ohrm_timesheet_action_log[[#This Row],[timesheet_id]],ohrm_timesheet[timesheet_id],ohrm_timesheet[Month],"NF",0,1)</f>
        <v>2</v>
      </c>
      <c r="T128" s="5"/>
      <c r="U128" s="5"/>
      <c r="V128" s="5"/>
      <c r="W128" s="5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</row>
    <row r="129" spans="1:49" x14ac:dyDescent="0.3">
      <c r="A129">
        <v>99</v>
      </c>
      <c r="B129">
        <v>124</v>
      </c>
      <c r="C129" t="s">
        <v>393</v>
      </c>
      <c r="D129" t="s">
        <v>675</v>
      </c>
      <c r="E129" s="1">
        <v>44625</v>
      </c>
      <c r="F129">
        <v>3</v>
      </c>
      <c r="G129" t="str">
        <f>_xlfn.XLOOKUP(ohrm_timesheet_action_log[[#This Row],[timesheet_id]],ohrm_timesheet[timesheet_id],ohrm_timesheet[Employee Name],"NF",0,1)</f>
        <v>x_Uma Kumar</v>
      </c>
      <c r="H129" t="str">
        <f>_xlfn.XLOOKUP(ohrm_timesheet_action_log[[#This Row],[timesheet_id]],ohrm_timesheet[timesheet_id],ohrm_timesheet[state],"NF",0,1)</f>
        <v>APPROVED</v>
      </c>
      <c r="I129" s="1">
        <f>_xlfn.XLOOKUP(ohrm_timesheet_action_log[[#This Row],[timesheet_id]],ohrm_timesheet[timesheet_id],ohrm_timesheet[start_date],"NF",0,1)</f>
        <v>44620</v>
      </c>
      <c r="J129" s="1">
        <f>_xlfn.XLOOKUP(ohrm_timesheet_action_log[[#This Row],[timesheet_id]],ohrm_timesheet[timesheet_id],ohrm_timesheet[end_date],"NF",0,1)</f>
        <v>44626</v>
      </c>
      <c r="K129">
        <f>_xlfn.XLOOKUP(ohrm_timesheet_action_log[[#This Row],[timesheet_id]],ohrm_timesheet[timesheet_id],ohrm_timesheet[Year],"NF",0,1)</f>
        <v>2022</v>
      </c>
      <c r="L129">
        <f>_xlfn.XLOOKUP(ohrm_timesheet_action_log[[#This Row],[timesheet_id]],ohrm_timesheet[timesheet_id],ohrm_timesheet[Month],"NF",0,1)</f>
        <v>2</v>
      </c>
      <c r="T129" s="5"/>
      <c r="U129" s="5"/>
      <c r="V129" s="5"/>
      <c r="W129" s="5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</row>
    <row r="130" spans="1:49" x14ac:dyDescent="0.3">
      <c r="A130">
        <v>95</v>
      </c>
      <c r="B130">
        <v>125</v>
      </c>
      <c r="D130" t="s">
        <v>676</v>
      </c>
      <c r="E130" s="1">
        <v>44642</v>
      </c>
      <c r="F130">
        <v>11</v>
      </c>
      <c r="G130" t="str">
        <f>_xlfn.XLOOKUP(ohrm_timesheet_action_log[[#This Row],[timesheet_id]],ohrm_timesheet[timesheet_id],ohrm_timesheet[Employee Name],"NF",0,1)</f>
        <v>x_Ajit Singh</v>
      </c>
      <c r="H130" t="str">
        <f>_xlfn.XLOOKUP(ohrm_timesheet_action_log[[#This Row],[timesheet_id]],ohrm_timesheet[timesheet_id],ohrm_timesheet[state],"NF",0,1)</f>
        <v>APPROVED</v>
      </c>
      <c r="I130" s="1">
        <f>_xlfn.XLOOKUP(ohrm_timesheet_action_log[[#This Row],[timesheet_id]],ohrm_timesheet[timesheet_id],ohrm_timesheet[start_date],"NF",0,1)</f>
        <v>44620</v>
      </c>
      <c r="J130" s="1">
        <f>_xlfn.XLOOKUP(ohrm_timesheet_action_log[[#This Row],[timesheet_id]],ohrm_timesheet[timesheet_id],ohrm_timesheet[end_date],"NF",0,1)</f>
        <v>44626</v>
      </c>
      <c r="K130">
        <f>_xlfn.XLOOKUP(ohrm_timesheet_action_log[[#This Row],[timesheet_id]],ohrm_timesheet[timesheet_id],ohrm_timesheet[Year],"NF",0,1)</f>
        <v>2022</v>
      </c>
      <c r="L130">
        <f>_xlfn.XLOOKUP(ohrm_timesheet_action_log[[#This Row],[timesheet_id]],ohrm_timesheet[timesheet_id],ohrm_timesheet[Month],"NF",0,1)</f>
        <v>2</v>
      </c>
      <c r="T130" s="5"/>
      <c r="U130" s="5"/>
      <c r="V130" s="5"/>
      <c r="W130" s="5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1:49" x14ac:dyDescent="0.3">
      <c r="A131">
        <v>104</v>
      </c>
      <c r="B131">
        <v>126</v>
      </c>
      <c r="D131" t="s">
        <v>676</v>
      </c>
      <c r="E131" s="1">
        <v>44642</v>
      </c>
      <c r="F131">
        <v>11</v>
      </c>
      <c r="G131" t="str">
        <f>_xlfn.XLOOKUP(ohrm_timesheet_action_log[[#This Row],[timesheet_id]],ohrm_timesheet[timesheet_id],ohrm_timesheet[Employee Name],"NF",0,1)</f>
        <v>x_Ajit Singh</v>
      </c>
      <c r="H131" t="str">
        <f>_xlfn.XLOOKUP(ohrm_timesheet_action_log[[#This Row],[timesheet_id]],ohrm_timesheet[timesheet_id],ohrm_timesheet[state],"NF",0,1)</f>
        <v>APPROVED</v>
      </c>
      <c r="I131" s="1">
        <f>_xlfn.XLOOKUP(ohrm_timesheet_action_log[[#This Row],[timesheet_id]],ohrm_timesheet[timesheet_id],ohrm_timesheet[start_date],"NF",0,1)</f>
        <v>44627</v>
      </c>
      <c r="J131" s="1">
        <f>_xlfn.XLOOKUP(ohrm_timesheet_action_log[[#This Row],[timesheet_id]],ohrm_timesheet[timesheet_id],ohrm_timesheet[end_date],"NF",0,1)</f>
        <v>44633</v>
      </c>
      <c r="K131">
        <f>_xlfn.XLOOKUP(ohrm_timesheet_action_log[[#This Row],[timesheet_id]],ohrm_timesheet[timesheet_id],ohrm_timesheet[Year],"NF",0,1)</f>
        <v>2022</v>
      </c>
      <c r="L131">
        <f>_xlfn.XLOOKUP(ohrm_timesheet_action_log[[#This Row],[timesheet_id]],ohrm_timesheet[timesheet_id],ohrm_timesheet[Month],"NF",0,1)</f>
        <v>3</v>
      </c>
      <c r="T131" s="5"/>
      <c r="U131" s="5"/>
      <c r="V131" s="5"/>
      <c r="W131" s="5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1:49" x14ac:dyDescent="0.3">
      <c r="A132">
        <v>103</v>
      </c>
      <c r="B132">
        <v>127</v>
      </c>
      <c r="D132" t="s">
        <v>676</v>
      </c>
      <c r="E132" s="1">
        <v>44642</v>
      </c>
      <c r="F132">
        <v>11</v>
      </c>
      <c r="G132" t="str">
        <f>_xlfn.XLOOKUP(ohrm_timesheet_action_log[[#This Row],[timesheet_id]],ohrm_timesheet[timesheet_id],ohrm_timesheet[Employee Name],"NF",0,1)</f>
        <v>x_Ajit Singh</v>
      </c>
      <c r="H132" t="str">
        <f>_xlfn.XLOOKUP(ohrm_timesheet_action_log[[#This Row],[timesheet_id]],ohrm_timesheet[timesheet_id],ohrm_timesheet[state],"NF",0,1)</f>
        <v>APPROVED</v>
      </c>
      <c r="I132" s="1">
        <f>_xlfn.XLOOKUP(ohrm_timesheet_action_log[[#This Row],[timesheet_id]],ohrm_timesheet[timesheet_id],ohrm_timesheet[start_date],"NF",0,1)</f>
        <v>44634</v>
      </c>
      <c r="J132" s="1">
        <f>_xlfn.XLOOKUP(ohrm_timesheet_action_log[[#This Row],[timesheet_id]],ohrm_timesheet[timesheet_id],ohrm_timesheet[end_date],"NF",0,1)</f>
        <v>44640</v>
      </c>
      <c r="K132">
        <f>_xlfn.XLOOKUP(ohrm_timesheet_action_log[[#This Row],[timesheet_id]],ohrm_timesheet[timesheet_id],ohrm_timesheet[Year],"NF",0,1)</f>
        <v>2022</v>
      </c>
      <c r="L132">
        <f>_xlfn.XLOOKUP(ohrm_timesheet_action_log[[#This Row],[timesheet_id]],ohrm_timesheet[timesheet_id],ohrm_timesheet[Month],"NF",0,1)</f>
        <v>3</v>
      </c>
      <c r="T132" s="5"/>
      <c r="U132" s="5"/>
      <c r="V132" s="5"/>
      <c r="W132" s="5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</row>
    <row r="133" spans="1:49" x14ac:dyDescent="0.3">
      <c r="A133">
        <v>87</v>
      </c>
      <c r="B133">
        <v>128</v>
      </c>
      <c r="D133" t="s">
        <v>676</v>
      </c>
      <c r="E133" s="1">
        <v>44643</v>
      </c>
      <c r="F133">
        <v>6</v>
      </c>
      <c r="G133" t="str">
        <f>_xlfn.XLOOKUP(ohrm_timesheet_action_log[[#This Row],[timesheet_id]],ohrm_timesheet[timesheet_id],ohrm_timesheet[Employee Name],"NF",0,1)</f>
        <v>Shekhar Sharma</v>
      </c>
      <c r="H133" t="str">
        <f>_xlfn.XLOOKUP(ohrm_timesheet_action_log[[#This Row],[timesheet_id]],ohrm_timesheet[timesheet_id],ohrm_timesheet[state],"NF",0,1)</f>
        <v>REJECTED</v>
      </c>
      <c r="I133" s="1">
        <f>_xlfn.XLOOKUP(ohrm_timesheet_action_log[[#This Row],[timesheet_id]],ohrm_timesheet[timesheet_id],ohrm_timesheet[start_date],"NF",0,1)</f>
        <v>44599</v>
      </c>
      <c r="J133" s="1">
        <f>_xlfn.XLOOKUP(ohrm_timesheet_action_log[[#This Row],[timesheet_id]],ohrm_timesheet[timesheet_id],ohrm_timesheet[end_date],"NF",0,1)</f>
        <v>44605</v>
      </c>
      <c r="K133">
        <f>_xlfn.XLOOKUP(ohrm_timesheet_action_log[[#This Row],[timesheet_id]],ohrm_timesheet[timesheet_id],ohrm_timesheet[Year],"NF",0,1)</f>
        <v>2022</v>
      </c>
      <c r="L133">
        <f>_xlfn.XLOOKUP(ohrm_timesheet_action_log[[#This Row],[timesheet_id]],ohrm_timesheet[timesheet_id],ohrm_timesheet[Month],"NF",0,1)</f>
        <v>2</v>
      </c>
      <c r="T133" s="5"/>
      <c r="U133" s="5"/>
      <c r="V133" s="5"/>
      <c r="W133" s="5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 spans="1:49" x14ac:dyDescent="0.3">
      <c r="A134">
        <v>88</v>
      </c>
      <c r="B134">
        <v>129</v>
      </c>
      <c r="D134" t="s">
        <v>676</v>
      </c>
      <c r="E134" s="1">
        <v>44643</v>
      </c>
      <c r="F134">
        <v>6</v>
      </c>
      <c r="G134" t="str">
        <f>_xlfn.XLOOKUP(ohrm_timesheet_action_log[[#This Row],[timesheet_id]],ohrm_timesheet[timesheet_id],ohrm_timesheet[Employee Name],"NF",0,1)</f>
        <v>Shekhar Sharma</v>
      </c>
      <c r="H134" t="str">
        <f>_xlfn.XLOOKUP(ohrm_timesheet_action_log[[#This Row],[timesheet_id]],ohrm_timesheet[timesheet_id],ohrm_timesheet[state],"NF",0,1)</f>
        <v>REJECTED</v>
      </c>
      <c r="I134" s="1">
        <f>_xlfn.XLOOKUP(ohrm_timesheet_action_log[[#This Row],[timesheet_id]],ohrm_timesheet[timesheet_id],ohrm_timesheet[start_date],"NF",0,1)</f>
        <v>44606</v>
      </c>
      <c r="J134" s="1">
        <f>_xlfn.XLOOKUP(ohrm_timesheet_action_log[[#This Row],[timesheet_id]],ohrm_timesheet[timesheet_id],ohrm_timesheet[end_date],"NF",0,1)</f>
        <v>44612</v>
      </c>
      <c r="K134">
        <f>_xlfn.XLOOKUP(ohrm_timesheet_action_log[[#This Row],[timesheet_id]],ohrm_timesheet[timesheet_id],ohrm_timesheet[Year],"NF",0,1)</f>
        <v>2022</v>
      </c>
      <c r="L134">
        <f>_xlfn.XLOOKUP(ohrm_timesheet_action_log[[#This Row],[timesheet_id]],ohrm_timesheet[timesheet_id],ohrm_timesheet[Month],"NF",0,1)</f>
        <v>2</v>
      </c>
      <c r="T134" s="5"/>
      <c r="U134" s="5"/>
      <c r="V134" s="5"/>
      <c r="W134" s="5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</row>
    <row r="135" spans="1:49" x14ac:dyDescent="0.3">
      <c r="A135">
        <v>94</v>
      </c>
      <c r="B135">
        <v>130</v>
      </c>
      <c r="D135" t="s">
        <v>676</v>
      </c>
      <c r="E135" s="1">
        <v>44643</v>
      </c>
      <c r="F135">
        <v>6</v>
      </c>
      <c r="G135" t="str">
        <f>_xlfn.XLOOKUP(ohrm_timesheet_action_log[[#This Row],[timesheet_id]],ohrm_timesheet[timesheet_id],ohrm_timesheet[Employee Name],"NF",0,1)</f>
        <v>Shekhar Sharma</v>
      </c>
      <c r="H135" t="str">
        <f>_xlfn.XLOOKUP(ohrm_timesheet_action_log[[#This Row],[timesheet_id]],ohrm_timesheet[timesheet_id],ohrm_timesheet[state],"NF",0,1)</f>
        <v>REJECTED</v>
      </c>
      <c r="I135" s="1">
        <f>_xlfn.XLOOKUP(ohrm_timesheet_action_log[[#This Row],[timesheet_id]],ohrm_timesheet[timesheet_id],ohrm_timesheet[start_date],"NF",0,1)</f>
        <v>44620</v>
      </c>
      <c r="J135" s="1">
        <f>_xlfn.XLOOKUP(ohrm_timesheet_action_log[[#This Row],[timesheet_id]],ohrm_timesheet[timesheet_id],ohrm_timesheet[end_date],"NF",0,1)</f>
        <v>44626</v>
      </c>
      <c r="K135">
        <f>_xlfn.XLOOKUP(ohrm_timesheet_action_log[[#This Row],[timesheet_id]],ohrm_timesheet[timesheet_id],ohrm_timesheet[Year],"NF",0,1)</f>
        <v>2022</v>
      </c>
      <c r="L135">
        <f>_xlfn.XLOOKUP(ohrm_timesheet_action_log[[#This Row],[timesheet_id]],ohrm_timesheet[timesheet_id],ohrm_timesheet[Month],"NF",0,1)</f>
        <v>2</v>
      </c>
      <c r="T135" s="5"/>
      <c r="U135" s="5"/>
      <c r="V135" s="5"/>
      <c r="W135" s="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1:49" x14ac:dyDescent="0.3">
      <c r="A136">
        <v>107</v>
      </c>
      <c r="B136">
        <v>131</v>
      </c>
      <c r="D136" t="s">
        <v>676</v>
      </c>
      <c r="E136" s="1">
        <v>44643</v>
      </c>
      <c r="F136">
        <v>6</v>
      </c>
      <c r="G136" t="str">
        <f>_xlfn.XLOOKUP(ohrm_timesheet_action_log[[#This Row],[timesheet_id]],ohrm_timesheet[timesheet_id],ohrm_timesheet[Employee Name],"NF",0,1)</f>
        <v>Shekhar Sharma</v>
      </c>
      <c r="H136" t="str">
        <f>_xlfn.XLOOKUP(ohrm_timesheet_action_log[[#This Row],[timesheet_id]],ohrm_timesheet[timesheet_id],ohrm_timesheet[state],"NF",0,1)</f>
        <v>REJECTED</v>
      </c>
      <c r="I136" s="1">
        <f>_xlfn.XLOOKUP(ohrm_timesheet_action_log[[#This Row],[timesheet_id]],ohrm_timesheet[timesheet_id],ohrm_timesheet[start_date],"NF",0,1)</f>
        <v>44627</v>
      </c>
      <c r="J136" s="1">
        <f>_xlfn.XLOOKUP(ohrm_timesheet_action_log[[#This Row],[timesheet_id]],ohrm_timesheet[timesheet_id],ohrm_timesheet[end_date],"NF",0,1)</f>
        <v>44633</v>
      </c>
      <c r="K136">
        <f>_xlfn.XLOOKUP(ohrm_timesheet_action_log[[#This Row],[timesheet_id]],ohrm_timesheet[timesheet_id],ohrm_timesheet[Year],"NF",0,1)</f>
        <v>2022</v>
      </c>
      <c r="L136">
        <f>_xlfn.XLOOKUP(ohrm_timesheet_action_log[[#This Row],[timesheet_id]],ohrm_timesheet[timesheet_id],ohrm_timesheet[Month],"NF",0,1)</f>
        <v>3</v>
      </c>
      <c r="T136" s="5"/>
      <c r="U136" s="5"/>
      <c r="V136" s="5"/>
      <c r="W136" s="5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1:49" x14ac:dyDescent="0.3">
      <c r="A137">
        <v>106</v>
      </c>
      <c r="B137">
        <v>132</v>
      </c>
      <c r="D137" t="s">
        <v>676</v>
      </c>
      <c r="E137" s="1">
        <v>44643</v>
      </c>
      <c r="F137">
        <v>6</v>
      </c>
      <c r="G137" t="str">
        <f>_xlfn.XLOOKUP(ohrm_timesheet_action_log[[#This Row],[timesheet_id]],ohrm_timesheet[timesheet_id],ohrm_timesheet[Employee Name],"NF",0,1)</f>
        <v>Shekhar Sharma</v>
      </c>
      <c r="H137" t="str">
        <f>_xlfn.XLOOKUP(ohrm_timesheet_action_log[[#This Row],[timesheet_id]],ohrm_timesheet[timesheet_id],ohrm_timesheet[state],"NF",0,1)</f>
        <v>REJECTED</v>
      </c>
      <c r="I137" s="1">
        <f>_xlfn.XLOOKUP(ohrm_timesheet_action_log[[#This Row],[timesheet_id]],ohrm_timesheet[timesheet_id],ohrm_timesheet[start_date],"NF",0,1)</f>
        <v>44634</v>
      </c>
      <c r="J137" s="1">
        <f>_xlfn.XLOOKUP(ohrm_timesheet_action_log[[#This Row],[timesheet_id]],ohrm_timesheet[timesheet_id],ohrm_timesheet[end_date],"NF",0,1)</f>
        <v>44640</v>
      </c>
      <c r="K137">
        <f>_xlfn.XLOOKUP(ohrm_timesheet_action_log[[#This Row],[timesheet_id]],ohrm_timesheet[timesheet_id],ohrm_timesheet[Year],"NF",0,1)</f>
        <v>2022</v>
      </c>
      <c r="L137">
        <f>_xlfn.XLOOKUP(ohrm_timesheet_action_log[[#This Row],[timesheet_id]],ohrm_timesheet[timesheet_id],ohrm_timesheet[Month],"NF",0,1)</f>
        <v>3</v>
      </c>
      <c r="T137" s="5"/>
      <c r="U137" s="5"/>
      <c r="V137" s="5"/>
      <c r="W137" s="5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 spans="1:49" x14ac:dyDescent="0.3">
      <c r="A138">
        <v>87</v>
      </c>
      <c r="B138">
        <v>133</v>
      </c>
      <c r="C138" t="s">
        <v>689</v>
      </c>
      <c r="D138" t="s">
        <v>364</v>
      </c>
      <c r="E138" s="1">
        <v>44643</v>
      </c>
      <c r="F138">
        <v>3</v>
      </c>
      <c r="G138" t="str">
        <f>_xlfn.XLOOKUP(ohrm_timesheet_action_log[[#This Row],[timesheet_id]],ohrm_timesheet[timesheet_id],ohrm_timesheet[Employee Name],"NF",0,1)</f>
        <v>Shekhar Sharma</v>
      </c>
      <c r="H138" t="str">
        <f>_xlfn.XLOOKUP(ohrm_timesheet_action_log[[#This Row],[timesheet_id]],ohrm_timesheet[timesheet_id],ohrm_timesheet[state],"NF",0,1)</f>
        <v>REJECTED</v>
      </c>
      <c r="I138" s="1">
        <f>_xlfn.XLOOKUP(ohrm_timesheet_action_log[[#This Row],[timesheet_id]],ohrm_timesheet[timesheet_id],ohrm_timesheet[start_date],"NF",0,1)</f>
        <v>44599</v>
      </c>
      <c r="J138" s="1">
        <f>_xlfn.XLOOKUP(ohrm_timesheet_action_log[[#This Row],[timesheet_id]],ohrm_timesheet[timesheet_id],ohrm_timesheet[end_date],"NF",0,1)</f>
        <v>44605</v>
      </c>
      <c r="K138">
        <f>_xlfn.XLOOKUP(ohrm_timesheet_action_log[[#This Row],[timesheet_id]],ohrm_timesheet[timesheet_id],ohrm_timesheet[Year],"NF",0,1)</f>
        <v>2022</v>
      </c>
      <c r="L138">
        <f>_xlfn.XLOOKUP(ohrm_timesheet_action_log[[#This Row],[timesheet_id]],ohrm_timesheet[timesheet_id],ohrm_timesheet[Month],"NF",0,1)</f>
        <v>2</v>
      </c>
      <c r="T138" s="5"/>
      <c r="U138" s="5"/>
      <c r="V138" s="5"/>
      <c r="W138" s="5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 spans="1:49" x14ac:dyDescent="0.3">
      <c r="A139">
        <v>88</v>
      </c>
      <c r="B139">
        <v>134</v>
      </c>
      <c r="C139" t="s">
        <v>690</v>
      </c>
      <c r="D139" t="s">
        <v>364</v>
      </c>
      <c r="E139" s="1">
        <v>44643</v>
      </c>
      <c r="F139">
        <v>3</v>
      </c>
      <c r="G139" t="str">
        <f>_xlfn.XLOOKUP(ohrm_timesheet_action_log[[#This Row],[timesheet_id]],ohrm_timesheet[timesheet_id],ohrm_timesheet[Employee Name],"NF",0,1)</f>
        <v>Shekhar Sharma</v>
      </c>
      <c r="H139" t="str">
        <f>_xlfn.XLOOKUP(ohrm_timesheet_action_log[[#This Row],[timesheet_id]],ohrm_timesheet[timesheet_id],ohrm_timesheet[state],"NF",0,1)</f>
        <v>REJECTED</v>
      </c>
      <c r="I139" s="1">
        <f>_xlfn.XLOOKUP(ohrm_timesheet_action_log[[#This Row],[timesheet_id]],ohrm_timesheet[timesheet_id],ohrm_timesheet[start_date],"NF",0,1)</f>
        <v>44606</v>
      </c>
      <c r="J139" s="1">
        <f>_xlfn.XLOOKUP(ohrm_timesheet_action_log[[#This Row],[timesheet_id]],ohrm_timesheet[timesheet_id],ohrm_timesheet[end_date],"NF",0,1)</f>
        <v>44612</v>
      </c>
      <c r="K139">
        <f>_xlfn.XLOOKUP(ohrm_timesheet_action_log[[#This Row],[timesheet_id]],ohrm_timesheet[timesheet_id],ohrm_timesheet[Year],"NF",0,1)</f>
        <v>2022</v>
      </c>
      <c r="L139">
        <f>_xlfn.XLOOKUP(ohrm_timesheet_action_log[[#This Row],[timesheet_id]],ohrm_timesheet[timesheet_id],ohrm_timesheet[Month],"NF",0,1)</f>
        <v>2</v>
      </c>
      <c r="T139" s="5"/>
      <c r="U139" s="5"/>
      <c r="V139" s="5"/>
      <c r="W139" s="5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 spans="1:49" x14ac:dyDescent="0.3">
      <c r="A140">
        <v>94</v>
      </c>
      <c r="B140">
        <v>135</v>
      </c>
      <c r="C140" t="s">
        <v>690</v>
      </c>
      <c r="D140" t="s">
        <v>364</v>
      </c>
      <c r="E140" s="1">
        <v>44643</v>
      </c>
      <c r="F140">
        <v>3</v>
      </c>
      <c r="G140" t="str">
        <f>_xlfn.XLOOKUP(ohrm_timesheet_action_log[[#This Row],[timesheet_id]],ohrm_timesheet[timesheet_id],ohrm_timesheet[Employee Name],"NF",0,1)</f>
        <v>Shekhar Sharma</v>
      </c>
      <c r="H140" t="str">
        <f>_xlfn.XLOOKUP(ohrm_timesheet_action_log[[#This Row],[timesheet_id]],ohrm_timesheet[timesheet_id],ohrm_timesheet[state],"NF",0,1)</f>
        <v>REJECTED</v>
      </c>
      <c r="I140" s="1">
        <f>_xlfn.XLOOKUP(ohrm_timesheet_action_log[[#This Row],[timesheet_id]],ohrm_timesheet[timesheet_id],ohrm_timesheet[start_date],"NF",0,1)</f>
        <v>44620</v>
      </c>
      <c r="J140" s="1">
        <f>_xlfn.XLOOKUP(ohrm_timesheet_action_log[[#This Row],[timesheet_id]],ohrm_timesheet[timesheet_id],ohrm_timesheet[end_date],"NF",0,1)</f>
        <v>44626</v>
      </c>
      <c r="K140">
        <f>_xlfn.XLOOKUP(ohrm_timesheet_action_log[[#This Row],[timesheet_id]],ohrm_timesheet[timesheet_id],ohrm_timesheet[Year],"NF",0,1)</f>
        <v>2022</v>
      </c>
      <c r="L140">
        <f>_xlfn.XLOOKUP(ohrm_timesheet_action_log[[#This Row],[timesheet_id]],ohrm_timesheet[timesheet_id],ohrm_timesheet[Month],"NF",0,1)</f>
        <v>2</v>
      </c>
      <c r="T140" s="5"/>
      <c r="U140" s="5"/>
      <c r="V140" s="5"/>
      <c r="W140" s="5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 spans="1:49" x14ac:dyDescent="0.3">
      <c r="A141">
        <v>107</v>
      </c>
      <c r="B141">
        <v>136</v>
      </c>
      <c r="C141" t="s">
        <v>690</v>
      </c>
      <c r="D141" t="s">
        <v>364</v>
      </c>
      <c r="E141" s="1">
        <v>44643</v>
      </c>
      <c r="F141">
        <v>3</v>
      </c>
      <c r="G141" t="str">
        <f>_xlfn.XLOOKUP(ohrm_timesheet_action_log[[#This Row],[timesheet_id]],ohrm_timesheet[timesheet_id],ohrm_timesheet[Employee Name],"NF",0,1)</f>
        <v>Shekhar Sharma</v>
      </c>
      <c r="H141" t="str">
        <f>_xlfn.XLOOKUP(ohrm_timesheet_action_log[[#This Row],[timesheet_id]],ohrm_timesheet[timesheet_id],ohrm_timesheet[state],"NF",0,1)</f>
        <v>REJECTED</v>
      </c>
      <c r="I141" s="1">
        <f>_xlfn.XLOOKUP(ohrm_timesheet_action_log[[#This Row],[timesheet_id]],ohrm_timesheet[timesheet_id],ohrm_timesheet[start_date],"NF",0,1)</f>
        <v>44627</v>
      </c>
      <c r="J141" s="1">
        <f>_xlfn.XLOOKUP(ohrm_timesheet_action_log[[#This Row],[timesheet_id]],ohrm_timesheet[timesheet_id],ohrm_timesheet[end_date],"NF",0,1)</f>
        <v>44633</v>
      </c>
      <c r="K141">
        <f>_xlfn.XLOOKUP(ohrm_timesheet_action_log[[#This Row],[timesheet_id]],ohrm_timesheet[timesheet_id],ohrm_timesheet[Year],"NF",0,1)</f>
        <v>2022</v>
      </c>
      <c r="L141">
        <f>_xlfn.XLOOKUP(ohrm_timesheet_action_log[[#This Row],[timesheet_id]],ohrm_timesheet[timesheet_id],ohrm_timesheet[Month],"NF",0,1)</f>
        <v>3</v>
      </c>
      <c r="T141" s="5"/>
      <c r="U141" s="5"/>
      <c r="V141" s="5"/>
      <c r="W141" s="5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1:49" x14ac:dyDescent="0.3">
      <c r="A142">
        <v>106</v>
      </c>
      <c r="B142">
        <v>137</v>
      </c>
      <c r="C142" t="s">
        <v>690</v>
      </c>
      <c r="D142" t="s">
        <v>364</v>
      </c>
      <c r="E142" s="1">
        <v>44643</v>
      </c>
      <c r="F142">
        <v>3</v>
      </c>
      <c r="G142" t="str">
        <f>_xlfn.XLOOKUP(ohrm_timesheet_action_log[[#This Row],[timesheet_id]],ohrm_timesheet[timesheet_id],ohrm_timesheet[Employee Name],"NF",0,1)</f>
        <v>Shekhar Sharma</v>
      </c>
      <c r="H142" t="str">
        <f>_xlfn.XLOOKUP(ohrm_timesheet_action_log[[#This Row],[timesheet_id]],ohrm_timesheet[timesheet_id],ohrm_timesheet[state],"NF",0,1)</f>
        <v>REJECTED</v>
      </c>
      <c r="I142" s="1">
        <f>_xlfn.XLOOKUP(ohrm_timesheet_action_log[[#This Row],[timesheet_id]],ohrm_timesheet[timesheet_id],ohrm_timesheet[start_date],"NF",0,1)</f>
        <v>44634</v>
      </c>
      <c r="J142" s="1">
        <f>_xlfn.XLOOKUP(ohrm_timesheet_action_log[[#This Row],[timesheet_id]],ohrm_timesheet[timesheet_id],ohrm_timesheet[end_date],"NF",0,1)</f>
        <v>44640</v>
      </c>
      <c r="K142">
        <f>_xlfn.XLOOKUP(ohrm_timesheet_action_log[[#This Row],[timesheet_id]],ohrm_timesheet[timesheet_id],ohrm_timesheet[Year],"NF",0,1)</f>
        <v>2022</v>
      </c>
      <c r="L142">
        <f>_xlfn.XLOOKUP(ohrm_timesheet_action_log[[#This Row],[timesheet_id]],ohrm_timesheet[timesheet_id],ohrm_timesheet[Month],"NF",0,1)</f>
        <v>3</v>
      </c>
      <c r="T142" s="5"/>
      <c r="U142" s="5"/>
      <c r="V142" s="5"/>
      <c r="W142" s="5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 spans="1:49" x14ac:dyDescent="0.3">
      <c r="A143">
        <v>104</v>
      </c>
      <c r="B143">
        <v>138</v>
      </c>
      <c r="C143" t="s">
        <v>393</v>
      </c>
      <c r="D143" t="s">
        <v>675</v>
      </c>
      <c r="E143" s="1">
        <v>44643</v>
      </c>
      <c r="F143">
        <v>3</v>
      </c>
      <c r="G143" t="str">
        <f>_xlfn.XLOOKUP(ohrm_timesheet_action_log[[#This Row],[timesheet_id]],ohrm_timesheet[timesheet_id],ohrm_timesheet[Employee Name],"NF",0,1)</f>
        <v>x_Ajit Singh</v>
      </c>
      <c r="H143" t="str">
        <f>_xlfn.XLOOKUP(ohrm_timesheet_action_log[[#This Row],[timesheet_id]],ohrm_timesheet[timesheet_id],ohrm_timesheet[state],"NF",0,1)</f>
        <v>APPROVED</v>
      </c>
      <c r="I143" s="1">
        <f>_xlfn.XLOOKUP(ohrm_timesheet_action_log[[#This Row],[timesheet_id]],ohrm_timesheet[timesheet_id],ohrm_timesheet[start_date],"NF",0,1)</f>
        <v>44627</v>
      </c>
      <c r="J143" s="1">
        <f>_xlfn.XLOOKUP(ohrm_timesheet_action_log[[#This Row],[timesheet_id]],ohrm_timesheet[timesheet_id],ohrm_timesheet[end_date],"NF",0,1)</f>
        <v>44633</v>
      </c>
      <c r="K143">
        <f>_xlfn.XLOOKUP(ohrm_timesheet_action_log[[#This Row],[timesheet_id]],ohrm_timesheet[timesheet_id],ohrm_timesheet[Year],"NF",0,1)</f>
        <v>2022</v>
      </c>
      <c r="L143">
        <f>_xlfn.XLOOKUP(ohrm_timesheet_action_log[[#This Row],[timesheet_id]],ohrm_timesheet[timesheet_id],ohrm_timesheet[Month],"NF",0,1)</f>
        <v>3</v>
      </c>
      <c r="T143" s="5"/>
      <c r="U143" s="5"/>
      <c r="V143" s="5"/>
      <c r="W143" s="5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</row>
    <row r="144" spans="1:49" x14ac:dyDescent="0.3">
      <c r="A144">
        <v>103</v>
      </c>
      <c r="B144">
        <v>139</v>
      </c>
      <c r="C144" t="s">
        <v>393</v>
      </c>
      <c r="D144" t="s">
        <v>675</v>
      </c>
      <c r="E144" s="1">
        <v>44643</v>
      </c>
      <c r="F144">
        <v>3</v>
      </c>
      <c r="G144" t="str">
        <f>_xlfn.XLOOKUP(ohrm_timesheet_action_log[[#This Row],[timesheet_id]],ohrm_timesheet[timesheet_id],ohrm_timesheet[Employee Name],"NF",0,1)</f>
        <v>x_Ajit Singh</v>
      </c>
      <c r="H144" t="str">
        <f>_xlfn.XLOOKUP(ohrm_timesheet_action_log[[#This Row],[timesheet_id]],ohrm_timesheet[timesheet_id],ohrm_timesheet[state],"NF",0,1)</f>
        <v>APPROVED</v>
      </c>
      <c r="I144" s="1">
        <f>_xlfn.XLOOKUP(ohrm_timesheet_action_log[[#This Row],[timesheet_id]],ohrm_timesheet[timesheet_id],ohrm_timesheet[start_date],"NF",0,1)</f>
        <v>44634</v>
      </c>
      <c r="J144" s="1">
        <f>_xlfn.XLOOKUP(ohrm_timesheet_action_log[[#This Row],[timesheet_id]],ohrm_timesheet[timesheet_id],ohrm_timesheet[end_date],"NF",0,1)</f>
        <v>44640</v>
      </c>
      <c r="K144">
        <f>_xlfn.XLOOKUP(ohrm_timesheet_action_log[[#This Row],[timesheet_id]],ohrm_timesheet[timesheet_id],ohrm_timesheet[Year],"NF",0,1)</f>
        <v>2022</v>
      </c>
      <c r="L144">
        <f>_xlfn.XLOOKUP(ohrm_timesheet_action_log[[#This Row],[timesheet_id]],ohrm_timesheet[timesheet_id],ohrm_timesheet[Month],"NF",0,1)</f>
        <v>3</v>
      </c>
      <c r="T144" s="5"/>
      <c r="U144" s="5"/>
      <c r="V144" s="5"/>
      <c r="W144" s="5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1:49" x14ac:dyDescent="0.3">
      <c r="A145">
        <v>101</v>
      </c>
      <c r="B145">
        <v>140</v>
      </c>
      <c r="D145" t="s">
        <v>676</v>
      </c>
      <c r="E145" s="1">
        <v>44645</v>
      </c>
      <c r="F145">
        <v>13</v>
      </c>
      <c r="G145" t="str">
        <f>_xlfn.XLOOKUP(ohrm_timesheet_action_log[[#This Row],[timesheet_id]],ohrm_timesheet[timesheet_id],ohrm_timesheet[Employee Name],"NF",0,1)</f>
        <v>x_Preeti Kaushik</v>
      </c>
      <c r="H145" t="str">
        <f>_xlfn.XLOOKUP(ohrm_timesheet_action_log[[#This Row],[timesheet_id]],ohrm_timesheet[timesheet_id],ohrm_timesheet[state],"NF",0,1)</f>
        <v>APPROVED</v>
      </c>
      <c r="I145" s="1">
        <f>_xlfn.XLOOKUP(ohrm_timesheet_action_log[[#This Row],[timesheet_id]],ohrm_timesheet[timesheet_id],ohrm_timesheet[start_date],"NF",0,1)</f>
        <v>44641</v>
      </c>
      <c r="J145" s="1">
        <f>_xlfn.XLOOKUP(ohrm_timesheet_action_log[[#This Row],[timesheet_id]],ohrm_timesheet[timesheet_id],ohrm_timesheet[end_date],"NF",0,1)</f>
        <v>44647</v>
      </c>
      <c r="K145">
        <f>_xlfn.XLOOKUP(ohrm_timesheet_action_log[[#This Row],[timesheet_id]],ohrm_timesheet[timesheet_id],ohrm_timesheet[Year],"NF",0,1)</f>
        <v>2022</v>
      </c>
      <c r="L145">
        <f>_xlfn.XLOOKUP(ohrm_timesheet_action_log[[#This Row],[timesheet_id]],ohrm_timesheet[timesheet_id],ohrm_timesheet[Month],"NF",0,1)</f>
        <v>3</v>
      </c>
      <c r="T145" s="5"/>
      <c r="U145" s="5"/>
      <c r="V145" s="5"/>
      <c r="W145" s="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1:49" x14ac:dyDescent="0.3">
      <c r="A146">
        <v>101</v>
      </c>
      <c r="B146">
        <v>141</v>
      </c>
      <c r="C146" t="s">
        <v>393</v>
      </c>
      <c r="D146" t="s">
        <v>675</v>
      </c>
      <c r="E146" s="1">
        <v>44648</v>
      </c>
      <c r="F146">
        <v>3</v>
      </c>
      <c r="G146" t="str">
        <f>_xlfn.XLOOKUP(ohrm_timesheet_action_log[[#This Row],[timesheet_id]],ohrm_timesheet[timesheet_id],ohrm_timesheet[Employee Name],"NF",0,1)</f>
        <v>x_Preeti Kaushik</v>
      </c>
      <c r="H146" t="str">
        <f>_xlfn.XLOOKUP(ohrm_timesheet_action_log[[#This Row],[timesheet_id]],ohrm_timesheet[timesheet_id],ohrm_timesheet[state],"NF",0,1)</f>
        <v>APPROVED</v>
      </c>
      <c r="I146" s="1">
        <f>_xlfn.XLOOKUP(ohrm_timesheet_action_log[[#This Row],[timesheet_id]],ohrm_timesheet[timesheet_id],ohrm_timesheet[start_date],"NF",0,1)</f>
        <v>44641</v>
      </c>
      <c r="J146" s="1">
        <f>_xlfn.XLOOKUP(ohrm_timesheet_action_log[[#This Row],[timesheet_id]],ohrm_timesheet[timesheet_id],ohrm_timesheet[end_date],"NF",0,1)</f>
        <v>44647</v>
      </c>
      <c r="K146">
        <f>_xlfn.XLOOKUP(ohrm_timesheet_action_log[[#This Row],[timesheet_id]],ohrm_timesheet[timesheet_id],ohrm_timesheet[Year],"NF",0,1)</f>
        <v>2022</v>
      </c>
      <c r="L146">
        <f>_xlfn.XLOOKUP(ohrm_timesheet_action_log[[#This Row],[timesheet_id]],ohrm_timesheet[timesheet_id],ohrm_timesheet[Month],"NF",0,1)</f>
        <v>3</v>
      </c>
      <c r="T146" s="5"/>
      <c r="U146" s="5"/>
      <c r="V146" s="5"/>
      <c r="W146" s="5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1:49" x14ac:dyDescent="0.3">
      <c r="A147">
        <v>95</v>
      </c>
      <c r="B147">
        <v>142</v>
      </c>
      <c r="C147" t="s">
        <v>393</v>
      </c>
      <c r="D147" t="s">
        <v>675</v>
      </c>
      <c r="E147" s="1">
        <v>44648</v>
      </c>
      <c r="F147">
        <v>3</v>
      </c>
      <c r="G147" t="str">
        <f>_xlfn.XLOOKUP(ohrm_timesheet_action_log[[#This Row],[timesheet_id]],ohrm_timesheet[timesheet_id],ohrm_timesheet[Employee Name],"NF",0,1)</f>
        <v>x_Ajit Singh</v>
      </c>
      <c r="H147" t="str">
        <f>_xlfn.XLOOKUP(ohrm_timesheet_action_log[[#This Row],[timesheet_id]],ohrm_timesheet[timesheet_id],ohrm_timesheet[state],"NF",0,1)</f>
        <v>APPROVED</v>
      </c>
      <c r="I147" s="1">
        <f>_xlfn.XLOOKUP(ohrm_timesheet_action_log[[#This Row],[timesheet_id]],ohrm_timesheet[timesheet_id],ohrm_timesheet[start_date],"NF",0,1)</f>
        <v>44620</v>
      </c>
      <c r="J147" s="1">
        <f>_xlfn.XLOOKUP(ohrm_timesheet_action_log[[#This Row],[timesheet_id]],ohrm_timesheet[timesheet_id],ohrm_timesheet[end_date],"NF",0,1)</f>
        <v>44626</v>
      </c>
      <c r="K147">
        <f>_xlfn.XLOOKUP(ohrm_timesheet_action_log[[#This Row],[timesheet_id]],ohrm_timesheet[timesheet_id],ohrm_timesheet[Year],"NF",0,1)</f>
        <v>2022</v>
      </c>
      <c r="L147">
        <f>_xlfn.XLOOKUP(ohrm_timesheet_action_log[[#This Row],[timesheet_id]],ohrm_timesheet[timesheet_id],ohrm_timesheet[Month],"NF",0,1)</f>
        <v>2</v>
      </c>
      <c r="T147" s="5"/>
      <c r="U147" s="5"/>
      <c r="V147" s="5"/>
      <c r="W147" s="5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1:49" x14ac:dyDescent="0.3">
      <c r="A148">
        <v>106</v>
      </c>
      <c r="B148">
        <v>143</v>
      </c>
      <c r="D148" t="s">
        <v>676</v>
      </c>
      <c r="E148" s="1">
        <v>44648</v>
      </c>
      <c r="F148">
        <v>6</v>
      </c>
      <c r="G148" t="str">
        <f>_xlfn.XLOOKUP(ohrm_timesheet_action_log[[#This Row],[timesheet_id]],ohrm_timesheet[timesheet_id],ohrm_timesheet[Employee Name],"NF",0,1)</f>
        <v>Shekhar Sharma</v>
      </c>
      <c r="H148" t="str">
        <f>_xlfn.XLOOKUP(ohrm_timesheet_action_log[[#This Row],[timesheet_id]],ohrm_timesheet[timesheet_id],ohrm_timesheet[state],"NF",0,1)</f>
        <v>REJECTED</v>
      </c>
      <c r="I148" s="1">
        <f>_xlfn.XLOOKUP(ohrm_timesheet_action_log[[#This Row],[timesheet_id]],ohrm_timesheet[timesheet_id],ohrm_timesheet[start_date],"NF",0,1)</f>
        <v>44634</v>
      </c>
      <c r="J148" s="1">
        <f>_xlfn.XLOOKUP(ohrm_timesheet_action_log[[#This Row],[timesheet_id]],ohrm_timesheet[timesheet_id],ohrm_timesheet[end_date],"NF",0,1)</f>
        <v>44640</v>
      </c>
      <c r="K148">
        <f>_xlfn.XLOOKUP(ohrm_timesheet_action_log[[#This Row],[timesheet_id]],ohrm_timesheet[timesheet_id],ohrm_timesheet[Year],"NF",0,1)</f>
        <v>2022</v>
      </c>
      <c r="L148">
        <f>_xlfn.XLOOKUP(ohrm_timesheet_action_log[[#This Row],[timesheet_id]],ohrm_timesheet[timesheet_id],ohrm_timesheet[Month],"NF",0,1)</f>
        <v>3</v>
      </c>
      <c r="T148" s="5"/>
      <c r="U148" s="5"/>
      <c r="V148" s="5"/>
      <c r="W148" s="5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</row>
    <row r="149" spans="1:49" x14ac:dyDescent="0.3">
      <c r="A149">
        <v>105</v>
      </c>
      <c r="B149">
        <v>144</v>
      </c>
      <c r="D149" t="s">
        <v>676</v>
      </c>
      <c r="E149" s="1">
        <v>44648</v>
      </c>
      <c r="F149">
        <v>6</v>
      </c>
      <c r="G149" t="str">
        <f>_xlfn.XLOOKUP(ohrm_timesheet_action_log[[#This Row],[timesheet_id]],ohrm_timesheet[timesheet_id],ohrm_timesheet[Employee Name],"NF",0,1)</f>
        <v>Shekhar Sharma</v>
      </c>
      <c r="H149" t="str">
        <f>_xlfn.XLOOKUP(ohrm_timesheet_action_log[[#This Row],[timesheet_id]],ohrm_timesheet[timesheet_id],ohrm_timesheet[state],"NF",0,1)</f>
        <v>APPROVED</v>
      </c>
      <c r="I149" s="1">
        <f>_xlfn.XLOOKUP(ohrm_timesheet_action_log[[#This Row],[timesheet_id]],ohrm_timesheet[timesheet_id],ohrm_timesheet[start_date],"NF",0,1)</f>
        <v>44641</v>
      </c>
      <c r="J149" s="1">
        <f>_xlfn.XLOOKUP(ohrm_timesheet_action_log[[#This Row],[timesheet_id]],ohrm_timesheet[timesheet_id],ohrm_timesheet[end_date],"NF",0,1)</f>
        <v>44647</v>
      </c>
      <c r="K149">
        <f>_xlfn.XLOOKUP(ohrm_timesheet_action_log[[#This Row],[timesheet_id]],ohrm_timesheet[timesheet_id],ohrm_timesheet[Year],"NF",0,1)</f>
        <v>2022</v>
      </c>
      <c r="L149">
        <f>_xlfn.XLOOKUP(ohrm_timesheet_action_log[[#This Row],[timesheet_id]],ohrm_timesheet[timesheet_id],ohrm_timesheet[Month],"NF",0,1)</f>
        <v>3</v>
      </c>
      <c r="T149" s="5"/>
      <c r="U149" s="5"/>
      <c r="V149" s="5"/>
      <c r="W149" s="5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1:49" x14ac:dyDescent="0.3">
      <c r="A150">
        <v>106</v>
      </c>
      <c r="B150">
        <v>145</v>
      </c>
      <c r="C150" t="s">
        <v>691</v>
      </c>
      <c r="D150" t="s">
        <v>364</v>
      </c>
      <c r="E150" s="1">
        <v>44651</v>
      </c>
      <c r="F150">
        <v>3</v>
      </c>
      <c r="G150" t="str">
        <f>_xlfn.XLOOKUP(ohrm_timesheet_action_log[[#This Row],[timesheet_id]],ohrm_timesheet[timesheet_id],ohrm_timesheet[Employee Name],"NF",0,1)</f>
        <v>Shekhar Sharma</v>
      </c>
      <c r="H150" t="str">
        <f>_xlfn.XLOOKUP(ohrm_timesheet_action_log[[#This Row],[timesheet_id]],ohrm_timesheet[timesheet_id],ohrm_timesheet[state],"NF",0,1)</f>
        <v>REJECTED</v>
      </c>
      <c r="I150" s="1">
        <f>_xlfn.XLOOKUP(ohrm_timesheet_action_log[[#This Row],[timesheet_id]],ohrm_timesheet[timesheet_id],ohrm_timesheet[start_date],"NF",0,1)</f>
        <v>44634</v>
      </c>
      <c r="J150" s="1">
        <f>_xlfn.XLOOKUP(ohrm_timesheet_action_log[[#This Row],[timesheet_id]],ohrm_timesheet[timesheet_id],ohrm_timesheet[end_date],"NF",0,1)</f>
        <v>44640</v>
      </c>
      <c r="K150">
        <f>_xlfn.XLOOKUP(ohrm_timesheet_action_log[[#This Row],[timesheet_id]],ohrm_timesheet[timesheet_id],ohrm_timesheet[Year],"NF",0,1)</f>
        <v>2022</v>
      </c>
      <c r="L150">
        <f>_xlfn.XLOOKUP(ohrm_timesheet_action_log[[#This Row],[timesheet_id]],ohrm_timesheet[timesheet_id],ohrm_timesheet[Month],"NF",0,1)</f>
        <v>3</v>
      </c>
      <c r="T150" s="5"/>
      <c r="U150" s="5"/>
      <c r="V150" s="5"/>
      <c r="W150" s="5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1:49" x14ac:dyDescent="0.3">
      <c r="A151">
        <v>105</v>
      </c>
      <c r="B151">
        <v>146</v>
      </c>
      <c r="C151" t="s">
        <v>691</v>
      </c>
      <c r="D151" t="s">
        <v>364</v>
      </c>
      <c r="E151" s="1">
        <v>44651</v>
      </c>
      <c r="F151">
        <v>3</v>
      </c>
      <c r="G151" t="str">
        <f>_xlfn.XLOOKUP(ohrm_timesheet_action_log[[#This Row],[timesheet_id]],ohrm_timesheet[timesheet_id],ohrm_timesheet[Employee Name],"NF",0,1)</f>
        <v>Shekhar Sharma</v>
      </c>
      <c r="H151" t="str">
        <f>_xlfn.XLOOKUP(ohrm_timesheet_action_log[[#This Row],[timesheet_id]],ohrm_timesheet[timesheet_id],ohrm_timesheet[state],"NF",0,1)</f>
        <v>APPROVED</v>
      </c>
      <c r="I151" s="1">
        <f>_xlfn.XLOOKUP(ohrm_timesheet_action_log[[#This Row],[timesheet_id]],ohrm_timesheet[timesheet_id],ohrm_timesheet[start_date],"NF",0,1)</f>
        <v>44641</v>
      </c>
      <c r="J151" s="1">
        <f>_xlfn.XLOOKUP(ohrm_timesheet_action_log[[#This Row],[timesheet_id]],ohrm_timesheet[timesheet_id],ohrm_timesheet[end_date],"NF",0,1)</f>
        <v>44647</v>
      </c>
      <c r="K151">
        <f>_xlfn.XLOOKUP(ohrm_timesheet_action_log[[#This Row],[timesheet_id]],ohrm_timesheet[timesheet_id],ohrm_timesheet[Year],"NF",0,1)</f>
        <v>2022</v>
      </c>
      <c r="L151">
        <f>_xlfn.XLOOKUP(ohrm_timesheet_action_log[[#This Row],[timesheet_id]],ohrm_timesheet[timesheet_id],ohrm_timesheet[Month],"NF",0,1)</f>
        <v>3</v>
      </c>
      <c r="T151" s="5"/>
      <c r="U151" s="5"/>
      <c r="V151" s="5"/>
      <c r="W151" s="5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1:49" x14ac:dyDescent="0.3">
      <c r="A152">
        <v>105</v>
      </c>
      <c r="B152">
        <v>147</v>
      </c>
      <c r="D152" t="s">
        <v>676</v>
      </c>
      <c r="E152" s="1">
        <v>44651</v>
      </c>
      <c r="F152">
        <v>6</v>
      </c>
      <c r="G152" t="str">
        <f>_xlfn.XLOOKUP(ohrm_timesheet_action_log[[#This Row],[timesheet_id]],ohrm_timesheet[timesheet_id],ohrm_timesheet[Employee Name],"NF",0,1)</f>
        <v>Shekhar Sharma</v>
      </c>
      <c r="H152" t="str">
        <f>_xlfn.XLOOKUP(ohrm_timesheet_action_log[[#This Row],[timesheet_id]],ohrm_timesheet[timesheet_id],ohrm_timesheet[state],"NF",0,1)</f>
        <v>APPROVED</v>
      </c>
      <c r="I152" s="1">
        <f>_xlfn.XLOOKUP(ohrm_timesheet_action_log[[#This Row],[timesheet_id]],ohrm_timesheet[timesheet_id],ohrm_timesheet[start_date],"NF",0,1)</f>
        <v>44641</v>
      </c>
      <c r="J152" s="1">
        <f>_xlfn.XLOOKUP(ohrm_timesheet_action_log[[#This Row],[timesheet_id]],ohrm_timesheet[timesheet_id],ohrm_timesheet[end_date],"NF",0,1)</f>
        <v>44647</v>
      </c>
      <c r="K152">
        <f>_xlfn.XLOOKUP(ohrm_timesheet_action_log[[#This Row],[timesheet_id]],ohrm_timesheet[timesheet_id],ohrm_timesheet[Year],"NF",0,1)</f>
        <v>2022</v>
      </c>
      <c r="L152">
        <f>_xlfn.XLOOKUP(ohrm_timesheet_action_log[[#This Row],[timesheet_id]],ohrm_timesheet[timesheet_id],ohrm_timesheet[Month],"NF",0,1)</f>
        <v>3</v>
      </c>
      <c r="T152" s="5"/>
      <c r="U152" s="5"/>
      <c r="V152" s="5"/>
      <c r="W152" s="5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1:49" x14ac:dyDescent="0.3">
      <c r="A153">
        <v>102</v>
      </c>
      <c r="B153">
        <v>148</v>
      </c>
      <c r="D153" t="s">
        <v>676</v>
      </c>
      <c r="E153" s="1">
        <v>44652</v>
      </c>
      <c r="F153">
        <v>11</v>
      </c>
      <c r="G153" t="str">
        <f>_xlfn.XLOOKUP(ohrm_timesheet_action_log[[#This Row],[timesheet_id]],ohrm_timesheet[timesheet_id],ohrm_timesheet[Employee Name],"NF",0,1)</f>
        <v>x_Ajit Singh</v>
      </c>
      <c r="H153" t="str">
        <f>_xlfn.XLOOKUP(ohrm_timesheet_action_log[[#This Row],[timesheet_id]],ohrm_timesheet[timesheet_id],ohrm_timesheet[state],"NF",0,1)</f>
        <v>APPROVED</v>
      </c>
      <c r="I153" s="1">
        <f>_xlfn.XLOOKUP(ohrm_timesheet_action_log[[#This Row],[timesheet_id]],ohrm_timesheet[timesheet_id],ohrm_timesheet[start_date],"NF",0,1)</f>
        <v>44641</v>
      </c>
      <c r="J153" s="1">
        <f>_xlfn.XLOOKUP(ohrm_timesheet_action_log[[#This Row],[timesheet_id]],ohrm_timesheet[timesheet_id],ohrm_timesheet[end_date],"NF",0,1)</f>
        <v>44647</v>
      </c>
      <c r="K153">
        <f>_xlfn.XLOOKUP(ohrm_timesheet_action_log[[#This Row],[timesheet_id]],ohrm_timesheet[timesheet_id],ohrm_timesheet[Year],"NF",0,1)</f>
        <v>2022</v>
      </c>
      <c r="L153">
        <f>_xlfn.XLOOKUP(ohrm_timesheet_action_log[[#This Row],[timesheet_id]],ohrm_timesheet[timesheet_id],ohrm_timesheet[Month],"NF",0,1)</f>
        <v>3</v>
      </c>
      <c r="T153" s="5"/>
      <c r="U153" s="5"/>
      <c r="V153" s="5"/>
      <c r="W153" s="5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 spans="1:49" x14ac:dyDescent="0.3">
      <c r="A154">
        <v>111</v>
      </c>
      <c r="B154">
        <v>149</v>
      </c>
      <c r="D154" t="s">
        <v>676</v>
      </c>
      <c r="E154" s="1">
        <v>44652</v>
      </c>
      <c r="F154">
        <v>11</v>
      </c>
      <c r="G154" t="str">
        <f>_xlfn.XLOOKUP(ohrm_timesheet_action_log[[#This Row],[timesheet_id]],ohrm_timesheet[timesheet_id],ohrm_timesheet[Employee Name],"NF",0,1)</f>
        <v>x_Ajit Singh</v>
      </c>
      <c r="H154" t="str">
        <f>_xlfn.XLOOKUP(ohrm_timesheet_action_log[[#This Row],[timesheet_id]],ohrm_timesheet[timesheet_id],ohrm_timesheet[state],"NF",0,1)</f>
        <v>APPROVED</v>
      </c>
      <c r="I154" s="1">
        <f>_xlfn.XLOOKUP(ohrm_timesheet_action_log[[#This Row],[timesheet_id]],ohrm_timesheet[timesheet_id],ohrm_timesheet[start_date],"NF",0,1)</f>
        <v>44648</v>
      </c>
      <c r="J154" s="1">
        <f>_xlfn.XLOOKUP(ohrm_timesheet_action_log[[#This Row],[timesheet_id]],ohrm_timesheet[timesheet_id],ohrm_timesheet[end_date],"NF",0,1)</f>
        <v>44654</v>
      </c>
      <c r="K154">
        <f>_xlfn.XLOOKUP(ohrm_timesheet_action_log[[#This Row],[timesheet_id]],ohrm_timesheet[timesheet_id],ohrm_timesheet[Year],"NF",0,1)</f>
        <v>2022</v>
      </c>
      <c r="L154">
        <f>_xlfn.XLOOKUP(ohrm_timesheet_action_log[[#This Row],[timesheet_id]],ohrm_timesheet[timesheet_id],ohrm_timesheet[Month],"NF",0,1)</f>
        <v>3</v>
      </c>
      <c r="T154" s="5"/>
      <c r="U154" s="5"/>
      <c r="V154" s="5"/>
      <c r="W154" s="5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 spans="1:49" x14ac:dyDescent="0.3">
      <c r="A155">
        <v>111</v>
      </c>
      <c r="B155">
        <v>150</v>
      </c>
      <c r="C155" t="s">
        <v>393</v>
      </c>
      <c r="D155" t="s">
        <v>675</v>
      </c>
      <c r="E155" s="1">
        <v>44662</v>
      </c>
      <c r="F155">
        <v>3</v>
      </c>
      <c r="G155" t="str">
        <f>_xlfn.XLOOKUP(ohrm_timesheet_action_log[[#This Row],[timesheet_id]],ohrm_timesheet[timesheet_id],ohrm_timesheet[Employee Name],"NF",0,1)</f>
        <v>x_Ajit Singh</v>
      </c>
      <c r="H155" t="str">
        <f>_xlfn.XLOOKUP(ohrm_timesheet_action_log[[#This Row],[timesheet_id]],ohrm_timesheet[timesheet_id],ohrm_timesheet[state],"NF",0,1)</f>
        <v>APPROVED</v>
      </c>
      <c r="I155" s="1">
        <f>_xlfn.XLOOKUP(ohrm_timesheet_action_log[[#This Row],[timesheet_id]],ohrm_timesheet[timesheet_id],ohrm_timesheet[start_date],"NF",0,1)</f>
        <v>44648</v>
      </c>
      <c r="J155" s="1">
        <f>_xlfn.XLOOKUP(ohrm_timesheet_action_log[[#This Row],[timesheet_id]],ohrm_timesheet[timesheet_id],ohrm_timesheet[end_date],"NF",0,1)</f>
        <v>44654</v>
      </c>
      <c r="K155">
        <f>_xlfn.XLOOKUP(ohrm_timesheet_action_log[[#This Row],[timesheet_id]],ohrm_timesheet[timesheet_id],ohrm_timesheet[Year],"NF",0,1)</f>
        <v>2022</v>
      </c>
      <c r="L155">
        <f>_xlfn.XLOOKUP(ohrm_timesheet_action_log[[#This Row],[timesheet_id]],ohrm_timesheet[timesheet_id],ohrm_timesheet[Month],"NF",0,1)</f>
        <v>3</v>
      </c>
      <c r="T155" s="5"/>
      <c r="U155" s="5"/>
      <c r="V155" s="5"/>
      <c r="W155" s="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 spans="1:49" x14ac:dyDescent="0.3">
      <c r="A156">
        <v>102</v>
      </c>
      <c r="B156">
        <v>151</v>
      </c>
      <c r="C156" t="s">
        <v>393</v>
      </c>
      <c r="D156" t="s">
        <v>675</v>
      </c>
      <c r="E156" s="1">
        <v>44662</v>
      </c>
      <c r="F156">
        <v>3</v>
      </c>
      <c r="G156" t="str">
        <f>_xlfn.XLOOKUP(ohrm_timesheet_action_log[[#This Row],[timesheet_id]],ohrm_timesheet[timesheet_id],ohrm_timesheet[Employee Name],"NF",0,1)</f>
        <v>x_Ajit Singh</v>
      </c>
      <c r="H156" t="str">
        <f>_xlfn.XLOOKUP(ohrm_timesheet_action_log[[#This Row],[timesheet_id]],ohrm_timesheet[timesheet_id],ohrm_timesheet[state],"NF",0,1)</f>
        <v>APPROVED</v>
      </c>
      <c r="I156" s="1">
        <f>_xlfn.XLOOKUP(ohrm_timesheet_action_log[[#This Row],[timesheet_id]],ohrm_timesheet[timesheet_id],ohrm_timesheet[start_date],"NF",0,1)</f>
        <v>44641</v>
      </c>
      <c r="J156" s="1">
        <f>_xlfn.XLOOKUP(ohrm_timesheet_action_log[[#This Row],[timesheet_id]],ohrm_timesheet[timesheet_id],ohrm_timesheet[end_date],"NF",0,1)</f>
        <v>44647</v>
      </c>
      <c r="K156">
        <f>_xlfn.XLOOKUP(ohrm_timesheet_action_log[[#This Row],[timesheet_id]],ohrm_timesheet[timesheet_id],ohrm_timesheet[Year],"NF",0,1)</f>
        <v>2022</v>
      </c>
      <c r="L156">
        <f>_xlfn.XLOOKUP(ohrm_timesheet_action_log[[#This Row],[timesheet_id]],ohrm_timesheet[timesheet_id],ohrm_timesheet[Month],"NF",0,1)</f>
        <v>3</v>
      </c>
      <c r="T156" s="5"/>
      <c r="U156" s="5"/>
      <c r="V156" s="5"/>
      <c r="W156" s="5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 spans="1:49" x14ac:dyDescent="0.3">
      <c r="A157">
        <v>105</v>
      </c>
      <c r="B157">
        <v>152</v>
      </c>
      <c r="C157" t="s">
        <v>393</v>
      </c>
      <c r="D157" t="s">
        <v>675</v>
      </c>
      <c r="E157" s="1">
        <v>44662</v>
      </c>
      <c r="F157">
        <v>3</v>
      </c>
      <c r="G157" t="str">
        <f>_xlfn.XLOOKUP(ohrm_timesheet_action_log[[#This Row],[timesheet_id]],ohrm_timesheet[timesheet_id],ohrm_timesheet[Employee Name],"NF",0,1)</f>
        <v>Shekhar Sharma</v>
      </c>
      <c r="H157" t="str">
        <f>_xlfn.XLOOKUP(ohrm_timesheet_action_log[[#This Row],[timesheet_id]],ohrm_timesheet[timesheet_id],ohrm_timesheet[state],"NF",0,1)</f>
        <v>APPROVED</v>
      </c>
      <c r="I157" s="1">
        <f>_xlfn.XLOOKUP(ohrm_timesheet_action_log[[#This Row],[timesheet_id]],ohrm_timesheet[timesheet_id],ohrm_timesheet[start_date],"NF",0,1)</f>
        <v>44641</v>
      </c>
      <c r="J157" s="1">
        <f>_xlfn.XLOOKUP(ohrm_timesheet_action_log[[#This Row],[timesheet_id]],ohrm_timesheet[timesheet_id],ohrm_timesheet[end_date],"NF",0,1)</f>
        <v>44647</v>
      </c>
      <c r="K157">
        <f>_xlfn.XLOOKUP(ohrm_timesheet_action_log[[#This Row],[timesheet_id]],ohrm_timesheet[timesheet_id],ohrm_timesheet[Year],"NF",0,1)</f>
        <v>2022</v>
      </c>
      <c r="L157">
        <f>_xlfn.XLOOKUP(ohrm_timesheet_action_log[[#This Row],[timesheet_id]],ohrm_timesheet[timesheet_id],ohrm_timesheet[Month],"NF",0,1)</f>
        <v>3</v>
      </c>
      <c r="T157" s="5"/>
      <c r="U157" s="5"/>
      <c r="V157" s="5"/>
      <c r="W157" s="5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 spans="1:49" x14ac:dyDescent="0.3">
      <c r="A158">
        <v>121</v>
      </c>
      <c r="B158">
        <v>153</v>
      </c>
      <c r="D158" t="s">
        <v>676</v>
      </c>
      <c r="E158" s="1">
        <v>44676</v>
      </c>
      <c r="F158">
        <v>11</v>
      </c>
      <c r="G158" t="str">
        <f>_xlfn.XLOOKUP(ohrm_timesheet_action_log[[#This Row],[timesheet_id]],ohrm_timesheet[timesheet_id],ohrm_timesheet[Employee Name],"NF",0,1)</f>
        <v>x_Ajit Singh</v>
      </c>
      <c r="H158" t="str">
        <f>_xlfn.XLOOKUP(ohrm_timesheet_action_log[[#This Row],[timesheet_id]],ohrm_timesheet[timesheet_id],ohrm_timesheet[state],"NF",0,1)</f>
        <v>APPROVED</v>
      </c>
      <c r="I158" s="1">
        <f>_xlfn.XLOOKUP(ohrm_timesheet_action_log[[#This Row],[timesheet_id]],ohrm_timesheet[timesheet_id],ohrm_timesheet[start_date],"NF",0,1)</f>
        <v>44655</v>
      </c>
      <c r="J158" s="1">
        <f>_xlfn.XLOOKUP(ohrm_timesheet_action_log[[#This Row],[timesheet_id]],ohrm_timesheet[timesheet_id],ohrm_timesheet[end_date],"NF",0,1)</f>
        <v>44661</v>
      </c>
      <c r="K158">
        <f>_xlfn.XLOOKUP(ohrm_timesheet_action_log[[#This Row],[timesheet_id]],ohrm_timesheet[timesheet_id],ohrm_timesheet[Year],"NF",0,1)</f>
        <v>2022</v>
      </c>
      <c r="L158">
        <f>_xlfn.XLOOKUP(ohrm_timesheet_action_log[[#This Row],[timesheet_id]],ohrm_timesheet[timesheet_id],ohrm_timesheet[Month],"NF",0,1)</f>
        <v>4</v>
      </c>
      <c r="T158" s="5"/>
      <c r="U158" s="5"/>
      <c r="V158" s="5"/>
      <c r="W158" s="5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 spans="1:49" x14ac:dyDescent="0.3">
      <c r="A159">
        <v>120</v>
      </c>
      <c r="B159">
        <v>154</v>
      </c>
      <c r="D159" t="s">
        <v>676</v>
      </c>
      <c r="E159" s="1">
        <v>44676</v>
      </c>
      <c r="F159">
        <v>11</v>
      </c>
      <c r="G159" t="str">
        <f>_xlfn.XLOOKUP(ohrm_timesheet_action_log[[#This Row],[timesheet_id]],ohrm_timesheet[timesheet_id],ohrm_timesheet[Employee Name],"NF",0,1)</f>
        <v>x_Ajit Singh</v>
      </c>
      <c r="H159" t="str">
        <f>_xlfn.XLOOKUP(ohrm_timesheet_action_log[[#This Row],[timesheet_id]],ohrm_timesheet[timesheet_id],ohrm_timesheet[state],"NF",0,1)</f>
        <v>APPROVED</v>
      </c>
      <c r="I159" s="1">
        <f>_xlfn.XLOOKUP(ohrm_timesheet_action_log[[#This Row],[timesheet_id]],ohrm_timesheet[timesheet_id],ohrm_timesheet[start_date],"NF",0,1)</f>
        <v>44662</v>
      </c>
      <c r="J159" s="1">
        <f>_xlfn.XLOOKUP(ohrm_timesheet_action_log[[#This Row],[timesheet_id]],ohrm_timesheet[timesheet_id],ohrm_timesheet[end_date],"NF",0,1)</f>
        <v>44668</v>
      </c>
      <c r="K159">
        <f>_xlfn.XLOOKUP(ohrm_timesheet_action_log[[#This Row],[timesheet_id]],ohrm_timesheet[timesheet_id],ohrm_timesheet[Year],"NF",0,1)</f>
        <v>2022</v>
      </c>
      <c r="L159">
        <f>_xlfn.XLOOKUP(ohrm_timesheet_action_log[[#This Row],[timesheet_id]],ohrm_timesheet[timesheet_id],ohrm_timesheet[Month],"NF",0,1)</f>
        <v>4</v>
      </c>
      <c r="T159" s="5"/>
      <c r="U159" s="5"/>
      <c r="V159" s="5"/>
      <c r="W159" s="5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</row>
    <row r="160" spans="1:49" x14ac:dyDescent="0.3">
      <c r="A160">
        <v>119</v>
      </c>
      <c r="B160">
        <v>155</v>
      </c>
      <c r="D160" t="s">
        <v>676</v>
      </c>
      <c r="E160" s="1">
        <v>44676</v>
      </c>
      <c r="F160">
        <v>11</v>
      </c>
      <c r="G160" t="str">
        <f>_xlfn.XLOOKUP(ohrm_timesheet_action_log[[#This Row],[timesheet_id]],ohrm_timesheet[timesheet_id],ohrm_timesheet[Employee Name],"NF",0,1)</f>
        <v>x_Ajit Singh</v>
      </c>
      <c r="H160" t="str">
        <f>_xlfn.XLOOKUP(ohrm_timesheet_action_log[[#This Row],[timesheet_id]],ohrm_timesheet[timesheet_id],ohrm_timesheet[state],"NF",0,1)</f>
        <v>APPROVED</v>
      </c>
      <c r="I160" s="1">
        <f>_xlfn.XLOOKUP(ohrm_timesheet_action_log[[#This Row],[timesheet_id]],ohrm_timesheet[timesheet_id],ohrm_timesheet[start_date],"NF",0,1)</f>
        <v>44669</v>
      </c>
      <c r="J160" s="1">
        <f>_xlfn.XLOOKUP(ohrm_timesheet_action_log[[#This Row],[timesheet_id]],ohrm_timesheet[timesheet_id],ohrm_timesheet[end_date],"NF",0,1)</f>
        <v>44675</v>
      </c>
      <c r="K160">
        <f>_xlfn.XLOOKUP(ohrm_timesheet_action_log[[#This Row],[timesheet_id]],ohrm_timesheet[timesheet_id],ohrm_timesheet[Year],"NF",0,1)</f>
        <v>2022</v>
      </c>
      <c r="L160">
        <f>_xlfn.XLOOKUP(ohrm_timesheet_action_log[[#This Row],[timesheet_id]],ohrm_timesheet[timesheet_id],ohrm_timesheet[Month],"NF",0,1)</f>
        <v>4</v>
      </c>
      <c r="T160" s="5"/>
      <c r="U160" s="5"/>
      <c r="V160" s="5"/>
      <c r="W160" s="5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 spans="1:49" x14ac:dyDescent="0.3">
      <c r="A161">
        <v>110</v>
      </c>
      <c r="B161">
        <v>156</v>
      </c>
      <c r="D161" t="s">
        <v>676</v>
      </c>
      <c r="E161" s="1">
        <v>44679</v>
      </c>
      <c r="F161">
        <v>13</v>
      </c>
      <c r="G161" t="str">
        <f>_xlfn.XLOOKUP(ohrm_timesheet_action_log[[#This Row],[timesheet_id]],ohrm_timesheet[timesheet_id],ohrm_timesheet[Employee Name],"NF",0,1)</f>
        <v>x_Preeti Kaushik</v>
      </c>
      <c r="H161" t="str">
        <f>_xlfn.XLOOKUP(ohrm_timesheet_action_log[[#This Row],[timesheet_id]],ohrm_timesheet[timesheet_id],ohrm_timesheet[state],"NF",0,1)</f>
        <v>APPROVED</v>
      </c>
      <c r="I161" s="1">
        <f>_xlfn.XLOOKUP(ohrm_timesheet_action_log[[#This Row],[timesheet_id]],ohrm_timesheet[timesheet_id],ohrm_timesheet[start_date],"NF",0,1)</f>
        <v>44648</v>
      </c>
      <c r="J161" s="1">
        <f>_xlfn.XLOOKUP(ohrm_timesheet_action_log[[#This Row],[timesheet_id]],ohrm_timesheet[timesheet_id],ohrm_timesheet[end_date],"NF",0,1)</f>
        <v>44654</v>
      </c>
      <c r="K161">
        <f>_xlfn.XLOOKUP(ohrm_timesheet_action_log[[#This Row],[timesheet_id]],ohrm_timesheet[timesheet_id],ohrm_timesheet[Year],"NF",0,1)</f>
        <v>2022</v>
      </c>
      <c r="L161">
        <f>_xlfn.XLOOKUP(ohrm_timesheet_action_log[[#This Row],[timesheet_id]],ohrm_timesheet[timesheet_id],ohrm_timesheet[Month],"NF",0,1)</f>
        <v>3</v>
      </c>
      <c r="T161" s="5"/>
      <c r="U161" s="5"/>
      <c r="V161" s="5"/>
      <c r="W161" s="5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</row>
    <row r="162" spans="1:49" x14ac:dyDescent="0.3">
      <c r="A162">
        <v>109</v>
      </c>
      <c r="B162">
        <v>157</v>
      </c>
      <c r="D162" t="s">
        <v>676</v>
      </c>
      <c r="E162" s="1">
        <v>44679</v>
      </c>
      <c r="F162">
        <v>6</v>
      </c>
      <c r="G162" t="str">
        <f>_xlfn.XLOOKUP(ohrm_timesheet_action_log[[#This Row],[timesheet_id]],ohrm_timesheet[timesheet_id],ohrm_timesheet[Employee Name],"NF",0,1)</f>
        <v>Shekhar Sharma</v>
      </c>
      <c r="H162" t="str">
        <f>_xlfn.XLOOKUP(ohrm_timesheet_action_log[[#This Row],[timesheet_id]],ohrm_timesheet[timesheet_id],ohrm_timesheet[state],"NF",0,1)</f>
        <v>APPROVED</v>
      </c>
      <c r="I162" s="1">
        <f>_xlfn.XLOOKUP(ohrm_timesheet_action_log[[#This Row],[timesheet_id]],ohrm_timesheet[timesheet_id],ohrm_timesheet[start_date],"NF",0,1)</f>
        <v>44648</v>
      </c>
      <c r="J162" s="1">
        <f>_xlfn.XLOOKUP(ohrm_timesheet_action_log[[#This Row],[timesheet_id]],ohrm_timesheet[timesheet_id],ohrm_timesheet[end_date],"NF",0,1)</f>
        <v>44654</v>
      </c>
      <c r="K162">
        <f>_xlfn.XLOOKUP(ohrm_timesheet_action_log[[#This Row],[timesheet_id]],ohrm_timesheet[timesheet_id],ohrm_timesheet[Year],"NF",0,1)</f>
        <v>2022</v>
      </c>
      <c r="L162">
        <f>_xlfn.XLOOKUP(ohrm_timesheet_action_log[[#This Row],[timesheet_id]],ohrm_timesheet[timesheet_id],ohrm_timesheet[Month],"NF",0,1)</f>
        <v>3</v>
      </c>
      <c r="T162" s="5"/>
      <c r="U162" s="5"/>
      <c r="V162" s="5"/>
      <c r="W162" s="5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 spans="1:49" x14ac:dyDescent="0.3">
      <c r="A163">
        <v>113</v>
      </c>
      <c r="B163">
        <v>158</v>
      </c>
      <c r="D163" t="s">
        <v>676</v>
      </c>
      <c r="E163" s="1">
        <v>44679</v>
      </c>
      <c r="F163">
        <v>6</v>
      </c>
      <c r="G163" t="str">
        <f>_xlfn.XLOOKUP(ohrm_timesheet_action_log[[#This Row],[timesheet_id]],ohrm_timesheet[timesheet_id],ohrm_timesheet[Employee Name],"NF",0,1)</f>
        <v>Shekhar Sharma</v>
      </c>
      <c r="H163" t="str">
        <f>_xlfn.XLOOKUP(ohrm_timesheet_action_log[[#This Row],[timesheet_id]],ohrm_timesheet[timesheet_id],ohrm_timesheet[state],"NF",0,1)</f>
        <v>APPROVED</v>
      </c>
      <c r="I163" s="1">
        <f>_xlfn.XLOOKUP(ohrm_timesheet_action_log[[#This Row],[timesheet_id]],ohrm_timesheet[timesheet_id],ohrm_timesheet[start_date],"NF",0,1)</f>
        <v>44655</v>
      </c>
      <c r="J163" s="1">
        <f>_xlfn.XLOOKUP(ohrm_timesheet_action_log[[#This Row],[timesheet_id]],ohrm_timesheet[timesheet_id],ohrm_timesheet[end_date],"NF",0,1)</f>
        <v>44661</v>
      </c>
      <c r="K163">
        <f>_xlfn.XLOOKUP(ohrm_timesheet_action_log[[#This Row],[timesheet_id]],ohrm_timesheet[timesheet_id],ohrm_timesheet[Year],"NF",0,1)</f>
        <v>2022</v>
      </c>
      <c r="L163">
        <f>_xlfn.XLOOKUP(ohrm_timesheet_action_log[[#This Row],[timesheet_id]],ohrm_timesheet[timesheet_id],ohrm_timesheet[Month],"NF",0,1)</f>
        <v>4</v>
      </c>
      <c r="T163" s="5"/>
      <c r="U163" s="5"/>
      <c r="V163" s="5"/>
      <c r="W163" s="5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 spans="1:49" x14ac:dyDescent="0.3">
      <c r="A164">
        <v>112</v>
      </c>
      <c r="B164">
        <v>159</v>
      </c>
      <c r="D164" t="s">
        <v>676</v>
      </c>
      <c r="E164" s="1">
        <v>44679</v>
      </c>
      <c r="F164">
        <v>13</v>
      </c>
      <c r="G164" t="str">
        <f>_xlfn.XLOOKUP(ohrm_timesheet_action_log[[#This Row],[timesheet_id]],ohrm_timesheet[timesheet_id],ohrm_timesheet[Employee Name],"NF",0,1)</f>
        <v>x_Preeti Kaushik</v>
      </c>
      <c r="H164" t="str">
        <f>_xlfn.XLOOKUP(ohrm_timesheet_action_log[[#This Row],[timesheet_id]],ohrm_timesheet[timesheet_id],ohrm_timesheet[state],"NF",0,1)</f>
        <v>APPROVED</v>
      </c>
      <c r="I164" s="1">
        <f>_xlfn.XLOOKUP(ohrm_timesheet_action_log[[#This Row],[timesheet_id]],ohrm_timesheet[timesheet_id],ohrm_timesheet[start_date],"NF",0,1)</f>
        <v>44655</v>
      </c>
      <c r="J164" s="1">
        <f>_xlfn.XLOOKUP(ohrm_timesheet_action_log[[#This Row],[timesheet_id]],ohrm_timesheet[timesheet_id],ohrm_timesheet[end_date],"NF",0,1)</f>
        <v>44661</v>
      </c>
      <c r="K164">
        <f>_xlfn.XLOOKUP(ohrm_timesheet_action_log[[#This Row],[timesheet_id]],ohrm_timesheet[timesheet_id],ohrm_timesheet[Year],"NF",0,1)</f>
        <v>2022</v>
      </c>
      <c r="L164">
        <f>_xlfn.XLOOKUP(ohrm_timesheet_action_log[[#This Row],[timesheet_id]],ohrm_timesheet[timesheet_id],ohrm_timesheet[Month],"NF",0,1)</f>
        <v>4</v>
      </c>
      <c r="T164" s="5"/>
      <c r="U164" s="5"/>
      <c r="V164" s="5"/>
      <c r="W164" s="5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</row>
    <row r="165" spans="1:49" x14ac:dyDescent="0.3">
      <c r="A165">
        <v>114</v>
      </c>
      <c r="B165">
        <v>160</v>
      </c>
      <c r="D165" t="s">
        <v>676</v>
      </c>
      <c r="E165" s="1">
        <v>44679</v>
      </c>
      <c r="F165">
        <v>13</v>
      </c>
      <c r="G165" t="str">
        <f>_xlfn.XLOOKUP(ohrm_timesheet_action_log[[#This Row],[timesheet_id]],ohrm_timesheet[timesheet_id],ohrm_timesheet[Employee Name],"NF",0,1)</f>
        <v>x_Preeti Kaushik</v>
      </c>
      <c r="H165" t="str">
        <f>_xlfn.XLOOKUP(ohrm_timesheet_action_log[[#This Row],[timesheet_id]],ohrm_timesheet[timesheet_id],ohrm_timesheet[state],"NF",0,1)</f>
        <v>APPROVED</v>
      </c>
      <c r="I165" s="1">
        <f>_xlfn.XLOOKUP(ohrm_timesheet_action_log[[#This Row],[timesheet_id]],ohrm_timesheet[timesheet_id],ohrm_timesheet[start_date],"NF",0,1)</f>
        <v>44662</v>
      </c>
      <c r="J165" s="1">
        <f>_xlfn.XLOOKUP(ohrm_timesheet_action_log[[#This Row],[timesheet_id]],ohrm_timesheet[timesheet_id],ohrm_timesheet[end_date],"NF",0,1)</f>
        <v>44668</v>
      </c>
      <c r="K165">
        <f>_xlfn.XLOOKUP(ohrm_timesheet_action_log[[#This Row],[timesheet_id]],ohrm_timesheet[timesheet_id],ohrm_timesheet[Year],"NF",0,1)</f>
        <v>2022</v>
      </c>
      <c r="L165">
        <f>_xlfn.XLOOKUP(ohrm_timesheet_action_log[[#This Row],[timesheet_id]],ohrm_timesheet[timesheet_id],ohrm_timesheet[Month],"NF",0,1)</f>
        <v>4</v>
      </c>
      <c r="T165" s="5"/>
      <c r="U165" s="5"/>
      <c r="V165" s="5"/>
      <c r="W165" s="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</row>
    <row r="166" spans="1:49" x14ac:dyDescent="0.3">
      <c r="A166">
        <v>116</v>
      </c>
      <c r="B166">
        <v>161</v>
      </c>
      <c r="D166" t="s">
        <v>676</v>
      </c>
      <c r="E166" s="1">
        <v>44679</v>
      </c>
      <c r="F166">
        <v>6</v>
      </c>
      <c r="G166" t="str">
        <f>_xlfn.XLOOKUP(ohrm_timesheet_action_log[[#This Row],[timesheet_id]],ohrm_timesheet[timesheet_id],ohrm_timesheet[Employee Name],"NF",0,1)</f>
        <v>Shekhar Sharma</v>
      </c>
      <c r="H166" t="str">
        <f>_xlfn.XLOOKUP(ohrm_timesheet_action_log[[#This Row],[timesheet_id]],ohrm_timesheet[timesheet_id],ohrm_timesheet[state],"NF",0,1)</f>
        <v>APPROVED</v>
      </c>
      <c r="I166" s="1">
        <f>_xlfn.XLOOKUP(ohrm_timesheet_action_log[[#This Row],[timesheet_id]],ohrm_timesheet[timesheet_id],ohrm_timesheet[start_date],"NF",0,1)</f>
        <v>44662</v>
      </c>
      <c r="J166" s="1">
        <f>_xlfn.XLOOKUP(ohrm_timesheet_action_log[[#This Row],[timesheet_id]],ohrm_timesheet[timesheet_id],ohrm_timesheet[end_date],"NF",0,1)</f>
        <v>44668</v>
      </c>
      <c r="K166">
        <f>_xlfn.XLOOKUP(ohrm_timesheet_action_log[[#This Row],[timesheet_id]],ohrm_timesheet[timesheet_id],ohrm_timesheet[Year],"NF",0,1)</f>
        <v>2022</v>
      </c>
      <c r="L166">
        <f>_xlfn.XLOOKUP(ohrm_timesheet_action_log[[#This Row],[timesheet_id]],ohrm_timesheet[timesheet_id],ohrm_timesheet[Month],"NF",0,1)</f>
        <v>4</v>
      </c>
      <c r="T166" s="5"/>
      <c r="U166" s="5"/>
      <c r="V166" s="5"/>
      <c r="W166" s="5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</row>
    <row r="167" spans="1:49" x14ac:dyDescent="0.3">
      <c r="A167">
        <v>123</v>
      </c>
      <c r="B167">
        <v>162</v>
      </c>
      <c r="D167" t="s">
        <v>676</v>
      </c>
      <c r="E167" s="1">
        <v>44679</v>
      </c>
      <c r="F167">
        <v>13</v>
      </c>
      <c r="G167" t="str">
        <f>_xlfn.XLOOKUP(ohrm_timesheet_action_log[[#This Row],[timesheet_id]],ohrm_timesheet[timesheet_id],ohrm_timesheet[Employee Name],"NF",0,1)</f>
        <v>x_Preeti Kaushik</v>
      </c>
      <c r="H167" t="str">
        <f>_xlfn.XLOOKUP(ohrm_timesheet_action_log[[#This Row],[timesheet_id]],ohrm_timesheet[timesheet_id],ohrm_timesheet[state],"NF",0,1)</f>
        <v>APPROVED</v>
      </c>
      <c r="I167" s="1">
        <f>_xlfn.XLOOKUP(ohrm_timesheet_action_log[[#This Row],[timesheet_id]],ohrm_timesheet[timesheet_id],ohrm_timesheet[start_date],"NF",0,1)</f>
        <v>44669</v>
      </c>
      <c r="J167" s="1">
        <f>_xlfn.XLOOKUP(ohrm_timesheet_action_log[[#This Row],[timesheet_id]],ohrm_timesheet[timesheet_id],ohrm_timesheet[end_date],"NF",0,1)</f>
        <v>44675</v>
      </c>
      <c r="K167">
        <f>_xlfn.XLOOKUP(ohrm_timesheet_action_log[[#This Row],[timesheet_id]],ohrm_timesheet[timesheet_id],ohrm_timesheet[Year],"NF",0,1)</f>
        <v>2022</v>
      </c>
      <c r="L167">
        <f>_xlfn.XLOOKUP(ohrm_timesheet_action_log[[#This Row],[timesheet_id]],ohrm_timesheet[timesheet_id],ohrm_timesheet[Month],"NF",0,1)</f>
        <v>4</v>
      </c>
      <c r="T167" s="5"/>
      <c r="U167" s="5"/>
      <c r="V167" s="5"/>
      <c r="W167" s="5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</row>
    <row r="168" spans="1:49" x14ac:dyDescent="0.3">
      <c r="A168">
        <v>115</v>
      </c>
      <c r="B168">
        <v>163</v>
      </c>
      <c r="D168" t="s">
        <v>676</v>
      </c>
      <c r="E168" s="1">
        <v>44679</v>
      </c>
      <c r="F168">
        <v>6</v>
      </c>
      <c r="G168" t="str">
        <f>_xlfn.XLOOKUP(ohrm_timesheet_action_log[[#This Row],[timesheet_id]],ohrm_timesheet[timesheet_id],ohrm_timesheet[Employee Name],"NF",0,1)</f>
        <v>Shekhar Sharma</v>
      </c>
      <c r="H168" t="str">
        <f>_xlfn.XLOOKUP(ohrm_timesheet_action_log[[#This Row],[timesheet_id]],ohrm_timesheet[timesheet_id],ohrm_timesheet[state],"NF",0,1)</f>
        <v>APPROVED</v>
      </c>
      <c r="I168" s="1">
        <f>_xlfn.XLOOKUP(ohrm_timesheet_action_log[[#This Row],[timesheet_id]],ohrm_timesheet[timesheet_id],ohrm_timesheet[start_date],"NF",0,1)</f>
        <v>44669</v>
      </c>
      <c r="J168" s="1">
        <f>_xlfn.XLOOKUP(ohrm_timesheet_action_log[[#This Row],[timesheet_id]],ohrm_timesheet[timesheet_id],ohrm_timesheet[end_date],"NF",0,1)</f>
        <v>44675</v>
      </c>
      <c r="K168">
        <f>_xlfn.XLOOKUP(ohrm_timesheet_action_log[[#This Row],[timesheet_id]],ohrm_timesheet[timesheet_id],ohrm_timesheet[Year],"NF",0,1)</f>
        <v>2022</v>
      </c>
      <c r="L168">
        <f>_xlfn.XLOOKUP(ohrm_timesheet_action_log[[#This Row],[timesheet_id]],ohrm_timesheet[timesheet_id],ohrm_timesheet[Month],"NF",0,1)</f>
        <v>4</v>
      </c>
      <c r="T168" s="5"/>
      <c r="U168" s="5"/>
      <c r="V168" s="5"/>
      <c r="W168" s="5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 spans="1:49" x14ac:dyDescent="0.3">
      <c r="A169">
        <v>122</v>
      </c>
      <c r="B169">
        <v>164</v>
      </c>
      <c r="D169" t="s">
        <v>676</v>
      </c>
      <c r="E169" s="1">
        <v>44680</v>
      </c>
      <c r="F169">
        <v>13</v>
      </c>
      <c r="G169" t="str">
        <f>_xlfn.XLOOKUP(ohrm_timesheet_action_log[[#This Row],[timesheet_id]],ohrm_timesheet[timesheet_id],ohrm_timesheet[Employee Name],"NF",0,1)</f>
        <v>x_Preeti Kaushik</v>
      </c>
      <c r="H169" t="str">
        <f>_xlfn.XLOOKUP(ohrm_timesheet_action_log[[#This Row],[timesheet_id]],ohrm_timesheet[timesheet_id],ohrm_timesheet[state],"NF",0,1)</f>
        <v>APPROVED</v>
      </c>
      <c r="I169" s="1">
        <f>_xlfn.XLOOKUP(ohrm_timesheet_action_log[[#This Row],[timesheet_id]],ohrm_timesheet[timesheet_id],ohrm_timesheet[start_date],"NF",0,1)</f>
        <v>44676</v>
      </c>
      <c r="J169" s="1">
        <f>_xlfn.XLOOKUP(ohrm_timesheet_action_log[[#This Row],[timesheet_id]],ohrm_timesheet[timesheet_id],ohrm_timesheet[end_date],"NF",0,1)</f>
        <v>44682</v>
      </c>
      <c r="K169">
        <f>_xlfn.XLOOKUP(ohrm_timesheet_action_log[[#This Row],[timesheet_id]],ohrm_timesheet[timesheet_id],ohrm_timesheet[Year],"NF",0,1)</f>
        <v>2022</v>
      </c>
      <c r="L169">
        <f>_xlfn.XLOOKUP(ohrm_timesheet_action_log[[#This Row],[timesheet_id]],ohrm_timesheet[timesheet_id],ohrm_timesheet[Month],"NF",0,1)</f>
        <v>4</v>
      </c>
      <c r="T169" s="5"/>
      <c r="U169" s="5"/>
      <c r="V169" s="5"/>
      <c r="W169" s="5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 spans="1:49" x14ac:dyDescent="0.3">
      <c r="A170">
        <v>117</v>
      </c>
      <c r="B170">
        <v>165</v>
      </c>
      <c r="D170" t="s">
        <v>676</v>
      </c>
      <c r="E170" s="1">
        <v>44683</v>
      </c>
      <c r="F170">
        <v>6</v>
      </c>
      <c r="G170" t="str">
        <f>_xlfn.XLOOKUP(ohrm_timesheet_action_log[[#This Row],[timesheet_id]],ohrm_timesheet[timesheet_id],ohrm_timesheet[Employee Name],"NF",0,1)</f>
        <v>Shekhar Sharma</v>
      </c>
      <c r="H170" t="str">
        <f>_xlfn.XLOOKUP(ohrm_timesheet_action_log[[#This Row],[timesheet_id]],ohrm_timesheet[timesheet_id],ohrm_timesheet[state],"NF",0,1)</f>
        <v>APPROVED</v>
      </c>
      <c r="I170" s="1">
        <f>_xlfn.XLOOKUP(ohrm_timesheet_action_log[[#This Row],[timesheet_id]],ohrm_timesheet[timesheet_id],ohrm_timesheet[start_date],"NF",0,1)</f>
        <v>44676</v>
      </c>
      <c r="J170" s="1">
        <f>_xlfn.XLOOKUP(ohrm_timesheet_action_log[[#This Row],[timesheet_id]],ohrm_timesheet[timesheet_id],ohrm_timesheet[end_date],"NF",0,1)</f>
        <v>44682</v>
      </c>
      <c r="K170">
        <f>_xlfn.XLOOKUP(ohrm_timesheet_action_log[[#This Row],[timesheet_id]],ohrm_timesheet[timesheet_id],ohrm_timesheet[Year],"NF",0,1)</f>
        <v>2022</v>
      </c>
      <c r="L170">
        <f>_xlfn.XLOOKUP(ohrm_timesheet_action_log[[#This Row],[timesheet_id]],ohrm_timesheet[timesheet_id],ohrm_timesheet[Month],"NF",0,1)</f>
        <v>4</v>
      </c>
      <c r="T170" s="5"/>
      <c r="U170" s="5"/>
      <c r="V170" s="5"/>
      <c r="W170" s="5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 spans="1:49" x14ac:dyDescent="0.3">
      <c r="A171">
        <v>118</v>
      </c>
      <c r="B171">
        <v>166</v>
      </c>
      <c r="D171" t="s">
        <v>676</v>
      </c>
      <c r="E171" s="1">
        <v>44683</v>
      </c>
      <c r="F171">
        <v>11</v>
      </c>
      <c r="G171" t="str">
        <f>_xlfn.XLOOKUP(ohrm_timesheet_action_log[[#This Row],[timesheet_id]],ohrm_timesheet[timesheet_id],ohrm_timesheet[Employee Name],"NF",0,1)</f>
        <v>x_Ajit Singh</v>
      </c>
      <c r="H171" t="str">
        <f>_xlfn.XLOOKUP(ohrm_timesheet_action_log[[#This Row],[timesheet_id]],ohrm_timesheet[timesheet_id],ohrm_timesheet[state],"NF",0,1)</f>
        <v>APPROVED</v>
      </c>
      <c r="I171" s="1">
        <f>_xlfn.XLOOKUP(ohrm_timesheet_action_log[[#This Row],[timesheet_id]],ohrm_timesheet[timesheet_id],ohrm_timesheet[start_date],"NF",0,1)</f>
        <v>44676</v>
      </c>
      <c r="J171" s="1">
        <f>_xlfn.XLOOKUP(ohrm_timesheet_action_log[[#This Row],[timesheet_id]],ohrm_timesheet[timesheet_id],ohrm_timesheet[end_date],"NF",0,1)</f>
        <v>44682</v>
      </c>
      <c r="K171">
        <f>_xlfn.XLOOKUP(ohrm_timesheet_action_log[[#This Row],[timesheet_id]],ohrm_timesheet[timesheet_id],ohrm_timesheet[Year],"NF",0,1)</f>
        <v>2022</v>
      </c>
      <c r="L171">
        <f>_xlfn.XLOOKUP(ohrm_timesheet_action_log[[#This Row],[timesheet_id]],ohrm_timesheet[timesheet_id],ohrm_timesheet[Month],"NF",0,1)</f>
        <v>4</v>
      </c>
      <c r="T171" s="5"/>
      <c r="U171" s="5"/>
      <c r="V171" s="5"/>
      <c r="W171" s="5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 spans="1:49" x14ac:dyDescent="0.3">
      <c r="A172">
        <v>123</v>
      </c>
      <c r="B172">
        <v>167</v>
      </c>
      <c r="C172" t="s">
        <v>393</v>
      </c>
      <c r="D172" t="s">
        <v>675</v>
      </c>
      <c r="E172" s="1">
        <v>44684</v>
      </c>
      <c r="F172">
        <v>3</v>
      </c>
      <c r="G172" t="str">
        <f>_xlfn.XLOOKUP(ohrm_timesheet_action_log[[#This Row],[timesheet_id]],ohrm_timesheet[timesheet_id],ohrm_timesheet[Employee Name],"NF",0,1)</f>
        <v>x_Preeti Kaushik</v>
      </c>
      <c r="H172" t="str">
        <f>_xlfn.XLOOKUP(ohrm_timesheet_action_log[[#This Row],[timesheet_id]],ohrm_timesheet[timesheet_id],ohrm_timesheet[state],"NF",0,1)</f>
        <v>APPROVED</v>
      </c>
      <c r="I172" s="1">
        <f>_xlfn.XLOOKUP(ohrm_timesheet_action_log[[#This Row],[timesheet_id]],ohrm_timesheet[timesheet_id],ohrm_timesheet[start_date],"NF",0,1)</f>
        <v>44669</v>
      </c>
      <c r="J172" s="1">
        <f>_xlfn.XLOOKUP(ohrm_timesheet_action_log[[#This Row],[timesheet_id]],ohrm_timesheet[timesheet_id],ohrm_timesheet[end_date],"NF",0,1)</f>
        <v>44675</v>
      </c>
      <c r="K172">
        <f>_xlfn.XLOOKUP(ohrm_timesheet_action_log[[#This Row],[timesheet_id]],ohrm_timesheet[timesheet_id],ohrm_timesheet[Year],"NF",0,1)</f>
        <v>2022</v>
      </c>
      <c r="L172">
        <f>_xlfn.XLOOKUP(ohrm_timesheet_action_log[[#This Row],[timesheet_id]],ohrm_timesheet[timesheet_id],ohrm_timesheet[Month],"NF",0,1)</f>
        <v>4</v>
      </c>
      <c r="T172" s="5"/>
      <c r="U172" s="5"/>
      <c r="V172" s="5"/>
      <c r="W172" s="5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1:49" x14ac:dyDescent="0.3">
      <c r="A173">
        <v>122</v>
      </c>
      <c r="B173">
        <v>168</v>
      </c>
      <c r="C173" t="s">
        <v>393</v>
      </c>
      <c r="D173" t="s">
        <v>675</v>
      </c>
      <c r="E173" s="1">
        <v>44684</v>
      </c>
      <c r="F173">
        <v>3</v>
      </c>
      <c r="G173" t="str">
        <f>_xlfn.XLOOKUP(ohrm_timesheet_action_log[[#This Row],[timesheet_id]],ohrm_timesheet[timesheet_id],ohrm_timesheet[Employee Name],"NF",0,1)</f>
        <v>x_Preeti Kaushik</v>
      </c>
      <c r="H173" t="str">
        <f>_xlfn.XLOOKUP(ohrm_timesheet_action_log[[#This Row],[timesheet_id]],ohrm_timesheet[timesheet_id],ohrm_timesheet[state],"NF",0,1)</f>
        <v>APPROVED</v>
      </c>
      <c r="I173" s="1">
        <f>_xlfn.XLOOKUP(ohrm_timesheet_action_log[[#This Row],[timesheet_id]],ohrm_timesheet[timesheet_id],ohrm_timesheet[start_date],"NF",0,1)</f>
        <v>44676</v>
      </c>
      <c r="J173" s="1">
        <f>_xlfn.XLOOKUP(ohrm_timesheet_action_log[[#This Row],[timesheet_id]],ohrm_timesheet[timesheet_id],ohrm_timesheet[end_date],"NF",0,1)</f>
        <v>44682</v>
      </c>
      <c r="K173">
        <f>_xlfn.XLOOKUP(ohrm_timesheet_action_log[[#This Row],[timesheet_id]],ohrm_timesheet[timesheet_id],ohrm_timesheet[Year],"NF",0,1)</f>
        <v>2022</v>
      </c>
      <c r="L173">
        <f>_xlfn.XLOOKUP(ohrm_timesheet_action_log[[#This Row],[timesheet_id]],ohrm_timesheet[timesheet_id],ohrm_timesheet[Month],"NF",0,1)</f>
        <v>4</v>
      </c>
      <c r="T173" s="5"/>
      <c r="U173" s="5"/>
      <c r="V173" s="5"/>
      <c r="W173" s="5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1:49" x14ac:dyDescent="0.3">
      <c r="A174">
        <v>114</v>
      </c>
      <c r="B174">
        <v>169</v>
      </c>
      <c r="C174" t="s">
        <v>393</v>
      </c>
      <c r="D174" t="s">
        <v>675</v>
      </c>
      <c r="E174" s="1">
        <v>44684</v>
      </c>
      <c r="F174">
        <v>3</v>
      </c>
      <c r="G174" t="str">
        <f>_xlfn.XLOOKUP(ohrm_timesheet_action_log[[#This Row],[timesheet_id]],ohrm_timesheet[timesheet_id],ohrm_timesheet[Employee Name],"NF",0,1)</f>
        <v>x_Preeti Kaushik</v>
      </c>
      <c r="H174" t="str">
        <f>_xlfn.XLOOKUP(ohrm_timesheet_action_log[[#This Row],[timesheet_id]],ohrm_timesheet[timesheet_id],ohrm_timesheet[state],"NF",0,1)</f>
        <v>APPROVED</v>
      </c>
      <c r="I174" s="1">
        <f>_xlfn.XLOOKUP(ohrm_timesheet_action_log[[#This Row],[timesheet_id]],ohrm_timesheet[timesheet_id],ohrm_timesheet[start_date],"NF",0,1)</f>
        <v>44662</v>
      </c>
      <c r="J174" s="1">
        <f>_xlfn.XLOOKUP(ohrm_timesheet_action_log[[#This Row],[timesheet_id]],ohrm_timesheet[timesheet_id],ohrm_timesheet[end_date],"NF",0,1)</f>
        <v>44668</v>
      </c>
      <c r="K174">
        <f>_xlfn.XLOOKUP(ohrm_timesheet_action_log[[#This Row],[timesheet_id]],ohrm_timesheet[timesheet_id],ohrm_timesheet[Year],"NF",0,1)</f>
        <v>2022</v>
      </c>
      <c r="L174">
        <f>_xlfn.XLOOKUP(ohrm_timesheet_action_log[[#This Row],[timesheet_id]],ohrm_timesheet[timesheet_id],ohrm_timesheet[Month],"NF",0,1)</f>
        <v>4</v>
      </c>
      <c r="T174" s="5"/>
      <c r="U174" s="5"/>
      <c r="V174" s="5"/>
      <c r="W174" s="5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1:49" x14ac:dyDescent="0.3">
      <c r="A175">
        <v>112</v>
      </c>
      <c r="B175">
        <v>170</v>
      </c>
      <c r="C175" t="s">
        <v>393</v>
      </c>
      <c r="D175" t="s">
        <v>675</v>
      </c>
      <c r="E175" s="1">
        <v>44684</v>
      </c>
      <c r="F175">
        <v>3</v>
      </c>
      <c r="G175" t="str">
        <f>_xlfn.XLOOKUP(ohrm_timesheet_action_log[[#This Row],[timesheet_id]],ohrm_timesheet[timesheet_id],ohrm_timesheet[Employee Name],"NF",0,1)</f>
        <v>x_Preeti Kaushik</v>
      </c>
      <c r="H175" t="str">
        <f>_xlfn.XLOOKUP(ohrm_timesheet_action_log[[#This Row],[timesheet_id]],ohrm_timesheet[timesheet_id],ohrm_timesheet[state],"NF",0,1)</f>
        <v>APPROVED</v>
      </c>
      <c r="I175" s="1">
        <f>_xlfn.XLOOKUP(ohrm_timesheet_action_log[[#This Row],[timesheet_id]],ohrm_timesheet[timesheet_id],ohrm_timesheet[start_date],"NF",0,1)</f>
        <v>44655</v>
      </c>
      <c r="J175" s="1">
        <f>_xlfn.XLOOKUP(ohrm_timesheet_action_log[[#This Row],[timesheet_id]],ohrm_timesheet[timesheet_id],ohrm_timesheet[end_date],"NF",0,1)</f>
        <v>44661</v>
      </c>
      <c r="K175">
        <f>_xlfn.XLOOKUP(ohrm_timesheet_action_log[[#This Row],[timesheet_id]],ohrm_timesheet[timesheet_id],ohrm_timesheet[Year],"NF",0,1)</f>
        <v>2022</v>
      </c>
      <c r="L175">
        <f>_xlfn.XLOOKUP(ohrm_timesheet_action_log[[#This Row],[timesheet_id]],ohrm_timesheet[timesheet_id],ohrm_timesheet[Month],"NF",0,1)</f>
        <v>4</v>
      </c>
      <c r="T175" s="5"/>
      <c r="U175" s="5"/>
      <c r="V175" s="5"/>
      <c r="W175" s="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1:49" x14ac:dyDescent="0.3">
      <c r="A176">
        <v>110</v>
      </c>
      <c r="B176">
        <v>171</v>
      </c>
      <c r="C176" t="s">
        <v>393</v>
      </c>
      <c r="D176" t="s">
        <v>675</v>
      </c>
      <c r="E176" s="1">
        <v>44684</v>
      </c>
      <c r="F176">
        <v>3</v>
      </c>
      <c r="G176" t="str">
        <f>_xlfn.XLOOKUP(ohrm_timesheet_action_log[[#This Row],[timesheet_id]],ohrm_timesheet[timesheet_id],ohrm_timesheet[Employee Name],"NF",0,1)</f>
        <v>x_Preeti Kaushik</v>
      </c>
      <c r="H176" t="str">
        <f>_xlfn.XLOOKUP(ohrm_timesheet_action_log[[#This Row],[timesheet_id]],ohrm_timesheet[timesheet_id],ohrm_timesheet[state],"NF",0,1)</f>
        <v>APPROVED</v>
      </c>
      <c r="I176" s="1">
        <f>_xlfn.XLOOKUP(ohrm_timesheet_action_log[[#This Row],[timesheet_id]],ohrm_timesheet[timesheet_id],ohrm_timesheet[start_date],"NF",0,1)</f>
        <v>44648</v>
      </c>
      <c r="J176" s="1">
        <f>_xlfn.XLOOKUP(ohrm_timesheet_action_log[[#This Row],[timesheet_id]],ohrm_timesheet[timesheet_id],ohrm_timesheet[end_date],"NF",0,1)</f>
        <v>44654</v>
      </c>
      <c r="K176">
        <f>_xlfn.XLOOKUP(ohrm_timesheet_action_log[[#This Row],[timesheet_id]],ohrm_timesheet[timesheet_id],ohrm_timesheet[Year],"NF",0,1)</f>
        <v>2022</v>
      </c>
      <c r="L176">
        <f>_xlfn.XLOOKUP(ohrm_timesheet_action_log[[#This Row],[timesheet_id]],ohrm_timesheet[timesheet_id],ohrm_timesheet[Month],"NF",0,1)</f>
        <v>3</v>
      </c>
      <c r="T176" s="5"/>
      <c r="U176" s="5"/>
      <c r="V176" s="5"/>
      <c r="W176" s="5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1:49" x14ac:dyDescent="0.3">
      <c r="A177">
        <v>109</v>
      </c>
      <c r="B177">
        <v>172</v>
      </c>
      <c r="C177" t="s">
        <v>393</v>
      </c>
      <c r="D177" t="s">
        <v>675</v>
      </c>
      <c r="E177" s="1">
        <v>44684</v>
      </c>
      <c r="F177">
        <v>3</v>
      </c>
      <c r="G177" t="str">
        <f>_xlfn.XLOOKUP(ohrm_timesheet_action_log[[#This Row],[timesheet_id]],ohrm_timesheet[timesheet_id],ohrm_timesheet[Employee Name],"NF",0,1)</f>
        <v>Shekhar Sharma</v>
      </c>
      <c r="H177" t="str">
        <f>_xlfn.XLOOKUP(ohrm_timesheet_action_log[[#This Row],[timesheet_id]],ohrm_timesheet[timesheet_id],ohrm_timesheet[state],"NF",0,1)</f>
        <v>APPROVED</v>
      </c>
      <c r="I177" s="1">
        <f>_xlfn.XLOOKUP(ohrm_timesheet_action_log[[#This Row],[timesheet_id]],ohrm_timesheet[timesheet_id],ohrm_timesheet[start_date],"NF",0,1)</f>
        <v>44648</v>
      </c>
      <c r="J177" s="1">
        <f>_xlfn.XLOOKUP(ohrm_timesheet_action_log[[#This Row],[timesheet_id]],ohrm_timesheet[timesheet_id],ohrm_timesheet[end_date],"NF",0,1)</f>
        <v>44654</v>
      </c>
      <c r="K177">
        <f>_xlfn.XLOOKUP(ohrm_timesheet_action_log[[#This Row],[timesheet_id]],ohrm_timesheet[timesheet_id],ohrm_timesheet[Year],"NF",0,1)</f>
        <v>2022</v>
      </c>
      <c r="L177">
        <f>_xlfn.XLOOKUP(ohrm_timesheet_action_log[[#This Row],[timesheet_id]],ohrm_timesheet[timesheet_id],ohrm_timesheet[Month],"NF",0,1)</f>
        <v>3</v>
      </c>
      <c r="T177" s="5"/>
      <c r="U177" s="5"/>
      <c r="V177" s="5"/>
      <c r="W177" s="5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1:49" x14ac:dyDescent="0.3">
      <c r="A178">
        <v>113</v>
      </c>
      <c r="B178">
        <v>173</v>
      </c>
      <c r="C178" t="s">
        <v>393</v>
      </c>
      <c r="D178" t="s">
        <v>675</v>
      </c>
      <c r="E178" s="1">
        <v>44684</v>
      </c>
      <c r="F178">
        <v>3</v>
      </c>
      <c r="G178" t="str">
        <f>_xlfn.XLOOKUP(ohrm_timesheet_action_log[[#This Row],[timesheet_id]],ohrm_timesheet[timesheet_id],ohrm_timesheet[Employee Name],"NF",0,1)</f>
        <v>Shekhar Sharma</v>
      </c>
      <c r="H178" t="str">
        <f>_xlfn.XLOOKUP(ohrm_timesheet_action_log[[#This Row],[timesheet_id]],ohrm_timesheet[timesheet_id],ohrm_timesheet[state],"NF",0,1)</f>
        <v>APPROVED</v>
      </c>
      <c r="I178" s="1">
        <f>_xlfn.XLOOKUP(ohrm_timesheet_action_log[[#This Row],[timesheet_id]],ohrm_timesheet[timesheet_id],ohrm_timesheet[start_date],"NF",0,1)</f>
        <v>44655</v>
      </c>
      <c r="J178" s="1">
        <f>_xlfn.XLOOKUP(ohrm_timesheet_action_log[[#This Row],[timesheet_id]],ohrm_timesheet[timesheet_id],ohrm_timesheet[end_date],"NF",0,1)</f>
        <v>44661</v>
      </c>
      <c r="K178">
        <f>_xlfn.XLOOKUP(ohrm_timesheet_action_log[[#This Row],[timesheet_id]],ohrm_timesheet[timesheet_id],ohrm_timesheet[Year],"NF",0,1)</f>
        <v>2022</v>
      </c>
      <c r="L178">
        <f>_xlfn.XLOOKUP(ohrm_timesheet_action_log[[#This Row],[timesheet_id]],ohrm_timesheet[timesheet_id],ohrm_timesheet[Month],"NF",0,1)</f>
        <v>4</v>
      </c>
      <c r="T178" s="5"/>
      <c r="U178" s="5"/>
      <c r="V178" s="5"/>
      <c r="W178" s="5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1:49" x14ac:dyDescent="0.3">
      <c r="A179">
        <v>116</v>
      </c>
      <c r="B179">
        <v>174</v>
      </c>
      <c r="C179" t="s">
        <v>393</v>
      </c>
      <c r="D179" t="s">
        <v>675</v>
      </c>
      <c r="E179" s="1">
        <v>44684</v>
      </c>
      <c r="F179">
        <v>3</v>
      </c>
      <c r="G179" t="str">
        <f>_xlfn.XLOOKUP(ohrm_timesheet_action_log[[#This Row],[timesheet_id]],ohrm_timesheet[timesheet_id],ohrm_timesheet[Employee Name],"NF",0,1)</f>
        <v>Shekhar Sharma</v>
      </c>
      <c r="H179" t="str">
        <f>_xlfn.XLOOKUP(ohrm_timesheet_action_log[[#This Row],[timesheet_id]],ohrm_timesheet[timesheet_id],ohrm_timesheet[state],"NF",0,1)</f>
        <v>APPROVED</v>
      </c>
      <c r="I179" s="1">
        <f>_xlfn.XLOOKUP(ohrm_timesheet_action_log[[#This Row],[timesheet_id]],ohrm_timesheet[timesheet_id],ohrm_timesheet[start_date],"NF",0,1)</f>
        <v>44662</v>
      </c>
      <c r="J179" s="1">
        <f>_xlfn.XLOOKUP(ohrm_timesheet_action_log[[#This Row],[timesheet_id]],ohrm_timesheet[timesheet_id],ohrm_timesheet[end_date],"NF",0,1)</f>
        <v>44668</v>
      </c>
      <c r="K179">
        <f>_xlfn.XLOOKUP(ohrm_timesheet_action_log[[#This Row],[timesheet_id]],ohrm_timesheet[timesheet_id],ohrm_timesheet[Year],"NF",0,1)</f>
        <v>2022</v>
      </c>
      <c r="L179">
        <f>_xlfn.XLOOKUP(ohrm_timesheet_action_log[[#This Row],[timesheet_id]],ohrm_timesheet[timesheet_id],ohrm_timesheet[Month],"NF",0,1)</f>
        <v>4</v>
      </c>
      <c r="T179" s="5"/>
      <c r="U179" s="5"/>
      <c r="V179" s="5"/>
      <c r="W179" s="5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1:49" x14ac:dyDescent="0.3">
      <c r="A180">
        <v>115</v>
      </c>
      <c r="B180">
        <v>175</v>
      </c>
      <c r="C180" t="s">
        <v>393</v>
      </c>
      <c r="D180" t="s">
        <v>675</v>
      </c>
      <c r="E180" s="1">
        <v>44684</v>
      </c>
      <c r="F180">
        <v>3</v>
      </c>
      <c r="G180" t="str">
        <f>_xlfn.XLOOKUP(ohrm_timesheet_action_log[[#This Row],[timesheet_id]],ohrm_timesheet[timesheet_id],ohrm_timesheet[Employee Name],"NF",0,1)</f>
        <v>Shekhar Sharma</v>
      </c>
      <c r="H180" t="str">
        <f>_xlfn.XLOOKUP(ohrm_timesheet_action_log[[#This Row],[timesheet_id]],ohrm_timesheet[timesheet_id],ohrm_timesheet[state],"NF",0,1)</f>
        <v>APPROVED</v>
      </c>
      <c r="I180" s="1">
        <f>_xlfn.XLOOKUP(ohrm_timesheet_action_log[[#This Row],[timesheet_id]],ohrm_timesheet[timesheet_id],ohrm_timesheet[start_date],"NF",0,1)</f>
        <v>44669</v>
      </c>
      <c r="J180" s="1">
        <f>_xlfn.XLOOKUP(ohrm_timesheet_action_log[[#This Row],[timesheet_id]],ohrm_timesheet[timesheet_id],ohrm_timesheet[end_date],"NF",0,1)</f>
        <v>44675</v>
      </c>
      <c r="K180">
        <f>_xlfn.XLOOKUP(ohrm_timesheet_action_log[[#This Row],[timesheet_id]],ohrm_timesheet[timesheet_id],ohrm_timesheet[Year],"NF",0,1)</f>
        <v>2022</v>
      </c>
      <c r="L180">
        <f>_xlfn.XLOOKUP(ohrm_timesheet_action_log[[#This Row],[timesheet_id]],ohrm_timesheet[timesheet_id],ohrm_timesheet[Month],"NF",0,1)</f>
        <v>4</v>
      </c>
      <c r="T180" s="5"/>
      <c r="U180" s="5"/>
      <c r="V180" s="5"/>
      <c r="W180" s="5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1:49" x14ac:dyDescent="0.3">
      <c r="A181">
        <v>117</v>
      </c>
      <c r="B181">
        <v>176</v>
      </c>
      <c r="C181" t="s">
        <v>393</v>
      </c>
      <c r="D181" t="s">
        <v>675</v>
      </c>
      <c r="E181" s="1">
        <v>44684</v>
      </c>
      <c r="F181">
        <v>3</v>
      </c>
      <c r="G181" t="str">
        <f>_xlfn.XLOOKUP(ohrm_timesheet_action_log[[#This Row],[timesheet_id]],ohrm_timesheet[timesheet_id],ohrm_timesheet[Employee Name],"NF",0,1)</f>
        <v>Shekhar Sharma</v>
      </c>
      <c r="H181" t="str">
        <f>_xlfn.XLOOKUP(ohrm_timesheet_action_log[[#This Row],[timesheet_id]],ohrm_timesheet[timesheet_id],ohrm_timesheet[state],"NF",0,1)</f>
        <v>APPROVED</v>
      </c>
      <c r="I181" s="1">
        <f>_xlfn.XLOOKUP(ohrm_timesheet_action_log[[#This Row],[timesheet_id]],ohrm_timesheet[timesheet_id],ohrm_timesheet[start_date],"NF",0,1)</f>
        <v>44676</v>
      </c>
      <c r="J181" s="1">
        <f>_xlfn.XLOOKUP(ohrm_timesheet_action_log[[#This Row],[timesheet_id]],ohrm_timesheet[timesheet_id],ohrm_timesheet[end_date],"NF",0,1)</f>
        <v>44682</v>
      </c>
      <c r="K181">
        <f>_xlfn.XLOOKUP(ohrm_timesheet_action_log[[#This Row],[timesheet_id]],ohrm_timesheet[timesheet_id],ohrm_timesheet[Year],"NF",0,1)</f>
        <v>2022</v>
      </c>
      <c r="L181">
        <f>_xlfn.XLOOKUP(ohrm_timesheet_action_log[[#This Row],[timesheet_id]],ohrm_timesheet[timesheet_id],ohrm_timesheet[Month],"NF",0,1)</f>
        <v>4</v>
      </c>
      <c r="T181" s="5"/>
      <c r="U181" s="5"/>
      <c r="V181" s="5"/>
      <c r="W181" s="5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1:49" x14ac:dyDescent="0.3">
      <c r="A182">
        <v>118</v>
      </c>
      <c r="B182">
        <v>177</v>
      </c>
      <c r="C182" t="s">
        <v>393</v>
      </c>
      <c r="D182" t="s">
        <v>675</v>
      </c>
      <c r="E182" s="1">
        <v>44684</v>
      </c>
      <c r="F182">
        <v>3</v>
      </c>
      <c r="G182" t="str">
        <f>_xlfn.XLOOKUP(ohrm_timesheet_action_log[[#This Row],[timesheet_id]],ohrm_timesheet[timesheet_id],ohrm_timesheet[Employee Name],"NF",0,1)</f>
        <v>x_Ajit Singh</v>
      </c>
      <c r="H182" t="str">
        <f>_xlfn.XLOOKUP(ohrm_timesheet_action_log[[#This Row],[timesheet_id]],ohrm_timesheet[timesheet_id],ohrm_timesheet[state],"NF",0,1)</f>
        <v>APPROVED</v>
      </c>
      <c r="I182" s="1">
        <f>_xlfn.XLOOKUP(ohrm_timesheet_action_log[[#This Row],[timesheet_id]],ohrm_timesheet[timesheet_id],ohrm_timesheet[start_date],"NF",0,1)</f>
        <v>44676</v>
      </c>
      <c r="J182" s="1">
        <f>_xlfn.XLOOKUP(ohrm_timesheet_action_log[[#This Row],[timesheet_id]],ohrm_timesheet[timesheet_id],ohrm_timesheet[end_date],"NF",0,1)</f>
        <v>44682</v>
      </c>
      <c r="K182">
        <f>_xlfn.XLOOKUP(ohrm_timesheet_action_log[[#This Row],[timesheet_id]],ohrm_timesheet[timesheet_id],ohrm_timesheet[Year],"NF",0,1)</f>
        <v>2022</v>
      </c>
      <c r="L182">
        <f>_xlfn.XLOOKUP(ohrm_timesheet_action_log[[#This Row],[timesheet_id]],ohrm_timesheet[timesheet_id],ohrm_timesheet[Month],"NF",0,1)</f>
        <v>4</v>
      </c>
      <c r="T182" s="5"/>
      <c r="U182" s="5"/>
      <c r="V182" s="5"/>
      <c r="W182" s="5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1:49" x14ac:dyDescent="0.3">
      <c r="A183">
        <v>119</v>
      </c>
      <c r="B183">
        <v>178</v>
      </c>
      <c r="C183" t="s">
        <v>393</v>
      </c>
      <c r="D183" t="s">
        <v>675</v>
      </c>
      <c r="E183" s="1">
        <v>44684</v>
      </c>
      <c r="F183">
        <v>3</v>
      </c>
      <c r="G183" t="str">
        <f>_xlfn.XLOOKUP(ohrm_timesheet_action_log[[#This Row],[timesheet_id]],ohrm_timesheet[timesheet_id],ohrm_timesheet[Employee Name],"NF",0,1)</f>
        <v>x_Ajit Singh</v>
      </c>
      <c r="H183" t="str">
        <f>_xlfn.XLOOKUP(ohrm_timesheet_action_log[[#This Row],[timesheet_id]],ohrm_timesheet[timesheet_id],ohrm_timesheet[state],"NF",0,1)</f>
        <v>APPROVED</v>
      </c>
      <c r="I183" s="1">
        <f>_xlfn.XLOOKUP(ohrm_timesheet_action_log[[#This Row],[timesheet_id]],ohrm_timesheet[timesheet_id],ohrm_timesheet[start_date],"NF",0,1)</f>
        <v>44669</v>
      </c>
      <c r="J183" s="1">
        <f>_xlfn.XLOOKUP(ohrm_timesheet_action_log[[#This Row],[timesheet_id]],ohrm_timesheet[timesheet_id],ohrm_timesheet[end_date],"NF",0,1)</f>
        <v>44675</v>
      </c>
      <c r="K183">
        <f>_xlfn.XLOOKUP(ohrm_timesheet_action_log[[#This Row],[timesheet_id]],ohrm_timesheet[timesheet_id],ohrm_timesheet[Year],"NF",0,1)</f>
        <v>2022</v>
      </c>
      <c r="L183">
        <f>_xlfn.XLOOKUP(ohrm_timesheet_action_log[[#This Row],[timesheet_id]],ohrm_timesheet[timesheet_id],ohrm_timesheet[Month],"NF",0,1)</f>
        <v>4</v>
      </c>
      <c r="T183" s="5"/>
      <c r="U183" s="5"/>
      <c r="V183" s="5"/>
      <c r="W183" s="5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1:49" x14ac:dyDescent="0.3">
      <c r="A184">
        <v>120</v>
      </c>
      <c r="B184">
        <v>179</v>
      </c>
      <c r="C184" t="s">
        <v>393</v>
      </c>
      <c r="D184" t="s">
        <v>675</v>
      </c>
      <c r="E184" s="1">
        <v>44684</v>
      </c>
      <c r="F184">
        <v>3</v>
      </c>
      <c r="G184" t="str">
        <f>_xlfn.XLOOKUP(ohrm_timesheet_action_log[[#This Row],[timesheet_id]],ohrm_timesheet[timesheet_id],ohrm_timesheet[Employee Name],"NF",0,1)</f>
        <v>x_Ajit Singh</v>
      </c>
      <c r="H184" t="str">
        <f>_xlfn.XLOOKUP(ohrm_timesheet_action_log[[#This Row],[timesheet_id]],ohrm_timesheet[timesheet_id],ohrm_timesheet[state],"NF",0,1)</f>
        <v>APPROVED</v>
      </c>
      <c r="I184" s="1">
        <f>_xlfn.XLOOKUP(ohrm_timesheet_action_log[[#This Row],[timesheet_id]],ohrm_timesheet[timesheet_id],ohrm_timesheet[start_date],"NF",0,1)</f>
        <v>44662</v>
      </c>
      <c r="J184" s="1">
        <f>_xlfn.XLOOKUP(ohrm_timesheet_action_log[[#This Row],[timesheet_id]],ohrm_timesheet[timesheet_id],ohrm_timesheet[end_date],"NF",0,1)</f>
        <v>44668</v>
      </c>
      <c r="K184">
        <f>_xlfn.XLOOKUP(ohrm_timesheet_action_log[[#This Row],[timesheet_id]],ohrm_timesheet[timesheet_id],ohrm_timesheet[Year],"NF",0,1)</f>
        <v>2022</v>
      </c>
      <c r="L184">
        <f>_xlfn.XLOOKUP(ohrm_timesheet_action_log[[#This Row],[timesheet_id]],ohrm_timesheet[timesheet_id],ohrm_timesheet[Month],"NF",0,1)</f>
        <v>4</v>
      </c>
      <c r="T184" s="5"/>
      <c r="U184" s="5"/>
      <c r="V184" s="5"/>
      <c r="W184" s="5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1:49" x14ac:dyDescent="0.3">
      <c r="A185">
        <v>121</v>
      </c>
      <c r="B185">
        <v>180</v>
      </c>
      <c r="C185" t="s">
        <v>393</v>
      </c>
      <c r="D185" t="s">
        <v>675</v>
      </c>
      <c r="E185" s="1">
        <v>44684</v>
      </c>
      <c r="F185">
        <v>3</v>
      </c>
      <c r="G185" t="str">
        <f>_xlfn.XLOOKUP(ohrm_timesheet_action_log[[#This Row],[timesheet_id]],ohrm_timesheet[timesheet_id],ohrm_timesheet[Employee Name],"NF",0,1)</f>
        <v>x_Ajit Singh</v>
      </c>
      <c r="H185" t="str">
        <f>_xlfn.XLOOKUP(ohrm_timesheet_action_log[[#This Row],[timesheet_id]],ohrm_timesheet[timesheet_id],ohrm_timesheet[state],"NF",0,1)</f>
        <v>APPROVED</v>
      </c>
      <c r="I185" s="1">
        <f>_xlfn.XLOOKUP(ohrm_timesheet_action_log[[#This Row],[timesheet_id]],ohrm_timesheet[timesheet_id],ohrm_timesheet[start_date],"NF",0,1)</f>
        <v>44655</v>
      </c>
      <c r="J185" s="1">
        <f>_xlfn.XLOOKUP(ohrm_timesheet_action_log[[#This Row],[timesheet_id]],ohrm_timesheet[timesheet_id],ohrm_timesheet[end_date],"NF",0,1)</f>
        <v>44661</v>
      </c>
      <c r="K185">
        <f>_xlfn.XLOOKUP(ohrm_timesheet_action_log[[#This Row],[timesheet_id]],ohrm_timesheet[timesheet_id],ohrm_timesheet[Year],"NF",0,1)</f>
        <v>2022</v>
      </c>
      <c r="L185">
        <f>_xlfn.XLOOKUP(ohrm_timesheet_action_log[[#This Row],[timesheet_id]],ohrm_timesheet[timesheet_id],ohrm_timesheet[Month],"NF",0,1)</f>
        <v>4</v>
      </c>
      <c r="T185" s="5"/>
      <c r="U185" s="5"/>
      <c r="V185" s="5"/>
      <c r="W185" s="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1:49" x14ac:dyDescent="0.3">
      <c r="A186">
        <v>123</v>
      </c>
      <c r="B186">
        <v>181</v>
      </c>
      <c r="D186" t="s">
        <v>685</v>
      </c>
      <c r="E186" s="1">
        <v>44684</v>
      </c>
      <c r="F186">
        <v>3</v>
      </c>
      <c r="G186" t="str">
        <f>_xlfn.XLOOKUP(ohrm_timesheet_action_log[[#This Row],[timesheet_id]],ohrm_timesheet[timesheet_id],ohrm_timesheet[Employee Name],"NF",0,1)</f>
        <v>x_Preeti Kaushik</v>
      </c>
      <c r="H186" t="str">
        <f>_xlfn.XLOOKUP(ohrm_timesheet_action_log[[#This Row],[timesheet_id]],ohrm_timesheet[timesheet_id],ohrm_timesheet[state],"NF",0,1)</f>
        <v>APPROVED</v>
      </c>
      <c r="I186" s="1">
        <f>_xlfn.XLOOKUP(ohrm_timesheet_action_log[[#This Row],[timesheet_id]],ohrm_timesheet[timesheet_id],ohrm_timesheet[start_date],"NF",0,1)</f>
        <v>44669</v>
      </c>
      <c r="J186" s="1">
        <f>_xlfn.XLOOKUP(ohrm_timesheet_action_log[[#This Row],[timesheet_id]],ohrm_timesheet[timesheet_id],ohrm_timesheet[end_date],"NF",0,1)</f>
        <v>44675</v>
      </c>
      <c r="K186">
        <f>_xlfn.XLOOKUP(ohrm_timesheet_action_log[[#This Row],[timesheet_id]],ohrm_timesheet[timesheet_id],ohrm_timesheet[Year],"NF",0,1)</f>
        <v>2022</v>
      </c>
      <c r="L186">
        <f>_xlfn.XLOOKUP(ohrm_timesheet_action_log[[#This Row],[timesheet_id]],ohrm_timesheet[timesheet_id],ohrm_timesheet[Month],"NF",0,1)</f>
        <v>4</v>
      </c>
      <c r="T186" s="5"/>
      <c r="U186" s="5"/>
      <c r="V186" s="5"/>
      <c r="W186" s="5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1:49" x14ac:dyDescent="0.3">
      <c r="A187">
        <v>123</v>
      </c>
      <c r="B187">
        <v>182</v>
      </c>
      <c r="C187" t="s">
        <v>393</v>
      </c>
      <c r="D187" t="s">
        <v>675</v>
      </c>
      <c r="E187" s="1">
        <v>44684</v>
      </c>
      <c r="F187">
        <v>3</v>
      </c>
      <c r="G187" t="str">
        <f>_xlfn.XLOOKUP(ohrm_timesheet_action_log[[#This Row],[timesheet_id]],ohrm_timesheet[timesheet_id],ohrm_timesheet[Employee Name],"NF",0,1)</f>
        <v>x_Preeti Kaushik</v>
      </c>
      <c r="H187" t="str">
        <f>_xlfn.XLOOKUP(ohrm_timesheet_action_log[[#This Row],[timesheet_id]],ohrm_timesheet[timesheet_id],ohrm_timesheet[state],"NF",0,1)</f>
        <v>APPROVED</v>
      </c>
      <c r="I187" s="1">
        <f>_xlfn.XLOOKUP(ohrm_timesheet_action_log[[#This Row],[timesheet_id]],ohrm_timesheet[timesheet_id],ohrm_timesheet[start_date],"NF",0,1)</f>
        <v>44669</v>
      </c>
      <c r="J187" s="1">
        <f>_xlfn.XLOOKUP(ohrm_timesheet_action_log[[#This Row],[timesheet_id]],ohrm_timesheet[timesheet_id],ohrm_timesheet[end_date],"NF",0,1)</f>
        <v>44675</v>
      </c>
      <c r="K187">
        <f>_xlfn.XLOOKUP(ohrm_timesheet_action_log[[#This Row],[timesheet_id]],ohrm_timesheet[timesheet_id],ohrm_timesheet[Year],"NF",0,1)</f>
        <v>2022</v>
      </c>
      <c r="L187">
        <f>_xlfn.XLOOKUP(ohrm_timesheet_action_log[[#This Row],[timesheet_id]],ohrm_timesheet[timesheet_id],ohrm_timesheet[Month],"NF",0,1)</f>
        <v>4</v>
      </c>
      <c r="T187" s="5"/>
      <c r="U187" s="5"/>
      <c r="V187" s="5"/>
      <c r="W187" s="5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1:49" x14ac:dyDescent="0.3">
      <c r="A188">
        <v>117</v>
      </c>
      <c r="B188">
        <v>183</v>
      </c>
      <c r="D188" t="s">
        <v>685</v>
      </c>
      <c r="E188" s="1">
        <v>44684</v>
      </c>
      <c r="F188">
        <v>3</v>
      </c>
      <c r="G188" t="str">
        <f>_xlfn.XLOOKUP(ohrm_timesheet_action_log[[#This Row],[timesheet_id]],ohrm_timesheet[timesheet_id],ohrm_timesheet[Employee Name],"NF",0,1)</f>
        <v>Shekhar Sharma</v>
      </c>
      <c r="H188" t="str">
        <f>_xlfn.XLOOKUP(ohrm_timesheet_action_log[[#This Row],[timesheet_id]],ohrm_timesheet[timesheet_id],ohrm_timesheet[state],"NF",0,1)</f>
        <v>APPROVED</v>
      </c>
      <c r="I188" s="1">
        <f>_xlfn.XLOOKUP(ohrm_timesheet_action_log[[#This Row],[timesheet_id]],ohrm_timesheet[timesheet_id],ohrm_timesheet[start_date],"NF",0,1)</f>
        <v>44676</v>
      </c>
      <c r="J188" s="1">
        <f>_xlfn.XLOOKUP(ohrm_timesheet_action_log[[#This Row],[timesheet_id]],ohrm_timesheet[timesheet_id],ohrm_timesheet[end_date],"NF",0,1)</f>
        <v>44682</v>
      </c>
      <c r="K188">
        <f>_xlfn.XLOOKUP(ohrm_timesheet_action_log[[#This Row],[timesheet_id]],ohrm_timesheet[timesheet_id],ohrm_timesheet[Year],"NF",0,1)</f>
        <v>2022</v>
      </c>
      <c r="L188">
        <f>_xlfn.XLOOKUP(ohrm_timesheet_action_log[[#This Row],[timesheet_id]],ohrm_timesheet[timesheet_id],ohrm_timesheet[Month],"NF",0,1)</f>
        <v>4</v>
      </c>
      <c r="T188" s="5"/>
      <c r="U188" s="5"/>
      <c r="V188" s="5"/>
      <c r="W188" s="5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 spans="1:49" x14ac:dyDescent="0.3">
      <c r="A189">
        <v>117</v>
      </c>
      <c r="B189">
        <v>184</v>
      </c>
      <c r="C189" t="s">
        <v>393</v>
      </c>
      <c r="D189" t="s">
        <v>675</v>
      </c>
      <c r="E189" s="1">
        <v>44684</v>
      </c>
      <c r="F189">
        <v>3</v>
      </c>
      <c r="G189" t="str">
        <f>_xlfn.XLOOKUP(ohrm_timesheet_action_log[[#This Row],[timesheet_id]],ohrm_timesheet[timesheet_id],ohrm_timesheet[Employee Name],"NF",0,1)</f>
        <v>Shekhar Sharma</v>
      </c>
      <c r="H189" t="str">
        <f>_xlfn.XLOOKUP(ohrm_timesheet_action_log[[#This Row],[timesheet_id]],ohrm_timesheet[timesheet_id],ohrm_timesheet[state],"NF",0,1)</f>
        <v>APPROVED</v>
      </c>
      <c r="I189" s="1">
        <f>_xlfn.XLOOKUP(ohrm_timesheet_action_log[[#This Row],[timesheet_id]],ohrm_timesheet[timesheet_id],ohrm_timesheet[start_date],"NF",0,1)</f>
        <v>44676</v>
      </c>
      <c r="J189" s="1">
        <f>_xlfn.XLOOKUP(ohrm_timesheet_action_log[[#This Row],[timesheet_id]],ohrm_timesheet[timesheet_id],ohrm_timesheet[end_date],"NF",0,1)</f>
        <v>44682</v>
      </c>
      <c r="K189">
        <f>_xlfn.XLOOKUP(ohrm_timesheet_action_log[[#This Row],[timesheet_id]],ohrm_timesheet[timesheet_id],ohrm_timesheet[Year],"NF",0,1)</f>
        <v>2022</v>
      </c>
      <c r="L189">
        <f>_xlfn.XLOOKUP(ohrm_timesheet_action_log[[#This Row],[timesheet_id]],ohrm_timesheet[timesheet_id],ohrm_timesheet[Month],"NF",0,1)</f>
        <v>4</v>
      </c>
      <c r="T189" s="5"/>
      <c r="U189" s="5"/>
      <c r="V189" s="5"/>
      <c r="W189" s="5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 spans="1:49" x14ac:dyDescent="0.3">
      <c r="A190">
        <v>123</v>
      </c>
      <c r="B190">
        <v>185</v>
      </c>
      <c r="D190" t="s">
        <v>685</v>
      </c>
      <c r="E190" s="1">
        <v>44684</v>
      </c>
      <c r="F190">
        <v>3</v>
      </c>
      <c r="G190" t="str">
        <f>_xlfn.XLOOKUP(ohrm_timesheet_action_log[[#This Row],[timesheet_id]],ohrm_timesheet[timesheet_id],ohrm_timesheet[Employee Name],"NF",0,1)</f>
        <v>x_Preeti Kaushik</v>
      </c>
      <c r="H190" t="str">
        <f>_xlfn.XLOOKUP(ohrm_timesheet_action_log[[#This Row],[timesheet_id]],ohrm_timesheet[timesheet_id],ohrm_timesheet[state],"NF",0,1)</f>
        <v>APPROVED</v>
      </c>
      <c r="I190" s="1">
        <f>_xlfn.XLOOKUP(ohrm_timesheet_action_log[[#This Row],[timesheet_id]],ohrm_timesheet[timesheet_id],ohrm_timesheet[start_date],"NF",0,1)</f>
        <v>44669</v>
      </c>
      <c r="J190" s="1">
        <f>_xlfn.XLOOKUP(ohrm_timesheet_action_log[[#This Row],[timesheet_id]],ohrm_timesheet[timesheet_id],ohrm_timesheet[end_date],"NF",0,1)</f>
        <v>44675</v>
      </c>
      <c r="K190">
        <f>_xlfn.XLOOKUP(ohrm_timesheet_action_log[[#This Row],[timesheet_id]],ohrm_timesheet[timesheet_id],ohrm_timesheet[Year],"NF",0,1)</f>
        <v>2022</v>
      </c>
      <c r="L190">
        <f>_xlfn.XLOOKUP(ohrm_timesheet_action_log[[#This Row],[timesheet_id]],ohrm_timesheet[timesheet_id],ohrm_timesheet[Month],"NF",0,1)</f>
        <v>4</v>
      </c>
      <c r="T190" s="5"/>
      <c r="U190" s="5"/>
      <c r="V190" s="5"/>
      <c r="W190" s="5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 spans="1:49" x14ac:dyDescent="0.3">
      <c r="A191">
        <v>123</v>
      </c>
      <c r="B191">
        <v>186</v>
      </c>
      <c r="C191" t="s">
        <v>393</v>
      </c>
      <c r="D191" t="s">
        <v>675</v>
      </c>
      <c r="E191" s="1">
        <v>44684</v>
      </c>
      <c r="F191">
        <v>3</v>
      </c>
      <c r="G191" t="str">
        <f>_xlfn.XLOOKUP(ohrm_timesheet_action_log[[#This Row],[timesheet_id]],ohrm_timesheet[timesheet_id],ohrm_timesheet[Employee Name],"NF",0,1)</f>
        <v>x_Preeti Kaushik</v>
      </c>
      <c r="H191" t="str">
        <f>_xlfn.XLOOKUP(ohrm_timesheet_action_log[[#This Row],[timesheet_id]],ohrm_timesheet[timesheet_id],ohrm_timesheet[state],"NF",0,1)</f>
        <v>APPROVED</v>
      </c>
      <c r="I191" s="1">
        <f>_xlfn.XLOOKUP(ohrm_timesheet_action_log[[#This Row],[timesheet_id]],ohrm_timesheet[timesheet_id],ohrm_timesheet[start_date],"NF",0,1)</f>
        <v>44669</v>
      </c>
      <c r="J191" s="1">
        <f>_xlfn.XLOOKUP(ohrm_timesheet_action_log[[#This Row],[timesheet_id]],ohrm_timesheet[timesheet_id],ohrm_timesheet[end_date],"NF",0,1)</f>
        <v>44675</v>
      </c>
      <c r="K191">
        <f>_xlfn.XLOOKUP(ohrm_timesheet_action_log[[#This Row],[timesheet_id]],ohrm_timesheet[timesheet_id],ohrm_timesheet[Year],"NF",0,1)</f>
        <v>2022</v>
      </c>
      <c r="L191">
        <f>_xlfn.XLOOKUP(ohrm_timesheet_action_log[[#This Row],[timesheet_id]],ohrm_timesheet[timesheet_id],ohrm_timesheet[Month],"NF",0,1)</f>
        <v>4</v>
      </c>
      <c r="T191" s="5"/>
      <c r="U191" s="5"/>
      <c r="V191" s="5"/>
      <c r="W191" s="5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 spans="1:49" x14ac:dyDescent="0.3">
      <c r="A192">
        <v>124</v>
      </c>
      <c r="B192">
        <v>187</v>
      </c>
      <c r="D192" t="s">
        <v>676</v>
      </c>
      <c r="E192" s="1">
        <v>44691</v>
      </c>
      <c r="F192">
        <v>6</v>
      </c>
      <c r="G192" t="str">
        <f>_xlfn.XLOOKUP(ohrm_timesheet_action_log[[#This Row],[timesheet_id]],ohrm_timesheet[timesheet_id],ohrm_timesheet[Employee Name],"NF",0,1)</f>
        <v>Shekhar Sharma</v>
      </c>
      <c r="H192" t="str">
        <f>_xlfn.XLOOKUP(ohrm_timesheet_action_log[[#This Row],[timesheet_id]],ohrm_timesheet[timesheet_id],ohrm_timesheet[state],"NF",0,1)</f>
        <v>APPROVED</v>
      </c>
      <c r="I192" s="1">
        <f>_xlfn.XLOOKUP(ohrm_timesheet_action_log[[#This Row],[timesheet_id]],ohrm_timesheet[timesheet_id],ohrm_timesheet[start_date],"NF",0,1)</f>
        <v>44683</v>
      </c>
      <c r="J192" s="1">
        <f>_xlfn.XLOOKUP(ohrm_timesheet_action_log[[#This Row],[timesheet_id]],ohrm_timesheet[timesheet_id],ohrm_timesheet[end_date],"NF",0,1)</f>
        <v>44689</v>
      </c>
      <c r="K192">
        <f>_xlfn.XLOOKUP(ohrm_timesheet_action_log[[#This Row],[timesheet_id]],ohrm_timesheet[timesheet_id],ohrm_timesheet[Year],"NF",0,1)</f>
        <v>2022</v>
      </c>
      <c r="L192">
        <f>_xlfn.XLOOKUP(ohrm_timesheet_action_log[[#This Row],[timesheet_id]],ohrm_timesheet[timesheet_id],ohrm_timesheet[Month],"NF",0,1)</f>
        <v>5</v>
      </c>
      <c r="T192" s="5"/>
      <c r="U192" s="5"/>
      <c r="V192" s="5"/>
      <c r="W192" s="5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 spans="1:49" x14ac:dyDescent="0.3">
      <c r="A193">
        <v>153</v>
      </c>
      <c r="B193">
        <v>188</v>
      </c>
      <c r="D193" t="s">
        <v>676</v>
      </c>
      <c r="E193" s="1">
        <v>44701</v>
      </c>
      <c r="F193">
        <v>14</v>
      </c>
      <c r="G193" t="str">
        <f>_xlfn.XLOOKUP(ohrm_timesheet_action_log[[#This Row],[timesheet_id]],ohrm_timesheet[timesheet_id],ohrm_timesheet[Employee Name],"NF",0,1)</f>
        <v>Amol Jalda</v>
      </c>
      <c r="H193" t="str">
        <f>_xlfn.XLOOKUP(ohrm_timesheet_action_log[[#This Row],[timesheet_id]],ohrm_timesheet[timesheet_id],ohrm_timesheet[state],"NF",0,1)</f>
        <v>APPROVED</v>
      </c>
      <c r="I193" s="1">
        <f>_xlfn.XLOOKUP(ohrm_timesheet_action_log[[#This Row],[timesheet_id]],ohrm_timesheet[timesheet_id],ohrm_timesheet[start_date],"NF",0,1)</f>
        <v>44697</v>
      </c>
      <c r="J193" s="1">
        <f>_xlfn.XLOOKUP(ohrm_timesheet_action_log[[#This Row],[timesheet_id]],ohrm_timesheet[timesheet_id],ohrm_timesheet[end_date],"NF",0,1)</f>
        <v>44703</v>
      </c>
      <c r="K193">
        <f>_xlfn.XLOOKUP(ohrm_timesheet_action_log[[#This Row],[timesheet_id]],ohrm_timesheet[timesheet_id],ohrm_timesheet[Year],"NF",0,1)</f>
        <v>2022</v>
      </c>
      <c r="L193">
        <f>_xlfn.XLOOKUP(ohrm_timesheet_action_log[[#This Row],[timesheet_id]],ohrm_timesheet[timesheet_id],ohrm_timesheet[Month],"NF",0,1)</f>
        <v>5</v>
      </c>
      <c r="T193" s="5"/>
      <c r="U193" s="5"/>
      <c r="V193" s="5"/>
      <c r="W193" s="5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 spans="1:49" x14ac:dyDescent="0.3">
      <c r="A194">
        <v>150</v>
      </c>
      <c r="B194">
        <v>189</v>
      </c>
      <c r="D194" t="s">
        <v>676</v>
      </c>
      <c r="E194" s="1">
        <v>44701</v>
      </c>
      <c r="F194">
        <v>6</v>
      </c>
      <c r="G194" t="str">
        <f>_xlfn.XLOOKUP(ohrm_timesheet_action_log[[#This Row],[timesheet_id]],ohrm_timesheet[timesheet_id],ohrm_timesheet[Employee Name],"NF",0,1)</f>
        <v>Shekhar Sharma</v>
      </c>
      <c r="H194" t="str">
        <f>_xlfn.XLOOKUP(ohrm_timesheet_action_log[[#This Row],[timesheet_id]],ohrm_timesheet[timesheet_id],ohrm_timesheet[state],"NF",0,1)</f>
        <v>APPROVED</v>
      </c>
      <c r="I194" s="1">
        <f>_xlfn.XLOOKUP(ohrm_timesheet_action_log[[#This Row],[timesheet_id]],ohrm_timesheet[timesheet_id],ohrm_timesheet[start_date],"NF",0,1)</f>
        <v>44690</v>
      </c>
      <c r="J194" s="1">
        <f>_xlfn.XLOOKUP(ohrm_timesheet_action_log[[#This Row],[timesheet_id]],ohrm_timesheet[timesheet_id],ohrm_timesheet[end_date],"NF",0,1)</f>
        <v>44696</v>
      </c>
      <c r="K194">
        <f>_xlfn.XLOOKUP(ohrm_timesheet_action_log[[#This Row],[timesheet_id]],ohrm_timesheet[timesheet_id],ohrm_timesheet[Year],"NF",0,1)</f>
        <v>2022</v>
      </c>
      <c r="L194">
        <f>_xlfn.XLOOKUP(ohrm_timesheet_action_log[[#This Row],[timesheet_id]],ohrm_timesheet[timesheet_id],ohrm_timesheet[Month],"NF",0,1)</f>
        <v>5</v>
      </c>
      <c r="T194" s="5"/>
      <c r="U194" s="5"/>
      <c r="V194" s="5"/>
      <c r="W194" s="5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 spans="1:49" x14ac:dyDescent="0.3">
      <c r="A195">
        <v>154</v>
      </c>
      <c r="B195">
        <v>190</v>
      </c>
      <c r="D195" t="s">
        <v>676</v>
      </c>
      <c r="E195" s="1">
        <v>44701</v>
      </c>
      <c r="F195">
        <v>6</v>
      </c>
      <c r="G195" t="str">
        <f>_xlfn.XLOOKUP(ohrm_timesheet_action_log[[#This Row],[timesheet_id]],ohrm_timesheet[timesheet_id],ohrm_timesheet[Employee Name],"NF",0,1)</f>
        <v>Shekhar Sharma</v>
      </c>
      <c r="H195" t="str">
        <f>_xlfn.XLOOKUP(ohrm_timesheet_action_log[[#This Row],[timesheet_id]],ohrm_timesheet[timesheet_id],ohrm_timesheet[state],"NF",0,1)</f>
        <v>APPROVED</v>
      </c>
      <c r="I195" s="1">
        <f>_xlfn.XLOOKUP(ohrm_timesheet_action_log[[#This Row],[timesheet_id]],ohrm_timesheet[timesheet_id],ohrm_timesheet[start_date],"NF",0,1)</f>
        <v>44697</v>
      </c>
      <c r="J195" s="1">
        <f>_xlfn.XLOOKUP(ohrm_timesheet_action_log[[#This Row],[timesheet_id]],ohrm_timesheet[timesheet_id],ohrm_timesheet[end_date],"NF",0,1)</f>
        <v>44703</v>
      </c>
      <c r="K195">
        <f>_xlfn.XLOOKUP(ohrm_timesheet_action_log[[#This Row],[timesheet_id]],ohrm_timesheet[timesheet_id],ohrm_timesheet[Year],"NF",0,1)</f>
        <v>2022</v>
      </c>
      <c r="L195">
        <f>_xlfn.XLOOKUP(ohrm_timesheet_action_log[[#This Row],[timesheet_id]],ohrm_timesheet[timesheet_id],ohrm_timesheet[Month],"NF",0,1)</f>
        <v>5</v>
      </c>
      <c r="T195" s="5"/>
      <c r="U195" s="5"/>
      <c r="V195" s="5"/>
      <c r="W195" s="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 spans="1:49" x14ac:dyDescent="0.3">
      <c r="A196">
        <v>149</v>
      </c>
      <c r="B196">
        <v>191</v>
      </c>
      <c r="D196" t="s">
        <v>676</v>
      </c>
      <c r="E196" s="1">
        <v>44702</v>
      </c>
      <c r="F196">
        <v>13</v>
      </c>
      <c r="G196" t="str">
        <f>_xlfn.XLOOKUP(ohrm_timesheet_action_log[[#This Row],[timesheet_id]],ohrm_timesheet[timesheet_id],ohrm_timesheet[Employee Name],"NF",0,1)</f>
        <v>x_Preeti Kaushik</v>
      </c>
      <c r="H196" t="str">
        <f>_xlfn.XLOOKUP(ohrm_timesheet_action_log[[#This Row],[timesheet_id]],ohrm_timesheet[timesheet_id],ohrm_timesheet[state],"NF",0,1)</f>
        <v>APPROVED</v>
      </c>
      <c r="I196" s="1">
        <f>_xlfn.XLOOKUP(ohrm_timesheet_action_log[[#This Row],[timesheet_id]],ohrm_timesheet[timesheet_id],ohrm_timesheet[start_date],"NF",0,1)</f>
        <v>44683</v>
      </c>
      <c r="J196" s="1">
        <f>_xlfn.XLOOKUP(ohrm_timesheet_action_log[[#This Row],[timesheet_id]],ohrm_timesheet[timesheet_id],ohrm_timesheet[end_date],"NF",0,1)</f>
        <v>44689</v>
      </c>
      <c r="K196">
        <f>_xlfn.XLOOKUP(ohrm_timesheet_action_log[[#This Row],[timesheet_id]],ohrm_timesheet[timesheet_id],ohrm_timesheet[Year],"NF",0,1)</f>
        <v>2022</v>
      </c>
      <c r="L196">
        <f>_xlfn.XLOOKUP(ohrm_timesheet_action_log[[#This Row],[timesheet_id]],ohrm_timesheet[timesheet_id],ohrm_timesheet[Month],"NF",0,1)</f>
        <v>5</v>
      </c>
      <c r="T196" s="5"/>
      <c r="U196" s="5"/>
      <c r="V196" s="5"/>
      <c r="W196" s="5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</row>
    <row r="197" spans="1:49" x14ac:dyDescent="0.3">
      <c r="A197">
        <v>156</v>
      </c>
      <c r="B197">
        <v>192</v>
      </c>
      <c r="D197" t="s">
        <v>676</v>
      </c>
      <c r="E197" s="1">
        <v>44702</v>
      </c>
      <c r="F197">
        <v>13</v>
      </c>
      <c r="G197" t="str">
        <f>_xlfn.XLOOKUP(ohrm_timesheet_action_log[[#This Row],[timesheet_id]],ohrm_timesheet[timesheet_id],ohrm_timesheet[Employee Name],"NF",0,1)</f>
        <v>x_Preeti Kaushik</v>
      </c>
      <c r="H197" t="str">
        <f>_xlfn.XLOOKUP(ohrm_timesheet_action_log[[#This Row],[timesheet_id]],ohrm_timesheet[timesheet_id],ohrm_timesheet[state],"NF",0,1)</f>
        <v>APPROVED</v>
      </c>
      <c r="I197" s="1">
        <f>_xlfn.XLOOKUP(ohrm_timesheet_action_log[[#This Row],[timesheet_id]],ohrm_timesheet[timesheet_id],ohrm_timesheet[start_date],"NF",0,1)</f>
        <v>44690</v>
      </c>
      <c r="J197" s="1">
        <f>_xlfn.XLOOKUP(ohrm_timesheet_action_log[[#This Row],[timesheet_id]],ohrm_timesheet[timesheet_id],ohrm_timesheet[end_date],"NF",0,1)</f>
        <v>44696</v>
      </c>
      <c r="K197">
        <f>_xlfn.XLOOKUP(ohrm_timesheet_action_log[[#This Row],[timesheet_id]],ohrm_timesheet[timesheet_id],ohrm_timesheet[Year],"NF",0,1)</f>
        <v>2022</v>
      </c>
      <c r="L197">
        <f>_xlfn.XLOOKUP(ohrm_timesheet_action_log[[#This Row],[timesheet_id]],ohrm_timesheet[timesheet_id],ohrm_timesheet[Month],"NF",0,1)</f>
        <v>5</v>
      </c>
      <c r="T197" s="5"/>
      <c r="U197" s="5"/>
      <c r="V197" s="5"/>
      <c r="W197" s="5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 spans="1:49" x14ac:dyDescent="0.3">
      <c r="A198">
        <v>155</v>
      </c>
      <c r="B198">
        <v>193</v>
      </c>
      <c r="D198" t="s">
        <v>676</v>
      </c>
      <c r="E198" s="1">
        <v>44702</v>
      </c>
      <c r="F198">
        <v>13</v>
      </c>
      <c r="G198" t="str">
        <f>_xlfn.XLOOKUP(ohrm_timesheet_action_log[[#This Row],[timesheet_id]],ohrm_timesheet[timesheet_id],ohrm_timesheet[Employee Name],"NF",0,1)</f>
        <v>x_Preeti Kaushik</v>
      </c>
      <c r="H198" t="str">
        <f>_xlfn.XLOOKUP(ohrm_timesheet_action_log[[#This Row],[timesheet_id]],ohrm_timesheet[timesheet_id],ohrm_timesheet[state],"NF",0,1)</f>
        <v>APPROVED</v>
      </c>
      <c r="I198" s="1">
        <f>_xlfn.XLOOKUP(ohrm_timesheet_action_log[[#This Row],[timesheet_id]],ohrm_timesheet[timesheet_id],ohrm_timesheet[start_date],"NF",0,1)</f>
        <v>44697</v>
      </c>
      <c r="J198" s="1">
        <f>_xlfn.XLOOKUP(ohrm_timesheet_action_log[[#This Row],[timesheet_id]],ohrm_timesheet[timesheet_id],ohrm_timesheet[end_date],"NF",0,1)</f>
        <v>44703</v>
      </c>
      <c r="K198">
        <f>_xlfn.XLOOKUP(ohrm_timesheet_action_log[[#This Row],[timesheet_id]],ohrm_timesheet[timesheet_id],ohrm_timesheet[Year],"NF",0,1)</f>
        <v>2022</v>
      </c>
      <c r="L198">
        <f>_xlfn.XLOOKUP(ohrm_timesheet_action_log[[#This Row],[timesheet_id]],ohrm_timesheet[timesheet_id],ohrm_timesheet[Month],"NF",0,1)</f>
        <v>5</v>
      </c>
      <c r="T198" s="5"/>
      <c r="U198" s="5"/>
      <c r="V198" s="5"/>
      <c r="W198" s="5"/>
      <c r="X198" s="5"/>
      <c r="Y198" s="5"/>
      <c r="Z198" s="5"/>
      <c r="AA198" s="5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 spans="1:49" x14ac:dyDescent="0.3">
      <c r="A199">
        <v>125</v>
      </c>
      <c r="B199">
        <v>194</v>
      </c>
      <c r="D199" t="s">
        <v>676</v>
      </c>
      <c r="E199" s="1">
        <v>44705</v>
      </c>
      <c r="F199">
        <v>11</v>
      </c>
      <c r="G199" t="str">
        <f>_xlfn.XLOOKUP(ohrm_timesheet_action_log[[#This Row],[timesheet_id]],ohrm_timesheet[timesheet_id],ohrm_timesheet[Employee Name],"NF",0,1)</f>
        <v>x_Ajit Singh</v>
      </c>
      <c r="H199" t="str">
        <f>_xlfn.XLOOKUP(ohrm_timesheet_action_log[[#This Row],[timesheet_id]],ohrm_timesheet[timesheet_id],ohrm_timesheet[state],"NF",0,1)</f>
        <v>APPROVED</v>
      </c>
      <c r="I199" s="1">
        <f>_xlfn.XLOOKUP(ohrm_timesheet_action_log[[#This Row],[timesheet_id]],ohrm_timesheet[timesheet_id],ohrm_timesheet[start_date],"NF",0,1)</f>
        <v>44683</v>
      </c>
      <c r="J199" s="1">
        <f>_xlfn.XLOOKUP(ohrm_timesheet_action_log[[#This Row],[timesheet_id]],ohrm_timesheet[timesheet_id],ohrm_timesheet[end_date],"NF",0,1)</f>
        <v>44689</v>
      </c>
      <c r="K199">
        <f>_xlfn.XLOOKUP(ohrm_timesheet_action_log[[#This Row],[timesheet_id]],ohrm_timesheet[timesheet_id],ohrm_timesheet[Year],"NF",0,1)</f>
        <v>2022</v>
      </c>
      <c r="L199">
        <f>_xlfn.XLOOKUP(ohrm_timesheet_action_log[[#This Row],[timesheet_id]],ohrm_timesheet[timesheet_id],ohrm_timesheet[Month],"NF",0,1)</f>
        <v>5</v>
      </c>
      <c r="T199" s="5"/>
      <c r="U199" s="5"/>
      <c r="V199" s="5"/>
      <c r="W199" s="5"/>
      <c r="X199" s="5"/>
      <c r="Y199" s="5"/>
      <c r="Z199" s="5"/>
      <c r="AA199" s="5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 spans="1:49" x14ac:dyDescent="0.3">
      <c r="A200">
        <v>152</v>
      </c>
      <c r="B200">
        <v>195</v>
      </c>
      <c r="D200" t="s">
        <v>676</v>
      </c>
      <c r="E200" s="1">
        <v>44705</v>
      </c>
      <c r="F200">
        <v>11</v>
      </c>
      <c r="G200" t="str">
        <f>_xlfn.XLOOKUP(ohrm_timesheet_action_log[[#This Row],[timesheet_id]],ohrm_timesheet[timesheet_id],ohrm_timesheet[Employee Name],"NF",0,1)</f>
        <v>x_Ajit Singh</v>
      </c>
      <c r="H200" t="str">
        <f>_xlfn.XLOOKUP(ohrm_timesheet_action_log[[#This Row],[timesheet_id]],ohrm_timesheet[timesheet_id],ohrm_timesheet[state],"NF",0,1)</f>
        <v>APPROVED</v>
      </c>
      <c r="I200" s="1">
        <f>_xlfn.XLOOKUP(ohrm_timesheet_action_log[[#This Row],[timesheet_id]],ohrm_timesheet[timesheet_id],ohrm_timesheet[start_date],"NF",0,1)</f>
        <v>44690</v>
      </c>
      <c r="J200" s="1">
        <f>_xlfn.XLOOKUP(ohrm_timesheet_action_log[[#This Row],[timesheet_id]],ohrm_timesheet[timesheet_id],ohrm_timesheet[end_date],"NF",0,1)</f>
        <v>44696</v>
      </c>
      <c r="K200">
        <f>_xlfn.XLOOKUP(ohrm_timesheet_action_log[[#This Row],[timesheet_id]],ohrm_timesheet[timesheet_id],ohrm_timesheet[Year],"NF",0,1)</f>
        <v>2022</v>
      </c>
      <c r="L200">
        <f>_xlfn.XLOOKUP(ohrm_timesheet_action_log[[#This Row],[timesheet_id]],ohrm_timesheet[timesheet_id],ohrm_timesheet[Month],"NF",0,1)</f>
        <v>5</v>
      </c>
      <c r="T200" s="5"/>
      <c r="U200" s="5"/>
      <c r="V200" s="5"/>
      <c r="W200" s="5"/>
      <c r="X200" s="5"/>
      <c r="Y200" s="5"/>
      <c r="Z200" s="5"/>
      <c r="AA200" s="5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 spans="1:49" x14ac:dyDescent="0.3">
      <c r="A201">
        <v>151</v>
      </c>
      <c r="B201">
        <v>196</v>
      </c>
      <c r="D201" t="s">
        <v>676</v>
      </c>
      <c r="E201" s="1">
        <v>44705</v>
      </c>
      <c r="F201">
        <v>11</v>
      </c>
      <c r="G201" t="str">
        <f>_xlfn.XLOOKUP(ohrm_timesheet_action_log[[#This Row],[timesheet_id]],ohrm_timesheet[timesheet_id],ohrm_timesheet[Employee Name],"NF",0,1)</f>
        <v>x_Ajit Singh</v>
      </c>
      <c r="H201" t="str">
        <f>_xlfn.XLOOKUP(ohrm_timesheet_action_log[[#This Row],[timesheet_id]],ohrm_timesheet[timesheet_id],ohrm_timesheet[state],"NF",0,1)</f>
        <v>APPROVED</v>
      </c>
      <c r="I201" s="1">
        <f>_xlfn.XLOOKUP(ohrm_timesheet_action_log[[#This Row],[timesheet_id]],ohrm_timesheet[timesheet_id],ohrm_timesheet[start_date],"NF",0,1)</f>
        <v>44697</v>
      </c>
      <c r="J201" s="1">
        <f>_xlfn.XLOOKUP(ohrm_timesheet_action_log[[#This Row],[timesheet_id]],ohrm_timesheet[timesheet_id],ohrm_timesheet[end_date],"NF",0,1)</f>
        <v>44703</v>
      </c>
      <c r="K201">
        <f>_xlfn.XLOOKUP(ohrm_timesheet_action_log[[#This Row],[timesheet_id]],ohrm_timesheet[timesheet_id],ohrm_timesheet[Year],"NF",0,1)</f>
        <v>2022</v>
      </c>
      <c r="L201">
        <f>_xlfn.XLOOKUP(ohrm_timesheet_action_log[[#This Row],[timesheet_id]],ohrm_timesheet[timesheet_id],ohrm_timesheet[Month],"NF",0,1)</f>
        <v>5</v>
      </c>
      <c r="T201" s="5"/>
      <c r="U201" s="5"/>
      <c r="V201" s="5"/>
      <c r="W201" s="5"/>
      <c r="X201" s="5"/>
      <c r="Y201" s="5"/>
      <c r="Z201" s="5"/>
      <c r="AA201" s="5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 spans="1:49" x14ac:dyDescent="0.3">
      <c r="A202">
        <v>153</v>
      </c>
      <c r="B202">
        <v>197</v>
      </c>
      <c r="C202" t="s">
        <v>393</v>
      </c>
      <c r="D202" t="s">
        <v>675</v>
      </c>
      <c r="E202" s="1">
        <v>44706</v>
      </c>
      <c r="F202">
        <v>3</v>
      </c>
      <c r="G202" t="str">
        <f>_xlfn.XLOOKUP(ohrm_timesheet_action_log[[#This Row],[timesheet_id]],ohrm_timesheet[timesheet_id],ohrm_timesheet[Employee Name],"NF",0,1)</f>
        <v>Amol Jalda</v>
      </c>
      <c r="H202" t="str">
        <f>_xlfn.XLOOKUP(ohrm_timesheet_action_log[[#This Row],[timesheet_id]],ohrm_timesheet[timesheet_id],ohrm_timesheet[state],"NF",0,1)</f>
        <v>APPROVED</v>
      </c>
      <c r="I202" s="1">
        <f>_xlfn.XLOOKUP(ohrm_timesheet_action_log[[#This Row],[timesheet_id]],ohrm_timesheet[timesheet_id],ohrm_timesheet[start_date],"NF",0,1)</f>
        <v>44697</v>
      </c>
      <c r="J202" s="1">
        <f>_xlfn.XLOOKUP(ohrm_timesheet_action_log[[#This Row],[timesheet_id]],ohrm_timesheet[timesheet_id],ohrm_timesheet[end_date],"NF",0,1)</f>
        <v>44703</v>
      </c>
      <c r="K202">
        <f>_xlfn.XLOOKUP(ohrm_timesheet_action_log[[#This Row],[timesheet_id]],ohrm_timesheet[timesheet_id],ohrm_timesheet[Year],"NF",0,1)</f>
        <v>2022</v>
      </c>
      <c r="L202">
        <f>_xlfn.XLOOKUP(ohrm_timesheet_action_log[[#This Row],[timesheet_id]],ohrm_timesheet[timesheet_id],ohrm_timesheet[Month],"NF",0,1)</f>
        <v>5</v>
      </c>
      <c r="T202" s="5"/>
      <c r="U202" s="5"/>
      <c r="V202" s="5"/>
      <c r="W202" s="5"/>
      <c r="X202" s="5"/>
      <c r="Y202" s="5"/>
      <c r="Z202" s="5"/>
      <c r="AA202" s="5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 spans="1:49" x14ac:dyDescent="0.3">
      <c r="A203">
        <v>155</v>
      </c>
      <c r="B203">
        <v>198</v>
      </c>
      <c r="C203" t="s">
        <v>393</v>
      </c>
      <c r="D203" t="s">
        <v>675</v>
      </c>
      <c r="E203" s="1">
        <v>44707</v>
      </c>
      <c r="F203">
        <v>3</v>
      </c>
      <c r="G203" t="str">
        <f>_xlfn.XLOOKUP(ohrm_timesheet_action_log[[#This Row],[timesheet_id]],ohrm_timesheet[timesheet_id],ohrm_timesheet[Employee Name],"NF",0,1)</f>
        <v>x_Preeti Kaushik</v>
      </c>
      <c r="H203" t="str">
        <f>_xlfn.XLOOKUP(ohrm_timesheet_action_log[[#This Row],[timesheet_id]],ohrm_timesheet[timesheet_id],ohrm_timesheet[state],"NF",0,1)</f>
        <v>APPROVED</v>
      </c>
      <c r="I203" s="1">
        <f>_xlfn.XLOOKUP(ohrm_timesheet_action_log[[#This Row],[timesheet_id]],ohrm_timesheet[timesheet_id],ohrm_timesheet[start_date],"NF",0,1)</f>
        <v>44697</v>
      </c>
      <c r="J203" s="1">
        <f>_xlfn.XLOOKUP(ohrm_timesheet_action_log[[#This Row],[timesheet_id]],ohrm_timesheet[timesheet_id],ohrm_timesheet[end_date],"NF",0,1)</f>
        <v>44703</v>
      </c>
      <c r="K203">
        <f>_xlfn.XLOOKUP(ohrm_timesheet_action_log[[#This Row],[timesheet_id]],ohrm_timesheet[timesheet_id],ohrm_timesheet[Year],"NF",0,1)</f>
        <v>2022</v>
      </c>
      <c r="L203">
        <f>_xlfn.XLOOKUP(ohrm_timesheet_action_log[[#This Row],[timesheet_id]],ohrm_timesheet[timesheet_id],ohrm_timesheet[Month],"NF",0,1)</f>
        <v>5</v>
      </c>
      <c r="T203" s="5"/>
      <c r="U203" s="5"/>
      <c r="V203" s="5"/>
      <c r="W203" s="5"/>
      <c r="X203" s="5"/>
      <c r="Y203" s="5"/>
      <c r="Z203" s="5"/>
      <c r="AA203" s="5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 spans="1:49" x14ac:dyDescent="0.3">
      <c r="A204">
        <v>156</v>
      </c>
      <c r="B204">
        <v>199</v>
      </c>
      <c r="C204" t="s">
        <v>393</v>
      </c>
      <c r="D204" t="s">
        <v>675</v>
      </c>
      <c r="E204" s="1">
        <v>44707</v>
      </c>
      <c r="F204">
        <v>3</v>
      </c>
      <c r="G204" t="str">
        <f>_xlfn.XLOOKUP(ohrm_timesheet_action_log[[#This Row],[timesheet_id]],ohrm_timesheet[timesheet_id],ohrm_timesheet[Employee Name],"NF",0,1)</f>
        <v>x_Preeti Kaushik</v>
      </c>
      <c r="H204" t="str">
        <f>_xlfn.XLOOKUP(ohrm_timesheet_action_log[[#This Row],[timesheet_id]],ohrm_timesheet[timesheet_id],ohrm_timesheet[state],"NF",0,1)</f>
        <v>APPROVED</v>
      </c>
      <c r="I204" s="1">
        <f>_xlfn.XLOOKUP(ohrm_timesheet_action_log[[#This Row],[timesheet_id]],ohrm_timesheet[timesheet_id],ohrm_timesheet[start_date],"NF",0,1)</f>
        <v>44690</v>
      </c>
      <c r="J204" s="1">
        <f>_xlfn.XLOOKUP(ohrm_timesheet_action_log[[#This Row],[timesheet_id]],ohrm_timesheet[timesheet_id],ohrm_timesheet[end_date],"NF",0,1)</f>
        <v>44696</v>
      </c>
      <c r="K204">
        <f>_xlfn.XLOOKUP(ohrm_timesheet_action_log[[#This Row],[timesheet_id]],ohrm_timesheet[timesheet_id],ohrm_timesheet[Year],"NF",0,1)</f>
        <v>2022</v>
      </c>
      <c r="L204">
        <f>_xlfn.XLOOKUP(ohrm_timesheet_action_log[[#This Row],[timesheet_id]],ohrm_timesheet[timesheet_id],ohrm_timesheet[Month],"NF",0,1)</f>
        <v>5</v>
      </c>
      <c r="T204" s="5"/>
      <c r="U204" s="5"/>
      <c r="V204" s="5"/>
      <c r="W204" s="5"/>
      <c r="X204" s="5"/>
      <c r="Y204" s="5"/>
      <c r="Z204" s="5"/>
      <c r="AA204" s="5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 spans="1:49" x14ac:dyDescent="0.3">
      <c r="A205">
        <v>149</v>
      </c>
      <c r="B205">
        <v>200</v>
      </c>
      <c r="C205" t="s">
        <v>393</v>
      </c>
      <c r="D205" t="s">
        <v>675</v>
      </c>
      <c r="E205" s="1">
        <v>44707</v>
      </c>
      <c r="F205">
        <v>3</v>
      </c>
      <c r="G205" t="str">
        <f>_xlfn.XLOOKUP(ohrm_timesheet_action_log[[#This Row],[timesheet_id]],ohrm_timesheet[timesheet_id],ohrm_timesheet[Employee Name],"NF",0,1)</f>
        <v>x_Preeti Kaushik</v>
      </c>
      <c r="H205" t="str">
        <f>_xlfn.XLOOKUP(ohrm_timesheet_action_log[[#This Row],[timesheet_id]],ohrm_timesheet[timesheet_id],ohrm_timesheet[state],"NF",0,1)</f>
        <v>APPROVED</v>
      </c>
      <c r="I205" s="1">
        <f>_xlfn.XLOOKUP(ohrm_timesheet_action_log[[#This Row],[timesheet_id]],ohrm_timesheet[timesheet_id],ohrm_timesheet[start_date],"NF",0,1)</f>
        <v>44683</v>
      </c>
      <c r="J205" s="1">
        <f>_xlfn.XLOOKUP(ohrm_timesheet_action_log[[#This Row],[timesheet_id]],ohrm_timesheet[timesheet_id],ohrm_timesheet[end_date],"NF",0,1)</f>
        <v>44689</v>
      </c>
      <c r="K205">
        <f>_xlfn.XLOOKUP(ohrm_timesheet_action_log[[#This Row],[timesheet_id]],ohrm_timesheet[timesheet_id],ohrm_timesheet[Year],"NF",0,1)</f>
        <v>2022</v>
      </c>
      <c r="L205">
        <f>_xlfn.XLOOKUP(ohrm_timesheet_action_log[[#This Row],[timesheet_id]],ohrm_timesheet[timesheet_id],ohrm_timesheet[Month],"NF",0,1)</f>
        <v>5</v>
      </c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 spans="1:49" x14ac:dyDescent="0.3">
      <c r="A206">
        <v>124</v>
      </c>
      <c r="B206">
        <v>201</v>
      </c>
      <c r="C206" t="s">
        <v>393</v>
      </c>
      <c r="D206" t="s">
        <v>675</v>
      </c>
      <c r="E206" s="1">
        <v>44707</v>
      </c>
      <c r="F206">
        <v>3</v>
      </c>
      <c r="G206" t="str">
        <f>_xlfn.XLOOKUP(ohrm_timesheet_action_log[[#This Row],[timesheet_id]],ohrm_timesheet[timesheet_id],ohrm_timesheet[Employee Name],"NF",0,1)</f>
        <v>Shekhar Sharma</v>
      </c>
      <c r="H206" t="str">
        <f>_xlfn.XLOOKUP(ohrm_timesheet_action_log[[#This Row],[timesheet_id]],ohrm_timesheet[timesheet_id],ohrm_timesheet[state],"NF",0,1)</f>
        <v>APPROVED</v>
      </c>
      <c r="I206" s="1">
        <f>_xlfn.XLOOKUP(ohrm_timesheet_action_log[[#This Row],[timesheet_id]],ohrm_timesheet[timesheet_id],ohrm_timesheet[start_date],"NF",0,1)</f>
        <v>44683</v>
      </c>
      <c r="J206" s="1">
        <f>_xlfn.XLOOKUP(ohrm_timesheet_action_log[[#This Row],[timesheet_id]],ohrm_timesheet[timesheet_id],ohrm_timesheet[end_date],"NF",0,1)</f>
        <v>44689</v>
      </c>
      <c r="K206">
        <f>_xlfn.XLOOKUP(ohrm_timesheet_action_log[[#This Row],[timesheet_id]],ohrm_timesheet[timesheet_id],ohrm_timesheet[Year],"NF",0,1)</f>
        <v>2022</v>
      </c>
      <c r="L206">
        <f>_xlfn.XLOOKUP(ohrm_timesheet_action_log[[#This Row],[timesheet_id]],ohrm_timesheet[timesheet_id],ohrm_timesheet[Month],"NF",0,1)</f>
        <v>5</v>
      </c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 spans="1:49" x14ac:dyDescent="0.3">
      <c r="A207">
        <v>150</v>
      </c>
      <c r="B207">
        <v>202</v>
      </c>
      <c r="C207" t="s">
        <v>393</v>
      </c>
      <c r="D207" t="s">
        <v>675</v>
      </c>
      <c r="E207" s="1">
        <v>44707</v>
      </c>
      <c r="F207">
        <v>3</v>
      </c>
      <c r="G207" t="str">
        <f>_xlfn.XLOOKUP(ohrm_timesheet_action_log[[#This Row],[timesheet_id]],ohrm_timesheet[timesheet_id],ohrm_timesheet[Employee Name],"NF",0,1)</f>
        <v>Shekhar Sharma</v>
      </c>
      <c r="H207" t="str">
        <f>_xlfn.XLOOKUP(ohrm_timesheet_action_log[[#This Row],[timesheet_id]],ohrm_timesheet[timesheet_id],ohrm_timesheet[state],"NF",0,1)</f>
        <v>APPROVED</v>
      </c>
      <c r="I207" s="1">
        <f>_xlfn.XLOOKUP(ohrm_timesheet_action_log[[#This Row],[timesheet_id]],ohrm_timesheet[timesheet_id],ohrm_timesheet[start_date],"NF",0,1)</f>
        <v>44690</v>
      </c>
      <c r="J207" s="1">
        <f>_xlfn.XLOOKUP(ohrm_timesheet_action_log[[#This Row],[timesheet_id]],ohrm_timesheet[timesheet_id],ohrm_timesheet[end_date],"NF",0,1)</f>
        <v>44696</v>
      </c>
      <c r="K207">
        <f>_xlfn.XLOOKUP(ohrm_timesheet_action_log[[#This Row],[timesheet_id]],ohrm_timesheet[timesheet_id],ohrm_timesheet[Year],"NF",0,1)</f>
        <v>2022</v>
      </c>
      <c r="L207">
        <f>_xlfn.XLOOKUP(ohrm_timesheet_action_log[[#This Row],[timesheet_id]],ohrm_timesheet[timesheet_id],ohrm_timesheet[Month],"NF",0,1)</f>
        <v>5</v>
      </c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 spans="1:49" x14ac:dyDescent="0.3">
      <c r="A208">
        <v>154</v>
      </c>
      <c r="B208">
        <v>203</v>
      </c>
      <c r="C208" t="s">
        <v>393</v>
      </c>
      <c r="D208" t="s">
        <v>675</v>
      </c>
      <c r="E208" s="1">
        <v>44707</v>
      </c>
      <c r="F208">
        <v>3</v>
      </c>
      <c r="G208" t="str">
        <f>_xlfn.XLOOKUP(ohrm_timesheet_action_log[[#This Row],[timesheet_id]],ohrm_timesheet[timesheet_id],ohrm_timesheet[Employee Name],"NF",0,1)</f>
        <v>Shekhar Sharma</v>
      </c>
      <c r="H208" t="str">
        <f>_xlfn.XLOOKUP(ohrm_timesheet_action_log[[#This Row],[timesheet_id]],ohrm_timesheet[timesheet_id],ohrm_timesheet[state],"NF",0,1)</f>
        <v>APPROVED</v>
      </c>
      <c r="I208" s="1">
        <f>_xlfn.XLOOKUP(ohrm_timesheet_action_log[[#This Row],[timesheet_id]],ohrm_timesheet[timesheet_id],ohrm_timesheet[start_date],"NF",0,1)</f>
        <v>44697</v>
      </c>
      <c r="J208" s="1">
        <f>_xlfn.XLOOKUP(ohrm_timesheet_action_log[[#This Row],[timesheet_id]],ohrm_timesheet[timesheet_id],ohrm_timesheet[end_date],"NF",0,1)</f>
        <v>44703</v>
      </c>
      <c r="K208">
        <f>_xlfn.XLOOKUP(ohrm_timesheet_action_log[[#This Row],[timesheet_id]],ohrm_timesheet[timesheet_id],ohrm_timesheet[Year],"NF",0,1)</f>
        <v>2022</v>
      </c>
      <c r="L208">
        <f>_xlfn.XLOOKUP(ohrm_timesheet_action_log[[#This Row],[timesheet_id]],ohrm_timesheet[timesheet_id],ohrm_timesheet[Month],"NF",0,1)</f>
        <v>5</v>
      </c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 spans="1:49" x14ac:dyDescent="0.3">
      <c r="A209">
        <v>125</v>
      </c>
      <c r="B209">
        <v>204</v>
      </c>
      <c r="C209" t="s">
        <v>393</v>
      </c>
      <c r="D209" t="s">
        <v>675</v>
      </c>
      <c r="E209" s="1">
        <v>44707</v>
      </c>
      <c r="F209">
        <v>3</v>
      </c>
      <c r="G209" t="str">
        <f>_xlfn.XLOOKUP(ohrm_timesheet_action_log[[#This Row],[timesheet_id]],ohrm_timesheet[timesheet_id],ohrm_timesheet[Employee Name],"NF",0,1)</f>
        <v>x_Ajit Singh</v>
      </c>
      <c r="H209" t="str">
        <f>_xlfn.XLOOKUP(ohrm_timesheet_action_log[[#This Row],[timesheet_id]],ohrm_timesheet[timesheet_id],ohrm_timesheet[state],"NF",0,1)</f>
        <v>APPROVED</v>
      </c>
      <c r="I209" s="1">
        <f>_xlfn.XLOOKUP(ohrm_timesheet_action_log[[#This Row],[timesheet_id]],ohrm_timesheet[timesheet_id],ohrm_timesheet[start_date],"NF",0,1)</f>
        <v>44683</v>
      </c>
      <c r="J209" s="1">
        <f>_xlfn.XLOOKUP(ohrm_timesheet_action_log[[#This Row],[timesheet_id]],ohrm_timesheet[timesheet_id],ohrm_timesheet[end_date],"NF",0,1)</f>
        <v>44689</v>
      </c>
      <c r="K209">
        <f>_xlfn.XLOOKUP(ohrm_timesheet_action_log[[#This Row],[timesheet_id]],ohrm_timesheet[timesheet_id],ohrm_timesheet[Year],"NF",0,1)</f>
        <v>2022</v>
      </c>
      <c r="L209">
        <f>_xlfn.XLOOKUP(ohrm_timesheet_action_log[[#This Row],[timesheet_id]],ohrm_timesheet[timesheet_id],ohrm_timesheet[Month],"NF",0,1)</f>
        <v>5</v>
      </c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 spans="1:49" x14ac:dyDescent="0.3">
      <c r="A210">
        <v>152</v>
      </c>
      <c r="B210">
        <v>205</v>
      </c>
      <c r="C210" t="s">
        <v>393</v>
      </c>
      <c r="D210" t="s">
        <v>675</v>
      </c>
      <c r="E210" s="1">
        <v>44707</v>
      </c>
      <c r="F210">
        <v>3</v>
      </c>
      <c r="G210" t="str">
        <f>_xlfn.XLOOKUP(ohrm_timesheet_action_log[[#This Row],[timesheet_id]],ohrm_timesheet[timesheet_id],ohrm_timesheet[Employee Name],"NF",0,1)</f>
        <v>x_Ajit Singh</v>
      </c>
      <c r="H210" t="str">
        <f>_xlfn.XLOOKUP(ohrm_timesheet_action_log[[#This Row],[timesheet_id]],ohrm_timesheet[timesheet_id],ohrm_timesheet[state],"NF",0,1)</f>
        <v>APPROVED</v>
      </c>
      <c r="I210" s="1">
        <f>_xlfn.XLOOKUP(ohrm_timesheet_action_log[[#This Row],[timesheet_id]],ohrm_timesheet[timesheet_id],ohrm_timesheet[start_date],"NF",0,1)</f>
        <v>44690</v>
      </c>
      <c r="J210" s="1">
        <f>_xlfn.XLOOKUP(ohrm_timesheet_action_log[[#This Row],[timesheet_id]],ohrm_timesheet[timesheet_id],ohrm_timesheet[end_date],"NF",0,1)</f>
        <v>44696</v>
      </c>
      <c r="K210">
        <f>_xlfn.XLOOKUP(ohrm_timesheet_action_log[[#This Row],[timesheet_id]],ohrm_timesheet[timesheet_id],ohrm_timesheet[Year],"NF",0,1)</f>
        <v>2022</v>
      </c>
      <c r="L210">
        <f>_xlfn.XLOOKUP(ohrm_timesheet_action_log[[#This Row],[timesheet_id]],ohrm_timesheet[timesheet_id],ohrm_timesheet[Month],"NF",0,1)</f>
        <v>5</v>
      </c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 spans="1:49" x14ac:dyDescent="0.3">
      <c r="A211">
        <v>151</v>
      </c>
      <c r="B211">
        <v>206</v>
      </c>
      <c r="C211" t="s">
        <v>393</v>
      </c>
      <c r="D211" t="s">
        <v>675</v>
      </c>
      <c r="E211" s="1">
        <v>44707</v>
      </c>
      <c r="F211">
        <v>3</v>
      </c>
      <c r="G211" t="str">
        <f>_xlfn.XLOOKUP(ohrm_timesheet_action_log[[#This Row],[timesheet_id]],ohrm_timesheet[timesheet_id],ohrm_timesheet[Employee Name],"NF",0,1)</f>
        <v>x_Ajit Singh</v>
      </c>
      <c r="H211" t="str">
        <f>_xlfn.XLOOKUP(ohrm_timesheet_action_log[[#This Row],[timesheet_id]],ohrm_timesheet[timesheet_id],ohrm_timesheet[state],"NF",0,1)</f>
        <v>APPROVED</v>
      </c>
      <c r="I211" s="1">
        <f>_xlfn.XLOOKUP(ohrm_timesheet_action_log[[#This Row],[timesheet_id]],ohrm_timesheet[timesheet_id],ohrm_timesheet[start_date],"NF",0,1)</f>
        <v>44697</v>
      </c>
      <c r="J211" s="1">
        <f>_xlfn.XLOOKUP(ohrm_timesheet_action_log[[#This Row],[timesheet_id]],ohrm_timesheet[timesheet_id],ohrm_timesheet[end_date],"NF",0,1)</f>
        <v>44703</v>
      </c>
      <c r="K211">
        <f>_xlfn.XLOOKUP(ohrm_timesheet_action_log[[#This Row],[timesheet_id]],ohrm_timesheet[timesheet_id],ohrm_timesheet[Year],"NF",0,1)</f>
        <v>2022</v>
      </c>
      <c r="L211">
        <f>_xlfn.XLOOKUP(ohrm_timesheet_action_log[[#This Row],[timesheet_id]],ohrm_timesheet[timesheet_id],ohrm_timesheet[Month],"NF",0,1)</f>
        <v>5</v>
      </c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 spans="1:49" x14ac:dyDescent="0.3">
      <c r="A212">
        <v>157</v>
      </c>
      <c r="B212">
        <v>207</v>
      </c>
      <c r="D212" t="s">
        <v>676</v>
      </c>
      <c r="E212" s="1">
        <v>44715</v>
      </c>
      <c r="F212">
        <v>6</v>
      </c>
      <c r="G212" t="str">
        <f>_xlfn.XLOOKUP(ohrm_timesheet_action_log[[#This Row],[timesheet_id]],ohrm_timesheet[timesheet_id],ohrm_timesheet[Employee Name],"NF",0,1)</f>
        <v>Shekhar Sharma</v>
      </c>
      <c r="H212" t="str">
        <f>_xlfn.XLOOKUP(ohrm_timesheet_action_log[[#This Row],[timesheet_id]],ohrm_timesheet[timesheet_id],ohrm_timesheet[state],"NF",0,1)</f>
        <v>APPROVED</v>
      </c>
      <c r="I212" s="1">
        <f>_xlfn.XLOOKUP(ohrm_timesheet_action_log[[#This Row],[timesheet_id]],ohrm_timesheet[timesheet_id],ohrm_timesheet[start_date],"NF",0,1)</f>
        <v>44704</v>
      </c>
      <c r="J212" s="1">
        <f>_xlfn.XLOOKUP(ohrm_timesheet_action_log[[#This Row],[timesheet_id]],ohrm_timesheet[timesheet_id],ohrm_timesheet[end_date],"NF",0,1)</f>
        <v>44710</v>
      </c>
      <c r="K212">
        <f>_xlfn.XLOOKUP(ohrm_timesheet_action_log[[#This Row],[timesheet_id]],ohrm_timesheet[timesheet_id],ohrm_timesheet[Year],"NF",0,1)</f>
        <v>2022</v>
      </c>
      <c r="L212">
        <f>_xlfn.XLOOKUP(ohrm_timesheet_action_log[[#This Row],[timesheet_id]],ohrm_timesheet[timesheet_id],ohrm_timesheet[Month],"NF",0,1)</f>
        <v>5</v>
      </c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 spans="1:49" x14ac:dyDescent="0.3">
      <c r="A213">
        <v>160</v>
      </c>
      <c r="B213">
        <v>208</v>
      </c>
      <c r="D213" t="s">
        <v>676</v>
      </c>
      <c r="E213" s="1">
        <v>44715</v>
      </c>
      <c r="F213">
        <v>6</v>
      </c>
      <c r="G213" t="str">
        <f>_xlfn.XLOOKUP(ohrm_timesheet_action_log[[#This Row],[timesheet_id]],ohrm_timesheet[timesheet_id],ohrm_timesheet[Employee Name],"NF",0,1)</f>
        <v>Shekhar Sharma</v>
      </c>
      <c r="H213" t="str">
        <f>_xlfn.XLOOKUP(ohrm_timesheet_action_log[[#This Row],[timesheet_id]],ohrm_timesheet[timesheet_id],ohrm_timesheet[state],"NF",0,1)</f>
        <v>APPROVED</v>
      </c>
      <c r="I213" s="1">
        <f>_xlfn.XLOOKUP(ohrm_timesheet_action_log[[#This Row],[timesheet_id]],ohrm_timesheet[timesheet_id],ohrm_timesheet[start_date],"NF",0,1)</f>
        <v>44711</v>
      </c>
      <c r="J213" s="1">
        <f>_xlfn.XLOOKUP(ohrm_timesheet_action_log[[#This Row],[timesheet_id]],ohrm_timesheet[timesheet_id],ohrm_timesheet[end_date],"NF",0,1)</f>
        <v>44717</v>
      </c>
      <c r="K213">
        <f>_xlfn.XLOOKUP(ohrm_timesheet_action_log[[#This Row],[timesheet_id]],ohrm_timesheet[timesheet_id],ohrm_timesheet[Year],"NF",0,1)</f>
        <v>2022</v>
      </c>
      <c r="L213">
        <f>_xlfn.XLOOKUP(ohrm_timesheet_action_log[[#This Row],[timesheet_id]],ohrm_timesheet[timesheet_id],ohrm_timesheet[Month],"NF",0,1)</f>
        <v>5</v>
      </c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</row>
    <row r="214" spans="1:49" x14ac:dyDescent="0.3">
      <c r="A214">
        <v>158</v>
      </c>
      <c r="B214">
        <v>209</v>
      </c>
      <c r="D214" t="s">
        <v>676</v>
      </c>
      <c r="E214" s="1">
        <v>44715</v>
      </c>
      <c r="F214">
        <v>11</v>
      </c>
      <c r="G214" t="str">
        <f>_xlfn.XLOOKUP(ohrm_timesheet_action_log[[#This Row],[timesheet_id]],ohrm_timesheet[timesheet_id],ohrm_timesheet[Employee Name],"NF",0,1)</f>
        <v>x_Ajit Singh</v>
      </c>
      <c r="H214" t="str">
        <f>_xlfn.XLOOKUP(ohrm_timesheet_action_log[[#This Row],[timesheet_id]],ohrm_timesheet[timesheet_id],ohrm_timesheet[state],"NF",0,1)</f>
        <v>APPROVED</v>
      </c>
      <c r="I214" s="1">
        <f>_xlfn.XLOOKUP(ohrm_timesheet_action_log[[#This Row],[timesheet_id]],ohrm_timesheet[timesheet_id],ohrm_timesheet[start_date],"NF",0,1)</f>
        <v>44704</v>
      </c>
      <c r="J214" s="1">
        <f>_xlfn.XLOOKUP(ohrm_timesheet_action_log[[#This Row],[timesheet_id]],ohrm_timesheet[timesheet_id],ohrm_timesheet[end_date],"NF",0,1)</f>
        <v>44710</v>
      </c>
      <c r="K214">
        <f>_xlfn.XLOOKUP(ohrm_timesheet_action_log[[#This Row],[timesheet_id]],ohrm_timesheet[timesheet_id],ohrm_timesheet[Year],"NF",0,1)</f>
        <v>2022</v>
      </c>
      <c r="L214">
        <f>_xlfn.XLOOKUP(ohrm_timesheet_action_log[[#This Row],[timesheet_id]],ohrm_timesheet[timesheet_id],ohrm_timesheet[Month],"NF",0,1)</f>
        <v>5</v>
      </c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 spans="1:49" x14ac:dyDescent="0.3">
      <c r="A215">
        <v>161</v>
      </c>
      <c r="B215">
        <v>210</v>
      </c>
      <c r="D215" t="s">
        <v>676</v>
      </c>
      <c r="E215" s="1">
        <v>44715</v>
      </c>
      <c r="F215">
        <v>11</v>
      </c>
      <c r="G215" t="str">
        <f>_xlfn.XLOOKUP(ohrm_timesheet_action_log[[#This Row],[timesheet_id]],ohrm_timesheet[timesheet_id],ohrm_timesheet[Employee Name],"NF",0,1)</f>
        <v>x_Ajit Singh</v>
      </c>
      <c r="H215" t="str">
        <f>_xlfn.XLOOKUP(ohrm_timesheet_action_log[[#This Row],[timesheet_id]],ohrm_timesheet[timesheet_id],ohrm_timesheet[state],"NF",0,1)</f>
        <v>APPROVED</v>
      </c>
      <c r="I215" s="1">
        <f>_xlfn.XLOOKUP(ohrm_timesheet_action_log[[#This Row],[timesheet_id]],ohrm_timesheet[timesheet_id],ohrm_timesheet[start_date],"NF",0,1)</f>
        <v>44711</v>
      </c>
      <c r="J215" s="1">
        <f>_xlfn.XLOOKUP(ohrm_timesheet_action_log[[#This Row],[timesheet_id]],ohrm_timesheet[timesheet_id],ohrm_timesheet[end_date],"NF",0,1)</f>
        <v>44717</v>
      </c>
      <c r="K215">
        <f>_xlfn.XLOOKUP(ohrm_timesheet_action_log[[#This Row],[timesheet_id]],ohrm_timesheet[timesheet_id],ohrm_timesheet[Year],"NF",0,1)</f>
        <v>2022</v>
      </c>
      <c r="L215">
        <f>_xlfn.XLOOKUP(ohrm_timesheet_action_log[[#This Row],[timesheet_id]],ohrm_timesheet[timesheet_id],ohrm_timesheet[Month],"NF",0,1)</f>
        <v>5</v>
      </c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</row>
    <row r="216" spans="1:49" x14ac:dyDescent="0.3">
      <c r="A216">
        <v>166</v>
      </c>
      <c r="B216">
        <v>211</v>
      </c>
      <c r="D216" t="s">
        <v>676</v>
      </c>
      <c r="E216" s="1">
        <v>44718</v>
      </c>
      <c r="F216">
        <v>14</v>
      </c>
      <c r="G216" t="str">
        <f>_xlfn.XLOOKUP(ohrm_timesheet_action_log[[#This Row],[timesheet_id]],ohrm_timesheet[timesheet_id],ohrm_timesheet[Employee Name],"NF",0,1)</f>
        <v>Amol Jalda</v>
      </c>
      <c r="H216" t="str">
        <f>_xlfn.XLOOKUP(ohrm_timesheet_action_log[[#This Row],[timesheet_id]],ohrm_timesheet[timesheet_id],ohrm_timesheet[state],"NF",0,1)</f>
        <v>APPROVED</v>
      </c>
      <c r="I216" s="1">
        <f>_xlfn.XLOOKUP(ohrm_timesheet_action_log[[#This Row],[timesheet_id]],ohrm_timesheet[timesheet_id],ohrm_timesheet[start_date],"NF",0,1)</f>
        <v>44711</v>
      </c>
      <c r="J216" s="1">
        <f>_xlfn.XLOOKUP(ohrm_timesheet_action_log[[#This Row],[timesheet_id]],ohrm_timesheet[timesheet_id],ohrm_timesheet[end_date],"NF",0,1)</f>
        <v>44717</v>
      </c>
      <c r="K216">
        <f>_xlfn.XLOOKUP(ohrm_timesheet_action_log[[#This Row],[timesheet_id]],ohrm_timesheet[timesheet_id],ohrm_timesheet[Year],"NF",0,1)</f>
        <v>2022</v>
      </c>
      <c r="L216">
        <f>_xlfn.XLOOKUP(ohrm_timesheet_action_log[[#This Row],[timesheet_id]],ohrm_timesheet[timesheet_id],ohrm_timesheet[Month],"NF",0,1)</f>
        <v>5</v>
      </c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 spans="1:49" x14ac:dyDescent="0.3">
      <c r="A217">
        <v>164</v>
      </c>
      <c r="B217">
        <v>212</v>
      </c>
      <c r="D217" t="s">
        <v>676</v>
      </c>
      <c r="E217" s="1">
        <v>44718</v>
      </c>
      <c r="F217">
        <v>13</v>
      </c>
      <c r="G217" t="str">
        <f>_xlfn.XLOOKUP(ohrm_timesheet_action_log[[#This Row],[timesheet_id]],ohrm_timesheet[timesheet_id],ohrm_timesheet[Employee Name],"NF",0,1)</f>
        <v>x_Preeti Kaushik</v>
      </c>
      <c r="H217" t="str">
        <f>_xlfn.XLOOKUP(ohrm_timesheet_action_log[[#This Row],[timesheet_id]],ohrm_timesheet[timesheet_id],ohrm_timesheet[state],"NF",0,1)</f>
        <v>APPROVED</v>
      </c>
      <c r="I217" s="1">
        <f>_xlfn.XLOOKUP(ohrm_timesheet_action_log[[#This Row],[timesheet_id]],ohrm_timesheet[timesheet_id],ohrm_timesheet[start_date],"NF",0,1)</f>
        <v>44704</v>
      </c>
      <c r="J217" s="1">
        <f>_xlfn.XLOOKUP(ohrm_timesheet_action_log[[#This Row],[timesheet_id]],ohrm_timesheet[timesheet_id],ohrm_timesheet[end_date],"NF",0,1)</f>
        <v>44710</v>
      </c>
      <c r="K217">
        <f>_xlfn.XLOOKUP(ohrm_timesheet_action_log[[#This Row],[timesheet_id]],ohrm_timesheet[timesheet_id],ohrm_timesheet[Year],"NF",0,1)</f>
        <v>2022</v>
      </c>
      <c r="L217">
        <f>_xlfn.XLOOKUP(ohrm_timesheet_action_log[[#This Row],[timesheet_id]],ohrm_timesheet[timesheet_id],ohrm_timesheet[Month],"NF",0,1)</f>
        <v>5</v>
      </c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</row>
    <row r="218" spans="1:49" x14ac:dyDescent="0.3">
      <c r="A218">
        <v>163</v>
      </c>
      <c r="B218">
        <v>213</v>
      </c>
      <c r="D218" t="s">
        <v>676</v>
      </c>
      <c r="E218" s="1">
        <v>44718</v>
      </c>
      <c r="F218">
        <v>13</v>
      </c>
      <c r="G218" t="str">
        <f>_xlfn.XLOOKUP(ohrm_timesheet_action_log[[#This Row],[timesheet_id]],ohrm_timesheet[timesheet_id],ohrm_timesheet[Employee Name],"NF",0,1)</f>
        <v>x_Preeti Kaushik</v>
      </c>
      <c r="H218" t="str">
        <f>_xlfn.XLOOKUP(ohrm_timesheet_action_log[[#This Row],[timesheet_id]],ohrm_timesheet[timesheet_id],ohrm_timesheet[state],"NF",0,1)</f>
        <v>APPROVED</v>
      </c>
      <c r="I218" s="1">
        <f>_xlfn.XLOOKUP(ohrm_timesheet_action_log[[#This Row],[timesheet_id]],ohrm_timesheet[timesheet_id],ohrm_timesheet[start_date],"NF",0,1)</f>
        <v>44711</v>
      </c>
      <c r="J218" s="1">
        <f>_xlfn.XLOOKUP(ohrm_timesheet_action_log[[#This Row],[timesheet_id]],ohrm_timesheet[timesheet_id],ohrm_timesheet[end_date],"NF",0,1)</f>
        <v>44717</v>
      </c>
      <c r="K218">
        <f>_xlfn.XLOOKUP(ohrm_timesheet_action_log[[#This Row],[timesheet_id]],ohrm_timesheet[timesheet_id],ohrm_timesheet[Year],"NF",0,1)</f>
        <v>2022</v>
      </c>
      <c r="L218">
        <f>_xlfn.XLOOKUP(ohrm_timesheet_action_log[[#This Row],[timesheet_id]],ohrm_timesheet[timesheet_id],ohrm_timesheet[Month],"NF",0,1)</f>
        <v>5</v>
      </c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</row>
    <row r="219" spans="1:49" x14ac:dyDescent="0.3">
      <c r="A219">
        <v>166</v>
      </c>
      <c r="B219">
        <v>214</v>
      </c>
      <c r="C219" t="s">
        <v>393</v>
      </c>
      <c r="D219" t="s">
        <v>675</v>
      </c>
      <c r="E219" s="1">
        <v>44724</v>
      </c>
      <c r="F219">
        <v>3</v>
      </c>
      <c r="G219" t="str">
        <f>_xlfn.XLOOKUP(ohrm_timesheet_action_log[[#This Row],[timesheet_id]],ohrm_timesheet[timesheet_id],ohrm_timesheet[Employee Name],"NF",0,1)</f>
        <v>Amol Jalda</v>
      </c>
      <c r="H219" t="str">
        <f>_xlfn.XLOOKUP(ohrm_timesheet_action_log[[#This Row],[timesheet_id]],ohrm_timesheet[timesheet_id],ohrm_timesheet[state],"NF",0,1)</f>
        <v>APPROVED</v>
      </c>
      <c r="I219" s="1">
        <f>_xlfn.XLOOKUP(ohrm_timesheet_action_log[[#This Row],[timesheet_id]],ohrm_timesheet[timesheet_id],ohrm_timesheet[start_date],"NF",0,1)</f>
        <v>44711</v>
      </c>
      <c r="J219" s="1">
        <f>_xlfn.XLOOKUP(ohrm_timesheet_action_log[[#This Row],[timesheet_id]],ohrm_timesheet[timesheet_id],ohrm_timesheet[end_date],"NF",0,1)</f>
        <v>44717</v>
      </c>
      <c r="K219">
        <f>_xlfn.XLOOKUP(ohrm_timesheet_action_log[[#This Row],[timesheet_id]],ohrm_timesheet[timesheet_id],ohrm_timesheet[Year],"NF",0,1)</f>
        <v>2022</v>
      </c>
      <c r="L219">
        <f>_xlfn.XLOOKUP(ohrm_timesheet_action_log[[#This Row],[timesheet_id]],ohrm_timesheet[timesheet_id],ohrm_timesheet[Month],"NF",0,1)</f>
        <v>5</v>
      </c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 spans="1:49" x14ac:dyDescent="0.3">
      <c r="A220">
        <v>164</v>
      </c>
      <c r="B220">
        <v>215</v>
      </c>
      <c r="C220" t="s">
        <v>393</v>
      </c>
      <c r="D220" t="s">
        <v>675</v>
      </c>
      <c r="E220" s="1">
        <v>44724</v>
      </c>
      <c r="F220">
        <v>3</v>
      </c>
      <c r="G220" t="str">
        <f>_xlfn.XLOOKUP(ohrm_timesheet_action_log[[#This Row],[timesheet_id]],ohrm_timesheet[timesheet_id],ohrm_timesheet[Employee Name],"NF",0,1)</f>
        <v>x_Preeti Kaushik</v>
      </c>
      <c r="H220" t="str">
        <f>_xlfn.XLOOKUP(ohrm_timesheet_action_log[[#This Row],[timesheet_id]],ohrm_timesheet[timesheet_id],ohrm_timesheet[state],"NF",0,1)</f>
        <v>APPROVED</v>
      </c>
      <c r="I220" s="1">
        <f>_xlfn.XLOOKUP(ohrm_timesheet_action_log[[#This Row],[timesheet_id]],ohrm_timesheet[timesheet_id],ohrm_timesheet[start_date],"NF",0,1)</f>
        <v>44704</v>
      </c>
      <c r="J220" s="1">
        <f>_xlfn.XLOOKUP(ohrm_timesheet_action_log[[#This Row],[timesheet_id]],ohrm_timesheet[timesheet_id],ohrm_timesheet[end_date],"NF",0,1)</f>
        <v>44710</v>
      </c>
      <c r="K220">
        <f>_xlfn.XLOOKUP(ohrm_timesheet_action_log[[#This Row],[timesheet_id]],ohrm_timesheet[timesheet_id],ohrm_timesheet[Year],"NF",0,1)</f>
        <v>2022</v>
      </c>
      <c r="L220">
        <f>_xlfn.XLOOKUP(ohrm_timesheet_action_log[[#This Row],[timesheet_id]],ohrm_timesheet[timesheet_id],ohrm_timesheet[Month],"NF",0,1)</f>
        <v>5</v>
      </c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</row>
    <row r="221" spans="1:49" x14ac:dyDescent="0.3">
      <c r="A221">
        <v>163</v>
      </c>
      <c r="B221">
        <v>216</v>
      </c>
      <c r="C221" t="s">
        <v>393</v>
      </c>
      <c r="D221" t="s">
        <v>675</v>
      </c>
      <c r="E221" s="1">
        <v>44724</v>
      </c>
      <c r="F221">
        <v>3</v>
      </c>
      <c r="G221" t="str">
        <f>_xlfn.XLOOKUP(ohrm_timesheet_action_log[[#This Row],[timesheet_id]],ohrm_timesheet[timesheet_id],ohrm_timesheet[Employee Name],"NF",0,1)</f>
        <v>x_Preeti Kaushik</v>
      </c>
      <c r="H221" t="str">
        <f>_xlfn.XLOOKUP(ohrm_timesheet_action_log[[#This Row],[timesheet_id]],ohrm_timesheet[timesheet_id],ohrm_timesheet[state],"NF",0,1)</f>
        <v>APPROVED</v>
      </c>
      <c r="I221" s="1">
        <f>_xlfn.XLOOKUP(ohrm_timesheet_action_log[[#This Row],[timesheet_id]],ohrm_timesheet[timesheet_id],ohrm_timesheet[start_date],"NF",0,1)</f>
        <v>44711</v>
      </c>
      <c r="J221" s="1">
        <f>_xlfn.XLOOKUP(ohrm_timesheet_action_log[[#This Row],[timesheet_id]],ohrm_timesheet[timesheet_id],ohrm_timesheet[end_date],"NF",0,1)</f>
        <v>44717</v>
      </c>
      <c r="K221">
        <f>_xlfn.XLOOKUP(ohrm_timesheet_action_log[[#This Row],[timesheet_id]],ohrm_timesheet[timesheet_id],ohrm_timesheet[Year],"NF",0,1)</f>
        <v>2022</v>
      </c>
      <c r="L221">
        <f>_xlfn.XLOOKUP(ohrm_timesheet_action_log[[#This Row],[timesheet_id]],ohrm_timesheet[timesheet_id],ohrm_timesheet[Month],"NF",0,1)</f>
        <v>5</v>
      </c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 spans="1:49" x14ac:dyDescent="0.3">
      <c r="A222">
        <v>157</v>
      </c>
      <c r="B222">
        <v>217</v>
      </c>
      <c r="C222" t="s">
        <v>393</v>
      </c>
      <c r="D222" t="s">
        <v>675</v>
      </c>
      <c r="E222" s="1">
        <v>44724</v>
      </c>
      <c r="F222">
        <v>3</v>
      </c>
      <c r="G222" t="str">
        <f>_xlfn.XLOOKUP(ohrm_timesheet_action_log[[#This Row],[timesheet_id]],ohrm_timesheet[timesheet_id],ohrm_timesheet[Employee Name],"NF",0,1)</f>
        <v>Shekhar Sharma</v>
      </c>
      <c r="H222" t="str">
        <f>_xlfn.XLOOKUP(ohrm_timesheet_action_log[[#This Row],[timesheet_id]],ohrm_timesheet[timesheet_id],ohrm_timesheet[state],"NF",0,1)</f>
        <v>APPROVED</v>
      </c>
      <c r="I222" s="1">
        <f>_xlfn.XLOOKUP(ohrm_timesheet_action_log[[#This Row],[timesheet_id]],ohrm_timesheet[timesheet_id],ohrm_timesheet[start_date],"NF",0,1)</f>
        <v>44704</v>
      </c>
      <c r="J222" s="1">
        <f>_xlfn.XLOOKUP(ohrm_timesheet_action_log[[#This Row],[timesheet_id]],ohrm_timesheet[timesheet_id],ohrm_timesheet[end_date],"NF",0,1)</f>
        <v>44710</v>
      </c>
      <c r="K222">
        <f>_xlfn.XLOOKUP(ohrm_timesheet_action_log[[#This Row],[timesheet_id]],ohrm_timesheet[timesheet_id],ohrm_timesheet[Year],"NF",0,1)</f>
        <v>2022</v>
      </c>
      <c r="L222">
        <f>_xlfn.XLOOKUP(ohrm_timesheet_action_log[[#This Row],[timesheet_id]],ohrm_timesheet[timesheet_id],ohrm_timesheet[Month],"NF",0,1)</f>
        <v>5</v>
      </c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 spans="1:49" x14ac:dyDescent="0.3">
      <c r="A223">
        <v>160</v>
      </c>
      <c r="B223">
        <v>218</v>
      </c>
      <c r="C223" t="s">
        <v>393</v>
      </c>
      <c r="D223" t="s">
        <v>675</v>
      </c>
      <c r="E223" s="1">
        <v>44724</v>
      </c>
      <c r="F223">
        <v>3</v>
      </c>
      <c r="G223" t="str">
        <f>_xlfn.XLOOKUP(ohrm_timesheet_action_log[[#This Row],[timesheet_id]],ohrm_timesheet[timesheet_id],ohrm_timesheet[Employee Name],"NF",0,1)</f>
        <v>Shekhar Sharma</v>
      </c>
      <c r="H223" t="str">
        <f>_xlfn.XLOOKUP(ohrm_timesheet_action_log[[#This Row],[timesheet_id]],ohrm_timesheet[timesheet_id],ohrm_timesheet[state],"NF",0,1)</f>
        <v>APPROVED</v>
      </c>
      <c r="I223" s="1">
        <f>_xlfn.XLOOKUP(ohrm_timesheet_action_log[[#This Row],[timesheet_id]],ohrm_timesheet[timesheet_id],ohrm_timesheet[start_date],"NF",0,1)</f>
        <v>44711</v>
      </c>
      <c r="J223" s="1">
        <f>_xlfn.XLOOKUP(ohrm_timesheet_action_log[[#This Row],[timesheet_id]],ohrm_timesheet[timesheet_id],ohrm_timesheet[end_date],"NF",0,1)</f>
        <v>44717</v>
      </c>
      <c r="K223">
        <f>_xlfn.XLOOKUP(ohrm_timesheet_action_log[[#This Row],[timesheet_id]],ohrm_timesheet[timesheet_id],ohrm_timesheet[Year],"NF",0,1)</f>
        <v>2022</v>
      </c>
      <c r="L223">
        <f>_xlfn.XLOOKUP(ohrm_timesheet_action_log[[#This Row],[timesheet_id]],ohrm_timesheet[timesheet_id],ohrm_timesheet[Month],"NF",0,1)</f>
        <v>5</v>
      </c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 spans="1:49" x14ac:dyDescent="0.3">
      <c r="A224">
        <v>158</v>
      </c>
      <c r="B224">
        <v>219</v>
      </c>
      <c r="C224" t="s">
        <v>393</v>
      </c>
      <c r="D224" t="s">
        <v>675</v>
      </c>
      <c r="E224" s="1">
        <v>44724</v>
      </c>
      <c r="F224">
        <v>3</v>
      </c>
      <c r="G224" t="str">
        <f>_xlfn.XLOOKUP(ohrm_timesheet_action_log[[#This Row],[timesheet_id]],ohrm_timesheet[timesheet_id],ohrm_timesheet[Employee Name],"NF",0,1)</f>
        <v>x_Ajit Singh</v>
      </c>
      <c r="H224" t="str">
        <f>_xlfn.XLOOKUP(ohrm_timesheet_action_log[[#This Row],[timesheet_id]],ohrm_timesheet[timesheet_id],ohrm_timesheet[state],"NF",0,1)</f>
        <v>APPROVED</v>
      </c>
      <c r="I224" s="1">
        <f>_xlfn.XLOOKUP(ohrm_timesheet_action_log[[#This Row],[timesheet_id]],ohrm_timesheet[timesheet_id],ohrm_timesheet[start_date],"NF",0,1)</f>
        <v>44704</v>
      </c>
      <c r="J224" s="1">
        <f>_xlfn.XLOOKUP(ohrm_timesheet_action_log[[#This Row],[timesheet_id]],ohrm_timesheet[timesheet_id],ohrm_timesheet[end_date],"NF",0,1)</f>
        <v>44710</v>
      </c>
      <c r="K224">
        <f>_xlfn.XLOOKUP(ohrm_timesheet_action_log[[#This Row],[timesheet_id]],ohrm_timesheet[timesheet_id],ohrm_timesheet[Year],"NF",0,1)</f>
        <v>2022</v>
      </c>
      <c r="L224">
        <f>_xlfn.XLOOKUP(ohrm_timesheet_action_log[[#This Row],[timesheet_id]],ohrm_timesheet[timesheet_id],ohrm_timesheet[Month],"NF",0,1)</f>
        <v>5</v>
      </c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 spans="1:49" x14ac:dyDescent="0.3">
      <c r="A225">
        <v>161</v>
      </c>
      <c r="B225">
        <v>220</v>
      </c>
      <c r="C225" t="s">
        <v>393</v>
      </c>
      <c r="D225" t="s">
        <v>675</v>
      </c>
      <c r="E225" s="1">
        <v>44724</v>
      </c>
      <c r="F225">
        <v>3</v>
      </c>
      <c r="G225" t="str">
        <f>_xlfn.XLOOKUP(ohrm_timesheet_action_log[[#This Row],[timesheet_id]],ohrm_timesheet[timesheet_id],ohrm_timesheet[Employee Name],"NF",0,1)</f>
        <v>x_Ajit Singh</v>
      </c>
      <c r="H225" t="str">
        <f>_xlfn.XLOOKUP(ohrm_timesheet_action_log[[#This Row],[timesheet_id]],ohrm_timesheet[timesheet_id],ohrm_timesheet[state],"NF",0,1)</f>
        <v>APPROVED</v>
      </c>
      <c r="I225" s="1">
        <f>_xlfn.XLOOKUP(ohrm_timesheet_action_log[[#This Row],[timesheet_id]],ohrm_timesheet[timesheet_id],ohrm_timesheet[start_date],"NF",0,1)</f>
        <v>44711</v>
      </c>
      <c r="J225" s="1">
        <f>_xlfn.XLOOKUP(ohrm_timesheet_action_log[[#This Row],[timesheet_id]],ohrm_timesheet[timesheet_id],ohrm_timesheet[end_date],"NF",0,1)</f>
        <v>44717</v>
      </c>
      <c r="K225">
        <f>_xlfn.XLOOKUP(ohrm_timesheet_action_log[[#This Row],[timesheet_id]],ohrm_timesheet[timesheet_id],ohrm_timesheet[Year],"NF",0,1)</f>
        <v>2022</v>
      </c>
      <c r="L225">
        <f>_xlfn.XLOOKUP(ohrm_timesheet_action_log[[#This Row],[timesheet_id]],ohrm_timesheet[timesheet_id],ohrm_timesheet[Month],"NF",0,1)</f>
        <v>5</v>
      </c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 spans="1:49" x14ac:dyDescent="0.3">
      <c r="A226">
        <v>165</v>
      </c>
      <c r="B226">
        <v>221</v>
      </c>
      <c r="D226" t="s">
        <v>676</v>
      </c>
      <c r="E226" s="1">
        <v>44725</v>
      </c>
      <c r="F226">
        <v>14</v>
      </c>
      <c r="G226" t="str">
        <f>_xlfn.XLOOKUP(ohrm_timesheet_action_log[[#This Row],[timesheet_id]],ohrm_timesheet[timesheet_id],ohrm_timesheet[Employee Name],"NF",0,1)</f>
        <v>Amol Jalda</v>
      </c>
      <c r="H226" t="str">
        <f>_xlfn.XLOOKUP(ohrm_timesheet_action_log[[#This Row],[timesheet_id]],ohrm_timesheet[timesheet_id],ohrm_timesheet[state],"NF",0,1)</f>
        <v>APPROVED</v>
      </c>
      <c r="I226" s="1">
        <f>_xlfn.XLOOKUP(ohrm_timesheet_action_log[[#This Row],[timesheet_id]],ohrm_timesheet[timesheet_id],ohrm_timesheet[start_date],"NF",0,1)</f>
        <v>44718</v>
      </c>
      <c r="J226" s="1">
        <f>_xlfn.XLOOKUP(ohrm_timesheet_action_log[[#This Row],[timesheet_id]],ohrm_timesheet[timesheet_id],ohrm_timesheet[end_date],"NF",0,1)</f>
        <v>44724</v>
      </c>
      <c r="K226">
        <f>_xlfn.XLOOKUP(ohrm_timesheet_action_log[[#This Row],[timesheet_id]],ohrm_timesheet[timesheet_id],ohrm_timesheet[Year],"NF",0,1)</f>
        <v>2022</v>
      </c>
      <c r="L226">
        <f>_xlfn.XLOOKUP(ohrm_timesheet_action_log[[#This Row],[timesheet_id]],ohrm_timesheet[timesheet_id],ohrm_timesheet[Month],"NF",0,1)</f>
        <v>6</v>
      </c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 spans="1:49" x14ac:dyDescent="0.3">
      <c r="A227">
        <v>167</v>
      </c>
      <c r="B227">
        <v>222</v>
      </c>
      <c r="D227" t="s">
        <v>676</v>
      </c>
      <c r="E227" s="1">
        <v>44729</v>
      </c>
      <c r="F227">
        <v>14</v>
      </c>
      <c r="G227" t="str">
        <f>_xlfn.XLOOKUP(ohrm_timesheet_action_log[[#This Row],[timesheet_id]],ohrm_timesheet[timesheet_id],ohrm_timesheet[Employee Name],"NF",0,1)</f>
        <v>Amol Jalda</v>
      </c>
      <c r="H227" t="str">
        <f>_xlfn.XLOOKUP(ohrm_timesheet_action_log[[#This Row],[timesheet_id]],ohrm_timesheet[timesheet_id],ohrm_timesheet[state],"NF",0,1)</f>
        <v>APPROVED</v>
      </c>
      <c r="I227" s="1">
        <f>_xlfn.XLOOKUP(ohrm_timesheet_action_log[[#This Row],[timesheet_id]],ohrm_timesheet[timesheet_id],ohrm_timesheet[start_date],"NF",0,1)</f>
        <v>44725</v>
      </c>
      <c r="J227" s="1">
        <f>_xlfn.XLOOKUP(ohrm_timesheet_action_log[[#This Row],[timesheet_id]],ohrm_timesheet[timesheet_id],ohrm_timesheet[end_date],"NF",0,1)</f>
        <v>44731</v>
      </c>
      <c r="K227">
        <f>_xlfn.XLOOKUP(ohrm_timesheet_action_log[[#This Row],[timesheet_id]],ohrm_timesheet[timesheet_id],ohrm_timesheet[Year],"NF",0,1)</f>
        <v>2022</v>
      </c>
      <c r="L227">
        <f>_xlfn.XLOOKUP(ohrm_timesheet_action_log[[#This Row],[timesheet_id]],ohrm_timesheet[timesheet_id],ohrm_timesheet[Month],"NF",0,1)</f>
        <v>6</v>
      </c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 spans="1:49" x14ac:dyDescent="0.3">
      <c r="A228">
        <v>169</v>
      </c>
      <c r="B228">
        <v>223</v>
      </c>
      <c r="D228" t="s">
        <v>676</v>
      </c>
      <c r="E228" s="1">
        <v>44734</v>
      </c>
      <c r="F228">
        <v>11</v>
      </c>
      <c r="G228" t="str">
        <f>_xlfn.XLOOKUP(ohrm_timesheet_action_log[[#This Row],[timesheet_id]],ohrm_timesheet[timesheet_id],ohrm_timesheet[Employee Name],"NF",0,1)</f>
        <v>x_Ajit Singh</v>
      </c>
      <c r="H228" t="str">
        <f>_xlfn.XLOOKUP(ohrm_timesheet_action_log[[#This Row],[timesheet_id]],ohrm_timesheet[timesheet_id],ohrm_timesheet[state],"NF",0,1)</f>
        <v>APPROVED</v>
      </c>
      <c r="I228" s="1">
        <f>_xlfn.XLOOKUP(ohrm_timesheet_action_log[[#This Row],[timesheet_id]],ohrm_timesheet[timesheet_id],ohrm_timesheet[start_date],"NF",0,1)</f>
        <v>44718</v>
      </c>
      <c r="J228" s="1">
        <f>_xlfn.XLOOKUP(ohrm_timesheet_action_log[[#This Row],[timesheet_id]],ohrm_timesheet[timesheet_id],ohrm_timesheet[end_date],"NF",0,1)</f>
        <v>44724</v>
      </c>
      <c r="K228">
        <f>_xlfn.XLOOKUP(ohrm_timesheet_action_log[[#This Row],[timesheet_id]],ohrm_timesheet[timesheet_id],ohrm_timesheet[Year],"NF",0,1)</f>
        <v>2022</v>
      </c>
      <c r="L228">
        <f>_xlfn.XLOOKUP(ohrm_timesheet_action_log[[#This Row],[timesheet_id]],ohrm_timesheet[timesheet_id],ohrm_timesheet[Month],"NF",0,1)</f>
        <v>6</v>
      </c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 spans="1:49" x14ac:dyDescent="0.3">
      <c r="A229">
        <v>168</v>
      </c>
      <c r="B229">
        <v>224</v>
      </c>
      <c r="D229" t="s">
        <v>676</v>
      </c>
      <c r="E229" s="1">
        <v>44734</v>
      </c>
      <c r="F229">
        <v>11</v>
      </c>
      <c r="G229" t="str">
        <f>_xlfn.XLOOKUP(ohrm_timesheet_action_log[[#This Row],[timesheet_id]],ohrm_timesheet[timesheet_id],ohrm_timesheet[Employee Name],"NF",0,1)</f>
        <v>x_Ajit Singh</v>
      </c>
      <c r="H229" t="str">
        <f>_xlfn.XLOOKUP(ohrm_timesheet_action_log[[#This Row],[timesheet_id]],ohrm_timesheet[timesheet_id],ohrm_timesheet[state],"NF",0,1)</f>
        <v>APPROVED</v>
      </c>
      <c r="I229" s="1">
        <f>_xlfn.XLOOKUP(ohrm_timesheet_action_log[[#This Row],[timesheet_id]],ohrm_timesheet[timesheet_id],ohrm_timesheet[start_date],"NF",0,1)</f>
        <v>44725</v>
      </c>
      <c r="J229" s="1">
        <f>_xlfn.XLOOKUP(ohrm_timesheet_action_log[[#This Row],[timesheet_id]],ohrm_timesheet[timesheet_id],ohrm_timesheet[end_date],"NF",0,1)</f>
        <v>44731</v>
      </c>
      <c r="K229">
        <f>_xlfn.XLOOKUP(ohrm_timesheet_action_log[[#This Row],[timesheet_id]],ohrm_timesheet[timesheet_id],ohrm_timesheet[Year],"NF",0,1)</f>
        <v>2022</v>
      </c>
      <c r="L229">
        <f>_xlfn.XLOOKUP(ohrm_timesheet_action_log[[#This Row],[timesheet_id]],ohrm_timesheet[timesheet_id],ohrm_timesheet[Month],"NF",0,1)</f>
        <v>6</v>
      </c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 spans="1:49" x14ac:dyDescent="0.3">
      <c r="A230">
        <v>174</v>
      </c>
      <c r="B230">
        <v>225</v>
      </c>
      <c r="D230" t="s">
        <v>676</v>
      </c>
      <c r="E230" s="1">
        <v>44744</v>
      </c>
      <c r="F230">
        <v>6</v>
      </c>
      <c r="G230" t="str">
        <f>_xlfn.XLOOKUP(ohrm_timesheet_action_log[[#This Row],[timesheet_id]],ohrm_timesheet[timesheet_id],ohrm_timesheet[Employee Name],"NF",0,1)</f>
        <v>Shekhar Sharma</v>
      </c>
      <c r="H230" t="str">
        <f>_xlfn.XLOOKUP(ohrm_timesheet_action_log[[#This Row],[timesheet_id]],ohrm_timesheet[timesheet_id],ohrm_timesheet[state],"NF",0,1)</f>
        <v>APPROVED</v>
      </c>
      <c r="I230" s="1">
        <f>_xlfn.XLOOKUP(ohrm_timesheet_action_log[[#This Row],[timesheet_id]],ohrm_timesheet[timesheet_id],ohrm_timesheet[start_date],"NF",0,1)</f>
        <v>44718</v>
      </c>
      <c r="J230" s="1">
        <f>_xlfn.XLOOKUP(ohrm_timesheet_action_log[[#This Row],[timesheet_id]],ohrm_timesheet[timesheet_id],ohrm_timesheet[end_date],"NF",0,1)</f>
        <v>44724</v>
      </c>
      <c r="K230">
        <f>_xlfn.XLOOKUP(ohrm_timesheet_action_log[[#This Row],[timesheet_id]],ohrm_timesheet[timesheet_id],ohrm_timesheet[Year],"NF",0,1)</f>
        <v>2022</v>
      </c>
      <c r="L230">
        <f>_xlfn.XLOOKUP(ohrm_timesheet_action_log[[#This Row],[timesheet_id]],ohrm_timesheet[timesheet_id],ohrm_timesheet[Month],"NF",0,1)</f>
        <v>6</v>
      </c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 spans="1:49" x14ac:dyDescent="0.3">
      <c r="A231">
        <v>172</v>
      </c>
      <c r="B231">
        <v>226</v>
      </c>
      <c r="D231" t="s">
        <v>676</v>
      </c>
      <c r="E231" s="1">
        <v>44744</v>
      </c>
      <c r="F231">
        <v>6</v>
      </c>
      <c r="G231" t="str">
        <f>_xlfn.XLOOKUP(ohrm_timesheet_action_log[[#This Row],[timesheet_id]],ohrm_timesheet[timesheet_id],ohrm_timesheet[Employee Name],"NF",0,1)</f>
        <v>Shekhar Sharma</v>
      </c>
      <c r="H231" t="str">
        <f>_xlfn.XLOOKUP(ohrm_timesheet_action_log[[#This Row],[timesheet_id]],ohrm_timesheet[timesheet_id],ohrm_timesheet[state],"NF",0,1)</f>
        <v>APPROVED</v>
      </c>
      <c r="I231" s="1">
        <f>_xlfn.XLOOKUP(ohrm_timesheet_action_log[[#This Row],[timesheet_id]],ohrm_timesheet[timesheet_id],ohrm_timesheet[start_date],"NF",0,1)</f>
        <v>44732</v>
      </c>
      <c r="J231" s="1">
        <f>_xlfn.XLOOKUP(ohrm_timesheet_action_log[[#This Row],[timesheet_id]],ohrm_timesheet[timesheet_id],ohrm_timesheet[end_date],"NF",0,1)</f>
        <v>44738</v>
      </c>
      <c r="K231">
        <f>_xlfn.XLOOKUP(ohrm_timesheet_action_log[[#This Row],[timesheet_id]],ohrm_timesheet[timesheet_id],ohrm_timesheet[Year],"NF",0,1)</f>
        <v>2022</v>
      </c>
      <c r="L231">
        <f>_xlfn.XLOOKUP(ohrm_timesheet_action_log[[#This Row],[timesheet_id]],ohrm_timesheet[timesheet_id],ohrm_timesheet[Month],"NF",0,1)</f>
        <v>6</v>
      </c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 spans="1:49" x14ac:dyDescent="0.3">
      <c r="A232">
        <v>171</v>
      </c>
      <c r="B232">
        <v>227</v>
      </c>
      <c r="D232" t="s">
        <v>676</v>
      </c>
      <c r="E232" s="1">
        <v>44744</v>
      </c>
      <c r="F232">
        <v>6</v>
      </c>
      <c r="G232" t="str">
        <f>_xlfn.XLOOKUP(ohrm_timesheet_action_log[[#This Row],[timesheet_id]],ohrm_timesheet[timesheet_id],ohrm_timesheet[Employee Name],"NF",0,1)</f>
        <v>Shekhar Sharma</v>
      </c>
      <c r="H232" t="str">
        <f>_xlfn.XLOOKUP(ohrm_timesheet_action_log[[#This Row],[timesheet_id]],ohrm_timesheet[timesheet_id],ohrm_timesheet[state],"NF",0,1)</f>
        <v>APPROVED</v>
      </c>
      <c r="I232" s="1">
        <f>_xlfn.XLOOKUP(ohrm_timesheet_action_log[[#This Row],[timesheet_id]],ohrm_timesheet[timesheet_id],ohrm_timesheet[start_date],"NF",0,1)</f>
        <v>44739</v>
      </c>
      <c r="J232" s="1">
        <f>_xlfn.XLOOKUP(ohrm_timesheet_action_log[[#This Row],[timesheet_id]],ohrm_timesheet[timesheet_id],ohrm_timesheet[end_date],"NF",0,1)</f>
        <v>44745</v>
      </c>
      <c r="K232">
        <f>_xlfn.XLOOKUP(ohrm_timesheet_action_log[[#This Row],[timesheet_id]],ohrm_timesheet[timesheet_id],ohrm_timesheet[Year],"NF",0,1)</f>
        <v>2022</v>
      </c>
      <c r="L232">
        <f>_xlfn.XLOOKUP(ohrm_timesheet_action_log[[#This Row],[timesheet_id]],ohrm_timesheet[timesheet_id],ohrm_timesheet[Month],"NF",0,1)</f>
        <v>6</v>
      </c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 spans="1:49" x14ac:dyDescent="0.3">
      <c r="A233">
        <v>170</v>
      </c>
      <c r="B233">
        <v>228</v>
      </c>
      <c r="D233" t="s">
        <v>676</v>
      </c>
      <c r="E233" s="1">
        <v>44745</v>
      </c>
      <c r="F233">
        <v>11</v>
      </c>
      <c r="G233" t="str">
        <f>_xlfn.XLOOKUP(ohrm_timesheet_action_log[[#This Row],[timesheet_id]],ohrm_timesheet[timesheet_id],ohrm_timesheet[Employee Name],"NF",0,1)</f>
        <v>x_Ajit Singh</v>
      </c>
      <c r="H233" t="str">
        <f>_xlfn.XLOOKUP(ohrm_timesheet_action_log[[#This Row],[timesheet_id]],ohrm_timesheet[timesheet_id],ohrm_timesheet[state],"NF",0,1)</f>
        <v>APPROVED</v>
      </c>
      <c r="I233" s="1">
        <f>_xlfn.XLOOKUP(ohrm_timesheet_action_log[[#This Row],[timesheet_id]],ohrm_timesheet[timesheet_id],ohrm_timesheet[start_date],"NF",0,1)</f>
        <v>44732</v>
      </c>
      <c r="J233" s="1">
        <f>_xlfn.XLOOKUP(ohrm_timesheet_action_log[[#This Row],[timesheet_id]],ohrm_timesheet[timesheet_id],ohrm_timesheet[end_date],"NF",0,1)</f>
        <v>44738</v>
      </c>
      <c r="K233">
        <f>_xlfn.XLOOKUP(ohrm_timesheet_action_log[[#This Row],[timesheet_id]],ohrm_timesheet[timesheet_id],ohrm_timesheet[Year],"NF",0,1)</f>
        <v>2022</v>
      </c>
      <c r="L233">
        <f>_xlfn.XLOOKUP(ohrm_timesheet_action_log[[#This Row],[timesheet_id]],ohrm_timesheet[timesheet_id],ohrm_timesheet[Month],"NF",0,1)</f>
        <v>6</v>
      </c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 spans="1:49" x14ac:dyDescent="0.3">
      <c r="A234">
        <v>175</v>
      </c>
      <c r="B234">
        <v>229</v>
      </c>
      <c r="D234" t="s">
        <v>676</v>
      </c>
      <c r="E234" s="1">
        <v>44745</v>
      </c>
      <c r="F234">
        <v>11</v>
      </c>
      <c r="G234" t="str">
        <f>_xlfn.XLOOKUP(ohrm_timesheet_action_log[[#This Row],[timesheet_id]],ohrm_timesheet[timesheet_id],ohrm_timesheet[Employee Name],"NF",0,1)</f>
        <v>x_Ajit Singh</v>
      </c>
      <c r="H234" t="str">
        <f>_xlfn.XLOOKUP(ohrm_timesheet_action_log[[#This Row],[timesheet_id]],ohrm_timesheet[timesheet_id],ohrm_timesheet[state],"NF",0,1)</f>
        <v>APPROVED</v>
      </c>
      <c r="I234" s="1">
        <f>_xlfn.XLOOKUP(ohrm_timesheet_action_log[[#This Row],[timesheet_id]],ohrm_timesheet[timesheet_id],ohrm_timesheet[start_date],"NF",0,1)</f>
        <v>44739</v>
      </c>
      <c r="J234" s="1">
        <f>_xlfn.XLOOKUP(ohrm_timesheet_action_log[[#This Row],[timesheet_id]],ohrm_timesheet[timesheet_id],ohrm_timesheet[end_date],"NF",0,1)</f>
        <v>44745</v>
      </c>
      <c r="K234">
        <f>_xlfn.XLOOKUP(ohrm_timesheet_action_log[[#This Row],[timesheet_id]],ohrm_timesheet[timesheet_id],ohrm_timesheet[Year],"NF",0,1)</f>
        <v>2022</v>
      </c>
      <c r="L234">
        <f>_xlfn.XLOOKUP(ohrm_timesheet_action_log[[#This Row],[timesheet_id]],ohrm_timesheet[timesheet_id],ohrm_timesheet[Month],"NF",0,1)</f>
        <v>6</v>
      </c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</row>
    <row r="235" spans="1:49" x14ac:dyDescent="0.3">
      <c r="A235">
        <v>165</v>
      </c>
      <c r="B235">
        <v>230</v>
      </c>
      <c r="C235" t="s">
        <v>393</v>
      </c>
      <c r="D235" t="s">
        <v>675</v>
      </c>
      <c r="E235" s="1">
        <v>44749</v>
      </c>
      <c r="F235">
        <v>3</v>
      </c>
      <c r="G235" t="str">
        <f>_xlfn.XLOOKUP(ohrm_timesheet_action_log[[#This Row],[timesheet_id]],ohrm_timesheet[timesheet_id],ohrm_timesheet[Employee Name],"NF",0,1)</f>
        <v>Amol Jalda</v>
      </c>
      <c r="H235" t="str">
        <f>_xlfn.XLOOKUP(ohrm_timesheet_action_log[[#This Row],[timesheet_id]],ohrm_timesheet[timesheet_id],ohrm_timesheet[state],"NF",0,1)</f>
        <v>APPROVED</v>
      </c>
      <c r="I235" s="1">
        <f>_xlfn.XLOOKUP(ohrm_timesheet_action_log[[#This Row],[timesheet_id]],ohrm_timesheet[timesheet_id],ohrm_timesheet[start_date],"NF",0,1)</f>
        <v>44718</v>
      </c>
      <c r="J235" s="1">
        <f>_xlfn.XLOOKUP(ohrm_timesheet_action_log[[#This Row],[timesheet_id]],ohrm_timesheet[timesheet_id],ohrm_timesheet[end_date],"NF",0,1)</f>
        <v>44724</v>
      </c>
      <c r="K235">
        <f>_xlfn.XLOOKUP(ohrm_timesheet_action_log[[#This Row],[timesheet_id]],ohrm_timesheet[timesheet_id],ohrm_timesheet[Year],"NF",0,1)</f>
        <v>2022</v>
      </c>
      <c r="L235">
        <f>_xlfn.XLOOKUP(ohrm_timesheet_action_log[[#This Row],[timesheet_id]],ohrm_timesheet[timesheet_id],ohrm_timesheet[Month],"NF",0,1)</f>
        <v>6</v>
      </c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 spans="1:49" x14ac:dyDescent="0.3">
      <c r="A236">
        <v>167</v>
      </c>
      <c r="B236">
        <v>231</v>
      </c>
      <c r="C236" t="s">
        <v>393</v>
      </c>
      <c r="D236" t="s">
        <v>675</v>
      </c>
      <c r="E236" s="1">
        <v>44749</v>
      </c>
      <c r="F236">
        <v>3</v>
      </c>
      <c r="G236" t="str">
        <f>_xlfn.XLOOKUP(ohrm_timesheet_action_log[[#This Row],[timesheet_id]],ohrm_timesheet[timesheet_id],ohrm_timesheet[Employee Name],"NF",0,1)</f>
        <v>Amol Jalda</v>
      </c>
      <c r="H236" t="str">
        <f>_xlfn.XLOOKUP(ohrm_timesheet_action_log[[#This Row],[timesheet_id]],ohrm_timesheet[timesheet_id],ohrm_timesheet[state],"NF",0,1)</f>
        <v>APPROVED</v>
      </c>
      <c r="I236" s="1">
        <f>_xlfn.XLOOKUP(ohrm_timesheet_action_log[[#This Row],[timesheet_id]],ohrm_timesheet[timesheet_id],ohrm_timesheet[start_date],"NF",0,1)</f>
        <v>44725</v>
      </c>
      <c r="J236" s="1">
        <f>_xlfn.XLOOKUP(ohrm_timesheet_action_log[[#This Row],[timesheet_id]],ohrm_timesheet[timesheet_id],ohrm_timesheet[end_date],"NF",0,1)</f>
        <v>44731</v>
      </c>
      <c r="K236">
        <f>_xlfn.XLOOKUP(ohrm_timesheet_action_log[[#This Row],[timesheet_id]],ohrm_timesheet[timesheet_id],ohrm_timesheet[Year],"NF",0,1)</f>
        <v>2022</v>
      </c>
      <c r="L236">
        <f>_xlfn.XLOOKUP(ohrm_timesheet_action_log[[#This Row],[timesheet_id]],ohrm_timesheet[timesheet_id],ohrm_timesheet[Month],"NF",0,1)</f>
        <v>6</v>
      </c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 spans="1:49" x14ac:dyDescent="0.3">
      <c r="A237">
        <v>174</v>
      </c>
      <c r="B237">
        <v>232</v>
      </c>
      <c r="C237" t="s">
        <v>393</v>
      </c>
      <c r="D237" t="s">
        <v>675</v>
      </c>
      <c r="E237" s="1">
        <v>44749</v>
      </c>
      <c r="F237">
        <v>3</v>
      </c>
      <c r="G237" t="str">
        <f>_xlfn.XLOOKUP(ohrm_timesheet_action_log[[#This Row],[timesheet_id]],ohrm_timesheet[timesheet_id],ohrm_timesheet[Employee Name],"NF",0,1)</f>
        <v>Shekhar Sharma</v>
      </c>
      <c r="H237" t="str">
        <f>_xlfn.XLOOKUP(ohrm_timesheet_action_log[[#This Row],[timesheet_id]],ohrm_timesheet[timesheet_id],ohrm_timesheet[state],"NF",0,1)</f>
        <v>APPROVED</v>
      </c>
      <c r="I237" s="1">
        <f>_xlfn.XLOOKUP(ohrm_timesheet_action_log[[#This Row],[timesheet_id]],ohrm_timesheet[timesheet_id],ohrm_timesheet[start_date],"NF",0,1)</f>
        <v>44718</v>
      </c>
      <c r="J237" s="1">
        <f>_xlfn.XLOOKUP(ohrm_timesheet_action_log[[#This Row],[timesheet_id]],ohrm_timesheet[timesheet_id],ohrm_timesheet[end_date],"NF",0,1)</f>
        <v>44724</v>
      </c>
      <c r="K237">
        <f>_xlfn.XLOOKUP(ohrm_timesheet_action_log[[#This Row],[timesheet_id]],ohrm_timesheet[timesheet_id],ohrm_timesheet[Year],"NF",0,1)</f>
        <v>2022</v>
      </c>
      <c r="L237">
        <f>_xlfn.XLOOKUP(ohrm_timesheet_action_log[[#This Row],[timesheet_id]],ohrm_timesheet[timesheet_id],ohrm_timesheet[Month],"NF",0,1)</f>
        <v>6</v>
      </c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 spans="1:49" x14ac:dyDescent="0.3">
      <c r="A238">
        <v>171</v>
      </c>
      <c r="B238">
        <v>233</v>
      </c>
      <c r="C238" t="s">
        <v>393</v>
      </c>
      <c r="D238" t="s">
        <v>675</v>
      </c>
      <c r="E238" s="1">
        <v>44749</v>
      </c>
      <c r="F238">
        <v>3</v>
      </c>
      <c r="G238" t="str">
        <f>_xlfn.XLOOKUP(ohrm_timesheet_action_log[[#This Row],[timesheet_id]],ohrm_timesheet[timesheet_id],ohrm_timesheet[Employee Name],"NF",0,1)</f>
        <v>Shekhar Sharma</v>
      </c>
      <c r="H238" t="str">
        <f>_xlfn.XLOOKUP(ohrm_timesheet_action_log[[#This Row],[timesheet_id]],ohrm_timesheet[timesheet_id],ohrm_timesheet[state],"NF",0,1)</f>
        <v>APPROVED</v>
      </c>
      <c r="I238" s="1">
        <f>_xlfn.XLOOKUP(ohrm_timesheet_action_log[[#This Row],[timesheet_id]],ohrm_timesheet[timesheet_id],ohrm_timesheet[start_date],"NF",0,1)</f>
        <v>44739</v>
      </c>
      <c r="J238" s="1">
        <f>_xlfn.XLOOKUP(ohrm_timesheet_action_log[[#This Row],[timesheet_id]],ohrm_timesheet[timesheet_id],ohrm_timesheet[end_date],"NF",0,1)</f>
        <v>44745</v>
      </c>
      <c r="K238">
        <f>_xlfn.XLOOKUP(ohrm_timesheet_action_log[[#This Row],[timesheet_id]],ohrm_timesheet[timesheet_id],ohrm_timesheet[Year],"NF",0,1)</f>
        <v>2022</v>
      </c>
      <c r="L238">
        <f>_xlfn.XLOOKUP(ohrm_timesheet_action_log[[#This Row],[timesheet_id]],ohrm_timesheet[timesheet_id],ohrm_timesheet[Month],"NF",0,1)</f>
        <v>6</v>
      </c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 spans="1:49" x14ac:dyDescent="0.3">
      <c r="A239">
        <v>172</v>
      </c>
      <c r="B239">
        <v>234</v>
      </c>
      <c r="C239" t="s">
        <v>692</v>
      </c>
      <c r="D239" t="s">
        <v>675</v>
      </c>
      <c r="E239" s="1">
        <v>44749</v>
      </c>
      <c r="F239">
        <v>3</v>
      </c>
      <c r="G239" t="str">
        <f>_xlfn.XLOOKUP(ohrm_timesheet_action_log[[#This Row],[timesheet_id]],ohrm_timesheet[timesheet_id],ohrm_timesheet[Employee Name],"NF",0,1)</f>
        <v>Shekhar Sharma</v>
      </c>
      <c r="H239" t="str">
        <f>_xlfn.XLOOKUP(ohrm_timesheet_action_log[[#This Row],[timesheet_id]],ohrm_timesheet[timesheet_id],ohrm_timesheet[state],"NF",0,1)</f>
        <v>APPROVED</v>
      </c>
      <c r="I239" s="1">
        <f>_xlfn.XLOOKUP(ohrm_timesheet_action_log[[#This Row],[timesheet_id]],ohrm_timesheet[timesheet_id],ohrm_timesheet[start_date],"NF",0,1)</f>
        <v>44732</v>
      </c>
      <c r="J239" s="1">
        <f>_xlfn.XLOOKUP(ohrm_timesheet_action_log[[#This Row],[timesheet_id]],ohrm_timesheet[timesheet_id],ohrm_timesheet[end_date],"NF",0,1)</f>
        <v>44738</v>
      </c>
      <c r="K239">
        <f>_xlfn.XLOOKUP(ohrm_timesheet_action_log[[#This Row],[timesheet_id]],ohrm_timesheet[timesheet_id],ohrm_timesheet[Year],"NF",0,1)</f>
        <v>2022</v>
      </c>
      <c r="L239">
        <f>_xlfn.XLOOKUP(ohrm_timesheet_action_log[[#This Row],[timesheet_id]],ohrm_timesheet[timesheet_id],ohrm_timesheet[Month],"NF",0,1)</f>
        <v>6</v>
      </c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 spans="1:49" x14ac:dyDescent="0.3">
      <c r="A240">
        <v>173</v>
      </c>
      <c r="B240">
        <v>235</v>
      </c>
      <c r="D240" t="s">
        <v>676</v>
      </c>
      <c r="E240" s="1">
        <v>44749</v>
      </c>
      <c r="F240">
        <v>3</v>
      </c>
      <c r="G240" t="str">
        <f>_xlfn.XLOOKUP(ohrm_timesheet_action_log[[#This Row],[timesheet_id]],ohrm_timesheet[timesheet_id],ohrm_timesheet[Employee Name],"NF",0,1)</f>
        <v>Shekhar Sharma</v>
      </c>
      <c r="H240" t="str">
        <f>_xlfn.XLOOKUP(ohrm_timesheet_action_log[[#This Row],[timesheet_id]],ohrm_timesheet[timesheet_id],ohrm_timesheet[state],"NF",0,1)</f>
        <v>APPROVED</v>
      </c>
      <c r="I240" s="1">
        <f>_xlfn.XLOOKUP(ohrm_timesheet_action_log[[#This Row],[timesheet_id]],ohrm_timesheet[timesheet_id],ohrm_timesheet[start_date],"NF",0,1)</f>
        <v>44725</v>
      </c>
      <c r="J240" s="1">
        <f>_xlfn.XLOOKUP(ohrm_timesheet_action_log[[#This Row],[timesheet_id]],ohrm_timesheet[timesheet_id],ohrm_timesheet[end_date],"NF",0,1)</f>
        <v>44731</v>
      </c>
      <c r="K240">
        <f>_xlfn.XLOOKUP(ohrm_timesheet_action_log[[#This Row],[timesheet_id]],ohrm_timesheet[timesheet_id],ohrm_timesheet[Year],"NF",0,1)</f>
        <v>2022</v>
      </c>
      <c r="L240">
        <f>_xlfn.XLOOKUP(ohrm_timesheet_action_log[[#This Row],[timesheet_id]],ohrm_timesheet[timesheet_id],ohrm_timesheet[Month],"NF",0,1)</f>
        <v>6</v>
      </c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 spans="1:49" x14ac:dyDescent="0.3">
      <c r="A241">
        <v>173</v>
      </c>
      <c r="B241">
        <v>236</v>
      </c>
      <c r="C241" t="s">
        <v>393</v>
      </c>
      <c r="D241" t="s">
        <v>675</v>
      </c>
      <c r="E241" s="1">
        <v>44749</v>
      </c>
      <c r="F241">
        <v>3</v>
      </c>
      <c r="G241" t="str">
        <f>_xlfn.XLOOKUP(ohrm_timesheet_action_log[[#This Row],[timesheet_id]],ohrm_timesheet[timesheet_id],ohrm_timesheet[Employee Name],"NF",0,1)</f>
        <v>Shekhar Sharma</v>
      </c>
      <c r="H241" t="str">
        <f>_xlfn.XLOOKUP(ohrm_timesheet_action_log[[#This Row],[timesheet_id]],ohrm_timesheet[timesheet_id],ohrm_timesheet[state],"NF",0,1)</f>
        <v>APPROVED</v>
      </c>
      <c r="I241" s="1">
        <f>_xlfn.XLOOKUP(ohrm_timesheet_action_log[[#This Row],[timesheet_id]],ohrm_timesheet[timesheet_id],ohrm_timesheet[start_date],"NF",0,1)</f>
        <v>44725</v>
      </c>
      <c r="J241" s="1">
        <f>_xlfn.XLOOKUP(ohrm_timesheet_action_log[[#This Row],[timesheet_id]],ohrm_timesheet[timesheet_id],ohrm_timesheet[end_date],"NF",0,1)</f>
        <v>44731</v>
      </c>
      <c r="K241">
        <f>_xlfn.XLOOKUP(ohrm_timesheet_action_log[[#This Row],[timesheet_id]],ohrm_timesheet[timesheet_id],ohrm_timesheet[Year],"NF",0,1)</f>
        <v>2022</v>
      </c>
      <c r="L241">
        <f>_xlfn.XLOOKUP(ohrm_timesheet_action_log[[#This Row],[timesheet_id]],ohrm_timesheet[timesheet_id],ohrm_timesheet[Month],"NF",0,1)</f>
        <v>6</v>
      </c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 spans="1:49" x14ac:dyDescent="0.3">
      <c r="A242">
        <v>178</v>
      </c>
      <c r="B242">
        <v>237</v>
      </c>
      <c r="D242" t="s">
        <v>676</v>
      </c>
      <c r="E242" s="1">
        <v>44749</v>
      </c>
      <c r="F242">
        <v>3</v>
      </c>
      <c r="G242" t="str">
        <f>_xlfn.XLOOKUP(ohrm_timesheet_action_log[[#This Row],[timesheet_id]],ohrm_timesheet[timesheet_id],ohrm_timesheet[Employee Name],"NF",0,1)</f>
        <v>x_Preeti Kaushik</v>
      </c>
      <c r="H242" t="str">
        <f>_xlfn.XLOOKUP(ohrm_timesheet_action_log[[#This Row],[timesheet_id]],ohrm_timesheet[timesheet_id],ohrm_timesheet[state],"NF",0,1)</f>
        <v>APPROVED</v>
      </c>
      <c r="I242" s="1">
        <f>_xlfn.XLOOKUP(ohrm_timesheet_action_log[[#This Row],[timesheet_id]],ohrm_timesheet[timesheet_id],ohrm_timesheet[start_date],"NF",0,1)</f>
        <v>44739</v>
      </c>
      <c r="J242" s="1">
        <f>_xlfn.XLOOKUP(ohrm_timesheet_action_log[[#This Row],[timesheet_id]],ohrm_timesheet[timesheet_id],ohrm_timesheet[end_date],"NF",0,1)</f>
        <v>44745</v>
      </c>
      <c r="K242">
        <f>_xlfn.XLOOKUP(ohrm_timesheet_action_log[[#This Row],[timesheet_id]],ohrm_timesheet[timesheet_id],ohrm_timesheet[Year],"NF",0,1)</f>
        <v>2022</v>
      </c>
      <c r="L242">
        <f>_xlfn.XLOOKUP(ohrm_timesheet_action_log[[#This Row],[timesheet_id]],ohrm_timesheet[timesheet_id],ohrm_timesheet[Month],"NF",0,1)</f>
        <v>6</v>
      </c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</row>
    <row r="243" spans="1:49" x14ac:dyDescent="0.3">
      <c r="A243">
        <v>177</v>
      </c>
      <c r="B243">
        <v>238</v>
      </c>
      <c r="D243" t="s">
        <v>676</v>
      </c>
      <c r="E243" s="1">
        <v>44749</v>
      </c>
      <c r="F243">
        <v>3</v>
      </c>
      <c r="G243" t="str">
        <f>_xlfn.XLOOKUP(ohrm_timesheet_action_log[[#This Row],[timesheet_id]],ohrm_timesheet[timesheet_id],ohrm_timesheet[Employee Name],"NF",0,1)</f>
        <v>x_Preeti Kaushik</v>
      </c>
      <c r="H243" t="str">
        <f>_xlfn.XLOOKUP(ohrm_timesheet_action_log[[#This Row],[timesheet_id]],ohrm_timesheet[timesheet_id],ohrm_timesheet[state],"NF",0,1)</f>
        <v>APPROVED</v>
      </c>
      <c r="I243" s="1">
        <f>_xlfn.XLOOKUP(ohrm_timesheet_action_log[[#This Row],[timesheet_id]],ohrm_timesheet[timesheet_id],ohrm_timesheet[start_date],"NF",0,1)</f>
        <v>44732</v>
      </c>
      <c r="J243" s="1">
        <f>_xlfn.XLOOKUP(ohrm_timesheet_action_log[[#This Row],[timesheet_id]],ohrm_timesheet[timesheet_id],ohrm_timesheet[end_date],"NF",0,1)</f>
        <v>44738</v>
      </c>
      <c r="K243">
        <f>_xlfn.XLOOKUP(ohrm_timesheet_action_log[[#This Row],[timesheet_id]],ohrm_timesheet[timesheet_id],ohrm_timesheet[Year],"NF",0,1)</f>
        <v>2022</v>
      </c>
      <c r="L243">
        <f>_xlfn.XLOOKUP(ohrm_timesheet_action_log[[#This Row],[timesheet_id]],ohrm_timesheet[timesheet_id],ohrm_timesheet[Month],"NF",0,1)</f>
        <v>6</v>
      </c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 spans="1:49" x14ac:dyDescent="0.3">
      <c r="A244">
        <v>176</v>
      </c>
      <c r="B244">
        <v>239</v>
      </c>
      <c r="D244" t="s">
        <v>676</v>
      </c>
      <c r="E244" s="1">
        <v>44749</v>
      </c>
      <c r="F244">
        <v>3</v>
      </c>
      <c r="G244" t="str">
        <f>_xlfn.XLOOKUP(ohrm_timesheet_action_log[[#This Row],[timesheet_id]],ohrm_timesheet[timesheet_id],ohrm_timesheet[Employee Name],"NF",0,1)</f>
        <v>x_Preeti Kaushik</v>
      </c>
      <c r="H244" t="str">
        <f>_xlfn.XLOOKUP(ohrm_timesheet_action_log[[#This Row],[timesheet_id]],ohrm_timesheet[timesheet_id],ohrm_timesheet[state],"NF",0,1)</f>
        <v>APPROVED</v>
      </c>
      <c r="I244" s="1">
        <f>_xlfn.XLOOKUP(ohrm_timesheet_action_log[[#This Row],[timesheet_id]],ohrm_timesheet[timesheet_id],ohrm_timesheet[start_date],"NF",0,1)</f>
        <v>44725</v>
      </c>
      <c r="J244" s="1">
        <f>_xlfn.XLOOKUP(ohrm_timesheet_action_log[[#This Row],[timesheet_id]],ohrm_timesheet[timesheet_id],ohrm_timesheet[end_date],"NF",0,1)</f>
        <v>44731</v>
      </c>
      <c r="K244">
        <f>_xlfn.XLOOKUP(ohrm_timesheet_action_log[[#This Row],[timesheet_id]],ohrm_timesheet[timesheet_id],ohrm_timesheet[Year],"NF",0,1)</f>
        <v>2022</v>
      </c>
      <c r="L244">
        <f>_xlfn.XLOOKUP(ohrm_timesheet_action_log[[#This Row],[timesheet_id]],ohrm_timesheet[timesheet_id],ohrm_timesheet[Month],"NF",0,1)</f>
        <v>6</v>
      </c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</row>
    <row r="245" spans="1:49" x14ac:dyDescent="0.3">
      <c r="A245">
        <v>162</v>
      </c>
      <c r="B245">
        <v>240</v>
      </c>
      <c r="D245" t="s">
        <v>676</v>
      </c>
      <c r="E245" s="1">
        <v>44749</v>
      </c>
      <c r="F245">
        <v>3</v>
      </c>
      <c r="G245" t="str">
        <f>_xlfn.XLOOKUP(ohrm_timesheet_action_log[[#This Row],[timesheet_id]],ohrm_timesheet[timesheet_id],ohrm_timesheet[Employee Name],"NF",0,1)</f>
        <v>x_Preeti Kaushik</v>
      </c>
      <c r="H245" t="str">
        <f>_xlfn.XLOOKUP(ohrm_timesheet_action_log[[#This Row],[timesheet_id]],ohrm_timesheet[timesheet_id],ohrm_timesheet[state],"NF",0,1)</f>
        <v>APPROVED</v>
      </c>
      <c r="I245" s="1">
        <f>_xlfn.XLOOKUP(ohrm_timesheet_action_log[[#This Row],[timesheet_id]],ohrm_timesheet[timesheet_id],ohrm_timesheet[start_date],"NF",0,1)</f>
        <v>44718</v>
      </c>
      <c r="J245" s="1">
        <f>_xlfn.XLOOKUP(ohrm_timesheet_action_log[[#This Row],[timesheet_id]],ohrm_timesheet[timesheet_id],ohrm_timesheet[end_date],"NF",0,1)</f>
        <v>44724</v>
      </c>
      <c r="K245">
        <f>_xlfn.XLOOKUP(ohrm_timesheet_action_log[[#This Row],[timesheet_id]],ohrm_timesheet[timesheet_id],ohrm_timesheet[Year],"NF",0,1)</f>
        <v>2022</v>
      </c>
      <c r="L245">
        <f>_xlfn.XLOOKUP(ohrm_timesheet_action_log[[#This Row],[timesheet_id]],ohrm_timesheet[timesheet_id],ohrm_timesheet[Month],"NF",0,1)</f>
        <v>6</v>
      </c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 spans="1:49" x14ac:dyDescent="0.3">
      <c r="A246">
        <v>162</v>
      </c>
      <c r="B246">
        <v>241</v>
      </c>
      <c r="C246" t="s">
        <v>393</v>
      </c>
      <c r="D246" t="s">
        <v>675</v>
      </c>
      <c r="E246" s="1">
        <v>44749</v>
      </c>
      <c r="F246">
        <v>3</v>
      </c>
      <c r="G246" t="str">
        <f>_xlfn.XLOOKUP(ohrm_timesheet_action_log[[#This Row],[timesheet_id]],ohrm_timesheet[timesheet_id],ohrm_timesheet[Employee Name],"NF",0,1)</f>
        <v>x_Preeti Kaushik</v>
      </c>
      <c r="H246" t="str">
        <f>_xlfn.XLOOKUP(ohrm_timesheet_action_log[[#This Row],[timesheet_id]],ohrm_timesheet[timesheet_id],ohrm_timesheet[state],"NF",0,1)</f>
        <v>APPROVED</v>
      </c>
      <c r="I246" s="1">
        <f>_xlfn.XLOOKUP(ohrm_timesheet_action_log[[#This Row],[timesheet_id]],ohrm_timesheet[timesheet_id],ohrm_timesheet[start_date],"NF",0,1)</f>
        <v>44718</v>
      </c>
      <c r="J246" s="1">
        <f>_xlfn.XLOOKUP(ohrm_timesheet_action_log[[#This Row],[timesheet_id]],ohrm_timesheet[timesheet_id],ohrm_timesheet[end_date],"NF",0,1)</f>
        <v>44724</v>
      </c>
      <c r="K246">
        <f>_xlfn.XLOOKUP(ohrm_timesheet_action_log[[#This Row],[timesheet_id]],ohrm_timesheet[timesheet_id],ohrm_timesheet[Year],"NF",0,1)</f>
        <v>2022</v>
      </c>
      <c r="L246">
        <f>_xlfn.XLOOKUP(ohrm_timesheet_action_log[[#This Row],[timesheet_id]],ohrm_timesheet[timesheet_id],ohrm_timesheet[Month],"NF",0,1)</f>
        <v>6</v>
      </c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</row>
    <row r="247" spans="1:49" x14ac:dyDescent="0.3">
      <c r="A247">
        <v>176</v>
      </c>
      <c r="B247">
        <v>242</v>
      </c>
      <c r="C247" t="s">
        <v>393</v>
      </c>
      <c r="D247" t="s">
        <v>675</v>
      </c>
      <c r="E247" s="1">
        <v>44749</v>
      </c>
      <c r="F247">
        <v>3</v>
      </c>
      <c r="G247" t="str">
        <f>_xlfn.XLOOKUP(ohrm_timesheet_action_log[[#This Row],[timesheet_id]],ohrm_timesheet[timesheet_id],ohrm_timesheet[Employee Name],"NF",0,1)</f>
        <v>x_Preeti Kaushik</v>
      </c>
      <c r="H247" t="str">
        <f>_xlfn.XLOOKUP(ohrm_timesheet_action_log[[#This Row],[timesheet_id]],ohrm_timesheet[timesheet_id],ohrm_timesheet[state],"NF",0,1)</f>
        <v>APPROVED</v>
      </c>
      <c r="I247" s="1">
        <f>_xlfn.XLOOKUP(ohrm_timesheet_action_log[[#This Row],[timesheet_id]],ohrm_timesheet[timesheet_id],ohrm_timesheet[start_date],"NF",0,1)</f>
        <v>44725</v>
      </c>
      <c r="J247" s="1">
        <f>_xlfn.XLOOKUP(ohrm_timesheet_action_log[[#This Row],[timesheet_id]],ohrm_timesheet[timesheet_id],ohrm_timesheet[end_date],"NF",0,1)</f>
        <v>44731</v>
      </c>
      <c r="K247">
        <f>_xlfn.XLOOKUP(ohrm_timesheet_action_log[[#This Row],[timesheet_id]],ohrm_timesheet[timesheet_id],ohrm_timesheet[Year],"NF",0,1)</f>
        <v>2022</v>
      </c>
      <c r="L247">
        <f>_xlfn.XLOOKUP(ohrm_timesheet_action_log[[#This Row],[timesheet_id]],ohrm_timesheet[timesheet_id],ohrm_timesheet[Month],"NF",0,1)</f>
        <v>6</v>
      </c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 spans="1:49" x14ac:dyDescent="0.3">
      <c r="A248">
        <v>177</v>
      </c>
      <c r="B248">
        <v>243</v>
      </c>
      <c r="C248" t="s">
        <v>393</v>
      </c>
      <c r="D248" t="s">
        <v>675</v>
      </c>
      <c r="E248" s="1">
        <v>44749</v>
      </c>
      <c r="F248">
        <v>3</v>
      </c>
      <c r="G248" t="str">
        <f>_xlfn.XLOOKUP(ohrm_timesheet_action_log[[#This Row],[timesheet_id]],ohrm_timesheet[timesheet_id],ohrm_timesheet[Employee Name],"NF",0,1)</f>
        <v>x_Preeti Kaushik</v>
      </c>
      <c r="H248" t="str">
        <f>_xlfn.XLOOKUP(ohrm_timesheet_action_log[[#This Row],[timesheet_id]],ohrm_timesheet[timesheet_id],ohrm_timesheet[state],"NF",0,1)</f>
        <v>APPROVED</v>
      </c>
      <c r="I248" s="1">
        <f>_xlfn.XLOOKUP(ohrm_timesheet_action_log[[#This Row],[timesheet_id]],ohrm_timesheet[timesheet_id],ohrm_timesheet[start_date],"NF",0,1)</f>
        <v>44732</v>
      </c>
      <c r="J248" s="1">
        <f>_xlfn.XLOOKUP(ohrm_timesheet_action_log[[#This Row],[timesheet_id]],ohrm_timesheet[timesheet_id],ohrm_timesheet[end_date],"NF",0,1)</f>
        <v>44738</v>
      </c>
      <c r="K248">
        <f>_xlfn.XLOOKUP(ohrm_timesheet_action_log[[#This Row],[timesheet_id]],ohrm_timesheet[timesheet_id],ohrm_timesheet[Year],"NF",0,1)</f>
        <v>2022</v>
      </c>
      <c r="L248">
        <f>_xlfn.XLOOKUP(ohrm_timesheet_action_log[[#This Row],[timesheet_id]],ohrm_timesheet[timesheet_id],ohrm_timesheet[Month],"NF",0,1)</f>
        <v>6</v>
      </c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</row>
    <row r="249" spans="1:49" x14ac:dyDescent="0.3">
      <c r="A249">
        <v>178</v>
      </c>
      <c r="B249">
        <v>244</v>
      </c>
      <c r="C249" t="s">
        <v>393</v>
      </c>
      <c r="D249" t="s">
        <v>675</v>
      </c>
      <c r="E249" s="1">
        <v>44749</v>
      </c>
      <c r="F249">
        <v>3</v>
      </c>
      <c r="G249" t="str">
        <f>_xlfn.XLOOKUP(ohrm_timesheet_action_log[[#This Row],[timesheet_id]],ohrm_timesheet[timesheet_id],ohrm_timesheet[Employee Name],"NF",0,1)</f>
        <v>x_Preeti Kaushik</v>
      </c>
      <c r="H249" t="str">
        <f>_xlfn.XLOOKUP(ohrm_timesheet_action_log[[#This Row],[timesheet_id]],ohrm_timesheet[timesheet_id],ohrm_timesheet[state],"NF",0,1)</f>
        <v>APPROVED</v>
      </c>
      <c r="I249" s="1">
        <f>_xlfn.XLOOKUP(ohrm_timesheet_action_log[[#This Row],[timesheet_id]],ohrm_timesheet[timesheet_id],ohrm_timesheet[start_date],"NF",0,1)</f>
        <v>44739</v>
      </c>
      <c r="J249" s="1">
        <f>_xlfn.XLOOKUP(ohrm_timesheet_action_log[[#This Row],[timesheet_id]],ohrm_timesheet[timesheet_id],ohrm_timesheet[end_date],"NF",0,1)</f>
        <v>44745</v>
      </c>
      <c r="K249">
        <f>_xlfn.XLOOKUP(ohrm_timesheet_action_log[[#This Row],[timesheet_id]],ohrm_timesheet[timesheet_id],ohrm_timesheet[Year],"NF",0,1)</f>
        <v>2022</v>
      </c>
      <c r="L249">
        <f>_xlfn.XLOOKUP(ohrm_timesheet_action_log[[#This Row],[timesheet_id]],ohrm_timesheet[timesheet_id],ohrm_timesheet[Month],"NF",0,1)</f>
        <v>6</v>
      </c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 spans="1:49" x14ac:dyDescent="0.3">
      <c r="A250">
        <v>168</v>
      </c>
      <c r="B250">
        <v>245</v>
      </c>
      <c r="C250" t="s">
        <v>393</v>
      </c>
      <c r="D250" t="s">
        <v>675</v>
      </c>
      <c r="E250" s="1">
        <v>44749</v>
      </c>
      <c r="F250">
        <v>3</v>
      </c>
      <c r="G250" t="str">
        <f>_xlfn.XLOOKUP(ohrm_timesheet_action_log[[#This Row],[timesheet_id]],ohrm_timesheet[timesheet_id],ohrm_timesheet[Employee Name],"NF",0,1)</f>
        <v>x_Ajit Singh</v>
      </c>
      <c r="H250" t="str">
        <f>_xlfn.XLOOKUP(ohrm_timesheet_action_log[[#This Row],[timesheet_id]],ohrm_timesheet[timesheet_id],ohrm_timesheet[state],"NF",0,1)</f>
        <v>APPROVED</v>
      </c>
      <c r="I250" s="1">
        <f>_xlfn.XLOOKUP(ohrm_timesheet_action_log[[#This Row],[timesheet_id]],ohrm_timesheet[timesheet_id],ohrm_timesheet[start_date],"NF",0,1)</f>
        <v>44725</v>
      </c>
      <c r="J250" s="1">
        <f>_xlfn.XLOOKUP(ohrm_timesheet_action_log[[#This Row],[timesheet_id]],ohrm_timesheet[timesheet_id],ohrm_timesheet[end_date],"NF",0,1)</f>
        <v>44731</v>
      </c>
      <c r="K250">
        <f>_xlfn.XLOOKUP(ohrm_timesheet_action_log[[#This Row],[timesheet_id]],ohrm_timesheet[timesheet_id],ohrm_timesheet[Year],"NF",0,1)</f>
        <v>2022</v>
      </c>
      <c r="L250">
        <f>_xlfn.XLOOKUP(ohrm_timesheet_action_log[[#This Row],[timesheet_id]],ohrm_timesheet[timesheet_id],ohrm_timesheet[Month],"NF",0,1)</f>
        <v>6</v>
      </c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 spans="1:49" x14ac:dyDescent="0.3">
      <c r="A251">
        <v>170</v>
      </c>
      <c r="B251">
        <v>246</v>
      </c>
      <c r="C251" t="s">
        <v>393</v>
      </c>
      <c r="D251" t="s">
        <v>675</v>
      </c>
      <c r="E251" s="1">
        <v>44749</v>
      </c>
      <c r="F251">
        <v>3</v>
      </c>
      <c r="G251" t="str">
        <f>_xlfn.XLOOKUP(ohrm_timesheet_action_log[[#This Row],[timesheet_id]],ohrm_timesheet[timesheet_id],ohrm_timesheet[Employee Name],"NF",0,1)</f>
        <v>x_Ajit Singh</v>
      </c>
      <c r="H251" t="str">
        <f>_xlfn.XLOOKUP(ohrm_timesheet_action_log[[#This Row],[timesheet_id]],ohrm_timesheet[timesheet_id],ohrm_timesheet[state],"NF",0,1)</f>
        <v>APPROVED</v>
      </c>
      <c r="I251" s="1">
        <f>_xlfn.XLOOKUP(ohrm_timesheet_action_log[[#This Row],[timesheet_id]],ohrm_timesheet[timesheet_id],ohrm_timesheet[start_date],"NF",0,1)</f>
        <v>44732</v>
      </c>
      <c r="J251" s="1">
        <f>_xlfn.XLOOKUP(ohrm_timesheet_action_log[[#This Row],[timesheet_id]],ohrm_timesheet[timesheet_id],ohrm_timesheet[end_date],"NF",0,1)</f>
        <v>44738</v>
      </c>
      <c r="K251">
        <f>_xlfn.XLOOKUP(ohrm_timesheet_action_log[[#This Row],[timesheet_id]],ohrm_timesheet[timesheet_id],ohrm_timesheet[Year],"NF",0,1)</f>
        <v>2022</v>
      </c>
      <c r="L251">
        <f>_xlfn.XLOOKUP(ohrm_timesheet_action_log[[#This Row],[timesheet_id]],ohrm_timesheet[timesheet_id],ohrm_timesheet[Month],"NF",0,1)</f>
        <v>6</v>
      </c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 spans="1:49" x14ac:dyDescent="0.3">
      <c r="A252">
        <v>175</v>
      </c>
      <c r="B252">
        <v>247</v>
      </c>
      <c r="C252" t="s">
        <v>393</v>
      </c>
      <c r="D252" t="s">
        <v>675</v>
      </c>
      <c r="E252" s="1">
        <v>44749</v>
      </c>
      <c r="F252">
        <v>3</v>
      </c>
      <c r="G252" t="str">
        <f>_xlfn.XLOOKUP(ohrm_timesheet_action_log[[#This Row],[timesheet_id]],ohrm_timesheet[timesheet_id],ohrm_timesheet[Employee Name],"NF",0,1)</f>
        <v>x_Ajit Singh</v>
      </c>
      <c r="H252" t="str">
        <f>_xlfn.XLOOKUP(ohrm_timesheet_action_log[[#This Row],[timesheet_id]],ohrm_timesheet[timesheet_id],ohrm_timesheet[state],"NF",0,1)</f>
        <v>APPROVED</v>
      </c>
      <c r="I252" s="1">
        <f>_xlfn.XLOOKUP(ohrm_timesheet_action_log[[#This Row],[timesheet_id]],ohrm_timesheet[timesheet_id],ohrm_timesheet[start_date],"NF",0,1)</f>
        <v>44739</v>
      </c>
      <c r="J252" s="1">
        <f>_xlfn.XLOOKUP(ohrm_timesheet_action_log[[#This Row],[timesheet_id]],ohrm_timesheet[timesheet_id],ohrm_timesheet[end_date],"NF",0,1)</f>
        <v>44745</v>
      </c>
      <c r="K252">
        <f>_xlfn.XLOOKUP(ohrm_timesheet_action_log[[#This Row],[timesheet_id]],ohrm_timesheet[timesheet_id],ohrm_timesheet[Year],"NF",0,1)</f>
        <v>2022</v>
      </c>
      <c r="L252">
        <f>_xlfn.XLOOKUP(ohrm_timesheet_action_log[[#This Row],[timesheet_id]],ohrm_timesheet[timesheet_id],ohrm_timesheet[Month],"NF",0,1)</f>
        <v>6</v>
      </c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 spans="1:49" x14ac:dyDescent="0.3">
      <c r="A253">
        <v>169</v>
      </c>
      <c r="B253">
        <v>248</v>
      </c>
      <c r="C253" t="s">
        <v>393</v>
      </c>
      <c r="D253" t="s">
        <v>675</v>
      </c>
      <c r="E253" s="1">
        <v>44749</v>
      </c>
      <c r="F253">
        <v>3</v>
      </c>
      <c r="G253" t="str">
        <f>_xlfn.XLOOKUP(ohrm_timesheet_action_log[[#This Row],[timesheet_id]],ohrm_timesheet[timesheet_id],ohrm_timesheet[Employee Name],"NF",0,1)</f>
        <v>x_Ajit Singh</v>
      </c>
      <c r="H253" t="str">
        <f>_xlfn.XLOOKUP(ohrm_timesheet_action_log[[#This Row],[timesheet_id]],ohrm_timesheet[timesheet_id],ohrm_timesheet[state],"NF",0,1)</f>
        <v>APPROVED</v>
      </c>
      <c r="I253" s="1">
        <f>_xlfn.XLOOKUP(ohrm_timesheet_action_log[[#This Row],[timesheet_id]],ohrm_timesheet[timesheet_id],ohrm_timesheet[start_date],"NF",0,1)</f>
        <v>44718</v>
      </c>
      <c r="J253" s="1">
        <f>_xlfn.XLOOKUP(ohrm_timesheet_action_log[[#This Row],[timesheet_id]],ohrm_timesheet[timesheet_id],ohrm_timesheet[end_date],"NF",0,1)</f>
        <v>44724</v>
      </c>
      <c r="K253">
        <f>_xlfn.XLOOKUP(ohrm_timesheet_action_log[[#This Row],[timesheet_id]],ohrm_timesheet[timesheet_id],ohrm_timesheet[Year],"NF",0,1)</f>
        <v>2022</v>
      </c>
      <c r="L253">
        <f>_xlfn.XLOOKUP(ohrm_timesheet_action_log[[#This Row],[timesheet_id]],ohrm_timesheet[timesheet_id],ohrm_timesheet[Month],"NF",0,1)</f>
        <v>6</v>
      </c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 spans="1:49" x14ac:dyDescent="0.3">
      <c r="A254">
        <v>180</v>
      </c>
      <c r="B254">
        <v>249</v>
      </c>
      <c r="D254" t="s">
        <v>676</v>
      </c>
      <c r="E254" s="1">
        <v>44758</v>
      </c>
      <c r="F254">
        <v>6</v>
      </c>
      <c r="G254" t="str">
        <f>_xlfn.XLOOKUP(ohrm_timesheet_action_log[[#This Row],[timesheet_id]],ohrm_timesheet[timesheet_id],ohrm_timesheet[Employee Name],"NF",0,1)</f>
        <v>Shekhar Sharma</v>
      </c>
      <c r="H254" t="str">
        <f>_xlfn.XLOOKUP(ohrm_timesheet_action_log[[#This Row],[timesheet_id]],ohrm_timesheet[timesheet_id],ohrm_timesheet[state],"NF",0,1)</f>
        <v>APPROVED</v>
      </c>
      <c r="I254" s="1">
        <f>_xlfn.XLOOKUP(ohrm_timesheet_action_log[[#This Row],[timesheet_id]],ohrm_timesheet[timesheet_id],ohrm_timesheet[start_date],"NF",0,1)</f>
        <v>44746</v>
      </c>
      <c r="J254" s="1">
        <f>_xlfn.XLOOKUP(ohrm_timesheet_action_log[[#This Row],[timesheet_id]],ohrm_timesheet[timesheet_id],ohrm_timesheet[end_date],"NF",0,1)</f>
        <v>44752</v>
      </c>
      <c r="K254">
        <f>_xlfn.XLOOKUP(ohrm_timesheet_action_log[[#This Row],[timesheet_id]],ohrm_timesheet[timesheet_id],ohrm_timesheet[Year],"NF",0,1)</f>
        <v>2022</v>
      </c>
      <c r="L254">
        <f>_xlfn.XLOOKUP(ohrm_timesheet_action_log[[#This Row],[timesheet_id]],ohrm_timesheet[timesheet_id],ohrm_timesheet[Month],"NF",0,1)</f>
        <v>7</v>
      </c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 spans="1:49" x14ac:dyDescent="0.3">
      <c r="A255">
        <v>179</v>
      </c>
      <c r="B255">
        <v>250</v>
      </c>
      <c r="D255" t="s">
        <v>676</v>
      </c>
      <c r="E255" s="1">
        <v>44758</v>
      </c>
      <c r="F255">
        <v>6</v>
      </c>
      <c r="G255" t="str">
        <f>_xlfn.XLOOKUP(ohrm_timesheet_action_log[[#This Row],[timesheet_id]],ohrm_timesheet[timesheet_id],ohrm_timesheet[Employee Name],"NF",0,1)</f>
        <v>Shekhar Sharma</v>
      </c>
      <c r="H255" t="str">
        <f>_xlfn.XLOOKUP(ohrm_timesheet_action_log[[#This Row],[timesheet_id]],ohrm_timesheet[timesheet_id],ohrm_timesheet[state],"NF",0,1)</f>
        <v>APPROVED</v>
      </c>
      <c r="I255" s="1">
        <f>_xlfn.XLOOKUP(ohrm_timesheet_action_log[[#This Row],[timesheet_id]],ohrm_timesheet[timesheet_id],ohrm_timesheet[start_date],"NF",0,1)</f>
        <v>44753</v>
      </c>
      <c r="J255" s="1">
        <f>_xlfn.XLOOKUP(ohrm_timesheet_action_log[[#This Row],[timesheet_id]],ohrm_timesheet[timesheet_id],ohrm_timesheet[end_date],"NF",0,1)</f>
        <v>44759</v>
      </c>
      <c r="K255">
        <f>_xlfn.XLOOKUP(ohrm_timesheet_action_log[[#This Row],[timesheet_id]],ohrm_timesheet[timesheet_id],ohrm_timesheet[Year],"NF",0,1)</f>
        <v>2022</v>
      </c>
      <c r="L255">
        <f>_xlfn.XLOOKUP(ohrm_timesheet_action_log[[#This Row],[timesheet_id]],ohrm_timesheet[timesheet_id],ohrm_timesheet[Month],"NF",0,1)</f>
        <v>7</v>
      </c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 spans="1:49" x14ac:dyDescent="0.3">
      <c r="A256">
        <v>181</v>
      </c>
      <c r="B256">
        <v>251</v>
      </c>
      <c r="D256" t="s">
        <v>676</v>
      </c>
      <c r="E256" s="1">
        <v>44774</v>
      </c>
      <c r="F256">
        <v>6</v>
      </c>
      <c r="G256" t="str">
        <f>_xlfn.XLOOKUP(ohrm_timesheet_action_log[[#This Row],[timesheet_id]],ohrm_timesheet[timesheet_id],ohrm_timesheet[Employee Name],"NF",0,1)</f>
        <v>Shekhar Sharma</v>
      </c>
      <c r="H256" t="str">
        <f>_xlfn.XLOOKUP(ohrm_timesheet_action_log[[#This Row],[timesheet_id]],ohrm_timesheet[timesheet_id],ohrm_timesheet[state],"NF",0,1)</f>
        <v>APPROVED</v>
      </c>
      <c r="I256" s="1">
        <f>_xlfn.XLOOKUP(ohrm_timesheet_action_log[[#This Row],[timesheet_id]],ohrm_timesheet[timesheet_id],ohrm_timesheet[start_date],"NF",0,1)</f>
        <v>44760</v>
      </c>
      <c r="J256" s="1">
        <f>_xlfn.XLOOKUP(ohrm_timesheet_action_log[[#This Row],[timesheet_id]],ohrm_timesheet[timesheet_id],ohrm_timesheet[end_date],"NF",0,1)</f>
        <v>44766</v>
      </c>
      <c r="K256">
        <f>_xlfn.XLOOKUP(ohrm_timesheet_action_log[[#This Row],[timesheet_id]],ohrm_timesheet[timesheet_id],ohrm_timesheet[Year],"NF",0,1)</f>
        <v>2022</v>
      </c>
      <c r="L256">
        <f>_xlfn.XLOOKUP(ohrm_timesheet_action_log[[#This Row],[timesheet_id]],ohrm_timesheet[timesheet_id],ohrm_timesheet[Month],"NF",0,1)</f>
        <v>7</v>
      </c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</row>
    <row r="257" spans="1:49" x14ac:dyDescent="0.3">
      <c r="A257">
        <v>183</v>
      </c>
      <c r="B257">
        <v>252</v>
      </c>
      <c r="D257" t="s">
        <v>676</v>
      </c>
      <c r="E257" s="1">
        <v>44774</v>
      </c>
      <c r="F257">
        <v>6</v>
      </c>
      <c r="G257" t="str">
        <f>_xlfn.XLOOKUP(ohrm_timesheet_action_log[[#This Row],[timesheet_id]],ohrm_timesheet[timesheet_id],ohrm_timesheet[Employee Name],"NF",0,1)</f>
        <v>Shekhar Sharma</v>
      </c>
      <c r="H257" t="str">
        <f>_xlfn.XLOOKUP(ohrm_timesheet_action_log[[#This Row],[timesheet_id]],ohrm_timesheet[timesheet_id],ohrm_timesheet[state],"NF",0,1)</f>
        <v>APPROVED</v>
      </c>
      <c r="I257" s="1">
        <f>_xlfn.XLOOKUP(ohrm_timesheet_action_log[[#This Row],[timesheet_id]],ohrm_timesheet[timesheet_id],ohrm_timesheet[start_date],"NF",0,1)</f>
        <v>44767</v>
      </c>
      <c r="J257" s="1">
        <f>_xlfn.XLOOKUP(ohrm_timesheet_action_log[[#This Row],[timesheet_id]],ohrm_timesheet[timesheet_id],ohrm_timesheet[end_date],"NF",0,1)</f>
        <v>44773</v>
      </c>
      <c r="K257">
        <f>_xlfn.XLOOKUP(ohrm_timesheet_action_log[[#This Row],[timesheet_id]],ohrm_timesheet[timesheet_id],ohrm_timesheet[Year],"NF",0,1)</f>
        <v>2022</v>
      </c>
      <c r="L257">
        <f>_xlfn.XLOOKUP(ohrm_timesheet_action_log[[#This Row],[timesheet_id]],ohrm_timesheet[timesheet_id],ohrm_timesheet[Month],"NF",0,1)</f>
        <v>7</v>
      </c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</row>
    <row r="258" spans="1:49" x14ac:dyDescent="0.3">
      <c r="A258">
        <v>188</v>
      </c>
      <c r="B258">
        <v>253</v>
      </c>
      <c r="D258" t="s">
        <v>676</v>
      </c>
      <c r="E258" s="1">
        <v>44776</v>
      </c>
      <c r="F258">
        <v>11</v>
      </c>
      <c r="G258" t="str">
        <f>_xlfn.XLOOKUP(ohrm_timesheet_action_log[[#This Row],[timesheet_id]],ohrm_timesheet[timesheet_id],ohrm_timesheet[Employee Name],"NF",0,1)</f>
        <v>x_Ajit Singh</v>
      </c>
      <c r="H258" t="str">
        <f>_xlfn.XLOOKUP(ohrm_timesheet_action_log[[#This Row],[timesheet_id]],ohrm_timesheet[timesheet_id],ohrm_timesheet[state],"NF",0,1)</f>
        <v>APPROVED</v>
      </c>
      <c r="I258" s="1">
        <f>_xlfn.XLOOKUP(ohrm_timesheet_action_log[[#This Row],[timesheet_id]],ohrm_timesheet[timesheet_id],ohrm_timesheet[start_date],"NF",0,1)</f>
        <v>44746</v>
      </c>
      <c r="J258" s="1">
        <f>_xlfn.XLOOKUP(ohrm_timesheet_action_log[[#This Row],[timesheet_id]],ohrm_timesheet[timesheet_id],ohrm_timesheet[end_date],"NF",0,1)</f>
        <v>44752</v>
      </c>
      <c r="K258">
        <f>_xlfn.XLOOKUP(ohrm_timesheet_action_log[[#This Row],[timesheet_id]],ohrm_timesheet[timesheet_id],ohrm_timesheet[Year],"NF",0,1)</f>
        <v>2022</v>
      </c>
      <c r="L258">
        <f>_xlfn.XLOOKUP(ohrm_timesheet_action_log[[#This Row],[timesheet_id]],ohrm_timesheet[timesheet_id],ohrm_timesheet[Month],"NF",0,1)</f>
        <v>7</v>
      </c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 spans="1:49" x14ac:dyDescent="0.3">
      <c r="A259">
        <v>187</v>
      </c>
      <c r="B259">
        <v>254</v>
      </c>
      <c r="D259" t="s">
        <v>676</v>
      </c>
      <c r="E259" s="1">
        <v>44776</v>
      </c>
      <c r="F259">
        <v>11</v>
      </c>
      <c r="G259" t="str">
        <f>_xlfn.XLOOKUP(ohrm_timesheet_action_log[[#This Row],[timesheet_id]],ohrm_timesheet[timesheet_id],ohrm_timesheet[Employee Name],"NF",0,1)</f>
        <v>x_Ajit Singh</v>
      </c>
      <c r="H259" t="str">
        <f>_xlfn.XLOOKUP(ohrm_timesheet_action_log[[#This Row],[timesheet_id]],ohrm_timesheet[timesheet_id],ohrm_timesheet[state],"NF",0,1)</f>
        <v>APPROVED</v>
      </c>
      <c r="I259" s="1">
        <f>_xlfn.XLOOKUP(ohrm_timesheet_action_log[[#This Row],[timesheet_id]],ohrm_timesheet[timesheet_id],ohrm_timesheet[start_date],"NF",0,1)</f>
        <v>44753</v>
      </c>
      <c r="J259" s="1">
        <f>_xlfn.XLOOKUP(ohrm_timesheet_action_log[[#This Row],[timesheet_id]],ohrm_timesheet[timesheet_id],ohrm_timesheet[end_date],"NF",0,1)</f>
        <v>44759</v>
      </c>
      <c r="K259">
        <f>_xlfn.XLOOKUP(ohrm_timesheet_action_log[[#This Row],[timesheet_id]],ohrm_timesheet[timesheet_id],ohrm_timesheet[Year],"NF",0,1)</f>
        <v>2022</v>
      </c>
      <c r="L259">
        <f>_xlfn.XLOOKUP(ohrm_timesheet_action_log[[#This Row],[timesheet_id]],ohrm_timesheet[timesheet_id],ohrm_timesheet[Month],"NF",0,1)</f>
        <v>7</v>
      </c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</row>
    <row r="260" spans="1:49" x14ac:dyDescent="0.3">
      <c r="A260">
        <v>186</v>
      </c>
      <c r="B260">
        <v>255</v>
      </c>
      <c r="D260" t="s">
        <v>676</v>
      </c>
      <c r="E260" s="1">
        <v>44776</v>
      </c>
      <c r="F260">
        <v>11</v>
      </c>
      <c r="G260" t="str">
        <f>_xlfn.XLOOKUP(ohrm_timesheet_action_log[[#This Row],[timesheet_id]],ohrm_timesheet[timesheet_id],ohrm_timesheet[Employee Name],"NF",0,1)</f>
        <v>x_Ajit Singh</v>
      </c>
      <c r="H260" t="str">
        <f>_xlfn.XLOOKUP(ohrm_timesheet_action_log[[#This Row],[timesheet_id]],ohrm_timesheet[timesheet_id],ohrm_timesheet[state],"NF",0,1)</f>
        <v>APPROVED</v>
      </c>
      <c r="I260" s="1">
        <f>_xlfn.XLOOKUP(ohrm_timesheet_action_log[[#This Row],[timesheet_id]],ohrm_timesheet[timesheet_id],ohrm_timesheet[start_date],"NF",0,1)</f>
        <v>44760</v>
      </c>
      <c r="J260" s="1">
        <f>_xlfn.XLOOKUP(ohrm_timesheet_action_log[[#This Row],[timesheet_id]],ohrm_timesheet[timesheet_id],ohrm_timesheet[end_date],"NF",0,1)</f>
        <v>44766</v>
      </c>
      <c r="K260">
        <f>_xlfn.XLOOKUP(ohrm_timesheet_action_log[[#This Row],[timesheet_id]],ohrm_timesheet[timesheet_id],ohrm_timesheet[Year],"NF",0,1)</f>
        <v>2022</v>
      </c>
      <c r="L260">
        <f>_xlfn.XLOOKUP(ohrm_timesheet_action_log[[#This Row],[timesheet_id]],ohrm_timesheet[timesheet_id],ohrm_timesheet[Month],"NF",0,1)</f>
        <v>7</v>
      </c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</row>
    <row r="261" spans="1:49" x14ac:dyDescent="0.3">
      <c r="A261">
        <v>185</v>
      </c>
      <c r="B261">
        <v>256</v>
      </c>
      <c r="D261" t="s">
        <v>676</v>
      </c>
      <c r="E261" s="1">
        <v>44776</v>
      </c>
      <c r="F261">
        <v>11</v>
      </c>
      <c r="G261" t="str">
        <f>_xlfn.XLOOKUP(ohrm_timesheet_action_log[[#This Row],[timesheet_id]],ohrm_timesheet[timesheet_id],ohrm_timesheet[Employee Name],"NF",0,1)</f>
        <v>x_Ajit Singh</v>
      </c>
      <c r="H261" t="str">
        <f>_xlfn.XLOOKUP(ohrm_timesheet_action_log[[#This Row],[timesheet_id]],ohrm_timesheet[timesheet_id],ohrm_timesheet[state],"NF",0,1)</f>
        <v>APPROVED</v>
      </c>
      <c r="I261" s="1">
        <f>_xlfn.XLOOKUP(ohrm_timesheet_action_log[[#This Row],[timesheet_id]],ohrm_timesheet[timesheet_id],ohrm_timesheet[start_date],"NF",0,1)</f>
        <v>44767</v>
      </c>
      <c r="J261" s="1">
        <f>_xlfn.XLOOKUP(ohrm_timesheet_action_log[[#This Row],[timesheet_id]],ohrm_timesheet[timesheet_id],ohrm_timesheet[end_date],"NF",0,1)</f>
        <v>44773</v>
      </c>
      <c r="K261">
        <f>_xlfn.XLOOKUP(ohrm_timesheet_action_log[[#This Row],[timesheet_id]],ohrm_timesheet[timesheet_id],ohrm_timesheet[Year],"NF",0,1)</f>
        <v>2022</v>
      </c>
      <c r="L261">
        <f>_xlfn.XLOOKUP(ohrm_timesheet_action_log[[#This Row],[timesheet_id]],ohrm_timesheet[timesheet_id],ohrm_timesheet[Month],"NF",0,1)</f>
        <v>7</v>
      </c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</row>
    <row r="262" spans="1:49" x14ac:dyDescent="0.3">
      <c r="A262">
        <v>219</v>
      </c>
      <c r="B262">
        <v>257</v>
      </c>
      <c r="D262" t="s">
        <v>676</v>
      </c>
      <c r="E262" s="1">
        <v>44779</v>
      </c>
      <c r="F262">
        <v>14</v>
      </c>
      <c r="G262" t="str">
        <f>_xlfn.XLOOKUP(ohrm_timesheet_action_log[[#This Row],[timesheet_id]],ohrm_timesheet[timesheet_id],ohrm_timesheet[Employee Name],"NF",0,1)</f>
        <v>Amol Jalda</v>
      </c>
      <c r="H262" t="str">
        <f>_xlfn.XLOOKUP(ohrm_timesheet_action_log[[#This Row],[timesheet_id]],ohrm_timesheet[timesheet_id],ohrm_timesheet[state],"NF",0,1)</f>
        <v>APPROVED</v>
      </c>
      <c r="I262" s="1">
        <f>_xlfn.XLOOKUP(ohrm_timesheet_action_log[[#This Row],[timesheet_id]],ohrm_timesheet[timesheet_id],ohrm_timesheet[start_date],"NF",0,1)</f>
        <v>44774</v>
      </c>
      <c r="J262" s="1">
        <f>_xlfn.XLOOKUP(ohrm_timesheet_action_log[[#This Row],[timesheet_id]],ohrm_timesheet[timesheet_id],ohrm_timesheet[end_date],"NF",0,1)</f>
        <v>44780</v>
      </c>
      <c r="K262">
        <f>_xlfn.XLOOKUP(ohrm_timesheet_action_log[[#This Row],[timesheet_id]],ohrm_timesheet[timesheet_id],ohrm_timesheet[Year],"NF",0,1)</f>
        <v>2022</v>
      </c>
      <c r="L262">
        <f>_xlfn.XLOOKUP(ohrm_timesheet_action_log[[#This Row],[timesheet_id]],ohrm_timesheet[timesheet_id],ohrm_timesheet[Month],"NF",0,1)</f>
        <v>8</v>
      </c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 spans="1:49" x14ac:dyDescent="0.3">
      <c r="A263">
        <v>182</v>
      </c>
      <c r="B263">
        <v>258</v>
      </c>
      <c r="D263" t="s">
        <v>676</v>
      </c>
      <c r="E263" s="1">
        <v>44779</v>
      </c>
      <c r="F263">
        <v>6</v>
      </c>
      <c r="G263" t="str">
        <f>_xlfn.XLOOKUP(ohrm_timesheet_action_log[[#This Row],[timesheet_id]],ohrm_timesheet[timesheet_id],ohrm_timesheet[Employee Name],"NF",0,1)</f>
        <v>Shekhar Sharma</v>
      </c>
      <c r="H263" t="str">
        <f>_xlfn.XLOOKUP(ohrm_timesheet_action_log[[#This Row],[timesheet_id]],ohrm_timesheet[timesheet_id],ohrm_timesheet[state],"NF",0,1)</f>
        <v>APPROVED</v>
      </c>
      <c r="I263" s="1">
        <f>_xlfn.XLOOKUP(ohrm_timesheet_action_log[[#This Row],[timesheet_id]],ohrm_timesheet[timesheet_id],ohrm_timesheet[start_date],"NF",0,1)</f>
        <v>44774</v>
      </c>
      <c r="J263" s="1">
        <f>_xlfn.XLOOKUP(ohrm_timesheet_action_log[[#This Row],[timesheet_id]],ohrm_timesheet[timesheet_id],ohrm_timesheet[end_date],"NF",0,1)</f>
        <v>44780</v>
      </c>
      <c r="K263">
        <f>_xlfn.XLOOKUP(ohrm_timesheet_action_log[[#This Row],[timesheet_id]],ohrm_timesheet[timesheet_id],ohrm_timesheet[Year],"NF",0,1)</f>
        <v>2022</v>
      </c>
      <c r="L263">
        <f>_xlfn.XLOOKUP(ohrm_timesheet_action_log[[#This Row],[timesheet_id]],ohrm_timesheet[timesheet_id],ohrm_timesheet[Month],"NF",0,1)</f>
        <v>8</v>
      </c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</row>
    <row r="264" spans="1:49" x14ac:dyDescent="0.3">
      <c r="A264">
        <v>186</v>
      </c>
      <c r="B264">
        <v>259</v>
      </c>
      <c r="C264" t="s">
        <v>393</v>
      </c>
      <c r="D264" t="s">
        <v>675</v>
      </c>
      <c r="E264" s="1">
        <v>44779</v>
      </c>
      <c r="F264">
        <v>3</v>
      </c>
      <c r="G264" t="str">
        <f>_xlfn.XLOOKUP(ohrm_timesheet_action_log[[#This Row],[timesheet_id]],ohrm_timesheet[timesheet_id],ohrm_timesheet[Employee Name],"NF",0,1)</f>
        <v>x_Ajit Singh</v>
      </c>
      <c r="H264" t="str">
        <f>_xlfn.XLOOKUP(ohrm_timesheet_action_log[[#This Row],[timesheet_id]],ohrm_timesheet[timesheet_id],ohrm_timesheet[state],"NF",0,1)</f>
        <v>APPROVED</v>
      </c>
      <c r="I264" s="1">
        <f>_xlfn.XLOOKUP(ohrm_timesheet_action_log[[#This Row],[timesheet_id]],ohrm_timesheet[timesheet_id],ohrm_timesheet[start_date],"NF",0,1)</f>
        <v>44760</v>
      </c>
      <c r="J264" s="1">
        <f>_xlfn.XLOOKUP(ohrm_timesheet_action_log[[#This Row],[timesheet_id]],ohrm_timesheet[timesheet_id],ohrm_timesheet[end_date],"NF",0,1)</f>
        <v>44766</v>
      </c>
      <c r="K264">
        <f>_xlfn.XLOOKUP(ohrm_timesheet_action_log[[#This Row],[timesheet_id]],ohrm_timesheet[timesheet_id],ohrm_timesheet[Year],"NF",0,1)</f>
        <v>2022</v>
      </c>
      <c r="L264">
        <f>_xlfn.XLOOKUP(ohrm_timesheet_action_log[[#This Row],[timesheet_id]],ohrm_timesheet[timesheet_id],ohrm_timesheet[Month],"NF",0,1)</f>
        <v>7</v>
      </c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</row>
    <row r="265" spans="1:49" x14ac:dyDescent="0.3">
      <c r="A265">
        <v>185</v>
      </c>
      <c r="B265">
        <v>260</v>
      </c>
      <c r="C265" t="s">
        <v>393</v>
      </c>
      <c r="D265" t="s">
        <v>675</v>
      </c>
      <c r="E265" s="1">
        <v>44779</v>
      </c>
      <c r="F265">
        <v>3</v>
      </c>
      <c r="G265" t="str">
        <f>_xlfn.XLOOKUP(ohrm_timesheet_action_log[[#This Row],[timesheet_id]],ohrm_timesheet[timesheet_id],ohrm_timesheet[Employee Name],"NF",0,1)</f>
        <v>x_Ajit Singh</v>
      </c>
      <c r="H265" t="str">
        <f>_xlfn.XLOOKUP(ohrm_timesheet_action_log[[#This Row],[timesheet_id]],ohrm_timesheet[timesheet_id],ohrm_timesheet[state],"NF",0,1)</f>
        <v>APPROVED</v>
      </c>
      <c r="I265" s="1">
        <f>_xlfn.XLOOKUP(ohrm_timesheet_action_log[[#This Row],[timesheet_id]],ohrm_timesheet[timesheet_id],ohrm_timesheet[start_date],"NF",0,1)</f>
        <v>44767</v>
      </c>
      <c r="J265" s="1">
        <f>_xlfn.XLOOKUP(ohrm_timesheet_action_log[[#This Row],[timesheet_id]],ohrm_timesheet[timesheet_id],ohrm_timesheet[end_date],"NF",0,1)</f>
        <v>44773</v>
      </c>
      <c r="K265">
        <f>_xlfn.XLOOKUP(ohrm_timesheet_action_log[[#This Row],[timesheet_id]],ohrm_timesheet[timesheet_id],ohrm_timesheet[Year],"NF",0,1)</f>
        <v>2022</v>
      </c>
      <c r="L265">
        <f>_xlfn.XLOOKUP(ohrm_timesheet_action_log[[#This Row],[timesheet_id]],ohrm_timesheet[timesheet_id],ohrm_timesheet[Month],"NF",0,1)</f>
        <v>7</v>
      </c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 spans="1:49" x14ac:dyDescent="0.3">
      <c r="A266">
        <v>187</v>
      </c>
      <c r="B266">
        <v>261</v>
      </c>
      <c r="C266" t="s">
        <v>393</v>
      </c>
      <c r="D266" t="s">
        <v>675</v>
      </c>
      <c r="E266" s="1">
        <v>44779</v>
      </c>
      <c r="F266">
        <v>3</v>
      </c>
      <c r="G266" t="str">
        <f>_xlfn.XLOOKUP(ohrm_timesheet_action_log[[#This Row],[timesheet_id]],ohrm_timesheet[timesheet_id],ohrm_timesheet[Employee Name],"NF",0,1)</f>
        <v>x_Ajit Singh</v>
      </c>
      <c r="H266" t="str">
        <f>_xlfn.XLOOKUP(ohrm_timesheet_action_log[[#This Row],[timesheet_id]],ohrm_timesheet[timesheet_id],ohrm_timesheet[state],"NF",0,1)</f>
        <v>APPROVED</v>
      </c>
      <c r="I266" s="1">
        <f>_xlfn.XLOOKUP(ohrm_timesheet_action_log[[#This Row],[timesheet_id]],ohrm_timesheet[timesheet_id],ohrm_timesheet[start_date],"NF",0,1)</f>
        <v>44753</v>
      </c>
      <c r="J266" s="1">
        <f>_xlfn.XLOOKUP(ohrm_timesheet_action_log[[#This Row],[timesheet_id]],ohrm_timesheet[timesheet_id],ohrm_timesheet[end_date],"NF",0,1)</f>
        <v>44759</v>
      </c>
      <c r="K266">
        <f>_xlfn.XLOOKUP(ohrm_timesheet_action_log[[#This Row],[timesheet_id]],ohrm_timesheet[timesheet_id],ohrm_timesheet[Year],"NF",0,1)</f>
        <v>2022</v>
      </c>
      <c r="L266">
        <f>_xlfn.XLOOKUP(ohrm_timesheet_action_log[[#This Row],[timesheet_id]],ohrm_timesheet[timesheet_id],ohrm_timesheet[Month],"NF",0,1)</f>
        <v>7</v>
      </c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 spans="1:49" x14ac:dyDescent="0.3">
      <c r="A267">
        <v>188</v>
      </c>
      <c r="B267">
        <v>262</v>
      </c>
      <c r="C267" t="s">
        <v>393</v>
      </c>
      <c r="D267" t="s">
        <v>675</v>
      </c>
      <c r="E267" s="1">
        <v>44779</v>
      </c>
      <c r="F267">
        <v>3</v>
      </c>
      <c r="G267" t="str">
        <f>_xlfn.XLOOKUP(ohrm_timesheet_action_log[[#This Row],[timesheet_id]],ohrm_timesheet[timesheet_id],ohrm_timesheet[Employee Name],"NF",0,1)</f>
        <v>x_Ajit Singh</v>
      </c>
      <c r="H267" t="str">
        <f>_xlfn.XLOOKUP(ohrm_timesheet_action_log[[#This Row],[timesheet_id]],ohrm_timesheet[timesheet_id],ohrm_timesheet[state],"NF",0,1)</f>
        <v>APPROVED</v>
      </c>
      <c r="I267" s="1">
        <f>_xlfn.XLOOKUP(ohrm_timesheet_action_log[[#This Row],[timesheet_id]],ohrm_timesheet[timesheet_id],ohrm_timesheet[start_date],"NF",0,1)</f>
        <v>44746</v>
      </c>
      <c r="J267" s="1">
        <f>_xlfn.XLOOKUP(ohrm_timesheet_action_log[[#This Row],[timesheet_id]],ohrm_timesheet[timesheet_id],ohrm_timesheet[end_date],"NF",0,1)</f>
        <v>44752</v>
      </c>
      <c r="K267">
        <f>_xlfn.XLOOKUP(ohrm_timesheet_action_log[[#This Row],[timesheet_id]],ohrm_timesheet[timesheet_id],ohrm_timesheet[Year],"NF",0,1)</f>
        <v>2022</v>
      </c>
      <c r="L267">
        <f>_xlfn.XLOOKUP(ohrm_timesheet_action_log[[#This Row],[timesheet_id]],ohrm_timesheet[timesheet_id],ohrm_timesheet[Month],"NF",0,1)</f>
        <v>7</v>
      </c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 spans="1:49" x14ac:dyDescent="0.3">
      <c r="A268">
        <v>219</v>
      </c>
      <c r="B268">
        <v>263</v>
      </c>
      <c r="C268" t="s">
        <v>393</v>
      </c>
      <c r="D268" t="s">
        <v>675</v>
      </c>
      <c r="E268" s="1">
        <v>44779</v>
      </c>
      <c r="F268">
        <v>3</v>
      </c>
      <c r="G268" t="str">
        <f>_xlfn.XLOOKUP(ohrm_timesheet_action_log[[#This Row],[timesheet_id]],ohrm_timesheet[timesheet_id],ohrm_timesheet[Employee Name],"NF",0,1)</f>
        <v>Amol Jalda</v>
      </c>
      <c r="H268" t="str">
        <f>_xlfn.XLOOKUP(ohrm_timesheet_action_log[[#This Row],[timesheet_id]],ohrm_timesheet[timesheet_id],ohrm_timesheet[state],"NF",0,1)</f>
        <v>APPROVED</v>
      </c>
      <c r="I268" s="1">
        <f>_xlfn.XLOOKUP(ohrm_timesheet_action_log[[#This Row],[timesheet_id]],ohrm_timesheet[timesheet_id],ohrm_timesheet[start_date],"NF",0,1)</f>
        <v>44774</v>
      </c>
      <c r="J268" s="1">
        <f>_xlfn.XLOOKUP(ohrm_timesheet_action_log[[#This Row],[timesheet_id]],ohrm_timesheet[timesheet_id],ohrm_timesheet[end_date],"NF",0,1)</f>
        <v>44780</v>
      </c>
      <c r="K268">
        <f>_xlfn.XLOOKUP(ohrm_timesheet_action_log[[#This Row],[timesheet_id]],ohrm_timesheet[timesheet_id],ohrm_timesheet[Year],"NF",0,1)</f>
        <v>2022</v>
      </c>
      <c r="L268">
        <f>_xlfn.XLOOKUP(ohrm_timesheet_action_log[[#This Row],[timesheet_id]],ohrm_timesheet[timesheet_id],ohrm_timesheet[Month],"NF",0,1)</f>
        <v>8</v>
      </c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 spans="1:49" x14ac:dyDescent="0.3">
      <c r="A269">
        <v>181</v>
      </c>
      <c r="B269">
        <v>264</v>
      </c>
      <c r="C269" t="s">
        <v>393</v>
      </c>
      <c r="D269" t="s">
        <v>675</v>
      </c>
      <c r="E269" s="1">
        <v>44779</v>
      </c>
      <c r="F269">
        <v>3</v>
      </c>
      <c r="G269" t="str">
        <f>_xlfn.XLOOKUP(ohrm_timesheet_action_log[[#This Row],[timesheet_id]],ohrm_timesheet[timesheet_id],ohrm_timesheet[Employee Name],"NF",0,1)</f>
        <v>Shekhar Sharma</v>
      </c>
      <c r="H269" t="str">
        <f>_xlfn.XLOOKUP(ohrm_timesheet_action_log[[#This Row],[timesheet_id]],ohrm_timesheet[timesheet_id],ohrm_timesheet[state],"NF",0,1)</f>
        <v>APPROVED</v>
      </c>
      <c r="I269" s="1">
        <f>_xlfn.XLOOKUP(ohrm_timesheet_action_log[[#This Row],[timesheet_id]],ohrm_timesheet[timesheet_id],ohrm_timesheet[start_date],"NF",0,1)</f>
        <v>44760</v>
      </c>
      <c r="J269" s="1">
        <f>_xlfn.XLOOKUP(ohrm_timesheet_action_log[[#This Row],[timesheet_id]],ohrm_timesheet[timesheet_id],ohrm_timesheet[end_date],"NF",0,1)</f>
        <v>44766</v>
      </c>
      <c r="K269">
        <f>_xlfn.XLOOKUP(ohrm_timesheet_action_log[[#This Row],[timesheet_id]],ohrm_timesheet[timesheet_id],ohrm_timesheet[Year],"NF",0,1)</f>
        <v>2022</v>
      </c>
      <c r="L269">
        <f>_xlfn.XLOOKUP(ohrm_timesheet_action_log[[#This Row],[timesheet_id]],ohrm_timesheet[timesheet_id],ohrm_timesheet[Month],"NF",0,1)</f>
        <v>7</v>
      </c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 spans="1:49" x14ac:dyDescent="0.3">
      <c r="A270">
        <v>179</v>
      </c>
      <c r="B270">
        <v>265</v>
      </c>
      <c r="C270" t="s">
        <v>393</v>
      </c>
      <c r="D270" t="s">
        <v>675</v>
      </c>
      <c r="E270" s="1">
        <v>44779</v>
      </c>
      <c r="F270">
        <v>3</v>
      </c>
      <c r="G270" t="str">
        <f>_xlfn.XLOOKUP(ohrm_timesheet_action_log[[#This Row],[timesheet_id]],ohrm_timesheet[timesheet_id],ohrm_timesheet[Employee Name],"NF",0,1)</f>
        <v>Shekhar Sharma</v>
      </c>
      <c r="H270" t="str">
        <f>_xlfn.XLOOKUP(ohrm_timesheet_action_log[[#This Row],[timesheet_id]],ohrm_timesheet[timesheet_id],ohrm_timesheet[state],"NF",0,1)</f>
        <v>APPROVED</v>
      </c>
      <c r="I270" s="1">
        <f>_xlfn.XLOOKUP(ohrm_timesheet_action_log[[#This Row],[timesheet_id]],ohrm_timesheet[timesheet_id],ohrm_timesheet[start_date],"NF",0,1)</f>
        <v>44753</v>
      </c>
      <c r="J270" s="1">
        <f>_xlfn.XLOOKUP(ohrm_timesheet_action_log[[#This Row],[timesheet_id]],ohrm_timesheet[timesheet_id],ohrm_timesheet[end_date],"NF",0,1)</f>
        <v>44759</v>
      </c>
      <c r="K270">
        <f>_xlfn.XLOOKUP(ohrm_timesheet_action_log[[#This Row],[timesheet_id]],ohrm_timesheet[timesheet_id],ohrm_timesheet[Year],"NF",0,1)</f>
        <v>2022</v>
      </c>
      <c r="L270">
        <f>_xlfn.XLOOKUP(ohrm_timesheet_action_log[[#This Row],[timesheet_id]],ohrm_timesheet[timesheet_id],ohrm_timesheet[Month],"NF",0,1)</f>
        <v>7</v>
      </c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 spans="1:49" x14ac:dyDescent="0.3">
      <c r="A271">
        <v>180</v>
      </c>
      <c r="B271">
        <v>266</v>
      </c>
      <c r="C271" t="s">
        <v>393</v>
      </c>
      <c r="D271" t="s">
        <v>675</v>
      </c>
      <c r="E271" s="1">
        <v>44779</v>
      </c>
      <c r="F271">
        <v>3</v>
      </c>
      <c r="G271" t="str">
        <f>_xlfn.XLOOKUP(ohrm_timesheet_action_log[[#This Row],[timesheet_id]],ohrm_timesheet[timesheet_id],ohrm_timesheet[Employee Name],"NF",0,1)</f>
        <v>Shekhar Sharma</v>
      </c>
      <c r="H271" t="str">
        <f>_xlfn.XLOOKUP(ohrm_timesheet_action_log[[#This Row],[timesheet_id]],ohrm_timesheet[timesheet_id],ohrm_timesheet[state],"NF",0,1)</f>
        <v>APPROVED</v>
      </c>
      <c r="I271" s="1">
        <f>_xlfn.XLOOKUP(ohrm_timesheet_action_log[[#This Row],[timesheet_id]],ohrm_timesheet[timesheet_id],ohrm_timesheet[start_date],"NF",0,1)</f>
        <v>44746</v>
      </c>
      <c r="J271" s="1">
        <f>_xlfn.XLOOKUP(ohrm_timesheet_action_log[[#This Row],[timesheet_id]],ohrm_timesheet[timesheet_id],ohrm_timesheet[end_date],"NF",0,1)</f>
        <v>44752</v>
      </c>
      <c r="K271">
        <f>_xlfn.XLOOKUP(ohrm_timesheet_action_log[[#This Row],[timesheet_id]],ohrm_timesheet[timesheet_id],ohrm_timesheet[Year],"NF",0,1)</f>
        <v>2022</v>
      </c>
      <c r="L271">
        <f>_xlfn.XLOOKUP(ohrm_timesheet_action_log[[#This Row],[timesheet_id]],ohrm_timesheet[timesheet_id],ohrm_timesheet[Month],"NF",0,1)</f>
        <v>7</v>
      </c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 spans="1:49" x14ac:dyDescent="0.3">
      <c r="A272">
        <v>183</v>
      </c>
      <c r="B272">
        <v>267</v>
      </c>
      <c r="C272" t="s">
        <v>393</v>
      </c>
      <c r="D272" t="s">
        <v>675</v>
      </c>
      <c r="E272" s="1">
        <v>44779</v>
      </c>
      <c r="F272">
        <v>3</v>
      </c>
      <c r="G272" t="str">
        <f>_xlfn.XLOOKUP(ohrm_timesheet_action_log[[#This Row],[timesheet_id]],ohrm_timesheet[timesheet_id],ohrm_timesheet[Employee Name],"NF",0,1)</f>
        <v>Shekhar Sharma</v>
      </c>
      <c r="H272" t="str">
        <f>_xlfn.XLOOKUP(ohrm_timesheet_action_log[[#This Row],[timesheet_id]],ohrm_timesheet[timesheet_id],ohrm_timesheet[state],"NF",0,1)</f>
        <v>APPROVED</v>
      </c>
      <c r="I272" s="1">
        <f>_xlfn.XLOOKUP(ohrm_timesheet_action_log[[#This Row],[timesheet_id]],ohrm_timesheet[timesheet_id],ohrm_timesheet[start_date],"NF",0,1)</f>
        <v>44767</v>
      </c>
      <c r="J272" s="1">
        <f>_xlfn.XLOOKUP(ohrm_timesheet_action_log[[#This Row],[timesheet_id]],ohrm_timesheet[timesheet_id],ohrm_timesheet[end_date],"NF",0,1)</f>
        <v>44773</v>
      </c>
      <c r="K272">
        <f>_xlfn.XLOOKUP(ohrm_timesheet_action_log[[#This Row],[timesheet_id]],ohrm_timesheet[timesheet_id],ohrm_timesheet[Year],"NF",0,1)</f>
        <v>2022</v>
      </c>
      <c r="L272">
        <f>_xlfn.XLOOKUP(ohrm_timesheet_action_log[[#This Row],[timesheet_id]],ohrm_timesheet[timesheet_id],ohrm_timesheet[Month],"NF",0,1)</f>
        <v>7</v>
      </c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</row>
    <row r="273" spans="1:49" x14ac:dyDescent="0.3">
      <c r="A273">
        <v>182</v>
      </c>
      <c r="B273">
        <v>268</v>
      </c>
      <c r="C273" t="s">
        <v>393</v>
      </c>
      <c r="D273" t="s">
        <v>675</v>
      </c>
      <c r="E273" s="1">
        <v>44779</v>
      </c>
      <c r="F273">
        <v>3</v>
      </c>
      <c r="G273" t="str">
        <f>_xlfn.XLOOKUP(ohrm_timesheet_action_log[[#This Row],[timesheet_id]],ohrm_timesheet[timesheet_id],ohrm_timesheet[Employee Name],"NF",0,1)</f>
        <v>Shekhar Sharma</v>
      </c>
      <c r="H273" t="str">
        <f>_xlfn.XLOOKUP(ohrm_timesheet_action_log[[#This Row],[timesheet_id]],ohrm_timesheet[timesheet_id],ohrm_timesheet[state],"NF",0,1)</f>
        <v>APPROVED</v>
      </c>
      <c r="I273" s="1">
        <f>_xlfn.XLOOKUP(ohrm_timesheet_action_log[[#This Row],[timesheet_id]],ohrm_timesheet[timesheet_id],ohrm_timesheet[start_date],"NF",0,1)</f>
        <v>44774</v>
      </c>
      <c r="J273" s="1">
        <f>_xlfn.XLOOKUP(ohrm_timesheet_action_log[[#This Row],[timesheet_id]],ohrm_timesheet[timesheet_id],ohrm_timesheet[end_date],"NF",0,1)</f>
        <v>44780</v>
      </c>
      <c r="K273">
        <f>_xlfn.XLOOKUP(ohrm_timesheet_action_log[[#This Row],[timesheet_id]],ohrm_timesheet[timesheet_id],ohrm_timesheet[Year],"NF",0,1)</f>
        <v>2022</v>
      </c>
      <c r="L273">
        <f>_xlfn.XLOOKUP(ohrm_timesheet_action_log[[#This Row],[timesheet_id]],ohrm_timesheet[timesheet_id],ohrm_timesheet[Month],"NF",0,1)</f>
        <v>8</v>
      </c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</row>
    <row r="274" spans="1:49" x14ac:dyDescent="0.3">
      <c r="A274">
        <v>227</v>
      </c>
      <c r="B274">
        <v>269</v>
      </c>
      <c r="D274" t="s">
        <v>676</v>
      </c>
      <c r="E274" s="1">
        <v>44779</v>
      </c>
      <c r="F274">
        <v>15</v>
      </c>
      <c r="G274" t="str">
        <f>_xlfn.XLOOKUP(ohrm_timesheet_action_log[[#This Row],[timesheet_id]],ohrm_timesheet[timesheet_id],ohrm_timesheet[Employee Name],"NF",0,1)</f>
        <v>Gaurav Kokcha</v>
      </c>
      <c r="H274" t="str">
        <f>_xlfn.XLOOKUP(ohrm_timesheet_action_log[[#This Row],[timesheet_id]],ohrm_timesheet[timesheet_id],ohrm_timesheet[state],"NF",0,1)</f>
        <v>APPROVED</v>
      </c>
      <c r="I274" s="1">
        <f>_xlfn.XLOOKUP(ohrm_timesheet_action_log[[#This Row],[timesheet_id]],ohrm_timesheet[timesheet_id],ohrm_timesheet[start_date],"NF",0,1)</f>
        <v>44725</v>
      </c>
      <c r="J274" s="1">
        <f>_xlfn.XLOOKUP(ohrm_timesheet_action_log[[#This Row],[timesheet_id]],ohrm_timesheet[timesheet_id],ohrm_timesheet[end_date],"NF",0,1)</f>
        <v>44731</v>
      </c>
      <c r="K274">
        <f>_xlfn.XLOOKUP(ohrm_timesheet_action_log[[#This Row],[timesheet_id]],ohrm_timesheet[timesheet_id],ohrm_timesheet[Year],"NF",0,1)</f>
        <v>2022</v>
      </c>
      <c r="L274">
        <f>_xlfn.XLOOKUP(ohrm_timesheet_action_log[[#This Row],[timesheet_id]],ohrm_timesheet[timesheet_id],ohrm_timesheet[Month],"NF",0,1)</f>
        <v>6</v>
      </c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 spans="1:49" x14ac:dyDescent="0.3">
      <c r="A275">
        <v>228</v>
      </c>
      <c r="B275">
        <v>270</v>
      </c>
      <c r="D275" t="s">
        <v>676</v>
      </c>
      <c r="E275" s="1">
        <v>44779</v>
      </c>
      <c r="F275">
        <v>15</v>
      </c>
      <c r="G275" t="str">
        <f>_xlfn.XLOOKUP(ohrm_timesheet_action_log[[#This Row],[timesheet_id]],ohrm_timesheet[timesheet_id],ohrm_timesheet[Employee Name],"NF",0,1)</f>
        <v>Gaurav Kokcha</v>
      </c>
      <c r="H275" t="str">
        <f>_xlfn.XLOOKUP(ohrm_timesheet_action_log[[#This Row],[timesheet_id]],ohrm_timesheet[timesheet_id],ohrm_timesheet[state],"NF",0,1)</f>
        <v>APPROVED</v>
      </c>
      <c r="I275" s="1">
        <f>_xlfn.XLOOKUP(ohrm_timesheet_action_log[[#This Row],[timesheet_id]],ohrm_timesheet[timesheet_id],ohrm_timesheet[start_date],"NF",0,1)</f>
        <v>44732</v>
      </c>
      <c r="J275" s="1">
        <f>_xlfn.XLOOKUP(ohrm_timesheet_action_log[[#This Row],[timesheet_id]],ohrm_timesheet[timesheet_id],ohrm_timesheet[end_date],"NF",0,1)</f>
        <v>44738</v>
      </c>
      <c r="K275">
        <f>_xlfn.XLOOKUP(ohrm_timesheet_action_log[[#This Row],[timesheet_id]],ohrm_timesheet[timesheet_id],ohrm_timesheet[Year],"NF",0,1)</f>
        <v>2022</v>
      </c>
      <c r="L275">
        <f>_xlfn.XLOOKUP(ohrm_timesheet_action_log[[#This Row],[timesheet_id]],ohrm_timesheet[timesheet_id],ohrm_timesheet[Month],"NF",0,1)</f>
        <v>6</v>
      </c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</row>
    <row r="276" spans="1:49" x14ac:dyDescent="0.3">
      <c r="A276">
        <v>229</v>
      </c>
      <c r="B276">
        <v>271</v>
      </c>
      <c r="D276" t="s">
        <v>676</v>
      </c>
      <c r="E276" s="1">
        <v>44779</v>
      </c>
      <c r="F276">
        <v>15</v>
      </c>
      <c r="G276" t="str">
        <f>_xlfn.XLOOKUP(ohrm_timesheet_action_log[[#This Row],[timesheet_id]],ohrm_timesheet[timesheet_id],ohrm_timesheet[Employee Name],"NF",0,1)</f>
        <v>Gaurav Kokcha</v>
      </c>
      <c r="H276" t="str">
        <f>_xlfn.XLOOKUP(ohrm_timesheet_action_log[[#This Row],[timesheet_id]],ohrm_timesheet[timesheet_id],ohrm_timesheet[state],"NF",0,1)</f>
        <v>APPROVED</v>
      </c>
      <c r="I276" s="1">
        <f>_xlfn.XLOOKUP(ohrm_timesheet_action_log[[#This Row],[timesheet_id]],ohrm_timesheet[timesheet_id],ohrm_timesheet[start_date],"NF",0,1)</f>
        <v>44739</v>
      </c>
      <c r="J276" s="1">
        <f>_xlfn.XLOOKUP(ohrm_timesheet_action_log[[#This Row],[timesheet_id]],ohrm_timesheet[timesheet_id],ohrm_timesheet[end_date],"NF",0,1)</f>
        <v>44745</v>
      </c>
      <c r="K276">
        <f>_xlfn.XLOOKUP(ohrm_timesheet_action_log[[#This Row],[timesheet_id]],ohrm_timesheet[timesheet_id],ohrm_timesheet[Year],"NF",0,1)</f>
        <v>2022</v>
      </c>
      <c r="L276">
        <f>_xlfn.XLOOKUP(ohrm_timesheet_action_log[[#This Row],[timesheet_id]],ohrm_timesheet[timesheet_id],ohrm_timesheet[Month],"NF",0,1)</f>
        <v>6</v>
      </c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</row>
    <row r="277" spans="1:49" x14ac:dyDescent="0.3">
      <c r="A277">
        <v>230</v>
      </c>
      <c r="B277">
        <v>272</v>
      </c>
      <c r="D277" t="s">
        <v>676</v>
      </c>
      <c r="E277" s="1">
        <v>44779</v>
      </c>
      <c r="F277">
        <v>15</v>
      </c>
      <c r="G277" t="str">
        <f>_xlfn.XLOOKUP(ohrm_timesheet_action_log[[#This Row],[timesheet_id]],ohrm_timesheet[timesheet_id],ohrm_timesheet[Employee Name],"NF",0,1)</f>
        <v>Gaurav Kokcha</v>
      </c>
      <c r="H277" t="str">
        <f>_xlfn.XLOOKUP(ohrm_timesheet_action_log[[#This Row],[timesheet_id]],ohrm_timesheet[timesheet_id],ohrm_timesheet[state],"NF",0,1)</f>
        <v>APPROVED</v>
      </c>
      <c r="I277" s="1">
        <f>_xlfn.XLOOKUP(ohrm_timesheet_action_log[[#This Row],[timesheet_id]],ohrm_timesheet[timesheet_id],ohrm_timesheet[start_date],"NF",0,1)</f>
        <v>44746</v>
      </c>
      <c r="J277" s="1">
        <f>_xlfn.XLOOKUP(ohrm_timesheet_action_log[[#This Row],[timesheet_id]],ohrm_timesheet[timesheet_id],ohrm_timesheet[end_date],"NF",0,1)</f>
        <v>44752</v>
      </c>
      <c r="K277">
        <f>_xlfn.XLOOKUP(ohrm_timesheet_action_log[[#This Row],[timesheet_id]],ohrm_timesheet[timesheet_id],ohrm_timesheet[Year],"NF",0,1)</f>
        <v>2022</v>
      </c>
      <c r="L277">
        <f>_xlfn.XLOOKUP(ohrm_timesheet_action_log[[#This Row],[timesheet_id]],ohrm_timesheet[timesheet_id],ohrm_timesheet[Month],"NF",0,1)</f>
        <v>7</v>
      </c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 spans="1:49" x14ac:dyDescent="0.3">
      <c r="A278">
        <v>231</v>
      </c>
      <c r="B278">
        <v>273</v>
      </c>
      <c r="D278" t="s">
        <v>676</v>
      </c>
      <c r="E278" s="1">
        <v>44779</v>
      </c>
      <c r="F278">
        <v>15</v>
      </c>
      <c r="G278" t="str">
        <f>_xlfn.XLOOKUP(ohrm_timesheet_action_log[[#This Row],[timesheet_id]],ohrm_timesheet[timesheet_id],ohrm_timesheet[Employee Name],"NF",0,1)</f>
        <v>Gaurav Kokcha</v>
      </c>
      <c r="H278" t="str">
        <f>_xlfn.XLOOKUP(ohrm_timesheet_action_log[[#This Row],[timesheet_id]],ohrm_timesheet[timesheet_id],ohrm_timesheet[state],"NF",0,1)</f>
        <v>APPROVED</v>
      </c>
      <c r="I278" s="1">
        <f>_xlfn.XLOOKUP(ohrm_timesheet_action_log[[#This Row],[timesheet_id]],ohrm_timesheet[timesheet_id],ohrm_timesheet[start_date],"NF",0,1)</f>
        <v>44753</v>
      </c>
      <c r="J278" s="1">
        <f>_xlfn.XLOOKUP(ohrm_timesheet_action_log[[#This Row],[timesheet_id]],ohrm_timesheet[timesheet_id],ohrm_timesheet[end_date],"NF",0,1)</f>
        <v>44759</v>
      </c>
      <c r="K278">
        <f>_xlfn.XLOOKUP(ohrm_timesheet_action_log[[#This Row],[timesheet_id]],ohrm_timesheet[timesheet_id],ohrm_timesheet[Year],"NF",0,1)</f>
        <v>2022</v>
      </c>
      <c r="L278">
        <f>_xlfn.XLOOKUP(ohrm_timesheet_action_log[[#This Row],[timesheet_id]],ohrm_timesheet[timesheet_id],ohrm_timesheet[Month],"NF",0,1)</f>
        <v>7</v>
      </c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</row>
    <row r="279" spans="1:49" x14ac:dyDescent="0.3">
      <c r="A279">
        <v>232</v>
      </c>
      <c r="B279">
        <v>274</v>
      </c>
      <c r="D279" t="s">
        <v>676</v>
      </c>
      <c r="E279" s="1">
        <v>44779</v>
      </c>
      <c r="F279">
        <v>15</v>
      </c>
      <c r="G279" t="str">
        <f>_xlfn.XLOOKUP(ohrm_timesheet_action_log[[#This Row],[timesheet_id]],ohrm_timesheet[timesheet_id],ohrm_timesheet[Employee Name],"NF",0,1)</f>
        <v>Gaurav Kokcha</v>
      </c>
      <c r="H279" t="str">
        <f>_xlfn.XLOOKUP(ohrm_timesheet_action_log[[#This Row],[timesheet_id]],ohrm_timesheet[timesheet_id],ohrm_timesheet[state],"NF",0,1)</f>
        <v>APPROVED</v>
      </c>
      <c r="I279" s="1">
        <f>_xlfn.XLOOKUP(ohrm_timesheet_action_log[[#This Row],[timesheet_id]],ohrm_timesheet[timesheet_id],ohrm_timesheet[start_date],"NF",0,1)</f>
        <v>44760</v>
      </c>
      <c r="J279" s="1">
        <f>_xlfn.XLOOKUP(ohrm_timesheet_action_log[[#This Row],[timesheet_id]],ohrm_timesheet[timesheet_id],ohrm_timesheet[end_date],"NF",0,1)</f>
        <v>44766</v>
      </c>
      <c r="K279">
        <f>_xlfn.XLOOKUP(ohrm_timesheet_action_log[[#This Row],[timesheet_id]],ohrm_timesheet[timesheet_id],ohrm_timesheet[Year],"NF",0,1)</f>
        <v>2022</v>
      </c>
      <c r="L279">
        <f>_xlfn.XLOOKUP(ohrm_timesheet_action_log[[#This Row],[timesheet_id]],ohrm_timesheet[timesheet_id],ohrm_timesheet[Month],"NF",0,1)</f>
        <v>7</v>
      </c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</row>
    <row r="280" spans="1:49" x14ac:dyDescent="0.3">
      <c r="A280">
        <v>233</v>
      </c>
      <c r="B280">
        <v>275</v>
      </c>
      <c r="D280" t="s">
        <v>676</v>
      </c>
      <c r="E280" s="1">
        <v>44779</v>
      </c>
      <c r="F280">
        <v>15</v>
      </c>
      <c r="G280" t="str">
        <f>_xlfn.XLOOKUP(ohrm_timesheet_action_log[[#This Row],[timesheet_id]],ohrm_timesheet[timesheet_id],ohrm_timesheet[Employee Name],"NF",0,1)</f>
        <v>Gaurav Kokcha</v>
      </c>
      <c r="H280" t="str">
        <f>_xlfn.XLOOKUP(ohrm_timesheet_action_log[[#This Row],[timesheet_id]],ohrm_timesheet[timesheet_id],ohrm_timesheet[state],"NF",0,1)</f>
        <v>APPROVED</v>
      </c>
      <c r="I280" s="1">
        <f>_xlfn.XLOOKUP(ohrm_timesheet_action_log[[#This Row],[timesheet_id]],ohrm_timesheet[timesheet_id],ohrm_timesheet[start_date],"NF",0,1)</f>
        <v>44767</v>
      </c>
      <c r="J280" s="1">
        <f>_xlfn.XLOOKUP(ohrm_timesheet_action_log[[#This Row],[timesheet_id]],ohrm_timesheet[timesheet_id],ohrm_timesheet[end_date],"NF",0,1)</f>
        <v>44773</v>
      </c>
      <c r="K280">
        <f>_xlfn.XLOOKUP(ohrm_timesheet_action_log[[#This Row],[timesheet_id]],ohrm_timesheet[timesheet_id],ohrm_timesheet[Year],"NF",0,1)</f>
        <v>2022</v>
      </c>
      <c r="L280">
        <f>_xlfn.XLOOKUP(ohrm_timesheet_action_log[[#This Row],[timesheet_id]],ohrm_timesheet[timesheet_id],ohrm_timesheet[Month],"NF",0,1)</f>
        <v>7</v>
      </c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 spans="1:49" x14ac:dyDescent="0.3">
      <c r="A281">
        <v>227</v>
      </c>
      <c r="B281">
        <v>276</v>
      </c>
      <c r="C281" t="s">
        <v>393</v>
      </c>
      <c r="D281" t="s">
        <v>675</v>
      </c>
      <c r="E281" s="1">
        <v>44779</v>
      </c>
      <c r="F281">
        <v>3</v>
      </c>
      <c r="G281" t="str">
        <f>_xlfn.XLOOKUP(ohrm_timesheet_action_log[[#This Row],[timesheet_id]],ohrm_timesheet[timesheet_id],ohrm_timesheet[Employee Name],"NF",0,1)</f>
        <v>Gaurav Kokcha</v>
      </c>
      <c r="H281" t="str">
        <f>_xlfn.XLOOKUP(ohrm_timesheet_action_log[[#This Row],[timesheet_id]],ohrm_timesheet[timesheet_id],ohrm_timesheet[state],"NF",0,1)</f>
        <v>APPROVED</v>
      </c>
      <c r="I281" s="1">
        <f>_xlfn.XLOOKUP(ohrm_timesheet_action_log[[#This Row],[timesheet_id]],ohrm_timesheet[timesheet_id],ohrm_timesheet[start_date],"NF",0,1)</f>
        <v>44725</v>
      </c>
      <c r="J281" s="1">
        <f>_xlfn.XLOOKUP(ohrm_timesheet_action_log[[#This Row],[timesheet_id]],ohrm_timesheet[timesheet_id],ohrm_timesheet[end_date],"NF",0,1)</f>
        <v>44731</v>
      </c>
      <c r="K281">
        <f>_xlfn.XLOOKUP(ohrm_timesheet_action_log[[#This Row],[timesheet_id]],ohrm_timesheet[timesheet_id],ohrm_timesheet[Year],"NF",0,1)</f>
        <v>2022</v>
      </c>
      <c r="L281">
        <f>_xlfn.XLOOKUP(ohrm_timesheet_action_log[[#This Row],[timesheet_id]],ohrm_timesheet[timesheet_id],ohrm_timesheet[Month],"NF",0,1)</f>
        <v>6</v>
      </c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</row>
    <row r="282" spans="1:49" x14ac:dyDescent="0.3">
      <c r="A282">
        <v>228</v>
      </c>
      <c r="B282">
        <v>277</v>
      </c>
      <c r="C282" t="s">
        <v>393</v>
      </c>
      <c r="D282" t="s">
        <v>675</v>
      </c>
      <c r="E282" s="1">
        <v>44779</v>
      </c>
      <c r="F282">
        <v>3</v>
      </c>
      <c r="G282" t="str">
        <f>_xlfn.XLOOKUP(ohrm_timesheet_action_log[[#This Row],[timesheet_id]],ohrm_timesheet[timesheet_id],ohrm_timesheet[Employee Name],"NF",0,1)</f>
        <v>Gaurav Kokcha</v>
      </c>
      <c r="H282" t="str">
        <f>_xlfn.XLOOKUP(ohrm_timesheet_action_log[[#This Row],[timesheet_id]],ohrm_timesheet[timesheet_id],ohrm_timesheet[state],"NF",0,1)</f>
        <v>APPROVED</v>
      </c>
      <c r="I282" s="1">
        <f>_xlfn.XLOOKUP(ohrm_timesheet_action_log[[#This Row],[timesheet_id]],ohrm_timesheet[timesheet_id],ohrm_timesheet[start_date],"NF",0,1)</f>
        <v>44732</v>
      </c>
      <c r="J282" s="1">
        <f>_xlfn.XLOOKUP(ohrm_timesheet_action_log[[#This Row],[timesheet_id]],ohrm_timesheet[timesheet_id],ohrm_timesheet[end_date],"NF",0,1)</f>
        <v>44738</v>
      </c>
      <c r="K282">
        <f>_xlfn.XLOOKUP(ohrm_timesheet_action_log[[#This Row],[timesheet_id]],ohrm_timesheet[timesheet_id],ohrm_timesheet[Year],"NF",0,1)</f>
        <v>2022</v>
      </c>
      <c r="L282">
        <f>_xlfn.XLOOKUP(ohrm_timesheet_action_log[[#This Row],[timesheet_id]],ohrm_timesheet[timesheet_id],ohrm_timesheet[Month],"NF",0,1)</f>
        <v>6</v>
      </c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 spans="1:49" x14ac:dyDescent="0.3">
      <c r="A283">
        <v>229</v>
      </c>
      <c r="B283">
        <v>278</v>
      </c>
      <c r="C283" t="s">
        <v>393</v>
      </c>
      <c r="D283" t="s">
        <v>675</v>
      </c>
      <c r="E283" s="1">
        <v>44779</v>
      </c>
      <c r="F283">
        <v>3</v>
      </c>
      <c r="G283" t="str">
        <f>_xlfn.XLOOKUP(ohrm_timesheet_action_log[[#This Row],[timesheet_id]],ohrm_timesheet[timesheet_id],ohrm_timesheet[Employee Name],"NF",0,1)</f>
        <v>Gaurav Kokcha</v>
      </c>
      <c r="H283" t="str">
        <f>_xlfn.XLOOKUP(ohrm_timesheet_action_log[[#This Row],[timesheet_id]],ohrm_timesheet[timesheet_id],ohrm_timesheet[state],"NF",0,1)</f>
        <v>APPROVED</v>
      </c>
      <c r="I283" s="1">
        <f>_xlfn.XLOOKUP(ohrm_timesheet_action_log[[#This Row],[timesheet_id]],ohrm_timesheet[timesheet_id],ohrm_timesheet[start_date],"NF",0,1)</f>
        <v>44739</v>
      </c>
      <c r="J283" s="1">
        <f>_xlfn.XLOOKUP(ohrm_timesheet_action_log[[#This Row],[timesheet_id]],ohrm_timesheet[timesheet_id],ohrm_timesheet[end_date],"NF",0,1)</f>
        <v>44745</v>
      </c>
      <c r="K283">
        <f>_xlfn.XLOOKUP(ohrm_timesheet_action_log[[#This Row],[timesheet_id]],ohrm_timesheet[timesheet_id],ohrm_timesheet[Year],"NF",0,1)</f>
        <v>2022</v>
      </c>
      <c r="L283">
        <f>_xlfn.XLOOKUP(ohrm_timesheet_action_log[[#This Row],[timesheet_id]],ohrm_timesheet[timesheet_id],ohrm_timesheet[Month],"NF",0,1)</f>
        <v>6</v>
      </c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 spans="1:49" x14ac:dyDescent="0.3">
      <c r="A284">
        <v>230</v>
      </c>
      <c r="B284">
        <v>279</v>
      </c>
      <c r="C284" t="s">
        <v>393</v>
      </c>
      <c r="D284" t="s">
        <v>675</v>
      </c>
      <c r="E284" s="1">
        <v>44779</v>
      </c>
      <c r="F284">
        <v>3</v>
      </c>
      <c r="G284" t="str">
        <f>_xlfn.XLOOKUP(ohrm_timesheet_action_log[[#This Row],[timesheet_id]],ohrm_timesheet[timesheet_id],ohrm_timesheet[Employee Name],"NF",0,1)</f>
        <v>Gaurav Kokcha</v>
      </c>
      <c r="H284" t="str">
        <f>_xlfn.XLOOKUP(ohrm_timesheet_action_log[[#This Row],[timesheet_id]],ohrm_timesheet[timesheet_id],ohrm_timesheet[state],"NF",0,1)</f>
        <v>APPROVED</v>
      </c>
      <c r="I284" s="1">
        <f>_xlfn.XLOOKUP(ohrm_timesheet_action_log[[#This Row],[timesheet_id]],ohrm_timesheet[timesheet_id],ohrm_timesheet[start_date],"NF",0,1)</f>
        <v>44746</v>
      </c>
      <c r="J284" s="1">
        <f>_xlfn.XLOOKUP(ohrm_timesheet_action_log[[#This Row],[timesheet_id]],ohrm_timesheet[timesheet_id],ohrm_timesheet[end_date],"NF",0,1)</f>
        <v>44752</v>
      </c>
      <c r="K284">
        <f>_xlfn.XLOOKUP(ohrm_timesheet_action_log[[#This Row],[timesheet_id]],ohrm_timesheet[timesheet_id],ohrm_timesheet[Year],"NF",0,1)</f>
        <v>2022</v>
      </c>
      <c r="L284">
        <f>_xlfn.XLOOKUP(ohrm_timesheet_action_log[[#This Row],[timesheet_id]],ohrm_timesheet[timesheet_id],ohrm_timesheet[Month],"NF",0,1)</f>
        <v>7</v>
      </c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 spans="1:49" x14ac:dyDescent="0.3">
      <c r="A285">
        <v>231</v>
      </c>
      <c r="B285">
        <v>280</v>
      </c>
      <c r="C285" t="s">
        <v>393</v>
      </c>
      <c r="D285" t="s">
        <v>675</v>
      </c>
      <c r="E285" s="1">
        <v>44779</v>
      </c>
      <c r="F285">
        <v>3</v>
      </c>
      <c r="G285" t="str">
        <f>_xlfn.XLOOKUP(ohrm_timesheet_action_log[[#This Row],[timesheet_id]],ohrm_timesheet[timesheet_id],ohrm_timesheet[Employee Name],"NF",0,1)</f>
        <v>Gaurav Kokcha</v>
      </c>
      <c r="H285" t="str">
        <f>_xlfn.XLOOKUP(ohrm_timesheet_action_log[[#This Row],[timesheet_id]],ohrm_timesheet[timesheet_id],ohrm_timesheet[state],"NF",0,1)</f>
        <v>APPROVED</v>
      </c>
      <c r="I285" s="1">
        <f>_xlfn.XLOOKUP(ohrm_timesheet_action_log[[#This Row],[timesheet_id]],ohrm_timesheet[timesheet_id],ohrm_timesheet[start_date],"NF",0,1)</f>
        <v>44753</v>
      </c>
      <c r="J285" s="1">
        <f>_xlfn.XLOOKUP(ohrm_timesheet_action_log[[#This Row],[timesheet_id]],ohrm_timesheet[timesheet_id],ohrm_timesheet[end_date],"NF",0,1)</f>
        <v>44759</v>
      </c>
      <c r="K285">
        <f>_xlfn.XLOOKUP(ohrm_timesheet_action_log[[#This Row],[timesheet_id]],ohrm_timesheet[timesheet_id],ohrm_timesheet[Year],"NF",0,1)</f>
        <v>2022</v>
      </c>
      <c r="L285">
        <f>_xlfn.XLOOKUP(ohrm_timesheet_action_log[[#This Row],[timesheet_id]],ohrm_timesheet[timesheet_id],ohrm_timesheet[Month],"NF",0,1)</f>
        <v>7</v>
      </c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 spans="1:49" x14ac:dyDescent="0.3">
      <c r="A286">
        <v>232</v>
      </c>
      <c r="B286">
        <v>281</v>
      </c>
      <c r="C286" t="s">
        <v>393</v>
      </c>
      <c r="D286" t="s">
        <v>675</v>
      </c>
      <c r="E286" s="1">
        <v>44779</v>
      </c>
      <c r="F286">
        <v>3</v>
      </c>
      <c r="G286" t="str">
        <f>_xlfn.XLOOKUP(ohrm_timesheet_action_log[[#This Row],[timesheet_id]],ohrm_timesheet[timesheet_id],ohrm_timesheet[Employee Name],"NF",0,1)</f>
        <v>Gaurav Kokcha</v>
      </c>
      <c r="H286" t="str">
        <f>_xlfn.XLOOKUP(ohrm_timesheet_action_log[[#This Row],[timesheet_id]],ohrm_timesheet[timesheet_id],ohrm_timesheet[state],"NF",0,1)</f>
        <v>APPROVED</v>
      </c>
      <c r="I286" s="1">
        <f>_xlfn.XLOOKUP(ohrm_timesheet_action_log[[#This Row],[timesheet_id]],ohrm_timesheet[timesheet_id],ohrm_timesheet[start_date],"NF",0,1)</f>
        <v>44760</v>
      </c>
      <c r="J286" s="1">
        <f>_xlfn.XLOOKUP(ohrm_timesheet_action_log[[#This Row],[timesheet_id]],ohrm_timesheet[timesheet_id],ohrm_timesheet[end_date],"NF",0,1)</f>
        <v>44766</v>
      </c>
      <c r="K286">
        <f>_xlfn.XLOOKUP(ohrm_timesheet_action_log[[#This Row],[timesheet_id]],ohrm_timesheet[timesheet_id],ohrm_timesheet[Year],"NF",0,1)</f>
        <v>2022</v>
      </c>
      <c r="L286">
        <f>_xlfn.XLOOKUP(ohrm_timesheet_action_log[[#This Row],[timesheet_id]],ohrm_timesheet[timesheet_id],ohrm_timesheet[Month],"NF",0,1)</f>
        <v>7</v>
      </c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 spans="1:49" x14ac:dyDescent="0.3">
      <c r="A287">
        <v>233</v>
      </c>
      <c r="B287">
        <v>282</v>
      </c>
      <c r="C287" t="s">
        <v>393</v>
      </c>
      <c r="D287" t="s">
        <v>675</v>
      </c>
      <c r="E287" s="1">
        <v>44779</v>
      </c>
      <c r="F287">
        <v>3</v>
      </c>
      <c r="G287" t="str">
        <f>_xlfn.XLOOKUP(ohrm_timesheet_action_log[[#This Row],[timesheet_id]],ohrm_timesheet[timesheet_id],ohrm_timesheet[Employee Name],"NF",0,1)</f>
        <v>Gaurav Kokcha</v>
      </c>
      <c r="H287" t="str">
        <f>_xlfn.XLOOKUP(ohrm_timesheet_action_log[[#This Row],[timesheet_id]],ohrm_timesheet[timesheet_id],ohrm_timesheet[state],"NF",0,1)</f>
        <v>APPROVED</v>
      </c>
      <c r="I287" s="1">
        <f>_xlfn.XLOOKUP(ohrm_timesheet_action_log[[#This Row],[timesheet_id]],ohrm_timesheet[timesheet_id],ohrm_timesheet[start_date],"NF",0,1)</f>
        <v>44767</v>
      </c>
      <c r="J287" s="1">
        <f>_xlfn.XLOOKUP(ohrm_timesheet_action_log[[#This Row],[timesheet_id]],ohrm_timesheet[timesheet_id],ohrm_timesheet[end_date],"NF",0,1)</f>
        <v>44773</v>
      </c>
      <c r="K287">
        <f>_xlfn.XLOOKUP(ohrm_timesheet_action_log[[#This Row],[timesheet_id]],ohrm_timesheet[timesheet_id],ohrm_timesheet[Year],"NF",0,1)</f>
        <v>2022</v>
      </c>
      <c r="L287">
        <f>_xlfn.XLOOKUP(ohrm_timesheet_action_log[[#This Row],[timesheet_id]],ohrm_timesheet[timesheet_id],ohrm_timesheet[Month],"NF",0,1)</f>
        <v>7</v>
      </c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 spans="1:49" x14ac:dyDescent="0.3">
      <c r="A288">
        <v>224</v>
      </c>
      <c r="B288">
        <v>283</v>
      </c>
      <c r="D288" t="s">
        <v>676</v>
      </c>
      <c r="E288" s="1">
        <v>44779</v>
      </c>
      <c r="F288">
        <v>14</v>
      </c>
      <c r="G288" t="str">
        <f>_xlfn.XLOOKUP(ohrm_timesheet_action_log[[#This Row],[timesheet_id]],ohrm_timesheet[timesheet_id],ohrm_timesheet[Employee Name],"NF",0,1)</f>
        <v>Amol Jalda</v>
      </c>
      <c r="H288" t="str">
        <f>_xlfn.XLOOKUP(ohrm_timesheet_action_log[[#This Row],[timesheet_id]],ohrm_timesheet[timesheet_id],ohrm_timesheet[state],"NF",0,1)</f>
        <v>APPROVED</v>
      </c>
      <c r="I288" s="1">
        <f>_xlfn.XLOOKUP(ohrm_timesheet_action_log[[#This Row],[timesheet_id]],ohrm_timesheet[timesheet_id],ohrm_timesheet[start_date],"NF",0,1)</f>
        <v>44739</v>
      </c>
      <c r="J288" s="1">
        <f>_xlfn.XLOOKUP(ohrm_timesheet_action_log[[#This Row],[timesheet_id]],ohrm_timesheet[timesheet_id],ohrm_timesheet[end_date],"NF",0,1)</f>
        <v>44745</v>
      </c>
      <c r="K288">
        <f>_xlfn.XLOOKUP(ohrm_timesheet_action_log[[#This Row],[timesheet_id]],ohrm_timesheet[timesheet_id],ohrm_timesheet[Year],"NF",0,1)</f>
        <v>2022</v>
      </c>
      <c r="L288">
        <f>_xlfn.XLOOKUP(ohrm_timesheet_action_log[[#This Row],[timesheet_id]],ohrm_timesheet[timesheet_id],ohrm_timesheet[Month],"NF",0,1)</f>
        <v>6</v>
      </c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 spans="1:49" x14ac:dyDescent="0.3">
      <c r="A289">
        <v>193</v>
      </c>
      <c r="B289">
        <v>284</v>
      </c>
      <c r="D289" t="s">
        <v>676</v>
      </c>
      <c r="E289" s="1">
        <v>44779</v>
      </c>
      <c r="F289">
        <v>13</v>
      </c>
      <c r="G289" t="str">
        <f>_xlfn.XLOOKUP(ohrm_timesheet_action_log[[#This Row],[timesheet_id]],ohrm_timesheet[timesheet_id],ohrm_timesheet[Employee Name],"NF",0,1)</f>
        <v>x_Preeti Kaushik</v>
      </c>
      <c r="H289" t="str">
        <f>_xlfn.XLOOKUP(ohrm_timesheet_action_log[[#This Row],[timesheet_id]],ohrm_timesheet[timesheet_id],ohrm_timesheet[state],"NF",0,1)</f>
        <v>APPROVED</v>
      </c>
      <c r="I289" s="1">
        <f>_xlfn.XLOOKUP(ohrm_timesheet_action_log[[#This Row],[timesheet_id]],ohrm_timesheet[timesheet_id],ohrm_timesheet[start_date],"NF",0,1)</f>
        <v>44746</v>
      </c>
      <c r="J289" s="1">
        <f>_xlfn.XLOOKUP(ohrm_timesheet_action_log[[#This Row],[timesheet_id]],ohrm_timesheet[timesheet_id],ohrm_timesheet[end_date],"NF",0,1)</f>
        <v>44752</v>
      </c>
      <c r="K289">
        <f>_xlfn.XLOOKUP(ohrm_timesheet_action_log[[#This Row],[timesheet_id]],ohrm_timesheet[timesheet_id],ohrm_timesheet[Year],"NF",0,1)</f>
        <v>2022</v>
      </c>
      <c r="L289">
        <f>_xlfn.XLOOKUP(ohrm_timesheet_action_log[[#This Row],[timesheet_id]],ohrm_timesheet[timesheet_id],ohrm_timesheet[Month],"NF",0,1)</f>
        <v>7</v>
      </c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 spans="1:49" x14ac:dyDescent="0.3">
      <c r="A290">
        <v>192</v>
      </c>
      <c r="B290">
        <v>285</v>
      </c>
      <c r="D290" t="s">
        <v>676</v>
      </c>
      <c r="E290" s="1">
        <v>44779</v>
      </c>
      <c r="F290">
        <v>13</v>
      </c>
      <c r="G290" t="str">
        <f>_xlfn.XLOOKUP(ohrm_timesheet_action_log[[#This Row],[timesheet_id]],ohrm_timesheet[timesheet_id],ohrm_timesheet[Employee Name],"NF",0,1)</f>
        <v>x_Preeti Kaushik</v>
      </c>
      <c r="H290" t="str">
        <f>_xlfn.XLOOKUP(ohrm_timesheet_action_log[[#This Row],[timesheet_id]],ohrm_timesheet[timesheet_id],ohrm_timesheet[state],"NF",0,1)</f>
        <v>APPROVED</v>
      </c>
      <c r="I290" s="1">
        <f>_xlfn.XLOOKUP(ohrm_timesheet_action_log[[#This Row],[timesheet_id]],ohrm_timesheet[timesheet_id],ohrm_timesheet[start_date],"NF",0,1)</f>
        <v>44753</v>
      </c>
      <c r="J290" s="1">
        <f>_xlfn.XLOOKUP(ohrm_timesheet_action_log[[#This Row],[timesheet_id]],ohrm_timesheet[timesheet_id],ohrm_timesheet[end_date],"NF",0,1)</f>
        <v>44759</v>
      </c>
      <c r="K290">
        <f>_xlfn.XLOOKUP(ohrm_timesheet_action_log[[#This Row],[timesheet_id]],ohrm_timesheet[timesheet_id],ohrm_timesheet[Year],"NF",0,1)</f>
        <v>2022</v>
      </c>
      <c r="L290">
        <f>_xlfn.XLOOKUP(ohrm_timesheet_action_log[[#This Row],[timesheet_id]],ohrm_timesheet[timesheet_id],ohrm_timesheet[Month],"NF",0,1)</f>
        <v>7</v>
      </c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</row>
    <row r="291" spans="1:49" x14ac:dyDescent="0.3">
      <c r="A291">
        <v>191</v>
      </c>
      <c r="B291">
        <v>286</v>
      </c>
      <c r="D291" t="s">
        <v>676</v>
      </c>
      <c r="E291" s="1">
        <v>44779</v>
      </c>
      <c r="F291">
        <v>13</v>
      </c>
      <c r="G291" t="str">
        <f>_xlfn.XLOOKUP(ohrm_timesheet_action_log[[#This Row],[timesheet_id]],ohrm_timesheet[timesheet_id],ohrm_timesheet[Employee Name],"NF",0,1)</f>
        <v>x_Preeti Kaushik</v>
      </c>
      <c r="H291" t="str">
        <f>_xlfn.XLOOKUP(ohrm_timesheet_action_log[[#This Row],[timesheet_id]],ohrm_timesheet[timesheet_id],ohrm_timesheet[state],"NF",0,1)</f>
        <v>APPROVED</v>
      </c>
      <c r="I291" s="1">
        <f>_xlfn.XLOOKUP(ohrm_timesheet_action_log[[#This Row],[timesheet_id]],ohrm_timesheet[timesheet_id],ohrm_timesheet[start_date],"NF",0,1)</f>
        <v>44760</v>
      </c>
      <c r="J291" s="1">
        <f>_xlfn.XLOOKUP(ohrm_timesheet_action_log[[#This Row],[timesheet_id]],ohrm_timesheet[timesheet_id],ohrm_timesheet[end_date],"NF",0,1)</f>
        <v>44766</v>
      </c>
      <c r="K291">
        <f>_xlfn.XLOOKUP(ohrm_timesheet_action_log[[#This Row],[timesheet_id]],ohrm_timesheet[timesheet_id],ohrm_timesheet[Year],"NF",0,1)</f>
        <v>2022</v>
      </c>
      <c r="L291">
        <f>_xlfn.XLOOKUP(ohrm_timesheet_action_log[[#This Row],[timesheet_id]],ohrm_timesheet[timesheet_id],ohrm_timesheet[Month],"NF",0,1)</f>
        <v>7</v>
      </c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</row>
    <row r="292" spans="1:49" x14ac:dyDescent="0.3">
      <c r="A292">
        <v>190</v>
      </c>
      <c r="B292">
        <v>287</v>
      </c>
      <c r="D292" t="s">
        <v>676</v>
      </c>
      <c r="E292" s="1">
        <v>44779</v>
      </c>
      <c r="F292">
        <v>13</v>
      </c>
      <c r="G292" t="str">
        <f>_xlfn.XLOOKUP(ohrm_timesheet_action_log[[#This Row],[timesheet_id]],ohrm_timesheet[timesheet_id],ohrm_timesheet[Employee Name],"NF",0,1)</f>
        <v>x_Preeti Kaushik</v>
      </c>
      <c r="H292" t="str">
        <f>_xlfn.XLOOKUP(ohrm_timesheet_action_log[[#This Row],[timesheet_id]],ohrm_timesheet[timesheet_id],ohrm_timesheet[state],"NF",0,1)</f>
        <v>APPROVED</v>
      </c>
      <c r="I292" s="1">
        <f>_xlfn.XLOOKUP(ohrm_timesheet_action_log[[#This Row],[timesheet_id]],ohrm_timesheet[timesheet_id],ohrm_timesheet[start_date],"NF",0,1)</f>
        <v>44767</v>
      </c>
      <c r="J292" s="1">
        <f>_xlfn.XLOOKUP(ohrm_timesheet_action_log[[#This Row],[timesheet_id]],ohrm_timesheet[timesheet_id],ohrm_timesheet[end_date],"NF",0,1)</f>
        <v>44773</v>
      </c>
      <c r="K292">
        <f>_xlfn.XLOOKUP(ohrm_timesheet_action_log[[#This Row],[timesheet_id]],ohrm_timesheet[timesheet_id],ohrm_timesheet[Year],"NF",0,1)</f>
        <v>2022</v>
      </c>
      <c r="L292">
        <f>_xlfn.XLOOKUP(ohrm_timesheet_action_log[[#This Row],[timesheet_id]],ohrm_timesheet[timesheet_id],ohrm_timesheet[Month],"NF",0,1)</f>
        <v>7</v>
      </c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</row>
    <row r="293" spans="1:49" x14ac:dyDescent="0.3">
      <c r="A293">
        <v>189</v>
      </c>
      <c r="B293">
        <v>288</v>
      </c>
      <c r="D293" t="s">
        <v>676</v>
      </c>
      <c r="E293" s="1">
        <v>44779</v>
      </c>
      <c r="F293">
        <v>13</v>
      </c>
      <c r="G293" t="str">
        <f>_xlfn.XLOOKUP(ohrm_timesheet_action_log[[#This Row],[timesheet_id]],ohrm_timesheet[timesheet_id],ohrm_timesheet[Employee Name],"NF",0,1)</f>
        <v>x_Preeti Kaushik</v>
      </c>
      <c r="H293" t="str">
        <f>_xlfn.XLOOKUP(ohrm_timesheet_action_log[[#This Row],[timesheet_id]],ohrm_timesheet[timesheet_id],ohrm_timesheet[state],"NF",0,1)</f>
        <v>APPROVED</v>
      </c>
      <c r="I293" s="1">
        <f>_xlfn.XLOOKUP(ohrm_timesheet_action_log[[#This Row],[timesheet_id]],ohrm_timesheet[timesheet_id],ohrm_timesheet[start_date],"NF",0,1)</f>
        <v>44774</v>
      </c>
      <c r="J293" s="1">
        <f>_xlfn.XLOOKUP(ohrm_timesheet_action_log[[#This Row],[timesheet_id]],ohrm_timesheet[timesheet_id],ohrm_timesheet[end_date],"NF",0,1)</f>
        <v>44780</v>
      </c>
      <c r="K293">
        <f>_xlfn.XLOOKUP(ohrm_timesheet_action_log[[#This Row],[timesheet_id]],ohrm_timesheet[timesheet_id],ohrm_timesheet[Year],"NF",0,1)</f>
        <v>2022</v>
      </c>
      <c r="L293">
        <f>_xlfn.XLOOKUP(ohrm_timesheet_action_log[[#This Row],[timesheet_id]],ohrm_timesheet[timesheet_id],ohrm_timesheet[Month],"NF",0,1)</f>
        <v>8</v>
      </c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 spans="1:49" x14ac:dyDescent="0.3">
      <c r="A294">
        <v>191</v>
      </c>
      <c r="B294">
        <v>289</v>
      </c>
      <c r="C294" t="s">
        <v>393</v>
      </c>
      <c r="D294" t="s">
        <v>675</v>
      </c>
      <c r="E294" s="1">
        <v>44779</v>
      </c>
      <c r="F294">
        <v>3</v>
      </c>
      <c r="G294" t="str">
        <f>_xlfn.XLOOKUP(ohrm_timesheet_action_log[[#This Row],[timesheet_id]],ohrm_timesheet[timesheet_id],ohrm_timesheet[Employee Name],"NF",0,1)</f>
        <v>x_Preeti Kaushik</v>
      </c>
      <c r="H294" t="str">
        <f>_xlfn.XLOOKUP(ohrm_timesheet_action_log[[#This Row],[timesheet_id]],ohrm_timesheet[timesheet_id],ohrm_timesheet[state],"NF",0,1)</f>
        <v>APPROVED</v>
      </c>
      <c r="I294" s="1">
        <f>_xlfn.XLOOKUP(ohrm_timesheet_action_log[[#This Row],[timesheet_id]],ohrm_timesheet[timesheet_id],ohrm_timesheet[start_date],"NF",0,1)</f>
        <v>44760</v>
      </c>
      <c r="J294" s="1">
        <f>_xlfn.XLOOKUP(ohrm_timesheet_action_log[[#This Row],[timesheet_id]],ohrm_timesheet[timesheet_id],ohrm_timesheet[end_date],"NF",0,1)</f>
        <v>44766</v>
      </c>
      <c r="K294">
        <f>_xlfn.XLOOKUP(ohrm_timesheet_action_log[[#This Row],[timesheet_id]],ohrm_timesheet[timesheet_id],ohrm_timesheet[Year],"NF",0,1)</f>
        <v>2022</v>
      </c>
      <c r="L294">
        <f>_xlfn.XLOOKUP(ohrm_timesheet_action_log[[#This Row],[timesheet_id]],ohrm_timesheet[timesheet_id],ohrm_timesheet[Month],"NF",0,1)</f>
        <v>7</v>
      </c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</row>
    <row r="295" spans="1:49" x14ac:dyDescent="0.3">
      <c r="A295">
        <v>193</v>
      </c>
      <c r="B295">
        <v>290</v>
      </c>
      <c r="C295" t="s">
        <v>393</v>
      </c>
      <c r="D295" t="s">
        <v>675</v>
      </c>
      <c r="E295" s="1">
        <v>44779</v>
      </c>
      <c r="F295">
        <v>3</v>
      </c>
      <c r="G295" t="str">
        <f>_xlfn.XLOOKUP(ohrm_timesheet_action_log[[#This Row],[timesheet_id]],ohrm_timesheet[timesheet_id],ohrm_timesheet[Employee Name],"NF",0,1)</f>
        <v>x_Preeti Kaushik</v>
      </c>
      <c r="H295" t="str">
        <f>_xlfn.XLOOKUP(ohrm_timesheet_action_log[[#This Row],[timesheet_id]],ohrm_timesheet[timesheet_id],ohrm_timesheet[state],"NF",0,1)</f>
        <v>APPROVED</v>
      </c>
      <c r="I295" s="1">
        <f>_xlfn.XLOOKUP(ohrm_timesheet_action_log[[#This Row],[timesheet_id]],ohrm_timesheet[timesheet_id],ohrm_timesheet[start_date],"NF",0,1)</f>
        <v>44746</v>
      </c>
      <c r="J295" s="1">
        <f>_xlfn.XLOOKUP(ohrm_timesheet_action_log[[#This Row],[timesheet_id]],ohrm_timesheet[timesheet_id],ohrm_timesheet[end_date],"NF",0,1)</f>
        <v>44752</v>
      </c>
      <c r="K295">
        <f>_xlfn.XLOOKUP(ohrm_timesheet_action_log[[#This Row],[timesheet_id]],ohrm_timesheet[timesheet_id],ohrm_timesheet[Year],"NF",0,1)</f>
        <v>2022</v>
      </c>
      <c r="L295">
        <f>_xlfn.XLOOKUP(ohrm_timesheet_action_log[[#This Row],[timesheet_id]],ohrm_timesheet[timesheet_id],ohrm_timesheet[Month],"NF",0,1)</f>
        <v>7</v>
      </c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</row>
    <row r="296" spans="1:49" x14ac:dyDescent="0.3">
      <c r="A296">
        <v>192</v>
      </c>
      <c r="B296">
        <v>291</v>
      </c>
      <c r="C296" t="s">
        <v>393</v>
      </c>
      <c r="D296" t="s">
        <v>675</v>
      </c>
      <c r="E296" s="1">
        <v>44779</v>
      </c>
      <c r="F296">
        <v>3</v>
      </c>
      <c r="G296" t="str">
        <f>_xlfn.XLOOKUP(ohrm_timesheet_action_log[[#This Row],[timesheet_id]],ohrm_timesheet[timesheet_id],ohrm_timesheet[Employee Name],"NF",0,1)</f>
        <v>x_Preeti Kaushik</v>
      </c>
      <c r="H296" t="str">
        <f>_xlfn.XLOOKUP(ohrm_timesheet_action_log[[#This Row],[timesheet_id]],ohrm_timesheet[timesheet_id],ohrm_timesheet[state],"NF",0,1)</f>
        <v>APPROVED</v>
      </c>
      <c r="I296" s="1">
        <f>_xlfn.XLOOKUP(ohrm_timesheet_action_log[[#This Row],[timesheet_id]],ohrm_timesheet[timesheet_id],ohrm_timesheet[start_date],"NF",0,1)</f>
        <v>44753</v>
      </c>
      <c r="J296" s="1">
        <f>_xlfn.XLOOKUP(ohrm_timesheet_action_log[[#This Row],[timesheet_id]],ohrm_timesheet[timesheet_id],ohrm_timesheet[end_date],"NF",0,1)</f>
        <v>44759</v>
      </c>
      <c r="K296">
        <f>_xlfn.XLOOKUP(ohrm_timesheet_action_log[[#This Row],[timesheet_id]],ohrm_timesheet[timesheet_id],ohrm_timesheet[Year],"NF",0,1)</f>
        <v>2022</v>
      </c>
      <c r="L296">
        <f>_xlfn.XLOOKUP(ohrm_timesheet_action_log[[#This Row],[timesheet_id]],ohrm_timesheet[timesheet_id],ohrm_timesheet[Month],"NF",0,1)</f>
        <v>7</v>
      </c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</row>
    <row r="297" spans="1:49" x14ac:dyDescent="0.3">
      <c r="A297">
        <v>190</v>
      </c>
      <c r="B297">
        <v>292</v>
      </c>
      <c r="C297" t="s">
        <v>393</v>
      </c>
      <c r="D297" t="s">
        <v>675</v>
      </c>
      <c r="E297" s="1">
        <v>44779</v>
      </c>
      <c r="F297">
        <v>3</v>
      </c>
      <c r="G297" t="str">
        <f>_xlfn.XLOOKUP(ohrm_timesheet_action_log[[#This Row],[timesheet_id]],ohrm_timesheet[timesheet_id],ohrm_timesheet[Employee Name],"NF",0,1)</f>
        <v>x_Preeti Kaushik</v>
      </c>
      <c r="H297" t="str">
        <f>_xlfn.XLOOKUP(ohrm_timesheet_action_log[[#This Row],[timesheet_id]],ohrm_timesheet[timesheet_id],ohrm_timesheet[state],"NF",0,1)</f>
        <v>APPROVED</v>
      </c>
      <c r="I297" s="1">
        <f>_xlfn.XLOOKUP(ohrm_timesheet_action_log[[#This Row],[timesheet_id]],ohrm_timesheet[timesheet_id],ohrm_timesheet[start_date],"NF",0,1)</f>
        <v>44767</v>
      </c>
      <c r="J297" s="1">
        <f>_xlfn.XLOOKUP(ohrm_timesheet_action_log[[#This Row],[timesheet_id]],ohrm_timesheet[timesheet_id],ohrm_timesheet[end_date],"NF",0,1)</f>
        <v>44773</v>
      </c>
      <c r="K297">
        <f>_xlfn.XLOOKUP(ohrm_timesheet_action_log[[#This Row],[timesheet_id]],ohrm_timesheet[timesheet_id],ohrm_timesheet[Year],"NF",0,1)</f>
        <v>2022</v>
      </c>
      <c r="L297">
        <f>_xlfn.XLOOKUP(ohrm_timesheet_action_log[[#This Row],[timesheet_id]],ohrm_timesheet[timesheet_id],ohrm_timesheet[Month],"NF",0,1)</f>
        <v>7</v>
      </c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</row>
    <row r="298" spans="1:49" x14ac:dyDescent="0.3">
      <c r="A298">
        <v>189</v>
      </c>
      <c r="B298">
        <v>293</v>
      </c>
      <c r="C298" t="s">
        <v>393</v>
      </c>
      <c r="D298" t="s">
        <v>675</v>
      </c>
      <c r="E298" s="1">
        <v>44779</v>
      </c>
      <c r="F298">
        <v>3</v>
      </c>
      <c r="G298" t="str">
        <f>_xlfn.XLOOKUP(ohrm_timesheet_action_log[[#This Row],[timesheet_id]],ohrm_timesheet[timesheet_id],ohrm_timesheet[Employee Name],"NF",0,1)</f>
        <v>x_Preeti Kaushik</v>
      </c>
      <c r="H298" t="str">
        <f>_xlfn.XLOOKUP(ohrm_timesheet_action_log[[#This Row],[timesheet_id]],ohrm_timesheet[timesheet_id],ohrm_timesheet[state],"NF",0,1)</f>
        <v>APPROVED</v>
      </c>
      <c r="I298" s="1">
        <f>_xlfn.XLOOKUP(ohrm_timesheet_action_log[[#This Row],[timesheet_id]],ohrm_timesheet[timesheet_id],ohrm_timesheet[start_date],"NF",0,1)</f>
        <v>44774</v>
      </c>
      <c r="J298" s="1">
        <f>_xlfn.XLOOKUP(ohrm_timesheet_action_log[[#This Row],[timesheet_id]],ohrm_timesheet[timesheet_id],ohrm_timesheet[end_date],"NF",0,1)</f>
        <v>44780</v>
      </c>
      <c r="K298">
        <f>_xlfn.XLOOKUP(ohrm_timesheet_action_log[[#This Row],[timesheet_id]],ohrm_timesheet[timesheet_id],ohrm_timesheet[Year],"NF",0,1)</f>
        <v>2022</v>
      </c>
      <c r="L298">
        <f>_xlfn.XLOOKUP(ohrm_timesheet_action_log[[#This Row],[timesheet_id]],ohrm_timesheet[timesheet_id],ohrm_timesheet[Month],"NF",0,1)</f>
        <v>8</v>
      </c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 spans="1:49" x14ac:dyDescent="0.3">
      <c r="A299">
        <v>223</v>
      </c>
      <c r="B299">
        <v>294</v>
      </c>
      <c r="D299" t="s">
        <v>676</v>
      </c>
      <c r="E299" s="1">
        <v>44779</v>
      </c>
      <c r="F299">
        <v>14</v>
      </c>
      <c r="G299" t="str">
        <f>_xlfn.XLOOKUP(ohrm_timesheet_action_log[[#This Row],[timesheet_id]],ohrm_timesheet[timesheet_id],ohrm_timesheet[Employee Name],"NF",0,1)</f>
        <v>Amol Jalda</v>
      </c>
      <c r="H299" t="str">
        <f>_xlfn.XLOOKUP(ohrm_timesheet_action_log[[#This Row],[timesheet_id]],ohrm_timesheet[timesheet_id],ohrm_timesheet[state],"NF",0,1)</f>
        <v>APPROVED</v>
      </c>
      <c r="I299" s="1">
        <f>_xlfn.XLOOKUP(ohrm_timesheet_action_log[[#This Row],[timesheet_id]],ohrm_timesheet[timesheet_id],ohrm_timesheet[start_date],"NF",0,1)</f>
        <v>44746</v>
      </c>
      <c r="J299" s="1">
        <f>_xlfn.XLOOKUP(ohrm_timesheet_action_log[[#This Row],[timesheet_id]],ohrm_timesheet[timesheet_id],ohrm_timesheet[end_date],"NF",0,1)</f>
        <v>44752</v>
      </c>
      <c r="K299">
        <f>_xlfn.XLOOKUP(ohrm_timesheet_action_log[[#This Row],[timesheet_id]],ohrm_timesheet[timesheet_id],ohrm_timesheet[Year],"NF",0,1)</f>
        <v>2022</v>
      </c>
      <c r="L299">
        <f>_xlfn.XLOOKUP(ohrm_timesheet_action_log[[#This Row],[timesheet_id]],ohrm_timesheet[timesheet_id],ohrm_timesheet[Month],"NF",0,1)</f>
        <v>7</v>
      </c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 spans="1:49" x14ac:dyDescent="0.3">
      <c r="A300">
        <v>222</v>
      </c>
      <c r="B300">
        <v>295</v>
      </c>
      <c r="D300" t="s">
        <v>676</v>
      </c>
      <c r="E300" s="1">
        <v>44779</v>
      </c>
      <c r="F300">
        <v>14</v>
      </c>
      <c r="G300" t="str">
        <f>_xlfn.XLOOKUP(ohrm_timesheet_action_log[[#This Row],[timesheet_id]],ohrm_timesheet[timesheet_id],ohrm_timesheet[Employee Name],"NF",0,1)</f>
        <v>Amol Jalda</v>
      </c>
      <c r="H300" t="str">
        <f>_xlfn.XLOOKUP(ohrm_timesheet_action_log[[#This Row],[timesheet_id]],ohrm_timesheet[timesheet_id],ohrm_timesheet[state],"NF",0,1)</f>
        <v>APPROVED</v>
      </c>
      <c r="I300" s="1">
        <f>_xlfn.XLOOKUP(ohrm_timesheet_action_log[[#This Row],[timesheet_id]],ohrm_timesheet[timesheet_id],ohrm_timesheet[start_date],"NF",0,1)</f>
        <v>44753</v>
      </c>
      <c r="J300" s="1">
        <f>_xlfn.XLOOKUP(ohrm_timesheet_action_log[[#This Row],[timesheet_id]],ohrm_timesheet[timesheet_id],ohrm_timesheet[end_date],"NF",0,1)</f>
        <v>44759</v>
      </c>
      <c r="K300">
        <f>_xlfn.XLOOKUP(ohrm_timesheet_action_log[[#This Row],[timesheet_id]],ohrm_timesheet[timesheet_id],ohrm_timesheet[Year],"NF",0,1)</f>
        <v>2022</v>
      </c>
      <c r="L300">
        <f>_xlfn.XLOOKUP(ohrm_timesheet_action_log[[#This Row],[timesheet_id]],ohrm_timesheet[timesheet_id],ohrm_timesheet[Month],"NF",0,1)</f>
        <v>7</v>
      </c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 spans="1:49" x14ac:dyDescent="0.3">
      <c r="A301">
        <v>221</v>
      </c>
      <c r="B301">
        <v>296</v>
      </c>
      <c r="D301" t="s">
        <v>676</v>
      </c>
      <c r="E301" s="1">
        <v>44779</v>
      </c>
      <c r="F301">
        <v>14</v>
      </c>
      <c r="G301" t="str">
        <f>_xlfn.XLOOKUP(ohrm_timesheet_action_log[[#This Row],[timesheet_id]],ohrm_timesheet[timesheet_id],ohrm_timesheet[Employee Name],"NF",0,1)</f>
        <v>Amol Jalda</v>
      </c>
      <c r="H301" t="str">
        <f>_xlfn.XLOOKUP(ohrm_timesheet_action_log[[#This Row],[timesheet_id]],ohrm_timesheet[timesheet_id],ohrm_timesheet[state],"NF",0,1)</f>
        <v>APPROVED</v>
      </c>
      <c r="I301" s="1">
        <f>_xlfn.XLOOKUP(ohrm_timesheet_action_log[[#This Row],[timesheet_id]],ohrm_timesheet[timesheet_id],ohrm_timesheet[start_date],"NF",0,1)</f>
        <v>44760</v>
      </c>
      <c r="J301" s="1">
        <f>_xlfn.XLOOKUP(ohrm_timesheet_action_log[[#This Row],[timesheet_id]],ohrm_timesheet[timesheet_id],ohrm_timesheet[end_date],"NF",0,1)</f>
        <v>44766</v>
      </c>
      <c r="K301">
        <f>_xlfn.XLOOKUP(ohrm_timesheet_action_log[[#This Row],[timesheet_id]],ohrm_timesheet[timesheet_id],ohrm_timesheet[Year],"NF",0,1)</f>
        <v>2022</v>
      </c>
      <c r="L301">
        <f>_xlfn.XLOOKUP(ohrm_timesheet_action_log[[#This Row],[timesheet_id]],ohrm_timesheet[timesheet_id],ohrm_timesheet[Month],"NF",0,1)</f>
        <v>7</v>
      </c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 spans="1:49" x14ac:dyDescent="0.3">
      <c r="A302">
        <v>220</v>
      </c>
      <c r="B302">
        <v>297</v>
      </c>
      <c r="D302" t="s">
        <v>676</v>
      </c>
      <c r="E302" s="1">
        <v>44779</v>
      </c>
      <c r="F302">
        <v>14</v>
      </c>
      <c r="G302" t="str">
        <f>_xlfn.XLOOKUP(ohrm_timesheet_action_log[[#This Row],[timesheet_id]],ohrm_timesheet[timesheet_id],ohrm_timesheet[Employee Name],"NF",0,1)</f>
        <v>Amol Jalda</v>
      </c>
      <c r="H302" t="str">
        <f>_xlfn.XLOOKUP(ohrm_timesheet_action_log[[#This Row],[timesheet_id]],ohrm_timesheet[timesheet_id],ohrm_timesheet[state],"NF",0,1)</f>
        <v>APPROVED</v>
      </c>
      <c r="I302" s="1">
        <f>_xlfn.XLOOKUP(ohrm_timesheet_action_log[[#This Row],[timesheet_id]],ohrm_timesheet[timesheet_id],ohrm_timesheet[start_date],"NF",0,1)</f>
        <v>44767</v>
      </c>
      <c r="J302" s="1">
        <f>_xlfn.XLOOKUP(ohrm_timesheet_action_log[[#This Row],[timesheet_id]],ohrm_timesheet[timesheet_id],ohrm_timesheet[end_date],"NF",0,1)</f>
        <v>44773</v>
      </c>
      <c r="K302">
        <f>_xlfn.XLOOKUP(ohrm_timesheet_action_log[[#This Row],[timesheet_id]],ohrm_timesheet[timesheet_id],ohrm_timesheet[Year],"NF",0,1)</f>
        <v>2022</v>
      </c>
      <c r="L302">
        <f>_xlfn.XLOOKUP(ohrm_timesheet_action_log[[#This Row],[timesheet_id]],ohrm_timesheet[timesheet_id],ohrm_timesheet[Month],"NF",0,1)</f>
        <v>7</v>
      </c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 spans="1:49" x14ac:dyDescent="0.3">
      <c r="A303">
        <v>223</v>
      </c>
      <c r="B303">
        <v>298</v>
      </c>
      <c r="C303" t="s">
        <v>393</v>
      </c>
      <c r="D303" t="s">
        <v>675</v>
      </c>
      <c r="E303" s="1">
        <v>44779</v>
      </c>
      <c r="F303">
        <v>3</v>
      </c>
      <c r="G303" t="str">
        <f>_xlfn.XLOOKUP(ohrm_timesheet_action_log[[#This Row],[timesheet_id]],ohrm_timesheet[timesheet_id],ohrm_timesheet[Employee Name],"NF",0,1)</f>
        <v>Amol Jalda</v>
      </c>
      <c r="H303" t="str">
        <f>_xlfn.XLOOKUP(ohrm_timesheet_action_log[[#This Row],[timesheet_id]],ohrm_timesheet[timesheet_id],ohrm_timesheet[state],"NF",0,1)</f>
        <v>APPROVED</v>
      </c>
      <c r="I303" s="1">
        <f>_xlfn.XLOOKUP(ohrm_timesheet_action_log[[#This Row],[timesheet_id]],ohrm_timesheet[timesheet_id],ohrm_timesheet[start_date],"NF",0,1)</f>
        <v>44746</v>
      </c>
      <c r="J303" s="1">
        <f>_xlfn.XLOOKUP(ohrm_timesheet_action_log[[#This Row],[timesheet_id]],ohrm_timesheet[timesheet_id],ohrm_timesheet[end_date],"NF",0,1)</f>
        <v>44752</v>
      </c>
      <c r="K303">
        <f>_xlfn.XLOOKUP(ohrm_timesheet_action_log[[#This Row],[timesheet_id]],ohrm_timesheet[timesheet_id],ohrm_timesheet[Year],"NF",0,1)</f>
        <v>2022</v>
      </c>
      <c r="L303">
        <f>_xlfn.XLOOKUP(ohrm_timesheet_action_log[[#This Row],[timesheet_id]],ohrm_timesheet[timesheet_id],ohrm_timesheet[Month],"NF",0,1)</f>
        <v>7</v>
      </c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 spans="1:49" x14ac:dyDescent="0.3">
      <c r="A304">
        <v>222</v>
      </c>
      <c r="B304">
        <v>299</v>
      </c>
      <c r="C304" t="s">
        <v>393</v>
      </c>
      <c r="D304" t="s">
        <v>675</v>
      </c>
      <c r="E304" s="1">
        <v>44779</v>
      </c>
      <c r="F304">
        <v>3</v>
      </c>
      <c r="G304" t="str">
        <f>_xlfn.XLOOKUP(ohrm_timesheet_action_log[[#This Row],[timesheet_id]],ohrm_timesheet[timesheet_id],ohrm_timesheet[Employee Name],"NF",0,1)</f>
        <v>Amol Jalda</v>
      </c>
      <c r="H304" t="str">
        <f>_xlfn.XLOOKUP(ohrm_timesheet_action_log[[#This Row],[timesheet_id]],ohrm_timesheet[timesheet_id],ohrm_timesheet[state],"NF",0,1)</f>
        <v>APPROVED</v>
      </c>
      <c r="I304" s="1">
        <f>_xlfn.XLOOKUP(ohrm_timesheet_action_log[[#This Row],[timesheet_id]],ohrm_timesheet[timesheet_id],ohrm_timesheet[start_date],"NF",0,1)</f>
        <v>44753</v>
      </c>
      <c r="J304" s="1">
        <f>_xlfn.XLOOKUP(ohrm_timesheet_action_log[[#This Row],[timesheet_id]],ohrm_timesheet[timesheet_id],ohrm_timesheet[end_date],"NF",0,1)</f>
        <v>44759</v>
      </c>
      <c r="K304">
        <f>_xlfn.XLOOKUP(ohrm_timesheet_action_log[[#This Row],[timesheet_id]],ohrm_timesheet[timesheet_id],ohrm_timesheet[Year],"NF",0,1)</f>
        <v>2022</v>
      </c>
      <c r="L304">
        <f>_xlfn.XLOOKUP(ohrm_timesheet_action_log[[#This Row],[timesheet_id]],ohrm_timesheet[timesheet_id],ohrm_timesheet[Month],"NF",0,1)</f>
        <v>7</v>
      </c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</row>
    <row r="305" spans="1:49" x14ac:dyDescent="0.3">
      <c r="A305">
        <v>221</v>
      </c>
      <c r="B305">
        <v>300</v>
      </c>
      <c r="C305" t="s">
        <v>393</v>
      </c>
      <c r="D305" t="s">
        <v>675</v>
      </c>
      <c r="E305" s="1">
        <v>44779</v>
      </c>
      <c r="F305">
        <v>3</v>
      </c>
      <c r="G305" t="str">
        <f>_xlfn.XLOOKUP(ohrm_timesheet_action_log[[#This Row],[timesheet_id]],ohrm_timesheet[timesheet_id],ohrm_timesheet[Employee Name],"NF",0,1)</f>
        <v>Amol Jalda</v>
      </c>
      <c r="H305" t="str">
        <f>_xlfn.XLOOKUP(ohrm_timesheet_action_log[[#This Row],[timesheet_id]],ohrm_timesheet[timesheet_id],ohrm_timesheet[state],"NF",0,1)</f>
        <v>APPROVED</v>
      </c>
      <c r="I305" s="1">
        <f>_xlfn.XLOOKUP(ohrm_timesheet_action_log[[#This Row],[timesheet_id]],ohrm_timesheet[timesheet_id],ohrm_timesheet[start_date],"NF",0,1)</f>
        <v>44760</v>
      </c>
      <c r="J305" s="1">
        <f>_xlfn.XLOOKUP(ohrm_timesheet_action_log[[#This Row],[timesheet_id]],ohrm_timesheet[timesheet_id],ohrm_timesheet[end_date],"NF",0,1)</f>
        <v>44766</v>
      </c>
      <c r="K305">
        <f>_xlfn.XLOOKUP(ohrm_timesheet_action_log[[#This Row],[timesheet_id]],ohrm_timesheet[timesheet_id],ohrm_timesheet[Year],"NF",0,1)</f>
        <v>2022</v>
      </c>
      <c r="L305">
        <f>_xlfn.XLOOKUP(ohrm_timesheet_action_log[[#This Row],[timesheet_id]],ohrm_timesheet[timesheet_id],ohrm_timesheet[Month],"NF",0,1)</f>
        <v>7</v>
      </c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</row>
    <row r="306" spans="1:49" x14ac:dyDescent="0.3">
      <c r="A306">
        <v>220</v>
      </c>
      <c r="B306">
        <v>301</v>
      </c>
      <c r="C306" t="s">
        <v>393</v>
      </c>
      <c r="D306" t="s">
        <v>675</v>
      </c>
      <c r="E306" s="1">
        <v>44779</v>
      </c>
      <c r="F306">
        <v>3</v>
      </c>
      <c r="G306" t="str">
        <f>_xlfn.XLOOKUP(ohrm_timesheet_action_log[[#This Row],[timesheet_id]],ohrm_timesheet[timesheet_id],ohrm_timesheet[Employee Name],"NF",0,1)</f>
        <v>Amol Jalda</v>
      </c>
      <c r="H306" t="str">
        <f>_xlfn.XLOOKUP(ohrm_timesheet_action_log[[#This Row],[timesheet_id]],ohrm_timesheet[timesheet_id],ohrm_timesheet[state],"NF",0,1)</f>
        <v>APPROVED</v>
      </c>
      <c r="I306" s="1">
        <f>_xlfn.XLOOKUP(ohrm_timesheet_action_log[[#This Row],[timesheet_id]],ohrm_timesheet[timesheet_id],ohrm_timesheet[start_date],"NF",0,1)</f>
        <v>44767</v>
      </c>
      <c r="J306" s="1">
        <f>_xlfn.XLOOKUP(ohrm_timesheet_action_log[[#This Row],[timesheet_id]],ohrm_timesheet[timesheet_id],ohrm_timesheet[end_date],"NF",0,1)</f>
        <v>44773</v>
      </c>
      <c r="K306">
        <f>_xlfn.XLOOKUP(ohrm_timesheet_action_log[[#This Row],[timesheet_id]],ohrm_timesheet[timesheet_id],ohrm_timesheet[Year],"NF",0,1)</f>
        <v>2022</v>
      </c>
      <c r="L306">
        <f>_xlfn.XLOOKUP(ohrm_timesheet_action_log[[#This Row],[timesheet_id]],ohrm_timesheet[timesheet_id],ohrm_timesheet[Month],"NF",0,1)</f>
        <v>7</v>
      </c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 spans="1:49" x14ac:dyDescent="0.3">
      <c r="A307">
        <v>225</v>
      </c>
      <c r="B307">
        <v>302</v>
      </c>
      <c r="D307" t="s">
        <v>676</v>
      </c>
      <c r="E307" s="1">
        <v>44779</v>
      </c>
      <c r="F307">
        <v>14</v>
      </c>
      <c r="G307" t="str">
        <f>_xlfn.XLOOKUP(ohrm_timesheet_action_log[[#This Row],[timesheet_id]],ohrm_timesheet[timesheet_id],ohrm_timesheet[Employee Name],"NF",0,1)</f>
        <v>Amol Jalda</v>
      </c>
      <c r="H307" t="str">
        <f>_xlfn.XLOOKUP(ohrm_timesheet_action_log[[#This Row],[timesheet_id]],ohrm_timesheet[timesheet_id],ohrm_timesheet[state],"NF",0,1)</f>
        <v>APPROVED</v>
      </c>
      <c r="I307" s="1">
        <f>_xlfn.XLOOKUP(ohrm_timesheet_action_log[[#This Row],[timesheet_id]],ohrm_timesheet[timesheet_id],ohrm_timesheet[start_date],"NF",0,1)</f>
        <v>44732</v>
      </c>
      <c r="J307" s="1">
        <f>_xlfn.XLOOKUP(ohrm_timesheet_action_log[[#This Row],[timesheet_id]],ohrm_timesheet[timesheet_id],ohrm_timesheet[end_date],"NF",0,1)</f>
        <v>44738</v>
      </c>
      <c r="K307">
        <f>_xlfn.XLOOKUP(ohrm_timesheet_action_log[[#This Row],[timesheet_id]],ohrm_timesheet[timesheet_id],ohrm_timesheet[Year],"NF",0,1)</f>
        <v>2022</v>
      </c>
      <c r="L307">
        <f>_xlfn.XLOOKUP(ohrm_timesheet_action_log[[#This Row],[timesheet_id]],ohrm_timesheet[timesheet_id],ohrm_timesheet[Month],"NF",0,1)</f>
        <v>6</v>
      </c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</row>
    <row r="308" spans="1:49" x14ac:dyDescent="0.3">
      <c r="A308">
        <v>224</v>
      </c>
      <c r="B308">
        <v>303</v>
      </c>
      <c r="C308" t="s">
        <v>393</v>
      </c>
      <c r="D308" t="s">
        <v>675</v>
      </c>
      <c r="E308" s="1">
        <v>44779</v>
      </c>
      <c r="F308">
        <v>3</v>
      </c>
      <c r="G308" t="str">
        <f>_xlfn.XLOOKUP(ohrm_timesheet_action_log[[#This Row],[timesheet_id]],ohrm_timesheet[timesheet_id],ohrm_timesheet[Employee Name],"NF",0,1)</f>
        <v>Amol Jalda</v>
      </c>
      <c r="H308" t="str">
        <f>_xlfn.XLOOKUP(ohrm_timesheet_action_log[[#This Row],[timesheet_id]],ohrm_timesheet[timesheet_id],ohrm_timesheet[state],"NF",0,1)</f>
        <v>APPROVED</v>
      </c>
      <c r="I308" s="1">
        <f>_xlfn.XLOOKUP(ohrm_timesheet_action_log[[#This Row],[timesheet_id]],ohrm_timesheet[timesheet_id],ohrm_timesheet[start_date],"NF",0,1)</f>
        <v>44739</v>
      </c>
      <c r="J308" s="1">
        <f>_xlfn.XLOOKUP(ohrm_timesheet_action_log[[#This Row],[timesheet_id]],ohrm_timesheet[timesheet_id],ohrm_timesheet[end_date],"NF",0,1)</f>
        <v>44745</v>
      </c>
      <c r="K308">
        <f>_xlfn.XLOOKUP(ohrm_timesheet_action_log[[#This Row],[timesheet_id]],ohrm_timesheet[timesheet_id],ohrm_timesheet[Year],"NF",0,1)</f>
        <v>2022</v>
      </c>
      <c r="L308">
        <f>_xlfn.XLOOKUP(ohrm_timesheet_action_log[[#This Row],[timesheet_id]],ohrm_timesheet[timesheet_id],ohrm_timesheet[Month],"NF",0,1)</f>
        <v>6</v>
      </c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</row>
    <row r="309" spans="1:49" x14ac:dyDescent="0.3">
      <c r="A309">
        <v>225</v>
      </c>
      <c r="B309">
        <v>304</v>
      </c>
      <c r="C309" t="s">
        <v>393</v>
      </c>
      <c r="D309" t="s">
        <v>675</v>
      </c>
      <c r="E309" s="1">
        <v>44779</v>
      </c>
      <c r="F309">
        <v>3</v>
      </c>
      <c r="G309" t="str">
        <f>_xlfn.XLOOKUP(ohrm_timesheet_action_log[[#This Row],[timesheet_id]],ohrm_timesheet[timesheet_id],ohrm_timesheet[Employee Name],"NF",0,1)</f>
        <v>Amol Jalda</v>
      </c>
      <c r="H309" t="str">
        <f>_xlfn.XLOOKUP(ohrm_timesheet_action_log[[#This Row],[timesheet_id]],ohrm_timesheet[timesheet_id],ohrm_timesheet[state],"NF",0,1)</f>
        <v>APPROVED</v>
      </c>
      <c r="I309" s="1">
        <f>_xlfn.XLOOKUP(ohrm_timesheet_action_log[[#This Row],[timesheet_id]],ohrm_timesheet[timesheet_id],ohrm_timesheet[start_date],"NF",0,1)</f>
        <v>44732</v>
      </c>
      <c r="J309" s="1">
        <f>_xlfn.XLOOKUP(ohrm_timesheet_action_log[[#This Row],[timesheet_id]],ohrm_timesheet[timesheet_id],ohrm_timesheet[end_date],"NF",0,1)</f>
        <v>44738</v>
      </c>
      <c r="K309">
        <f>_xlfn.XLOOKUP(ohrm_timesheet_action_log[[#This Row],[timesheet_id]],ohrm_timesheet[timesheet_id],ohrm_timesheet[Year],"NF",0,1)</f>
        <v>2022</v>
      </c>
      <c r="L309">
        <f>_xlfn.XLOOKUP(ohrm_timesheet_action_log[[#This Row],[timesheet_id]],ohrm_timesheet[timesheet_id],ohrm_timesheet[Month],"NF",0,1)</f>
        <v>6</v>
      </c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</row>
    <row r="310" spans="1:49" x14ac:dyDescent="0.3">
      <c r="A310">
        <v>226</v>
      </c>
      <c r="B310">
        <v>305</v>
      </c>
      <c r="D310" t="s">
        <v>676</v>
      </c>
      <c r="E310" s="1">
        <v>44782</v>
      </c>
      <c r="F310">
        <v>15</v>
      </c>
      <c r="G310" t="str">
        <f>_xlfn.XLOOKUP(ohrm_timesheet_action_log[[#This Row],[timesheet_id]],ohrm_timesheet[timesheet_id],ohrm_timesheet[Employee Name],"NF",0,1)</f>
        <v>Gaurav Kokcha</v>
      </c>
      <c r="H310" t="str">
        <f>_xlfn.XLOOKUP(ohrm_timesheet_action_log[[#This Row],[timesheet_id]],ohrm_timesheet[timesheet_id],ohrm_timesheet[state],"NF",0,1)</f>
        <v>APPROVED</v>
      </c>
      <c r="I310" s="1">
        <f>_xlfn.XLOOKUP(ohrm_timesheet_action_log[[#This Row],[timesheet_id]],ohrm_timesheet[timesheet_id],ohrm_timesheet[start_date],"NF",0,1)</f>
        <v>44774</v>
      </c>
      <c r="J310" s="1">
        <f>_xlfn.XLOOKUP(ohrm_timesheet_action_log[[#This Row],[timesheet_id]],ohrm_timesheet[timesheet_id],ohrm_timesheet[end_date],"NF",0,1)</f>
        <v>44780</v>
      </c>
      <c r="K310">
        <f>_xlfn.XLOOKUP(ohrm_timesheet_action_log[[#This Row],[timesheet_id]],ohrm_timesheet[timesheet_id],ohrm_timesheet[Year],"NF",0,1)</f>
        <v>2022</v>
      </c>
      <c r="L310">
        <f>_xlfn.XLOOKUP(ohrm_timesheet_action_log[[#This Row],[timesheet_id]],ohrm_timesheet[timesheet_id],ohrm_timesheet[Month],"NF",0,1)</f>
        <v>8</v>
      </c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 spans="1:49" x14ac:dyDescent="0.3">
      <c r="A311">
        <v>226</v>
      </c>
      <c r="B311">
        <v>306</v>
      </c>
      <c r="C311" t="s">
        <v>393</v>
      </c>
      <c r="D311" t="s">
        <v>675</v>
      </c>
      <c r="E311" s="1">
        <v>44782</v>
      </c>
      <c r="F311">
        <v>3</v>
      </c>
      <c r="G311" t="str">
        <f>_xlfn.XLOOKUP(ohrm_timesheet_action_log[[#This Row],[timesheet_id]],ohrm_timesheet[timesheet_id],ohrm_timesheet[Employee Name],"NF",0,1)</f>
        <v>Gaurav Kokcha</v>
      </c>
      <c r="H311" t="str">
        <f>_xlfn.XLOOKUP(ohrm_timesheet_action_log[[#This Row],[timesheet_id]],ohrm_timesheet[timesheet_id],ohrm_timesheet[state],"NF",0,1)</f>
        <v>APPROVED</v>
      </c>
      <c r="I311" s="1">
        <f>_xlfn.XLOOKUP(ohrm_timesheet_action_log[[#This Row],[timesheet_id]],ohrm_timesheet[timesheet_id],ohrm_timesheet[start_date],"NF",0,1)</f>
        <v>44774</v>
      </c>
      <c r="J311" s="1">
        <f>_xlfn.XLOOKUP(ohrm_timesheet_action_log[[#This Row],[timesheet_id]],ohrm_timesheet[timesheet_id],ohrm_timesheet[end_date],"NF",0,1)</f>
        <v>44780</v>
      </c>
      <c r="K311">
        <f>_xlfn.XLOOKUP(ohrm_timesheet_action_log[[#This Row],[timesheet_id]],ohrm_timesheet[timesheet_id],ohrm_timesheet[Year],"NF",0,1)</f>
        <v>2022</v>
      </c>
      <c r="L311">
        <f>_xlfn.XLOOKUP(ohrm_timesheet_action_log[[#This Row],[timesheet_id]],ohrm_timesheet[timesheet_id],ohrm_timesheet[Month],"NF",0,1)</f>
        <v>8</v>
      </c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</row>
    <row r="312" spans="1:49" x14ac:dyDescent="0.3">
      <c r="A312">
        <v>239</v>
      </c>
      <c r="B312">
        <v>307</v>
      </c>
      <c r="D312" t="s">
        <v>676</v>
      </c>
      <c r="E312" s="1">
        <v>44799</v>
      </c>
      <c r="F312">
        <v>6</v>
      </c>
      <c r="G312" t="str">
        <f>_xlfn.XLOOKUP(ohrm_timesheet_action_log[[#This Row],[timesheet_id]],ohrm_timesheet[timesheet_id],ohrm_timesheet[Employee Name],"NF",0,1)</f>
        <v>Shekhar Sharma</v>
      </c>
      <c r="H312" t="str">
        <f>_xlfn.XLOOKUP(ohrm_timesheet_action_log[[#This Row],[timesheet_id]],ohrm_timesheet[timesheet_id],ohrm_timesheet[state],"NF",0,1)</f>
        <v>APPROVED</v>
      </c>
      <c r="I312" s="1">
        <f>_xlfn.XLOOKUP(ohrm_timesheet_action_log[[#This Row],[timesheet_id]],ohrm_timesheet[timesheet_id],ohrm_timesheet[start_date],"NF",0,1)</f>
        <v>44781</v>
      </c>
      <c r="J312" s="1">
        <f>_xlfn.XLOOKUP(ohrm_timesheet_action_log[[#This Row],[timesheet_id]],ohrm_timesheet[timesheet_id],ohrm_timesheet[end_date],"NF",0,1)</f>
        <v>44787</v>
      </c>
      <c r="K312">
        <f>_xlfn.XLOOKUP(ohrm_timesheet_action_log[[#This Row],[timesheet_id]],ohrm_timesheet[timesheet_id],ohrm_timesheet[Year],"NF",0,1)</f>
        <v>2022</v>
      </c>
      <c r="L312">
        <f>_xlfn.XLOOKUP(ohrm_timesheet_action_log[[#This Row],[timesheet_id]],ohrm_timesheet[timesheet_id],ohrm_timesheet[Month],"NF",0,1)</f>
        <v>8</v>
      </c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</row>
    <row r="313" spans="1:49" x14ac:dyDescent="0.3">
      <c r="A313">
        <v>238</v>
      </c>
      <c r="B313">
        <v>308</v>
      </c>
      <c r="D313" t="s">
        <v>676</v>
      </c>
      <c r="E313" s="1">
        <v>44799</v>
      </c>
      <c r="F313">
        <v>6</v>
      </c>
      <c r="G313" t="str">
        <f>_xlfn.XLOOKUP(ohrm_timesheet_action_log[[#This Row],[timesheet_id]],ohrm_timesheet[timesheet_id],ohrm_timesheet[Employee Name],"NF",0,1)</f>
        <v>Shekhar Sharma</v>
      </c>
      <c r="H313" t="str">
        <f>_xlfn.XLOOKUP(ohrm_timesheet_action_log[[#This Row],[timesheet_id]],ohrm_timesheet[timesheet_id],ohrm_timesheet[state],"NF",0,1)</f>
        <v>APPROVED</v>
      </c>
      <c r="I313" s="1">
        <f>_xlfn.XLOOKUP(ohrm_timesheet_action_log[[#This Row],[timesheet_id]],ohrm_timesheet[timesheet_id],ohrm_timesheet[start_date],"NF",0,1)</f>
        <v>44788</v>
      </c>
      <c r="J313" s="1">
        <f>_xlfn.XLOOKUP(ohrm_timesheet_action_log[[#This Row],[timesheet_id]],ohrm_timesheet[timesheet_id],ohrm_timesheet[end_date],"NF",0,1)</f>
        <v>44794</v>
      </c>
      <c r="K313">
        <f>_xlfn.XLOOKUP(ohrm_timesheet_action_log[[#This Row],[timesheet_id]],ohrm_timesheet[timesheet_id],ohrm_timesheet[Year],"NF",0,1)</f>
        <v>2022</v>
      </c>
      <c r="L313">
        <f>_xlfn.XLOOKUP(ohrm_timesheet_action_log[[#This Row],[timesheet_id]],ohrm_timesheet[timesheet_id],ohrm_timesheet[Month],"NF",0,1)</f>
        <v>8</v>
      </c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</row>
    <row r="314" spans="1:49" x14ac:dyDescent="0.3">
      <c r="A314">
        <v>237</v>
      </c>
      <c r="B314">
        <v>309</v>
      </c>
      <c r="D314" t="s">
        <v>676</v>
      </c>
      <c r="E314" s="1">
        <v>44799</v>
      </c>
      <c r="F314">
        <v>6</v>
      </c>
      <c r="G314" t="str">
        <f>_xlfn.XLOOKUP(ohrm_timesheet_action_log[[#This Row],[timesheet_id]],ohrm_timesheet[timesheet_id],ohrm_timesheet[Employee Name],"NF",0,1)</f>
        <v>Shekhar Sharma</v>
      </c>
      <c r="H314" t="str">
        <f>_xlfn.XLOOKUP(ohrm_timesheet_action_log[[#This Row],[timesheet_id]],ohrm_timesheet[timesheet_id],ohrm_timesheet[state],"NF",0,1)</f>
        <v>APPROVED</v>
      </c>
      <c r="I314" s="1">
        <f>_xlfn.XLOOKUP(ohrm_timesheet_action_log[[#This Row],[timesheet_id]],ohrm_timesheet[timesheet_id],ohrm_timesheet[start_date],"NF",0,1)</f>
        <v>44795</v>
      </c>
      <c r="J314" s="1">
        <f>_xlfn.XLOOKUP(ohrm_timesheet_action_log[[#This Row],[timesheet_id]],ohrm_timesheet[timesheet_id],ohrm_timesheet[end_date],"NF",0,1)</f>
        <v>44801</v>
      </c>
      <c r="K314">
        <f>_xlfn.XLOOKUP(ohrm_timesheet_action_log[[#This Row],[timesheet_id]],ohrm_timesheet[timesheet_id],ohrm_timesheet[Year],"NF",0,1)</f>
        <v>2022</v>
      </c>
      <c r="L314">
        <f>_xlfn.XLOOKUP(ohrm_timesheet_action_log[[#This Row],[timesheet_id]],ohrm_timesheet[timesheet_id],ohrm_timesheet[Month],"NF",0,1)</f>
        <v>8</v>
      </c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 spans="1:49" x14ac:dyDescent="0.3">
      <c r="A315">
        <v>243</v>
      </c>
      <c r="B315">
        <v>310</v>
      </c>
      <c r="D315" t="s">
        <v>676</v>
      </c>
      <c r="E315" s="1">
        <v>44802</v>
      </c>
      <c r="F315">
        <v>13</v>
      </c>
      <c r="G315" t="str">
        <f>_xlfn.XLOOKUP(ohrm_timesheet_action_log[[#This Row],[timesheet_id]],ohrm_timesheet[timesheet_id],ohrm_timesheet[Employee Name],"NF",0,1)</f>
        <v>x_Preeti Kaushik</v>
      </c>
      <c r="H315" t="str">
        <f>_xlfn.XLOOKUP(ohrm_timesheet_action_log[[#This Row],[timesheet_id]],ohrm_timesheet[timesheet_id],ohrm_timesheet[state],"NF",0,1)</f>
        <v>APPROVED</v>
      </c>
      <c r="I315" s="1">
        <f>_xlfn.XLOOKUP(ohrm_timesheet_action_log[[#This Row],[timesheet_id]],ohrm_timesheet[timesheet_id],ohrm_timesheet[start_date],"NF",0,1)</f>
        <v>44781</v>
      </c>
      <c r="J315" s="1">
        <f>_xlfn.XLOOKUP(ohrm_timesheet_action_log[[#This Row],[timesheet_id]],ohrm_timesheet[timesheet_id],ohrm_timesheet[end_date],"NF",0,1)</f>
        <v>44787</v>
      </c>
      <c r="K315">
        <f>_xlfn.XLOOKUP(ohrm_timesheet_action_log[[#This Row],[timesheet_id]],ohrm_timesheet[timesheet_id],ohrm_timesheet[Year],"NF",0,1)</f>
        <v>2022</v>
      </c>
      <c r="L315">
        <f>_xlfn.XLOOKUP(ohrm_timesheet_action_log[[#This Row],[timesheet_id]],ohrm_timesheet[timesheet_id],ohrm_timesheet[Month],"NF",0,1)</f>
        <v>8</v>
      </c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 spans="1:49" x14ac:dyDescent="0.3">
      <c r="A316">
        <v>242</v>
      </c>
      <c r="B316">
        <v>311</v>
      </c>
      <c r="D316" t="s">
        <v>676</v>
      </c>
      <c r="E316" s="1">
        <v>44802</v>
      </c>
      <c r="F316">
        <v>13</v>
      </c>
      <c r="G316" t="str">
        <f>_xlfn.XLOOKUP(ohrm_timesheet_action_log[[#This Row],[timesheet_id]],ohrm_timesheet[timesheet_id],ohrm_timesheet[Employee Name],"NF",0,1)</f>
        <v>x_Preeti Kaushik</v>
      </c>
      <c r="H316" t="str">
        <f>_xlfn.XLOOKUP(ohrm_timesheet_action_log[[#This Row],[timesheet_id]],ohrm_timesheet[timesheet_id],ohrm_timesheet[state],"NF",0,1)</f>
        <v>APPROVED</v>
      </c>
      <c r="I316" s="1">
        <f>_xlfn.XLOOKUP(ohrm_timesheet_action_log[[#This Row],[timesheet_id]],ohrm_timesheet[timesheet_id],ohrm_timesheet[start_date],"NF",0,1)</f>
        <v>44788</v>
      </c>
      <c r="J316" s="1">
        <f>_xlfn.XLOOKUP(ohrm_timesheet_action_log[[#This Row],[timesheet_id]],ohrm_timesheet[timesheet_id],ohrm_timesheet[end_date],"NF",0,1)</f>
        <v>44794</v>
      </c>
      <c r="K316">
        <f>_xlfn.XLOOKUP(ohrm_timesheet_action_log[[#This Row],[timesheet_id]],ohrm_timesheet[timesheet_id],ohrm_timesheet[Year],"NF",0,1)</f>
        <v>2022</v>
      </c>
      <c r="L316">
        <f>_xlfn.XLOOKUP(ohrm_timesheet_action_log[[#This Row],[timesheet_id]],ohrm_timesheet[timesheet_id],ohrm_timesheet[Month],"NF",0,1)</f>
        <v>8</v>
      </c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 spans="1:49" x14ac:dyDescent="0.3">
      <c r="A317">
        <v>241</v>
      </c>
      <c r="B317">
        <v>312</v>
      </c>
      <c r="D317" t="s">
        <v>676</v>
      </c>
      <c r="E317" s="1">
        <v>44803</v>
      </c>
      <c r="F317">
        <v>13</v>
      </c>
      <c r="G317" t="str">
        <f>_xlfn.XLOOKUP(ohrm_timesheet_action_log[[#This Row],[timesheet_id]],ohrm_timesheet[timesheet_id],ohrm_timesheet[Employee Name],"NF",0,1)</f>
        <v>x_Preeti Kaushik</v>
      </c>
      <c r="H317" t="str">
        <f>_xlfn.XLOOKUP(ohrm_timesheet_action_log[[#This Row],[timesheet_id]],ohrm_timesheet[timesheet_id],ohrm_timesheet[state],"NF",0,1)</f>
        <v>APPROVED</v>
      </c>
      <c r="I317" s="1">
        <f>_xlfn.XLOOKUP(ohrm_timesheet_action_log[[#This Row],[timesheet_id]],ohrm_timesheet[timesheet_id],ohrm_timesheet[start_date],"NF",0,1)</f>
        <v>44795</v>
      </c>
      <c r="J317" s="1">
        <f>_xlfn.XLOOKUP(ohrm_timesheet_action_log[[#This Row],[timesheet_id]],ohrm_timesheet[timesheet_id],ohrm_timesheet[end_date],"NF",0,1)</f>
        <v>44801</v>
      </c>
      <c r="K317">
        <f>_xlfn.XLOOKUP(ohrm_timesheet_action_log[[#This Row],[timesheet_id]],ohrm_timesheet[timesheet_id],ohrm_timesheet[Year],"NF",0,1)</f>
        <v>2022</v>
      </c>
      <c r="L317">
        <f>_xlfn.XLOOKUP(ohrm_timesheet_action_log[[#This Row],[timesheet_id]],ohrm_timesheet[timesheet_id],ohrm_timesheet[Month],"NF",0,1)</f>
        <v>8</v>
      </c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 spans="1:49" x14ac:dyDescent="0.3">
      <c r="A318">
        <v>249</v>
      </c>
      <c r="B318">
        <v>313</v>
      </c>
      <c r="D318" t="s">
        <v>676</v>
      </c>
      <c r="E318" s="1">
        <v>44806</v>
      </c>
      <c r="F318">
        <v>6</v>
      </c>
      <c r="G318" t="str">
        <f>_xlfn.XLOOKUP(ohrm_timesheet_action_log[[#This Row],[timesheet_id]],ohrm_timesheet[timesheet_id],ohrm_timesheet[Employee Name],"NF",0,1)</f>
        <v>Shekhar Sharma</v>
      </c>
      <c r="H318" t="str">
        <f>_xlfn.XLOOKUP(ohrm_timesheet_action_log[[#This Row],[timesheet_id]],ohrm_timesheet[timesheet_id],ohrm_timesheet[state],"NF",0,1)</f>
        <v>APPROVED</v>
      </c>
      <c r="I318" s="1">
        <f>_xlfn.XLOOKUP(ohrm_timesheet_action_log[[#This Row],[timesheet_id]],ohrm_timesheet[timesheet_id],ohrm_timesheet[start_date],"NF",0,1)</f>
        <v>44802</v>
      </c>
      <c r="J318" s="1">
        <f>_xlfn.XLOOKUP(ohrm_timesheet_action_log[[#This Row],[timesheet_id]],ohrm_timesheet[timesheet_id],ohrm_timesheet[end_date],"NF",0,1)</f>
        <v>44808</v>
      </c>
      <c r="K318">
        <f>_xlfn.XLOOKUP(ohrm_timesheet_action_log[[#This Row],[timesheet_id]],ohrm_timesheet[timesheet_id],ohrm_timesheet[Year],"NF",0,1)</f>
        <v>2022</v>
      </c>
      <c r="L318">
        <f>_xlfn.XLOOKUP(ohrm_timesheet_action_log[[#This Row],[timesheet_id]],ohrm_timesheet[timesheet_id],ohrm_timesheet[Month],"NF",0,1)</f>
        <v>8</v>
      </c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 spans="1:49" x14ac:dyDescent="0.3">
      <c r="A319">
        <v>184</v>
      </c>
      <c r="B319">
        <v>314</v>
      </c>
      <c r="D319" t="s">
        <v>676</v>
      </c>
      <c r="E319" s="1">
        <v>44808</v>
      </c>
      <c r="F319">
        <v>11</v>
      </c>
      <c r="G319" t="str">
        <f>_xlfn.XLOOKUP(ohrm_timesheet_action_log[[#This Row],[timesheet_id]],ohrm_timesheet[timesheet_id],ohrm_timesheet[Employee Name],"NF",0,1)</f>
        <v>x_Ajit Singh</v>
      </c>
      <c r="H319" t="str">
        <f>_xlfn.XLOOKUP(ohrm_timesheet_action_log[[#This Row],[timesheet_id]],ohrm_timesheet[timesheet_id],ohrm_timesheet[state],"NF",0,1)</f>
        <v>APPROVED</v>
      </c>
      <c r="I319" s="1">
        <f>_xlfn.XLOOKUP(ohrm_timesheet_action_log[[#This Row],[timesheet_id]],ohrm_timesheet[timesheet_id],ohrm_timesheet[start_date],"NF",0,1)</f>
        <v>44774</v>
      </c>
      <c r="J319" s="1">
        <f>_xlfn.XLOOKUP(ohrm_timesheet_action_log[[#This Row],[timesheet_id]],ohrm_timesheet[timesheet_id],ohrm_timesheet[end_date],"NF",0,1)</f>
        <v>44780</v>
      </c>
      <c r="K319">
        <f>_xlfn.XLOOKUP(ohrm_timesheet_action_log[[#This Row],[timesheet_id]],ohrm_timesheet[timesheet_id],ohrm_timesheet[Year],"NF",0,1)</f>
        <v>2022</v>
      </c>
      <c r="L319">
        <f>_xlfn.XLOOKUP(ohrm_timesheet_action_log[[#This Row],[timesheet_id]],ohrm_timesheet[timesheet_id],ohrm_timesheet[Month],"NF",0,1)</f>
        <v>8</v>
      </c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 spans="1:49" x14ac:dyDescent="0.3">
      <c r="A320">
        <v>248</v>
      </c>
      <c r="B320">
        <v>315</v>
      </c>
      <c r="D320" t="s">
        <v>676</v>
      </c>
      <c r="E320" s="1">
        <v>44808</v>
      </c>
      <c r="F320">
        <v>11</v>
      </c>
      <c r="G320" t="str">
        <f>_xlfn.XLOOKUP(ohrm_timesheet_action_log[[#This Row],[timesheet_id]],ohrm_timesheet[timesheet_id],ohrm_timesheet[Employee Name],"NF",0,1)</f>
        <v>x_Ajit Singh</v>
      </c>
      <c r="H320" t="str">
        <f>_xlfn.XLOOKUP(ohrm_timesheet_action_log[[#This Row],[timesheet_id]],ohrm_timesheet[timesheet_id],ohrm_timesheet[state],"NF",0,1)</f>
        <v>APPROVED</v>
      </c>
      <c r="I320" s="1">
        <f>_xlfn.XLOOKUP(ohrm_timesheet_action_log[[#This Row],[timesheet_id]],ohrm_timesheet[timesheet_id],ohrm_timesheet[start_date],"NF",0,1)</f>
        <v>44781</v>
      </c>
      <c r="J320" s="1">
        <f>_xlfn.XLOOKUP(ohrm_timesheet_action_log[[#This Row],[timesheet_id]],ohrm_timesheet[timesheet_id],ohrm_timesheet[end_date],"NF",0,1)</f>
        <v>44787</v>
      </c>
      <c r="K320">
        <f>_xlfn.XLOOKUP(ohrm_timesheet_action_log[[#This Row],[timesheet_id]],ohrm_timesheet[timesheet_id],ohrm_timesheet[Year],"NF",0,1)</f>
        <v>2022</v>
      </c>
      <c r="L320">
        <f>_xlfn.XLOOKUP(ohrm_timesheet_action_log[[#This Row],[timesheet_id]],ohrm_timesheet[timesheet_id],ohrm_timesheet[Month],"NF",0,1)</f>
        <v>8</v>
      </c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</row>
    <row r="321" spans="1:49" x14ac:dyDescent="0.3">
      <c r="A321">
        <v>247</v>
      </c>
      <c r="B321">
        <v>316</v>
      </c>
      <c r="D321" t="s">
        <v>676</v>
      </c>
      <c r="E321" s="1">
        <v>44808</v>
      </c>
      <c r="F321">
        <v>11</v>
      </c>
      <c r="G321" t="str">
        <f>_xlfn.XLOOKUP(ohrm_timesheet_action_log[[#This Row],[timesheet_id]],ohrm_timesheet[timesheet_id],ohrm_timesheet[Employee Name],"NF",0,1)</f>
        <v>x_Ajit Singh</v>
      </c>
      <c r="H321" t="str">
        <f>_xlfn.XLOOKUP(ohrm_timesheet_action_log[[#This Row],[timesheet_id]],ohrm_timesheet[timesheet_id],ohrm_timesheet[state],"NF",0,1)</f>
        <v>APPROVED</v>
      </c>
      <c r="I321" s="1">
        <f>_xlfn.XLOOKUP(ohrm_timesheet_action_log[[#This Row],[timesheet_id]],ohrm_timesheet[timesheet_id],ohrm_timesheet[start_date],"NF",0,1)</f>
        <v>44788</v>
      </c>
      <c r="J321" s="1">
        <f>_xlfn.XLOOKUP(ohrm_timesheet_action_log[[#This Row],[timesheet_id]],ohrm_timesheet[timesheet_id],ohrm_timesheet[end_date],"NF",0,1)</f>
        <v>44794</v>
      </c>
      <c r="K321">
        <f>_xlfn.XLOOKUP(ohrm_timesheet_action_log[[#This Row],[timesheet_id]],ohrm_timesheet[timesheet_id],ohrm_timesheet[Year],"NF",0,1)</f>
        <v>2022</v>
      </c>
      <c r="L321">
        <f>_xlfn.XLOOKUP(ohrm_timesheet_action_log[[#This Row],[timesheet_id]],ohrm_timesheet[timesheet_id],ohrm_timesheet[Month],"NF",0,1)</f>
        <v>8</v>
      </c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</row>
    <row r="322" spans="1:49" x14ac:dyDescent="0.3">
      <c r="A322">
        <v>246</v>
      </c>
      <c r="B322">
        <v>317</v>
      </c>
      <c r="D322" t="s">
        <v>676</v>
      </c>
      <c r="E322" s="1">
        <v>44808</v>
      </c>
      <c r="F322">
        <v>11</v>
      </c>
      <c r="G322" t="str">
        <f>_xlfn.XLOOKUP(ohrm_timesheet_action_log[[#This Row],[timesheet_id]],ohrm_timesheet[timesheet_id],ohrm_timesheet[Employee Name],"NF",0,1)</f>
        <v>x_Ajit Singh</v>
      </c>
      <c r="H322" t="str">
        <f>_xlfn.XLOOKUP(ohrm_timesheet_action_log[[#This Row],[timesheet_id]],ohrm_timesheet[timesheet_id],ohrm_timesheet[state],"NF",0,1)</f>
        <v>APPROVED</v>
      </c>
      <c r="I322" s="1">
        <f>_xlfn.XLOOKUP(ohrm_timesheet_action_log[[#This Row],[timesheet_id]],ohrm_timesheet[timesheet_id],ohrm_timesheet[start_date],"NF",0,1)</f>
        <v>44795</v>
      </c>
      <c r="J322" s="1">
        <f>_xlfn.XLOOKUP(ohrm_timesheet_action_log[[#This Row],[timesheet_id]],ohrm_timesheet[timesheet_id],ohrm_timesheet[end_date],"NF",0,1)</f>
        <v>44801</v>
      </c>
      <c r="K322">
        <f>_xlfn.XLOOKUP(ohrm_timesheet_action_log[[#This Row],[timesheet_id]],ohrm_timesheet[timesheet_id],ohrm_timesheet[Year],"NF",0,1)</f>
        <v>2022</v>
      </c>
      <c r="L322">
        <f>_xlfn.XLOOKUP(ohrm_timesheet_action_log[[#This Row],[timesheet_id]],ohrm_timesheet[timesheet_id],ohrm_timesheet[Month],"NF",0,1)</f>
        <v>8</v>
      </c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 spans="1:49" x14ac:dyDescent="0.3">
      <c r="A323">
        <v>245</v>
      </c>
      <c r="B323">
        <v>318</v>
      </c>
      <c r="D323" t="s">
        <v>676</v>
      </c>
      <c r="E323" s="1">
        <v>44808</v>
      </c>
      <c r="F323">
        <v>11</v>
      </c>
      <c r="G323" t="str">
        <f>_xlfn.XLOOKUP(ohrm_timesheet_action_log[[#This Row],[timesheet_id]],ohrm_timesheet[timesheet_id],ohrm_timesheet[Employee Name],"NF",0,1)</f>
        <v>x_Ajit Singh</v>
      </c>
      <c r="H323" t="str">
        <f>_xlfn.XLOOKUP(ohrm_timesheet_action_log[[#This Row],[timesheet_id]],ohrm_timesheet[timesheet_id],ohrm_timesheet[state],"NF",0,1)</f>
        <v>APPROVED</v>
      </c>
      <c r="I323" s="1">
        <f>_xlfn.XLOOKUP(ohrm_timesheet_action_log[[#This Row],[timesheet_id]],ohrm_timesheet[timesheet_id],ohrm_timesheet[start_date],"NF",0,1)</f>
        <v>44802</v>
      </c>
      <c r="J323" s="1">
        <f>_xlfn.XLOOKUP(ohrm_timesheet_action_log[[#This Row],[timesheet_id]],ohrm_timesheet[timesheet_id],ohrm_timesheet[end_date],"NF",0,1)</f>
        <v>44808</v>
      </c>
      <c r="K323">
        <f>_xlfn.XLOOKUP(ohrm_timesheet_action_log[[#This Row],[timesheet_id]],ohrm_timesheet[timesheet_id],ohrm_timesheet[Year],"NF",0,1)</f>
        <v>2022</v>
      </c>
      <c r="L323">
        <f>_xlfn.XLOOKUP(ohrm_timesheet_action_log[[#This Row],[timesheet_id]],ohrm_timesheet[timesheet_id],ohrm_timesheet[Month],"NF",0,1)</f>
        <v>8</v>
      </c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</row>
    <row r="324" spans="1:49" x14ac:dyDescent="0.3">
      <c r="A324">
        <v>253</v>
      </c>
      <c r="B324">
        <v>319</v>
      </c>
      <c r="D324" t="s">
        <v>676</v>
      </c>
      <c r="E324" s="1">
        <v>44808</v>
      </c>
      <c r="F324">
        <v>14</v>
      </c>
      <c r="G324" t="str">
        <f>_xlfn.XLOOKUP(ohrm_timesheet_action_log[[#This Row],[timesheet_id]],ohrm_timesheet[timesheet_id],ohrm_timesheet[Employee Name],"NF",0,1)</f>
        <v>Amol Jalda</v>
      </c>
      <c r="H324" t="str">
        <f>_xlfn.XLOOKUP(ohrm_timesheet_action_log[[#This Row],[timesheet_id]],ohrm_timesheet[timesheet_id],ohrm_timesheet[state],"NF",0,1)</f>
        <v>APPROVED</v>
      </c>
      <c r="I324" s="1">
        <f>_xlfn.XLOOKUP(ohrm_timesheet_action_log[[#This Row],[timesheet_id]],ohrm_timesheet[timesheet_id],ohrm_timesheet[start_date],"NF",0,1)</f>
        <v>44781</v>
      </c>
      <c r="J324" s="1">
        <f>_xlfn.XLOOKUP(ohrm_timesheet_action_log[[#This Row],[timesheet_id]],ohrm_timesheet[timesheet_id],ohrm_timesheet[end_date],"NF",0,1)</f>
        <v>44787</v>
      </c>
      <c r="K324">
        <f>_xlfn.XLOOKUP(ohrm_timesheet_action_log[[#This Row],[timesheet_id]],ohrm_timesheet[timesheet_id],ohrm_timesheet[Year],"NF",0,1)</f>
        <v>2022</v>
      </c>
      <c r="L324">
        <f>_xlfn.XLOOKUP(ohrm_timesheet_action_log[[#This Row],[timesheet_id]],ohrm_timesheet[timesheet_id],ohrm_timesheet[Month],"NF",0,1)</f>
        <v>8</v>
      </c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</row>
    <row r="325" spans="1:49" x14ac:dyDescent="0.3">
      <c r="A325">
        <v>252</v>
      </c>
      <c r="B325">
        <v>320</v>
      </c>
      <c r="D325" t="s">
        <v>676</v>
      </c>
      <c r="E325" s="1">
        <v>44808</v>
      </c>
      <c r="F325">
        <v>14</v>
      </c>
      <c r="G325" t="str">
        <f>_xlfn.XLOOKUP(ohrm_timesheet_action_log[[#This Row],[timesheet_id]],ohrm_timesheet[timesheet_id],ohrm_timesheet[Employee Name],"NF",0,1)</f>
        <v>Amol Jalda</v>
      </c>
      <c r="H325" t="str">
        <f>_xlfn.XLOOKUP(ohrm_timesheet_action_log[[#This Row],[timesheet_id]],ohrm_timesheet[timesheet_id],ohrm_timesheet[state],"NF",0,1)</f>
        <v>APPROVED</v>
      </c>
      <c r="I325" s="1">
        <f>_xlfn.XLOOKUP(ohrm_timesheet_action_log[[#This Row],[timesheet_id]],ohrm_timesheet[timesheet_id],ohrm_timesheet[start_date],"NF",0,1)</f>
        <v>44788</v>
      </c>
      <c r="J325" s="1">
        <f>_xlfn.XLOOKUP(ohrm_timesheet_action_log[[#This Row],[timesheet_id]],ohrm_timesheet[timesheet_id],ohrm_timesheet[end_date],"NF",0,1)</f>
        <v>44794</v>
      </c>
      <c r="K325">
        <f>_xlfn.XLOOKUP(ohrm_timesheet_action_log[[#This Row],[timesheet_id]],ohrm_timesheet[timesheet_id],ohrm_timesheet[Year],"NF",0,1)</f>
        <v>2022</v>
      </c>
      <c r="L325">
        <f>_xlfn.XLOOKUP(ohrm_timesheet_action_log[[#This Row],[timesheet_id]],ohrm_timesheet[timesheet_id],ohrm_timesheet[Month],"NF",0,1)</f>
        <v>8</v>
      </c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</row>
    <row r="326" spans="1:49" x14ac:dyDescent="0.3">
      <c r="A326">
        <v>251</v>
      </c>
      <c r="B326">
        <v>321</v>
      </c>
      <c r="D326" t="s">
        <v>676</v>
      </c>
      <c r="E326" s="1">
        <v>44808</v>
      </c>
      <c r="F326">
        <v>14</v>
      </c>
      <c r="G326" t="str">
        <f>_xlfn.XLOOKUP(ohrm_timesheet_action_log[[#This Row],[timesheet_id]],ohrm_timesheet[timesheet_id],ohrm_timesheet[Employee Name],"NF",0,1)</f>
        <v>Amol Jalda</v>
      </c>
      <c r="H326" t="str">
        <f>_xlfn.XLOOKUP(ohrm_timesheet_action_log[[#This Row],[timesheet_id]],ohrm_timesheet[timesheet_id],ohrm_timesheet[state],"NF",0,1)</f>
        <v>APPROVED</v>
      </c>
      <c r="I326" s="1">
        <f>_xlfn.XLOOKUP(ohrm_timesheet_action_log[[#This Row],[timesheet_id]],ohrm_timesheet[timesheet_id],ohrm_timesheet[start_date],"NF",0,1)</f>
        <v>44795</v>
      </c>
      <c r="J326" s="1">
        <f>_xlfn.XLOOKUP(ohrm_timesheet_action_log[[#This Row],[timesheet_id]],ohrm_timesheet[timesheet_id],ohrm_timesheet[end_date],"NF",0,1)</f>
        <v>44801</v>
      </c>
      <c r="K326">
        <f>_xlfn.XLOOKUP(ohrm_timesheet_action_log[[#This Row],[timesheet_id]],ohrm_timesheet[timesheet_id],ohrm_timesheet[Year],"NF",0,1)</f>
        <v>2022</v>
      </c>
      <c r="L326">
        <f>_xlfn.XLOOKUP(ohrm_timesheet_action_log[[#This Row],[timesheet_id]],ohrm_timesheet[timesheet_id],ohrm_timesheet[Month],"NF",0,1)</f>
        <v>8</v>
      </c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 spans="1:49" x14ac:dyDescent="0.3">
      <c r="A327">
        <v>250</v>
      </c>
      <c r="B327">
        <v>322</v>
      </c>
      <c r="D327" t="s">
        <v>676</v>
      </c>
      <c r="E327" s="1">
        <v>44808</v>
      </c>
      <c r="F327">
        <v>14</v>
      </c>
      <c r="G327" t="str">
        <f>_xlfn.XLOOKUP(ohrm_timesheet_action_log[[#This Row],[timesheet_id]],ohrm_timesheet[timesheet_id],ohrm_timesheet[Employee Name],"NF",0,1)</f>
        <v>Amol Jalda</v>
      </c>
      <c r="H327" t="str">
        <f>_xlfn.XLOOKUP(ohrm_timesheet_action_log[[#This Row],[timesheet_id]],ohrm_timesheet[timesheet_id],ohrm_timesheet[state],"NF",0,1)</f>
        <v>APPROVED</v>
      </c>
      <c r="I327" s="1">
        <f>_xlfn.XLOOKUP(ohrm_timesheet_action_log[[#This Row],[timesheet_id]],ohrm_timesheet[timesheet_id],ohrm_timesheet[start_date],"NF",0,1)</f>
        <v>44802</v>
      </c>
      <c r="J327" s="1">
        <f>_xlfn.XLOOKUP(ohrm_timesheet_action_log[[#This Row],[timesheet_id]],ohrm_timesheet[timesheet_id],ohrm_timesheet[end_date],"NF",0,1)</f>
        <v>44808</v>
      </c>
      <c r="K327">
        <f>_xlfn.XLOOKUP(ohrm_timesheet_action_log[[#This Row],[timesheet_id]],ohrm_timesheet[timesheet_id],ohrm_timesheet[Year],"NF",0,1)</f>
        <v>2022</v>
      </c>
      <c r="L327">
        <f>_xlfn.XLOOKUP(ohrm_timesheet_action_log[[#This Row],[timesheet_id]],ohrm_timesheet[timesheet_id],ohrm_timesheet[Month],"NF",0,1)</f>
        <v>8</v>
      </c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 spans="1:49" x14ac:dyDescent="0.3">
      <c r="A328">
        <v>234</v>
      </c>
      <c r="B328">
        <v>323</v>
      </c>
      <c r="D328" t="s">
        <v>676</v>
      </c>
      <c r="E328" s="1">
        <v>44809</v>
      </c>
      <c r="F328">
        <v>15</v>
      </c>
      <c r="G328" t="str">
        <f>_xlfn.XLOOKUP(ohrm_timesheet_action_log[[#This Row],[timesheet_id]],ohrm_timesheet[timesheet_id],ohrm_timesheet[Employee Name],"NF",0,1)</f>
        <v>Gaurav Kokcha</v>
      </c>
      <c r="H328" t="str">
        <f>_xlfn.XLOOKUP(ohrm_timesheet_action_log[[#This Row],[timesheet_id]],ohrm_timesheet[timesheet_id],ohrm_timesheet[state],"NF",0,1)</f>
        <v>APPROVED</v>
      </c>
      <c r="I328" s="1">
        <f>_xlfn.XLOOKUP(ohrm_timesheet_action_log[[#This Row],[timesheet_id]],ohrm_timesheet[timesheet_id],ohrm_timesheet[start_date],"NF",0,1)</f>
        <v>44781</v>
      </c>
      <c r="J328" s="1">
        <f>_xlfn.XLOOKUP(ohrm_timesheet_action_log[[#This Row],[timesheet_id]],ohrm_timesheet[timesheet_id],ohrm_timesheet[end_date],"NF",0,1)</f>
        <v>44787</v>
      </c>
      <c r="K328">
        <f>_xlfn.XLOOKUP(ohrm_timesheet_action_log[[#This Row],[timesheet_id]],ohrm_timesheet[timesheet_id],ohrm_timesheet[Year],"NF",0,1)</f>
        <v>2022</v>
      </c>
      <c r="L328">
        <f>_xlfn.XLOOKUP(ohrm_timesheet_action_log[[#This Row],[timesheet_id]],ohrm_timesheet[timesheet_id],ohrm_timesheet[Month],"NF",0,1)</f>
        <v>8</v>
      </c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 spans="1:49" x14ac:dyDescent="0.3">
      <c r="A329">
        <v>235</v>
      </c>
      <c r="B329">
        <v>324</v>
      </c>
      <c r="D329" t="s">
        <v>676</v>
      </c>
      <c r="E329" s="1">
        <v>44809</v>
      </c>
      <c r="F329">
        <v>15</v>
      </c>
      <c r="G329" t="str">
        <f>_xlfn.XLOOKUP(ohrm_timesheet_action_log[[#This Row],[timesheet_id]],ohrm_timesheet[timesheet_id],ohrm_timesheet[Employee Name],"NF",0,1)</f>
        <v>Gaurav Kokcha</v>
      </c>
      <c r="H329" t="str">
        <f>_xlfn.XLOOKUP(ohrm_timesheet_action_log[[#This Row],[timesheet_id]],ohrm_timesheet[timesheet_id],ohrm_timesheet[state],"NF",0,1)</f>
        <v>APPROVED</v>
      </c>
      <c r="I329" s="1">
        <f>_xlfn.XLOOKUP(ohrm_timesheet_action_log[[#This Row],[timesheet_id]],ohrm_timesheet[timesheet_id],ohrm_timesheet[start_date],"NF",0,1)</f>
        <v>44788</v>
      </c>
      <c r="J329" s="1">
        <f>_xlfn.XLOOKUP(ohrm_timesheet_action_log[[#This Row],[timesheet_id]],ohrm_timesheet[timesheet_id],ohrm_timesheet[end_date],"NF",0,1)</f>
        <v>44794</v>
      </c>
      <c r="K329">
        <f>_xlfn.XLOOKUP(ohrm_timesheet_action_log[[#This Row],[timesheet_id]],ohrm_timesheet[timesheet_id],ohrm_timesheet[Year],"NF",0,1)</f>
        <v>2022</v>
      </c>
      <c r="L329">
        <f>_xlfn.XLOOKUP(ohrm_timesheet_action_log[[#This Row],[timesheet_id]],ohrm_timesheet[timesheet_id],ohrm_timesheet[Month],"NF",0,1)</f>
        <v>8</v>
      </c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 spans="1:49" x14ac:dyDescent="0.3">
      <c r="A330">
        <v>236</v>
      </c>
      <c r="B330">
        <v>325</v>
      </c>
      <c r="D330" t="s">
        <v>676</v>
      </c>
      <c r="E330" s="1">
        <v>44809</v>
      </c>
      <c r="F330">
        <v>15</v>
      </c>
      <c r="G330" t="str">
        <f>_xlfn.XLOOKUP(ohrm_timesheet_action_log[[#This Row],[timesheet_id]],ohrm_timesheet[timesheet_id],ohrm_timesheet[Employee Name],"NF",0,1)</f>
        <v>Gaurav Kokcha</v>
      </c>
      <c r="H330" t="str">
        <f>_xlfn.XLOOKUP(ohrm_timesheet_action_log[[#This Row],[timesheet_id]],ohrm_timesheet[timesheet_id],ohrm_timesheet[state],"NF",0,1)</f>
        <v>APPROVED</v>
      </c>
      <c r="I330" s="1">
        <f>_xlfn.XLOOKUP(ohrm_timesheet_action_log[[#This Row],[timesheet_id]],ohrm_timesheet[timesheet_id],ohrm_timesheet[start_date],"NF",0,1)</f>
        <v>44795</v>
      </c>
      <c r="J330" s="1">
        <f>_xlfn.XLOOKUP(ohrm_timesheet_action_log[[#This Row],[timesheet_id]],ohrm_timesheet[timesheet_id],ohrm_timesheet[end_date],"NF",0,1)</f>
        <v>44801</v>
      </c>
      <c r="K330">
        <f>_xlfn.XLOOKUP(ohrm_timesheet_action_log[[#This Row],[timesheet_id]],ohrm_timesheet[timesheet_id],ohrm_timesheet[Year],"NF",0,1)</f>
        <v>2022</v>
      </c>
      <c r="L330">
        <f>_xlfn.XLOOKUP(ohrm_timesheet_action_log[[#This Row],[timesheet_id]],ohrm_timesheet[timesheet_id],ohrm_timesheet[Month],"NF",0,1)</f>
        <v>8</v>
      </c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 spans="1:49" x14ac:dyDescent="0.3">
      <c r="A331">
        <v>244</v>
      </c>
      <c r="B331">
        <v>326</v>
      </c>
      <c r="D331" t="s">
        <v>676</v>
      </c>
      <c r="E331" s="1">
        <v>44809</v>
      </c>
      <c r="F331">
        <v>15</v>
      </c>
      <c r="G331" t="str">
        <f>_xlfn.XLOOKUP(ohrm_timesheet_action_log[[#This Row],[timesheet_id]],ohrm_timesheet[timesheet_id],ohrm_timesheet[Employee Name],"NF",0,1)</f>
        <v>Gaurav Kokcha</v>
      </c>
      <c r="H331" t="str">
        <f>_xlfn.XLOOKUP(ohrm_timesheet_action_log[[#This Row],[timesheet_id]],ohrm_timesheet[timesheet_id],ohrm_timesheet[state],"NF",0,1)</f>
        <v>APPROVED</v>
      </c>
      <c r="I331" s="1">
        <f>_xlfn.XLOOKUP(ohrm_timesheet_action_log[[#This Row],[timesheet_id]],ohrm_timesheet[timesheet_id],ohrm_timesheet[start_date],"NF",0,1)</f>
        <v>44802</v>
      </c>
      <c r="J331" s="1">
        <f>_xlfn.XLOOKUP(ohrm_timesheet_action_log[[#This Row],[timesheet_id]],ohrm_timesheet[timesheet_id],ohrm_timesheet[end_date],"NF",0,1)</f>
        <v>44808</v>
      </c>
      <c r="K331">
        <f>_xlfn.XLOOKUP(ohrm_timesheet_action_log[[#This Row],[timesheet_id]],ohrm_timesheet[timesheet_id],ohrm_timesheet[Year],"NF",0,1)</f>
        <v>2022</v>
      </c>
      <c r="L331">
        <f>_xlfn.XLOOKUP(ohrm_timesheet_action_log[[#This Row],[timesheet_id]],ohrm_timesheet[timesheet_id],ohrm_timesheet[Month],"NF",0,1)</f>
        <v>8</v>
      </c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 spans="1:49" x14ac:dyDescent="0.3">
      <c r="A332">
        <v>243</v>
      </c>
      <c r="B332">
        <v>327</v>
      </c>
      <c r="C332" t="s">
        <v>393</v>
      </c>
      <c r="D332" t="s">
        <v>675</v>
      </c>
      <c r="E332" s="1">
        <v>44810</v>
      </c>
      <c r="F332">
        <v>3</v>
      </c>
      <c r="G332" t="str">
        <f>_xlfn.XLOOKUP(ohrm_timesheet_action_log[[#This Row],[timesheet_id]],ohrm_timesheet[timesheet_id],ohrm_timesheet[Employee Name],"NF",0,1)</f>
        <v>x_Preeti Kaushik</v>
      </c>
      <c r="H332" t="str">
        <f>_xlfn.XLOOKUP(ohrm_timesheet_action_log[[#This Row],[timesheet_id]],ohrm_timesheet[timesheet_id],ohrm_timesheet[state],"NF",0,1)</f>
        <v>APPROVED</v>
      </c>
      <c r="I332" s="1">
        <f>_xlfn.XLOOKUP(ohrm_timesheet_action_log[[#This Row],[timesheet_id]],ohrm_timesheet[timesheet_id],ohrm_timesheet[start_date],"NF",0,1)</f>
        <v>44781</v>
      </c>
      <c r="J332" s="1">
        <f>_xlfn.XLOOKUP(ohrm_timesheet_action_log[[#This Row],[timesheet_id]],ohrm_timesheet[timesheet_id],ohrm_timesheet[end_date],"NF",0,1)</f>
        <v>44787</v>
      </c>
      <c r="K332">
        <f>_xlfn.XLOOKUP(ohrm_timesheet_action_log[[#This Row],[timesheet_id]],ohrm_timesheet[timesheet_id],ohrm_timesheet[Year],"NF",0,1)</f>
        <v>2022</v>
      </c>
      <c r="L332">
        <f>_xlfn.XLOOKUP(ohrm_timesheet_action_log[[#This Row],[timesheet_id]],ohrm_timesheet[timesheet_id],ohrm_timesheet[Month],"NF",0,1)</f>
        <v>8</v>
      </c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 spans="1:49" x14ac:dyDescent="0.3">
      <c r="A333">
        <v>241</v>
      </c>
      <c r="B333">
        <v>328</v>
      </c>
      <c r="C333" t="s">
        <v>393</v>
      </c>
      <c r="D333" t="s">
        <v>675</v>
      </c>
      <c r="E333" s="1">
        <v>44810</v>
      </c>
      <c r="F333">
        <v>3</v>
      </c>
      <c r="G333" t="str">
        <f>_xlfn.XLOOKUP(ohrm_timesheet_action_log[[#This Row],[timesheet_id]],ohrm_timesheet[timesheet_id],ohrm_timesheet[Employee Name],"NF",0,1)</f>
        <v>x_Preeti Kaushik</v>
      </c>
      <c r="H333" t="str">
        <f>_xlfn.XLOOKUP(ohrm_timesheet_action_log[[#This Row],[timesheet_id]],ohrm_timesheet[timesheet_id],ohrm_timesheet[state],"NF",0,1)</f>
        <v>APPROVED</v>
      </c>
      <c r="I333" s="1">
        <f>_xlfn.XLOOKUP(ohrm_timesheet_action_log[[#This Row],[timesheet_id]],ohrm_timesheet[timesheet_id],ohrm_timesheet[start_date],"NF",0,1)</f>
        <v>44795</v>
      </c>
      <c r="J333" s="1">
        <f>_xlfn.XLOOKUP(ohrm_timesheet_action_log[[#This Row],[timesheet_id]],ohrm_timesheet[timesheet_id],ohrm_timesheet[end_date],"NF",0,1)</f>
        <v>44801</v>
      </c>
      <c r="K333">
        <f>_xlfn.XLOOKUP(ohrm_timesheet_action_log[[#This Row],[timesheet_id]],ohrm_timesheet[timesheet_id],ohrm_timesheet[Year],"NF",0,1)</f>
        <v>2022</v>
      </c>
      <c r="L333">
        <f>_xlfn.XLOOKUP(ohrm_timesheet_action_log[[#This Row],[timesheet_id]],ohrm_timesheet[timesheet_id],ohrm_timesheet[Month],"NF",0,1)</f>
        <v>8</v>
      </c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 spans="1:49" x14ac:dyDescent="0.3">
      <c r="A334">
        <v>242</v>
      </c>
      <c r="B334">
        <v>329</v>
      </c>
      <c r="C334" t="s">
        <v>393</v>
      </c>
      <c r="D334" t="s">
        <v>675</v>
      </c>
      <c r="E334" s="1">
        <v>44810</v>
      </c>
      <c r="F334">
        <v>3</v>
      </c>
      <c r="G334" t="str">
        <f>_xlfn.XLOOKUP(ohrm_timesheet_action_log[[#This Row],[timesheet_id]],ohrm_timesheet[timesheet_id],ohrm_timesheet[Employee Name],"NF",0,1)</f>
        <v>x_Preeti Kaushik</v>
      </c>
      <c r="H334" t="str">
        <f>_xlfn.XLOOKUP(ohrm_timesheet_action_log[[#This Row],[timesheet_id]],ohrm_timesheet[timesheet_id],ohrm_timesheet[state],"NF",0,1)</f>
        <v>APPROVED</v>
      </c>
      <c r="I334" s="1">
        <f>_xlfn.XLOOKUP(ohrm_timesheet_action_log[[#This Row],[timesheet_id]],ohrm_timesheet[timesheet_id],ohrm_timesheet[start_date],"NF",0,1)</f>
        <v>44788</v>
      </c>
      <c r="J334" s="1">
        <f>_xlfn.XLOOKUP(ohrm_timesheet_action_log[[#This Row],[timesheet_id]],ohrm_timesheet[timesheet_id],ohrm_timesheet[end_date],"NF",0,1)</f>
        <v>44794</v>
      </c>
      <c r="K334">
        <f>_xlfn.XLOOKUP(ohrm_timesheet_action_log[[#This Row],[timesheet_id]],ohrm_timesheet[timesheet_id],ohrm_timesheet[Year],"NF",0,1)</f>
        <v>2022</v>
      </c>
      <c r="L334">
        <f>_xlfn.XLOOKUP(ohrm_timesheet_action_log[[#This Row],[timesheet_id]],ohrm_timesheet[timesheet_id],ohrm_timesheet[Month],"NF",0,1)</f>
        <v>8</v>
      </c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 spans="1:49" x14ac:dyDescent="0.3">
      <c r="A335">
        <v>252</v>
      </c>
      <c r="B335">
        <v>330</v>
      </c>
      <c r="C335" t="s">
        <v>393</v>
      </c>
      <c r="D335" t="s">
        <v>675</v>
      </c>
      <c r="E335" s="1">
        <v>44810</v>
      </c>
      <c r="F335">
        <v>3</v>
      </c>
      <c r="G335" t="str">
        <f>_xlfn.XLOOKUP(ohrm_timesheet_action_log[[#This Row],[timesheet_id]],ohrm_timesheet[timesheet_id],ohrm_timesheet[Employee Name],"NF",0,1)</f>
        <v>Amol Jalda</v>
      </c>
      <c r="H335" t="str">
        <f>_xlfn.XLOOKUP(ohrm_timesheet_action_log[[#This Row],[timesheet_id]],ohrm_timesheet[timesheet_id],ohrm_timesheet[state],"NF",0,1)</f>
        <v>APPROVED</v>
      </c>
      <c r="I335" s="1">
        <f>_xlfn.XLOOKUP(ohrm_timesheet_action_log[[#This Row],[timesheet_id]],ohrm_timesheet[timesheet_id],ohrm_timesheet[start_date],"NF",0,1)</f>
        <v>44788</v>
      </c>
      <c r="J335" s="1">
        <f>_xlfn.XLOOKUP(ohrm_timesheet_action_log[[#This Row],[timesheet_id]],ohrm_timesheet[timesheet_id],ohrm_timesheet[end_date],"NF",0,1)</f>
        <v>44794</v>
      </c>
      <c r="K335">
        <f>_xlfn.XLOOKUP(ohrm_timesheet_action_log[[#This Row],[timesheet_id]],ohrm_timesheet[timesheet_id],ohrm_timesheet[Year],"NF",0,1)</f>
        <v>2022</v>
      </c>
      <c r="L335">
        <f>_xlfn.XLOOKUP(ohrm_timesheet_action_log[[#This Row],[timesheet_id]],ohrm_timesheet[timesheet_id],ohrm_timesheet[Month],"NF",0,1)</f>
        <v>8</v>
      </c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</row>
    <row r="336" spans="1:49" x14ac:dyDescent="0.3">
      <c r="A336">
        <v>251</v>
      </c>
      <c r="B336">
        <v>331</v>
      </c>
      <c r="C336" t="s">
        <v>393</v>
      </c>
      <c r="D336" t="s">
        <v>675</v>
      </c>
      <c r="E336" s="1">
        <v>44810</v>
      </c>
      <c r="F336">
        <v>3</v>
      </c>
      <c r="G336" t="str">
        <f>_xlfn.XLOOKUP(ohrm_timesheet_action_log[[#This Row],[timesheet_id]],ohrm_timesheet[timesheet_id],ohrm_timesheet[Employee Name],"NF",0,1)</f>
        <v>Amol Jalda</v>
      </c>
      <c r="H336" t="str">
        <f>_xlfn.XLOOKUP(ohrm_timesheet_action_log[[#This Row],[timesheet_id]],ohrm_timesheet[timesheet_id],ohrm_timesheet[state],"NF",0,1)</f>
        <v>APPROVED</v>
      </c>
      <c r="I336" s="1">
        <f>_xlfn.XLOOKUP(ohrm_timesheet_action_log[[#This Row],[timesheet_id]],ohrm_timesheet[timesheet_id],ohrm_timesheet[start_date],"NF",0,1)</f>
        <v>44795</v>
      </c>
      <c r="J336" s="1">
        <f>_xlfn.XLOOKUP(ohrm_timesheet_action_log[[#This Row],[timesheet_id]],ohrm_timesheet[timesheet_id],ohrm_timesheet[end_date],"NF",0,1)</f>
        <v>44801</v>
      </c>
      <c r="K336">
        <f>_xlfn.XLOOKUP(ohrm_timesheet_action_log[[#This Row],[timesheet_id]],ohrm_timesheet[timesheet_id],ohrm_timesheet[Year],"NF",0,1)</f>
        <v>2022</v>
      </c>
      <c r="L336">
        <f>_xlfn.XLOOKUP(ohrm_timesheet_action_log[[#This Row],[timesheet_id]],ohrm_timesheet[timesheet_id],ohrm_timesheet[Month],"NF",0,1)</f>
        <v>8</v>
      </c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</row>
    <row r="337" spans="1:49" x14ac:dyDescent="0.3">
      <c r="A337">
        <v>250</v>
      </c>
      <c r="B337">
        <v>332</v>
      </c>
      <c r="C337" t="s">
        <v>393</v>
      </c>
      <c r="D337" t="s">
        <v>675</v>
      </c>
      <c r="E337" s="1">
        <v>44810</v>
      </c>
      <c r="F337">
        <v>3</v>
      </c>
      <c r="G337" t="str">
        <f>_xlfn.XLOOKUP(ohrm_timesheet_action_log[[#This Row],[timesheet_id]],ohrm_timesheet[timesheet_id],ohrm_timesheet[Employee Name],"NF",0,1)</f>
        <v>Amol Jalda</v>
      </c>
      <c r="H337" t="str">
        <f>_xlfn.XLOOKUP(ohrm_timesheet_action_log[[#This Row],[timesheet_id]],ohrm_timesheet[timesheet_id],ohrm_timesheet[state],"NF",0,1)</f>
        <v>APPROVED</v>
      </c>
      <c r="I337" s="1">
        <f>_xlfn.XLOOKUP(ohrm_timesheet_action_log[[#This Row],[timesheet_id]],ohrm_timesheet[timesheet_id],ohrm_timesheet[start_date],"NF",0,1)</f>
        <v>44802</v>
      </c>
      <c r="J337" s="1">
        <f>_xlfn.XLOOKUP(ohrm_timesheet_action_log[[#This Row],[timesheet_id]],ohrm_timesheet[timesheet_id],ohrm_timesheet[end_date],"NF",0,1)</f>
        <v>44808</v>
      </c>
      <c r="K337">
        <f>_xlfn.XLOOKUP(ohrm_timesheet_action_log[[#This Row],[timesheet_id]],ohrm_timesheet[timesheet_id],ohrm_timesheet[Year],"NF",0,1)</f>
        <v>2022</v>
      </c>
      <c r="L337">
        <f>_xlfn.XLOOKUP(ohrm_timesheet_action_log[[#This Row],[timesheet_id]],ohrm_timesheet[timesheet_id],ohrm_timesheet[Month],"NF",0,1)</f>
        <v>8</v>
      </c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</row>
    <row r="338" spans="1:49" x14ac:dyDescent="0.3">
      <c r="A338">
        <v>253</v>
      </c>
      <c r="B338">
        <v>333</v>
      </c>
      <c r="C338" t="s">
        <v>393</v>
      </c>
      <c r="D338" t="s">
        <v>675</v>
      </c>
      <c r="E338" s="1">
        <v>44810</v>
      </c>
      <c r="F338">
        <v>3</v>
      </c>
      <c r="G338" t="str">
        <f>_xlfn.XLOOKUP(ohrm_timesheet_action_log[[#This Row],[timesheet_id]],ohrm_timesheet[timesheet_id],ohrm_timesheet[Employee Name],"NF",0,1)</f>
        <v>Amol Jalda</v>
      </c>
      <c r="H338" t="str">
        <f>_xlfn.XLOOKUP(ohrm_timesheet_action_log[[#This Row],[timesheet_id]],ohrm_timesheet[timesheet_id],ohrm_timesheet[state],"NF",0,1)</f>
        <v>APPROVED</v>
      </c>
      <c r="I338" s="1">
        <f>_xlfn.XLOOKUP(ohrm_timesheet_action_log[[#This Row],[timesheet_id]],ohrm_timesheet[timesheet_id],ohrm_timesheet[start_date],"NF",0,1)</f>
        <v>44781</v>
      </c>
      <c r="J338" s="1">
        <f>_xlfn.XLOOKUP(ohrm_timesheet_action_log[[#This Row],[timesheet_id]],ohrm_timesheet[timesheet_id],ohrm_timesheet[end_date],"NF",0,1)</f>
        <v>44787</v>
      </c>
      <c r="K338">
        <f>_xlfn.XLOOKUP(ohrm_timesheet_action_log[[#This Row],[timesheet_id]],ohrm_timesheet[timesheet_id],ohrm_timesheet[Year],"NF",0,1)</f>
        <v>2022</v>
      </c>
      <c r="L338">
        <f>_xlfn.XLOOKUP(ohrm_timesheet_action_log[[#This Row],[timesheet_id]],ohrm_timesheet[timesheet_id],ohrm_timesheet[Month],"NF",0,1)</f>
        <v>8</v>
      </c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 spans="1:49" x14ac:dyDescent="0.3">
      <c r="A339">
        <v>244</v>
      </c>
      <c r="B339">
        <v>334</v>
      </c>
      <c r="C339" t="s">
        <v>393</v>
      </c>
      <c r="D339" t="s">
        <v>675</v>
      </c>
      <c r="E339" s="1">
        <v>44810</v>
      </c>
      <c r="F339">
        <v>3</v>
      </c>
      <c r="G339" t="str">
        <f>_xlfn.XLOOKUP(ohrm_timesheet_action_log[[#This Row],[timesheet_id]],ohrm_timesheet[timesheet_id],ohrm_timesheet[Employee Name],"NF",0,1)</f>
        <v>Gaurav Kokcha</v>
      </c>
      <c r="H339" t="str">
        <f>_xlfn.XLOOKUP(ohrm_timesheet_action_log[[#This Row],[timesheet_id]],ohrm_timesheet[timesheet_id],ohrm_timesheet[state],"NF",0,1)</f>
        <v>APPROVED</v>
      </c>
      <c r="I339" s="1">
        <f>_xlfn.XLOOKUP(ohrm_timesheet_action_log[[#This Row],[timesheet_id]],ohrm_timesheet[timesheet_id],ohrm_timesheet[start_date],"NF",0,1)</f>
        <v>44802</v>
      </c>
      <c r="J339" s="1">
        <f>_xlfn.XLOOKUP(ohrm_timesheet_action_log[[#This Row],[timesheet_id]],ohrm_timesheet[timesheet_id],ohrm_timesheet[end_date],"NF",0,1)</f>
        <v>44808</v>
      </c>
      <c r="K339">
        <f>_xlfn.XLOOKUP(ohrm_timesheet_action_log[[#This Row],[timesheet_id]],ohrm_timesheet[timesheet_id],ohrm_timesheet[Year],"NF",0,1)</f>
        <v>2022</v>
      </c>
      <c r="L339">
        <f>_xlfn.XLOOKUP(ohrm_timesheet_action_log[[#This Row],[timesheet_id]],ohrm_timesheet[timesheet_id],ohrm_timesheet[Month],"NF",0,1)</f>
        <v>8</v>
      </c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 spans="1:49" x14ac:dyDescent="0.3">
      <c r="A340">
        <v>236</v>
      </c>
      <c r="B340">
        <v>335</v>
      </c>
      <c r="C340" t="s">
        <v>393</v>
      </c>
      <c r="D340" t="s">
        <v>675</v>
      </c>
      <c r="E340" s="1">
        <v>44810</v>
      </c>
      <c r="F340">
        <v>3</v>
      </c>
      <c r="G340" t="str">
        <f>_xlfn.XLOOKUP(ohrm_timesheet_action_log[[#This Row],[timesheet_id]],ohrm_timesheet[timesheet_id],ohrm_timesheet[Employee Name],"NF",0,1)</f>
        <v>Gaurav Kokcha</v>
      </c>
      <c r="H340" t="str">
        <f>_xlfn.XLOOKUP(ohrm_timesheet_action_log[[#This Row],[timesheet_id]],ohrm_timesheet[timesheet_id],ohrm_timesheet[state],"NF",0,1)</f>
        <v>APPROVED</v>
      </c>
      <c r="I340" s="1">
        <f>_xlfn.XLOOKUP(ohrm_timesheet_action_log[[#This Row],[timesheet_id]],ohrm_timesheet[timesheet_id],ohrm_timesheet[start_date],"NF",0,1)</f>
        <v>44795</v>
      </c>
      <c r="J340" s="1">
        <f>_xlfn.XLOOKUP(ohrm_timesheet_action_log[[#This Row],[timesheet_id]],ohrm_timesheet[timesheet_id],ohrm_timesheet[end_date],"NF",0,1)</f>
        <v>44801</v>
      </c>
      <c r="K340">
        <f>_xlfn.XLOOKUP(ohrm_timesheet_action_log[[#This Row],[timesheet_id]],ohrm_timesheet[timesheet_id],ohrm_timesheet[Year],"NF",0,1)</f>
        <v>2022</v>
      </c>
      <c r="L340">
        <f>_xlfn.XLOOKUP(ohrm_timesheet_action_log[[#This Row],[timesheet_id]],ohrm_timesheet[timesheet_id],ohrm_timesheet[Month],"NF",0,1)</f>
        <v>8</v>
      </c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 spans="1:49" x14ac:dyDescent="0.3">
      <c r="A341">
        <v>235</v>
      </c>
      <c r="B341">
        <v>336</v>
      </c>
      <c r="C341" t="s">
        <v>393</v>
      </c>
      <c r="D341" t="s">
        <v>675</v>
      </c>
      <c r="E341" s="1">
        <v>44810</v>
      </c>
      <c r="F341">
        <v>3</v>
      </c>
      <c r="G341" t="str">
        <f>_xlfn.XLOOKUP(ohrm_timesheet_action_log[[#This Row],[timesheet_id]],ohrm_timesheet[timesheet_id],ohrm_timesheet[Employee Name],"NF",0,1)</f>
        <v>Gaurav Kokcha</v>
      </c>
      <c r="H341" t="str">
        <f>_xlfn.XLOOKUP(ohrm_timesheet_action_log[[#This Row],[timesheet_id]],ohrm_timesheet[timesheet_id],ohrm_timesheet[state],"NF",0,1)</f>
        <v>APPROVED</v>
      </c>
      <c r="I341" s="1">
        <f>_xlfn.XLOOKUP(ohrm_timesheet_action_log[[#This Row],[timesheet_id]],ohrm_timesheet[timesheet_id],ohrm_timesheet[start_date],"NF",0,1)</f>
        <v>44788</v>
      </c>
      <c r="J341" s="1">
        <f>_xlfn.XLOOKUP(ohrm_timesheet_action_log[[#This Row],[timesheet_id]],ohrm_timesheet[timesheet_id],ohrm_timesheet[end_date],"NF",0,1)</f>
        <v>44794</v>
      </c>
      <c r="K341">
        <f>_xlfn.XLOOKUP(ohrm_timesheet_action_log[[#This Row],[timesheet_id]],ohrm_timesheet[timesheet_id],ohrm_timesheet[Year],"NF",0,1)</f>
        <v>2022</v>
      </c>
      <c r="L341">
        <f>_xlfn.XLOOKUP(ohrm_timesheet_action_log[[#This Row],[timesheet_id]],ohrm_timesheet[timesheet_id],ohrm_timesheet[Month],"NF",0,1)</f>
        <v>8</v>
      </c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 spans="1:49" x14ac:dyDescent="0.3">
      <c r="A342">
        <v>234</v>
      </c>
      <c r="B342">
        <v>337</v>
      </c>
      <c r="C342" t="s">
        <v>393</v>
      </c>
      <c r="D342" t="s">
        <v>675</v>
      </c>
      <c r="E342" s="1">
        <v>44810</v>
      </c>
      <c r="F342">
        <v>3</v>
      </c>
      <c r="G342" t="str">
        <f>_xlfn.XLOOKUP(ohrm_timesheet_action_log[[#This Row],[timesheet_id]],ohrm_timesheet[timesheet_id],ohrm_timesheet[Employee Name],"NF",0,1)</f>
        <v>Gaurav Kokcha</v>
      </c>
      <c r="H342" t="str">
        <f>_xlfn.XLOOKUP(ohrm_timesheet_action_log[[#This Row],[timesheet_id]],ohrm_timesheet[timesheet_id],ohrm_timesheet[state],"NF",0,1)</f>
        <v>APPROVED</v>
      </c>
      <c r="I342" s="1">
        <f>_xlfn.XLOOKUP(ohrm_timesheet_action_log[[#This Row],[timesheet_id]],ohrm_timesheet[timesheet_id],ohrm_timesheet[start_date],"NF",0,1)</f>
        <v>44781</v>
      </c>
      <c r="J342" s="1">
        <f>_xlfn.XLOOKUP(ohrm_timesheet_action_log[[#This Row],[timesheet_id]],ohrm_timesheet[timesheet_id],ohrm_timesheet[end_date],"NF",0,1)</f>
        <v>44787</v>
      </c>
      <c r="K342">
        <f>_xlfn.XLOOKUP(ohrm_timesheet_action_log[[#This Row],[timesheet_id]],ohrm_timesheet[timesheet_id],ohrm_timesheet[Year],"NF",0,1)</f>
        <v>2022</v>
      </c>
      <c r="L342">
        <f>_xlfn.XLOOKUP(ohrm_timesheet_action_log[[#This Row],[timesheet_id]],ohrm_timesheet[timesheet_id],ohrm_timesheet[Month],"NF",0,1)</f>
        <v>8</v>
      </c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 spans="1:49" x14ac:dyDescent="0.3">
      <c r="A343">
        <v>239</v>
      </c>
      <c r="B343">
        <v>338</v>
      </c>
      <c r="C343" t="s">
        <v>393</v>
      </c>
      <c r="D343" t="s">
        <v>675</v>
      </c>
      <c r="E343" s="1">
        <v>44810</v>
      </c>
      <c r="F343">
        <v>3</v>
      </c>
      <c r="G343" t="str">
        <f>_xlfn.XLOOKUP(ohrm_timesheet_action_log[[#This Row],[timesheet_id]],ohrm_timesheet[timesheet_id],ohrm_timesheet[Employee Name],"NF",0,1)</f>
        <v>Shekhar Sharma</v>
      </c>
      <c r="H343" t="str">
        <f>_xlfn.XLOOKUP(ohrm_timesheet_action_log[[#This Row],[timesheet_id]],ohrm_timesheet[timesheet_id],ohrm_timesheet[state],"NF",0,1)</f>
        <v>APPROVED</v>
      </c>
      <c r="I343" s="1">
        <f>_xlfn.XLOOKUP(ohrm_timesheet_action_log[[#This Row],[timesheet_id]],ohrm_timesheet[timesheet_id],ohrm_timesheet[start_date],"NF",0,1)</f>
        <v>44781</v>
      </c>
      <c r="J343" s="1">
        <f>_xlfn.XLOOKUP(ohrm_timesheet_action_log[[#This Row],[timesheet_id]],ohrm_timesheet[timesheet_id],ohrm_timesheet[end_date],"NF",0,1)</f>
        <v>44787</v>
      </c>
      <c r="K343">
        <f>_xlfn.XLOOKUP(ohrm_timesheet_action_log[[#This Row],[timesheet_id]],ohrm_timesheet[timesheet_id],ohrm_timesheet[Year],"NF",0,1)</f>
        <v>2022</v>
      </c>
      <c r="L343">
        <f>_xlfn.XLOOKUP(ohrm_timesheet_action_log[[#This Row],[timesheet_id]],ohrm_timesheet[timesheet_id],ohrm_timesheet[Month],"NF",0,1)</f>
        <v>8</v>
      </c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 spans="1:49" x14ac:dyDescent="0.3">
      <c r="A344">
        <v>249</v>
      </c>
      <c r="B344">
        <v>339</v>
      </c>
      <c r="C344" t="s">
        <v>393</v>
      </c>
      <c r="D344" t="s">
        <v>675</v>
      </c>
      <c r="E344" s="1">
        <v>44810</v>
      </c>
      <c r="F344">
        <v>3</v>
      </c>
      <c r="G344" t="str">
        <f>_xlfn.XLOOKUP(ohrm_timesheet_action_log[[#This Row],[timesheet_id]],ohrm_timesheet[timesheet_id],ohrm_timesheet[Employee Name],"NF",0,1)</f>
        <v>Shekhar Sharma</v>
      </c>
      <c r="H344" t="str">
        <f>_xlfn.XLOOKUP(ohrm_timesheet_action_log[[#This Row],[timesheet_id]],ohrm_timesheet[timesheet_id],ohrm_timesheet[state],"NF",0,1)</f>
        <v>APPROVED</v>
      </c>
      <c r="I344" s="1">
        <f>_xlfn.XLOOKUP(ohrm_timesheet_action_log[[#This Row],[timesheet_id]],ohrm_timesheet[timesheet_id],ohrm_timesheet[start_date],"NF",0,1)</f>
        <v>44802</v>
      </c>
      <c r="J344" s="1">
        <f>_xlfn.XLOOKUP(ohrm_timesheet_action_log[[#This Row],[timesheet_id]],ohrm_timesheet[timesheet_id],ohrm_timesheet[end_date],"NF",0,1)</f>
        <v>44808</v>
      </c>
      <c r="K344">
        <f>_xlfn.XLOOKUP(ohrm_timesheet_action_log[[#This Row],[timesheet_id]],ohrm_timesheet[timesheet_id],ohrm_timesheet[Year],"NF",0,1)</f>
        <v>2022</v>
      </c>
      <c r="L344">
        <f>_xlfn.XLOOKUP(ohrm_timesheet_action_log[[#This Row],[timesheet_id]],ohrm_timesheet[timesheet_id],ohrm_timesheet[Month],"NF",0,1)</f>
        <v>8</v>
      </c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 spans="1:49" x14ac:dyDescent="0.3">
      <c r="A345">
        <v>237</v>
      </c>
      <c r="B345">
        <v>340</v>
      </c>
      <c r="C345" t="s">
        <v>393</v>
      </c>
      <c r="D345" t="s">
        <v>675</v>
      </c>
      <c r="E345" s="1">
        <v>44810</v>
      </c>
      <c r="F345">
        <v>3</v>
      </c>
      <c r="G345" t="str">
        <f>_xlfn.XLOOKUP(ohrm_timesheet_action_log[[#This Row],[timesheet_id]],ohrm_timesheet[timesheet_id],ohrm_timesheet[Employee Name],"NF",0,1)</f>
        <v>Shekhar Sharma</v>
      </c>
      <c r="H345" t="str">
        <f>_xlfn.XLOOKUP(ohrm_timesheet_action_log[[#This Row],[timesheet_id]],ohrm_timesheet[timesheet_id],ohrm_timesheet[state],"NF",0,1)</f>
        <v>APPROVED</v>
      </c>
      <c r="I345" s="1">
        <f>_xlfn.XLOOKUP(ohrm_timesheet_action_log[[#This Row],[timesheet_id]],ohrm_timesheet[timesheet_id],ohrm_timesheet[start_date],"NF",0,1)</f>
        <v>44795</v>
      </c>
      <c r="J345" s="1">
        <f>_xlfn.XLOOKUP(ohrm_timesheet_action_log[[#This Row],[timesheet_id]],ohrm_timesheet[timesheet_id],ohrm_timesheet[end_date],"NF",0,1)</f>
        <v>44801</v>
      </c>
      <c r="K345">
        <f>_xlfn.XLOOKUP(ohrm_timesheet_action_log[[#This Row],[timesheet_id]],ohrm_timesheet[timesheet_id],ohrm_timesheet[Year],"NF",0,1)</f>
        <v>2022</v>
      </c>
      <c r="L345">
        <f>_xlfn.XLOOKUP(ohrm_timesheet_action_log[[#This Row],[timesheet_id]],ohrm_timesheet[timesheet_id],ohrm_timesheet[Month],"NF",0,1)</f>
        <v>8</v>
      </c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 spans="1:49" x14ac:dyDescent="0.3">
      <c r="A346">
        <v>238</v>
      </c>
      <c r="B346">
        <v>341</v>
      </c>
      <c r="C346" t="s">
        <v>393</v>
      </c>
      <c r="D346" t="s">
        <v>675</v>
      </c>
      <c r="E346" s="1">
        <v>44810</v>
      </c>
      <c r="F346">
        <v>3</v>
      </c>
      <c r="G346" t="str">
        <f>_xlfn.XLOOKUP(ohrm_timesheet_action_log[[#This Row],[timesheet_id]],ohrm_timesheet[timesheet_id],ohrm_timesheet[Employee Name],"NF",0,1)</f>
        <v>Shekhar Sharma</v>
      </c>
      <c r="H346" t="str">
        <f>_xlfn.XLOOKUP(ohrm_timesheet_action_log[[#This Row],[timesheet_id]],ohrm_timesheet[timesheet_id],ohrm_timesheet[state],"NF",0,1)</f>
        <v>APPROVED</v>
      </c>
      <c r="I346" s="1">
        <f>_xlfn.XLOOKUP(ohrm_timesheet_action_log[[#This Row],[timesheet_id]],ohrm_timesheet[timesheet_id],ohrm_timesheet[start_date],"NF",0,1)</f>
        <v>44788</v>
      </c>
      <c r="J346" s="1">
        <f>_xlfn.XLOOKUP(ohrm_timesheet_action_log[[#This Row],[timesheet_id]],ohrm_timesheet[timesheet_id],ohrm_timesheet[end_date],"NF",0,1)</f>
        <v>44794</v>
      </c>
      <c r="K346">
        <f>_xlfn.XLOOKUP(ohrm_timesheet_action_log[[#This Row],[timesheet_id]],ohrm_timesheet[timesheet_id],ohrm_timesheet[Year],"NF",0,1)</f>
        <v>2022</v>
      </c>
      <c r="L346">
        <f>_xlfn.XLOOKUP(ohrm_timesheet_action_log[[#This Row],[timesheet_id]],ohrm_timesheet[timesheet_id],ohrm_timesheet[Month],"NF",0,1)</f>
        <v>8</v>
      </c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 spans="1:49" x14ac:dyDescent="0.3">
      <c r="A347">
        <v>184</v>
      </c>
      <c r="B347">
        <v>342</v>
      </c>
      <c r="C347" t="s">
        <v>393</v>
      </c>
      <c r="D347" t="s">
        <v>675</v>
      </c>
      <c r="E347" s="1">
        <v>44810</v>
      </c>
      <c r="F347">
        <v>3</v>
      </c>
      <c r="G347" t="str">
        <f>_xlfn.XLOOKUP(ohrm_timesheet_action_log[[#This Row],[timesheet_id]],ohrm_timesheet[timesheet_id],ohrm_timesheet[Employee Name],"NF",0,1)</f>
        <v>x_Ajit Singh</v>
      </c>
      <c r="H347" t="str">
        <f>_xlfn.XLOOKUP(ohrm_timesheet_action_log[[#This Row],[timesheet_id]],ohrm_timesheet[timesheet_id],ohrm_timesheet[state],"NF",0,1)</f>
        <v>APPROVED</v>
      </c>
      <c r="I347" s="1">
        <f>_xlfn.XLOOKUP(ohrm_timesheet_action_log[[#This Row],[timesheet_id]],ohrm_timesheet[timesheet_id],ohrm_timesheet[start_date],"NF",0,1)</f>
        <v>44774</v>
      </c>
      <c r="J347" s="1">
        <f>_xlfn.XLOOKUP(ohrm_timesheet_action_log[[#This Row],[timesheet_id]],ohrm_timesheet[timesheet_id],ohrm_timesheet[end_date],"NF",0,1)</f>
        <v>44780</v>
      </c>
      <c r="K347">
        <f>_xlfn.XLOOKUP(ohrm_timesheet_action_log[[#This Row],[timesheet_id]],ohrm_timesheet[timesheet_id],ohrm_timesheet[Year],"NF",0,1)</f>
        <v>2022</v>
      </c>
      <c r="L347">
        <f>_xlfn.XLOOKUP(ohrm_timesheet_action_log[[#This Row],[timesheet_id]],ohrm_timesheet[timesheet_id],ohrm_timesheet[Month],"NF",0,1)</f>
        <v>8</v>
      </c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 spans="1:49" x14ac:dyDescent="0.3">
      <c r="A348">
        <v>245</v>
      </c>
      <c r="B348">
        <v>343</v>
      </c>
      <c r="C348" t="s">
        <v>393</v>
      </c>
      <c r="D348" t="s">
        <v>675</v>
      </c>
      <c r="E348" s="1">
        <v>44810</v>
      </c>
      <c r="F348">
        <v>3</v>
      </c>
      <c r="G348" t="str">
        <f>_xlfn.XLOOKUP(ohrm_timesheet_action_log[[#This Row],[timesheet_id]],ohrm_timesheet[timesheet_id],ohrm_timesheet[Employee Name],"NF",0,1)</f>
        <v>x_Ajit Singh</v>
      </c>
      <c r="H348" t="str">
        <f>_xlfn.XLOOKUP(ohrm_timesheet_action_log[[#This Row],[timesheet_id]],ohrm_timesheet[timesheet_id],ohrm_timesheet[state],"NF",0,1)</f>
        <v>APPROVED</v>
      </c>
      <c r="I348" s="1">
        <f>_xlfn.XLOOKUP(ohrm_timesheet_action_log[[#This Row],[timesheet_id]],ohrm_timesheet[timesheet_id],ohrm_timesheet[start_date],"NF",0,1)</f>
        <v>44802</v>
      </c>
      <c r="J348" s="1">
        <f>_xlfn.XLOOKUP(ohrm_timesheet_action_log[[#This Row],[timesheet_id]],ohrm_timesheet[timesheet_id],ohrm_timesheet[end_date],"NF",0,1)</f>
        <v>44808</v>
      </c>
      <c r="K348">
        <f>_xlfn.XLOOKUP(ohrm_timesheet_action_log[[#This Row],[timesheet_id]],ohrm_timesheet[timesheet_id],ohrm_timesheet[Year],"NF",0,1)</f>
        <v>2022</v>
      </c>
      <c r="L348">
        <f>_xlfn.XLOOKUP(ohrm_timesheet_action_log[[#This Row],[timesheet_id]],ohrm_timesheet[timesheet_id],ohrm_timesheet[Month],"NF",0,1)</f>
        <v>8</v>
      </c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 spans="1:49" x14ac:dyDescent="0.3">
      <c r="A349">
        <v>246</v>
      </c>
      <c r="B349">
        <v>344</v>
      </c>
      <c r="C349" t="s">
        <v>393</v>
      </c>
      <c r="D349" t="s">
        <v>675</v>
      </c>
      <c r="E349" s="1">
        <v>44810</v>
      </c>
      <c r="F349">
        <v>3</v>
      </c>
      <c r="G349" t="str">
        <f>_xlfn.XLOOKUP(ohrm_timesheet_action_log[[#This Row],[timesheet_id]],ohrm_timesheet[timesheet_id],ohrm_timesheet[Employee Name],"NF",0,1)</f>
        <v>x_Ajit Singh</v>
      </c>
      <c r="H349" t="str">
        <f>_xlfn.XLOOKUP(ohrm_timesheet_action_log[[#This Row],[timesheet_id]],ohrm_timesheet[timesheet_id],ohrm_timesheet[state],"NF",0,1)</f>
        <v>APPROVED</v>
      </c>
      <c r="I349" s="1">
        <f>_xlfn.XLOOKUP(ohrm_timesheet_action_log[[#This Row],[timesheet_id]],ohrm_timesheet[timesheet_id],ohrm_timesheet[start_date],"NF",0,1)</f>
        <v>44795</v>
      </c>
      <c r="J349" s="1">
        <f>_xlfn.XLOOKUP(ohrm_timesheet_action_log[[#This Row],[timesheet_id]],ohrm_timesheet[timesheet_id],ohrm_timesheet[end_date],"NF",0,1)</f>
        <v>44801</v>
      </c>
      <c r="K349">
        <f>_xlfn.XLOOKUP(ohrm_timesheet_action_log[[#This Row],[timesheet_id]],ohrm_timesheet[timesheet_id],ohrm_timesheet[Year],"NF",0,1)</f>
        <v>2022</v>
      </c>
      <c r="L349">
        <f>_xlfn.XLOOKUP(ohrm_timesheet_action_log[[#This Row],[timesheet_id]],ohrm_timesheet[timesheet_id],ohrm_timesheet[Month],"NF",0,1)</f>
        <v>8</v>
      </c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 spans="1:49" x14ac:dyDescent="0.3">
      <c r="A350">
        <v>247</v>
      </c>
      <c r="B350">
        <v>345</v>
      </c>
      <c r="C350" t="s">
        <v>393</v>
      </c>
      <c r="D350" t="s">
        <v>675</v>
      </c>
      <c r="E350" s="1">
        <v>44810</v>
      </c>
      <c r="F350">
        <v>3</v>
      </c>
      <c r="G350" t="str">
        <f>_xlfn.XLOOKUP(ohrm_timesheet_action_log[[#This Row],[timesheet_id]],ohrm_timesheet[timesheet_id],ohrm_timesheet[Employee Name],"NF",0,1)</f>
        <v>x_Ajit Singh</v>
      </c>
      <c r="H350" t="str">
        <f>_xlfn.XLOOKUP(ohrm_timesheet_action_log[[#This Row],[timesheet_id]],ohrm_timesheet[timesheet_id],ohrm_timesheet[state],"NF",0,1)</f>
        <v>APPROVED</v>
      </c>
      <c r="I350" s="1">
        <f>_xlfn.XLOOKUP(ohrm_timesheet_action_log[[#This Row],[timesheet_id]],ohrm_timesheet[timesheet_id],ohrm_timesheet[start_date],"NF",0,1)</f>
        <v>44788</v>
      </c>
      <c r="J350" s="1">
        <f>_xlfn.XLOOKUP(ohrm_timesheet_action_log[[#This Row],[timesheet_id]],ohrm_timesheet[timesheet_id],ohrm_timesheet[end_date],"NF",0,1)</f>
        <v>44794</v>
      </c>
      <c r="K350">
        <f>_xlfn.XLOOKUP(ohrm_timesheet_action_log[[#This Row],[timesheet_id]],ohrm_timesheet[timesheet_id],ohrm_timesheet[Year],"NF",0,1)</f>
        <v>2022</v>
      </c>
      <c r="L350">
        <f>_xlfn.XLOOKUP(ohrm_timesheet_action_log[[#This Row],[timesheet_id]],ohrm_timesheet[timesheet_id],ohrm_timesheet[Month],"NF",0,1)</f>
        <v>8</v>
      </c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 spans="1:49" x14ac:dyDescent="0.3">
      <c r="A351">
        <v>248</v>
      </c>
      <c r="B351">
        <v>346</v>
      </c>
      <c r="C351" t="s">
        <v>393</v>
      </c>
      <c r="D351" t="s">
        <v>675</v>
      </c>
      <c r="E351" s="1">
        <v>44810</v>
      </c>
      <c r="F351">
        <v>3</v>
      </c>
      <c r="G351" t="str">
        <f>_xlfn.XLOOKUP(ohrm_timesheet_action_log[[#This Row],[timesheet_id]],ohrm_timesheet[timesheet_id],ohrm_timesheet[Employee Name],"NF",0,1)</f>
        <v>x_Ajit Singh</v>
      </c>
      <c r="H351" t="str">
        <f>_xlfn.XLOOKUP(ohrm_timesheet_action_log[[#This Row],[timesheet_id]],ohrm_timesheet[timesheet_id],ohrm_timesheet[state],"NF",0,1)</f>
        <v>APPROVED</v>
      </c>
      <c r="I351" s="1">
        <f>_xlfn.XLOOKUP(ohrm_timesheet_action_log[[#This Row],[timesheet_id]],ohrm_timesheet[timesheet_id],ohrm_timesheet[start_date],"NF",0,1)</f>
        <v>44781</v>
      </c>
      <c r="J351" s="1">
        <f>_xlfn.XLOOKUP(ohrm_timesheet_action_log[[#This Row],[timesheet_id]],ohrm_timesheet[timesheet_id],ohrm_timesheet[end_date],"NF",0,1)</f>
        <v>44787</v>
      </c>
      <c r="K351">
        <f>_xlfn.XLOOKUP(ohrm_timesheet_action_log[[#This Row],[timesheet_id]],ohrm_timesheet[timesheet_id],ohrm_timesheet[Year],"NF",0,1)</f>
        <v>2022</v>
      </c>
      <c r="L351">
        <f>_xlfn.XLOOKUP(ohrm_timesheet_action_log[[#This Row],[timesheet_id]],ohrm_timesheet[timesheet_id],ohrm_timesheet[Month],"NF",0,1)</f>
        <v>8</v>
      </c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 spans="1:49" x14ac:dyDescent="0.3">
      <c r="A352">
        <v>259</v>
      </c>
      <c r="B352">
        <v>347</v>
      </c>
      <c r="D352" t="s">
        <v>676</v>
      </c>
      <c r="E352" s="1">
        <v>44837</v>
      </c>
      <c r="F352">
        <v>14</v>
      </c>
      <c r="G352" t="str">
        <f>_xlfn.XLOOKUP(ohrm_timesheet_action_log[[#This Row],[timesheet_id]],ohrm_timesheet[timesheet_id],ohrm_timesheet[Employee Name],"NF",0,1)</f>
        <v>Amol Jalda</v>
      </c>
      <c r="H352" t="str">
        <f>_xlfn.XLOOKUP(ohrm_timesheet_action_log[[#This Row],[timesheet_id]],ohrm_timesheet[timesheet_id],ohrm_timesheet[state],"NF",0,1)</f>
        <v>APPROVED</v>
      </c>
      <c r="I352" s="1">
        <f>_xlfn.XLOOKUP(ohrm_timesheet_action_log[[#This Row],[timesheet_id]],ohrm_timesheet[timesheet_id],ohrm_timesheet[start_date],"NF",0,1)</f>
        <v>44823</v>
      </c>
      <c r="J352" s="1">
        <f>_xlfn.XLOOKUP(ohrm_timesheet_action_log[[#This Row],[timesheet_id]],ohrm_timesheet[timesheet_id],ohrm_timesheet[end_date],"NF",0,1)</f>
        <v>44829</v>
      </c>
      <c r="K352">
        <f>_xlfn.XLOOKUP(ohrm_timesheet_action_log[[#This Row],[timesheet_id]],ohrm_timesheet[timesheet_id],ohrm_timesheet[Year],"NF",0,1)</f>
        <v>2022</v>
      </c>
      <c r="L352">
        <f>_xlfn.XLOOKUP(ohrm_timesheet_action_log[[#This Row],[timesheet_id]],ohrm_timesheet[timesheet_id],ohrm_timesheet[Month],"NF",0,1)</f>
        <v>9</v>
      </c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 spans="1:49" x14ac:dyDescent="0.3">
      <c r="A353">
        <v>260</v>
      </c>
      <c r="B353">
        <v>348</v>
      </c>
      <c r="D353" t="s">
        <v>676</v>
      </c>
      <c r="E353" s="1">
        <v>44837</v>
      </c>
      <c r="F353">
        <v>14</v>
      </c>
      <c r="G353" t="str">
        <f>_xlfn.XLOOKUP(ohrm_timesheet_action_log[[#This Row],[timesheet_id]],ohrm_timesheet[timesheet_id],ohrm_timesheet[Employee Name],"NF",0,1)</f>
        <v>Amol Jalda</v>
      </c>
      <c r="H353" t="str">
        <f>_xlfn.XLOOKUP(ohrm_timesheet_action_log[[#This Row],[timesheet_id]],ohrm_timesheet[timesheet_id],ohrm_timesheet[state],"NF",0,1)</f>
        <v>APPROVED</v>
      </c>
      <c r="I353" s="1">
        <f>_xlfn.XLOOKUP(ohrm_timesheet_action_log[[#This Row],[timesheet_id]],ohrm_timesheet[timesheet_id],ohrm_timesheet[start_date],"NF",0,1)</f>
        <v>44816</v>
      </c>
      <c r="J353" s="1">
        <f>_xlfn.XLOOKUP(ohrm_timesheet_action_log[[#This Row],[timesheet_id]],ohrm_timesheet[timesheet_id],ohrm_timesheet[end_date],"NF",0,1)</f>
        <v>44822</v>
      </c>
      <c r="K353">
        <f>_xlfn.XLOOKUP(ohrm_timesheet_action_log[[#This Row],[timesheet_id]],ohrm_timesheet[timesheet_id],ohrm_timesheet[Year],"NF",0,1)</f>
        <v>2022</v>
      </c>
      <c r="L353">
        <f>_xlfn.XLOOKUP(ohrm_timesheet_action_log[[#This Row],[timesheet_id]],ohrm_timesheet[timesheet_id],ohrm_timesheet[Month],"NF",0,1)</f>
        <v>9</v>
      </c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 spans="1:49" x14ac:dyDescent="0.3">
      <c r="A354">
        <v>261</v>
      </c>
      <c r="B354">
        <v>349</v>
      </c>
      <c r="D354" t="s">
        <v>676</v>
      </c>
      <c r="E354" s="1">
        <v>44837</v>
      </c>
      <c r="F354">
        <v>14</v>
      </c>
      <c r="G354" t="str">
        <f>_xlfn.XLOOKUP(ohrm_timesheet_action_log[[#This Row],[timesheet_id]],ohrm_timesheet[timesheet_id],ohrm_timesheet[Employee Name],"NF",0,1)</f>
        <v>Amol Jalda</v>
      </c>
      <c r="H354" t="str">
        <f>_xlfn.XLOOKUP(ohrm_timesheet_action_log[[#This Row],[timesheet_id]],ohrm_timesheet[timesheet_id],ohrm_timesheet[state],"NF",0,1)</f>
        <v>APPROVED</v>
      </c>
      <c r="I354" s="1">
        <f>_xlfn.XLOOKUP(ohrm_timesheet_action_log[[#This Row],[timesheet_id]],ohrm_timesheet[timesheet_id],ohrm_timesheet[start_date],"NF",0,1)</f>
        <v>44809</v>
      </c>
      <c r="J354" s="1">
        <f>_xlfn.XLOOKUP(ohrm_timesheet_action_log[[#This Row],[timesheet_id]],ohrm_timesheet[timesheet_id],ohrm_timesheet[end_date],"NF",0,1)</f>
        <v>44815</v>
      </c>
      <c r="K354">
        <f>_xlfn.XLOOKUP(ohrm_timesheet_action_log[[#This Row],[timesheet_id]],ohrm_timesheet[timesheet_id],ohrm_timesheet[Year],"NF",0,1)</f>
        <v>2022</v>
      </c>
      <c r="L354">
        <f>_xlfn.XLOOKUP(ohrm_timesheet_action_log[[#This Row],[timesheet_id]],ohrm_timesheet[timesheet_id],ohrm_timesheet[Month],"NF",0,1)</f>
        <v>9</v>
      </c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 spans="1:49" x14ac:dyDescent="0.3">
      <c r="A355">
        <v>258</v>
      </c>
      <c r="B355">
        <v>350</v>
      </c>
      <c r="D355" t="s">
        <v>676</v>
      </c>
      <c r="E355" s="1">
        <v>44837</v>
      </c>
      <c r="F355">
        <v>14</v>
      </c>
      <c r="G355" t="str">
        <f>_xlfn.XLOOKUP(ohrm_timesheet_action_log[[#This Row],[timesheet_id]],ohrm_timesheet[timesheet_id],ohrm_timesheet[Employee Name],"NF",0,1)</f>
        <v>Amol Jalda</v>
      </c>
      <c r="H355" t="str">
        <f>_xlfn.XLOOKUP(ohrm_timesheet_action_log[[#This Row],[timesheet_id]],ohrm_timesheet[timesheet_id],ohrm_timesheet[state],"NF",0,1)</f>
        <v>APPROVED</v>
      </c>
      <c r="I355" s="1">
        <f>_xlfn.XLOOKUP(ohrm_timesheet_action_log[[#This Row],[timesheet_id]],ohrm_timesheet[timesheet_id],ohrm_timesheet[start_date],"NF",0,1)</f>
        <v>44830</v>
      </c>
      <c r="J355" s="1">
        <f>_xlfn.XLOOKUP(ohrm_timesheet_action_log[[#This Row],[timesheet_id]],ohrm_timesheet[timesheet_id],ohrm_timesheet[end_date],"NF",0,1)</f>
        <v>44836</v>
      </c>
      <c r="K355">
        <f>_xlfn.XLOOKUP(ohrm_timesheet_action_log[[#This Row],[timesheet_id]],ohrm_timesheet[timesheet_id],ohrm_timesheet[Year],"NF",0,1)</f>
        <v>2022</v>
      </c>
      <c r="L355">
        <f>_xlfn.XLOOKUP(ohrm_timesheet_action_log[[#This Row],[timesheet_id]],ohrm_timesheet[timesheet_id],ohrm_timesheet[Month],"NF",0,1)</f>
        <v>9</v>
      </c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 spans="1:49" x14ac:dyDescent="0.3">
      <c r="A356">
        <v>266</v>
      </c>
      <c r="B356">
        <v>351</v>
      </c>
      <c r="D356" t="s">
        <v>676</v>
      </c>
      <c r="E356" s="1">
        <v>44838</v>
      </c>
      <c r="F356">
        <v>11</v>
      </c>
      <c r="G356" t="str">
        <f>_xlfn.XLOOKUP(ohrm_timesheet_action_log[[#This Row],[timesheet_id]],ohrm_timesheet[timesheet_id],ohrm_timesheet[Employee Name],"NF",0,1)</f>
        <v>x_Ajit Singh</v>
      </c>
      <c r="H356" t="str">
        <f>_xlfn.XLOOKUP(ohrm_timesheet_action_log[[#This Row],[timesheet_id]],ohrm_timesheet[timesheet_id],ohrm_timesheet[state],"NF",0,1)</f>
        <v>APPROVED</v>
      </c>
      <c r="I356" s="1">
        <f>_xlfn.XLOOKUP(ohrm_timesheet_action_log[[#This Row],[timesheet_id]],ohrm_timesheet[timesheet_id],ohrm_timesheet[start_date],"NF",0,1)</f>
        <v>44809</v>
      </c>
      <c r="J356" s="1">
        <f>_xlfn.XLOOKUP(ohrm_timesheet_action_log[[#This Row],[timesheet_id]],ohrm_timesheet[timesheet_id],ohrm_timesheet[end_date],"NF",0,1)</f>
        <v>44815</v>
      </c>
      <c r="K356">
        <f>_xlfn.XLOOKUP(ohrm_timesheet_action_log[[#This Row],[timesheet_id]],ohrm_timesheet[timesheet_id],ohrm_timesheet[Year],"NF",0,1)</f>
        <v>2022</v>
      </c>
      <c r="L356">
        <f>_xlfn.XLOOKUP(ohrm_timesheet_action_log[[#This Row],[timesheet_id]],ohrm_timesheet[timesheet_id],ohrm_timesheet[Month],"NF",0,1)</f>
        <v>9</v>
      </c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 spans="1:49" x14ac:dyDescent="0.3">
      <c r="A357">
        <v>265</v>
      </c>
      <c r="B357">
        <v>352</v>
      </c>
      <c r="D357" t="s">
        <v>676</v>
      </c>
      <c r="E357" s="1">
        <v>44838</v>
      </c>
      <c r="F357">
        <v>11</v>
      </c>
      <c r="G357" t="str">
        <f>_xlfn.XLOOKUP(ohrm_timesheet_action_log[[#This Row],[timesheet_id]],ohrm_timesheet[timesheet_id],ohrm_timesheet[Employee Name],"NF",0,1)</f>
        <v>x_Ajit Singh</v>
      </c>
      <c r="H357" t="str">
        <f>_xlfn.XLOOKUP(ohrm_timesheet_action_log[[#This Row],[timesheet_id]],ohrm_timesheet[timesheet_id],ohrm_timesheet[state],"NF",0,1)</f>
        <v>APPROVED</v>
      </c>
      <c r="I357" s="1">
        <f>_xlfn.XLOOKUP(ohrm_timesheet_action_log[[#This Row],[timesheet_id]],ohrm_timesheet[timesheet_id],ohrm_timesheet[start_date],"NF",0,1)</f>
        <v>44816</v>
      </c>
      <c r="J357" s="1">
        <f>_xlfn.XLOOKUP(ohrm_timesheet_action_log[[#This Row],[timesheet_id]],ohrm_timesheet[timesheet_id],ohrm_timesheet[end_date],"NF",0,1)</f>
        <v>44822</v>
      </c>
      <c r="K357">
        <f>_xlfn.XLOOKUP(ohrm_timesheet_action_log[[#This Row],[timesheet_id]],ohrm_timesheet[timesheet_id],ohrm_timesheet[Year],"NF",0,1)</f>
        <v>2022</v>
      </c>
      <c r="L357">
        <f>_xlfn.XLOOKUP(ohrm_timesheet_action_log[[#This Row],[timesheet_id]],ohrm_timesheet[timesheet_id],ohrm_timesheet[Month],"NF",0,1)</f>
        <v>9</v>
      </c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 spans="1:49" x14ac:dyDescent="0.3">
      <c r="A358">
        <v>264</v>
      </c>
      <c r="B358">
        <v>353</v>
      </c>
      <c r="D358" t="s">
        <v>676</v>
      </c>
      <c r="E358" s="1">
        <v>44838</v>
      </c>
      <c r="F358">
        <v>11</v>
      </c>
      <c r="G358" t="str">
        <f>_xlfn.XLOOKUP(ohrm_timesheet_action_log[[#This Row],[timesheet_id]],ohrm_timesheet[timesheet_id],ohrm_timesheet[Employee Name],"NF",0,1)</f>
        <v>x_Ajit Singh</v>
      </c>
      <c r="H358" t="str">
        <f>_xlfn.XLOOKUP(ohrm_timesheet_action_log[[#This Row],[timesheet_id]],ohrm_timesheet[timesheet_id],ohrm_timesheet[state],"NF",0,1)</f>
        <v>APPROVED</v>
      </c>
      <c r="I358" s="1">
        <f>_xlfn.XLOOKUP(ohrm_timesheet_action_log[[#This Row],[timesheet_id]],ohrm_timesheet[timesheet_id],ohrm_timesheet[start_date],"NF",0,1)</f>
        <v>44823</v>
      </c>
      <c r="J358" s="1">
        <f>_xlfn.XLOOKUP(ohrm_timesheet_action_log[[#This Row],[timesheet_id]],ohrm_timesheet[timesheet_id],ohrm_timesheet[end_date],"NF",0,1)</f>
        <v>44829</v>
      </c>
      <c r="K358">
        <f>_xlfn.XLOOKUP(ohrm_timesheet_action_log[[#This Row],[timesheet_id]],ohrm_timesheet[timesheet_id],ohrm_timesheet[Year],"NF",0,1)</f>
        <v>2022</v>
      </c>
      <c r="L358">
        <f>_xlfn.XLOOKUP(ohrm_timesheet_action_log[[#This Row],[timesheet_id]],ohrm_timesheet[timesheet_id],ohrm_timesheet[Month],"NF",0,1)</f>
        <v>9</v>
      </c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 spans="1:49" x14ac:dyDescent="0.3">
      <c r="A359">
        <v>263</v>
      </c>
      <c r="B359">
        <v>354</v>
      </c>
      <c r="D359" t="s">
        <v>676</v>
      </c>
      <c r="E359" s="1">
        <v>44838</v>
      </c>
      <c r="F359">
        <v>11</v>
      </c>
      <c r="G359" t="str">
        <f>_xlfn.XLOOKUP(ohrm_timesheet_action_log[[#This Row],[timesheet_id]],ohrm_timesheet[timesheet_id],ohrm_timesheet[Employee Name],"NF",0,1)</f>
        <v>x_Ajit Singh</v>
      </c>
      <c r="H359" t="str">
        <f>_xlfn.XLOOKUP(ohrm_timesheet_action_log[[#This Row],[timesheet_id]],ohrm_timesheet[timesheet_id],ohrm_timesheet[state],"NF",0,1)</f>
        <v>APPROVED</v>
      </c>
      <c r="I359" s="1">
        <f>_xlfn.XLOOKUP(ohrm_timesheet_action_log[[#This Row],[timesheet_id]],ohrm_timesheet[timesheet_id],ohrm_timesheet[start_date],"NF",0,1)</f>
        <v>44830</v>
      </c>
      <c r="J359" s="1">
        <f>_xlfn.XLOOKUP(ohrm_timesheet_action_log[[#This Row],[timesheet_id]],ohrm_timesheet[timesheet_id],ohrm_timesheet[end_date],"NF",0,1)</f>
        <v>44836</v>
      </c>
      <c r="K359">
        <f>_xlfn.XLOOKUP(ohrm_timesheet_action_log[[#This Row],[timesheet_id]],ohrm_timesheet[timesheet_id],ohrm_timesheet[Year],"NF",0,1)</f>
        <v>2022</v>
      </c>
      <c r="L359">
        <f>_xlfn.XLOOKUP(ohrm_timesheet_action_log[[#This Row],[timesheet_id]],ohrm_timesheet[timesheet_id],ohrm_timesheet[Month],"NF",0,1)</f>
        <v>9</v>
      </c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 spans="1:49" x14ac:dyDescent="0.3">
      <c r="A360">
        <v>271</v>
      </c>
      <c r="B360">
        <v>355</v>
      </c>
      <c r="D360" t="s">
        <v>676</v>
      </c>
      <c r="E360" s="1">
        <v>44838</v>
      </c>
      <c r="F360">
        <v>6</v>
      </c>
      <c r="G360" t="str">
        <f>_xlfn.XLOOKUP(ohrm_timesheet_action_log[[#This Row],[timesheet_id]],ohrm_timesheet[timesheet_id],ohrm_timesheet[Employee Name],"NF",0,1)</f>
        <v>Shekhar Sharma</v>
      </c>
      <c r="H360" t="str">
        <f>_xlfn.XLOOKUP(ohrm_timesheet_action_log[[#This Row],[timesheet_id]],ohrm_timesheet[timesheet_id],ohrm_timesheet[state],"NF",0,1)</f>
        <v>APPROVED</v>
      </c>
      <c r="I360" s="1">
        <f>_xlfn.XLOOKUP(ohrm_timesheet_action_log[[#This Row],[timesheet_id]],ohrm_timesheet[timesheet_id],ohrm_timesheet[start_date],"NF",0,1)</f>
        <v>44809</v>
      </c>
      <c r="J360" s="1">
        <f>_xlfn.XLOOKUP(ohrm_timesheet_action_log[[#This Row],[timesheet_id]],ohrm_timesheet[timesheet_id],ohrm_timesheet[end_date],"NF",0,1)</f>
        <v>44815</v>
      </c>
      <c r="K360">
        <f>_xlfn.XLOOKUP(ohrm_timesheet_action_log[[#This Row],[timesheet_id]],ohrm_timesheet[timesheet_id],ohrm_timesheet[Year],"NF",0,1)</f>
        <v>2022</v>
      </c>
      <c r="L360">
        <f>_xlfn.XLOOKUP(ohrm_timesheet_action_log[[#This Row],[timesheet_id]],ohrm_timesheet[timesheet_id],ohrm_timesheet[Month],"NF",0,1)</f>
        <v>9</v>
      </c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 spans="1:49" x14ac:dyDescent="0.3">
      <c r="A361">
        <v>270</v>
      </c>
      <c r="B361">
        <v>356</v>
      </c>
      <c r="D361" t="s">
        <v>676</v>
      </c>
      <c r="E361" s="1">
        <v>44838</v>
      </c>
      <c r="F361">
        <v>6</v>
      </c>
      <c r="G361" t="str">
        <f>_xlfn.XLOOKUP(ohrm_timesheet_action_log[[#This Row],[timesheet_id]],ohrm_timesheet[timesheet_id],ohrm_timesheet[Employee Name],"NF",0,1)</f>
        <v>Shekhar Sharma</v>
      </c>
      <c r="H361" t="str">
        <f>_xlfn.XLOOKUP(ohrm_timesheet_action_log[[#This Row],[timesheet_id]],ohrm_timesheet[timesheet_id],ohrm_timesheet[state],"NF",0,1)</f>
        <v>APPROVED</v>
      </c>
      <c r="I361" s="1">
        <f>_xlfn.XLOOKUP(ohrm_timesheet_action_log[[#This Row],[timesheet_id]],ohrm_timesheet[timesheet_id],ohrm_timesheet[start_date],"NF",0,1)</f>
        <v>44816</v>
      </c>
      <c r="J361" s="1">
        <f>_xlfn.XLOOKUP(ohrm_timesheet_action_log[[#This Row],[timesheet_id]],ohrm_timesheet[timesheet_id],ohrm_timesheet[end_date],"NF",0,1)</f>
        <v>44822</v>
      </c>
      <c r="K361">
        <f>_xlfn.XLOOKUP(ohrm_timesheet_action_log[[#This Row],[timesheet_id]],ohrm_timesheet[timesheet_id],ohrm_timesheet[Year],"NF",0,1)</f>
        <v>2022</v>
      </c>
      <c r="L361">
        <f>_xlfn.XLOOKUP(ohrm_timesheet_action_log[[#This Row],[timesheet_id]],ohrm_timesheet[timesheet_id],ohrm_timesheet[Month],"NF",0,1)</f>
        <v>9</v>
      </c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 spans="1:49" x14ac:dyDescent="0.3">
      <c r="A362">
        <v>269</v>
      </c>
      <c r="B362">
        <v>357</v>
      </c>
      <c r="D362" t="s">
        <v>676</v>
      </c>
      <c r="E362" s="1">
        <v>44838</v>
      </c>
      <c r="F362">
        <v>6</v>
      </c>
      <c r="G362" t="str">
        <f>_xlfn.XLOOKUP(ohrm_timesheet_action_log[[#This Row],[timesheet_id]],ohrm_timesheet[timesheet_id],ohrm_timesheet[Employee Name],"NF",0,1)</f>
        <v>Shekhar Sharma</v>
      </c>
      <c r="H362" t="str">
        <f>_xlfn.XLOOKUP(ohrm_timesheet_action_log[[#This Row],[timesheet_id]],ohrm_timesheet[timesheet_id],ohrm_timesheet[state],"NF",0,1)</f>
        <v>APPROVED</v>
      </c>
      <c r="I362" s="1">
        <f>_xlfn.XLOOKUP(ohrm_timesheet_action_log[[#This Row],[timesheet_id]],ohrm_timesheet[timesheet_id],ohrm_timesheet[start_date],"NF",0,1)</f>
        <v>44823</v>
      </c>
      <c r="J362" s="1">
        <f>_xlfn.XLOOKUP(ohrm_timesheet_action_log[[#This Row],[timesheet_id]],ohrm_timesheet[timesheet_id],ohrm_timesheet[end_date],"NF",0,1)</f>
        <v>44829</v>
      </c>
      <c r="K362">
        <f>_xlfn.XLOOKUP(ohrm_timesheet_action_log[[#This Row],[timesheet_id]],ohrm_timesheet[timesheet_id],ohrm_timesheet[Year],"NF",0,1)</f>
        <v>2022</v>
      </c>
      <c r="L362">
        <f>_xlfn.XLOOKUP(ohrm_timesheet_action_log[[#This Row],[timesheet_id]],ohrm_timesheet[timesheet_id],ohrm_timesheet[Month],"NF",0,1)</f>
        <v>9</v>
      </c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 spans="1:49" x14ac:dyDescent="0.3">
      <c r="A363">
        <v>268</v>
      </c>
      <c r="B363">
        <v>358</v>
      </c>
      <c r="D363" t="s">
        <v>676</v>
      </c>
      <c r="E363" s="1">
        <v>44838</v>
      </c>
      <c r="F363">
        <v>6</v>
      </c>
      <c r="G363" t="str">
        <f>_xlfn.XLOOKUP(ohrm_timesheet_action_log[[#This Row],[timesheet_id]],ohrm_timesheet[timesheet_id],ohrm_timesheet[Employee Name],"NF",0,1)</f>
        <v>Shekhar Sharma</v>
      </c>
      <c r="H363" t="str">
        <f>_xlfn.XLOOKUP(ohrm_timesheet_action_log[[#This Row],[timesheet_id]],ohrm_timesheet[timesheet_id],ohrm_timesheet[state],"NF",0,1)</f>
        <v>APPROVED</v>
      </c>
      <c r="I363" s="1">
        <f>_xlfn.XLOOKUP(ohrm_timesheet_action_log[[#This Row],[timesheet_id]],ohrm_timesheet[timesheet_id],ohrm_timesheet[start_date],"NF",0,1)</f>
        <v>44830</v>
      </c>
      <c r="J363" s="1">
        <f>_xlfn.XLOOKUP(ohrm_timesheet_action_log[[#This Row],[timesheet_id]],ohrm_timesheet[timesheet_id],ohrm_timesheet[end_date],"NF",0,1)</f>
        <v>44836</v>
      </c>
      <c r="K363">
        <f>_xlfn.XLOOKUP(ohrm_timesheet_action_log[[#This Row],[timesheet_id]],ohrm_timesheet[timesheet_id],ohrm_timesheet[Year],"NF",0,1)</f>
        <v>2022</v>
      </c>
      <c r="L363">
        <f>_xlfn.XLOOKUP(ohrm_timesheet_action_log[[#This Row],[timesheet_id]],ohrm_timesheet[timesheet_id],ohrm_timesheet[Month],"NF",0,1)</f>
        <v>9</v>
      </c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 spans="1:49" x14ac:dyDescent="0.3">
      <c r="A364">
        <v>267</v>
      </c>
      <c r="B364">
        <v>359</v>
      </c>
      <c r="D364" t="s">
        <v>676</v>
      </c>
      <c r="E364" s="1">
        <v>44838</v>
      </c>
      <c r="F364">
        <v>6</v>
      </c>
      <c r="G364" t="str">
        <f>_xlfn.XLOOKUP(ohrm_timesheet_action_log[[#This Row],[timesheet_id]],ohrm_timesheet[timesheet_id],ohrm_timesheet[Employee Name],"NF",0,1)</f>
        <v>Shekhar Sharma</v>
      </c>
      <c r="H364" t="str">
        <f>_xlfn.XLOOKUP(ohrm_timesheet_action_log[[#This Row],[timesheet_id]],ohrm_timesheet[timesheet_id],ohrm_timesheet[state],"NF",0,1)</f>
        <v>APPROVED</v>
      </c>
      <c r="I364" s="1">
        <f>_xlfn.XLOOKUP(ohrm_timesheet_action_log[[#This Row],[timesheet_id]],ohrm_timesheet[timesheet_id],ohrm_timesheet[start_date],"NF",0,1)</f>
        <v>44837</v>
      </c>
      <c r="J364" s="1">
        <f>_xlfn.XLOOKUP(ohrm_timesheet_action_log[[#This Row],[timesheet_id]],ohrm_timesheet[timesheet_id],ohrm_timesheet[end_date],"NF",0,1)</f>
        <v>44843</v>
      </c>
      <c r="K364">
        <f>_xlfn.XLOOKUP(ohrm_timesheet_action_log[[#This Row],[timesheet_id]],ohrm_timesheet[timesheet_id],ohrm_timesheet[Year],"NF",0,1)</f>
        <v>2022</v>
      </c>
      <c r="L364">
        <f>_xlfn.XLOOKUP(ohrm_timesheet_action_log[[#This Row],[timesheet_id]],ohrm_timesheet[timesheet_id],ohrm_timesheet[Month],"NF",0,1)</f>
        <v>10</v>
      </c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 spans="1:49" x14ac:dyDescent="0.3">
      <c r="A365">
        <v>254</v>
      </c>
      <c r="B365">
        <v>360</v>
      </c>
      <c r="D365" t="s">
        <v>676</v>
      </c>
      <c r="E365" s="1">
        <v>44838</v>
      </c>
      <c r="F365">
        <v>15</v>
      </c>
      <c r="G365" t="str">
        <f>_xlfn.XLOOKUP(ohrm_timesheet_action_log[[#This Row],[timesheet_id]],ohrm_timesheet[timesheet_id],ohrm_timesheet[Employee Name],"NF",0,1)</f>
        <v>Gaurav Kokcha</v>
      </c>
      <c r="H365" t="str">
        <f>_xlfn.XLOOKUP(ohrm_timesheet_action_log[[#This Row],[timesheet_id]],ohrm_timesheet[timesheet_id],ohrm_timesheet[state],"NF",0,1)</f>
        <v>APPROVED</v>
      </c>
      <c r="I365" s="1">
        <f>_xlfn.XLOOKUP(ohrm_timesheet_action_log[[#This Row],[timesheet_id]],ohrm_timesheet[timesheet_id],ohrm_timesheet[start_date],"NF",0,1)</f>
        <v>44809</v>
      </c>
      <c r="J365" s="1">
        <f>_xlfn.XLOOKUP(ohrm_timesheet_action_log[[#This Row],[timesheet_id]],ohrm_timesheet[timesheet_id],ohrm_timesheet[end_date],"NF",0,1)</f>
        <v>44815</v>
      </c>
      <c r="K365">
        <f>_xlfn.XLOOKUP(ohrm_timesheet_action_log[[#This Row],[timesheet_id]],ohrm_timesheet[timesheet_id],ohrm_timesheet[Year],"NF",0,1)</f>
        <v>2022</v>
      </c>
      <c r="L365">
        <f>_xlfn.XLOOKUP(ohrm_timesheet_action_log[[#This Row],[timesheet_id]],ohrm_timesheet[timesheet_id],ohrm_timesheet[Month],"NF",0,1)</f>
        <v>9</v>
      </c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 spans="1:49" x14ac:dyDescent="0.3">
      <c r="A366">
        <v>256</v>
      </c>
      <c r="B366">
        <v>361</v>
      </c>
      <c r="D366" t="s">
        <v>676</v>
      </c>
      <c r="E366" s="1">
        <v>44838</v>
      </c>
      <c r="F366">
        <v>15</v>
      </c>
      <c r="G366" t="str">
        <f>_xlfn.XLOOKUP(ohrm_timesheet_action_log[[#This Row],[timesheet_id]],ohrm_timesheet[timesheet_id],ohrm_timesheet[Employee Name],"NF",0,1)</f>
        <v>Gaurav Kokcha</v>
      </c>
      <c r="H366" t="str">
        <f>_xlfn.XLOOKUP(ohrm_timesheet_action_log[[#This Row],[timesheet_id]],ohrm_timesheet[timesheet_id],ohrm_timesheet[state],"NF",0,1)</f>
        <v>APPROVED</v>
      </c>
      <c r="I366" s="1">
        <f>_xlfn.XLOOKUP(ohrm_timesheet_action_log[[#This Row],[timesheet_id]],ohrm_timesheet[timesheet_id],ohrm_timesheet[start_date],"NF",0,1)</f>
        <v>44816</v>
      </c>
      <c r="J366" s="1">
        <f>_xlfn.XLOOKUP(ohrm_timesheet_action_log[[#This Row],[timesheet_id]],ohrm_timesheet[timesheet_id],ohrm_timesheet[end_date],"NF",0,1)</f>
        <v>44822</v>
      </c>
      <c r="K366">
        <f>_xlfn.XLOOKUP(ohrm_timesheet_action_log[[#This Row],[timesheet_id]],ohrm_timesheet[timesheet_id],ohrm_timesheet[Year],"NF",0,1)</f>
        <v>2022</v>
      </c>
      <c r="L366">
        <f>_xlfn.XLOOKUP(ohrm_timesheet_action_log[[#This Row],[timesheet_id]],ohrm_timesheet[timesheet_id],ohrm_timesheet[Month],"NF",0,1)</f>
        <v>9</v>
      </c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 spans="1:49" x14ac:dyDescent="0.3">
      <c r="A367">
        <v>255</v>
      </c>
      <c r="B367">
        <v>362</v>
      </c>
      <c r="D367" t="s">
        <v>676</v>
      </c>
      <c r="E367" s="1">
        <v>44838</v>
      </c>
      <c r="F367">
        <v>15</v>
      </c>
      <c r="G367" t="str">
        <f>_xlfn.XLOOKUP(ohrm_timesheet_action_log[[#This Row],[timesheet_id]],ohrm_timesheet[timesheet_id],ohrm_timesheet[Employee Name],"NF",0,1)</f>
        <v>Gaurav Kokcha</v>
      </c>
      <c r="H367" t="str">
        <f>_xlfn.XLOOKUP(ohrm_timesheet_action_log[[#This Row],[timesheet_id]],ohrm_timesheet[timesheet_id],ohrm_timesheet[state],"NF",0,1)</f>
        <v>APPROVED</v>
      </c>
      <c r="I367" s="1">
        <f>_xlfn.XLOOKUP(ohrm_timesheet_action_log[[#This Row],[timesheet_id]],ohrm_timesheet[timesheet_id],ohrm_timesheet[start_date],"NF",0,1)</f>
        <v>44823</v>
      </c>
      <c r="J367" s="1">
        <f>_xlfn.XLOOKUP(ohrm_timesheet_action_log[[#This Row],[timesheet_id]],ohrm_timesheet[timesheet_id],ohrm_timesheet[end_date],"NF",0,1)</f>
        <v>44829</v>
      </c>
      <c r="K367">
        <f>_xlfn.XLOOKUP(ohrm_timesheet_action_log[[#This Row],[timesheet_id]],ohrm_timesheet[timesheet_id],ohrm_timesheet[Year],"NF",0,1)</f>
        <v>2022</v>
      </c>
      <c r="L367">
        <f>_xlfn.XLOOKUP(ohrm_timesheet_action_log[[#This Row],[timesheet_id]],ohrm_timesheet[timesheet_id],ohrm_timesheet[Month],"NF",0,1)</f>
        <v>9</v>
      </c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 spans="1:49" x14ac:dyDescent="0.3">
      <c r="A368">
        <v>273</v>
      </c>
      <c r="B368">
        <v>363</v>
      </c>
      <c r="D368" t="s">
        <v>676</v>
      </c>
      <c r="E368" s="1">
        <v>44838</v>
      </c>
      <c r="F368">
        <v>15</v>
      </c>
      <c r="G368" t="str">
        <f>_xlfn.XLOOKUP(ohrm_timesheet_action_log[[#This Row],[timesheet_id]],ohrm_timesheet[timesheet_id],ohrm_timesheet[Employee Name],"NF",0,1)</f>
        <v>Gaurav Kokcha</v>
      </c>
      <c r="H368" t="str">
        <f>_xlfn.XLOOKUP(ohrm_timesheet_action_log[[#This Row],[timesheet_id]],ohrm_timesheet[timesheet_id],ohrm_timesheet[state],"NF",0,1)</f>
        <v>APPROVED</v>
      </c>
      <c r="I368" s="1">
        <f>_xlfn.XLOOKUP(ohrm_timesheet_action_log[[#This Row],[timesheet_id]],ohrm_timesheet[timesheet_id],ohrm_timesheet[start_date],"NF",0,1)</f>
        <v>44830</v>
      </c>
      <c r="J368" s="1">
        <f>_xlfn.XLOOKUP(ohrm_timesheet_action_log[[#This Row],[timesheet_id]],ohrm_timesheet[timesheet_id],ohrm_timesheet[end_date],"NF",0,1)</f>
        <v>44836</v>
      </c>
      <c r="K368">
        <f>_xlfn.XLOOKUP(ohrm_timesheet_action_log[[#This Row],[timesheet_id]],ohrm_timesheet[timesheet_id],ohrm_timesheet[Year],"NF",0,1)</f>
        <v>2022</v>
      </c>
      <c r="L368">
        <f>_xlfn.XLOOKUP(ohrm_timesheet_action_log[[#This Row],[timesheet_id]],ohrm_timesheet[timesheet_id],ohrm_timesheet[Month],"NF",0,1)</f>
        <v>9</v>
      </c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 spans="1:49" x14ac:dyDescent="0.3">
      <c r="A369">
        <v>260</v>
      </c>
      <c r="B369">
        <v>364</v>
      </c>
      <c r="C369" t="s">
        <v>55</v>
      </c>
      <c r="D369" t="s">
        <v>675</v>
      </c>
      <c r="E369" s="1">
        <v>44854</v>
      </c>
      <c r="F369">
        <v>3</v>
      </c>
      <c r="G369" t="str">
        <f>_xlfn.XLOOKUP(ohrm_timesheet_action_log[[#This Row],[timesheet_id]],ohrm_timesheet[timesheet_id],ohrm_timesheet[Employee Name],"NF",0,1)</f>
        <v>Amol Jalda</v>
      </c>
      <c r="H369" t="str">
        <f>_xlfn.XLOOKUP(ohrm_timesheet_action_log[[#This Row],[timesheet_id]],ohrm_timesheet[timesheet_id],ohrm_timesheet[state],"NF",0,1)</f>
        <v>APPROVED</v>
      </c>
      <c r="I369" s="1">
        <f>_xlfn.XLOOKUP(ohrm_timesheet_action_log[[#This Row],[timesheet_id]],ohrm_timesheet[timesheet_id],ohrm_timesheet[start_date],"NF",0,1)</f>
        <v>44816</v>
      </c>
      <c r="J369" s="1">
        <f>_xlfn.XLOOKUP(ohrm_timesheet_action_log[[#This Row],[timesheet_id]],ohrm_timesheet[timesheet_id],ohrm_timesheet[end_date],"NF",0,1)</f>
        <v>44822</v>
      </c>
      <c r="K369">
        <f>_xlfn.XLOOKUP(ohrm_timesheet_action_log[[#This Row],[timesheet_id]],ohrm_timesheet[timesheet_id],ohrm_timesheet[Year],"NF",0,1)</f>
        <v>2022</v>
      </c>
      <c r="L369">
        <f>_xlfn.XLOOKUP(ohrm_timesheet_action_log[[#This Row],[timesheet_id]],ohrm_timesheet[timesheet_id],ohrm_timesheet[Month],"NF",0,1)</f>
        <v>9</v>
      </c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 spans="1:49" x14ac:dyDescent="0.3">
      <c r="A370">
        <v>259</v>
      </c>
      <c r="B370">
        <v>365</v>
      </c>
      <c r="C370" t="s">
        <v>55</v>
      </c>
      <c r="D370" t="s">
        <v>675</v>
      </c>
      <c r="E370" s="1">
        <v>44854</v>
      </c>
      <c r="F370">
        <v>3</v>
      </c>
      <c r="G370" t="str">
        <f>_xlfn.XLOOKUP(ohrm_timesheet_action_log[[#This Row],[timesheet_id]],ohrm_timesheet[timesheet_id],ohrm_timesheet[Employee Name],"NF",0,1)</f>
        <v>Amol Jalda</v>
      </c>
      <c r="H370" t="str">
        <f>_xlfn.XLOOKUP(ohrm_timesheet_action_log[[#This Row],[timesheet_id]],ohrm_timesheet[timesheet_id],ohrm_timesheet[state],"NF",0,1)</f>
        <v>APPROVED</v>
      </c>
      <c r="I370" s="1">
        <f>_xlfn.XLOOKUP(ohrm_timesheet_action_log[[#This Row],[timesheet_id]],ohrm_timesheet[timesheet_id],ohrm_timesheet[start_date],"NF",0,1)</f>
        <v>44823</v>
      </c>
      <c r="J370" s="1">
        <f>_xlfn.XLOOKUP(ohrm_timesheet_action_log[[#This Row],[timesheet_id]],ohrm_timesheet[timesheet_id],ohrm_timesheet[end_date],"NF",0,1)</f>
        <v>44829</v>
      </c>
      <c r="K370">
        <f>_xlfn.XLOOKUP(ohrm_timesheet_action_log[[#This Row],[timesheet_id]],ohrm_timesheet[timesheet_id],ohrm_timesheet[Year],"NF",0,1)</f>
        <v>2022</v>
      </c>
      <c r="L370">
        <f>_xlfn.XLOOKUP(ohrm_timesheet_action_log[[#This Row],[timesheet_id]],ohrm_timesheet[timesheet_id],ohrm_timesheet[Month],"NF",0,1)</f>
        <v>9</v>
      </c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 spans="1:49" x14ac:dyDescent="0.3">
      <c r="A371">
        <v>258</v>
      </c>
      <c r="B371">
        <v>366</v>
      </c>
      <c r="C371" t="s">
        <v>55</v>
      </c>
      <c r="D371" t="s">
        <v>675</v>
      </c>
      <c r="E371" s="1">
        <v>44854</v>
      </c>
      <c r="F371">
        <v>3</v>
      </c>
      <c r="G371" t="str">
        <f>_xlfn.XLOOKUP(ohrm_timesheet_action_log[[#This Row],[timesheet_id]],ohrm_timesheet[timesheet_id],ohrm_timesheet[Employee Name],"NF",0,1)</f>
        <v>Amol Jalda</v>
      </c>
      <c r="H371" t="str">
        <f>_xlfn.XLOOKUP(ohrm_timesheet_action_log[[#This Row],[timesheet_id]],ohrm_timesheet[timesheet_id],ohrm_timesheet[state],"NF",0,1)</f>
        <v>APPROVED</v>
      </c>
      <c r="I371" s="1">
        <f>_xlfn.XLOOKUP(ohrm_timesheet_action_log[[#This Row],[timesheet_id]],ohrm_timesheet[timesheet_id],ohrm_timesheet[start_date],"NF",0,1)</f>
        <v>44830</v>
      </c>
      <c r="J371" s="1">
        <f>_xlfn.XLOOKUP(ohrm_timesheet_action_log[[#This Row],[timesheet_id]],ohrm_timesheet[timesheet_id],ohrm_timesheet[end_date],"NF",0,1)</f>
        <v>44836</v>
      </c>
      <c r="K371">
        <f>_xlfn.XLOOKUP(ohrm_timesheet_action_log[[#This Row],[timesheet_id]],ohrm_timesheet[timesheet_id],ohrm_timesheet[Year],"NF",0,1)</f>
        <v>2022</v>
      </c>
      <c r="L371">
        <f>_xlfn.XLOOKUP(ohrm_timesheet_action_log[[#This Row],[timesheet_id]],ohrm_timesheet[timesheet_id],ohrm_timesheet[Month],"NF",0,1)</f>
        <v>9</v>
      </c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 spans="1:49" x14ac:dyDescent="0.3">
      <c r="A372">
        <v>261</v>
      </c>
      <c r="B372">
        <v>367</v>
      </c>
      <c r="C372" t="s">
        <v>55</v>
      </c>
      <c r="D372" t="s">
        <v>675</v>
      </c>
      <c r="E372" s="1">
        <v>44854</v>
      </c>
      <c r="F372">
        <v>3</v>
      </c>
      <c r="G372" t="str">
        <f>_xlfn.XLOOKUP(ohrm_timesheet_action_log[[#This Row],[timesheet_id]],ohrm_timesheet[timesheet_id],ohrm_timesheet[Employee Name],"NF",0,1)</f>
        <v>Amol Jalda</v>
      </c>
      <c r="H372" t="str">
        <f>_xlfn.XLOOKUP(ohrm_timesheet_action_log[[#This Row],[timesheet_id]],ohrm_timesheet[timesheet_id],ohrm_timesheet[state],"NF",0,1)</f>
        <v>APPROVED</v>
      </c>
      <c r="I372" s="1">
        <f>_xlfn.XLOOKUP(ohrm_timesheet_action_log[[#This Row],[timesheet_id]],ohrm_timesheet[timesheet_id],ohrm_timesheet[start_date],"NF",0,1)</f>
        <v>44809</v>
      </c>
      <c r="J372" s="1">
        <f>_xlfn.XLOOKUP(ohrm_timesheet_action_log[[#This Row],[timesheet_id]],ohrm_timesheet[timesheet_id],ohrm_timesheet[end_date],"NF",0,1)</f>
        <v>44815</v>
      </c>
      <c r="K372">
        <f>_xlfn.XLOOKUP(ohrm_timesheet_action_log[[#This Row],[timesheet_id]],ohrm_timesheet[timesheet_id],ohrm_timesheet[Year],"NF",0,1)</f>
        <v>2022</v>
      </c>
      <c r="L372">
        <f>_xlfn.XLOOKUP(ohrm_timesheet_action_log[[#This Row],[timesheet_id]],ohrm_timesheet[timesheet_id],ohrm_timesheet[Month],"NF",0,1)</f>
        <v>9</v>
      </c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 spans="1:49" x14ac:dyDescent="0.3">
      <c r="A373">
        <v>254</v>
      </c>
      <c r="B373">
        <v>368</v>
      </c>
      <c r="C373" t="s">
        <v>55</v>
      </c>
      <c r="D373" t="s">
        <v>675</v>
      </c>
      <c r="E373" s="1">
        <v>44854</v>
      </c>
      <c r="F373">
        <v>3</v>
      </c>
      <c r="G373" t="str">
        <f>_xlfn.XLOOKUP(ohrm_timesheet_action_log[[#This Row],[timesheet_id]],ohrm_timesheet[timesheet_id],ohrm_timesheet[Employee Name],"NF",0,1)</f>
        <v>Gaurav Kokcha</v>
      </c>
      <c r="H373" t="str">
        <f>_xlfn.XLOOKUP(ohrm_timesheet_action_log[[#This Row],[timesheet_id]],ohrm_timesheet[timesheet_id],ohrm_timesheet[state],"NF",0,1)</f>
        <v>APPROVED</v>
      </c>
      <c r="I373" s="1">
        <f>_xlfn.XLOOKUP(ohrm_timesheet_action_log[[#This Row],[timesheet_id]],ohrm_timesheet[timesheet_id],ohrm_timesheet[start_date],"NF",0,1)</f>
        <v>44809</v>
      </c>
      <c r="J373" s="1">
        <f>_xlfn.XLOOKUP(ohrm_timesheet_action_log[[#This Row],[timesheet_id]],ohrm_timesheet[timesheet_id],ohrm_timesheet[end_date],"NF",0,1)</f>
        <v>44815</v>
      </c>
      <c r="K373">
        <f>_xlfn.XLOOKUP(ohrm_timesheet_action_log[[#This Row],[timesheet_id]],ohrm_timesheet[timesheet_id],ohrm_timesheet[Year],"NF",0,1)</f>
        <v>2022</v>
      </c>
      <c r="L373">
        <f>_xlfn.XLOOKUP(ohrm_timesheet_action_log[[#This Row],[timesheet_id]],ohrm_timesheet[timesheet_id],ohrm_timesheet[Month],"NF",0,1)</f>
        <v>9</v>
      </c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 spans="1:49" x14ac:dyDescent="0.3">
      <c r="A374">
        <v>256</v>
      </c>
      <c r="B374">
        <v>369</v>
      </c>
      <c r="C374" t="s">
        <v>55</v>
      </c>
      <c r="D374" t="s">
        <v>675</v>
      </c>
      <c r="E374" s="1">
        <v>44854</v>
      </c>
      <c r="F374">
        <v>3</v>
      </c>
      <c r="G374" t="str">
        <f>_xlfn.XLOOKUP(ohrm_timesheet_action_log[[#This Row],[timesheet_id]],ohrm_timesheet[timesheet_id],ohrm_timesheet[Employee Name],"NF",0,1)</f>
        <v>Gaurav Kokcha</v>
      </c>
      <c r="H374" t="str">
        <f>_xlfn.XLOOKUP(ohrm_timesheet_action_log[[#This Row],[timesheet_id]],ohrm_timesheet[timesheet_id],ohrm_timesheet[state],"NF",0,1)</f>
        <v>APPROVED</v>
      </c>
      <c r="I374" s="1">
        <f>_xlfn.XLOOKUP(ohrm_timesheet_action_log[[#This Row],[timesheet_id]],ohrm_timesheet[timesheet_id],ohrm_timesheet[start_date],"NF",0,1)</f>
        <v>44816</v>
      </c>
      <c r="J374" s="1">
        <f>_xlfn.XLOOKUP(ohrm_timesheet_action_log[[#This Row],[timesheet_id]],ohrm_timesheet[timesheet_id],ohrm_timesheet[end_date],"NF",0,1)</f>
        <v>44822</v>
      </c>
      <c r="K374">
        <f>_xlfn.XLOOKUP(ohrm_timesheet_action_log[[#This Row],[timesheet_id]],ohrm_timesheet[timesheet_id],ohrm_timesheet[Year],"NF",0,1)</f>
        <v>2022</v>
      </c>
      <c r="L374">
        <f>_xlfn.XLOOKUP(ohrm_timesheet_action_log[[#This Row],[timesheet_id]],ohrm_timesheet[timesheet_id],ohrm_timesheet[Month],"NF",0,1)</f>
        <v>9</v>
      </c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 spans="1:49" x14ac:dyDescent="0.3">
      <c r="A375">
        <v>255</v>
      </c>
      <c r="B375">
        <v>370</v>
      </c>
      <c r="C375" t="s">
        <v>55</v>
      </c>
      <c r="D375" t="s">
        <v>675</v>
      </c>
      <c r="E375" s="1">
        <v>44854</v>
      </c>
      <c r="F375">
        <v>3</v>
      </c>
      <c r="G375" t="str">
        <f>_xlfn.XLOOKUP(ohrm_timesheet_action_log[[#This Row],[timesheet_id]],ohrm_timesheet[timesheet_id],ohrm_timesheet[Employee Name],"NF",0,1)</f>
        <v>Gaurav Kokcha</v>
      </c>
      <c r="H375" t="str">
        <f>_xlfn.XLOOKUP(ohrm_timesheet_action_log[[#This Row],[timesheet_id]],ohrm_timesheet[timesheet_id],ohrm_timesheet[state],"NF",0,1)</f>
        <v>APPROVED</v>
      </c>
      <c r="I375" s="1">
        <f>_xlfn.XLOOKUP(ohrm_timesheet_action_log[[#This Row],[timesheet_id]],ohrm_timesheet[timesheet_id],ohrm_timesheet[start_date],"NF",0,1)</f>
        <v>44823</v>
      </c>
      <c r="J375" s="1">
        <f>_xlfn.XLOOKUP(ohrm_timesheet_action_log[[#This Row],[timesheet_id]],ohrm_timesheet[timesheet_id],ohrm_timesheet[end_date],"NF",0,1)</f>
        <v>44829</v>
      </c>
      <c r="K375">
        <f>_xlfn.XLOOKUP(ohrm_timesheet_action_log[[#This Row],[timesheet_id]],ohrm_timesheet[timesheet_id],ohrm_timesheet[Year],"NF",0,1)</f>
        <v>2022</v>
      </c>
      <c r="L375">
        <f>_xlfn.XLOOKUP(ohrm_timesheet_action_log[[#This Row],[timesheet_id]],ohrm_timesheet[timesheet_id],ohrm_timesheet[Month],"NF",0,1)</f>
        <v>9</v>
      </c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 spans="1:49" x14ac:dyDescent="0.3">
      <c r="A376">
        <v>273</v>
      </c>
      <c r="B376">
        <v>371</v>
      </c>
      <c r="C376" t="s">
        <v>55</v>
      </c>
      <c r="D376" t="s">
        <v>675</v>
      </c>
      <c r="E376" s="1">
        <v>44854</v>
      </c>
      <c r="F376">
        <v>3</v>
      </c>
      <c r="G376" t="str">
        <f>_xlfn.XLOOKUP(ohrm_timesheet_action_log[[#This Row],[timesheet_id]],ohrm_timesheet[timesheet_id],ohrm_timesheet[Employee Name],"NF",0,1)</f>
        <v>Gaurav Kokcha</v>
      </c>
      <c r="H376" t="str">
        <f>_xlfn.XLOOKUP(ohrm_timesheet_action_log[[#This Row],[timesheet_id]],ohrm_timesheet[timesheet_id],ohrm_timesheet[state],"NF",0,1)</f>
        <v>APPROVED</v>
      </c>
      <c r="I376" s="1">
        <f>_xlfn.XLOOKUP(ohrm_timesheet_action_log[[#This Row],[timesheet_id]],ohrm_timesheet[timesheet_id],ohrm_timesheet[start_date],"NF",0,1)</f>
        <v>44830</v>
      </c>
      <c r="J376" s="1">
        <f>_xlfn.XLOOKUP(ohrm_timesheet_action_log[[#This Row],[timesheet_id]],ohrm_timesheet[timesheet_id],ohrm_timesheet[end_date],"NF",0,1)</f>
        <v>44836</v>
      </c>
      <c r="K376">
        <f>_xlfn.XLOOKUP(ohrm_timesheet_action_log[[#This Row],[timesheet_id]],ohrm_timesheet[timesheet_id],ohrm_timesheet[Year],"NF",0,1)</f>
        <v>2022</v>
      </c>
      <c r="L376">
        <f>_xlfn.XLOOKUP(ohrm_timesheet_action_log[[#This Row],[timesheet_id]],ohrm_timesheet[timesheet_id],ohrm_timesheet[Month],"NF",0,1)</f>
        <v>9</v>
      </c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 spans="1:49" x14ac:dyDescent="0.3">
      <c r="A377">
        <v>270</v>
      </c>
      <c r="B377">
        <v>372</v>
      </c>
      <c r="C377" t="s">
        <v>55</v>
      </c>
      <c r="D377" t="s">
        <v>675</v>
      </c>
      <c r="E377" s="1">
        <v>44854</v>
      </c>
      <c r="F377">
        <v>3</v>
      </c>
      <c r="G377" t="str">
        <f>_xlfn.XLOOKUP(ohrm_timesheet_action_log[[#This Row],[timesheet_id]],ohrm_timesheet[timesheet_id],ohrm_timesheet[Employee Name],"NF",0,1)</f>
        <v>Shekhar Sharma</v>
      </c>
      <c r="H377" t="str">
        <f>_xlfn.XLOOKUP(ohrm_timesheet_action_log[[#This Row],[timesheet_id]],ohrm_timesheet[timesheet_id],ohrm_timesheet[state],"NF",0,1)</f>
        <v>APPROVED</v>
      </c>
      <c r="I377" s="1">
        <f>_xlfn.XLOOKUP(ohrm_timesheet_action_log[[#This Row],[timesheet_id]],ohrm_timesheet[timesheet_id],ohrm_timesheet[start_date],"NF",0,1)</f>
        <v>44816</v>
      </c>
      <c r="J377" s="1">
        <f>_xlfn.XLOOKUP(ohrm_timesheet_action_log[[#This Row],[timesheet_id]],ohrm_timesheet[timesheet_id],ohrm_timesheet[end_date],"NF",0,1)</f>
        <v>44822</v>
      </c>
      <c r="K377">
        <f>_xlfn.XLOOKUP(ohrm_timesheet_action_log[[#This Row],[timesheet_id]],ohrm_timesheet[timesheet_id],ohrm_timesheet[Year],"NF",0,1)</f>
        <v>2022</v>
      </c>
      <c r="L377">
        <f>_xlfn.XLOOKUP(ohrm_timesheet_action_log[[#This Row],[timesheet_id]],ohrm_timesheet[timesheet_id],ohrm_timesheet[Month],"NF",0,1)</f>
        <v>9</v>
      </c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 spans="1:49" x14ac:dyDescent="0.3">
      <c r="A378">
        <v>271</v>
      </c>
      <c r="B378">
        <v>373</v>
      </c>
      <c r="C378" t="s">
        <v>55</v>
      </c>
      <c r="D378" t="s">
        <v>675</v>
      </c>
      <c r="E378" s="1">
        <v>44854</v>
      </c>
      <c r="F378">
        <v>3</v>
      </c>
      <c r="G378" t="str">
        <f>_xlfn.XLOOKUP(ohrm_timesheet_action_log[[#This Row],[timesheet_id]],ohrm_timesheet[timesheet_id],ohrm_timesheet[Employee Name],"NF",0,1)</f>
        <v>Shekhar Sharma</v>
      </c>
      <c r="H378" t="str">
        <f>_xlfn.XLOOKUP(ohrm_timesheet_action_log[[#This Row],[timesheet_id]],ohrm_timesheet[timesheet_id],ohrm_timesheet[state],"NF",0,1)</f>
        <v>APPROVED</v>
      </c>
      <c r="I378" s="1">
        <f>_xlfn.XLOOKUP(ohrm_timesheet_action_log[[#This Row],[timesheet_id]],ohrm_timesheet[timesheet_id],ohrm_timesheet[start_date],"NF",0,1)</f>
        <v>44809</v>
      </c>
      <c r="J378" s="1">
        <f>_xlfn.XLOOKUP(ohrm_timesheet_action_log[[#This Row],[timesheet_id]],ohrm_timesheet[timesheet_id],ohrm_timesheet[end_date],"NF",0,1)</f>
        <v>44815</v>
      </c>
      <c r="K378">
        <f>_xlfn.XLOOKUP(ohrm_timesheet_action_log[[#This Row],[timesheet_id]],ohrm_timesheet[timesheet_id],ohrm_timesheet[Year],"NF",0,1)</f>
        <v>2022</v>
      </c>
      <c r="L378">
        <f>_xlfn.XLOOKUP(ohrm_timesheet_action_log[[#This Row],[timesheet_id]],ohrm_timesheet[timesheet_id],ohrm_timesheet[Month],"NF",0,1)</f>
        <v>9</v>
      </c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 spans="1:49" x14ac:dyDescent="0.3">
      <c r="A379">
        <v>269</v>
      </c>
      <c r="B379">
        <v>374</v>
      </c>
      <c r="C379" t="s">
        <v>55</v>
      </c>
      <c r="D379" t="s">
        <v>675</v>
      </c>
      <c r="E379" s="1">
        <v>44854</v>
      </c>
      <c r="F379">
        <v>3</v>
      </c>
      <c r="G379" t="str">
        <f>_xlfn.XLOOKUP(ohrm_timesheet_action_log[[#This Row],[timesheet_id]],ohrm_timesheet[timesheet_id],ohrm_timesheet[Employee Name],"NF",0,1)</f>
        <v>Shekhar Sharma</v>
      </c>
      <c r="H379" t="str">
        <f>_xlfn.XLOOKUP(ohrm_timesheet_action_log[[#This Row],[timesheet_id]],ohrm_timesheet[timesheet_id],ohrm_timesheet[state],"NF",0,1)</f>
        <v>APPROVED</v>
      </c>
      <c r="I379" s="1">
        <f>_xlfn.XLOOKUP(ohrm_timesheet_action_log[[#This Row],[timesheet_id]],ohrm_timesheet[timesheet_id],ohrm_timesheet[start_date],"NF",0,1)</f>
        <v>44823</v>
      </c>
      <c r="J379" s="1">
        <f>_xlfn.XLOOKUP(ohrm_timesheet_action_log[[#This Row],[timesheet_id]],ohrm_timesheet[timesheet_id],ohrm_timesheet[end_date],"NF",0,1)</f>
        <v>44829</v>
      </c>
      <c r="K379">
        <f>_xlfn.XLOOKUP(ohrm_timesheet_action_log[[#This Row],[timesheet_id]],ohrm_timesheet[timesheet_id],ohrm_timesheet[Year],"NF",0,1)</f>
        <v>2022</v>
      </c>
      <c r="L379">
        <f>_xlfn.XLOOKUP(ohrm_timesheet_action_log[[#This Row],[timesheet_id]],ohrm_timesheet[timesheet_id],ohrm_timesheet[Month],"NF",0,1)</f>
        <v>9</v>
      </c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 spans="1:49" x14ac:dyDescent="0.3">
      <c r="A380">
        <v>268</v>
      </c>
      <c r="B380">
        <v>375</v>
      </c>
      <c r="C380" t="s">
        <v>55</v>
      </c>
      <c r="D380" t="s">
        <v>675</v>
      </c>
      <c r="E380" s="1">
        <v>44854</v>
      </c>
      <c r="F380">
        <v>3</v>
      </c>
      <c r="G380" t="str">
        <f>_xlfn.XLOOKUP(ohrm_timesheet_action_log[[#This Row],[timesheet_id]],ohrm_timesheet[timesheet_id],ohrm_timesheet[Employee Name],"NF",0,1)</f>
        <v>Shekhar Sharma</v>
      </c>
      <c r="H380" t="str">
        <f>_xlfn.XLOOKUP(ohrm_timesheet_action_log[[#This Row],[timesheet_id]],ohrm_timesheet[timesheet_id],ohrm_timesheet[state],"NF",0,1)</f>
        <v>APPROVED</v>
      </c>
      <c r="I380" s="1">
        <f>_xlfn.XLOOKUP(ohrm_timesheet_action_log[[#This Row],[timesheet_id]],ohrm_timesheet[timesheet_id],ohrm_timesheet[start_date],"NF",0,1)</f>
        <v>44830</v>
      </c>
      <c r="J380" s="1">
        <f>_xlfn.XLOOKUP(ohrm_timesheet_action_log[[#This Row],[timesheet_id]],ohrm_timesheet[timesheet_id],ohrm_timesheet[end_date],"NF",0,1)</f>
        <v>44836</v>
      </c>
      <c r="K380">
        <f>_xlfn.XLOOKUP(ohrm_timesheet_action_log[[#This Row],[timesheet_id]],ohrm_timesheet[timesheet_id],ohrm_timesheet[Year],"NF",0,1)</f>
        <v>2022</v>
      </c>
      <c r="L380">
        <f>_xlfn.XLOOKUP(ohrm_timesheet_action_log[[#This Row],[timesheet_id]],ohrm_timesheet[timesheet_id],ohrm_timesheet[Month],"NF",0,1)</f>
        <v>9</v>
      </c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 spans="1:49" x14ac:dyDescent="0.3">
      <c r="A381">
        <v>267</v>
      </c>
      <c r="B381">
        <v>376</v>
      </c>
      <c r="C381" t="s">
        <v>55</v>
      </c>
      <c r="D381" t="s">
        <v>675</v>
      </c>
      <c r="E381" s="1">
        <v>44854</v>
      </c>
      <c r="F381">
        <v>3</v>
      </c>
      <c r="G381" t="str">
        <f>_xlfn.XLOOKUP(ohrm_timesheet_action_log[[#This Row],[timesheet_id]],ohrm_timesheet[timesheet_id],ohrm_timesheet[Employee Name],"NF",0,1)</f>
        <v>Shekhar Sharma</v>
      </c>
      <c r="H381" t="str">
        <f>_xlfn.XLOOKUP(ohrm_timesheet_action_log[[#This Row],[timesheet_id]],ohrm_timesheet[timesheet_id],ohrm_timesheet[state],"NF",0,1)</f>
        <v>APPROVED</v>
      </c>
      <c r="I381" s="1">
        <f>_xlfn.XLOOKUP(ohrm_timesheet_action_log[[#This Row],[timesheet_id]],ohrm_timesheet[timesheet_id],ohrm_timesheet[start_date],"NF",0,1)</f>
        <v>44837</v>
      </c>
      <c r="J381" s="1">
        <f>_xlfn.XLOOKUP(ohrm_timesheet_action_log[[#This Row],[timesheet_id]],ohrm_timesheet[timesheet_id],ohrm_timesheet[end_date],"NF",0,1)</f>
        <v>44843</v>
      </c>
      <c r="K381">
        <f>_xlfn.XLOOKUP(ohrm_timesheet_action_log[[#This Row],[timesheet_id]],ohrm_timesheet[timesheet_id],ohrm_timesheet[Year],"NF",0,1)</f>
        <v>2022</v>
      </c>
      <c r="L381">
        <f>_xlfn.XLOOKUP(ohrm_timesheet_action_log[[#This Row],[timesheet_id]],ohrm_timesheet[timesheet_id],ohrm_timesheet[Month],"NF",0,1)</f>
        <v>10</v>
      </c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 spans="1:49" x14ac:dyDescent="0.3">
      <c r="A382">
        <v>263</v>
      </c>
      <c r="B382">
        <v>377</v>
      </c>
      <c r="C382" t="s">
        <v>55</v>
      </c>
      <c r="D382" t="s">
        <v>675</v>
      </c>
      <c r="E382" s="1">
        <v>44854</v>
      </c>
      <c r="F382">
        <v>3</v>
      </c>
      <c r="G382" t="str">
        <f>_xlfn.XLOOKUP(ohrm_timesheet_action_log[[#This Row],[timesheet_id]],ohrm_timesheet[timesheet_id],ohrm_timesheet[Employee Name],"NF",0,1)</f>
        <v>x_Ajit Singh</v>
      </c>
      <c r="H382" t="str">
        <f>_xlfn.XLOOKUP(ohrm_timesheet_action_log[[#This Row],[timesheet_id]],ohrm_timesheet[timesheet_id],ohrm_timesheet[state],"NF",0,1)</f>
        <v>APPROVED</v>
      </c>
      <c r="I382" s="1">
        <f>_xlfn.XLOOKUP(ohrm_timesheet_action_log[[#This Row],[timesheet_id]],ohrm_timesheet[timesheet_id],ohrm_timesheet[start_date],"NF",0,1)</f>
        <v>44830</v>
      </c>
      <c r="J382" s="1">
        <f>_xlfn.XLOOKUP(ohrm_timesheet_action_log[[#This Row],[timesheet_id]],ohrm_timesheet[timesheet_id],ohrm_timesheet[end_date],"NF",0,1)</f>
        <v>44836</v>
      </c>
      <c r="K382">
        <f>_xlfn.XLOOKUP(ohrm_timesheet_action_log[[#This Row],[timesheet_id]],ohrm_timesheet[timesheet_id],ohrm_timesheet[Year],"NF",0,1)</f>
        <v>2022</v>
      </c>
      <c r="L382">
        <f>_xlfn.XLOOKUP(ohrm_timesheet_action_log[[#This Row],[timesheet_id]],ohrm_timesheet[timesheet_id],ohrm_timesheet[Month],"NF",0,1)</f>
        <v>9</v>
      </c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 spans="1:49" x14ac:dyDescent="0.3">
      <c r="A383">
        <v>264</v>
      </c>
      <c r="B383">
        <v>378</v>
      </c>
      <c r="C383" t="s">
        <v>55</v>
      </c>
      <c r="D383" t="s">
        <v>675</v>
      </c>
      <c r="E383" s="1">
        <v>44854</v>
      </c>
      <c r="F383">
        <v>3</v>
      </c>
      <c r="G383" t="str">
        <f>_xlfn.XLOOKUP(ohrm_timesheet_action_log[[#This Row],[timesheet_id]],ohrm_timesheet[timesheet_id],ohrm_timesheet[Employee Name],"NF",0,1)</f>
        <v>x_Ajit Singh</v>
      </c>
      <c r="H383" t="str">
        <f>_xlfn.XLOOKUP(ohrm_timesheet_action_log[[#This Row],[timesheet_id]],ohrm_timesheet[timesheet_id],ohrm_timesheet[state],"NF",0,1)</f>
        <v>APPROVED</v>
      </c>
      <c r="I383" s="1">
        <f>_xlfn.XLOOKUP(ohrm_timesheet_action_log[[#This Row],[timesheet_id]],ohrm_timesheet[timesheet_id],ohrm_timesheet[start_date],"NF",0,1)</f>
        <v>44823</v>
      </c>
      <c r="J383" s="1">
        <f>_xlfn.XLOOKUP(ohrm_timesheet_action_log[[#This Row],[timesheet_id]],ohrm_timesheet[timesheet_id],ohrm_timesheet[end_date],"NF",0,1)</f>
        <v>44829</v>
      </c>
      <c r="K383">
        <f>_xlfn.XLOOKUP(ohrm_timesheet_action_log[[#This Row],[timesheet_id]],ohrm_timesheet[timesheet_id],ohrm_timesheet[Year],"NF",0,1)</f>
        <v>2022</v>
      </c>
      <c r="L383">
        <f>_xlfn.XLOOKUP(ohrm_timesheet_action_log[[#This Row],[timesheet_id]],ohrm_timesheet[timesheet_id],ohrm_timesheet[Month],"NF",0,1)</f>
        <v>9</v>
      </c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 spans="1:49" x14ac:dyDescent="0.3">
      <c r="A384">
        <v>265</v>
      </c>
      <c r="B384">
        <v>379</v>
      </c>
      <c r="C384" t="s">
        <v>55</v>
      </c>
      <c r="D384" t="s">
        <v>675</v>
      </c>
      <c r="E384" s="1">
        <v>44854</v>
      </c>
      <c r="F384">
        <v>3</v>
      </c>
      <c r="G384" t="str">
        <f>_xlfn.XLOOKUP(ohrm_timesheet_action_log[[#This Row],[timesheet_id]],ohrm_timesheet[timesheet_id],ohrm_timesheet[Employee Name],"NF",0,1)</f>
        <v>x_Ajit Singh</v>
      </c>
      <c r="H384" t="str">
        <f>_xlfn.XLOOKUP(ohrm_timesheet_action_log[[#This Row],[timesheet_id]],ohrm_timesheet[timesheet_id],ohrm_timesheet[state],"NF",0,1)</f>
        <v>APPROVED</v>
      </c>
      <c r="I384" s="1">
        <f>_xlfn.XLOOKUP(ohrm_timesheet_action_log[[#This Row],[timesheet_id]],ohrm_timesheet[timesheet_id],ohrm_timesheet[start_date],"NF",0,1)</f>
        <v>44816</v>
      </c>
      <c r="J384" s="1">
        <f>_xlfn.XLOOKUP(ohrm_timesheet_action_log[[#This Row],[timesheet_id]],ohrm_timesheet[timesheet_id],ohrm_timesheet[end_date],"NF",0,1)</f>
        <v>44822</v>
      </c>
      <c r="K384">
        <f>_xlfn.XLOOKUP(ohrm_timesheet_action_log[[#This Row],[timesheet_id]],ohrm_timesheet[timesheet_id],ohrm_timesheet[Year],"NF",0,1)</f>
        <v>2022</v>
      </c>
      <c r="L384">
        <f>_xlfn.XLOOKUP(ohrm_timesheet_action_log[[#This Row],[timesheet_id]],ohrm_timesheet[timesheet_id],ohrm_timesheet[Month],"NF",0,1)</f>
        <v>9</v>
      </c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 spans="1:49" x14ac:dyDescent="0.3">
      <c r="A385">
        <v>266</v>
      </c>
      <c r="B385">
        <v>380</v>
      </c>
      <c r="C385" t="s">
        <v>55</v>
      </c>
      <c r="D385" t="s">
        <v>675</v>
      </c>
      <c r="E385" s="1">
        <v>44854</v>
      </c>
      <c r="F385">
        <v>3</v>
      </c>
      <c r="G385" t="str">
        <f>_xlfn.XLOOKUP(ohrm_timesheet_action_log[[#This Row],[timesheet_id]],ohrm_timesheet[timesheet_id],ohrm_timesheet[Employee Name],"NF",0,1)</f>
        <v>x_Ajit Singh</v>
      </c>
      <c r="H385" t="str">
        <f>_xlfn.XLOOKUP(ohrm_timesheet_action_log[[#This Row],[timesheet_id]],ohrm_timesheet[timesheet_id],ohrm_timesheet[state],"NF",0,1)</f>
        <v>APPROVED</v>
      </c>
      <c r="I385" s="1">
        <f>_xlfn.XLOOKUP(ohrm_timesheet_action_log[[#This Row],[timesheet_id]],ohrm_timesheet[timesheet_id],ohrm_timesheet[start_date],"NF",0,1)</f>
        <v>44809</v>
      </c>
      <c r="J385" s="1">
        <f>_xlfn.XLOOKUP(ohrm_timesheet_action_log[[#This Row],[timesheet_id]],ohrm_timesheet[timesheet_id],ohrm_timesheet[end_date],"NF",0,1)</f>
        <v>44815</v>
      </c>
      <c r="K385">
        <f>_xlfn.XLOOKUP(ohrm_timesheet_action_log[[#This Row],[timesheet_id]],ohrm_timesheet[timesheet_id],ohrm_timesheet[Year],"NF",0,1)</f>
        <v>2022</v>
      </c>
      <c r="L385">
        <f>_xlfn.XLOOKUP(ohrm_timesheet_action_log[[#This Row],[timesheet_id]],ohrm_timesheet[timesheet_id],ohrm_timesheet[Month],"NF",0,1)</f>
        <v>9</v>
      </c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 spans="1:49" x14ac:dyDescent="0.3">
      <c r="A386">
        <v>283</v>
      </c>
      <c r="B386">
        <v>381</v>
      </c>
      <c r="D386" t="s">
        <v>676</v>
      </c>
      <c r="E386" s="1">
        <v>44862</v>
      </c>
      <c r="F386">
        <v>16</v>
      </c>
      <c r="G386" t="str">
        <f>_xlfn.XLOOKUP(ohrm_timesheet_action_log[[#This Row],[timesheet_id]],ohrm_timesheet[timesheet_id],ohrm_timesheet[Employee Name],"NF",0,1)</f>
        <v>Neha Chaudhary</v>
      </c>
      <c r="H386" t="str">
        <f>_xlfn.XLOOKUP(ohrm_timesheet_action_log[[#This Row],[timesheet_id]],ohrm_timesheet[timesheet_id],ohrm_timesheet[state],"NF",0,1)</f>
        <v>APPROVED</v>
      </c>
      <c r="I386" s="1">
        <f>_xlfn.XLOOKUP(ohrm_timesheet_action_log[[#This Row],[timesheet_id]],ohrm_timesheet[timesheet_id],ohrm_timesheet[start_date],"NF",0,1)</f>
        <v>44851</v>
      </c>
      <c r="J386" s="1">
        <f>_xlfn.XLOOKUP(ohrm_timesheet_action_log[[#This Row],[timesheet_id]],ohrm_timesheet[timesheet_id],ohrm_timesheet[end_date],"NF",0,1)</f>
        <v>44857</v>
      </c>
      <c r="K386">
        <f>_xlfn.XLOOKUP(ohrm_timesheet_action_log[[#This Row],[timesheet_id]],ohrm_timesheet[timesheet_id],ohrm_timesheet[Year],"NF",0,1)</f>
        <v>2022</v>
      </c>
      <c r="L386">
        <f>_xlfn.XLOOKUP(ohrm_timesheet_action_log[[#This Row],[timesheet_id]],ohrm_timesheet[timesheet_id],ohrm_timesheet[Month],"NF",0,1)</f>
        <v>10</v>
      </c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 spans="1:49" x14ac:dyDescent="0.3">
      <c r="A387">
        <v>282</v>
      </c>
      <c r="B387">
        <v>382</v>
      </c>
      <c r="D387" t="s">
        <v>676</v>
      </c>
      <c r="E387" s="1">
        <v>44862</v>
      </c>
      <c r="F387">
        <v>16</v>
      </c>
      <c r="G387" t="str">
        <f>_xlfn.XLOOKUP(ohrm_timesheet_action_log[[#This Row],[timesheet_id]],ohrm_timesheet[timesheet_id],ohrm_timesheet[Employee Name],"NF",0,1)</f>
        <v>Neha Chaudhary</v>
      </c>
      <c r="H387" t="str">
        <f>_xlfn.XLOOKUP(ohrm_timesheet_action_log[[#This Row],[timesheet_id]],ohrm_timesheet[timesheet_id],ohrm_timesheet[state],"NF",0,1)</f>
        <v>APPROVED</v>
      </c>
      <c r="I387" s="1">
        <f>_xlfn.XLOOKUP(ohrm_timesheet_action_log[[#This Row],[timesheet_id]],ohrm_timesheet[timesheet_id],ohrm_timesheet[start_date],"NF",0,1)</f>
        <v>44858</v>
      </c>
      <c r="J387" s="1">
        <f>_xlfn.XLOOKUP(ohrm_timesheet_action_log[[#This Row],[timesheet_id]],ohrm_timesheet[timesheet_id],ohrm_timesheet[end_date],"NF",0,1)</f>
        <v>44864</v>
      </c>
      <c r="K387">
        <f>_xlfn.XLOOKUP(ohrm_timesheet_action_log[[#This Row],[timesheet_id]],ohrm_timesheet[timesheet_id],ohrm_timesheet[Year],"NF",0,1)</f>
        <v>2022</v>
      </c>
      <c r="L387">
        <f>_xlfn.XLOOKUP(ohrm_timesheet_action_log[[#This Row],[timesheet_id]],ohrm_timesheet[timesheet_id],ohrm_timesheet[Month],"NF",0,1)</f>
        <v>10</v>
      </c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 spans="1:49" x14ac:dyDescent="0.3">
      <c r="A388">
        <v>283</v>
      </c>
      <c r="B388">
        <v>383</v>
      </c>
      <c r="C388" t="s">
        <v>393</v>
      </c>
      <c r="D388" t="s">
        <v>675</v>
      </c>
      <c r="E388" s="1">
        <v>44862</v>
      </c>
      <c r="F388">
        <v>3</v>
      </c>
      <c r="G388" t="str">
        <f>_xlfn.XLOOKUP(ohrm_timesheet_action_log[[#This Row],[timesheet_id]],ohrm_timesheet[timesheet_id],ohrm_timesheet[Employee Name],"NF",0,1)</f>
        <v>Neha Chaudhary</v>
      </c>
      <c r="H388" t="str">
        <f>_xlfn.XLOOKUP(ohrm_timesheet_action_log[[#This Row],[timesheet_id]],ohrm_timesheet[timesheet_id],ohrm_timesheet[state],"NF",0,1)</f>
        <v>APPROVED</v>
      </c>
      <c r="I388" s="1">
        <f>_xlfn.XLOOKUP(ohrm_timesheet_action_log[[#This Row],[timesheet_id]],ohrm_timesheet[timesheet_id],ohrm_timesheet[start_date],"NF",0,1)</f>
        <v>44851</v>
      </c>
      <c r="J388" s="1">
        <f>_xlfn.XLOOKUP(ohrm_timesheet_action_log[[#This Row],[timesheet_id]],ohrm_timesheet[timesheet_id],ohrm_timesheet[end_date],"NF",0,1)</f>
        <v>44857</v>
      </c>
      <c r="K388">
        <f>_xlfn.XLOOKUP(ohrm_timesheet_action_log[[#This Row],[timesheet_id]],ohrm_timesheet[timesheet_id],ohrm_timesheet[Year],"NF",0,1)</f>
        <v>2022</v>
      </c>
      <c r="L388">
        <f>_xlfn.XLOOKUP(ohrm_timesheet_action_log[[#This Row],[timesheet_id]],ohrm_timesheet[timesheet_id],ohrm_timesheet[Month],"NF",0,1)</f>
        <v>10</v>
      </c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 spans="1:49" x14ac:dyDescent="0.3">
      <c r="A389">
        <v>282</v>
      </c>
      <c r="B389">
        <v>384</v>
      </c>
      <c r="C389" t="s">
        <v>393</v>
      </c>
      <c r="D389" t="s">
        <v>675</v>
      </c>
      <c r="E389" s="1">
        <v>44862</v>
      </c>
      <c r="F389">
        <v>3</v>
      </c>
      <c r="G389" t="str">
        <f>_xlfn.XLOOKUP(ohrm_timesheet_action_log[[#This Row],[timesheet_id]],ohrm_timesheet[timesheet_id],ohrm_timesheet[Employee Name],"NF",0,1)</f>
        <v>Neha Chaudhary</v>
      </c>
      <c r="H389" t="str">
        <f>_xlfn.XLOOKUP(ohrm_timesheet_action_log[[#This Row],[timesheet_id]],ohrm_timesheet[timesheet_id],ohrm_timesheet[state],"NF",0,1)</f>
        <v>APPROVED</v>
      </c>
      <c r="I389" s="1">
        <f>_xlfn.XLOOKUP(ohrm_timesheet_action_log[[#This Row],[timesheet_id]],ohrm_timesheet[timesheet_id],ohrm_timesheet[start_date],"NF",0,1)</f>
        <v>44858</v>
      </c>
      <c r="J389" s="1">
        <f>_xlfn.XLOOKUP(ohrm_timesheet_action_log[[#This Row],[timesheet_id]],ohrm_timesheet[timesheet_id],ohrm_timesheet[end_date],"NF",0,1)</f>
        <v>44864</v>
      </c>
      <c r="K389">
        <f>_xlfn.XLOOKUP(ohrm_timesheet_action_log[[#This Row],[timesheet_id]],ohrm_timesheet[timesheet_id],ohrm_timesheet[Year],"NF",0,1)</f>
        <v>2022</v>
      </c>
      <c r="L389">
        <f>_xlfn.XLOOKUP(ohrm_timesheet_action_log[[#This Row],[timesheet_id]],ohrm_timesheet[timesheet_id],ohrm_timesheet[Month],"NF",0,1)</f>
        <v>10</v>
      </c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 spans="1:49" x14ac:dyDescent="0.3">
      <c r="A390">
        <v>262</v>
      </c>
      <c r="B390">
        <v>385</v>
      </c>
      <c r="D390" t="s">
        <v>676</v>
      </c>
      <c r="E390" s="1">
        <v>44866</v>
      </c>
      <c r="F390">
        <v>11</v>
      </c>
      <c r="G390" t="str">
        <f>_xlfn.XLOOKUP(ohrm_timesheet_action_log[[#This Row],[timesheet_id]],ohrm_timesheet[timesheet_id],ohrm_timesheet[Employee Name],"NF",0,1)</f>
        <v>x_Ajit Singh</v>
      </c>
      <c r="H390" t="str">
        <f>_xlfn.XLOOKUP(ohrm_timesheet_action_log[[#This Row],[timesheet_id]],ohrm_timesheet[timesheet_id],ohrm_timesheet[state],"NF",0,1)</f>
        <v>APPROVED</v>
      </c>
      <c r="I390" s="1">
        <f>_xlfn.XLOOKUP(ohrm_timesheet_action_log[[#This Row],[timesheet_id]],ohrm_timesheet[timesheet_id],ohrm_timesheet[start_date],"NF",0,1)</f>
        <v>44837</v>
      </c>
      <c r="J390" s="1">
        <f>_xlfn.XLOOKUP(ohrm_timesheet_action_log[[#This Row],[timesheet_id]],ohrm_timesheet[timesheet_id],ohrm_timesheet[end_date],"NF",0,1)</f>
        <v>44843</v>
      </c>
      <c r="K390">
        <f>_xlfn.XLOOKUP(ohrm_timesheet_action_log[[#This Row],[timesheet_id]],ohrm_timesheet[timesheet_id],ohrm_timesheet[Year],"NF",0,1)</f>
        <v>2022</v>
      </c>
      <c r="L390">
        <f>_xlfn.XLOOKUP(ohrm_timesheet_action_log[[#This Row],[timesheet_id]],ohrm_timesheet[timesheet_id],ohrm_timesheet[Month],"NF",0,1)</f>
        <v>10</v>
      </c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 spans="1:49" x14ac:dyDescent="0.3">
      <c r="A391">
        <v>291</v>
      </c>
      <c r="B391">
        <v>386</v>
      </c>
      <c r="D391" t="s">
        <v>676</v>
      </c>
      <c r="E391" s="1">
        <v>44866</v>
      </c>
      <c r="F391">
        <v>11</v>
      </c>
      <c r="G391" t="str">
        <f>_xlfn.XLOOKUP(ohrm_timesheet_action_log[[#This Row],[timesheet_id]],ohrm_timesheet[timesheet_id],ohrm_timesheet[Employee Name],"NF",0,1)</f>
        <v>x_Ajit Singh</v>
      </c>
      <c r="H391" t="str">
        <f>_xlfn.XLOOKUP(ohrm_timesheet_action_log[[#This Row],[timesheet_id]],ohrm_timesheet[timesheet_id],ohrm_timesheet[state],"NF",0,1)</f>
        <v>APPROVED</v>
      </c>
      <c r="I391" s="1">
        <f>_xlfn.XLOOKUP(ohrm_timesheet_action_log[[#This Row],[timesheet_id]],ohrm_timesheet[timesheet_id],ohrm_timesheet[start_date],"NF",0,1)</f>
        <v>44844</v>
      </c>
      <c r="J391" s="1">
        <f>_xlfn.XLOOKUP(ohrm_timesheet_action_log[[#This Row],[timesheet_id]],ohrm_timesheet[timesheet_id],ohrm_timesheet[end_date],"NF",0,1)</f>
        <v>44850</v>
      </c>
      <c r="K391">
        <f>_xlfn.XLOOKUP(ohrm_timesheet_action_log[[#This Row],[timesheet_id]],ohrm_timesheet[timesheet_id],ohrm_timesheet[Year],"NF",0,1)</f>
        <v>2022</v>
      </c>
      <c r="L391">
        <f>_xlfn.XLOOKUP(ohrm_timesheet_action_log[[#This Row],[timesheet_id]],ohrm_timesheet[timesheet_id],ohrm_timesheet[Month],"NF",0,1)</f>
        <v>10</v>
      </c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 spans="1:49" x14ac:dyDescent="0.3">
      <c r="A392">
        <v>290</v>
      </c>
      <c r="B392">
        <v>387</v>
      </c>
      <c r="D392" t="s">
        <v>676</v>
      </c>
      <c r="E392" s="1">
        <v>44866</v>
      </c>
      <c r="F392">
        <v>11</v>
      </c>
      <c r="G392" t="str">
        <f>_xlfn.XLOOKUP(ohrm_timesheet_action_log[[#This Row],[timesheet_id]],ohrm_timesheet[timesheet_id],ohrm_timesheet[Employee Name],"NF",0,1)</f>
        <v>x_Ajit Singh</v>
      </c>
      <c r="H392" t="str">
        <f>_xlfn.XLOOKUP(ohrm_timesheet_action_log[[#This Row],[timesheet_id]],ohrm_timesheet[timesheet_id],ohrm_timesheet[state],"NF",0,1)</f>
        <v>APPROVED</v>
      </c>
      <c r="I392" s="1">
        <f>_xlfn.XLOOKUP(ohrm_timesheet_action_log[[#This Row],[timesheet_id]],ohrm_timesheet[timesheet_id],ohrm_timesheet[start_date],"NF",0,1)</f>
        <v>44851</v>
      </c>
      <c r="J392" s="1">
        <f>_xlfn.XLOOKUP(ohrm_timesheet_action_log[[#This Row],[timesheet_id]],ohrm_timesheet[timesheet_id],ohrm_timesheet[end_date],"NF",0,1)</f>
        <v>44857</v>
      </c>
      <c r="K392">
        <f>_xlfn.XLOOKUP(ohrm_timesheet_action_log[[#This Row],[timesheet_id]],ohrm_timesheet[timesheet_id],ohrm_timesheet[Year],"NF",0,1)</f>
        <v>2022</v>
      </c>
      <c r="L392">
        <f>_xlfn.XLOOKUP(ohrm_timesheet_action_log[[#This Row],[timesheet_id]],ohrm_timesheet[timesheet_id],ohrm_timesheet[Month],"NF",0,1)</f>
        <v>10</v>
      </c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 spans="1:49" x14ac:dyDescent="0.3">
      <c r="A393">
        <v>289</v>
      </c>
      <c r="B393">
        <v>388</v>
      </c>
      <c r="D393" t="s">
        <v>676</v>
      </c>
      <c r="E393" s="1">
        <v>44866</v>
      </c>
      <c r="F393">
        <v>11</v>
      </c>
      <c r="G393" t="str">
        <f>_xlfn.XLOOKUP(ohrm_timesheet_action_log[[#This Row],[timesheet_id]],ohrm_timesheet[timesheet_id],ohrm_timesheet[Employee Name],"NF",0,1)</f>
        <v>x_Ajit Singh</v>
      </c>
      <c r="H393" t="str">
        <f>_xlfn.XLOOKUP(ohrm_timesheet_action_log[[#This Row],[timesheet_id]],ohrm_timesheet[timesheet_id],ohrm_timesheet[state],"NF",0,1)</f>
        <v>APPROVED</v>
      </c>
      <c r="I393" s="1">
        <f>_xlfn.XLOOKUP(ohrm_timesheet_action_log[[#This Row],[timesheet_id]],ohrm_timesheet[timesheet_id],ohrm_timesheet[start_date],"NF",0,1)</f>
        <v>44858</v>
      </c>
      <c r="J393" s="1">
        <f>_xlfn.XLOOKUP(ohrm_timesheet_action_log[[#This Row],[timesheet_id]],ohrm_timesheet[timesheet_id],ohrm_timesheet[end_date],"NF",0,1)</f>
        <v>44864</v>
      </c>
      <c r="K393">
        <f>_xlfn.XLOOKUP(ohrm_timesheet_action_log[[#This Row],[timesheet_id]],ohrm_timesheet[timesheet_id],ohrm_timesheet[Year],"NF",0,1)</f>
        <v>2022</v>
      </c>
      <c r="L393">
        <f>_xlfn.XLOOKUP(ohrm_timesheet_action_log[[#This Row],[timesheet_id]],ohrm_timesheet[timesheet_id],ohrm_timesheet[Month],"NF",0,1)</f>
        <v>10</v>
      </c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 spans="1:49" x14ac:dyDescent="0.3">
      <c r="A394">
        <v>280</v>
      </c>
      <c r="B394">
        <v>389</v>
      </c>
      <c r="D394" t="s">
        <v>676</v>
      </c>
      <c r="E394" s="1">
        <v>44866</v>
      </c>
      <c r="F394">
        <v>6</v>
      </c>
      <c r="G394" t="str">
        <f>_xlfn.XLOOKUP(ohrm_timesheet_action_log[[#This Row],[timesheet_id]],ohrm_timesheet[timesheet_id],ohrm_timesheet[Employee Name],"NF",0,1)</f>
        <v>Shekhar Sharma</v>
      </c>
      <c r="H394" t="str">
        <f>_xlfn.XLOOKUP(ohrm_timesheet_action_log[[#This Row],[timesheet_id]],ohrm_timesheet[timesheet_id],ohrm_timesheet[state],"NF",0,1)</f>
        <v>APPROVED</v>
      </c>
      <c r="I394" s="1">
        <f>_xlfn.XLOOKUP(ohrm_timesheet_action_log[[#This Row],[timesheet_id]],ohrm_timesheet[timesheet_id],ohrm_timesheet[start_date],"NF",0,1)</f>
        <v>44844</v>
      </c>
      <c r="J394" s="1">
        <f>_xlfn.XLOOKUP(ohrm_timesheet_action_log[[#This Row],[timesheet_id]],ohrm_timesheet[timesheet_id],ohrm_timesheet[end_date],"NF",0,1)</f>
        <v>44850</v>
      </c>
      <c r="K394">
        <f>_xlfn.XLOOKUP(ohrm_timesheet_action_log[[#This Row],[timesheet_id]],ohrm_timesheet[timesheet_id],ohrm_timesheet[Year],"NF",0,1)</f>
        <v>2022</v>
      </c>
      <c r="L394">
        <f>_xlfn.XLOOKUP(ohrm_timesheet_action_log[[#This Row],[timesheet_id]],ohrm_timesheet[timesheet_id],ohrm_timesheet[Month],"NF",0,1)</f>
        <v>10</v>
      </c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 spans="1:49" x14ac:dyDescent="0.3">
      <c r="A395">
        <v>279</v>
      </c>
      <c r="B395">
        <v>390</v>
      </c>
      <c r="D395" t="s">
        <v>676</v>
      </c>
      <c r="E395" s="1">
        <v>44866</v>
      </c>
      <c r="F395">
        <v>6</v>
      </c>
      <c r="G395" t="str">
        <f>_xlfn.XLOOKUP(ohrm_timesheet_action_log[[#This Row],[timesheet_id]],ohrm_timesheet[timesheet_id],ohrm_timesheet[Employee Name],"NF",0,1)</f>
        <v>Shekhar Sharma</v>
      </c>
      <c r="H395" t="str">
        <f>_xlfn.XLOOKUP(ohrm_timesheet_action_log[[#This Row],[timesheet_id]],ohrm_timesheet[timesheet_id],ohrm_timesheet[state],"NF",0,1)</f>
        <v>APPROVED</v>
      </c>
      <c r="I395" s="1">
        <f>_xlfn.XLOOKUP(ohrm_timesheet_action_log[[#This Row],[timesheet_id]],ohrm_timesheet[timesheet_id],ohrm_timesheet[start_date],"NF",0,1)</f>
        <v>44851</v>
      </c>
      <c r="J395" s="1">
        <f>_xlfn.XLOOKUP(ohrm_timesheet_action_log[[#This Row],[timesheet_id]],ohrm_timesheet[timesheet_id],ohrm_timesheet[end_date],"NF",0,1)</f>
        <v>44857</v>
      </c>
      <c r="K395">
        <f>_xlfn.XLOOKUP(ohrm_timesheet_action_log[[#This Row],[timesheet_id]],ohrm_timesheet[timesheet_id],ohrm_timesheet[Year],"NF",0,1)</f>
        <v>2022</v>
      </c>
      <c r="L395">
        <f>_xlfn.XLOOKUP(ohrm_timesheet_action_log[[#This Row],[timesheet_id]],ohrm_timesheet[timesheet_id],ohrm_timesheet[Month],"NF",0,1)</f>
        <v>10</v>
      </c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 spans="1:49" x14ac:dyDescent="0.3">
      <c r="A396">
        <v>278</v>
      </c>
      <c r="B396">
        <v>391</v>
      </c>
      <c r="D396" t="s">
        <v>676</v>
      </c>
      <c r="E396" s="1">
        <v>44866</v>
      </c>
      <c r="F396">
        <v>6</v>
      </c>
      <c r="G396" t="str">
        <f>_xlfn.XLOOKUP(ohrm_timesheet_action_log[[#This Row],[timesheet_id]],ohrm_timesheet[timesheet_id],ohrm_timesheet[Employee Name],"NF",0,1)</f>
        <v>Shekhar Sharma</v>
      </c>
      <c r="H396" t="str">
        <f>_xlfn.XLOOKUP(ohrm_timesheet_action_log[[#This Row],[timesheet_id]],ohrm_timesheet[timesheet_id],ohrm_timesheet[state],"NF",0,1)</f>
        <v>APPROVED</v>
      </c>
      <c r="I396" s="1">
        <f>_xlfn.XLOOKUP(ohrm_timesheet_action_log[[#This Row],[timesheet_id]],ohrm_timesheet[timesheet_id],ohrm_timesheet[start_date],"NF",0,1)</f>
        <v>44858</v>
      </c>
      <c r="J396" s="1">
        <f>_xlfn.XLOOKUP(ohrm_timesheet_action_log[[#This Row],[timesheet_id]],ohrm_timesheet[timesheet_id],ohrm_timesheet[end_date],"NF",0,1)</f>
        <v>44864</v>
      </c>
      <c r="K396">
        <f>_xlfn.XLOOKUP(ohrm_timesheet_action_log[[#This Row],[timesheet_id]],ohrm_timesheet[timesheet_id],ohrm_timesheet[Year],"NF",0,1)</f>
        <v>2022</v>
      </c>
      <c r="L396">
        <f>_xlfn.XLOOKUP(ohrm_timesheet_action_log[[#This Row],[timesheet_id]],ohrm_timesheet[timesheet_id],ohrm_timesheet[Month],"NF",0,1)</f>
        <v>10</v>
      </c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 spans="1:49" x14ac:dyDescent="0.3">
      <c r="A397">
        <v>272</v>
      </c>
      <c r="B397">
        <v>392</v>
      </c>
      <c r="D397" t="s">
        <v>676</v>
      </c>
      <c r="E397" s="1">
        <v>44867</v>
      </c>
      <c r="F397">
        <v>15</v>
      </c>
      <c r="G397" t="str">
        <f>_xlfn.XLOOKUP(ohrm_timesheet_action_log[[#This Row],[timesheet_id]],ohrm_timesheet[timesheet_id],ohrm_timesheet[Employee Name],"NF",0,1)</f>
        <v>Gaurav Kokcha</v>
      </c>
      <c r="H397" t="str">
        <f>_xlfn.XLOOKUP(ohrm_timesheet_action_log[[#This Row],[timesheet_id]],ohrm_timesheet[timesheet_id],ohrm_timesheet[state],"NF",0,1)</f>
        <v>APPROVED</v>
      </c>
      <c r="I397" s="1">
        <f>_xlfn.XLOOKUP(ohrm_timesheet_action_log[[#This Row],[timesheet_id]],ohrm_timesheet[timesheet_id],ohrm_timesheet[start_date],"NF",0,1)</f>
        <v>44837</v>
      </c>
      <c r="J397" s="1">
        <f>_xlfn.XLOOKUP(ohrm_timesheet_action_log[[#This Row],[timesheet_id]],ohrm_timesheet[timesheet_id],ohrm_timesheet[end_date],"NF",0,1)</f>
        <v>44843</v>
      </c>
      <c r="K397">
        <f>_xlfn.XLOOKUP(ohrm_timesheet_action_log[[#This Row],[timesheet_id]],ohrm_timesheet[timesheet_id],ohrm_timesheet[Year],"NF",0,1)</f>
        <v>2022</v>
      </c>
      <c r="L397">
        <f>_xlfn.XLOOKUP(ohrm_timesheet_action_log[[#This Row],[timesheet_id]],ohrm_timesheet[timesheet_id],ohrm_timesheet[Month],"NF",0,1)</f>
        <v>10</v>
      </c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 spans="1:49" x14ac:dyDescent="0.3">
      <c r="A398">
        <v>274</v>
      </c>
      <c r="B398">
        <v>393</v>
      </c>
      <c r="D398" t="s">
        <v>676</v>
      </c>
      <c r="E398" s="1">
        <v>44867</v>
      </c>
      <c r="F398">
        <v>15</v>
      </c>
      <c r="G398" t="str">
        <f>_xlfn.XLOOKUP(ohrm_timesheet_action_log[[#This Row],[timesheet_id]],ohrm_timesheet[timesheet_id],ohrm_timesheet[Employee Name],"NF",0,1)</f>
        <v>Gaurav Kokcha</v>
      </c>
      <c r="H398" t="str">
        <f>_xlfn.XLOOKUP(ohrm_timesheet_action_log[[#This Row],[timesheet_id]],ohrm_timesheet[timesheet_id],ohrm_timesheet[state],"NF",0,1)</f>
        <v>APPROVED</v>
      </c>
      <c r="I398" s="1">
        <f>_xlfn.XLOOKUP(ohrm_timesheet_action_log[[#This Row],[timesheet_id]],ohrm_timesheet[timesheet_id],ohrm_timesheet[start_date],"NF",0,1)</f>
        <v>44844</v>
      </c>
      <c r="J398" s="1">
        <f>_xlfn.XLOOKUP(ohrm_timesheet_action_log[[#This Row],[timesheet_id]],ohrm_timesheet[timesheet_id],ohrm_timesheet[end_date],"NF",0,1)</f>
        <v>44850</v>
      </c>
      <c r="K398">
        <f>_xlfn.XLOOKUP(ohrm_timesheet_action_log[[#This Row],[timesheet_id]],ohrm_timesheet[timesheet_id],ohrm_timesheet[Year],"NF",0,1)</f>
        <v>2022</v>
      </c>
      <c r="L398">
        <f>_xlfn.XLOOKUP(ohrm_timesheet_action_log[[#This Row],[timesheet_id]],ohrm_timesheet[timesheet_id],ohrm_timesheet[Month],"NF",0,1)</f>
        <v>10</v>
      </c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 spans="1:49" x14ac:dyDescent="0.3">
      <c r="A399">
        <v>277</v>
      </c>
      <c r="B399">
        <v>394</v>
      </c>
      <c r="D399" t="s">
        <v>676</v>
      </c>
      <c r="E399" s="1">
        <v>44867</v>
      </c>
      <c r="F399">
        <v>15</v>
      </c>
      <c r="G399" t="str">
        <f>_xlfn.XLOOKUP(ohrm_timesheet_action_log[[#This Row],[timesheet_id]],ohrm_timesheet[timesheet_id],ohrm_timesheet[Employee Name],"NF",0,1)</f>
        <v>Gaurav Kokcha</v>
      </c>
      <c r="H399" t="str">
        <f>_xlfn.XLOOKUP(ohrm_timesheet_action_log[[#This Row],[timesheet_id]],ohrm_timesheet[timesheet_id],ohrm_timesheet[state],"NF",0,1)</f>
        <v>APPROVED</v>
      </c>
      <c r="I399" s="1">
        <f>_xlfn.XLOOKUP(ohrm_timesheet_action_log[[#This Row],[timesheet_id]],ohrm_timesheet[timesheet_id],ohrm_timesheet[start_date],"NF",0,1)</f>
        <v>44851</v>
      </c>
      <c r="J399" s="1">
        <f>_xlfn.XLOOKUP(ohrm_timesheet_action_log[[#This Row],[timesheet_id]],ohrm_timesheet[timesheet_id],ohrm_timesheet[end_date],"NF",0,1)</f>
        <v>44857</v>
      </c>
      <c r="K399">
        <f>_xlfn.XLOOKUP(ohrm_timesheet_action_log[[#This Row],[timesheet_id]],ohrm_timesheet[timesheet_id],ohrm_timesheet[Year],"NF",0,1)</f>
        <v>2022</v>
      </c>
      <c r="L399">
        <f>_xlfn.XLOOKUP(ohrm_timesheet_action_log[[#This Row],[timesheet_id]],ohrm_timesheet[timesheet_id],ohrm_timesheet[Month],"NF",0,1)</f>
        <v>10</v>
      </c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 spans="1:49" x14ac:dyDescent="0.3">
      <c r="A400">
        <v>281</v>
      </c>
      <c r="B400">
        <v>395</v>
      </c>
      <c r="D400" t="s">
        <v>676</v>
      </c>
      <c r="E400" s="1">
        <v>44867</v>
      </c>
      <c r="F400">
        <v>15</v>
      </c>
      <c r="G400" t="str">
        <f>_xlfn.XLOOKUP(ohrm_timesheet_action_log[[#This Row],[timesheet_id]],ohrm_timesheet[timesheet_id],ohrm_timesheet[Employee Name],"NF",0,1)</f>
        <v>Gaurav Kokcha</v>
      </c>
      <c r="H400" t="str">
        <f>_xlfn.XLOOKUP(ohrm_timesheet_action_log[[#This Row],[timesheet_id]],ohrm_timesheet[timesheet_id],ohrm_timesheet[state],"NF",0,1)</f>
        <v>APPROVED</v>
      </c>
      <c r="I400" s="1">
        <f>_xlfn.XLOOKUP(ohrm_timesheet_action_log[[#This Row],[timesheet_id]],ohrm_timesheet[timesheet_id],ohrm_timesheet[start_date],"NF",0,1)</f>
        <v>44858</v>
      </c>
      <c r="J400" s="1">
        <f>_xlfn.XLOOKUP(ohrm_timesheet_action_log[[#This Row],[timesheet_id]],ohrm_timesheet[timesheet_id],ohrm_timesheet[end_date],"NF",0,1)</f>
        <v>44864</v>
      </c>
      <c r="K400">
        <f>_xlfn.XLOOKUP(ohrm_timesheet_action_log[[#This Row],[timesheet_id]],ohrm_timesheet[timesheet_id],ohrm_timesheet[Year],"NF",0,1)</f>
        <v>2022</v>
      </c>
      <c r="L400">
        <f>_xlfn.XLOOKUP(ohrm_timesheet_action_log[[#This Row],[timesheet_id]],ohrm_timesheet[timesheet_id],ohrm_timesheet[Month],"NF",0,1)</f>
        <v>10</v>
      </c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 spans="1:49" x14ac:dyDescent="0.3">
      <c r="A401">
        <v>281</v>
      </c>
      <c r="B401">
        <v>396</v>
      </c>
      <c r="C401" t="s">
        <v>55</v>
      </c>
      <c r="D401" t="s">
        <v>675</v>
      </c>
      <c r="E401" s="1">
        <v>44870</v>
      </c>
      <c r="F401">
        <v>99999</v>
      </c>
      <c r="G401" t="str">
        <f>_xlfn.XLOOKUP(ohrm_timesheet_action_log[[#This Row],[timesheet_id]],ohrm_timesheet[timesheet_id],ohrm_timesheet[Employee Name],"NF",0,1)</f>
        <v>Gaurav Kokcha</v>
      </c>
      <c r="H401" t="str">
        <f>_xlfn.XLOOKUP(ohrm_timesheet_action_log[[#This Row],[timesheet_id]],ohrm_timesheet[timesheet_id],ohrm_timesheet[state],"NF",0,1)</f>
        <v>APPROVED</v>
      </c>
      <c r="I401" s="1">
        <f>_xlfn.XLOOKUP(ohrm_timesheet_action_log[[#This Row],[timesheet_id]],ohrm_timesheet[timesheet_id],ohrm_timesheet[start_date],"NF",0,1)</f>
        <v>44858</v>
      </c>
      <c r="J401" s="1">
        <f>_xlfn.XLOOKUP(ohrm_timesheet_action_log[[#This Row],[timesheet_id]],ohrm_timesheet[timesheet_id],ohrm_timesheet[end_date],"NF",0,1)</f>
        <v>44864</v>
      </c>
      <c r="K401">
        <f>_xlfn.XLOOKUP(ohrm_timesheet_action_log[[#This Row],[timesheet_id]],ohrm_timesheet[timesheet_id],ohrm_timesheet[Year],"NF",0,1)</f>
        <v>2022</v>
      </c>
      <c r="L401">
        <f>_xlfn.XLOOKUP(ohrm_timesheet_action_log[[#This Row],[timesheet_id]],ohrm_timesheet[timesheet_id],ohrm_timesheet[Month],"NF",0,1)</f>
        <v>10</v>
      </c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 spans="1:49" x14ac:dyDescent="0.3">
      <c r="A402">
        <v>277</v>
      </c>
      <c r="B402">
        <v>397</v>
      </c>
      <c r="C402" t="s">
        <v>55</v>
      </c>
      <c r="D402" t="s">
        <v>675</v>
      </c>
      <c r="E402" s="1">
        <v>44870</v>
      </c>
      <c r="F402">
        <v>99999</v>
      </c>
      <c r="G402" t="str">
        <f>_xlfn.XLOOKUP(ohrm_timesheet_action_log[[#This Row],[timesheet_id]],ohrm_timesheet[timesheet_id],ohrm_timesheet[Employee Name],"NF",0,1)</f>
        <v>Gaurav Kokcha</v>
      </c>
      <c r="H402" t="str">
        <f>_xlfn.XLOOKUP(ohrm_timesheet_action_log[[#This Row],[timesheet_id]],ohrm_timesheet[timesheet_id],ohrm_timesheet[state],"NF",0,1)</f>
        <v>APPROVED</v>
      </c>
      <c r="I402" s="1">
        <f>_xlfn.XLOOKUP(ohrm_timesheet_action_log[[#This Row],[timesheet_id]],ohrm_timesheet[timesheet_id],ohrm_timesheet[start_date],"NF",0,1)</f>
        <v>44851</v>
      </c>
      <c r="J402" s="1">
        <f>_xlfn.XLOOKUP(ohrm_timesheet_action_log[[#This Row],[timesheet_id]],ohrm_timesheet[timesheet_id],ohrm_timesheet[end_date],"NF",0,1)</f>
        <v>44857</v>
      </c>
      <c r="K402">
        <f>_xlfn.XLOOKUP(ohrm_timesheet_action_log[[#This Row],[timesheet_id]],ohrm_timesheet[timesheet_id],ohrm_timesheet[Year],"NF",0,1)</f>
        <v>2022</v>
      </c>
      <c r="L402">
        <f>_xlfn.XLOOKUP(ohrm_timesheet_action_log[[#This Row],[timesheet_id]],ohrm_timesheet[timesheet_id],ohrm_timesheet[Month],"NF",0,1)</f>
        <v>10</v>
      </c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 spans="1:49" x14ac:dyDescent="0.3">
      <c r="A403">
        <v>274</v>
      </c>
      <c r="B403">
        <v>398</v>
      </c>
      <c r="C403" t="s">
        <v>55</v>
      </c>
      <c r="D403" t="s">
        <v>675</v>
      </c>
      <c r="E403" s="1">
        <v>44870</v>
      </c>
      <c r="F403">
        <v>99999</v>
      </c>
      <c r="G403" t="str">
        <f>_xlfn.XLOOKUP(ohrm_timesheet_action_log[[#This Row],[timesheet_id]],ohrm_timesheet[timesheet_id],ohrm_timesheet[Employee Name],"NF",0,1)</f>
        <v>Gaurav Kokcha</v>
      </c>
      <c r="H403" t="str">
        <f>_xlfn.XLOOKUP(ohrm_timesheet_action_log[[#This Row],[timesheet_id]],ohrm_timesheet[timesheet_id],ohrm_timesheet[state],"NF",0,1)</f>
        <v>APPROVED</v>
      </c>
      <c r="I403" s="1">
        <f>_xlfn.XLOOKUP(ohrm_timesheet_action_log[[#This Row],[timesheet_id]],ohrm_timesheet[timesheet_id],ohrm_timesheet[start_date],"NF",0,1)</f>
        <v>44844</v>
      </c>
      <c r="J403" s="1">
        <f>_xlfn.XLOOKUP(ohrm_timesheet_action_log[[#This Row],[timesheet_id]],ohrm_timesheet[timesheet_id],ohrm_timesheet[end_date],"NF",0,1)</f>
        <v>44850</v>
      </c>
      <c r="K403">
        <f>_xlfn.XLOOKUP(ohrm_timesheet_action_log[[#This Row],[timesheet_id]],ohrm_timesheet[timesheet_id],ohrm_timesheet[Year],"NF",0,1)</f>
        <v>2022</v>
      </c>
      <c r="L403">
        <f>_xlfn.XLOOKUP(ohrm_timesheet_action_log[[#This Row],[timesheet_id]],ohrm_timesheet[timesheet_id],ohrm_timesheet[Month],"NF",0,1)</f>
        <v>10</v>
      </c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 spans="1:49" x14ac:dyDescent="0.3">
      <c r="A404">
        <v>272</v>
      </c>
      <c r="B404">
        <v>399</v>
      </c>
      <c r="C404" t="s">
        <v>55</v>
      </c>
      <c r="D404" t="s">
        <v>675</v>
      </c>
      <c r="E404" s="1">
        <v>44870</v>
      </c>
      <c r="F404">
        <v>99999</v>
      </c>
      <c r="G404" t="str">
        <f>_xlfn.XLOOKUP(ohrm_timesheet_action_log[[#This Row],[timesheet_id]],ohrm_timesheet[timesheet_id],ohrm_timesheet[Employee Name],"NF",0,1)</f>
        <v>Gaurav Kokcha</v>
      </c>
      <c r="H404" t="str">
        <f>_xlfn.XLOOKUP(ohrm_timesheet_action_log[[#This Row],[timesheet_id]],ohrm_timesheet[timesheet_id],ohrm_timesheet[state],"NF",0,1)</f>
        <v>APPROVED</v>
      </c>
      <c r="I404" s="1">
        <f>_xlfn.XLOOKUP(ohrm_timesheet_action_log[[#This Row],[timesheet_id]],ohrm_timesheet[timesheet_id],ohrm_timesheet[start_date],"NF",0,1)</f>
        <v>44837</v>
      </c>
      <c r="J404" s="1">
        <f>_xlfn.XLOOKUP(ohrm_timesheet_action_log[[#This Row],[timesheet_id]],ohrm_timesheet[timesheet_id],ohrm_timesheet[end_date],"NF",0,1)</f>
        <v>44843</v>
      </c>
      <c r="K404">
        <f>_xlfn.XLOOKUP(ohrm_timesheet_action_log[[#This Row],[timesheet_id]],ohrm_timesheet[timesheet_id],ohrm_timesheet[Year],"NF",0,1)</f>
        <v>2022</v>
      </c>
      <c r="L404">
        <f>_xlfn.XLOOKUP(ohrm_timesheet_action_log[[#This Row],[timesheet_id]],ohrm_timesheet[timesheet_id],ohrm_timesheet[Month],"NF",0,1)</f>
        <v>10</v>
      </c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 spans="1:49" x14ac:dyDescent="0.3">
      <c r="A405">
        <v>280</v>
      </c>
      <c r="B405">
        <v>400</v>
      </c>
      <c r="C405" t="s">
        <v>55</v>
      </c>
      <c r="D405" t="s">
        <v>675</v>
      </c>
      <c r="E405" s="1">
        <v>44870</v>
      </c>
      <c r="F405">
        <v>99999</v>
      </c>
      <c r="G405" t="str">
        <f>_xlfn.XLOOKUP(ohrm_timesheet_action_log[[#This Row],[timesheet_id]],ohrm_timesheet[timesheet_id],ohrm_timesheet[Employee Name],"NF",0,1)</f>
        <v>Shekhar Sharma</v>
      </c>
      <c r="H405" t="str">
        <f>_xlfn.XLOOKUP(ohrm_timesheet_action_log[[#This Row],[timesheet_id]],ohrm_timesheet[timesheet_id],ohrm_timesheet[state],"NF",0,1)</f>
        <v>APPROVED</v>
      </c>
      <c r="I405" s="1">
        <f>_xlfn.XLOOKUP(ohrm_timesheet_action_log[[#This Row],[timesheet_id]],ohrm_timesheet[timesheet_id],ohrm_timesheet[start_date],"NF",0,1)</f>
        <v>44844</v>
      </c>
      <c r="J405" s="1">
        <f>_xlfn.XLOOKUP(ohrm_timesheet_action_log[[#This Row],[timesheet_id]],ohrm_timesheet[timesheet_id],ohrm_timesheet[end_date],"NF",0,1)</f>
        <v>44850</v>
      </c>
      <c r="K405">
        <f>_xlfn.XLOOKUP(ohrm_timesheet_action_log[[#This Row],[timesheet_id]],ohrm_timesheet[timesheet_id],ohrm_timesheet[Year],"NF",0,1)</f>
        <v>2022</v>
      </c>
      <c r="L405">
        <f>_xlfn.XLOOKUP(ohrm_timesheet_action_log[[#This Row],[timesheet_id]],ohrm_timesheet[timesheet_id],ohrm_timesheet[Month],"NF",0,1)</f>
        <v>10</v>
      </c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 spans="1:49" x14ac:dyDescent="0.3">
      <c r="A406">
        <v>278</v>
      </c>
      <c r="B406">
        <v>401</v>
      </c>
      <c r="C406" t="s">
        <v>55</v>
      </c>
      <c r="D406" t="s">
        <v>675</v>
      </c>
      <c r="E406" s="1">
        <v>44870</v>
      </c>
      <c r="F406">
        <v>99999</v>
      </c>
      <c r="G406" t="str">
        <f>_xlfn.XLOOKUP(ohrm_timesheet_action_log[[#This Row],[timesheet_id]],ohrm_timesheet[timesheet_id],ohrm_timesheet[Employee Name],"NF",0,1)</f>
        <v>Shekhar Sharma</v>
      </c>
      <c r="H406" t="str">
        <f>_xlfn.XLOOKUP(ohrm_timesheet_action_log[[#This Row],[timesheet_id]],ohrm_timesheet[timesheet_id],ohrm_timesheet[state],"NF",0,1)</f>
        <v>APPROVED</v>
      </c>
      <c r="I406" s="1">
        <f>_xlfn.XLOOKUP(ohrm_timesheet_action_log[[#This Row],[timesheet_id]],ohrm_timesheet[timesheet_id],ohrm_timesheet[start_date],"NF",0,1)</f>
        <v>44858</v>
      </c>
      <c r="J406" s="1">
        <f>_xlfn.XLOOKUP(ohrm_timesheet_action_log[[#This Row],[timesheet_id]],ohrm_timesheet[timesheet_id],ohrm_timesheet[end_date],"NF",0,1)</f>
        <v>44864</v>
      </c>
      <c r="K406">
        <f>_xlfn.XLOOKUP(ohrm_timesheet_action_log[[#This Row],[timesheet_id]],ohrm_timesheet[timesheet_id],ohrm_timesheet[Year],"NF",0,1)</f>
        <v>2022</v>
      </c>
      <c r="L406">
        <f>_xlfn.XLOOKUP(ohrm_timesheet_action_log[[#This Row],[timesheet_id]],ohrm_timesheet[timesheet_id],ohrm_timesheet[Month],"NF",0,1)</f>
        <v>10</v>
      </c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 spans="1:49" x14ac:dyDescent="0.3">
      <c r="A407">
        <v>279</v>
      </c>
      <c r="B407">
        <v>402</v>
      </c>
      <c r="C407" t="s">
        <v>55</v>
      </c>
      <c r="D407" t="s">
        <v>675</v>
      </c>
      <c r="E407" s="1">
        <v>44870</v>
      </c>
      <c r="F407">
        <v>99999</v>
      </c>
      <c r="G407" t="str">
        <f>_xlfn.XLOOKUP(ohrm_timesheet_action_log[[#This Row],[timesheet_id]],ohrm_timesheet[timesheet_id],ohrm_timesheet[Employee Name],"NF",0,1)</f>
        <v>Shekhar Sharma</v>
      </c>
      <c r="H407" t="str">
        <f>_xlfn.XLOOKUP(ohrm_timesheet_action_log[[#This Row],[timesheet_id]],ohrm_timesheet[timesheet_id],ohrm_timesheet[state],"NF",0,1)</f>
        <v>APPROVED</v>
      </c>
      <c r="I407" s="1">
        <f>_xlfn.XLOOKUP(ohrm_timesheet_action_log[[#This Row],[timesheet_id]],ohrm_timesheet[timesheet_id],ohrm_timesheet[start_date],"NF",0,1)</f>
        <v>44851</v>
      </c>
      <c r="J407" s="1">
        <f>_xlfn.XLOOKUP(ohrm_timesheet_action_log[[#This Row],[timesheet_id]],ohrm_timesheet[timesheet_id],ohrm_timesheet[end_date],"NF",0,1)</f>
        <v>44857</v>
      </c>
      <c r="K407">
        <f>_xlfn.XLOOKUP(ohrm_timesheet_action_log[[#This Row],[timesheet_id]],ohrm_timesheet[timesheet_id],ohrm_timesheet[Year],"NF",0,1)</f>
        <v>2022</v>
      </c>
      <c r="L407">
        <f>_xlfn.XLOOKUP(ohrm_timesheet_action_log[[#This Row],[timesheet_id]],ohrm_timesheet[timesheet_id],ohrm_timesheet[Month],"NF",0,1)</f>
        <v>10</v>
      </c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 spans="1:49" x14ac:dyDescent="0.3">
      <c r="A408">
        <v>262</v>
      </c>
      <c r="B408">
        <v>403</v>
      </c>
      <c r="C408" t="s">
        <v>55</v>
      </c>
      <c r="D408" t="s">
        <v>675</v>
      </c>
      <c r="E408" s="1">
        <v>44870</v>
      </c>
      <c r="F408">
        <v>99999</v>
      </c>
      <c r="G408" t="str">
        <f>_xlfn.XLOOKUP(ohrm_timesheet_action_log[[#This Row],[timesheet_id]],ohrm_timesheet[timesheet_id],ohrm_timesheet[Employee Name],"NF",0,1)</f>
        <v>x_Ajit Singh</v>
      </c>
      <c r="H408" t="str">
        <f>_xlfn.XLOOKUP(ohrm_timesheet_action_log[[#This Row],[timesheet_id]],ohrm_timesheet[timesheet_id],ohrm_timesheet[state],"NF",0,1)</f>
        <v>APPROVED</v>
      </c>
      <c r="I408" s="1">
        <f>_xlfn.XLOOKUP(ohrm_timesheet_action_log[[#This Row],[timesheet_id]],ohrm_timesheet[timesheet_id],ohrm_timesheet[start_date],"NF",0,1)</f>
        <v>44837</v>
      </c>
      <c r="J408" s="1">
        <f>_xlfn.XLOOKUP(ohrm_timesheet_action_log[[#This Row],[timesheet_id]],ohrm_timesheet[timesheet_id],ohrm_timesheet[end_date],"NF",0,1)</f>
        <v>44843</v>
      </c>
      <c r="K408">
        <f>_xlfn.XLOOKUP(ohrm_timesheet_action_log[[#This Row],[timesheet_id]],ohrm_timesheet[timesheet_id],ohrm_timesheet[Year],"NF",0,1)</f>
        <v>2022</v>
      </c>
      <c r="L408">
        <f>_xlfn.XLOOKUP(ohrm_timesheet_action_log[[#This Row],[timesheet_id]],ohrm_timesheet[timesheet_id],ohrm_timesheet[Month],"NF",0,1)</f>
        <v>10</v>
      </c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 spans="1:49" x14ac:dyDescent="0.3">
      <c r="A409">
        <v>291</v>
      </c>
      <c r="B409">
        <v>404</v>
      </c>
      <c r="C409" t="s">
        <v>55</v>
      </c>
      <c r="D409" t="s">
        <v>675</v>
      </c>
      <c r="E409" s="1">
        <v>44870</v>
      </c>
      <c r="F409">
        <v>99999</v>
      </c>
      <c r="G409" t="str">
        <f>_xlfn.XLOOKUP(ohrm_timesheet_action_log[[#This Row],[timesheet_id]],ohrm_timesheet[timesheet_id],ohrm_timesheet[Employee Name],"NF",0,1)</f>
        <v>x_Ajit Singh</v>
      </c>
      <c r="H409" t="str">
        <f>_xlfn.XLOOKUP(ohrm_timesheet_action_log[[#This Row],[timesheet_id]],ohrm_timesheet[timesheet_id],ohrm_timesheet[state],"NF",0,1)</f>
        <v>APPROVED</v>
      </c>
      <c r="I409" s="1">
        <f>_xlfn.XLOOKUP(ohrm_timesheet_action_log[[#This Row],[timesheet_id]],ohrm_timesheet[timesheet_id],ohrm_timesheet[start_date],"NF",0,1)</f>
        <v>44844</v>
      </c>
      <c r="J409" s="1">
        <f>_xlfn.XLOOKUP(ohrm_timesheet_action_log[[#This Row],[timesheet_id]],ohrm_timesheet[timesheet_id],ohrm_timesheet[end_date],"NF",0,1)</f>
        <v>44850</v>
      </c>
      <c r="K409">
        <f>_xlfn.XLOOKUP(ohrm_timesheet_action_log[[#This Row],[timesheet_id]],ohrm_timesheet[timesheet_id],ohrm_timesheet[Year],"NF",0,1)</f>
        <v>2022</v>
      </c>
      <c r="L409">
        <f>_xlfn.XLOOKUP(ohrm_timesheet_action_log[[#This Row],[timesheet_id]],ohrm_timesheet[timesheet_id],ohrm_timesheet[Month],"NF",0,1)</f>
        <v>10</v>
      </c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 spans="1:49" x14ac:dyDescent="0.3">
      <c r="A410">
        <v>290</v>
      </c>
      <c r="B410">
        <v>405</v>
      </c>
      <c r="C410" t="s">
        <v>55</v>
      </c>
      <c r="D410" t="s">
        <v>675</v>
      </c>
      <c r="E410" s="1">
        <v>44870</v>
      </c>
      <c r="F410">
        <v>99999</v>
      </c>
      <c r="G410" t="str">
        <f>_xlfn.XLOOKUP(ohrm_timesheet_action_log[[#This Row],[timesheet_id]],ohrm_timesheet[timesheet_id],ohrm_timesheet[Employee Name],"NF",0,1)</f>
        <v>x_Ajit Singh</v>
      </c>
      <c r="H410" t="str">
        <f>_xlfn.XLOOKUP(ohrm_timesheet_action_log[[#This Row],[timesheet_id]],ohrm_timesheet[timesheet_id],ohrm_timesheet[state],"NF",0,1)</f>
        <v>APPROVED</v>
      </c>
      <c r="I410" s="1">
        <f>_xlfn.XLOOKUP(ohrm_timesheet_action_log[[#This Row],[timesheet_id]],ohrm_timesheet[timesheet_id],ohrm_timesheet[start_date],"NF",0,1)</f>
        <v>44851</v>
      </c>
      <c r="J410" s="1">
        <f>_xlfn.XLOOKUP(ohrm_timesheet_action_log[[#This Row],[timesheet_id]],ohrm_timesheet[timesheet_id],ohrm_timesheet[end_date],"NF",0,1)</f>
        <v>44857</v>
      </c>
      <c r="K410">
        <f>_xlfn.XLOOKUP(ohrm_timesheet_action_log[[#This Row],[timesheet_id]],ohrm_timesheet[timesheet_id],ohrm_timesheet[Year],"NF",0,1)</f>
        <v>2022</v>
      </c>
      <c r="L410">
        <f>_xlfn.XLOOKUP(ohrm_timesheet_action_log[[#This Row],[timesheet_id]],ohrm_timesheet[timesheet_id],ohrm_timesheet[Month],"NF",0,1)</f>
        <v>10</v>
      </c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 spans="1:49" x14ac:dyDescent="0.3">
      <c r="A411">
        <v>289</v>
      </c>
      <c r="B411">
        <v>406</v>
      </c>
      <c r="C411" t="s">
        <v>55</v>
      </c>
      <c r="D411" t="s">
        <v>675</v>
      </c>
      <c r="E411" s="1">
        <v>44870</v>
      </c>
      <c r="F411">
        <v>99999</v>
      </c>
      <c r="G411" t="str">
        <f>_xlfn.XLOOKUP(ohrm_timesheet_action_log[[#This Row],[timesheet_id]],ohrm_timesheet[timesheet_id],ohrm_timesheet[Employee Name],"NF",0,1)</f>
        <v>x_Ajit Singh</v>
      </c>
      <c r="H411" t="str">
        <f>_xlfn.XLOOKUP(ohrm_timesheet_action_log[[#This Row],[timesheet_id]],ohrm_timesheet[timesheet_id],ohrm_timesheet[state],"NF",0,1)</f>
        <v>APPROVED</v>
      </c>
      <c r="I411" s="1">
        <f>_xlfn.XLOOKUP(ohrm_timesheet_action_log[[#This Row],[timesheet_id]],ohrm_timesheet[timesheet_id],ohrm_timesheet[start_date],"NF",0,1)</f>
        <v>44858</v>
      </c>
      <c r="J411" s="1">
        <f>_xlfn.XLOOKUP(ohrm_timesheet_action_log[[#This Row],[timesheet_id]],ohrm_timesheet[timesheet_id],ohrm_timesheet[end_date],"NF",0,1)</f>
        <v>44864</v>
      </c>
      <c r="K411">
        <f>_xlfn.XLOOKUP(ohrm_timesheet_action_log[[#This Row],[timesheet_id]],ohrm_timesheet[timesheet_id],ohrm_timesheet[Year],"NF",0,1)</f>
        <v>2022</v>
      </c>
      <c r="L411">
        <f>_xlfn.XLOOKUP(ohrm_timesheet_action_log[[#This Row],[timesheet_id]],ohrm_timesheet[timesheet_id],ohrm_timesheet[Month],"NF",0,1)</f>
        <v>10</v>
      </c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 spans="1:49" x14ac:dyDescent="0.3">
      <c r="A412">
        <v>278</v>
      </c>
      <c r="B412">
        <v>407</v>
      </c>
      <c r="D412" t="s">
        <v>685</v>
      </c>
      <c r="E412" s="1">
        <v>44870</v>
      </c>
      <c r="F412">
        <v>99999</v>
      </c>
      <c r="G412" t="str">
        <f>_xlfn.XLOOKUP(ohrm_timesheet_action_log[[#This Row],[timesheet_id]],ohrm_timesheet[timesheet_id],ohrm_timesheet[Employee Name],"NF",0,1)</f>
        <v>Shekhar Sharma</v>
      </c>
      <c r="H412" t="str">
        <f>_xlfn.XLOOKUP(ohrm_timesheet_action_log[[#This Row],[timesheet_id]],ohrm_timesheet[timesheet_id],ohrm_timesheet[state],"NF",0,1)</f>
        <v>APPROVED</v>
      </c>
      <c r="I412" s="1">
        <f>_xlfn.XLOOKUP(ohrm_timesheet_action_log[[#This Row],[timesheet_id]],ohrm_timesheet[timesheet_id],ohrm_timesheet[start_date],"NF",0,1)</f>
        <v>44858</v>
      </c>
      <c r="J412" s="1">
        <f>_xlfn.XLOOKUP(ohrm_timesheet_action_log[[#This Row],[timesheet_id]],ohrm_timesheet[timesheet_id],ohrm_timesheet[end_date],"NF",0,1)</f>
        <v>44864</v>
      </c>
      <c r="K412">
        <f>_xlfn.XLOOKUP(ohrm_timesheet_action_log[[#This Row],[timesheet_id]],ohrm_timesheet[timesheet_id],ohrm_timesheet[Year],"NF",0,1)</f>
        <v>2022</v>
      </c>
      <c r="L412">
        <f>_xlfn.XLOOKUP(ohrm_timesheet_action_log[[#This Row],[timesheet_id]],ohrm_timesheet[timesheet_id],ohrm_timesheet[Month],"NF",0,1)</f>
        <v>10</v>
      </c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 spans="1:49" x14ac:dyDescent="0.3">
      <c r="A413">
        <v>278</v>
      </c>
      <c r="B413">
        <v>408</v>
      </c>
      <c r="C413" t="s">
        <v>693</v>
      </c>
      <c r="D413" t="s">
        <v>675</v>
      </c>
      <c r="E413" s="1">
        <v>44870</v>
      </c>
      <c r="F413">
        <v>99999</v>
      </c>
      <c r="G413" t="str">
        <f>_xlfn.XLOOKUP(ohrm_timesheet_action_log[[#This Row],[timesheet_id]],ohrm_timesheet[timesheet_id],ohrm_timesheet[Employee Name],"NF",0,1)</f>
        <v>Shekhar Sharma</v>
      </c>
      <c r="H413" t="str">
        <f>_xlfn.XLOOKUP(ohrm_timesheet_action_log[[#This Row],[timesheet_id]],ohrm_timesheet[timesheet_id],ohrm_timesheet[state],"NF",0,1)</f>
        <v>APPROVED</v>
      </c>
      <c r="I413" s="1">
        <f>_xlfn.XLOOKUP(ohrm_timesheet_action_log[[#This Row],[timesheet_id]],ohrm_timesheet[timesheet_id],ohrm_timesheet[start_date],"NF",0,1)</f>
        <v>44858</v>
      </c>
      <c r="J413" s="1">
        <f>_xlfn.XLOOKUP(ohrm_timesheet_action_log[[#This Row],[timesheet_id]],ohrm_timesheet[timesheet_id],ohrm_timesheet[end_date],"NF",0,1)</f>
        <v>44864</v>
      </c>
      <c r="K413">
        <f>_xlfn.XLOOKUP(ohrm_timesheet_action_log[[#This Row],[timesheet_id]],ohrm_timesheet[timesheet_id],ohrm_timesheet[Year],"NF",0,1)</f>
        <v>2022</v>
      </c>
      <c r="L413">
        <f>_xlfn.XLOOKUP(ohrm_timesheet_action_log[[#This Row],[timesheet_id]],ohrm_timesheet[timesheet_id],ohrm_timesheet[Month],"NF",0,1)</f>
        <v>10</v>
      </c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 spans="1:49" x14ac:dyDescent="0.3">
      <c r="A414">
        <v>278</v>
      </c>
      <c r="B414">
        <v>409</v>
      </c>
      <c r="D414" t="s">
        <v>685</v>
      </c>
      <c r="E414" s="1">
        <v>44870</v>
      </c>
      <c r="F414">
        <v>99999</v>
      </c>
      <c r="G414" t="str">
        <f>_xlfn.XLOOKUP(ohrm_timesheet_action_log[[#This Row],[timesheet_id]],ohrm_timesheet[timesheet_id],ohrm_timesheet[Employee Name],"NF",0,1)</f>
        <v>Shekhar Sharma</v>
      </c>
      <c r="H414" t="str">
        <f>_xlfn.XLOOKUP(ohrm_timesheet_action_log[[#This Row],[timesheet_id]],ohrm_timesheet[timesheet_id],ohrm_timesheet[state],"NF",0,1)</f>
        <v>APPROVED</v>
      </c>
      <c r="I414" s="1">
        <f>_xlfn.XLOOKUP(ohrm_timesheet_action_log[[#This Row],[timesheet_id]],ohrm_timesheet[timesheet_id],ohrm_timesheet[start_date],"NF",0,1)</f>
        <v>44858</v>
      </c>
      <c r="J414" s="1">
        <f>_xlfn.XLOOKUP(ohrm_timesheet_action_log[[#This Row],[timesheet_id]],ohrm_timesheet[timesheet_id],ohrm_timesheet[end_date],"NF",0,1)</f>
        <v>44864</v>
      </c>
      <c r="K414">
        <f>_xlfn.XLOOKUP(ohrm_timesheet_action_log[[#This Row],[timesheet_id]],ohrm_timesheet[timesheet_id],ohrm_timesheet[Year],"NF",0,1)</f>
        <v>2022</v>
      </c>
      <c r="L414">
        <f>_xlfn.XLOOKUP(ohrm_timesheet_action_log[[#This Row],[timesheet_id]],ohrm_timesheet[timesheet_id],ohrm_timesheet[Month],"NF",0,1)</f>
        <v>10</v>
      </c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 spans="1:49" x14ac:dyDescent="0.3">
      <c r="A415">
        <v>278</v>
      </c>
      <c r="B415">
        <v>410</v>
      </c>
      <c r="C415" t="s">
        <v>693</v>
      </c>
      <c r="D415" t="s">
        <v>364</v>
      </c>
      <c r="E415" s="1">
        <v>44870</v>
      </c>
      <c r="F415">
        <v>99999</v>
      </c>
      <c r="G415" t="str">
        <f>_xlfn.XLOOKUP(ohrm_timesheet_action_log[[#This Row],[timesheet_id]],ohrm_timesheet[timesheet_id],ohrm_timesheet[Employee Name],"NF",0,1)</f>
        <v>Shekhar Sharma</v>
      </c>
      <c r="H415" t="str">
        <f>_xlfn.XLOOKUP(ohrm_timesheet_action_log[[#This Row],[timesheet_id]],ohrm_timesheet[timesheet_id],ohrm_timesheet[state],"NF",0,1)</f>
        <v>APPROVED</v>
      </c>
      <c r="I415" s="1">
        <f>_xlfn.XLOOKUP(ohrm_timesheet_action_log[[#This Row],[timesheet_id]],ohrm_timesheet[timesheet_id],ohrm_timesheet[start_date],"NF",0,1)</f>
        <v>44858</v>
      </c>
      <c r="J415" s="1">
        <f>_xlfn.XLOOKUP(ohrm_timesheet_action_log[[#This Row],[timesheet_id]],ohrm_timesheet[timesheet_id],ohrm_timesheet[end_date],"NF",0,1)</f>
        <v>44864</v>
      </c>
      <c r="K415">
        <f>_xlfn.XLOOKUP(ohrm_timesheet_action_log[[#This Row],[timesheet_id]],ohrm_timesheet[timesheet_id],ohrm_timesheet[Year],"NF",0,1)</f>
        <v>2022</v>
      </c>
      <c r="L415">
        <f>_xlfn.XLOOKUP(ohrm_timesheet_action_log[[#This Row],[timesheet_id]],ohrm_timesheet[timesheet_id],ohrm_timesheet[Month],"NF",0,1)</f>
        <v>10</v>
      </c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 spans="1:49" x14ac:dyDescent="0.3">
      <c r="A416">
        <v>278</v>
      </c>
      <c r="B416">
        <v>411</v>
      </c>
      <c r="D416" t="s">
        <v>676</v>
      </c>
      <c r="E416" s="1">
        <v>44870</v>
      </c>
      <c r="F416">
        <v>6</v>
      </c>
      <c r="G416" t="str">
        <f>_xlfn.XLOOKUP(ohrm_timesheet_action_log[[#This Row],[timesheet_id]],ohrm_timesheet[timesheet_id],ohrm_timesheet[Employee Name],"NF",0,1)</f>
        <v>Shekhar Sharma</v>
      </c>
      <c r="H416" t="str">
        <f>_xlfn.XLOOKUP(ohrm_timesheet_action_log[[#This Row],[timesheet_id]],ohrm_timesheet[timesheet_id],ohrm_timesheet[state],"NF",0,1)</f>
        <v>APPROVED</v>
      </c>
      <c r="I416" s="1">
        <f>_xlfn.XLOOKUP(ohrm_timesheet_action_log[[#This Row],[timesheet_id]],ohrm_timesheet[timesheet_id],ohrm_timesheet[start_date],"NF",0,1)</f>
        <v>44858</v>
      </c>
      <c r="J416" s="1">
        <f>_xlfn.XLOOKUP(ohrm_timesheet_action_log[[#This Row],[timesheet_id]],ohrm_timesheet[timesheet_id],ohrm_timesheet[end_date],"NF",0,1)</f>
        <v>44864</v>
      </c>
      <c r="K416">
        <f>_xlfn.XLOOKUP(ohrm_timesheet_action_log[[#This Row],[timesheet_id]],ohrm_timesheet[timesheet_id],ohrm_timesheet[Year],"NF",0,1)</f>
        <v>2022</v>
      </c>
      <c r="L416">
        <f>_xlfn.XLOOKUP(ohrm_timesheet_action_log[[#This Row],[timesheet_id]],ohrm_timesheet[timesheet_id],ohrm_timesheet[Month],"NF",0,1)</f>
        <v>10</v>
      </c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 spans="1:49" x14ac:dyDescent="0.3">
      <c r="A417">
        <v>278</v>
      </c>
      <c r="B417">
        <v>412</v>
      </c>
      <c r="C417" t="s">
        <v>55</v>
      </c>
      <c r="D417" t="s">
        <v>675</v>
      </c>
      <c r="E417" s="1">
        <v>44870</v>
      </c>
      <c r="F417">
        <v>99999</v>
      </c>
      <c r="G417" t="str">
        <f>_xlfn.XLOOKUP(ohrm_timesheet_action_log[[#This Row],[timesheet_id]],ohrm_timesheet[timesheet_id],ohrm_timesheet[Employee Name],"NF",0,1)</f>
        <v>Shekhar Sharma</v>
      </c>
      <c r="H417" t="str">
        <f>_xlfn.XLOOKUP(ohrm_timesheet_action_log[[#This Row],[timesheet_id]],ohrm_timesheet[timesheet_id],ohrm_timesheet[state],"NF",0,1)</f>
        <v>APPROVED</v>
      </c>
      <c r="I417" s="1">
        <f>_xlfn.XLOOKUP(ohrm_timesheet_action_log[[#This Row],[timesheet_id]],ohrm_timesheet[timesheet_id],ohrm_timesheet[start_date],"NF",0,1)</f>
        <v>44858</v>
      </c>
      <c r="J417" s="1">
        <f>_xlfn.XLOOKUP(ohrm_timesheet_action_log[[#This Row],[timesheet_id]],ohrm_timesheet[timesheet_id],ohrm_timesheet[end_date],"NF",0,1)</f>
        <v>44864</v>
      </c>
      <c r="K417">
        <f>_xlfn.XLOOKUP(ohrm_timesheet_action_log[[#This Row],[timesheet_id]],ohrm_timesheet[timesheet_id],ohrm_timesheet[Year],"NF",0,1)</f>
        <v>2022</v>
      </c>
      <c r="L417">
        <f>_xlfn.XLOOKUP(ohrm_timesheet_action_log[[#This Row],[timesheet_id]],ohrm_timesheet[timesheet_id],ohrm_timesheet[Month],"NF",0,1)</f>
        <v>10</v>
      </c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 spans="1:49" x14ac:dyDescent="0.3">
      <c r="A418">
        <v>289</v>
      </c>
      <c r="B418">
        <v>413</v>
      </c>
      <c r="D418" t="s">
        <v>685</v>
      </c>
      <c r="E418" s="1">
        <v>44870</v>
      </c>
      <c r="F418">
        <v>99999</v>
      </c>
      <c r="G418" t="str">
        <f>_xlfn.XLOOKUP(ohrm_timesheet_action_log[[#This Row],[timesheet_id]],ohrm_timesheet[timesheet_id],ohrm_timesheet[Employee Name],"NF",0,1)</f>
        <v>x_Ajit Singh</v>
      </c>
      <c r="H418" t="str">
        <f>_xlfn.XLOOKUP(ohrm_timesheet_action_log[[#This Row],[timesheet_id]],ohrm_timesheet[timesheet_id],ohrm_timesheet[state],"NF",0,1)</f>
        <v>APPROVED</v>
      </c>
      <c r="I418" s="1">
        <f>_xlfn.XLOOKUP(ohrm_timesheet_action_log[[#This Row],[timesheet_id]],ohrm_timesheet[timesheet_id],ohrm_timesheet[start_date],"NF",0,1)</f>
        <v>44858</v>
      </c>
      <c r="J418" s="1">
        <f>_xlfn.XLOOKUP(ohrm_timesheet_action_log[[#This Row],[timesheet_id]],ohrm_timesheet[timesheet_id],ohrm_timesheet[end_date],"NF",0,1)</f>
        <v>44864</v>
      </c>
      <c r="K418">
        <f>_xlfn.XLOOKUP(ohrm_timesheet_action_log[[#This Row],[timesheet_id]],ohrm_timesheet[timesheet_id],ohrm_timesheet[Year],"NF",0,1)</f>
        <v>2022</v>
      </c>
      <c r="L418">
        <f>_xlfn.XLOOKUP(ohrm_timesheet_action_log[[#This Row],[timesheet_id]],ohrm_timesheet[timesheet_id],ohrm_timesheet[Month],"NF",0,1)</f>
        <v>10</v>
      </c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 spans="1:49" x14ac:dyDescent="0.3">
      <c r="A419">
        <v>289</v>
      </c>
      <c r="B419">
        <v>414</v>
      </c>
      <c r="C419" t="s">
        <v>55</v>
      </c>
      <c r="D419" t="s">
        <v>675</v>
      </c>
      <c r="E419" s="1">
        <v>44870</v>
      </c>
      <c r="F419">
        <v>99999</v>
      </c>
      <c r="G419" t="str">
        <f>_xlfn.XLOOKUP(ohrm_timesheet_action_log[[#This Row],[timesheet_id]],ohrm_timesheet[timesheet_id],ohrm_timesheet[Employee Name],"NF",0,1)</f>
        <v>x_Ajit Singh</v>
      </c>
      <c r="H419" t="str">
        <f>_xlfn.XLOOKUP(ohrm_timesheet_action_log[[#This Row],[timesheet_id]],ohrm_timesheet[timesheet_id],ohrm_timesheet[state],"NF",0,1)</f>
        <v>APPROVED</v>
      </c>
      <c r="I419" s="1">
        <f>_xlfn.XLOOKUP(ohrm_timesheet_action_log[[#This Row],[timesheet_id]],ohrm_timesheet[timesheet_id],ohrm_timesheet[start_date],"NF",0,1)</f>
        <v>44858</v>
      </c>
      <c r="J419" s="1">
        <f>_xlfn.XLOOKUP(ohrm_timesheet_action_log[[#This Row],[timesheet_id]],ohrm_timesheet[timesheet_id],ohrm_timesheet[end_date],"NF",0,1)</f>
        <v>44864</v>
      </c>
      <c r="K419">
        <f>_xlfn.XLOOKUP(ohrm_timesheet_action_log[[#This Row],[timesheet_id]],ohrm_timesheet[timesheet_id],ohrm_timesheet[Year],"NF",0,1)</f>
        <v>2022</v>
      </c>
      <c r="L419">
        <f>_xlfn.XLOOKUP(ohrm_timesheet_action_log[[#This Row],[timesheet_id]],ohrm_timesheet[timesheet_id],ohrm_timesheet[Month],"NF",0,1)</f>
        <v>10</v>
      </c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 spans="1:49" x14ac:dyDescent="0.3">
      <c r="A420">
        <v>292</v>
      </c>
      <c r="B420">
        <v>415</v>
      </c>
      <c r="D420" t="s">
        <v>676</v>
      </c>
      <c r="E420" s="1">
        <v>44870</v>
      </c>
      <c r="F420">
        <v>6</v>
      </c>
      <c r="G420" t="str">
        <f>_xlfn.XLOOKUP(ohrm_timesheet_action_log[[#This Row],[timesheet_id]],ohrm_timesheet[timesheet_id],ohrm_timesheet[Employee Name],"NF",0,1)</f>
        <v>Shekhar Sharma</v>
      </c>
      <c r="H420" t="str">
        <f>_xlfn.XLOOKUP(ohrm_timesheet_action_log[[#This Row],[timesheet_id]],ohrm_timesheet[timesheet_id],ohrm_timesheet[state],"NF",0,1)</f>
        <v>APPROVED</v>
      </c>
      <c r="I420" s="1">
        <f>_xlfn.XLOOKUP(ohrm_timesheet_action_log[[#This Row],[timesheet_id]],ohrm_timesheet[timesheet_id],ohrm_timesheet[start_date],"NF",0,1)</f>
        <v>44865</v>
      </c>
      <c r="J420" s="1">
        <f>_xlfn.XLOOKUP(ohrm_timesheet_action_log[[#This Row],[timesheet_id]],ohrm_timesheet[timesheet_id],ohrm_timesheet[end_date],"NF",0,1)</f>
        <v>44871</v>
      </c>
      <c r="K420">
        <f>_xlfn.XLOOKUP(ohrm_timesheet_action_log[[#This Row],[timesheet_id]],ohrm_timesheet[timesheet_id],ohrm_timesheet[Year],"NF",0,1)</f>
        <v>2022</v>
      </c>
      <c r="L420">
        <f>_xlfn.XLOOKUP(ohrm_timesheet_action_log[[#This Row],[timesheet_id]],ohrm_timesheet[timesheet_id],ohrm_timesheet[Month],"NF",0,1)</f>
        <v>10</v>
      </c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 spans="1:49" x14ac:dyDescent="0.3">
      <c r="A421">
        <v>286</v>
      </c>
      <c r="B421">
        <v>416</v>
      </c>
      <c r="D421" t="s">
        <v>676</v>
      </c>
      <c r="E421" s="1">
        <v>44871</v>
      </c>
      <c r="F421">
        <v>15</v>
      </c>
      <c r="G421" t="str">
        <f>_xlfn.XLOOKUP(ohrm_timesheet_action_log[[#This Row],[timesheet_id]],ohrm_timesheet[timesheet_id],ohrm_timesheet[Employee Name],"NF",0,1)</f>
        <v>Gaurav Kokcha</v>
      </c>
      <c r="H421" t="str">
        <f>_xlfn.XLOOKUP(ohrm_timesheet_action_log[[#This Row],[timesheet_id]],ohrm_timesheet[timesheet_id],ohrm_timesheet[state],"NF",0,1)</f>
        <v>APPROVED</v>
      </c>
      <c r="I421" s="1">
        <f>_xlfn.XLOOKUP(ohrm_timesheet_action_log[[#This Row],[timesheet_id]],ohrm_timesheet[timesheet_id],ohrm_timesheet[start_date],"NF",0,1)</f>
        <v>44865</v>
      </c>
      <c r="J421" s="1">
        <f>_xlfn.XLOOKUP(ohrm_timesheet_action_log[[#This Row],[timesheet_id]],ohrm_timesheet[timesheet_id],ohrm_timesheet[end_date],"NF",0,1)</f>
        <v>44871</v>
      </c>
      <c r="K421">
        <f>_xlfn.XLOOKUP(ohrm_timesheet_action_log[[#This Row],[timesheet_id]],ohrm_timesheet[timesheet_id],ohrm_timesheet[Year],"NF",0,1)</f>
        <v>2022</v>
      </c>
      <c r="L421">
        <f>_xlfn.XLOOKUP(ohrm_timesheet_action_log[[#This Row],[timesheet_id]],ohrm_timesheet[timesheet_id],ohrm_timesheet[Month],"NF",0,1)</f>
        <v>10</v>
      </c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 spans="1:49" x14ac:dyDescent="0.3">
      <c r="A422">
        <v>257</v>
      </c>
      <c r="B422">
        <v>417</v>
      </c>
      <c r="D422" t="s">
        <v>676</v>
      </c>
      <c r="E422" s="1">
        <v>44872</v>
      </c>
      <c r="F422">
        <v>14</v>
      </c>
      <c r="G422" t="str">
        <f>_xlfn.XLOOKUP(ohrm_timesheet_action_log[[#This Row],[timesheet_id]],ohrm_timesheet[timesheet_id],ohrm_timesheet[Employee Name],"NF",0,1)</f>
        <v>Amol Jalda</v>
      </c>
      <c r="H422" t="str">
        <f>_xlfn.XLOOKUP(ohrm_timesheet_action_log[[#This Row],[timesheet_id]],ohrm_timesheet[timesheet_id],ohrm_timesheet[state],"NF",0,1)</f>
        <v>APPROVED</v>
      </c>
      <c r="I422" s="1">
        <f>_xlfn.XLOOKUP(ohrm_timesheet_action_log[[#This Row],[timesheet_id]],ohrm_timesheet[timesheet_id],ohrm_timesheet[start_date],"NF",0,1)</f>
        <v>44837</v>
      </c>
      <c r="J422" s="1">
        <f>_xlfn.XLOOKUP(ohrm_timesheet_action_log[[#This Row],[timesheet_id]],ohrm_timesheet[timesheet_id],ohrm_timesheet[end_date],"NF",0,1)</f>
        <v>44843</v>
      </c>
      <c r="K422">
        <f>_xlfn.XLOOKUP(ohrm_timesheet_action_log[[#This Row],[timesheet_id]],ohrm_timesheet[timesheet_id],ohrm_timesheet[Year],"NF",0,1)</f>
        <v>2022</v>
      </c>
      <c r="L422">
        <f>_xlfn.XLOOKUP(ohrm_timesheet_action_log[[#This Row],[timesheet_id]],ohrm_timesheet[timesheet_id],ohrm_timesheet[Month],"NF",0,1)</f>
        <v>10</v>
      </c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 spans="1:49" x14ac:dyDescent="0.3">
      <c r="A423">
        <v>284</v>
      </c>
      <c r="B423">
        <v>418</v>
      </c>
      <c r="D423" t="s">
        <v>676</v>
      </c>
      <c r="E423" s="1">
        <v>44872</v>
      </c>
      <c r="F423">
        <v>14</v>
      </c>
      <c r="G423" t="str">
        <f>_xlfn.XLOOKUP(ohrm_timesheet_action_log[[#This Row],[timesheet_id]],ohrm_timesheet[timesheet_id],ohrm_timesheet[Employee Name],"NF",0,1)</f>
        <v>Amol Jalda</v>
      </c>
      <c r="H423" t="str">
        <f>_xlfn.XLOOKUP(ohrm_timesheet_action_log[[#This Row],[timesheet_id]],ohrm_timesheet[timesheet_id],ohrm_timesheet[state],"NF",0,1)</f>
        <v>APPROVED</v>
      </c>
      <c r="I423" s="1">
        <f>_xlfn.XLOOKUP(ohrm_timesheet_action_log[[#This Row],[timesheet_id]],ohrm_timesheet[timesheet_id],ohrm_timesheet[start_date],"NF",0,1)</f>
        <v>44858</v>
      </c>
      <c r="J423" s="1">
        <f>_xlfn.XLOOKUP(ohrm_timesheet_action_log[[#This Row],[timesheet_id]],ohrm_timesheet[timesheet_id],ohrm_timesheet[end_date],"NF",0,1)</f>
        <v>44864</v>
      </c>
      <c r="K423">
        <f>_xlfn.XLOOKUP(ohrm_timesheet_action_log[[#This Row],[timesheet_id]],ohrm_timesheet[timesheet_id],ohrm_timesheet[Year],"NF",0,1)</f>
        <v>2022</v>
      </c>
      <c r="L423">
        <f>_xlfn.XLOOKUP(ohrm_timesheet_action_log[[#This Row],[timesheet_id]],ohrm_timesheet[timesheet_id],ohrm_timesheet[Month],"NF",0,1)</f>
        <v>10</v>
      </c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 spans="1:49" x14ac:dyDescent="0.3">
      <c r="A424">
        <v>294</v>
      </c>
      <c r="B424">
        <v>419</v>
      </c>
      <c r="D424" t="s">
        <v>676</v>
      </c>
      <c r="E424" s="1">
        <v>44872</v>
      </c>
      <c r="F424">
        <v>14</v>
      </c>
      <c r="G424" t="str">
        <f>_xlfn.XLOOKUP(ohrm_timesheet_action_log[[#This Row],[timesheet_id]],ohrm_timesheet[timesheet_id],ohrm_timesheet[Employee Name],"NF",0,1)</f>
        <v>Amol Jalda</v>
      </c>
      <c r="H424" t="str">
        <f>_xlfn.XLOOKUP(ohrm_timesheet_action_log[[#This Row],[timesheet_id]],ohrm_timesheet[timesheet_id],ohrm_timesheet[state],"NF",0,1)</f>
        <v>APPROVED</v>
      </c>
      <c r="I424" s="1">
        <f>_xlfn.XLOOKUP(ohrm_timesheet_action_log[[#This Row],[timesheet_id]],ohrm_timesheet[timesheet_id],ohrm_timesheet[start_date],"NF",0,1)</f>
        <v>44865</v>
      </c>
      <c r="J424" s="1">
        <f>_xlfn.XLOOKUP(ohrm_timesheet_action_log[[#This Row],[timesheet_id]],ohrm_timesheet[timesheet_id],ohrm_timesheet[end_date],"NF",0,1)</f>
        <v>44871</v>
      </c>
      <c r="K424">
        <f>_xlfn.XLOOKUP(ohrm_timesheet_action_log[[#This Row],[timesheet_id]],ohrm_timesheet[timesheet_id],ohrm_timesheet[Year],"NF",0,1)</f>
        <v>2022</v>
      </c>
      <c r="L424">
        <f>_xlfn.XLOOKUP(ohrm_timesheet_action_log[[#This Row],[timesheet_id]],ohrm_timesheet[timesheet_id],ohrm_timesheet[Month],"NF",0,1)</f>
        <v>10</v>
      </c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 spans="1:49" x14ac:dyDescent="0.3">
      <c r="A425">
        <v>285</v>
      </c>
      <c r="B425">
        <v>420</v>
      </c>
      <c r="D425" t="s">
        <v>676</v>
      </c>
      <c r="E425" s="1">
        <v>44872</v>
      </c>
      <c r="F425">
        <v>16</v>
      </c>
      <c r="G425" t="str">
        <f>_xlfn.XLOOKUP(ohrm_timesheet_action_log[[#This Row],[timesheet_id]],ohrm_timesheet[timesheet_id],ohrm_timesheet[Employee Name],"NF",0,1)</f>
        <v>Neha Chaudhary</v>
      </c>
      <c r="H425" t="str">
        <f>_xlfn.XLOOKUP(ohrm_timesheet_action_log[[#This Row],[timesheet_id]],ohrm_timesheet[timesheet_id],ohrm_timesheet[state],"NF",0,1)</f>
        <v>APPROVED</v>
      </c>
      <c r="I425" s="1">
        <f>_xlfn.XLOOKUP(ohrm_timesheet_action_log[[#This Row],[timesheet_id]],ohrm_timesheet[timesheet_id],ohrm_timesheet[start_date],"NF",0,1)</f>
        <v>44865</v>
      </c>
      <c r="J425" s="1">
        <f>_xlfn.XLOOKUP(ohrm_timesheet_action_log[[#This Row],[timesheet_id]],ohrm_timesheet[timesheet_id],ohrm_timesheet[end_date],"NF",0,1)</f>
        <v>44871</v>
      </c>
      <c r="K425">
        <f>_xlfn.XLOOKUP(ohrm_timesheet_action_log[[#This Row],[timesheet_id]],ohrm_timesheet[timesheet_id],ohrm_timesheet[Year],"NF",0,1)</f>
        <v>2022</v>
      </c>
      <c r="L425">
        <f>_xlfn.XLOOKUP(ohrm_timesheet_action_log[[#This Row],[timesheet_id]],ohrm_timesheet[timesheet_id],ohrm_timesheet[Month],"NF",0,1)</f>
        <v>10</v>
      </c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 spans="1:49" x14ac:dyDescent="0.3">
      <c r="A426">
        <v>288</v>
      </c>
      <c r="B426">
        <v>421</v>
      </c>
      <c r="D426" t="s">
        <v>676</v>
      </c>
      <c r="E426" s="1">
        <v>44872</v>
      </c>
      <c r="F426">
        <v>11</v>
      </c>
      <c r="G426" t="str">
        <f>_xlfn.XLOOKUP(ohrm_timesheet_action_log[[#This Row],[timesheet_id]],ohrm_timesheet[timesheet_id],ohrm_timesheet[Employee Name],"NF",0,1)</f>
        <v>x_Ajit Singh</v>
      </c>
      <c r="H426" t="str">
        <f>_xlfn.XLOOKUP(ohrm_timesheet_action_log[[#This Row],[timesheet_id]],ohrm_timesheet[timesheet_id],ohrm_timesheet[state],"NF",0,1)</f>
        <v>APPROVED</v>
      </c>
      <c r="I426" s="1">
        <f>_xlfn.XLOOKUP(ohrm_timesheet_action_log[[#This Row],[timesheet_id]],ohrm_timesheet[timesheet_id],ohrm_timesheet[start_date],"NF",0,1)</f>
        <v>44865</v>
      </c>
      <c r="J426" s="1">
        <f>_xlfn.XLOOKUP(ohrm_timesheet_action_log[[#This Row],[timesheet_id]],ohrm_timesheet[timesheet_id],ohrm_timesheet[end_date],"NF",0,1)</f>
        <v>44871</v>
      </c>
      <c r="K426">
        <f>_xlfn.XLOOKUP(ohrm_timesheet_action_log[[#This Row],[timesheet_id]],ohrm_timesheet[timesheet_id],ohrm_timesheet[Year],"NF",0,1)</f>
        <v>2022</v>
      </c>
      <c r="L426">
        <f>_xlfn.XLOOKUP(ohrm_timesheet_action_log[[#This Row],[timesheet_id]],ohrm_timesheet[timesheet_id],ohrm_timesheet[Month],"NF",0,1)</f>
        <v>10</v>
      </c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 spans="1:49" x14ac:dyDescent="0.3">
      <c r="A427">
        <v>285</v>
      </c>
      <c r="B427">
        <v>422</v>
      </c>
      <c r="C427" t="s">
        <v>55</v>
      </c>
      <c r="D427" t="s">
        <v>675</v>
      </c>
      <c r="E427" s="1">
        <v>44872</v>
      </c>
      <c r="F427">
        <v>99999</v>
      </c>
      <c r="G427" t="str">
        <f>_xlfn.XLOOKUP(ohrm_timesheet_action_log[[#This Row],[timesheet_id]],ohrm_timesheet[timesheet_id],ohrm_timesheet[Employee Name],"NF",0,1)</f>
        <v>Neha Chaudhary</v>
      </c>
      <c r="H427" t="str">
        <f>_xlfn.XLOOKUP(ohrm_timesheet_action_log[[#This Row],[timesheet_id]],ohrm_timesheet[timesheet_id],ohrm_timesheet[state],"NF",0,1)</f>
        <v>APPROVED</v>
      </c>
      <c r="I427" s="1">
        <f>_xlfn.XLOOKUP(ohrm_timesheet_action_log[[#This Row],[timesheet_id]],ohrm_timesheet[timesheet_id],ohrm_timesheet[start_date],"NF",0,1)</f>
        <v>44865</v>
      </c>
      <c r="J427" s="1">
        <f>_xlfn.XLOOKUP(ohrm_timesheet_action_log[[#This Row],[timesheet_id]],ohrm_timesheet[timesheet_id],ohrm_timesheet[end_date],"NF",0,1)</f>
        <v>44871</v>
      </c>
      <c r="K427">
        <f>_xlfn.XLOOKUP(ohrm_timesheet_action_log[[#This Row],[timesheet_id]],ohrm_timesheet[timesheet_id],ohrm_timesheet[Year],"NF",0,1)</f>
        <v>2022</v>
      </c>
      <c r="L427">
        <f>_xlfn.XLOOKUP(ohrm_timesheet_action_log[[#This Row],[timesheet_id]],ohrm_timesheet[timesheet_id],ohrm_timesheet[Month],"NF",0,1)</f>
        <v>10</v>
      </c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 spans="1:49" x14ac:dyDescent="0.3">
      <c r="A428">
        <v>292</v>
      </c>
      <c r="B428">
        <v>423</v>
      </c>
      <c r="C428" t="s">
        <v>55</v>
      </c>
      <c r="D428" t="s">
        <v>675</v>
      </c>
      <c r="E428" s="1">
        <v>44872</v>
      </c>
      <c r="F428">
        <v>99999</v>
      </c>
      <c r="G428" t="str">
        <f>_xlfn.XLOOKUP(ohrm_timesheet_action_log[[#This Row],[timesheet_id]],ohrm_timesheet[timesheet_id],ohrm_timesheet[Employee Name],"NF",0,1)</f>
        <v>Shekhar Sharma</v>
      </c>
      <c r="H428" t="str">
        <f>_xlfn.XLOOKUP(ohrm_timesheet_action_log[[#This Row],[timesheet_id]],ohrm_timesheet[timesheet_id],ohrm_timesheet[state],"NF",0,1)</f>
        <v>APPROVED</v>
      </c>
      <c r="I428" s="1">
        <f>_xlfn.XLOOKUP(ohrm_timesheet_action_log[[#This Row],[timesheet_id]],ohrm_timesheet[timesheet_id],ohrm_timesheet[start_date],"NF",0,1)</f>
        <v>44865</v>
      </c>
      <c r="J428" s="1">
        <f>_xlfn.XLOOKUP(ohrm_timesheet_action_log[[#This Row],[timesheet_id]],ohrm_timesheet[timesheet_id],ohrm_timesheet[end_date],"NF",0,1)</f>
        <v>44871</v>
      </c>
      <c r="K428">
        <f>_xlfn.XLOOKUP(ohrm_timesheet_action_log[[#This Row],[timesheet_id]],ohrm_timesheet[timesheet_id],ohrm_timesheet[Year],"NF",0,1)</f>
        <v>2022</v>
      </c>
      <c r="L428">
        <f>_xlfn.XLOOKUP(ohrm_timesheet_action_log[[#This Row],[timesheet_id]],ohrm_timesheet[timesheet_id],ohrm_timesheet[Month],"NF",0,1)</f>
        <v>10</v>
      </c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 spans="1:49" x14ac:dyDescent="0.3">
      <c r="A429">
        <v>286</v>
      </c>
      <c r="B429">
        <v>424</v>
      </c>
      <c r="C429" t="s">
        <v>55</v>
      </c>
      <c r="D429" t="s">
        <v>675</v>
      </c>
      <c r="E429" s="1">
        <v>44872</v>
      </c>
      <c r="F429">
        <v>99999</v>
      </c>
      <c r="G429" t="str">
        <f>_xlfn.XLOOKUP(ohrm_timesheet_action_log[[#This Row],[timesheet_id]],ohrm_timesheet[timesheet_id],ohrm_timesheet[Employee Name],"NF",0,1)</f>
        <v>Gaurav Kokcha</v>
      </c>
      <c r="H429" t="str">
        <f>_xlfn.XLOOKUP(ohrm_timesheet_action_log[[#This Row],[timesheet_id]],ohrm_timesheet[timesheet_id],ohrm_timesheet[state],"NF",0,1)</f>
        <v>APPROVED</v>
      </c>
      <c r="I429" s="1">
        <f>_xlfn.XLOOKUP(ohrm_timesheet_action_log[[#This Row],[timesheet_id]],ohrm_timesheet[timesheet_id],ohrm_timesheet[start_date],"NF",0,1)</f>
        <v>44865</v>
      </c>
      <c r="J429" s="1">
        <f>_xlfn.XLOOKUP(ohrm_timesheet_action_log[[#This Row],[timesheet_id]],ohrm_timesheet[timesheet_id],ohrm_timesheet[end_date],"NF",0,1)</f>
        <v>44871</v>
      </c>
      <c r="K429">
        <f>_xlfn.XLOOKUP(ohrm_timesheet_action_log[[#This Row],[timesheet_id]],ohrm_timesheet[timesheet_id],ohrm_timesheet[Year],"NF",0,1)</f>
        <v>2022</v>
      </c>
      <c r="L429">
        <f>_xlfn.XLOOKUP(ohrm_timesheet_action_log[[#This Row],[timesheet_id]],ohrm_timesheet[timesheet_id],ohrm_timesheet[Month],"NF",0,1)</f>
        <v>10</v>
      </c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 spans="1:49" x14ac:dyDescent="0.3">
      <c r="A430">
        <v>288</v>
      </c>
      <c r="B430">
        <v>425</v>
      </c>
      <c r="C430" t="s">
        <v>55</v>
      </c>
      <c r="D430" t="s">
        <v>675</v>
      </c>
      <c r="E430" s="1">
        <v>44872</v>
      </c>
      <c r="F430">
        <v>99999</v>
      </c>
      <c r="G430" t="str">
        <f>_xlfn.XLOOKUP(ohrm_timesheet_action_log[[#This Row],[timesheet_id]],ohrm_timesheet[timesheet_id],ohrm_timesheet[Employee Name],"NF",0,1)</f>
        <v>x_Ajit Singh</v>
      </c>
      <c r="H430" t="str">
        <f>_xlfn.XLOOKUP(ohrm_timesheet_action_log[[#This Row],[timesheet_id]],ohrm_timesheet[timesheet_id],ohrm_timesheet[state],"NF",0,1)</f>
        <v>APPROVED</v>
      </c>
      <c r="I430" s="1">
        <f>_xlfn.XLOOKUP(ohrm_timesheet_action_log[[#This Row],[timesheet_id]],ohrm_timesheet[timesheet_id],ohrm_timesheet[start_date],"NF",0,1)</f>
        <v>44865</v>
      </c>
      <c r="J430" s="1">
        <f>_xlfn.XLOOKUP(ohrm_timesheet_action_log[[#This Row],[timesheet_id]],ohrm_timesheet[timesheet_id],ohrm_timesheet[end_date],"NF",0,1)</f>
        <v>44871</v>
      </c>
      <c r="K430">
        <f>_xlfn.XLOOKUP(ohrm_timesheet_action_log[[#This Row],[timesheet_id]],ohrm_timesheet[timesheet_id],ohrm_timesheet[Year],"NF",0,1)</f>
        <v>2022</v>
      </c>
      <c r="L430">
        <f>_xlfn.XLOOKUP(ohrm_timesheet_action_log[[#This Row],[timesheet_id]],ohrm_timesheet[timesheet_id],ohrm_timesheet[Month],"NF",0,1)</f>
        <v>10</v>
      </c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 spans="1:49" x14ac:dyDescent="0.3">
      <c r="A431">
        <v>294</v>
      </c>
      <c r="B431">
        <v>426</v>
      </c>
      <c r="C431" t="s">
        <v>55</v>
      </c>
      <c r="D431" t="s">
        <v>675</v>
      </c>
      <c r="E431" s="1">
        <v>44872</v>
      </c>
      <c r="F431">
        <v>99999</v>
      </c>
      <c r="G431" t="str">
        <f>_xlfn.XLOOKUP(ohrm_timesheet_action_log[[#This Row],[timesheet_id]],ohrm_timesheet[timesheet_id],ohrm_timesheet[Employee Name],"NF",0,1)</f>
        <v>Amol Jalda</v>
      </c>
      <c r="H431" t="str">
        <f>_xlfn.XLOOKUP(ohrm_timesheet_action_log[[#This Row],[timesheet_id]],ohrm_timesheet[timesheet_id],ohrm_timesheet[state],"NF",0,1)</f>
        <v>APPROVED</v>
      </c>
      <c r="I431" s="1">
        <f>_xlfn.XLOOKUP(ohrm_timesheet_action_log[[#This Row],[timesheet_id]],ohrm_timesheet[timesheet_id],ohrm_timesheet[start_date],"NF",0,1)</f>
        <v>44865</v>
      </c>
      <c r="J431" s="1">
        <f>_xlfn.XLOOKUP(ohrm_timesheet_action_log[[#This Row],[timesheet_id]],ohrm_timesheet[timesheet_id],ohrm_timesheet[end_date],"NF",0,1)</f>
        <v>44871</v>
      </c>
      <c r="K431">
        <f>_xlfn.XLOOKUP(ohrm_timesheet_action_log[[#This Row],[timesheet_id]],ohrm_timesheet[timesheet_id],ohrm_timesheet[Year],"NF",0,1)</f>
        <v>2022</v>
      </c>
      <c r="L431">
        <f>_xlfn.XLOOKUP(ohrm_timesheet_action_log[[#This Row],[timesheet_id]],ohrm_timesheet[timesheet_id],ohrm_timesheet[Month],"NF",0,1)</f>
        <v>10</v>
      </c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 spans="1:49" x14ac:dyDescent="0.3">
      <c r="A432">
        <v>284</v>
      </c>
      <c r="B432">
        <v>427</v>
      </c>
      <c r="C432" t="s">
        <v>55</v>
      </c>
      <c r="D432" t="s">
        <v>675</v>
      </c>
      <c r="E432" s="1">
        <v>44872</v>
      </c>
      <c r="F432">
        <v>99999</v>
      </c>
      <c r="G432" t="str">
        <f>_xlfn.XLOOKUP(ohrm_timesheet_action_log[[#This Row],[timesheet_id]],ohrm_timesheet[timesheet_id],ohrm_timesheet[Employee Name],"NF",0,1)</f>
        <v>Amol Jalda</v>
      </c>
      <c r="H432" t="str">
        <f>_xlfn.XLOOKUP(ohrm_timesheet_action_log[[#This Row],[timesheet_id]],ohrm_timesheet[timesheet_id],ohrm_timesheet[state],"NF",0,1)</f>
        <v>APPROVED</v>
      </c>
      <c r="I432" s="1">
        <f>_xlfn.XLOOKUP(ohrm_timesheet_action_log[[#This Row],[timesheet_id]],ohrm_timesheet[timesheet_id],ohrm_timesheet[start_date],"NF",0,1)</f>
        <v>44858</v>
      </c>
      <c r="J432" s="1">
        <f>_xlfn.XLOOKUP(ohrm_timesheet_action_log[[#This Row],[timesheet_id]],ohrm_timesheet[timesheet_id],ohrm_timesheet[end_date],"NF",0,1)</f>
        <v>44864</v>
      </c>
      <c r="K432">
        <f>_xlfn.XLOOKUP(ohrm_timesheet_action_log[[#This Row],[timesheet_id]],ohrm_timesheet[timesheet_id],ohrm_timesheet[Year],"NF",0,1)</f>
        <v>2022</v>
      </c>
      <c r="L432">
        <f>_xlfn.XLOOKUP(ohrm_timesheet_action_log[[#This Row],[timesheet_id]],ohrm_timesheet[timesheet_id],ohrm_timesheet[Month],"NF",0,1)</f>
        <v>10</v>
      </c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 spans="1:49" x14ac:dyDescent="0.3">
      <c r="A433">
        <v>257</v>
      </c>
      <c r="B433">
        <v>428</v>
      </c>
      <c r="C433" t="s">
        <v>55</v>
      </c>
      <c r="D433" t="s">
        <v>675</v>
      </c>
      <c r="E433" s="1">
        <v>44873</v>
      </c>
      <c r="F433">
        <v>3</v>
      </c>
      <c r="G433" t="str">
        <f>_xlfn.XLOOKUP(ohrm_timesheet_action_log[[#This Row],[timesheet_id]],ohrm_timesheet[timesheet_id],ohrm_timesheet[Employee Name],"NF",0,1)</f>
        <v>Amol Jalda</v>
      </c>
      <c r="H433" t="str">
        <f>_xlfn.XLOOKUP(ohrm_timesheet_action_log[[#This Row],[timesheet_id]],ohrm_timesheet[timesheet_id],ohrm_timesheet[state],"NF",0,1)</f>
        <v>APPROVED</v>
      </c>
      <c r="I433" s="1">
        <f>_xlfn.XLOOKUP(ohrm_timesheet_action_log[[#This Row],[timesheet_id]],ohrm_timesheet[timesheet_id],ohrm_timesheet[start_date],"NF",0,1)</f>
        <v>44837</v>
      </c>
      <c r="J433" s="1">
        <f>_xlfn.XLOOKUP(ohrm_timesheet_action_log[[#This Row],[timesheet_id]],ohrm_timesheet[timesheet_id],ohrm_timesheet[end_date],"NF",0,1)</f>
        <v>44843</v>
      </c>
      <c r="K433">
        <f>_xlfn.XLOOKUP(ohrm_timesheet_action_log[[#This Row],[timesheet_id]],ohrm_timesheet[timesheet_id],ohrm_timesheet[Year],"NF",0,1)</f>
        <v>2022</v>
      </c>
      <c r="L433">
        <f>_xlfn.XLOOKUP(ohrm_timesheet_action_log[[#This Row],[timesheet_id]],ohrm_timesheet[timesheet_id],ohrm_timesheet[Month],"NF",0,1)</f>
        <v>10</v>
      </c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 spans="1:49" x14ac:dyDescent="0.3">
      <c r="A434">
        <v>295</v>
      </c>
      <c r="B434">
        <v>429</v>
      </c>
      <c r="D434" t="s">
        <v>676</v>
      </c>
      <c r="E434" s="1">
        <v>44879</v>
      </c>
      <c r="F434">
        <v>16</v>
      </c>
      <c r="G434" t="str">
        <f>_xlfn.XLOOKUP(ohrm_timesheet_action_log[[#This Row],[timesheet_id]],ohrm_timesheet[timesheet_id],ohrm_timesheet[Employee Name],"NF",0,1)</f>
        <v>Neha Chaudhary</v>
      </c>
      <c r="H434" t="str">
        <f>_xlfn.XLOOKUP(ohrm_timesheet_action_log[[#This Row],[timesheet_id]],ohrm_timesheet[timesheet_id],ohrm_timesheet[state],"NF",0,1)</f>
        <v>APPROVED</v>
      </c>
      <c r="I434" s="1">
        <f>_xlfn.XLOOKUP(ohrm_timesheet_action_log[[#This Row],[timesheet_id]],ohrm_timesheet[timesheet_id],ohrm_timesheet[start_date],"NF",0,1)</f>
        <v>44872</v>
      </c>
      <c r="J434" s="1">
        <f>_xlfn.XLOOKUP(ohrm_timesheet_action_log[[#This Row],[timesheet_id]],ohrm_timesheet[timesheet_id],ohrm_timesheet[end_date],"NF",0,1)</f>
        <v>44878</v>
      </c>
      <c r="K434">
        <f>_xlfn.XLOOKUP(ohrm_timesheet_action_log[[#This Row],[timesheet_id]],ohrm_timesheet[timesheet_id],ohrm_timesheet[Year],"NF",0,1)</f>
        <v>2022</v>
      </c>
      <c r="L434">
        <f>_xlfn.XLOOKUP(ohrm_timesheet_action_log[[#This Row],[timesheet_id]],ohrm_timesheet[timesheet_id],ohrm_timesheet[Month],"NF",0,1)</f>
        <v>11</v>
      </c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 spans="1:49" x14ac:dyDescent="0.3">
      <c r="A435">
        <v>300</v>
      </c>
      <c r="B435">
        <v>430</v>
      </c>
      <c r="D435" t="s">
        <v>676</v>
      </c>
      <c r="E435" s="1">
        <v>44886</v>
      </c>
      <c r="F435">
        <v>16</v>
      </c>
      <c r="G435" t="str">
        <f>_xlfn.XLOOKUP(ohrm_timesheet_action_log[[#This Row],[timesheet_id]],ohrm_timesheet[timesheet_id],ohrm_timesheet[Employee Name],"NF",0,1)</f>
        <v>Neha Chaudhary</v>
      </c>
      <c r="H435" t="str">
        <f>_xlfn.XLOOKUP(ohrm_timesheet_action_log[[#This Row],[timesheet_id]],ohrm_timesheet[timesheet_id],ohrm_timesheet[state],"NF",0,1)</f>
        <v>APPROVED</v>
      </c>
      <c r="I435" s="1">
        <f>_xlfn.XLOOKUP(ohrm_timesheet_action_log[[#This Row],[timesheet_id]],ohrm_timesheet[timesheet_id],ohrm_timesheet[start_date],"NF",0,1)</f>
        <v>44879</v>
      </c>
      <c r="J435" s="1">
        <f>_xlfn.XLOOKUP(ohrm_timesheet_action_log[[#This Row],[timesheet_id]],ohrm_timesheet[timesheet_id],ohrm_timesheet[end_date],"NF",0,1)</f>
        <v>44885</v>
      </c>
      <c r="K435">
        <f>_xlfn.XLOOKUP(ohrm_timesheet_action_log[[#This Row],[timesheet_id]],ohrm_timesheet[timesheet_id],ohrm_timesheet[Year],"NF",0,1)</f>
        <v>2022</v>
      </c>
      <c r="L435">
        <f>_xlfn.XLOOKUP(ohrm_timesheet_action_log[[#This Row],[timesheet_id]],ohrm_timesheet[timesheet_id],ohrm_timesheet[Month],"NF",0,1)</f>
        <v>11</v>
      </c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 spans="1:49" x14ac:dyDescent="0.3">
      <c r="A436">
        <v>303</v>
      </c>
      <c r="B436">
        <v>431</v>
      </c>
      <c r="D436" t="s">
        <v>676</v>
      </c>
      <c r="E436" s="1">
        <v>44893</v>
      </c>
      <c r="F436">
        <v>16</v>
      </c>
      <c r="G436" t="str">
        <f>_xlfn.XLOOKUP(ohrm_timesheet_action_log[[#This Row],[timesheet_id]],ohrm_timesheet[timesheet_id],ohrm_timesheet[Employee Name],"NF",0,1)</f>
        <v>Neha Chaudhary</v>
      </c>
      <c r="H436" t="str">
        <f>_xlfn.XLOOKUP(ohrm_timesheet_action_log[[#This Row],[timesheet_id]],ohrm_timesheet[timesheet_id],ohrm_timesheet[state],"NF",0,1)</f>
        <v>APPROVED</v>
      </c>
      <c r="I436" s="1">
        <f>_xlfn.XLOOKUP(ohrm_timesheet_action_log[[#This Row],[timesheet_id]],ohrm_timesheet[timesheet_id],ohrm_timesheet[start_date],"NF",0,1)</f>
        <v>44886</v>
      </c>
      <c r="J436" s="1">
        <f>_xlfn.XLOOKUP(ohrm_timesheet_action_log[[#This Row],[timesheet_id]],ohrm_timesheet[timesheet_id],ohrm_timesheet[end_date],"NF",0,1)</f>
        <v>44892</v>
      </c>
      <c r="K436">
        <f>_xlfn.XLOOKUP(ohrm_timesheet_action_log[[#This Row],[timesheet_id]],ohrm_timesheet[timesheet_id],ohrm_timesheet[Year],"NF",0,1)</f>
        <v>2022</v>
      </c>
      <c r="L436">
        <f>_xlfn.XLOOKUP(ohrm_timesheet_action_log[[#This Row],[timesheet_id]],ohrm_timesheet[timesheet_id],ohrm_timesheet[Month],"NF",0,1)</f>
        <v>11</v>
      </c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 spans="1:49" x14ac:dyDescent="0.3">
      <c r="A437">
        <v>295</v>
      </c>
      <c r="B437">
        <v>432</v>
      </c>
      <c r="C437" t="s">
        <v>55</v>
      </c>
      <c r="D437" t="s">
        <v>675</v>
      </c>
      <c r="E437" s="1">
        <v>44896</v>
      </c>
      <c r="F437">
        <v>3</v>
      </c>
      <c r="G437" t="str">
        <f>_xlfn.XLOOKUP(ohrm_timesheet_action_log[[#This Row],[timesheet_id]],ohrm_timesheet[timesheet_id],ohrm_timesheet[Employee Name],"NF",0,1)</f>
        <v>Neha Chaudhary</v>
      </c>
      <c r="H437" t="str">
        <f>_xlfn.XLOOKUP(ohrm_timesheet_action_log[[#This Row],[timesheet_id]],ohrm_timesheet[timesheet_id],ohrm_timesheet[state],"NF",0,1)</f>
        <v>APPROVED</v>
      </c>
      <c r="I437" s="1">
        <f>_xlfn.XLOOKUP(ohrm_timesheet_action_log[[#This Row],[timesheet_id]],ohrm_timesheet[timesheet_id],ohrm_timesheet[start_date],"NF",0,1)</f>
        <v>44872</v>
      </c>
      <c r="J437" s="1">
        <f>_xlfn.XLOOKUP(ohrm_timesheet_action_log[[#This Row],[timesheet_id]],ohrm_timesheet[timesheet_id],ohrm_timesheet[end_date],"NF",0,1)</f>
        <v>44878</v>
      </c>
      <c r="K437">
        <f>_xlfn.XLOOKUP(ohrm_timesheet_action_log[[#This Row],[timesheet_id]],ohrm_timesheet[timesheet_id],ohrm_timesheet[Year],"NF",0,1)</f>
        <v>2022</v>
      </c>
      <c r="L437">
        <f>_xlfn.XLOOKUP(ohrm_timesheet_action_log[[#This Row],[timesheet_id]],ohrm_timesheet[timesheet_id],ohrm_timesheet[Month],"NF",0,1)</f>
        <v>11</v>
      </c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 spans="1:49" x14ac:dyDescent="0.3">
      <c r="A438">
        <v>300</v>
      </c>
      <c r="B438">
        <v>433</v>
      </c>
      <c r="C438" t="s">
        <v>55</v>
      </c>
      <c r="D438" t="s">
        <v>675</v>
      </c>
      <c r="E438" s="1">
        <v>44896</v>
      </c>
      <c r="F438">
        <v>3</v>
      </c>
      <c r="G438" t="str">
        <f>_xlfn.XLOOKUP(ohrm_timesheet_action_log[[#This Row],[timesheet_id]],ohrm_timesheet[timesheet_id],ohrm_timesheet[Employee Name],"NF",0,1)</f>
        <v>Neha Chaudhary</v>
      </c>
      <c r="H438" t="str">
        <f>_xlfn.XLOOKUP(ohrm_timesheet_action_log[[#This Row],[timesheet_id]],ohrm_timesheet[timesheet_id],ohrm_timesheet[state],"NF",0,1)</f>
        <v>APPROVED</v>
      </c>
      <c r="I438" s="1">
        <f>_xlfn.XLOOKUP(ohrm_timesheet_action_log[[#This Row],[timesheet_id]],ohrm_timesheet[timesheet_id],ohrm_timesheet[start_date],"NF",0,1)</f>
        <v>44879</v>
      </c>
      <c r="J438" s="1">
        <f>_xlfn.XLOOKUP(ohrm_timesheet_action_log[[#This Row],[timesheet_id]],ohrm_timesheet[timesheet_id],ohrm_timesheet[end_date],"NF",0,1)</f>
        <v>44885</v>
      </c>
      <c r="K438">
        <f>_xlfn.XLOOKUP(ohrm_timesheet_action_log[[#This Row],[timesheet_id]],ohrm_timesheet[timesheet_id],ohrm_timesheet[Year],"NF",0,1)</f>
        <v>2022</v>
      </c>
      <c r="L438">
        <f>_xlfn.XLOOKUP(ohrm_timesheet_action_log[[#This Row],[timesheet_id]],ohrm_timesheet[timesheet_id],ohrm_timesheet[Month],"NF",0,1)</f>
        <v>11</v>
      </c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 spans="1:49" x14ac:dyDescent="0.3">
      <c r="A439">
        <v>303</v>
      </c>
      <c r="B439">
        <v>434</v>
      </c>
      <c r="C439" t="s">
        <v>55</v>
      </c>
      <c r="D439" t="s">
        <v>675</v>
      </c>
      <c r="E439" s="1">
        <v>44896</v>
      </c>
      <c r="F439">
        <v>3</v>
      </c>
      <c r="G439" t="str">
        <f>_xlfn.XLOOKUP(ohrm_timesheet_action_log[[#This Row],[timesheet_id]],ohrm_timesheet[timesheet_id],ohrm_timesheet[Employee Name],"NF",0,1)</f>
        <v>Neha Chaudhary</v>
      </c>
      <c r="H439" t="str">
        <f>_xlfn.XLOOKUP(ohrm_timesheet_action_log[[#This Row],[timesheet_id]],ohrm_timesheet[timesheet_id],ohrm_timesheet[state],"NF",0,1)</f>
        <v>APPROVED</v>
      </c>
      <c r="I439" s="1">
        <f>_xlfn.XLOOKUP(ohrm_timesheet_action_log[[#This Row],[timesheet_id]],ohrm_timesheet[timesheet_id],ohrm_timesheet[start_date],"NF",0,1)</f>
        <v>44886</v>
      </c>
      <c r="J439" s="1">
        <f>_xlfn.XLOOKUP(ohrm_timesheet_action_log[[#This Row],[timesheet_id]],ohrm_timesheet[timesheet_id],ohrm_timesheet[end_date],"NF",0,1)</f>
        <v>44892</v>
      </c>
      <c r="K439">
        <f>_xlfn.XLOOKUP(ohrm_timesheet_action_log[[#This Row],[timesheet_id]],ohrm_timesheet[timesheet_id],ohrm_timesheet[Year],"NF",0,1)</f>
        <v>2022</v>
      </c>
      <c r="L439">
        <f>_xlfn.XLOOKUP(ohrm_timesheet_action_log[[#This Row],[timesheet_id]],ohrm_timesheet[timesheet_id],ohrm_timesheet[Month],"NF",0,1)</f>
        <v>11</v>
      </c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</row>
    <row r="440" spans="1:49" x14ac:dyDescent="0.3">
      <c r="A440">
        <v>293</v>
      </c>
      <c r="B440">
        <v>435</v>
      </c>
      <c r="D440" t="s">
        <v>676</v>
      </c>
      <c r="E440" s="1">
        <v>44896</v>
      </c>
      <c r="F440">
        <v>14</v>
      </c>
      <c r="G440" t="str">
        <f>_xlfn.XLOOKUP(ohrm_timesheet_action_log[[#This Row],[timesheet_id]],ohrm_timesheet[timesheet_id],ohrm_timesheet[Employee Name],"NF",0,1)</f>
        <v>Amol Jalda</v>
      </c>
      <c r="H440" t="str">
        <f>_xlfn.XLOOKUP(ohrm_timesheet_action_log[[#This Row],[timesheet_id]],ohrm_timesheet[timesheet_id],ohrm_timesheet[state],"NF",0,1)</f>
        <v>APPROVED</v>
      </c>
      <c r="I440" s="1">
        <f>_xlfn.XLOOKUP(ohrm_timesheet_action_log[[#This Row],[timesheet_id]],ohrm_timesheet[timesheet_id],ohrm_timesheet[start_date],"NF",0,1)</f>
        <v>44872</v>
      </c>
      <c r="J440" s="1">
        <f>_xlfn.XLOOKUP(ohrm_timesheet_action_log[[#This Row],[timesheet_id]],ohrm_timesheet[timesheet_id],ohrm_timesheet[end_date],"NF",0,1)</f>
        <v>44878</v>
      </c>
      <c r="K440">
        <f>_xlfn.XLOOKUP(ohrm_timesheet_action_log[[#This Row],[timesheet_id]],ohrm_timesheet[timesheet_id],ohrm_timesheet[Year],"NF",0,1)</f>
        <v>2022</v>
      </c>
      <c r="L440">
        <f>_xlfn.XLOOKUP(ohrm_timesheet_action_log[[#This Row],[timesheet_id]],ohrm_timesheet[timesheet_id],ohrm_timesheet[Month],"NF",0,1)</f>
        <v>11</v>
      </c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 spans="1:49" x14ac:dyDescent="0.3">
      <c r="A441">
        <v>308</v>
      </c>
      <c r="B441">
        <v>436</v>
      </c>
      <c r="D441" t="s">
        <v>676</v>
      </c>
      <c r="E441" s="1">
        <v>44896</v>
      </c>
      <c r="F441">
        <v>14</v>
      </c>
      <c r="G441" t="str">
        <f>_xlfn.XLOOKUP(ohrm_timesheet_action_log[[#This Row],[timesheet_id]],ohrm_timesheet[timesheet_id],ohrm_timesheet[Employee Name],"NF",0,1)</f>
        <v>Amol Jalda</v>
      </c>
      <c r="H441" t="str">
        <f>_xlfn.XLOOKUP(ohrm_timesheet_action_log[[#This Row],[timesheet_id]],ohrm_timesheet[timesheet_id],ohrm_timesheet[state],"NF",0,1)</f>
        <v>APPROVED</v>
      </c>
      <c r="I441" s="1">
        <f>_xlfn.XLOOKUP(ohrm_timesheet_action_log[[#This Row],[timesheet_id]],ohrm_timesheet[timesheet_id],ohrm_timesheet[start_date],"NF",0,1)</f>
        <v>44879</v>
      </c>
      <c r="J441" s="1">
        <f>_xlfn.XLOOKUP(ohrm_timesheet_action_log[[#This Row],[timesheet_id]],ohrm_timesheet[timesheet_id],ohrm_timesheet[end_date],"NF",0,1)</f>
        <v>44885</v>
      </c>
      <c r="K441">
        <f>_xlfn.XLOOKUP(ohrm_timesheet_action_log[[#This Row],[timesheet_id]],ohrm_timesheet[timesheet_id],ohrm_timesheet[Year],"NF",0,1)</f>
        <v>2022</v>
      </c>
      <c r="L441">
        <f>_xlfn.XLOOKUP(ohrm_timesheet_action_log[[#This Row],[timesheet_id]],ohrm_timesheet[timesheet_id],ohrm_timesheet[Month],"NF",0,1)</f>
        <v>11</v>
      </c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</row>
    <row r="442" spans="1:49" x14ac:dyDescent="0.3">
      <c r="A442">
        <v>307</v>
      </c>
      <c r="B442">
        <v>437</v>
      </c>
      <c r="D442" t="s">
        <v>676</v>
      </c>
      <c r="E442" s="1">
        <v>44896</v>
      </c>
      <c r="F442">
        <v>14</v>
      </c>
      <c r="G442" t="str">
        <f>_xlfn.XLOOKUP(ohrm_timesheet_action_log[[#This Row],[timesheet_id]],ohrm_timesheet[timesheet_id],ohrm_timesheet[Employee Name],"NF",0,1)</f>
        <v>Amol Jalda</v>
      </c>
      <c r="H442" t="str">
        <f>_xlfn.XLOOKUP(ohrm_timesheet_action_log[[#This Row],[timesheet_id]],ohrm_timesheet[timesheet_id],ohrm_timesheet[state],"NF",0,1)</f>
        <v>APPROVED</v>
      </c>
      <c r="I442" s="1">
        <f>_xlfn.XLOOKUP(ohrm_timesheet_action_log[[#This Row],[timesheet_id]],ohrm_timesheet[timesheet_id],ohrm_timesheet[start_date],"NF",0,1)</f>
        <v>44886</v>
      </c>
      <c r="J442" s="1">
        <f>_xlfn.XLOOKUP(ohrm_timesheet_action_log[[#This Row],[timesheet_id]],ohrm_timesheet[timesheet_id],ohrm_timesheet[end_date],"NF",0,1)</f>
        <v>44892</v>
      </c>
      <c r="K442">
        <f>_xlfn.XLOOKUP(ohrm_timesheet_action_log[[#This Row],[timesheet_id]],ohrm_timesheet[timesheet_id],ohrm_timesheet[Year],"NF",0,1)</f>
        <v>2022</v>
      </c>
      <c r="L442">
        <f>_xlfn.XLOOKUP(ohrm_timesheet_action_log[[#This Row],[timesheet_id]],ohrm_timesheet[timesheet_id],ohrm_timesheet[Month],"NF",0,1)</f>
        <v>11</v>
      </c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 spans="1:49" x14ac:dyDescent="0.3">
      <c r="A443">
        <v>306</v>
      </c>
      <c r="B443">
        <v>438</v>
      </c>
      <c r="D443" t="s">
        <v>676</v>
      </c>
      <c r="E443" s="1">
        <v>44896</v>
      </c>
      <c r="F443">
        <v>14</v>
      </c>
      <c r="G443" t="str">
        <f>_xlfn.XLOOKUP(ohrm_timesheet_action_log[[#This Row],[timesheet_id]],ohrm_timesheet[timesheet_id],ohrm_timesheet[Employee Name],"NF",0,1)</f>
        <v>Amol Jalda</v>
      </c>
      <c r="H443" t="str">
        <f>_xlfn.XLOOKUP(ohrm_timesheet_action_log[[#This Row],[timesheet_id]],ohrm_timesheet[timesheet_id],ohrm_timesheet[state],"NF",0,1)</f>
        <v>APPROVED</v>
      </c>
      <c r="I443" s="1">
        <f>_xlfn.XLOOKUP(ohrm_timesheet_action_log[[#This Row],[timesheet_id]],ohrm_timesheet[timesheet_id],ohrm_timesheet[start_date],"NF",0,1)</f>
        <v>44893</v>
      </c>
      <c r="J443" s="1">
        <f>_xlfn.XLOOKUP(ohrm_timesheet_action_log[[#This Row],[timesheet_id]],ohrm_timesheet[timesheet_id],ohrm_timesheet[end_date],"NF",0,1)</f>
        <v>44899</v>
      </c>
      <c r="K443">
        <f>_xlfn.XLOOKUP(ohrm_timesheet_action_log[[#This Row],[timesheet_id]],ohrm_timesheet[timesheet_id],ohrm_timesheet[Year],"NF",0,1)</f>
        <v>2022</v>
      </c>
      <c r="L443">
        <f>_xlfn.XLOOKUP(ohrm_timesheet_action_log[[#This Row],[timesheet_id]],ohrm_timesheet[timesheet_id],ohrm_timesheet[Month],"NF",0,1)</f>
        <v>11</v>
      </c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</row>
    <row r="444" spans="1:49" x14ac:dyDescent="0.3">
      <c r="A444">
        <v>305</v>
      </c>
      <c r="B444">
        <v>439</v>
      </c>
      <c r="D444" t="s">
        <v>676</v>
      </c>
      <c r="E444" s="1">
        <v>44897</v>
      </c>
      <c r="F444">
        <v>16</v>
      </c>
      <c r="G444" t="str">
        <f>_xlfn.XLOOKUP(ohrm_timesheet_action_log[[#This Row],[timesheet_id]],ohrm_timesheet[timesheet_id],ohrm_timesheet[Employee Name],"NF",0,1)</f>
        <v>Neha Chaudhary</v>
      </c>
      <c r="H444" t="str">
        <f>_xlfn.XLOOKUP(ohrm_timesheet_action_log[[#This Row],[timesheet_id]],ohrm_timesheet[timesheet_id],ohrm_timesheet[state],"NF",0,1)</f>
        <v>APPROVED</v>
      </c>
      <c r="I444" s="1">
        <f>_xlfn.XLOOKUP(ohrm_timesheet_action_log[[#This Row],[timesheet_id]],ohrm_timesheet[timesheet_id],ohrm_timesheet[start_date],"NF",0,1)</f>
        <v>44893</v>
      </c>
      <c r="J444" s="1">
        <f>_xlfn.XLOOKUP(ohrm_timesheet_action_log[[#This Row],[timesheet_id]],ohrm_timesheet[timesheet_id],ohrm_timesheet[end_date],"NF",0,1)</f>
        <v>44899</v>
      </c>
      <c r="K444">
        <f>_xlfn.XLOOKUP(ohrm_timesheet_action_log[[#This Row],[timesheet_id]],ohrm_timesheet[timesheet_id],ohrm_timesheet[Year],"NF",0,1)</f>
        <v>2022</v>
      </c>
      <c r="L444">
        <f>_xlfn.XLOOKUP(ohrm_timesheet_action_log[[#This Row],[timesheet_id]],ohrm_timesheet[timesheet_id],ohrm_timesheet[Month],"NF",0,1)</f>
        <v>11</v>
      </c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 spans="1:49" x14ac:dyDescent="0.3">
      <c r="A445">
        <v>297</v>
      </c>
      <c r="B445">
        <v>440</v>
      </c>
      <c r="D445" t="s">
        <v>676</v>
      </c>
      <c r="E445" s="1">
        <v>44899</v>
      </c>
      <c r="F445">
        <v>11</v>
      </c>
      <c r="G445" t="str">
        <f>_xlfn.XLOOKUP(ohrm_timesheet_action_log[[#This Row],[timesheet_id]],ohrm_timesheet[timesheet_id],ohrm_timesheet[Employee Name],"NF",0,1)</f>
        <v>x_Ajit Singh</v>
      </c>
      <c r="H445" t="str">
        <f>_xlfn.XLOOKUP(ohrm_timesheet_action_log[[#This Row],[timesheet_id]],ohrm_timesheet[timesheet_id],ohrm_timesheet[state],"NF",0,1)</f>
        <v>APPROVED</v>
      </c>
      <c r="I445" s="1">
        <f>_xlfn.XLOOKUP(ohrm_timesheet_action_log[[#This Row],[timesheet_id]],ohrm_timesheet[timesheet_id],ohrm_timesheet[start_date],"NF",0,1)</f>
        <v>44872</v>
      </c>
      <c r="J445" s="1">
        <f>_xlfn.XLOOKUP(ohrm_timesheet_action_log[[#This Row],[timesheet_id]],ohrm_timesheet[timesheet_id],ohrm_timesheet[end_date],"NF",0,1)</f>
        <v>44878</v>
      </c>
      <c r="K445">
        <f>_xlfn.XLOOKUP(ohrm_timesheet_action_log[[#This Row],[timesheet_id]],ohrm_timesheet[timesheet_id],ohrm_timesheet[Year],"NF",0,1)</f>
        <v>2022</v>
      </c>
      <c r="L445">
        <f>_xlfn.XLOOKUP(ohrm_timesheet_action_log[[#This Row],[timesheet_id]],ohrm_timesheet[timesheet_id],ohrm_timesheet[Month],"NF",0,1)</f>
        <v>11</v>
      </c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</row>
    <row r="446" spans="1:49" x14ac:dyDescent="0.3">
      <c r="A446">
        <v>301</v>
      </c>
      <c r="B446">
        <v>441</v>
      </c>
      <c r="D446" t="s">
        <v>676</v>
      </c>
      <c r="E446" s="1">
        <v>44899</v>
      </c>
      <c r="F446">
        <v>11</v>
      </c>
      <c r="G446" t="str">
        <f>_xlfn.XLOOKUP(ohrm_timesheet_action_log[[#This Row],[timesheet_id]],ohrm_timesheet[timesheet_id],ohrm_timesheet[Employee Name],"NF",0,1)</f>
        <v>x_Ajit Singh</v>
      </c>
      <c r="H446" t="str">
        <f>_xlfn.XLOOKUP(ohrm_timesheet_action_log[[#This Row],[timesheet_id]],ohrm_timesheet[timesheet_id],ohrm_timesheet[state],"NF",0,1)</f>
        <v>APPROVED</v>
      </c>
      <c r="I446" s="1">
        <f>_xlfn.XLOOKUP(ohrm_timesheet_action_log[[#This Row],[timesheet_id]],ohrm_timesheet[timesheet_id],ohrm_timesheet[start_date],"NF",0,1)</f>
        <v>44879</v>
      </c>
      <c r="J446" s="1">
        <f>_xlfn.XLOOKUP(ohrm_timesheet_action_log[[#This Row],[timesheet_id]],ohrm_timesheet[timesheet_id],ohrm_timesheet[end_date],"NF",0,1)</f>
        <v>44885</v>
      </c>
      <c r="K446">
        <f>_xlfn.XLOOKUP(ohrm_timesheet_action_log[[#This Row],[timesheet_id]],ohrm_timesheet[timesheet_id],ohrm_timesheet[Year],"NF",0,1)</f>
        <v>2022</v>
      </c>
      <c r="L446">
        <f>_xlfn.XLOOKUP(ohrm_timesheet_action_log[[#This Row],[timesheet_id]],ohrm_timesheet[timesheet_id],ohrm_timesheet[Month],"NF",0,1)</f>
        <v>11</v>
      </c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 spans="1:49" x14ac:dyDescent="0.3">
      <c r="A447">
        <v>310</v>
      </c>
      <c r="B447">
        <v>442</v>
      </c>
      <c r="D447" t="s">
        <v>676</v>
      </c>
      <c r="E447" s="1">
        <v>44899</v>
      </c>
      <c r="F447">
        <v>11</v>
      </c>
      <c r="G447" t="str">
        <f>_xlfn.XLOOKUP(ohrm_timesheet_action_log[[#This Row],[timesheet_id]],ohrm_timesheet[timesheet_id],ohrm_timesheet[Employee Name],"NF",0,1)</f>
        <v>x_Ajit Singh</v>
      </c>
      <c r="H447" t="str">
        <f>_xlfn.XLOOKUP(ohrm_timesheet_action_log[[#This Row],[timesheet_id]],ohrm_timesheet[timesheet_id],ohrm_timesheet[state],"NF",0,1)</f>
        <v>APPROVED</v>
      </c>
      <c r="I447" s="1">
        <f>_xlfn.XLOOKUP(ohrm_timesheet_action_log[[#This Row],[timesheet_id]],ohrm_timesheet[timesheet_id],ohrm_timesheet[start_date],"NF",0,1)</f>
        <v>44886</v>
      </c>
      <c r="J447" s="1">
        <f>_xlfn.XLOOKUP(ohrm_timesheet_action_log[[#This Row],[timesheet_id]],ohrm_timesheet[timesheet_id],ohrm_timesheet[end_date],"NF",0,1)</f>
        <v>44892</v>
      </c>
      <c r="K447">
        <f>_xlfn.XLOOKUP(ohrm_timesheet_action_log[[#This Row],[timesheet_id]],ohrm_timesheet[timesheet_id],ohrm_timesheet[Year],"NF",0,1)</f>
        <v>2022</v>
      </c>
      <c r="L447">
        <f>_xlfn.XLOOKUP(ohrm_timesheet_action_log[[#This Row],[timesheet_id]],ohrm_timesheet[timesheet_id],ohrm_timesheet[Month],"NF",0,1)</f>
        <v>11</v>
      </c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 spans="1:49" x14ac:dyDescent="0.3">
      <c r="A448">
        <v>309</v>
      </c>
      <c r="B448">
        <v>443</v>
      </c>
      <c r="D448" t="s">
        <v>676</v>
      </c>
      <c r="E448" s="1">
        <v>44899</v>
      </c>
      <c r="F448">
        <v>11</v>
      </c>
      <c r="G448" t="str">
        <f>_xlfn.XLOOKUP(ohrm_timesheet_action_log[[#This Row],[timesheet_id]],ohrm_timesheet[timesheet_id],ohrm_timesheet[Employee Name],"NF",0,1)</f>
        <v>x_Ajit Singh</v>
      </c>
      <c r="H448" t="str">
        <f>_xlfn.XLOOKUP(ohrm_timesheet_action_log[[#This Row],[timesheet_id]],ohrm_timesheet[timesheet_id],ohrm_timesheet[state],"NF",0,1)</f>
        <v>APPROVED</v>
      </c>
      <c r="I448" s="1">
        <f>_xlfn.XLOOKUP(ohrm_timesheet_action_log[[#This Row],[timesheet_id]],ohrm_timesheet[timesheet_id],ohrm_timesheet[start_date],"NF",0,1)</f>
        <v>44893</v>
      </c>
      <c r="J448" s="1">
        <f>_xlfn.XLOOKUP(ohrm_timesheet_action_log[[#This Row],[timesheet_id]],ohrm_timesheet[timesheet_id],ohrm_timesheet[end_date],"NF",0,1)</f>
        <v>44899</v>
      </c>
      <c r="K448">
        <f>_xlfn.XLOOKUP(ohrm_timesheet_action_log[[#This Row],[timesheet_id]],ohrm_timesheet[timesheet_id],ohrm_timesheet[Year],"NF",0,1)</f>
        <v>2022</v>
      </c>
      <c r="L448">
        <f>_xlfn.XLOOKUP(ohrm_timesheet_action_log[[#This Row],[timesheet_id]],ohrm_timesheet[timesheet_id],ohrm_timesheet[Month],"NF",0,1)</f>
        <v>11</v>
      </c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 spans="1:49" x14ac:dyDescent="0.3">
      <c r="A449">
        <v>296</v>
      </c>
      <c r="B449">
        <v>444</v>
      </c>
      <c r="D449" t="s">
        <v>676</v>
      </c>
      <c r="E449" s="1">
        <v>44900</v>
      </c>
      <c r="F449">
        <v>6</v>
      </c>
      <c r="G449" t="str">
        <f>_xlfn.XLOOKUP(ohrm_timesheet_action_log[[#This Row],[timesheet_id]],ohrm_timesheet[timesheet_id],ohrm_timesheet[Employee Name],"NF",0,1)</f>
        <v>Shekhar Sharma</v>
      </c>
      <c r="H449" t="str">
        <f>_xlfn.XLOOKUP(ohrm_timesheet_action_log[[#This Row],[timesheet_id]],ohrm_timesheet[timesheet_id],ohrm_timesheet[state],"NF",0,1)</f>
        <v>APPROVED</v>
      </c>
      <c r="I449" s="1">
        <f>_xlfn.XLOOKUP(ohrm_timesheet_action_log[[#This Row],[timesheet_id]],ohrm_timesheet[timesheet_id],ohrm_timesheet[start_date],"NF",0,1)</f>
        <v>44872</v>
      </c>
      <c r="J449" s="1">
        <f>_xlfn.XLOOKUP(ohrm_timesheet_action_log[[#This Row],[timesheet_id]],ohrm_timesheet[timesheet_id],ohrm_timesheet[end_date],"NF",0,1)</f>
        <v>44878</v>
      </c>
      <c r="K449">
        <f>_xlfn.XLOOKUP(ohrm_timesheet_action_log[[#This Row],[timesheet_id]],ohrm_timesheet[timesheet_id],ohrm_timesheet[Year],"NF",0,1)</f>
        <v>2022</v>
      </c>
      <c r="L449">
        <f>_xlfn.XLOOKUP(ohrm_timesheet_action_log[[#This Row],[timesheet_id]],ohrm_timesheet[timesheet_id],ohrm_timesheet[Month],"NF",0,1)</f>
        <v>11</v>
      </c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 spans="1:49" x14ac:dyDescent="0.3">
      <c r="A450">
        <v>316</v>
      </c>
      <c r="B450">
        <v>445</v>
      </c>
      <c r="D450" t="s">
        <v>676</v>
      </c>
      <c r="E450" s="1">
        <v>44900</v>
      </c>
      <c r="F450">
        <v>6</v>
      </c>
      <c r="G450" t="str">
        <f>_xlfn.XLOOKUP(ohrm_timesheet_action_log[[#This Row],[timesheet_id]],ohrm_timesheet[timesheet_id],ohrm_timesheet[Employee Name],"NF",0,1)</f>
        <v>Shekhar Sharma</v>
      </c>
      <c r="H450" t="str">
        <f>_xlfn.XLOOKUP(ohrm_timesheet_action_log[[#This Row],[timesheet_id]],ohrm_timesheet[timesheet_id],ohrm_timesheet[state],"NF",0,1)</f>
        <v>APPROVED</v>
      </c>
      <c r="I450" s="1">
        <f>_xlfn.XLOOKUP(ohrm_timesheet_action_log[[#This Row],[timesheet_id]],ohrm_timesheet[timesheet_id],ohrm_timesheet[start_date],"NF",0,1)</f>
        <v>44879</v>
      </c>
      <c r="J450" s="1">
        <f>_xlfn.XLOOKUP(ohrm_timesheet_action_log[[#This Row],[timesheet_id]],ohrm_timesheet[timesheet_id],ohrm_timesheet[end_date],"NF",0,1)</f>
        <v>44885</v>
      </c>
      <c r="K450">
        <f>_xlfn.XLOOKUP(ohrm_timesheet_action_log[[#This Row],[timesheet_id]],ohrm_timesheet[timesheet_id],ohrm_timesheet[Year],"NF",0,1)</f>
        <v>2022</v>
      </c>
      <c r="L450">
        <f>_xlfn.XLOOKUP(ohrm_timesheet_action_log[[#This Row],[timesheet_id]],ohrm_timesheet[timesheet_id],ohrm_timesheet[Month],"NF",0,1)</f>
        <v>11</v>
      </c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 spans="1:49" x14ac:dyDescent="0.3">
      <c r="A451">
        <v>305</v>
      </c>
      <c r="B451">
        <v>446</v>
      </c>
      <c r="C451" t="s">
        <v>55</v>
      </c>
      <c r="D451" t="s">
        <v>675</v>
      </c>
      <c r="E451" s="1">
        <v>44900</v>
      </c>
      <c r="F451">
        <v>3</v>
      </c>
      <c r="G451" t="str">
        <f>_xlfn.XLOOKUP(ohrm_timesheet_action_log[[#This Row],[timesheet_id]],ohrm_timesheet[timesheet_id],ohrm_timesheet[Employee Name],"NF",0,1)</f>
        <v>Neha Chaudhary</v>
      </c>
      <c r="H451" t="str">
        <f>_xlfn.XLOOKUP(ohrm_timesheet_action_log[[#This Row],[timesheet_id]],ohrm_timesheet[timesheet_id],ohrm_timesheet[state],"NF",0,1)</f>
        <v>APPROVED</v>
      </c>
      <c r="I451" s="1">
        <f>_xlfn.XLOOKUP(ohrm_timesheet_action_log[[#This Row],[timesheet_id]],ohrm_timesheet[timesheet_id],ohrm_timesheet[start_date],"NF",0,1)</f>
        <v>44893</v>
      </c>
      <c r="J451" s="1">
        <f>_xlfn.XLOOKUP(ohrm_timesheet_action_log[[#This Row],[timesheet_id]],ohrm_timesheet[timesheet_id],ohrm_timesheet[end_date],"NF",0,1)</f>
        <v>44899</v>
      </c>
      <c r="K451">
        <f>_xlfn.XLOOKUP(ohrm_timesheet_action_log[[#This Row],[timesheet_id]],ohrm_timesheet[timesheet_id],ohrm_timesheet[Year],"NF",0,1)</f>
        <v>2022</v>
      </c>
      <c r="L451">
        <f>_xlfn.XLOOKUP(ohrm_timesheet_action_log[[#This Row],[timesheet_id]],ohrm_timesheet[timesheet_id],ohrm_timesheet[Month],"NF",0,1)</f>
        <v>11</v>
      </c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 spans="1:49" x14ac:dyDescent="0.3">
      <c r="A452">
        <v>315</v>
      </c>
      <c r="B452">
        <v>447</v>
      </c>
      <c r="D452" t="s">
        <v>676</v>
      </c>
      <c r="E452" s="1">
        <v>44900</v>
      </c>
      <c r="F452">
        <v>6</v>
      </c>
      <c r="G452" t="str">
        <f>_xlfn.XLOOKUP(ohrm_timesheet_action_log[[#This Row],[timesheet_id]],ohrm_timesheet[timesheet_id],ohrm_timesheet[Employee Name],"NF",0,1)</f>
        <v>Shekhar Sharma</v>
      </c>
      <c r="H452" t="str">
        <f>_xlfn.XLOOKUP(ohrm_timesheet_action_log[[#This Row],[timesheet_id]],ohrm_timesheet[timesheet_id],ohrm_timesheet[state],"NF",0,1)</f>
        <v>APPROVED</v>
      </c>
      <c r="I452" s="1">
        <f>_xlfn.XLOOKUP(ohrm_timesheet_action_log[[#This Row],[timesheet_id]],ohrm_timesheet[timesheet_id],ohrm_timesheet[start_date],"NF",0,1)</f>
        <v>44886</v>
      </c>
      <c r="J452" s="1">
        <f>_xlfn.XLOOKUP(ohrm_timesheet_action_log[[#This Row],[timesheet_id]],ohrm_timesheet[timesheet_id],ohrm_timesheet[end_date],"NF",0,1)</f>
        <v>44892</v>
      </c>
      <c r="K452">
        <f>_xlfn.XLOOKUP(ohrm_timesheet_action_log[[#This Row],[timesheet_id]],ohrm_timesheet[timesheet_id],ohrm_timesheet[Year],"NF",0,1)</f>
        <v>2022</v>
      </c>
      <c r="L452">
        <f>_xlfn.XLOOKUP(ohrm_timesheet_action_log[[#This Row],[timesheet_id]],ohrm_timesheet[timesheet_id],ohrm_timesheet[Month],"NF",0,1)</f>
        <v>11</v>
      </c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 spans="1:49" x14ac:dyDescent="0.3">
      <c r="A453">
        <v>293</v>
      </c>
      <c r="B453">
        <v>448</v>
      </c>
      <c r="C453" t="s">
        <v>55</v>
      </c>
      <c r="D453" t="s">
        <v>675</v>
      </c>
      <c r="E453" s="1">
        <v>44900</v>
      </c>
      <c r="F453">
        <v>3</v>
      </c>
      <c r="G453" t="str">
        <f>_xlfn.XLOOKUP(ohrm_timesheet_action_log[[#This Row],[timesheet_id]],ohrm_timesheet[timesheet_id],ohrm_timesheet[Employee Name],"NF",0,1)</f>
        <v>Amol Jalda</v>
      </c>
      <c r="H453" t="str">
        <f>_xlfn.XLOOKUP(ohrm_timesheet_action_log[[#This Row],[timesheet_id]],ohrm_timesheet[timesheet_id],ohrm_timesheet[state],"NF",0,1)</f>
        <v>APPROVED</v>
      </c>
      <c r="I453" s="1">
        <f>_xlfn.XLOOKUP(ohrm_timesheet_action_log[[#This Row],[timesheet_id]],ohrm_timesheet[timesheet_id],ohrm_timesheet[start_date],"NF",0,1)</f>
        <v>44872</v>
      </c>
      <c r="J453" s="1">
        <f>_xlfn.XLOOKUP(ohrm_timesheet_action_log[[#This Row],[timesheet_id]],ohrm_timesheet[timesheet_id],ohrm_timesheet[end_date],"NF",0,1)</f>
        <v>44878</v>
      </c>
      <c r="K453">
        <f>_xlfn.XLOOKUP(ohrm_timesheet_action_log[[#This Row],[timesheet_id]],ohrm_timesheet[timesheet_id],ohrm_timesheet[Year],"NF",0,1)</f>
        <v>2022</v>
      </c>
      <c r="L453">
        <f>_xlfn.XLOOKUP(ohrm_timesheet_action_log[[#This Row],[timesheet_id]],ohrm_timesheet[timesheet_id],ohrm_timesheet[Month],"NF",0,1)</f>
        <v>11</v>
      </c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</row>
    <row r="454" spans="1:49" x14ac:dyDescent="0.3">
      <c r="A454">
        <v>308</v>
      </c>
      <c r="B454">
        <v>449</v>
      </c>
      <c r="C454" t="s">
        <v>55</v>
      </c>
      <c r="D454" t="s">
        <v>675</v>
      </c>
      <c r="E454" s="1">
        <v>44900</v>
      </c>
      <c r="F454">
        <v>3</v>
      </c>
      <c r="G454" t="str">
        <f>_xlfn.XLOOKUP(ohrm_timesheet_action_log[[#This Row],[timesheet_id]],ohrm_timesheet[timesheet_id],ohrm_timesheet[Employee Name],"NF",0,1)</f>
        <v>Amol Jalda</v>
      </c>
      <c r="H454" t="str">
        <f>_xlfn.XLOOKUP(ohrm_timesheet_action_log[[#This Row],[timesheet_id]],ohrm_timesheet[timesheet_id],ohrm_timesheet[state],"NF",0,1)</f>
        <v>APPROVED</v>
      </c>
      <c r="I454" s="1">
        <f>_xlfn.XLOOKUP(ohrm_timesheet_action_log[[#This Row],[timesheet_id]],ohrm_timesheet[timesheet_id],ohrm_timesheet[start_date],"NF",0,1)</f>
        <v>44879</v>
      </c>
      <c r="J454" s="1">
        <f>_xlfn.XLOOKUP(ohrm_timesheet_action_log[[#This Row],[timesheet_id]],ohrm_timesheet[timesheet_id],ohrm_timesheet[end_date],"NF",0,1)</f>
        <v>44885</v>
      </c>
      <c r="K454">
        <f>_xlfn.XLOOKUP(ohrm_timesheet_action_log[[#This Row],[timesheet_id]],ohrm_timesheet[timesheet_id],ohrm_timesheet[Year],"NF",0,1)</f>
        <v>2022</v>
      </c>
      <c r="L454">
        <f>_xlfn.XLOOKUP(ohrm_timesheet_action_log[[#This Row],[timesheet_id]],ohrm_timesheet[timesheet_id],ohrm_timesheet[Month],"NF",0,1)</f>
        <v>11</v>
      </c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</row>
    <row r="455" spans="1:49" x14ac:dyDescent="0.3">
      <c r="A455">
        <v>307</v>
      </c>
      <c r="B455">
        <v>450</v>
      </c>
      <c r="C455" t="s">
        <v>55</v>
      </c>
      <c r="D455" t="s">
        <v>675</v>
      </c>
      <c r="E455" s="1">
        <v>44900</v>
      </c>
      <c r="F455">
        <v>3</v>
      </c>
      <c r="G455" t="str">
        <f>_xlfn.XLOOKUP(ohrm_timesheet_action_log[[#This Row],[timesheet_id]],ohrm_timesheet[timesheet_id],ohrm_timesheet[Employee Name],"NF",0,1)</f>
        <v>Amol Jalda</v>
      </c>
      <c r="H455" t="str">
        <f>_xlfn.XLOOKUP(ohrm_timesheet_action_log[[#This Row],[timesheet_id]],ohrm_timesheet[timesheet_id],ohrm_timesheet[state],"NF",0,1)</f>
        <v>APPROVED</v>
      </c>
      <c r="I455" s="1">
        <f>_xlfn.XLOOKUP(ohrm_timesheet_action_log[[#This Row],[timesheet_id]],ohrm_timesheet[timesheet_id],ohrm_timesheet[start_date],"NF",0,1)</f>
        <v>44886</v>
      </c>
      <c r="J455" s="1">
        <f>_xlfn.XLOOKUP(ohrm_timesheet_action_log[[#This Row],[timesheet_id]],ohrm_timesheet[timesheet_id],ohrm_timesheet[end_date],"NF",0,1)</f>
        <v>44892</v>
      </c>
      <c r="K455">
        <f>_xlfn.XLOOKUP(ohrm_timesheet_action_log[[#This Row],[timesheet_id]],ohrm_timesheet[timesheet_id],ohrm_timesheet[Year],"NF",0,1)</f>
        <v>2022</v>
      </c>
      <c r="L455">
        <f>_xlfn.XLOOKUP(ohrm_timesheet_action_log[[#This Row],[timesheet_id]],ohrm_timesheet[timesheet_id],ohrm_timesheet[Month],"NF",0,1)</f>
        <v>11</v>
      </c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 spans="1:49" x14ac:dyDescent="0.3">
      <c r="A456">
        <v>306</v>
      </c>
      <c r="B456">
        <v>451</v>
      </c>
      <c r="C456" t="s">
        <v>55</v>
      </c>
      <c r="D456" t="s">
        <v>675</v>
      </c>
      <c r="E456" s="1">
        <v>44900</v>
      </c>
      <c r="F456">
        <v>3</v>
      </c>
      <c r="G456" t="str">
        <f>_xlfn.XLOOKUP(ohrm_timesheet_action_log[[#This Row],[timesheet_id]],ohrm_timesheet[timesheet_id],ohrm_timesheet[Employee Name],"NF",0,1)</f>
        <v>Amol Jalda</v>
      </c>
      <c r="H456" t="str">
        <f>_xlfn.XLOOKUP(ohrm_timesheet_action_log[[#This Row],[timesheet_id]],ohrm_timesheet[timesheet_id],ohrm_timesheet[state],"NF",0,1)</f>
        <v>APPROVED</v>
      </c>
      <c r="I456" s="1">
        <f>_xlfn.XLOOKUP(ohrm_timesheet_action_log[[#This Row],[timesheet_id]],ohrm_timesheet[timesheet_id],ohrm_timesheet[start_date],"NF",0,1)</f>
        <v>44893</v>
      </c>
      <c r="J456" s="1">
        <f>_xlfn.XLOOKUP(ohrm_timesheet_action_log[[#This Row],[timesheet_id]],ohrm_timesheet[timesheet_id],ohrm_timesheet[end_date],"NF",0,1)</f>
        <v>44899</v>
      </c>
      <c r="K456">
        <f>_xlfn.XLOOKUP(ohrm_timesheet_action_log[[#This Row],[timesheet_id]],ohrm_timesheet[timesheet_id],ohrm_timesheet[Year],"NF",0,1)</f>
        <v>2022</v>
      </c>
      <c r="L456">
        <f>_xlfn.XLOOKUP(ohrm_timesheet_action_log[[#This Row],[timesheet_id]],ohrm_timesheet[timesheet_id],ohrm_timesheet[Month],"NF",0,1)</f>
        <v>11</v>
      </c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 spans="1:49" x14ac:dyDescent="0.3">
      <c r="A457">
        <v>296</v>
      </c>
      <c r="B457">
        <v>452</v>
      </c>
      <c r="C457" t="s">
        <v>55</v>
      </c>
      <c r="D457" t="s">
        <v>675</v>
      </c>
      <c r="E457" s="1">
        <v>44900</v>
      </c>
      <c r="F457">
        <v>3</v>
      </c>
      <c r="G457" t="str">
        <f>_xlfn.XLOOKUP(ohrm_timesheet_action_log[[#This Row],[timesheet_id]],ohrm_timesheet[timesheet_id],ohrm_timesheet[Employee Name],"NF",0,1)</f>
        <v>Shekhar Sharma</v>
      </c>
      <c r="H457" t="str">
        <f>_xlfn.XLOOKUP(ohrm_timesheet_action_log[[#This Row],[timesheet_id]],ohrm_timesheet[timesheet_id],ohrm_timesheet[state],"NF",0,1)</f>
        <v>APPROVED</v>
      </c>
      <c r="I457" s="1">
        <f>_xlfn.XLOOKUP(ohrm_timesheet_action_log[[#This Row],[timesheet_id]],ohrm_timesheet[timesheet_id],ohrm_timesheet[start_date],"NF",0,1)</f>
        <v>44872</v>
      </c>
      <c r="J457" s="1">
        <f>_xlfn.XLOOKUP(ohrm_timesheet_action_log[[#This Row],[timesheet_id]],ohrm_timesheet[timesheet_id],ohrm_timesheet[end_date],"NF",0,1)</f>
        <v>44878</v>
      </c>
      <c r="K457">
        <f>_xlfn.XLOOKUP(ohrm_timesheet_action_log[[#This Row],[timesheet_id]],ohrm_timesheet[timesheet_id],ohrm_timesheet[Year],"NF",0,1)</f>
        <v>2022</v>
      </c>
      <c r="L457">
        <f>_xlfn.XLOOKUP(ohrm_timesheet_action_log[[#This Row],[timesheet_id]],ohrm_timesheet[timesheet_id],ohrm_timesheet[Month],"NF",0,1)</f>
        <v>11</v>
      </c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 spans="1:49" x14ac:dyDescent="0.3">
      <c r="A458">
        <v>316</v>
      </c>
      <c r="B458">
        <v>453</v>
      </c>
      <c r="C458" t="s">
        <v>55</v>
      </c>
      <c r="D458" t="s">
        <v>675</v>
      </c>
      <c r="E458" s="1">
        <v>44900</v>
      </c>
      <c r="F458">
        <v>3</v>
      </c>
      <c r="G458" t="str">
        <f>_xlfn.XLOOKUP(ohrm_timesheet_action_log[[#This Row],[timesheet_id]],ohrm_timesheet[timesheet_id],ohrm_timesheet[Employee Name],"NF",0,1)</f>
        <v>Shekhar Sharma</v>
      </c>
      <c r="H458" t="str">
        <f>_xlfn.XLOOKUP(ohrm_timesheet_action_log[[#This Row],[timesheet_id]],ohrm_timesheet[timesheet_id],ohrm_timesheet[state],"NF",0,1)</f>
        <v>APPROVED</v>
      </c>
      <c r="I458" s="1">
        <f>_xlfn.XLOOKUP(ohrm_timesheet_action_log[[#This Row],[timesheet_id]],ohrm_timesheet[timesheet_id],ohrm_timesheet[start_date],"NF",0,1)</f>
        <v>44879</v>
      </c>
      <c r="J458" s="1">
        <f>_xlfn.XLOOKUP(ohrm_timesheet_action_log[[#This Row],[timesheet_id]],ohrm_timesheet[timesheet_id],ohrm_timesheet[end_date],"NF",0,1)</f>
        <v>44885</v>
      </c>
      <c r="K458">
        <f>_xlfn.XLOOKUP(ohrm_timesheet_action_log[[#This Row],[timesheet_id]],ohrm_timesheet[timesheet_id],ohrm_timesheet[Year],"NF",0,1)</f>
        <v>2022</v>
      </c>
      <c r="L458">
        <f>_xlfn.XLOOKUP(ohrm_timesheet_action_log[[#This Row],[timesheet_id]],ohrm_timesheet[timesheet_id],ohrm_timesheet[Month],"NF",0,1)</f>
        <v>11</v>
      </c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 spans="1:49" x14ac:dyDescent="0.3">
      <c r="A459">
        <v>315</v>
      </c>
      <c r="B459">
        <v>454</v>
      </c>
      <c r="C459" t="s">
        <v>55</v>
      </c>
      <c r="D459" t="s">
        <v>675</v>
      </c>
      <c r="E459" s="1">
        <v>44900</v>
      </c>
      <c r="F459">
        <v>3</v>
      </c>
      <c r="G459" t="str">
        <f>_xlfn.XLOOKUP(ohrm_timesheet_action_log[[#This Row],[timesheet_id]],ohrm_timesheet[timesheet_id],ohrm_timesheet[Employee Name],"NF",0,1)</f>
        <v>Shekhar Sharma</v>
      </c>
      <c r="H459" t="str">
        <f>_xlfn.XLOOKUP(ohrm_timesheet_action_log[[#This Row],[timesheet_id]],ohrm_timesheet[timesheet_id],ohrm_timesheet[state],"NF",0,1)</f>
        <v>APPROVED</v>
      </c>
      <c r="I459" s="1">
        <f>_xlfn.XLOOKUP(ohrm_timesheet_action_log[[#This Row],[timesheet_id]],ohrm_timesheet[timesheet_id],ohrm_timesheet[start_date],"NF",0,1)</f>
        <v>44886</v>
      </c>
      <c r="J459" s="1">
        <f>_xlfn.XLOOKUP(ohrm_timesheet_action_log[[#This Row],[timesheet_id]],ohrm_timesheet[timesheet_id],ohrm_timesheet[end_date],"NF",0,1)</f>
        <v>44892</v>
      </c>
      <c r="K459">
        <f>_xlfn.XLOOKUP(ohrm_timesheet_action_log[[#This Row],[timesheet_id]],ohrm_timesheet[timesheet_id],ohrm_timesheet[Year],"NF",0,1)</f>
        <v>2022</v>
      </c>
      <c r="L459">
        <f>_xlfn.XLOOKUP(ohrm_timesheet_action_log[[#This Row],[timesheet_id]],ohrm_timesheet[timesheet_id],ohrm_timesheet[Month],"NF",0,1)</f>
        <v>11</v>
      </c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</row>
    <row r="460" spans="1:49" x14ac:dyDescent="0.3">
      <c r="A460">
        <v>297</v>
      </c>
      <c r="B460">
        <v>455</v>
      </c>
      <c r="C460" t="s">
        <v>55</v>
      </c>
      <c r="D460" t="s">
        <v>675</v>
      </c>
      <c r="E460" s="1">
        <v>44900</v>
      </c>
      <c r="F460">
        <v>3</v>
      </c>
      <c r="G460" t="str">
        <f>_xlfn.XLOOKUP(ohrm_timesheet_action_log[[#This Row],[timesheet_id]],ohrm_timesheet[timesheet_id],ohrm_timesheet[Employee Name],"NF",0,1)</f>
        <v>x_Ajit Singh</v>
      </c>
      <c r="H460" t="str">
        <f>_xlfn.XLOOKUP(ohrm_timesheet_action_log[[#This Row],[timesheet_id]],ohrm_timesheet[timesheet_id],ohrm_timesheet[state],"NF",0,1)</f>
        <v>APPROVED</v>
      </c>
      <c r="I460" s="1">
        <f>_xlfn.XLOOKUP(ohrm_timesheet_action_log[[#This Row],[timesheet_id]],ohrm_timesheet[timesheet_id],ohrm_timesheet[start_date],"NF",0,1)</f>
        <v>44872</v>
      </c>
      <c r="J460" s="1">
        <f>_xlfn.XLOOKUP(ohrm_timesheet_action_log[[#This Row],[timesheet_id]],ohrm_timesheet[timesheet_id],ohrm_timesheet[end_date],"NF",0,1)</f>
        <v>44878</v>
      </c>
      <c r="K460">
        <f>_xlfn.XLOOKUP(ohrm_timesheet_action_log[[#This Row],[timesheet_id]],ohrm_timesheet[timesheet_id],ohrm_timesheet[Year],"NF",0,1)</f>
        <v>2022</v>
      </c>
      <c r="L460">
        <f>_xlfn.XLOOKUP(ohrm_timesheet_action_log[[#This Row],[timesheet_id]],ohrm_timesheet[timesheet_id],ohrm_timesheet[Month],"NF",0,1)</f>
        <v>11</v>
      </c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</row>
    <row r="461" spans="1:49" x14ac:dyDescent="0.3">
      <c r="A461">
        <v>301</v>
      </c>
      <c r="B461">
        <v>456</v>
      </c>
      <c r="C461" t="s">
        <v>55</v>
      </c>
      <c r="D461" t="s">
        <v>675</v>
      </c>
      <c r="E461" s="1">
        <v>44900</v>
      </c>
      <c r="F461">
        <v>3</v>
      </c>
      <c r="G461" t="str">
        <f>_xlfn.XLOOKUP(ohrm_timesheet_action_log[[#This Row],[timesheet_id]],ohrm_timesheet[timesheet_id],ohrm_timesheet[Employee Name],"NF",0,1)</f>
        <v>x_Ajit Singh</v>
      </c>
      <c r="H461" t="str">
        <f>_xlfn.XLOOKUP(ohrm_timesheet_action_log[[#This Row],[timesheet_id]],ohrm_timesheet[timesheet_id],ohrm_timesheet[state],"NF",0,1)</f>
        <v>APPROVED</v>
      </c>
      <c r="I461" s="1">
        <f>_xlfn.XLOOKUP(ohrm_timesheet_action_log[[#This Row],[timesheet_id]],ohrm_timesheet[timesheet_id],ohrm_timesheet[start_date],"NF",0,1)</f>
        <v>44879</v>
      </c>
      <c r="J461" s="1">
        <f>_xlfn.XLOOKUP(ohrm_timesheet_action_log[[#This Row],[timesheet_id]],ohrm_timesheet[timesheet_id],ohrm_timesheet[end_date],"NF",0,1)</f>
        <v>44885</v>
      </c>
      <c r="K461">
        <f>_xlfn.XLOOKUP(ohrm_timesheet_action_log[[#This Row],[timesheet_id]],ohrm_timesheet[timesheet_id],ohrm_timesheet[Year],"NF",0,1)</f>
        <v>2022</v>
      </c>
      <c r="L461">
        <f>_xlfn.XLOOKUP(ohrm_timesheet_action_log[[#This Row],[timesheet_id]],ohrm_timesheet[timesheet_id],ohrm_timesheet[Month],"NF",0,1)</f>
        <v>11</v>
      </c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 spans="1:49" x14ac:dyDescent="0.3">
      <c r="A462">
        <v>310</v>
      </c>
      <c r="B462">
        <v>457</v>
      </c>
      <c r="C462" t="s">
        <v>55</v>
      </c>
      <c r="D462" t="s">
        <v>675</v>
      </c>
      <c r="E462" s="1">
        <v>44900</v>
      </c>
      <c r="F462">
        <v>3</v>
      </c>
      <c r="G462" t="str">
        <f>_xlfn.XLOOKUP(ohrm_timesheet_action_log[[#This Row],[timesheet_id]],ohrm_timesheet[timesheet_id],ohrm_timesheet[Employee Name],"NF",0,1)</f>
        <v>x_Ajit Singh</v>
      </c>
      <c r="H462" t="str">
        <f>_xlfn.XLOOKUP(ohrm_timesheet_action_log[[#This Row],[timesheet_id]],ohrm_timesheet[timesheet_id],ohrm_timesheet[state],"NF",0,1)</f>
        <v>APPROVED</v>
      </c>
      <c r="I462" s="1">
        <f>_xlfn.XLOOKUP(ohrm_timesheet_action_log[[#This Row],[timesheet_id]],ohrm_timesheet[timesheet_id],ohrm_timesheet[start_date],"NF",0,1)</f>
        <v>44886</v>
      </c>
      <c r="J462" s="1">
        <f>_xlfn.XLOOKUP(ohrm_timesheet_action_log[[#This Row],[timesheet_id]],ohrm_timesheet[timesheet_id],ohrm_timesheet[end_date],"NF",0,1)</f>
        <v>44892</v>
      </c>
      <c r="K462">
        <f>_xlfn.XLOOKUP(ohrm_timesheet_action_log[[#This Row],[timesheet_id]],ohrm_timesheet[timesheet_id],ohrm_timesheet[Year],"NF",0,1)</f>
        <v>2022</v>
      </c>
      <c r="L462">
        <f>_xlfn.XLOOKUP(ohrm_timesheet_action_log[[#This Row],[timesheet_id]],ohrm_timesheet[timesheet_id],ohrm_timesheet[Month],"NF",0,1)</f>
        <v>11</v>
      </c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 spans="1:49" x14ac:dyDescent="0.3">
      <c r="A463">
        <v>309</v>
      </c>
      <c r="B463">
        <v>458</v>
      </c>
      <c r="C463" t="s">
        <v>55</v>
      </c>
      <c r="D463" t="s">
        <v>675</v>
      </c>
      <c r="E463" s="1">
        <v>44900</v>
      </c>
      <c r="F463">
        <v>3</v>
      </c>
      <c r="G463" t="str">
        <f>_xlfn.XLOOKUP(ohrm_timesheet_action_log[[#This Row],[timesheet_id]],ohrm_timesheet[timesheet_id],ohrm_timesheet[Employee Name],"NF",0,1)</f>
        <v>x_Ajit Singh</v>
      </c>
      <c r="H463" t="str">
        <f>_xlfn.XLOOKUP(ohrm_timesheet_action_log[[#This Row],[timesheet_id]],ohrm_timesheet[timesheet_id],ohrm_timesheet[state],"NF",0,1)</f>
        <v>APPROVED</v>
      </c>
      <c r="I463" s="1">
        <f>_xlfn.XLOOKUP(ohrm_timesheet_action_log[[#This Row],[timesheet_id]],ohrm_timesheet[timesheet_id],ohrm_timesheet[start_date],"NF",0,1)</f>
        <v>44893</v>
      </c>
      <c r="J463" s="1">
        <f>_xlfn.XLOOKUP(ohrm_timesheet_action_log[[#This Row],[timesheet_id]],ohrm_timesheet[timesheet_id],ohrm_timesheet[end_date],"NF",0,1)</f>
        <v>44899</v>
      </c>
      <c r="K463">
        <f>_xlfn.XLOOKUP(ohrm_timesheet_action_log[[#This Row],[timesheet_id]],ohrm_timesheet[timesheet_id],ohrm_timesheet[Year],"NF",0,1)</f>
        <v>2022</v>
      </c>
      <c r="L463">
        <f>_xlfn.XLOOKUP(ohrm_timesheet_action_log[[#This Row],[timesheet_id]],ohrm_timesheet[timesheet_id],ohrm_timesheet[Month],"NF",0,1)</f>
        <v>11</v>
      </c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 spans="1:49" x14ac:dyDescent="0.3">
      <c r="A464">
        <v>298</v>
      </c>
      <c r="B464">
        <v>459</v>
      </c>
      <c r="D464" t="s">
        <v>676</v>
      </c>
      <c r="E464" s="1">
        <v>44900</v>
      </c>
      <c r="F464">
        <v>15</v>
      </c>
      <c r="G464" t="str">
        <f>_xlfn.XLOOKUP(ohrm_timesheet_action_log[[#This Row],[timesheet_id]],ohrm_timesheet[timesheet_id],ohrm_timesheet[Employee Name],"NF",0,1)</f>
        <v>Gaurav Kokcha</v>
      </c>
      <c r="H464" t="str">
        <f>_xlfn.XLOOKUP(ohrm_timesheet_action_log[[#This Row],[timesheet_id]],ohrm_timesheet[timesheet_id],ohrm_timesheet[state],"NF",0,1)</f>
        <v>APPROVED</v>
      </c>
      <c r="I464" s="1">
        <f>_xlfn.XLOOKUP(ohrm_timesheet_action_log[[#This Row],[timesheet_id]],ohrm_timesheet[timesheet_id],ohrm_timesheet[start_date],"NF",0,1)</f>
        <v>44872</v>
      </c>
      <c r="J464" s="1">
        <f>_xlfn.XLOOKUP(ohrm_timesheet_action_log[[#This Row],[timesheet_id]],ohrm_timesheet[timesheet_id],ohrm_timesheet[end_date],"NF",0,1)</f>
        <v>44878</v>
      </c>
      <c r="K464">
        <f>_xlfn.XLOOKUP(ohrm_timesheet_action_log[[#This Row],[timesheet_id]],ohrm_timesheet[timesheet_id],ohrm_timesheet[Year],"NF",0,1)</f>
        <v>2022</v>
      </c>
      <c r="L464">
        <f>_xlfn.XLOOKUP(ohrm_timesheet_action_log[[#This Row],[timesheet_id]],ohrm_timesheet[timesheet_id],ohrm_timesheet[Month],"NF",0,1)</f>
        <v>11</v>
      </c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</row>
    <row r="465" spans="1:49" x14ac:dyDescent="0.3">
      <c r="A465">
        <v>306</v>
      </c>
      <c r="B465">
        <v>460</v>
      </c>
      <c r="D465" t="s">
        <v>685</v>
      </c>
      <c r="E465" s="1">
        <v>44900</v>
      </c>
      <c r="F465">
        <v>3</v>
      </c>
      <c r="G465" t="str">
        <f>_xlfn.XLOOKUP(ohrm_timesheet_action_log[[#This Row],[timesheet_id]],ohrm_timesheet[timesheet_id],ohrm_timesheet[Employee Name],"NF",0,1)</f>
        <v>Amol Jalda</v>
      </c>
      <c r="H465" t="str">
        <f>_xlfn.XLOOKUP(ohrm_timesheet_action_log[[#This Row],[timesheet_id]],ohrm_timesheet[timesheet_id],ohrm_timesheet[state],"NF",0,1)</f>
        <v>APPROVED</v>
      </c>
      <c r="I465" s="1">
        <f>_xlfn.XLOOKUP(ohrm_timesheet_action_log[[#This Row],[timesheet_id]],ohrm_timesheet[timesheet_id],ohrm_timesheet[start_date],"NF",0,1)</f>
        <v>44893</v>
      </c>
      <c r="J465" s="1">
        <f>_xlfn.XLOOKUP(ohrm_timesheet_action_log[[#This Row],[timesheet_id]],ohrm_timesheet[timesheet_id],ohrm_timesheet[end_date],"NF",0,1)</f>
        <v>44899</v>
      </c>
      <c r="K465">
        <f>_xlfn.XLOOKUP(ohrm_timesheet_action_log[[#This Row],[timesheet_id]],ohrm_timesheet[timesheet_id],ohrm_timesheet[Year],"NF",0,1)</f>
        <v>2022</v>
      </c>
      <c r="L465">
        <f>_xlfn.XLOOKUP(ohrm_timesheet_action_log[[#This Row],[timesheet_id]],ohrm_timesheet[timesheet_id],ohrm_timesheet[Month],"NF",0,1)</f>
        <v>11</v>
      </c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</row>
    <row r="466" spans="1:49" x14ac:dyDescent="0.3">
      <c r="A466">
        <v>306</v>
      </c>
      <c r="B466">
        <v>461</v>
      </c>
      <c r="C466" t="s">
        <v>694</v>
      </c>
      <c r="D466" t="s">
        <v>364</v>
      </c>
      <c r="E466" s="1">
        <v>44900</v>
      </c>
      <c r="F466">
        <v>3</v>
      </c>
      <c r="G466" t="str">
        <f>_xlfn.XLOOKUP(ohrm_timesheet_action_log[[#This Row],[timesheet_id]],ohrm_timesheet[timesheet_id],ohrm_timesheet[Employee Name],"NF",0,1)</f>
        <v>Amol Jalda</v>
      </c>
      <c r="H466" t="str">
        <f>_xlfn.XLOOKUP(ohrm_timesheet_action_log[[#This Row],[timesheet_id]],ohrm_timesheet[timesheet_id],ohrm_timesheet[state],"NF",0,1)</f>
        <v>APPROVED</v>
      </c>
      <c r="I466" s="1">
        <f>_xlfn.XLOOKUP(ohrm_timesheet_action_log[[#This Row],[timesheet_id]],ohrm_timesheet[timesheet_id],ohrm_timesheet[start_date],"NF",0,1)</f>
        <v>44893</v>
      </c>
      <c r="J466" s="1">
        <f>_xlfn.XLOOKUP(ohrm_timesheet_action_log[[#This Row],[timesheet_id]],ohrm_timesheet[timesheet_id],ohrm_timesheet[end_date],"NF",0,1)</f>
        <v>44899</v>
      </c>
      <c r="K466">
        <f>_xlfn.XLOOKUP(ohrm_timesheet_action_log[[#This Row],[timesheet_id]],ohrm_timesheet[timesheet_id],ohrm_timesheet[Year],"NF",0,1)</f>
        <v>2022</v>
      </c>
      <c r="L466">
        <f>_xlfn.XLOOKUP(ohrm_timesheet_action_log[[#This Row],[timesheet_id]],ohrm_timesheet[timesheet_id],ohrm_timesheet[Month],"NF",0,1)</f>
        <v>11</v>
      </c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 spans="1:49" x14ac:dyDescent="0.3">
      <c r="A467">
        <v>306</v>
      </c>
      <c r="B467">
        <v>462</v>
      </c>
      <c r="D467" t="s">
        <v>676</v>
      </c>
      <c r="E467" s="1">
        <v>44900</v>
      </c>
      <c r="F467">
        <v>14</v>
      </c>
      <c r="G467" t="str">
        <f>_xlfn.XLOOKUP(ohrm_timesheet_action_log[[#This Row],[timesheet_id]],ohrm_timesheet[timesheet_id],ohrm_timesheet[Employee Name],"NF",0,1)</f>
        <v>Amol Jalda</v>
      </c>
      <c r="H467" t="str">
        <f>_xlfn.XLOOKUP(ohrm_timesheet_action_log[[#This Row],[timesheet_id]],ohrm_timesheet[timesheet_id],ohrm_timesheet[state],"NF",0,1)</f>
        <v>APPROVED</v>
      </c>
      <c r="I467" s="1">
        <f>_xlfn.XLOOKUP(ohrm_timesheet_action_log[[#This Row],[timesheet_id]],ohrm_timesheet[timesheet_id],ohrm_timesheet[start_date],"NF",0,1)</f>
        <v>44893</v>
      </c>
      <c r="J467" s="1">
        <f>_xlfn.XLOOKUP(ohrm_timesheet_action_log[[#This Row],[timesheet_id]],ohrm_timesheet[timesheet_id],ohrm_timesheet[end_date],"NF",0,1)</f>
        <v>44899</v>
      </c>
      <c r="K467">
        <f>_xlfn.XLOOKUP(ohrm_timesheet_action_log[[#This Row],[timesheet_id]],ohrm_timesheet[timesheet_id],ohrm_timesheet[Year],"NF",0,1)</f>
        <v>2022</v>
      </c>
      <c r="L467">
        <f>_xlfn.XLOOKUP(ohrm_timesheet_action_log[[#This Row],[timesheet_id]],ohrm_timesheet[timesheet_id],ohrm_timesheet[Month],"NF",0,1)</f>
        <v>11</v>
      </c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 spans="1:49" x14ac:dyDescent="0.3">
      <c r="A468">
        <v>306</v>
      </c>
      <c r="B468">
        <v>463</v>
      </c>
      <c r="C468" t="s">
        <v>55</v>
      </c>
      <c r="D468" t="s">
        <v>675</v>
      </c>
      <c r="E468" s="1">
        <v>44900</v>
      </c>
      <c r="F468">
        <v>3</v>
      </c>
      <c r="G468" t="str">
        <f>_xlfn.XLOOKUP(ohrm_timesheet_action_log[[#This Row],[timesheet_id]],ohrm_timesheet[timesheet_id],ohrm_timesheet[Employee Name],"NF",0,1)</f>
        <v>Amol Jalda</v>
      </c>
      <c r="H468" t="str">
        <f>_xlfn.XLOOKUP(ohrm_timesheet_action_log[[#This Row],[timesheet_id]],ohrm_timesheet[timesheet_id],ohrm_timesheet[state],"NF",0,1)</f>
        <v>APPROVED</v>
      </c>
      <c r="I468" s="1">
        <f>_xlfn.XLOOKUP(ohrm_timesheet_action_log[[#This Row],[timesheet_id]],ohrm_timesheet[timesheet_id],ohrm_timesheet[start_date],"NF",0,1)</f>
        <v>44893</v>
      </c>
      <c r="J468" s="1">
        <f>_xlfn.XLOOKUP(ohrm_timesheet_action_log[[#This Row],[timesheet_id]],ohrm_timesheet[timesheet_id],ohrm_timesheet[end_date],"NF",0,1)</f>
        <v>44899</v>
      </c>
      <c r="K468">
        <f>_xlfn.XLOOKUP(ohrm_timesheet_action_log[[#This Row],[timesheet_id]],ohrm_timesheet[timesheet_id],ohrm_timesheet[Year],"NF",0,1)</f>
        <v>2022</v>
      </c>
      <c r="L468">
        <f>_xlfn.XLOOKUP(ohrm_timesheet_action_log[[#This Row],[timesheet_id]],ohrm_timesheet[timesheet_id],ohrm_timesheet[Month],"NF",0,1)</f>
        <v>11</v>
      </c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 spans="1:49" x14ac:dyDescent="0.3">
      <c r="A469">
        <v>299</v>
      </c>
      <c r="B469">
        <v>464</v>
      </c>
      <c r="D469" t="s">
        <v>676</v>
      </c>
      <c r="E469" s="1">
        <v>44900</v>
      </c>
      <c r="F469">
        <v>15</v>
      </c>
      <c r="G469" t="str">
        <f>_xlfn.XLOOKUP(ohrm_timesheet_action_log[[#This Row],[timesheet_id]],ohrm_timesheet[timesheet_id],ohrm_timesheet[Employee Name],"NF",0,1)</f>
        <v>Gaurav Kokcha</v>
      </c>
      <c r="H469" t="str">
        <f>_xlfn.XLOOKUP(ohrm_timesheet_action_log[[#This Row],[timesheet_id]],ohrm_timesheet[timesheet_id],ohrm_timesheet[state],"NF",0,1)</f>
        <v>APPROVED</v>
      </c>
      <c r="I469" s="1">
        <f>_xlfn.XLOOKUP(ohrm_timesheet_action_log[[#This Row],[timesheet_id]],ohrm_timesheet[timesheet_id],ohrm_timesheet[start_date],"NF",0,1)</f>
        <v>44879</v>
      </c>
      <c r="J469" s="1">
        <f>_xlfn.XLOOKUP(ohrm_timesheet_action_log[[#This Row],[timesheet_id]],ohrm_timesheet[timesheet_id],ohrm_timesheet[end_date],"NF",0,1)</f>
        <v>44885</v>
      </c>
      <c r="K469">
        <f>_xlfn.XLOOKUP(ohrm_timesheet_action_log[[#This Row],[timesheet_id]],ohrm_timesheet[timesheet_id],ohrm_timesheet[Year],"NF",0,1)</f>
        <v>2022</v>
      </c>
      <c r="L469">
        <f>_xlfn.XLOOKUP(ohrm_timesheet_action_log[[#This Row],[timesheet_id]],ohrm_timesheet[timesheet_id],ohrm_timesheet[Month],"NF",0,1)</f>
        <v>11</v>
      </c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</row>
    <row r="470" spans="1:49" x14ac:dyDescent="0.3">
      <c r="A470">
        <v>298</v>
      </c>
      <c r="B470">
        <v>465</v>
      </c>
      <c r="C470" t="s">
        <v>55</v>
      </c>
      <c r="D470" t="s">
        <v>675</v>
      </c>
      <c r="E470" s="1">
        <v>44900</v>
      </c>
      <c r="F470">
        <v>3</v>
      </c>
      <c r="G470" t="str">
        <f>_xlfn.XLOOKUP(ohrm_timesheet_action_log[[#This Row],[timesheet_id]],ohrm_timesheet[timesheet_id],ohrm_timesheet[Employee Name],"NF",0,1)</f>
        <v>Gaurav Kokcha</v>
      </c>
      <c r="H470" t="str">
        <f>_xlfn.XLOOKUP(ohrm_timesheet_action_log[[#This Row],[timesheet_id]],ohrm_timesheet[timesheet_id],ohrm_timesheet[state],"NF",0,1)</f>
        <v>APPROVED</v>
      </c>
      <c r="I470" s="1">
        <f>_xlfn.XLOOKUP(ohrm_timesheet_action_log[[#This Row],[timesheet_id]],ohrm_timesheet[timesheet_id],ohrm_timesheet[start_date],"NF",0,1)</f>
        <v>44872</v>
      </c>
      <c r="J470" s="1">
        <f>_xlfn.XLOOKUP(ohrm_timesheet_action_log[[#This Row],[timesheet_id]],ohrm_timesheet[timesheet_id],ohrm_timesheet[end_date],"NF",0,1)</f>
        <v>44878</v>
      </c>
      <c r="K470">
        <f>_xlfn.XLOOKUP(ohrm_timesheet_action_log[[#This Row],[timesheet_id]],ohrm_timesheet[timesheet_id],ohrm_timesheet[Year],"NF",0,1)</f>
        <v>2022</v>
      </c>
      <c r="L470">
        <f>_xlfn.XLOOKUP(ohrm_timesheet_action_log[[#This Row],[timesheet_id]],ohrm_timesheet[timesheet_id],ohrm_timesheet[Month],"NF",0,1)</f>
        <v>11</v>
      </c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</row>
    <row r="471" spans="1:49" x14ac:dyDescent="0.3">
      <c r="A471">
        <v>299</v>
      </c>
      <c r="B471">
        <v>466</v>
      </c>
      <c r="C471" t="s">
        <v>55</v>
      </c>
      <c r="D471" t="s">
        <v>675</v>
      </c>
      <c r="E471" s="1">
        <v>44900</v>
      </c>
      <c r="F471">
        <v>3</v>
      </c>
      <c r="G471" t="str">
        <f>_xlfn.XLOOKUP(ohrm_timesheet_action_log[[#This Row],[timesheet_id]],ohrm_timesheet[timesheet_id],ohrm_timesheet[Employee Name],"NF",0,1)</f>
        <v>Gaurav Kokcha</v>
      </c>
      <c r="H471" t="str">
        <f>_xlfn.XLOOKUP(ohrm_timesheet_action_log[[#This Row],[timesheet_id]],ohrm_timesheet[timesheet_id],ohrm_timesheet[state],"NF",0,1)</f>
        <v>APPROVED</v>
      </c>
      <c r="I471" s="1">
        <f>_xlfn.XLOOKUP(ohrm_timesheet_action_log[[#This Row],[timesheet_id]],ohrm_timesheet[timesheet_id],ohrm_timesheet[start_date],"NF",0,1)</f>
        <v>44879</v>
      </c>
      <c r="J471" s="1">
        <f>_xlfn.XLOOKUP(ohrm_timesheet_action_log[[#This Row],[timesheet_id]],ohrm_timesheet[timesheet_id],ohrm_timesheet[end_date],"NF",0,1)</f>
        <v>44885</v>
      </c>
      <c r="K471">
        <f>_xlfn.XLOOKUP(ohrm_timesheet_action_log[[#This Row],[timesheet_id]],ohrm_timesheet[timesheet_id],ohrm_timesheet[Year],"NF",0,1)</f>
        <v>2022</v>
      </c>
      <c r="L471">
        <f>_xlfn.XLOOKUP(ohrm_timesheet_action_log[[#This Row],[timesheet_id]],ohrm_timesheet[timesheet_id],ohrm_timesheet[Month],"NF",0,1)</f>
        <v>11</v>
      </c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 spans="1:49" x14ac:dyDescent="0.3">
      <c r="A472">
        <v>302</v>
      </c>
      <c r="B472">
        <v>467</v>
      </c>
      <c r="D472" t="s">
        <v>676</v>
      </c>
      <c r="E472" s="1">
        <v>44900</v>
      </c>
      <c r="F472">
        <v>15</v>
      </c>
      <c r="G472" t="str">
        <f>_xlfn.XLOOKUP(ohrm_timesheet_action_log[[#This Row],[timesheet_id]],ohrm_timesheet[timesheet_id],ohrm_timesheet[Employee Name],"NF",0,1)</f>
        <v>Gaurav Kokcha</v>
      </c>
      <c r="H472" t="str">
        <f>_xlfn.XLOOKUP(ohrm_timesheet_action_log[[#This Row],[timesheet_id]],ohrm_timesheet[timesheet_id],ohrm_timesheet[state],"NF",0,1)</f>
        <v>APPROVED</v>
      </c>
      <c r="I472" s="1">
        <f>_xlfn.XLOOKUP(ohrm_timesheet_action_log[[#This Row],[timesheet_id]],ohrm_timesheet[timesheet_id],ohrm_timesheet[start_date],"NF",0,1)</f>
        <v>44886</v>
      </c>
      <c r="J472" s="1">
        <f>_xlfn.XLOOKUP(ohrm_timesheet_action_log[[#This Row],[timesheet_id]],ohrm_timesheet[timesheet_id],ohrm_timesheet[end_date],"NF",0,1)</f>
        <v>44892</v>
      </c>
      <c r="K472">
        <f>_xlfn.XLOOKUP(ohrm_timesheet_action_log[[#This Row],[timesheet_id]],ohrm_timesheet[timesheet_id],ohrm_timesheet[Year],"NF",0,1)</f>
        <v>2022</v>
      </c>
      <c r="L472">
        <f>_xlfn.XLOOKUP(ohrm_timesheet_action_log[[#This Row],[timesheet_id]],ohrm_timesheet[timesheet_id],ohrm_timesheet[Month],"NF",0,1)</f>
        <v>11</v>
      </c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 spans="1:49" x14ac:dyDescent="0.3">
      <c r="A473">
        <v>302</v>
      </c>
      <c r="B473">
        <v>468</v>
      </c>
      <c r="C473" t="s">
        <v>55</v>
      </c>
      <c r="D473" t="s">
        <v>675</v>
      </c>
      <c r="E473" s="1">
        <v>44900</v>
      </c>
      <c r="F473">
        <v>3</v>
      </c>
      <c r="G473" t="str">
        <f>_xlfn.XLOOKUP(ohrm_timesheet_action_log[[#This Row],[timesheet_id]],ohrm_timesheet[timesheet_id],ohrm_timesheet[Employee Name],"NF",0,1)</f>
        <v>Gaurav Kokcha</v>
      </c>
      <c r="H473" t="str">
        <f>_xlfn.XLOOKUP(ohrm_timesheet_action_log[[#This Row],[timesheet_id]],ohrm_timesheet[timesheet_id],ohrm_timesheet[state],"NF",0,1)</f>
        <v>APPROVED</v>
      </c>
      <c r="I473" s="1">
        <f>_xlfn.XLOOKUP(ohrm_timesheet_action_log[[#This Row],[timesheet_id]],ohrm_timesheet[timesheet_id],ohrm_timesheet[start_date],"NF",0,1)</f>
        <v>44886</v>
      </c>
      <c r="J473" s="1">
        <f>_xlfn.XLOOKUP(ohrm_timesheet_action_log[[#This Row],[timesheet_id]],ohrm_timesheet[timesheet_id],ohrm_timesheet[end_date],"NF",0,1)</f>
        <v>44892</v>
      </c>
      <c r="K473">
        <f>_xlfn.XLOOKUP(ohrm_timesheet_action_log[[#This Row],[timesheet_id]],ohrm_timesheet[timesheet_id],ohrm_timesheet[Year],"NF",0,1)</f>
        <v>2022</v>
      </c>
      <c r="L473">
        <f>_xlfn.XLOOKUP(ohrm_timesheet_action_log[[#This Row],[timesheet_id]],ohrm_timesheet[timesheet_id],ohrm_timesheet[Month],"NF",0,1)</f>
        <v>11</v>
      </c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 spans="1:49" x14ac:dyDescent="0.3">
      <c r="A474">
        <v>304</v>
      </c>
      <c r="B474">
        <v>469</v>
      </c>
      <c r="D474" t="s">
        <v>676</v>
      </c>
      <c r="E474" s="1">
        <v>44900</v>
      </c>
      <c r="F474">
        <v>15</v>
      </c>
      <c r="G474" t="str">
        <f>_xlfn.XLOOKUP(ohrm_timesheet_action_log[[#This Row],[timesheet_id]],ohrm_timesheet[timesheet_id],ohrm_timesheet[Employee Name],"NF",0,1)</f>
        <v>Gaurav Kokcha</v>
      </c>
      <c r="H474" t="str">
        <f>_xlfn.XLOOKUP(ohrm_timesheet_action_log[[#This Row],[timesheet_id]],ohrm_timesheet[timesheet_id],ohrm_timesheet[state],"NF",0,1)</f>
        <v>APPROVED</v>
      </c>
      <c r="I474" s="1">
        <f>_xlfn.XLOOKUP(ohrm_timesheet_action_log[[#This Row],[timesheet_id]],ohrm_timesheet[timesheet_id],ohrm_timesheet[start_date],"NF",0,1)</f>
        <v>44893</v>
      </c>
      <c r="J474" s="1">
        <f>_xlfn.XLOOKUP(ohrm_timesheet_action_log[[#This Row],[timesheet_id]],ohrm_timesheet[timesheet_id],ohrm_timesheet[end_date],"NF",0,1)</f>
        <v>44899</v>
      </c>
      <c r="K474">
        <f>_xlfn.XLOOKUP(ohrm_timesheet_action_log[[#This Row],[timesheet_id]],ohrm_timesheet[timesheet_id],ohrm_timesheet[Year],"NF",0,1)</f>
        <v>2022</v>
      </c>
      <c r="L474">
        <f>_xlfn.XLOOKUP(ohrm_timesheet_action_log[[#This Row],[timesheet_id]],ohrm_timesheet[timesheet_id],ohrm_timesheet[Month],"NF",0,1)</f>
        <v>11</v>
      </c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</row>
    <row r="475" spans="1:49" x14ac:dyDescent="0.3">
      <c r="A475">
        <v>314</v>
      </c>
      <c r="B475">
        <v>470</v>
      </c>
      <c r="D475" t="s">
        <v>676</v>
      </c>
      <c r="E475" s="1">
        <v>44901</v>
      </c>
      <c r="F475">
        <v>6</v>
      </c>
      <c r="G475" t="str">
        <f>_xlfn.XLOOKUP(ohrm_timesheet_action_log[[#This Row],[timesheet_id]],ohrm_timesheet[timesheet_id],ohrm_timesheet[Employee Name],"NF",0,1)</f>
        <v>Shekhar Sharma</v>
      </c>
      <c r="H475" t="str">
        <f>_xlfn.XLOOKUP(ohrm_timesheet_action_log[[#This Row],[timesheet_id]],ohrm_timesheet[timesheet_id],ohrm_timesheet[state],"NF",0,1)</f>
        <v>APPROVED</v>
      </c>
      <c r="I475" s="1">
        <f>_xlfn.XLOOKUP(ohrm_timesheet_action_log[[#This Row],[timesheet_id]],ohrm_timesheet[timesheet_id],ohrm_timesheet[start_date],"NF",0,1)</f>
        <v>44893</v>
      </c>
      <c r="J475" s="1">
        <f>_xlfn.XLOOKUP(ohrm_timesheet_action_log[[#This Row],[timesheet_id]],ohrm_timesheet[timesheet_id],ohrm_timesheet[end_date],"NF",0,1)</f>
        <v>44899</v>
      </c>
      <c r="K475">
        <f>_xlfn.XLOOKUP(ohrm_timesheet_action_log[[#This Row],[timesheet_id]],ohrm_timesheet[timesheet_id],ohrm_timesheet[Year],"NF",0,1)</f>
        <v>2022</v>
      </c>
      <c r="L475">
        <f>_xlfn.XLOOKUP(ohrm_timesheet_action_log[[#This Row],[timesheet_id]],ohrm_timesheet[timesheet_id],ohrm_timesheet[Month],"NF",0,1)</f>
        <v>11</v>
      </c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</row>
    <row r="476" spans="1:49" x14ac:dyDescent="0.3">
      <c r="A476">
        <v>304</v>
      </c>
      <c r="B476">
        <v>471</v>
      </c>
      <c r="C476" t="s">
        <v>55</v>
      </c>
      <c r="D476" t="s">
        <v>675</v>
      </c>
      <c r="E476" s="1">
        <v>44902</v>
      </c>
      <c r="F476">
        <v>3</v>
      </c>
      <c r="G476" t="str">
        <f>_xlfn.XLOOKUP(ohrm_timesheet_action_log[[#This Row],[timesheet_id]],ohrm_timesheet[timesheet_id],ohrm_timesheet[Employee Name],"NF",0,1)</f>
        <v>Gaurav Kokcha</v>
      </c>
      <c r="H476" t="str">
        <f>_xlfn.XLOOKUP(ohrm_timesheet_action_log[[#This Row],[timesheet_id]],ohrm_timesheet[timesheet_id],ohrm_timesheet[state],"NF",0,1)</f>
        <v>APPROVED</v>
      </c>
      <c r="I476" s="1">
        <f>_xlfn.XLOOKUP(ohrm_timesheet_action_log[[#This Row],[timesheet_id]],ohrm_timesheet[timesheet_id],ohrm_timesheet[start_date],"NF",0,1)</f>
        <v>44893</v>
      </c>
      <c r="J476" s="1">
        <f>_xlfn.XLOOKUP(ohrm_timesheet_action_log[[#This Row],[timesheet_id]],ohrm_timesheet[timesheet_id],ohrm_timesheet[end_date],"NF",0,1)</f>
        <v>44899</v>
      </c>
      <c r="K476">
        <f>_xlfn.XLOOKUP(ohrm_timesheet_action_log[[#This Row],[timesheet_id]],ohrm_timesheet[timesheet_id],ohrm_timesheet[Year],"NF",0,1)</f>
        <v>2022</v>
      </c>
      <c r="L476">
        <f>_xlfn.XLOOKUP(ohrm_timesheet_action_log[[#This Row],[timesheet_id]],ohrm_timesheet[timesheet_id],ohrm_timesheet[Month],"NF",0,1)</f>
        <v>11</v>
      </c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 spans="1:49" x14ac:dyDescent="0.3">
      <c r="A477">
        <v>314</v>
      </c>
      <c r="B477">
        <v>472</v>
      </c>
      <c r="C477" t="s">
        <v>55</v>
      </c>
      <c r="D477" t="s">
        <v>675</v>
      </c>
      <c r="E477" s="1">
        <v>44902</v>
      </c>
      <c r="F477">
        <v>3</v>
      </c>
      <c r="G477" t="str">
        <f>_xlfn.XLOOKUP(ohrm_timesheet_action_log[[#This Row],[timesheet_id]],ohrm_timesheet[timesheet_id],ohrm_timesheet[Employee Name],"NF",0,1)</f>
        <v>Shekhar Sharma</v>
      </c>
      <c r="H477" t="str">
        <f>_xlfn.XLOOKUP(ohrm_timesheet_action_log[[#This Row],[timesheet_id]],ohrm_timesheet[timesheet_id],ohrm_timesheet[state],"NF",0,1)</f>
        <v>APPROVED</v>
      </c>
      <c r="I477" s="1">
        <f>_xlfn.XLOOKUP(ohrm_timesheet_action_log[[#This Row],[timesheet_id]],ohrm_timesheet[timesheet_id],ohrm_timesheet[start_date],"NF",0,1)</f>
        <v>44893</v>
      </c>
      <c r="J477" s="1">
        <f>_xlfn.XLOOKUP(ohrm_timesheet_action_log[[#This Row],[timesheet_id]],ohrm_timesheet[timesheet_id],ohrm_timesheet[end_date],"NF",0,1)</f>
        <v>44899</v>
      </c>
      <c r="K477">
        <f>_xlfn.XLOOKUP(ohrm_timesheet_action_log[[#This Row],[timesheet_id]],ohrm_timesheet[timesheet_id],ohrm_timesheet[Year],"NF",0,1)</f>
        <v>2022</v>
      </c>
      <c r="L477">
        <f>_xlfn.XLOOKUP(ohrm_timesheet_action_log[[#This Row],[timesheet_id]],ohrm_timesheet[timesheet_id],ohrm_timesheet[Month],"NF",0,1)</f>
        <v>11</v>
      </c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 spans="1:49" x14ac:dyDescent="0.3">
      <c r="A478">
        <v>312</v>
      </c>
      <c r="B478">
        <v>473</v>
      </c>
      <c r="D478" t="s">
        <v>676</v>
      </c>
      <c r="E478" s="1">
        <v>44914</v>
      </c>
      <c r="F478">
        <v>16</v>
      </c>
      <c r="G478" t="str">
        <f>_xlfn.XLOOKUP(ohrm_timesheet_action_log[[#This Row],[timesheet_id]],ohrm_timesheet[timesheet_id],ohrm_timesheet[Employee Name],"NF",0,1)</f>
        <v>Neha Chaudhary</v>
      </c>
      <c r="H478" t="str">
        <f>_xlfn.XLOOKUP(ohrm_timesheet_action_log[[#This Row],[timesheet_id]],ohrm_timesheet[timesheet_id],ohrm_timesheet[state],"NF",0,1)</f>
        <v>APPROVED</v>
      </c>
      <c r="I478" s="1">
        <f>_xlfn.XLOOKUP(ohrm_timesheet_action_log[[#This Row],[timesheet_id]],ohrm_timesheet[timesheet_id],ohrm_timesheet[start_date],"NF",0,1)</f>
        <v>44900</v>
      </c>
      <c r="J478" s="1">
        <f>_xlfn.XLOOKUP(ohrm_timesheet_action_log[[#This Row],[timesheet_id]],ohrm_timesheet[timesheet_id],ohrm_timesheet[end_date],"NF",0,1)</f>
        <v>44906</v>
      </c>
      <c r="K478">
        <f>_xlfn.XLOOKUP(ohrm_timesheet_action_log[[#This Row],[timesheet_id]],ohrm_timesheet[timesheet_id],ohrm_timesheet[Year],"NF",0,1)</f>
        <v>2022</v>
      </c>
      <c r="L478">
        <f>_xlfn.XLOOKUP(ohrm_timesheet_action_log[[#This Row],[timesheet_id]],ohrm_timesheet[timesheet_id],ohrm_timesheet[Month],"NF",0,1)</f>
        <v>12</v>
      </c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 spans="1:49" x14ac:dyDescent="0.3">
      <c r="A479">
        <v>319</v>
      </c>
      <c r="B479">
        <v>474</v>
      </c>
      <c r="D479" t="s">
        <v>676</v>
      </c>
      <c r="E479" s="1">
        <v>44914</v>
      </c>
      <c r="F479">
        <v>16</v>
      </c>
      <c r="G479" t="str">
        <f>_xlfn.XLOOKUP(ohrm_timesheet_action_log[[#This Row],[timesheet_id]],ohrm_timesheet[timesheet_id],ohrm_timesheet[Employee Name],"NF",0,1)</f>
        <v>Neha Chaudhary</v>
      </c>
      <c r="H479" t="str">
        <f>_xlfn.XLOOKUP(ohrm_timesheet_action_log[[#This Row],[timesheet_id]],ohrm_timesheet[timesheet_id],ohrm_timesheet[state],"NF",0,1)</f>
        <v>APPROVED</v>
      </c>
      <c r="I479" s="1">
        <f>_xlfn.XLOOKUP(ohrm_timesheet_action_log[[#This Row],[timesheet_id]],ohrm_timesheet[timesheet_id],ohrm_timesheet[start_date],"NF",0,1)</f>
        <v>44907</v>
      </c>
      <c r="J479" s="1">
        <f>_xlfn.XLOOKUP(ohrm_timesheet_action_log[[#This Row],[timesheet_id]],ohrm_timesheet[timesheet_id],ohrm_timesheet[end_date],"NF",0,1)</f>
        <v>44913</v>
      </c>
      <c r="K479">
        <f>_xlfn.XLOOKUP(ohrm_timesheet_action_log[[#This Row],[timesheet_id]],ohrm_timesheet[timesheet_id],ohrm_timesheet[Year],"NF",0,1)</f>
        <v>2022</v>
      </c>
      <c r="L479">
        <f>_xlfn.XLOOKUP(ohrm_timesheet_action_log[[#This Row],[timesheet_id]],ohrm_timesheet[timesheet_id],ohrm_timesheet[Month],"NF",0,1)</f>
        <v>12</v>
      </c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</row>
    <row r="480" spans="1:49" x14ac:dyDescent="0.3">
      <c r="A480">
        <v>323</v>
      </c>
      <c r="B480">
        <v>475</v>
      </c>
      <c r="D480" t="s">
        <v>676</v>
      </c>
      <c r="E480" s="1">
        <v>44925</v>
      </c>
      <c r="F480">
        <v>16</v>
      </c>
      <c r="G480" t="str">
        <f>_xlfn.XLOOKUP(ohrm_timesheet_action_log[[#This Row],[timesheet_id]],ohrm_timesheet[timesheet_id],ohrm_timesheet[Employee Name],"NF",0,1)</f>
        <v>Neha Chaudhary</v>
      </c>
      <c r="H480" t="str">
        <f>_xlfn.XLOOKUP(ohrm_timesheet_action_log[[#This Row],[timesheet_id]],ohrm_timesheet[timesheet_id],ohrm_timesheet[state],"NF",0,1)</f>
        <v>APPROVED</v>
      </c>
      <c r="I480" s="1">
        <f>_xlfn.XLOOKUP(ohrm_timesheet_action_log[[#This Row],[timesheet_id]],ohrm_timesheet[timesheet_id],ohrm_timesheet[start_date],"NF",0,1)</f>
        <v>44914</v>
      </c>
      <c r="J480" s="1">
        <f>_xlfn.XLOOKUP(ohrm_timesheet_action_log[[#This Row],[timesheet_id]],ohrm_timesheet[timesheet_id],ohrm_timesheet[end_date],"NF",0,1)</f>
        <v>44920</v>
      </c>
      <c r="K480">
        <f>_xlfn.XLOOKUP(ohrm_timesheet_action_log[[#This Row],[timesheet_id]],ohrm_timesheet[timesheet_id],ohrm_timesheet[Year],"NF",0,1)</f>
        <v>2022</v>
      </c>
      <c r="L480">
        <f>_xlfn.XLOOKUP(ohrm_timesheet_action_log[[#This Row],[timesheet_id]],ohrm_timesheet[timesheet_id],ohrm_timesheet[Month],"NF",0,1)</f>
        <v>12</v>
      </c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</row>
    <row r="481" spans="1:49" x14ac:dyDescent="0.3">
      <c r="A481">
        <v>318</v>
      </c>
      <c r="B481">
        <v>476</v>
      </c>
      <c r="D481" t="s">
        <v>676</v>
      </c>
      <c r="E481" s="1">
        <v>44926</v>
      </c>
      <c r="F481">
        <v>11</v>
      </c>
      <c r="G481" t="str">
        <f>_xlfn.XLOOKUP(ohrm_timesheet_action_log[[#This Row],[timesheet_id]],ohrm_timesheet[timesheet_id],ohrm_timesheet[Employee Name],"NF",0,1)</f>
        <v>x_Ajit Singh</v>
      </c>
      <c r="H481" t="str">
        <f>_xlfn.XLOOKUP(ohrm_timesheet_action_log[[#This Row],[timesheet_id]],ohrm_timesheet[timesheet_id],ohrm_timesheet[state],"NF",0,1)</f>
        <v>APPROVED</v>
      </c>
      <c r="I481" s="1">
        <f>_xlfn.XLOOKUP(ohrm_timesheet_action_log[[#This Row],[timesheet_id]],ohrm_timesheet[timesheet_id],ohrm_timesheet[start_date],"NF",0,1)</f>
        <v>44900</v>
      </c>
      <c r="J481" s="1">
        <f>_xlfn.XLOOKUP(ohrm_timesheet_action_log[[#This Row],[timesheet_id]],ohrm_timesheet[timesheet_id],ohrm_timesheet[end_date],"NF",0,1)</f>
        <v>44906</v>
      </c>
      <c r="K481">
        <f>_xlfn.XLOOKUP(ohrm_timesheet_action_log[[#This Row],[timesheet_id]],ohrm_timesheet[timesheet_id],ohrm_timesheet[Year],"NF",0,1)</f>
        <v>2022</v>
      </c>
      <c r="L481">
        <f>_xlfn.XLOOKUP(ohrm_timesheet_action_log[[#This Row],[timesheet_id]],ohrm_timesheet[timesheet_id],ohrm_timesheet[Month],"NF",0,1)</f>
        <v>12</v>
      </c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 spans="1:49" x14ac:dyDescent="0.3">
      <c r="A482">
        <v>321</v>
      </c>
      <c r="B482">
        <v>477</v>
      </c>
      <c r="D482" t="s">
        <v>676</v>
      </c>
      <c r="E482" s="1">
        <v>44926</v>
      </c>
      <c r="F482">
        <v>11</v>
      </c>
      <c r="G482" t="str">
        <f>_xlfn.XLOOKUP(ohrm_timesheet_action_log[[#This Row],[timesheet_id]],ohrm_timesheet[timesheet_id],ohrm_timesheet[Employee Name],"NF",0,1)</f>
        <v>x_Ajit Singh</v>
      </c>
      <c r="H482" t="str">
        <f>_xlfn.XLOOKUP(ohrm_timesheet_action_log[[#This Row],[timesheet_id]],ohrm_timesheet[timesheet_id],ohrm_timesheet[state],"NF",0,1)</f>
        <v>APPROVED</v>
      </c>
      <c r="I482" s="1">
        <f>_xlfn.XLOOKUP(ohrm_timesheet_action_log[[#This Row],[timesheet_id]],ohrm_timesheet[timesheet_id],ohrm_timesheet[start_date],"NF",0,1)</f>
        <v>44907</v>
      </c>
      <c r="J482" s="1">
        <f>_xlfn.XLOOKUP(ohrm_timesheet_action_log[[#This Row],[timesheet_id]],ohrm_timesheet[timesheet_id],ohrm_timesheet[end_date],"NF",0,1)</f>
        <v>44913</v>
      </c>
      <c r="K482">
        <f>_xlfn.XLOOKUP(ohrm_timesheet_action_log[[#This Row],[timesheet_id]],ohrm_timesheet[timesheet_id],ohrm_timesheet[Year],"NF",0,1)</f>
        <v>2022</v>
      </c>
      <c r="L482">
        <f>_xlfn.XLOOKUP(ohrm_timesheet_action_log[[#This Row],[timesheet_id]],ohrm_timesheet[timesheet_id],ohrm_timesheet[Month],"NF",0,1)</f>
        <v>12</v>
      </c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 spans="1:49" x14ac:dyDescent="0.3">
      <c r="A483">
        <v>327</v>
      </c>
      <c r="B483">
        <v>478</v>
      </c>
      <c r="D483" t="s">
        <v>676</v>
      </c>
      <c r="E483" s="1">
        <v>44926</v>
      </c>
      <c r="F483">
        <v>11</v>
      </c>
      <c r="G483" t="str">
        <f>_xlfn.XLOOKUP(ohrm_timesheet_action_log[[#This Row],[timesheet_id]],ohrm_timesheet[timesheet_id],ohrm_timesheet[Employee Name],"NF",0,1)</f>
        <v>x_Ajit Singh</v>
      </c>
      <c r="H483" t="str">
        <f>_xlfn.XLOOKUP(ohrm_timesheet_action_log[[#This Row],[timesheet_id]],ohrm_timesheet[timesheet_id],ohrm_timesheet[state],"NF",0,1)</f>
        <v>APPROVED</v>
      </c>
      <c r="I483" s="1">
        <f>_xlfn.XLOOKUP(ohrm_timesheet_action_log[[#This Row],[timesheet_id]],ohrm_timesheet[timesheet_id],ohrm_timesheet[start_date],"NF",0,1)</f>
        <v>44914</v>
      </c>
      <c r="J483" s="1">
        <f>_xlfn.XLOOKUP(ohrm_timesheet_action_log[[#This Row],[timesheet_id]],ohrm_timesheet[timesheet_id],ohrm_timesheet[end_date],"NF",0,1)</f>
        <v>44920</v>
      </c>
      <c r="K483">
        <f>_xlfn.XLOOKUP(ohrm_timesheet_action_log[[#This Row],[timesheet_id]],ohrm_timesheet[timesheet_id],ohrm_timesheet[Year],"NF",0,1)</f>
        <v>2022</v>
      </c>
      <c r="L483">
        <f>_xlfn.XLOOKUP(ohrm_timesheet_action_log[[#This Row],[timesheet_id]],ohrm_timesheet[timesheet_id],ohrm_timesheet[Month],"NF",0,1)</f>
        <v>12</v>
      </c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 spans="1:49" x14ac:dyDescent="0.3">
      <c r="A484">
        <v>326</v>
      </c>
      <c r="B484">
        <v>479</v>
      </c>
      <c r="D484" t="s">
        <v>676</v>
      </c>
      <c r="E484" s="1">
        <v>44926</v>
      </c>
      <c r="F484">
        <v>11</v>
      </c>
      <c r="G484" t="str">
        <f>_xlfn.XLOOKUP(ohrm_timesheet_action_log[[#This Row],[timesheet_id]],ohrm_timesheet[timesheet_id],ohrm_timesheet[Employee Name],"NF",0,1)</f>
        <v>x_Ajit Singh</v>
      </c>
      <c r="H484" t="str">
        <f>_xlfn.XLOOKUP(ohrm_timesheet_action_log[[#This Row],[timesheet_id]],ohrm_timesheet[timesheet_id],ohrm_timesheet[state],"NF",0,1)</f>
        <v>APPROVED</v>
      </c>
      <c r="I484" s="1">
        <f>_xlfn.XLOOKUP(ohrm_timesheet_action_log[[#This Row],[timesheet_id]],ohrm_timesheet[timesheet_id],ohrm_timesheet[start_date],"NF",0,1)</f>
        <v>44921</v>
      </c>
      <c r="J484" s="1">
        <f>_xlfn.XLOOKUP(ohrm_timesheet_action_log[[#This Row],[timesheet_id]],ohrm_timesheet[timesheet_id],ohrm_timesheet[end_date],"NF",0,1)</f>
        <v>44927</v>
      </c>
      <c r="K484">
        <f>_xlfn.XLOOKUP(ohrm_timesheet_action_log[[#This Row],[timesheet_id]],ohrm_timesheet[timesheet_id],ohrm_timesheet[Year],"NF",0,1)</f>
        <v>2022</v>
      </c>
      <c r="L484">
        <f>_xlfn.XLOOKUP(ohrm_timesheet_action_log[[#This Row],[timesheet_id]],ohrm_timesheet[timesheet_id],ohrm_timesheet[Month],"NF",0,1)</f>
        <v>12</v>
      </c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</row>
    <row r="485" spans="1:49" x14ac:dyDescent="0.3">
      <c r="A485">
        <v>311</v>
      </c>
      <c r="B485">
        <v>480</v>
      </c>
      <c r="D485" t="s">
        <v>676</v>
      </c>
      <c r="E485" s="1">
        <v>44927</v>
      </c>
      <c r="F485">
        <v>15</v>
      </c>
      <c r="G485" t="str">
        <f>_xlfn.XLOOKUP(ohrm_timesheet_action_log[[#This Row],[timesheet_id]],ohrm_timesheet[timesheet_id],ohrm_timesheet[Employee Name],"NF",0,1)</f>
        <v>Gaurav Kokcha</v>
      </c>
      <c r="H485" t="str">
        <f>_xlfn.XLOOKUP(ohrm_timesheet_action_log[[#This Row],[timesheet_id]],ohrm_timesheet[timesheet_id],ohrm_timesheet[state],"NF",0,1)</f>
        <v>APPROVED</v>
      </c>
      <c r="I485" s="1">
        <f>_xlfn.XLOOKUP(ohrm_timesheet_action_log[[#This Row],[timesheet_id]],ohrm_timesheet[timesheet_id],ohrm_timesheet[start_date],"NF",0,1)</f>
        <v>44900</v>
      </c>
      <c r="J485" s="1">
        <f>_xlfn.XLOOKUP(ohrm_timesheet_action_log[[#This Row],[timesheet_id]],ohrm_timesheet[timesheet_id],ohrm_timesheet[end_date],"NF",0,1)</f>
        <v>44906</v>
      </c>
      <c r="K485">
        <f>_xlfn.XLOOKUP(ohrm_timesheet_action_log[[#This Row],[timesheet_id]],ohrm_timesheet[timesheet_id],ohrm_timesheet[Year],"NF",0,1)</f>
        <v>2022</v>
      </c>
      <c r="L485">
        <f>_xlfn.XLOOKUP(ohrm_timesheet_action_log[[#This Row],[timesheet_id]],ohrm_timesheet[timesheet_id],ohrm_timesheet[Month],"NF",0,1)</f>
        <v>12</v>
      </c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</row>
    <row r="486" spans="1:49" x14ac:dyDescent="0.3">
      <c r="A486">
        <v>320</v>
      </c>
      <c r="B486">
        <v>481</v>
      </c>
      <c r="D486" t="s">
        <v>676</v>
      </c>
      <c r="E486" s="1">
        <v>44927</v>
      </c>
      <c r="F486">
        <v>15</v>
      </c>
      <c r="G486" t="str">
        <f>_xlfn.XLOOKUP(ohrm_timesheet_action_log[[#This Row],[timesheet_id]],ohrm_timesheet[timesheet_id],ohrm_timesheet[Employee Name],"NF",0,1)</f>
        <v>Gaurav Kokcha</v>
      </c>
      <c r="H486" t="str">
        <f>_xlfn.XLOOKUP(ohrm_timesheet_action_log[[#This Row],[timesheet_id]],ohrm_timesheet[timesheet_id],ohrm_timesheet[state],"NF",0,1)</f>
        <v>APPROVED</v>
      </c>
      <c r="I486" s="1">
        <f>_xlfn.XLOOKUP(ohrm_timesheet_action_log[[#This Row],[timesheet_id]],ohrm_timesheet[timesheet_id],ohrm_timesheet[start_date],"NF",0,1)</f>
        <v>44907</v>
      </c>
      <c r="J486" s="1">
        <f>_xlfn.XLOOKUP(ohrm_timesheet_action_log[[#This Row],[timesheet_id]],ohrm_timesheet[timesheet_id],ohrm_timesheet[end_date],"NF",0,1)</f>
        <v>44913</v>
      </c>
      <c r="K486">
        <f>_xlfn.XLOOKUP(ohrm_timesheet_action_log[[#This Row],[timesheet_id]],ohrm_timesheet[timesheet_id],ohrm_timesheet[Year],"NF",0,1)</f>
        <v>2022</v>
      </c>
      <c r="L486">
        <f>_xlfn.XLOOKUP(ohrm_timesheet_action_log[[#This Row],[timesheet_id]],ohrm_timesheet[timesheet_id],ohrm_timesheet[Month],"NF",0,1)</f>
        <v>12</v>
      </c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 spans="1:49" x14ac:dyDescent="0.3">
      <c r="A487">
        <v>324</v>
      </c>
      <c r="B487">
        <v>482</v>
      </c>
      <c r="D487" t="s">
        <v>676</v>
      </c>
      <c r="E487" s="1">
        <v>44927</v>
      </c>
      <c r="F487">
        <v>15</v>
      </c>
      <c r="G487" t="str">
        <f>_xlfn.XLOOKUP(ohrm_timesheet_action_log[[#This Row],[timesheet_id]],ohrm_timesheet[timesheet_id],ohrm_timesheet[Employee Name],"NF",0,1)</f>
        <v>Gaurav Kokcha</v>
      </c>
      <c r="H487" t="str">
        <f>_xlfn.XLOOKUP(ohrm_timesheet_action_log[[#This Row],[timesheet_id]],ohrm_timesheet[timesheet_id],ohrm_timesheet[state],"NF",0,1)</f>
        <v>APPROVED</v>
      </c>
      <c r="I487" s="1">
        <f>_xlfn.XLOOKUP(ohrm_timesheet_action_log[[#This Row],[timesheet_id]],ohrm_timesheet[timesheet_id],ohrm_timesheet[start_date],"NF",0,1)</f>
        <v>44914</v>
      </c>
      <c r="J487" s="1">
        <f>_xlfn.XLOOKUP(ohrm_timesheet_action_log[[#This Row],[timesheet_id]],ohrm_timesheet[timesheet_id],ohrm_timesheet[end_date],"NF",0,1)</f>
        <v>44920</v>
      </c>
      <c r="K487">
        <f>_xlfn.XLOOKUP(ohrm_timesheet_action_log[[#This Row],[timesheet_id]],ohrm_timesheet[timesheet_id],ohrm_timesheet[Year],"NF",0,1)</f>
        <v>2022</v>
      </c>
      <c r="L487">
        <f>_xlfn.XLOOKUP(ohrm_timesheet_action_log[[#This Row],[timesheet_id]],ohrm_timesheet[timesheet_id],ohrm_timesheet[Month],"NF",0,1)</f>
        <v>12</v>
      </c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 spans="1:49" x14ac:dyDescent="0.3">
      <c r="A488">
        <v>330</v>
      </c>
      <c r="B488">
        <v>483</v>
      </c>
      <c r="D488" t="s">
        <v>676</v>
      </c>
      <c r="E488" s="1">
        <v>44927</v>
      </c>
      <c r="F488">
        <v>15</v>
      </c>
      <c r="G488" t="str">
        <f>_xlfn.XLOOKUP(ohrm_timesheet_action_log[[#This Row],[timesheet_id]],ohrm_timesheet[timesheet_id],ohrm_timesheet[Employee Name],"NF",0,1)</f>
        <v>Gaurav Kokcha</v>
      </c>
      <c r="H488" t="str">
        <f>_xlfn.XLOOKUP(ohrm_timesheet_action_log[[#This Row],[timesheet_id]],ohrm_timesheet[timesheet_id],ohrm_timesheet[state],"NF",0,1)</f>
        <v>APPROVED</v>
      </c>
      <c r="I488" s="1">
        <f>_xlfn.XLOOKUP(ohrm_timesheet_action_log[[#This Row],[timesheet_id]],ohrm_timesheet[timesheet_id],ohrm_timesheet[start_date],"NF",0,1)</f>
        <v>44921</v>
      </c>
      <c r="J488" s="1">
        <f>_xlfn.XLOOKUP(ohrm_timesheet_action_log[[#This Row],[timesheet_id]],ohrm_timesheet[timesheet_id],ohrm_timesheet[end_date],"NF",0,1)</f>
        <v>44927</v>
      </c>
      <c r="K488">
        <f>_xlfn.XLOOKUP(ohrm_timesheet_action_log[[#This Row],[timesheet_id]],ohrm_timesheet[timesheet_id],ohrm_timesheet[Year],"NF",0,1)</f>
        <v>2022</v>
      </c>
      <c r="L488">
        <f>_xlfn.XLOOKUP(ohrm_timesheet_action_log[[#This Row],[timesheet_id]],ohrm_timesheet[timesheet_id],ohrm_timesheet[Month],"NF",0,1)</f>
        <v>12</v>
      </c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 spans="1:49" x14ac:dyDescent="0.3">
      <c r="A489">
        <v>319</v>
      </c>
      <c r="B489">
        <v>484</v>
      </c>
      <c r="C489" t="s">
        <v>55</v>
      </c>
      <c r="D489" t="s">
        <v>675</v>
      </c>
      <c r="E489" s="1">
        <v>44935</v>
      </c>
      <c r="F489">
        <v>3</v>
      </c>
      <c r="G489" t="str">
        <f>_xlfn.XLOOKUP(ohrm_timesheet_action_log[[#This Row],[timesheet_id]],ohrm_timesheet[timesheet_id],ohrm_timesheet[Employee Name],"NF",0,1)</f>
        <v>Neha Chaudhary</v>
      </c>
      <c r="H489" t="str">
        <f>_xlfn.XLOOKUP(ohrm_timesheet_action_log[[#This Row],[timesheet_id]],ohrm_timesheet[timesheet_id],ohrm_timesheet[state],"NF",0,1)</f>
        <v>APPROVED</v>
      </c>
      <c r="I489" s="1">
        <f>_xlfn.XLOOKUP(ohrm_timesheet_action_log[[#This Row],[timesheet_id]],ohrm_timesheet[timesheet_id],ohrm_timesheet[start_date],"NF",0,1)</f>
        <v>44907</v>
      </c>
      <c r="J489" s="1">
        <f>_xlfn.XLOOKUP(ohrm_timesheet_action_log[[#This Row],[timesheet_id]],ohrm_timesheet[timesheet_id],ohrm_timesheet[end_date],"NF",0,1)</f>
        <v>44913</v>
      </c>
      <c r="K489">
        <f>_xlfn.XLOOKUP(ohrm_timesheet_action_log[[#This Row],[timesheet_id]],ohrm_timesheet[timesheet_id],ohrm_timesheet[Year],"NF",0,1)</f>
        <v>2022</v>
      </c>
      <c r="L489">
        <f>_xlfn.XLOOKUP(ohrm_timesheet_action_log[[#This Row],[timesheet_id]],ohrm_timesheet[timesheet_id],ohrm_timesheet[Month],"NF",0,1)</f>
        <v>12</v>
      </c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</row>
    <row r="490" spans="1:49" x14ac:dyDescent="0.3">
      <c r="A490">
        <v>323</v>
      </c>
      <c r="B490">
        <v>485</v>
      </c>
      <c r="C490" t="s">
        <v>55</v>
      </c>
      <c r="D490" t="s">
        <v>675</v>
      </c>
      <c r="E490" s="1">
        <v>44935</v>
      </c>
      <c r="F490">
        <v>3</v>
      </c>
      <c r="G490" t="str">
        <f>_xlfn.XLOOKUP(ohrm_timesheet_action_log[[#This Row],[timesheet_id]],ohrm_timesheet[timesheet_id],ohrm_timesheet[Employee Name],"NF",0,1)</f>
        <v>Neha Chaudhary</v>
      </c>
      <c r="H490" t="str">
        <f>_xlfn.XLOOKUP(ohrm_timesheet_action_log[[#This Row],[timesheet_id]],ohrm_timesheet[timesheet_id],ohrm_timesheet[state],"NF",0,1)</f>
        <v>APPROVED</v>
      </c>
      <c r="I490" s="1">
        <f>_xlfn.XLOOKUP(ohrm_timesheet_action_log[[#This Row],[timesheet_id]],ohrm_timesheet[timesheet_id],ohrm_timesheet[start_date],"NF",0,1)</f>
        <v>44914</v>
      </c>
      <c r="J490" s="1">
        <f>_xlfn.XLOOKUP(ohrm_timesheet_action_log[[#This Row],[timesheet_id]],ohrm_timesheet[timesheet_id],ohrm_timesheet[end_date],"NF",0,1)</f>
        <v>44920</v>
      </c>
      <c r="K490">
        <f>_xlfn.XLOOKUP(ohrm_timesheet_action_log[[#This Row],[timesheet_id]],ohrm_timesheet[timesheet_id],ohrm_timesheet[Year],"NF",0,1)</f>
        <v>2022</v>
      </c>
      <c r="L490">
        <f>_xlfn.XLOOKUP(ohrm_timesheet_action_log[[#This Row],[timesheet_id]],ohrm_timesheet[timesheet_id],ohrm_timesheet[Month],"NF",0,1)</f>
        <v>12</v>
      </c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</row>
    <row r="491" spans="1:49" x14ac:dyDescent="0.3">
      <c r="A491">
        <v>312</v>
      </c>
      <c r="B491">
        <v>486</v>
      </c>
      <c r="C491" t="s">
        <v>55</v>
      </c>
      <c r="D491" t="s">
        <v>675</v>
      </c>
      <c r="E491" s="1">
        <v>44935</v>
      </c>
      <c r="F491">
        <v>3</v>
      </c>
      <c r="G491" t="str">
        <f>_xlfn.XLOOKUP(ohrm_timesheet_action_log[[#This Row],[timesheet_id]],ohrm_timesheet[timesheet_id],ohrm_timesheet[Employee Name],"NF",0,1)</f>
        <v>Neha Chaudhary</v>
      </c>
      <c r="H491" t="str">
        <f>_xlfn.XLOOKUP(ohrm_timesheet_action_log[[#This Row],[timesheet_id]],ohrm_timesheet[timesheet_id],ohrm_timesheet[state],"NF",0,1)</f>
        <v>APPROVED</v>
      </c>
      <c r="I491" s="1">
        <f>_xlfn.XLOOKUP(ohrm_timesheet_action_log[[#This Row],[timesheet_id]],ohrm_timesheet[timesheet_id],ohrm_timesheet[start_date],"NF",0,1)</f>
        <v>44900</v>
      </c>
      <c r="J491" s="1">
        <f>_xlfn.XLOOKUP(ohrm_timesheet_action_log[[#This Row],[timesheet_id]],ohrm_timesheet[timesheet_id],ohrm_timesheet[end_date],"NF",0,1)</f>
        <v>44906</v>
      </c>
      <c r="K491">
        <f>_xlfn.XLOOKUP(ohrm_timesheet_action_log[[#This Row],[timesheet_id]],ohrm_timesheet[timesheet_id],ohrm_timesheet[Year],"NF",0,1)</f>
        <v>2022</v>
      </c>
      <c r="L491">
        <f>_xlfn.XLOOKUP(ohrm_timesheet_action_log[[#This Row],[timesheet_id]],ohrm_timesheet[timesheet_id],ohrm_timesheet[Month],"NF",0,1)</f>
        <v>12</v>
      </c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 spans="1:49" x14ac:dyDescent="0.3">
      <c r="A492">
        <v>311</v>
      </c>
      <c r="B492">
        <v>487</v>
      </c>
      <c r="C492" t="s">
        <v>55</v>
      </c>
      <c r="D492" t="s">
        <v>675</v>
      </c>
      <c r="E492" s="1">
        <v>44935</v>
      </c>
      <c r="F492">
        <v>3</v>
      </c>
      <c r="G492" t="str">
        <f>_xlfn.XLOOKUP(ohrm_timesheet_action_log[[#This Row],[timesheet_id]],ohrm_timesheet[timesheet_id],ohrm_timesheet[Employee Name],"NF",0,1)</f>
        <v>Gaurav Kokcha</v>
      </c>
      <c r="H492" t="str">
        <f>_xlfn.XLOOKUP(ohrm_timesheet_action_log[[#This Row],[timesheet_id]],ohrm_timesheet[timesheet_id],ohrm_timesheet[state],"NF",0,1)</f>
        <v>APPROVED</v>
      </c>
      <c r="I492" s="1">
        <f>_xlfn.XLOOKUP(ohrm_timesheet_action_log[[#This Row],[timesheet_id]],ohrm_timesheet[timesheet_id],ohrm_timesheet[start_date],"NF",0,1)</f>
        <v>44900</v>
      </c>
      <c r="J492" s="1">
        <f>_xlfn.XLOOKUP(ohrm_timesheet_action_log[[#This Row],[timesheet_id]],ohrm_timesheet[timesheet_id],ohrm_timesheet[end_date],"NF",0,1)</f>
        <v>44906</v>
      </c>
      <c r="K492">
        <f>_xlfn.XLOOKUP(ohrm_timesheet_action_log[[#This Row],[timesheet_id]],ohrm_timesheet[timesheet_id],ohrm_timesheet[Year],"NF",0,1)</f>
        <v>2022</v>
      </c>
      <c r="L492">
        <f>_xlfn.XLOOKUP(ohrm_timesheet_action_log[[#This Row],[timesheet_id]],ohrm_timesheet[timesheet_id],ohrm_timesheet[Month],"NF",0,1)</f>
        <v>12</v>
      </c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 spans="1:49" x14ac:dyDescent="0.3">
      <c r="A493">
        <v>320</v>
      </c>
      <c r="B493">
        <v>488</v>
      </c>
      <c r="C493" t="s">
        <v>55</v>
      </c>
      <c r="D493" t="s">
        <v>675</v>
      </c>
      <c r="E493" s="1">
        <v>44935</v>
      </c>
      <c r="F493">
        <v>3</v>
      </c>
      <c r="G493" t="str">
        <f>_xlfn.XLOOKUP(ohrm_timesheet_action_log[[#This Row],[timesheet_id]],ohrm_timesheet[timesheet_id],ohrm_timesheet[Employee Name],"NF",0,1)</f>
        <v>Gaurav Kokcha</v>
      </c>
      <c r="H493" t="str">
        <f>_xlfn.XLOOKUP(ohrm_timesheet_action_log[[#This Row],[timesheet_id]],ohrm_timesheet[timesheet_id],ohrm_timesheet[state],"NF",0,1)</f>
        <v>APPROVED</v>
      </c>
      <c r="I493" s="1">
        <f>_xlfn.XLOOKUP(ohrm_timesheet_action_log[[#This Row],[timesheet_id]],ohrm_timesheet[timesheet_id],ohrm_timesheet[start_date],"NF",0,1)</f>
        <v>44907</v>
      </c>
      <c r="J493" s="1">
        <f>_xlfn.XLOOKUP(ohrm_timesheet_action_log[[#This Row],[timesheet_id]],ohrm_timesheet[timesheet_id],ohrm_timesheet[end_date],"NF",0,1)</f>
        <v>44913</v>
      </c>
      <c r="K493">
        <f>_xlfn.XLOOKUP(ohrm_timesheet_action_log[[#This Row],[timesheet_id]],ohrm_timesheet[timesheet_id],ohrm_timesheet[Year],"NF",0,1)</f>
        <v>2022</v>
      </c>
      <c r="L493">
        <f>_xlfn.XLOOKUP(ohrm_timesheet_action_log[[#This Row],[timesheet_id]],ohrm_timesheet[timesheet_id],ohrm_timesheet[Month],"NF",0,1)</f>
        <v>12</v>
      </c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  <row r="494" spans="1:49" x14ac:dyDescent="0.3">
      <c r="A494">
        <v>324</v>
      </c>
      <c r="B494">
        <v>489</v>
      </c>
      <c r="C494" t="s">
        <v>55</v>
      </c>
      <c r="D494" t="s">
        <v>675</v>
      </c>
      <c r="E494" s="1">
        <v>44935</v>
      </c>
      <c r="F494">
        <v>3</v>
      </c>
      <c r="G494" t="str">
        <f>_xlfn.XLOOKUP(ohrm_timesheet_action_log[[#This Row],[timesheet_id]],ohrm_timesheet[timesheet_id],ohrm_timesheet[Employee Name],"NF",0,1)</f>
        <v>Gaurav Kokcha</v>
      </c>
      <c r="H494" t="str">
        <f>_xlfn.XLOOKUP(ohrm_timesheet_action_log[[#This Row],[timesheet_id]],ohrm_timesheet[timesheet_id],ohrm_timesheet[state],"NF",0,1)</f>
        <v>APPROVED</v>
      </c>
      <c r="I494" s="1">
        <f>_xlfn.XLOOKUP(ohrm_timesheet_action_log[[#This Row],[timesheet_id]],ohrm_timesheet[timesheet_id],ohrm_timesheet[start_date],"NF",0,1)</f>
        <v>44914</v>
      </c>
      <c r="J494" s="1">
        <f>_xlfn.XLOOKUP(ohrm_timesheet_action_log[[#This Row],[timesheet_id]],ohrm_timesheet[timesheet_id],ohrm_timesheet[end_date],"NF",0,1)</f>
        <v>44920</v>
      </c>
      <c r="K494">
        <f>_xlfn.XLOOKUP(ohrm_timesheet_action_log[[#This Row],[timesheet_id]],ohrm_timesheet[timesheet_id],ohrm_timesheet[Year],"NF",0,1)</f>
        <v>2022</v>
      </c>
      <c r="L494">
        <f>_xlfn.XLOOKUP(ohrm_timesheet_action_log[[#This Row],[timesheet_id]],ohrm_timesheet[timesheet_id],ohrm_timesheet[Month],"NF",0,1)</f>
        <v>12</v>
      </c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</row>
    <row r="495" spans="1:49" x14ac:dyDescent="0.3">
      <c r="A495">
        <v>330</v>
      </c>
      <c r="B495">
        <v>490</v>
      </c>
      <c r="C495" t="s">
        <v>55</v>
      </c>
      <c r="D495" t="s">
        <v>675</v>
      </c>
      <c r="E495" s="1">
        <v>44935</v>
      </c>
      <c r="F495">
        <v>3</v>
      </c>
      <c r="G495" t="str">
        <f>_xlfn.XLOOKUP(ohrm_timesheet_action_log[[#This Row],[timesheet_id]],ohrm_timesheet[timesheet_id],ohrm_timesheet[Employee Name],"NF",0,1)</f>
        <v>Gaurav Kokcha</v>
      </c>
      <c r="H495" t="str">
        <f>_xlfn.XLOOKUP(ohrm_timesheet_action_log[[#This Row],[timesheet_id]],ohrm_timesheet[timesheet_id],ohrm_timesheet[state],"NF",0,1)</f>
        <v>APPROVED</v>
      </c>
      <c r="I495" s="1">
        <f>_xlfn.XLOOKUP(ohrm_timesheet_action_log[[#This Row],[timesheet_id]],ohrm_timesheet[timesheet_id],ohrm_timesheet[start_date],"NF",0,1)</f>
        <v>44921</v>
      </c>
      <c r="J495" s="1">
        <f>_xlfn.XLOOKUP(ohrm_timesheet_action_log[[#This Row],[timesheet_id]],ohrm_timesheet[timesheet_id],ohrm_timesheet[end_date],"NF",0,1)</f>
        <v>44927</v>
      </c>
      <c r="K495">
        <f>_xlfn.XLOOKUP(ohrm_timesheet_action_log[[#This Row],[timesheet_id]],ohrm_timesheet[timesheet_id],ohrm_timesheet[Year],"NF",0,1)</f>
        <v>2022</v>
      </c>
      <c r="L495">
        <f>_xlfn.XLOOKUP(ohrm_timesheet_action_log[[#This Row],[timesheet_id]],ohrm_timesheet[timesheet_id],ohrm_timesheet[Month],"NF",0,1)</f>
        <v>12</v>
      </c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</row>
    <row r="496" spans="1:49" x14ac:dyDescent="0.3">
      <c r="A496">
        <v>326</v>
      </c>
      <c r="B496">
        <v>491</v>
      </c>
      <c r="C496" t="s">
        <v>55</v>
      </c>
      <c r="D496" t="s">
        <v>675</v>
      </c>
      <c r="E496" s="1">
        <v>44935</v>
      </c>
      <c r="F496">
        <v>3</v>
      </c>
      <c r="G496" t="str">
        <f>_xlfn.XLOOKUP(ohrm_timesheet_action_log[[#This Row],[timesheet_id]],ohrm_timesheet[timesheet_id],ohrm_timesheet[Employee Name],"NF",0,1)</f>
        <v>x_Ajit Singh</v>
      </c>
      <c r="H496" t="str">
        <f>_xlfn.XLOOKUP(ohrm_timesheet_action_log[[#This Row],[timesheet_id]],ohrm_timesheet[timesheet_id],ohrm_timesheet[state],"NF",0,1)</f>
        <v>APPROVED</v>
      </c>
      <c r="I496" s="1">
        <f>_xlfn.XLOOKUP(ohrm_timesheet_action_log[[#This Row],[timesheet_id]],ohrm_timesheet[timesheet_id],ohrm_timesheet[start_date],"NF",0,1)</f>
        <v>44921</v>
      </c>
      <c r="J496" s="1">
        <f>_xlfn.XLOOKUP(ohrm_timesheet_action_log[[#This Row],[timesheet_id]],ohrm_timesheet[timesheet_id],ohrm_timesheet[end_date],"NF",0,1)</f>
        <v>44927</v>
      </c>
      <c r="K496">
        <f>_xlfn.XLOOKUP(ohrm_timesheet_action_log[[#This Row],[timesheet_id]],ohrm_timesheet[timesheet_id],ohrm_timesheet[Year],"NF",0,1)</f>
        <v>2022</v>
      </c>
      <c r="L496">
        <f>_xlfn.XLOOKUP(ohrm_timesheet_action_log[[#This Row],[timesheet_id]],ohrm_timesheet[timesheet_id],ohrm_timesheet[Month],"NF",0,1)</f>
        <v>12</v>
      </c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</row>
    <row r="497" spans="1:49" x14ac:dyDescent="0.3">
      <c r="A497">
        <v>327</v>
      </c>
      <c r="B497">
        <v>492</v>
      </c>
      <c r="C497" t="s">
        <v>55</v>
      </c>
      <c r="D497" t="s">
        <v>675</v>
      </c>
      <c r="E497" s="1">
        <v>44935</v>
      </c>
      <c r="F497">
        <v>3</v>
      </c>
      <c r="G497" t="str">
        <f>_xlfn.XLOOKUP(ohrm_timesheet_action_log[[#This Row],[timesheet_id]],ohrm_timesheet[timesheet_id],ohrm_timesheet[Employee Name],"NF",0,1)</f>
        <v>x_Ajit Singh</v>
      </c>
      <c r="H497" t="str">
        <f>_xlfn.XLOOKUP(ohrm_timesheet_action_log[[#This Row],[timesheet_id]],ohrm_timesheet[timesheet_id],ohrm_timesheet[state],"NF",0,1)</f>
        <v>APPROVED</v>
      </c>
      <c r="I497" s="1">
        <f>_xlfn.XLOOKUP(ohrm_timesheet_action_log[[#This Row],[timesheet_id]],ohrm_timesheet[timesheet_id],ohrm_timesheet[start_date],"NF",0,1)</f>
        <v>44914</v>
      </c>
      <c r="J497" s="1">
        <f>_xlfn.XLOOKUP(ohrm_timesheet_action_log[[#This Row],[timesheet_id]],ohrm_timesheet[timesheet_id],ohrm_timesheet[end_date],"NF",0,1)</f>
        <v>44920</v>
      </c>
      <c r="K497">
        <f>_xlfn.XLOOKUP(ohrm_timesheet_action_log[[#This Row],[timesheet_id]],ohrm_timesheet[timesheet_id],ohrm_timesheet[Year],"NF",0,1)</f>
        <v>2022</v>
      </c>
      <c r="L497">
        <f>_xlfn.XLOOKUP(ohrm_timesheet_action_log[[#This Row],[timesheet_id]],ohrm_timesheet[timesheet_id],ohrm_timesheet[Month],"NF",0,1)</f>
        <v>12</v>
      </c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</row>
    <row r="498" spans="1:49" x14ac:dyDescent="0.3">
      <c r="A498">
        <v>321</v>
      </c>
      <c r="B498">
        <v>493</v>
      </c>
      <c r="C498" t="s">
        <v>55</v>
      </c>
      <c r="D498" t="s">
        <v>675</v>
      </c>
      <c r="E498" s="1">
        <v>44935</v>
      </c>
      <c r="F498">
        <v>3</v>
      </c>
      <c r="G498" t="str">
        <f>_xlfn.XLOOKUP(ohrm_timesheet_action_log[[#This Row],[timesheet_id]],ohrm_timesheet[timesheet_id],ohrm_timesheet[Employee Name],"NF",0,1)</f>
        <v>x_Ajit Singh</v>
      </c>
      <c r="H498" t="str">
        <f>_xlfn.XLOOKUP(ohrm_timesheet_action_log[[#This Row],[timesheet_id]],ohrm_timesheet[timesheet_id],ohrm_timesheet[state],"NF",0,1)</f>
        <v>APPROVED</v>
      </c>
      <c r="I498" s="1">
        <f>_xlfn.XLOOKUP(ohrm_timesheet_action_log[[#This Row],[timesheet_id]],ohrm_timesheet[timesheet_id],ohrm_timesheet[start_date],"NF",0,1)</f>
        <v>44907</v>
      </c>
      <c r="J498" s="1">
        <f>_xlfn.XLOOKUP(ohrm_timesheet_action_log[[#This Row],[timesheet_id]],ohrm_timesheet[timesheet_id],ohrm_timesheet[end_date],"NF",0,1)</f>
        <v>44913</v>
      </c>
      <c r="K498">
        <f>_xlfn.XLOOKUP(ohrm_timesheet_action_log[[#This Row],[timesheet_id]],ohrm_timesheet[timesheet_id],ohrm_timesheet[Year],"NF",0,1)</f>
        <v>2022</v>
      </c>
      <c r="L498">
        <f>_xlfn.XLOOKUP(ohrm_timesheet_action_log[[#This Row],[timesheet_id]],ohrm_timesheet[timesheet_id],ohrm_timesheet[Month],"NF",0,1)</f>
        <v>12</v>
      </c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</row>
    <row r="499" spans="1:49" x14ac:dyDescent="0.3">
      <c r="A499">
        <v>318</v>
      </c>
      <c r="B499">
        <v>494</v>
      </c>
      <c r="C499" t="s">
        <v>55</v>
      </c>
      <c r="D499" t="s">
        <v>675</v>
      </c>
      <c r="E499" s="1">
        <v>44935</v>
      </c>
      <c r="F499">
        <v>3</v>
      </c>
      <c r="G499" t="str">
        <f>_xlfn.XLOOKUP(ohrm_timesheet_action_log[[#This Row],[timesheet_id]],ohrm_timesheet[timesheet_id],ohrm_timesheet[Employee Name],"NF",0,1)</f>
        <v>x_Ajit Singh</v>
      </c>
      <c r="H499" t="str">
        <f>_xlfn.XLOOKUP(ohrm_timesheet_action_log[[#This Row],[timesheet_id]],ohrm_timesheet[timesheet_id],ohrm_timesheet[state],"NF",0,1)</f>
        <v>APPROVED</v>
      </c>
      <c r="I499" s="1">
        <f>_xlfn.XLOOKUP(ohrm_timesheet_action_log[[#This Row],[timesheet_id]],ohrm_timesheet[timesheet_id],ohrm_timesheet[start_date],"NF",0,1)</f>
        <v>44900</v>
      </c>
      <c r="J499" s="1">
        <f>_xlfn.XLOOKUP(ohrm_timesheet_action_log[[#This Row],[timesheet_id]],ohrm_timesheet[timesheet_id],ohrm_timesheet[end_date],"NF",0,1)</f>
        <v>44906</v>
      </c>
      <c r="K499">
        <f>_xlfn.XLOOKUP(ohrm_timesheet_action_log[[#This Row],[timesheet_id]],ohrm_timesheet[timesheet_id],ohrm_timesheet[Year],"NF",0,1)</f>
        <v>2022</v>
      </c>
      <c r="L499">
        <f>_xlfn.XLOOKUP(ohrm_timesheet_action_log[[#This Row],[timesheet_id]],ohrm_timesheet[timesheet_id],ohrm_timesheet[Month],"NF",0,1)</f>
        <v>12</v>
      </c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</row>
    <row r="500" spans="1:49" x14ac:dyDescent="0.3">
      <c r="A500">
        <v>322</v>
      </c>
      <c r="B500">
        <v>495</v>
      </c>
      <c r="D500" t="s">
        <v>676</v>
      </c>
      <c r="E500" s="1">
        <v>44956</v>
      </c>
      <c r="F500">
        <v>6</v>
      </c>
      <c r="G500" t="str">
        <f>_xlfn.XLOOKUP(ohrm_timesheet_action_log[[#This Row],[timesheet_id]],ohrm_timesheet[timesheet_id],ohrm_timesheet[Employee Name],"NF",0,1)</f>
        <v>Shekhar Sharma</v>
      </c>
      <c r="H500" t="str">
        <f>_xlfn.XLOOKUP(ohrm_timesheet_action_log[[#This Row],[timesheet_id]],ohrm_timesheet[timesheet_id],ohrm_timesheet[state],"NF",0,1)</f>
        <v>APPROVED</v>
      </c>
      <c r="I500" s="1">
        <f>_xlfn.XLOOKUP(ohrm_timesheet_action_log[[#This Row],[timesheet_id]],ohrm_timesheet[timesheet_id],ohrm_timesheet[start_date],"NF",0,1)</f>
        <v>44907</v>
      </c>
      <c r="J500" s="1">
        <f>_xlfn.XLOOKUP(ohrm_timesheet_action_log[[#This Row],[timesheet_id]],ohrm_timesheet[timesheet_id],ohrm_timesheet[end_date],"NF",0,1)</f>
        <v>44913</v>
      </c>
      <c r="K500">
        <f>_xlfn.XLOOKUP(ohrm_timesheet_action_log[[#This Row],[timesheet_id]],ohrm_timesheet[timesheet_id],ohrm_timesheet[Year],"NF",0,1)</f>
        <v>2022</v>
      </c>
      <c r="L500">
        <f>_xlfn.XLOOKUP(ohrm_timesheet_action_log[[#This Row],[timesheet_id]],ohrm_timesheet[timesheet_id],ohrm_timesheet[Month],"NF",0,1)</f>
        <v>12</v>
      </c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</row>
    <row r="501" spans="1:49" x14ac:dyDescent="0.3">
      <c r="A501">
        <v>329</v>
      </c>
      <c r="B501">
        <v>496</v>
      </c>
      <c r="D501" t="s">
        <v>676</v>
      </c>
      <c r="E501" s="1">
        <v>44956</v>
      </c>
      <c r="F501">
        <v>6</v>
      </c>
      <c r="G501" t="str">
        <f>_xlfn.XLOOKUP(ohrm_timesheet_action_log[[#This Row],[timesheet_id]],ohrm_timesheet[timesheet_id],ohrm_timesheet[Employee Name],"NF",0,1)</f>
        <v>Shekhar Sharma</v>
      </c>
      <c r="H501" t="str">
        <f>_xlfn.XLOOKUP(ohrm_timesheet_action_log[[#This Row],[timesheet_id]],ohrm_timesheet[timesheet_id],ohrm_timesheet[state],"NF",0,1)</f>
        <v>APPROVED</v>
      </c>
      <c r="I501" s="1">
        <f>_xlfn.XLOOKUP(ohrm_timesheet_action_log[[#This Row],[timesheet_id]],ohrm_timesheet[timesheet_id],ohrm_timesheet[start_date],"NF",0,1)</f>
        <v>44914</v>
      </c>
      <c r="J501" s="1">
        <f>_xlfn.XLOOKUP(ohrm_timesheet_action_log[[#This Row],[timesheet_id]],ohrm_timesheet[timesheet_id],ohrm_timesheet[end_date],"NF",0,1)</f>
        <v>44920</v>
      </c>
      <c r="K501">
        <f>_xlfn.XLOOKUP(ohrm_timesheet_action_log[[#This Row],[timesheet_id]],ohrm_timesheet[timesheet_id],ohrm_timesheet[Year],"NF",0,1)</f>
        <v>2022</v>
      </c>
      <c r="L501">
        <f>_xlfn.XLOOKUP(ohrm_timesheet_action_log[[#This Row],[timesheet_id]],ohrm_timesheet[timesheet_id],ohrm_timesheet[Month],"NF",0,1)</f>
        <v>12</v>
      </c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</row>
    <row r="502" spans="1:49" x14ac:dyDescent="0.3">
      <c r="A502">
        <v>328</v>
      </c>
      <c r="B502">
        <v>497</v>
      </c>
      <c r="D502" t="s">
        <v>676</v>
      </c>
      <c r="E502" s="1">
        <v>44956</v>
      </c>
      <c r="F502">
        <v>6</v>
      </c>
      <c r="G502" t="str">
        <f>_xlfn.XLOOKUP(ohrm_timesheet_action_log[[#This Row],[timesheet_id]],ohrm_timesheet[timesheet_id],ohrm_timesheet[Employee Name],"NF",0,1)</f>
        <v>Shekhar Sharma</v>
      </c>
      <c r="H502" t="str">
        <f>_xlfn.XLOOKUP(ohrm_timesheet_action_log[[#This Row],[timesheet_id]],ohrm_timesheet[timesheet_id],ohrm_timesheet[state],"NF",0,1)</f>
        <v>APPROVED</v>
      </c>
      <c r="I502" s="1">
        <f>_xlfn.XLOOKUP(ohrm_timesheet_action_log[[#This Row],[timesheet_id]],ohrm_timesheet[timesheet_id],ohrm_timesheet[start_date],"NF",0,1)</f>
        <v>44921</v>
      </c>
      <c r="J502" s="1">
        <f>_xlfn.XLOOKUP(ohrm_timesheet_action_log[[#This Row],[timesheet_id]],ohrm_timesheet[timesheet_id],ohrm_timesheet[end_date],"NF",0,1)</f>
        <v>44927</v>
      </c>
      <c r="K502">
        <f>_xlfn.XLOOKUP(ohrm_timesheet_action_log[[#This Row],[timesheet_id]],ohrm_timesheet[timesheet_id],ohrm_timesheet[Year],"NF",0,1)</f>
        <v>2022</v>
      </c>
      <c r="L502">
        <f>_xlfn.XLOOKUP(ohrm_timesheet_action_log[[#This Row],[timesheet_id]],ohrm_timesheet[timesheet_id],ohrm_timesheet[Month],"NF",0,1)</f>
        <v>12</v>
      </c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</row>
    <row r="503" spans="1:49" x14ac:dyDescent="0.3">
      <c r="A503">
        <v>350</v>
      </c>
      <c r="B503">
        <v>498</v>
      </c>
      <c r="D503" t="s">
        <v>676</v>
      </c>
      <c r="E503" s="1">
        <v>44956</v>
      </c>
      <c r="F503">
        <v>6</v>
      </c>
      <c r="G503" t="str">
        <f>_xlfn.XLOOKUP(ohrm_timesheet_action_log[[#This Row],[timesheet_id]],ohrm_timesheet[timesheet_id],ohrm_timesheet[Employee Name],"NF",0,1)</f>
        <v>Shekhar Sharma</v>
      </c>
      <c r="H503" t="str">
        <f>_xlfn.XLOOKUP(ohrm_timesheet_action_log[[#This Row],[timesheet_id]],ohrm_timesheet[timesheet_id],ohrm_timesheet[state],"NF",0,1)</f>
        <v>APPROVED</v>
      </c>
      <c r="I503" s="1">
        <f>_xlfn.XLOOKUP(ohrm_timesheet_action_log[[#This Row],[timesheet_id]],ohrm_timesheet[timesheet_id],ohrm_timesheet[start_date],"NF",0,1)</f>
        <v>44928</v>
      </c>
      <c r="J503" s="1">
        <f>_xlfn.XLOOKUP(ohrm_timesheet_action_log[[#This Row],[timesheet_id]],ohrm_timesheet[timesheet_id],ohrm_timesheet[end_date],"NF",0,1)</f>
        <v>44934</v>
      </c>
      <c r="K503">
        <f>_xlfn.XLOOKUP(ohrm_timesheet_action_log[[#This Row],[timesheet_id]],ohrm_timesheet[timesheet_id],ohrm_timesheet[Year],"NF",0,1)</f>
        <v>2023</v>
      </c>
      <c r="L503">
        <f>_xlfn.XLOOKUP(ohrm_timesheet_action_log[[#This Row],[timesheet_id]],ohrm_timesheet[timesheet_id],ohrm_timesheet[Month],"NF",0,1)</f>
        <v>1</v>
      </c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</row>
    <row r="504" spans="1:49" x14ac:dyDescent="0.3">
      <c r="A504">
        <v>349</v>
      </c>
      <c r="B504">
        <v>499</v>
      </c>
      <c r="D504" t="s">
        <v>676</v>
      </c>
      <c r="E504" s="1">
        <v>44956</v>
      </c>
      <c r="F504">
        <v>6</v>
      </c>
      <c r="G504" t="str">
        <f>_xlfn.XLOOKUP(ohrm_timesheet_action_log[[#This Row],[timesheet_id]],ohrm_timesheet[timesheet_id],ohrm_timesheet[Employee Name],"NF",0,1)</f>
        <v>Shekhar Sharma</v>
      </c>
      <c r="H504" t="str">
        <f>_xlfn.XLOOKUP(ohrm_timesheet_action_log[[#This Row],[timesheet_id]],ohrm_timesheet[timesheet_id],ohrm_timesheet[state],"NF",0,1)</f>
        <v>APPROVED</v>
      </c>
      <c r="I504" s="1">
        <f>_xlfn.XLOOKUP(ohrm_timesheet_action_log[[#This Row],[timesheet_id]],ohrm_timesheet[timesheet_id],ohrm_timesheet[start_date],"NF",0,1)</f>
        <v>44935</v>
      </c>
      <c r="J504" s="1">
        <f>_xlfn.XLOOKUP(ohrm_timesheet_action_log[[#This Row],[timesheet_id]],ohrm_timesheet[timesheet_id],ohrm_timesheet[end_date],"NF",0,1)</f>
        <v>44941</v>
      </c>
      <c r="K504">
        <f>_xlfn.XLOOKUP(ohrm_timesheet_action_log[[#This Row],[timesheet_id]],ohrm_timesheet[timesheet_id],ohrm_timesheet[Year],"NF",0,1)</f>
        <v>2023</v>
      </c>
      <c r="L504">
        <f>_xlfn.XLOOKUP(ohrm_timesheet_action_log[[#This Row],[timesheet_id]],ohrm_timesheet[timesheet_id],ohrm_timesheet[Month],"NF",0,1)</f>
        <v>1</v>
      </c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</row>
    <row r="505" spans="1:49" x14ac:dyDescent="0.3">
      <c r="A505">
        <v>348</v>
      </c>
      <c r="B505">
        <v>500</v>
      </c>
      <c r="D505" t="s">
        <v>676</v>
      </c>
      <c r="E505" s="1">
        <v>44956</v>
      </c>
      <c r="F505">
        <v>6</v>
      </c>
      <c r="G505" t="str">
        <f>_xlfn.XLOOKUP(ohrm_timesheet_action_log[[#This Row],[timesheet_id]],ohrm_timesheet[timesheet_id],ohrm_timesheet[Employee Name],"NF",0,1)</f>
        <v>Shekhar Sharma</v>
      </c>
      <c r="H505" t="str">
        <f>_xlfn.XLOOKUP(ohrm_timesheet_action_log[[#This Row],[timesheet_id]],ohrm_timesheet[timesheet_id],ohrm_timesheet[state],"NF",0,1)</f>
        <v>APPROVED</v>
      </c>
      <c r="I505" s="1">
        <f>_xlfn.XLOOKUP(ohrm_timesheet_action_log[[#This Row],[timesheet_id]],ohrm_timesheet[timesheet_id],ohrm_timesheet[start_date],"NF",0,1)</f>
        <v>44942</v>
      </c>
      <c r="J505" s="1">
        <f>_xlfn.XLOOKUP(ohrm_timesheet_action_log[[#This Row],[timesheet_id]],ohrm_timesheet[timesheet_id],ohrm_timesheet[end_date],"NF",0,1)</f>
        <v>44948</v>
      </c>
      <c r="K505">
        <f>_xlfn.XLOOKUP(ohrm_timesheet_action_log[[#This Row],[timesheet_id]],ohrm_timesheet[timesheet_id],ohrm_timesheet[Year],"NF",0,1)</f>
        <v>2023</v>
      </c>
      <c r="L505">
        <f>_xlfn.XLOOKUP(ohrm_timesheet_action_log[[#This Row],[timesheet_id]],ohrm_timesheet[timesheet_id],ohrm_timesheet[Month],"NF",0,1)</f>
        <v>1</v>
      </c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</row>
    <row r="506" spans="1:49" x14ac:dyDescent="0.3">
      <c r="A506">
        <v>347</v>
      </c>
      <c r="B506">
        <v>501</v>
      </c>
      <c r="D506" t="s">
        <v>676</v>
      </c>
      <c r="E506" s="1">
        <v>44956</v>
      </c>
      <c r="F506">
        <v>6</v>
      </c>
      <c r="G506" t="str">
        <f>_xlfn.XLOOKUP(ohrm_timesheet_action_log[[#This Row],[timesheet_id]],ohrm_timesheet[timesheet_id],ohrm_timesheet[Employee Name],"NF",0,1)</f>
        <v>Shekhar Sharma</v>
      </c>
      <c r="H506" t="str">
        <f>_xlfn.XLOOKUP(ohrm_timesheet_action_log[[#This Row],[timesheet_id]],ohrm_timesheet[timesheet_id],ohrm_timesheet[state],"NF",0,1)</f>
        <v>APPROVED</v>
      </c>
      <c r="I506" s="1">
        <f>_xlfn.XLOOKUP(ohrm_timesheet_action_log[[#This Row],[timesheet_id]],ohrm_timesheet[timesheet_id],ohrm_timesheet[start_date],"NF",0,1)</f>
        <v>44949</v>
      </c>
      <c r="J506" s="1">
        <f>_xlfn.XLOOKUP(ohrm_timesheet_action_log[[#This Row],[timesheet_id]],ohrm_timesheet[timesheet_id],ohrm_timesheet[end_date],"NF",0,1)</f>
        <v>44955</v>
      </c>
      <c r="K506">
        <f>_xlfn.XLOOKUP(ohrm_timesheet_action_log[[#This Row],[timesheet_id]],ohrm_timesheet[timesheet_id],ohrm_timesheet[Year],"NF",0,1)</f>
        <v>2023</v>
      </c>
      <c r="L506">
        <f>_xlfn.XLOOKUP(ohrm_timesheet_action_log[[#This Row],[timesheet_id]],ohrm_timesheet[timesheet_id],ohrm_timesheet[Month],"NF",0,1)</f>
        <v>1</v>
      </c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</row>
    <row r="507" spans="1:49" x14ac:dyDescent="0.3">
      <c r="A507">
        <v>337</v>
      </c>
      <c r="B507">
        <v>502</v>
      </c>
      <c r="D507" t="s">
        <v>676</v>
      </c>
      <c r="E507" s="1">
        <v>44958</v>
      </c>
      <c r="F507">
        <v>14</v>
      </c>
      <c r="G507" t="str">
        <f>_xlfn.XLOOKUP(ohrm_timesheet_action_log[[#This Row],[timesheet_id]],ohrm_timesheet[timesheet_id],ohrm_timesheet[Employee Name],"NF",0,1)</f>
        <v>Amol Jalda</v>
      </c>
      <c r="H507" t="str">
        <f>_xlfn.XLOOKUP(ohrm_timesheet_action_log[[#This Row],[timesheet_id]],ohrm_timesheet[timesheet_id],ohrm_timesheet[state],"NF",0,1)</f>
        <v>APPROVED</v>
      </c>
      <c r="I507" s="1">
        <f>_xlfn.XLOOKUP(ohrm_timesheet_action_log[[#This Row],[timesheet_id]],ohrm_timesheet[timesheet_id],ohrm_timesheet[start_date],"NF",0,1)</f>
        <v>44907</v>
      </c>
      <c r="J507" s="1">
        <f>_xlfn.XLOOKUP(ohrm_timesheet_action_log[[#This Row],[timesheet_id]],ohrm_timesheet[timesheet_id],ohrm_timesheet[end_date],"NF",0,1)</f>
        <v>44913</v>
      </c>
      <c r="K507">
        <f>_xlfn.XLOOKUP(ohrm_timesheet_action_log[[#This Row],[timesheet_id]],ohrm_timesheet[timesheet_id],ohrm_timesheet[Year],"NF",0,1)</f>
        <v>2022</v>
      </c>
      <c r="L507">
        <f>_xlfn.XLOOKUP(ohrm_timesheet_action_log[[#This Row],[timesheet_id]],ohrm_timesheet[timesheet_id],ohrm_timesheet[Month],"NF",0,1)</f>
        <v>12</v>
      </c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</row>
    <row r="508" spans="1:49" x14ac:dyDescent="0.3">
      <c r="A508">
        <v>336</v>
      </c>
      <c r="B508">
        <v>503</v>
      </c>
      <c r="D508" t="s">
        <v>676</v>
      </c>
      <c r="E508" s="1">
        <v>44958</v>
      </c>
      <c r="F508">
        <v>14</v>
      </c>
      <c r="G508" t="str">
        <f>_xlfn.XLOOKUP(ohrm_timesheet_action_log[[#This Row],[timesheet_id]],ohrm_timesheet[timesheet_id],ohrm_timesheet[Employee Name],"NF",0,1)</f>
        <v>Amol Jalda</v>
      </c>
      <c r="H508" t="str">
        <f>_xlfn.XLOOKUP(ohrm_timesheet_action_log[[#This Row],[timesheet_id]],ohrm_timesheet[timesheet_id],ohrm_timesheet[state],"NF",0,1)</f>
        <v>APPROVED</v>
      </c>
      <c r="I508" s="1">
        <f>_xlfn.XLOOKUP(ohrm_timesheet_action_log[[#This Row],[timesheet_id]],ohrm_timesheet[timesheet_id],ohrm_timesheet[start_date],"NF",0,1)</f>
        <v>44914</v>
      </c>
      <c r="J508" s="1">
        <f>_xlfn.XLOOKUP(ohrm_timesheet_action_log[[#This Row],[timesheet_id]],ohrm_timesheet[timesheet_id],ohrm_timesheet[end_date],"NF",0,1)</f>
        <v>44920</v>
      </c>
      <c r="K508">
        <f>_xlfn.XLOOKUP(ohrm_timesheet_action_log[[#This Row],[timesheet_id]],ohrm_timesheet[timesheet_id],ohrm_timesheet[Year],"NF",0,1)</f>
        <v>2022</v>
      </c>
      <c r="L508">
        <f>_xlfn.XLOOKUP(ohrm_timesheet_action_log[[#This Row],[timesheet_id]],ohrm_timesheet[timesheet_id],ohrm_timesheet[Month],"NF",0,1)</f>
        <v>12</v>
      </c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</row>
    <row r="509" spans="1:49" x14ac:dyDescent="0.3">
      <c r="A509">
        <v>335</v>
      </c>
      <c r="B509">
        <v>504</v>
      </c>
      <c r="D509" t="s">
        <v>676</v>
      </c>
      <c r="E509" s="1">
        <v>44958</v>
      </c>
      <c r="F509">
        <v>14</v>
      </c>
      <c r="G509" t="str">
        <f>_xlfn.XLOOKUP(ohrm_timesheet_action_log[[#This Row],[timesheet_id]],ohrm_timesheet[timesheet_id],ohrm_timesheet[Employee Name],"NF",0,1)</f>
        <v>Amol Jalda</v>
      </c>
      <c r="H509" t="str">
        <f>_xlfn.XLOOKUP(ohrm_timesheet_action_log[[#This Row],[timesheet_id]],ohrm_timesheet[timesheet_id],ohrm_timesheet[state],"NF",0,1)</f>
        <v>APPROVED</v>
      </c>
      <c r="I509" s="1">
        <f>_xlfn.XLOOKUP(ohrm_timesheet_action_log[[#This Row],[timesheet_id]],ohrm_timesheet[timesheet_id],ohrm_timesheet[start_date],"NF",0,1)</f>
        <v>44921</v>
      </c>
      <c r="J509" s="1">
        <f>_xlfn.XLOOKUP(ohrm_timesheet_action_log[[#This Row],[timesheet_id]],ohrm_timesheet[timesheet_id],ohrm_timesheet[end_date],"NF",0,1)</f>
        <v>44927</v>
      </c>
      <c r="K509">
        <f>_xlfn.XLOOKUP(ohrm_timesheet_action_log[[#This Row],[timesheet_id]],ohrm_timesheet[timesheet_id],ohrm_timesheet[Year],"NF",0,1)</f>
        <v>2022</v>
      </c>
      <c r="L509">
        <f>_xlfn.XLOOKUP(ohrm_timesheet_action_log[[#This Row],[timesheet_id]],ohrm_timesheet[timesheet_id],ohrm_timesheet[Month],"NF",0,1)</f>
        <v>12</v>
      </c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</row>
    <row r="510" spans="1:49" x14ac:dyDescent="0.3">
      <c r="A510">
        <v>334</v>
      </c>
      <c r="B510">
        <v>505</v>
      </c>
      <c r="D510" t="s">
        <v>676</v>
      </c>
      <c r="E510" s="1">
        <v>44958</v>
      </c>
      <c r="F510">
        <v>14</v>
      </c>
      <c r="G510" t="str">
        <f>_xlfn.XLOOKUP(ohrm_timesheet_action_log[[#This Row],[timesheet_id]],ohrm_timesheet[timesheet_id],ohrm_timesheet[Employee Name],"NF",0,1)</f>
        <v>Amol Jalda</v>
      </c>
      <c r="H510" t="str">
        <f>_xlfn.XLOOKUP(ohrm_timesheet_action_log[[#This Row],[timesheet_id]],ohrm_timesheet[timesheet_id],ohrm_timesheet[state],"NF",0,1)</f>
        <v>APPROVED</v>
      </c>
      <c r="I510" s="1">
        <f>_xlfn.XLOOKUP(ohrm_timesheet_action_log[[#This Row],[timesheet_id]],ohrm_timesheet[timesheet_id],ohrm_timesheet[start_date],"NF",0,1)</f>
        <v>44928</v>
      </c>
      <c r="J510" s="1">
        <f>_xlfn.XLOOKUP(ohrm_timesheet_action_log[[#This Row],[timesheet_id]],ohrm_timesheet[timesheet_id],ohrm_timesheet[end_date],"NF",0,1)</f>
        <v>44934</v>
      </c>
      <c r="K510">
        <f>_xlfn.XLOOKUP(ohrm_timesheet_action_log[[#This Row],[timesheet_id]],ohrm_timesheet[timesheet_id],ohrm_timesheet[Year],"NF",0,1)</f>
        <v>2023</v>
      </c>
      <c r="L510">
        <f>_xlfn.XLOOKUP(ohrm_timesheet_action_log[[#This Row],[timesheet_id]],ohrm_timesheet[timesheet_id],ohrm_timesheet[Month],"NF",0,1)</f>
        <v>1</v>
      </c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</row>
    <row r="511" spans="1:49" x14ac:dyDescent="0.3">
      <c r="A511">
        <v>333</v>
      </c>
      <c r="B511">
        <v>506</v>
      </c>
      <c r="D511" t="s">
        <v>676</v>
      </c>
      <c r="E511" s="1">
        <v>44958</v>
      </c>
      <c r="F511">
        <v>14</v>
      </c>
      <c r="G511" t="str">
        <f>_xlfn.XLOOKUP(ohrm_timesheet_action_log[[#This Row],[timesheet_id]],ohrm_timesheet[timesheet_id],ohrm_timesheet[Employee Name],"NF",0,1)</f>
        <v>Amol Jalda</v>
      </c>
      <c r="H511" t="str">
        <f>_xlfn.XLOOKUP(ohrm_timesheet_action_log[[#This Row],[timesheet_id]],ohrm_timesheet[timesheet_id],ohrm_timesheet[state],"NF",0,1)</f>
        <v>APPROVED</v>
      </c>
      <c r="I511" s="1">
        <f>_xlfn.XLOOKUP(ohrm_timesheet_action_log[[#This Row],[timesheet_id]],ohrm_timesheet[timesheet_id],ohrm_timesheet[start_date],"NF",0,1)</f>
        <v>44935</v>
      </c>
      <c r="J511" s="1">
        <f>_xlfn.XLOOKUP(ohrm_timesheet_action_log[[#This Row],[timesheet_id]],ohrm_timesheet[timesheet_id],ohrm_timesheet[end_date],"NF",0,1)</f>
        <v>44941</v>
      </c>
      <c r="K511">
        <f>_xlfn.XLOOKUP(ohrm_timesheet_action_log[[#This Row],[timesheet_id]],ohrm_timesheet[timesheet_id],ohrm_timesheet[Year],"NF",0,1)</f>
        <v>2023</v>
      </c>
      <c r="L511">
        <f>_xlfn.XLOOKUP(ohrm_timesheet_action_log[[#This Row],[timesheet_id]],ohrm_timesheet[timesheet_id],ohrm_timesheet[Month],"NF",0,1)</f>
        <v>1</v>
      </c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</row>
    <row r="512" spans="1:49" x14ac:dyDescent="0.3">
      <c r="A512">
        <v>354</v>
      </c>
      <c r="B512">
        <v>507</v>
      </c>
      <c r="D512" t="s">
        <v>676</v>
      </c>
      <c r="E512" s="1">
        <v>44958</v>
      </c>
      <c r="F512">
        <v>14</v>
      </c>
      <c r="G512" t="str">
        <f>_xlfn.XLOOKUP(ohrm_timesheet_action_log[[#This Row],[timesheet_id]],ohrm_timesheet[timesheet_id],ohrm_timesheet[Employee Name],"NF",0,1)</f>
        <v>Amol Jalda</v>
      </c>
      <c r="H512" t="str">
        <f>_xlfn.XLOOKUP(ohrm_timesheet_action_log[[#This Row],[timesheet_id]],ohrm_timesheet[timesheet_id],ohrm_timesheet[state],"NF",0,1)</f>
        <v>APPROVED</v>
      </c>
      <c r="I512" s="1">
        <f>_xlfn.XLOOKUP(ohrm_timesheet_action_log[[#This Row],[timesheet_id]],ohrm_timesheet[timesheet_id],ohrm_timesheet[start_date],"NF",0,1)</f>
        <v>44949</v>
      </c>
      <c r="J512" s="1">
        <f>_xlfn.XLOOKUP(ohrm_timesheet_action_log[[#This Row],[timesheet_id]],ohrm_timesheet[timesheet_id],ohrm_timesheet[end_date],"NF",0,1)</f>
        <v>44955</v>
      </c>
      <c r="K512">
        <f>_xlfn.XLOOKUP(ohrm_timesheet_action_log[[#This Row],[timesheet_id]],ohrm_timesheet[timesheet_id],ohrm_timesheet[Year],"NF",0,1)</f>
        <v>2023</v>
      </c>
      <c r="L512">
        <f>_xlfn.XLOOKUP(ohrm_timesheet_action_log[[#This Row],[timesheet_id]],ohrm_timesheet[timesheet_id],ohrm_timesheet[Month],"NF",0,1)</f>
        <v>1</v>
      </c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</row>
    <row r="513" spans="1:49" x14ac:dyDescent="0.3">
      <c r="A513">
        <v>353</v>
      </c>
      <c r="B513">
        <v>508</v>
      </c>
      <c r="D513" t="s">
        <v>676</v>
      </c>
      <c r="E513" s="1">
        <v>44958</v>
      </c>
      <c r="F513">
        <v>14</v>
      </c>
      <c r="G513" t="str">
        <f>_xlfn.XLOOKUP(ohrm_timesheet_action_log[[#This Row],[timesheet_id]],ohrm_timesheet[timesheet_id],ohrm_timesheet[Employee Name],"NF",0,1)</f>
        <v>Amol Jalda</v>
      </c>
      <c r="H513" t="str">
        <f>_xlfn.XLOOKUP(ohrm_timesheet_action_log[[#This Row],[timesheet_id]],ohrm_timesheet[timesheet_id],ohrm_timesheet[state],"NF",0,1)</f>
        <v>APPROVED</v>
      </c>
      <c r="I513" s="1">
        <f>_xlfn.XLOOKUP(ohrm_timesheet_action_log[[#This Row],[timesheet_id]],ohrm_timesheet[timesheet_id],ohrm_timesheet[start_date],"NF",0,1)</f>
        <v>44956</v>
      </c>
      <c r="J513" s="1">
        <f>_xlfn.XLOOKUP(ohrm_timesheet_action_log[[#This Row],[timesheet_id]],ohrm_timesheet[timesheet_id],ohrm_timesheet[end_date],"NF",0,1)</f>
        <v>44962</v>
      </c>
      <c r="K513">
        <f>_xlfn.XLOOKUP(ohrm_timesheet_action_log[[#This Row],[timesheet_id]],ohrm_timesheet[timesheet_id],ohrm_timesheet[Year],"NF",0,1)</f>
        <v>2023</v>
      </c>
      <c r="L513">
        <f>_xlfn.XLOOKUP(ohrm_timesheet_action_log[[#This Row],[timesheet_id]],ohrm_timesheet[timesheet_id],ohrm_timesheet[Month],"NF",0,1)</f>
        <v>1</v>
      </c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</row>
    <row r="514" spans="1:49" x14ac:dyDescent="0.3">
      <c r="A514">
        <v>341</v>
      </c>
      <c r="B514">
        <v>509</v>
      </c>
      <c r="D514" t="s">
        <v>676</v>
      </c>
      <c r="E514" s="1">
        <v>44958</v>
      </c>
      <c r="F514">
        <v>11</v>
      </c>
      <c r="G514" t="str">
        <f>_xlfn.XLOOKUP(ohrm_timesheet_action_log[[#This Row],[timesheet_id]],ohrm_timesheet[timesheet_id],ohrm_timesheet[Employee Name],"NF",0,1)</f>
        <v>x_Ajit Singh</v>
      </c>
      <c r="H514" t="str">
        <f>_xlfn.XLOOKUP(ohrm_timesheet_action_log[[#This Row],[timesheet_id]],ohrm_timesheet[timesheet_id],ohrm_timesheet[state],"NF",0,1)</f>
        <v>APPROVED</v>
      </c>
      <c r="I514" s="1">
        <f>_xlfn.XLOOKUP(ohrm_timesheet_action_log[[#This Row],[timesheet_id]],ohrm_timesheet[timesheet_id],ohrm_timesheet[start_date],"NF",0,1)</f>
        <v>44928</v>
      </c>
      <c r="J514" s="1">
        <f>_xlfn.XLOOKUP(ohrm_timesheet_action_log[[#This Row],[timesheet_id]],ohrm_timesheet[timesheet_id],ohrm_timesheet[end_date],"NF",0,1)</f>
        <v>44934</v>
      </c>
      <c r="K514">
        <f>_xlfn.XLOOKUP(ohrm_timesheet_action_log[[#This Row],[timesheet_id]],ohrm_timesheet[timesheet_id],ohrm_timesheet[Year],"NF",0,1)</f>
        <v>2023</v>
      </c>
      <c r="L514">
        <f>_xlfn.XLOOKUP(ohrm_timesheet_action_log[[#This Row],[timesheet_id]],ohrm_timesheet[timesheet_id],ohrm_timesheet[Month],"NF",0,1)</f>
        <v>1</v>
      </c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</row>
    <row r="515" spans="1:49" x14ac:dyDescent="0.3">
      <c r="A515">
        <v>340</v>
      </c>
      <c r="B515">
        <v>510</v>
      </c>
      <c r="D515" t="s">
        <v>676</v>
      </c>
      <c r="E515" s="1">
        <v>44958</v>
      </c>
      <c r="F515">
        <v>11</v>
      </c>
      <c r="G515" t="str">
        <f>_xlfn.XLOOKUP(ohrm_timesheet_action_log[[#This Row],[timesheet_id]],ohrm_timesheet[timesheet_id],ohrm_timesheet[Employee Name],"NF",0,1)</f>
        <v>x_Ajit Singh</v>
      </c>
      <c r="H515" t="str">
        <f>_xlfn.XLOOKUP(ohrm_timesheet_action_log[[#This Row],[timesheet_id]],ohrm_timesheet[timesheet_id],ohrm_timesheet[state],"NF",0,1)</f>
        <v>APPROVED</v>
      </c>
      <c r="I515" s="1">
        <f>_xlfn.XLOOKUP(ohrm_timesheet_action_log[[#This Row],[timesheet_id]],ohrm_timesheet[timesheet_id],ohrm_timesheet[start_date],"NF",0,1)</f>
        <v>44935</v>
      </c>
      <c r="J515" s="1">
        <f>_xlfn.XLOOKUP(ohrm_timesheet_action_log[[#This Row],[timesheet_id]],ohrm_timesheet[timesheet_id],ohrm_timesheet[end_date],"NF",0,1)</f>
        <v>44941</v>
      </c>
      <c r="K515">
        <f>_xlfn.XLOOKUP(ohrm_timesheet_action_log[[#This Row],[timesheet_id]],ohrm_timesheet[timesheet_id],ohrm_timesheet[Year],"NF",0,1)</f>
        <v>2023</v>
      </c>
      <c r="L515">
        <f>_xlfn.XLOOKUP(ohrm_timesheet_action_log[[#This Row],[timesheet_id]],ohrm_timesheet[timesheet_id],ohrm_timesheet[Month],"NF",0,1)</f>
        <v>1</v>
      </c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</row>
    <row r="516" spans="1:49" x14ac:dyDescent="0.3">
      <c r="A516">
        <v>358</v>
      </c>
      <c r="B516">
        <v>511</v>
      </c>
      <c r="D516" t="s">
        <v>676</v>
      </c>
      <c r="E516" s="1">
        <v>44958</v>
      </c>
      <c r="F516">
        <v>11</v>
      </c>
      <c r="G516" t="str">
        <f>_xlfn.XLOOKUP(ohrm_timesheet_action_log[[#This Row],[timesheet_id]],ohrm_timesheet[timesheet_id],ohrm_timesheet[Employee Name],"NF",0,1)</f>
        <v>x_Ajit Singh</v>
      </c>
      <c r="H516" t="str">
        <f>_xlfn.XLOOKUP(ohrm_timesheet_action_log[[#This Row],[timesheet_id]],ohrm_timesheet[timesheet_id],ohrm_timesheet[state],"NF",0,1)</f>
        <v>APPROVED</v>
      </c>
      <c r="I516" s="1">
        <f>_xlfn.XLOOKUP(ohrm_timesheet_action_log[[#This Row],[timesheet_id]],ohrm_timesheet[timesheet_id],ohrm_timesheet[start_date],"NF",0,1)</f>
        <v>44942</v>
      </c>
      <c r="J516" s="1">
        <f>_xlfn.XLOOKUP(ohrm_timesheet_action_log[[#This Row],[timesheet_id]],ohrm_timesheet[timesheet_id],ohrm_timesheet[end_date],"NF",0,1)</f>
        <v>44948</v>
      </c>
      <c r="K516">
        <f>_xlfn.XLOOKUP(ohrm_timesheet_action_log[[#This Row],[timesheet_id]],ohrm_timesheet[timesheet_id],ohrm_timesheet[Year],"NF",0,1)</f>
        <v>2023</v>
      </c>
      <c r="L516">
        <f>_xlfn.XLOOKUP(ohrm_timesheet_action_log[[#This Row],[timesheet_id]],ohrm_timesheet[timesheet_id],ohrm_timesheet[Month],"NF",0,1)</f>
        <v>1</v>
      </c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</row>
    <row r="517" spans="1:49" x14ac:dyDescent="0.3">
      <c r="A517">
        <v>357</v>
      </c>
      <c r="B517">
        <v>512</v>
      </c>
      <c r="D517" t="s">
        <v>676</v>
      </c>
      <c r="E517" s="1">
        <v>44958</v>
      </c>
      <c r="F517">
        <v>11</v>
      </c>
      <c r="G517" t="str">
        <f>_xlfn.XLOOKUP(ohrm_timesheet_action_log[[#This Row],[timesheet_id]],ohrm_timesheet[timesheet_id],ohrm_timesheet[Employee Name],"NF",0,1)</f>
        <v>x_Ajit Singh</v>
      </c>
      <c r="H517" t="str">
        <f>_xlfn.XLOOKUP(ohrm_timesheet_action_log[[#This Row],[timesheet_id]],ohrm_timesheet[timesheet_id],ohrm_timesheet[state],"NF",0,1)</f>
        <v>APPROVED</v>
      </c>
      <c r="I517" s="1">
        <f>_xlfn.XLOOKUP(ohrm_timesheet_action_log[[#This Row],[timesheet_id]],ohrm_timesheet[timesheet_id],ohrm_timesheet[start_date],"NF",0,1)</f>
        <v>44949</v>
      </c>
      <c r="J517" s="1">
        <f>_xlfn.XLOOKUP(ohrm_timesheet_action_log[[#This Row],[timesheet_id]],ohrm_timesheet[timesheet_id],ohrm_timesheet[end_date],"NF",0,1)</f>
        <v>44955</v>
      </c>
      <c r="K517">
        <f>_xlfn.XLOOKUP(ohrm_timesheet_action_log[[#This Row],[timesheet_id]],ohrm_timesheet[timesheet_id],ohrm_timesheet[Year],"NF",0,1)</f>
        <v>2023</v>
      </c>
      <c r="L517">
        <f>_xlfn.XLOOKUP(ohrm_timesheet_action_log[[#This Row],[timesheet_id]],ohrm_timesheet[timesheet_id],ohrm_timesheet[Month],"NF",0,1)</f>
        <v>1</v>
      </c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</row>
    <row r="518" spans="1:49" x14ac:dyDescent="0.3">
      <c r="A518">
        <v>356</v>
      </c>
      <c r="B518">
        <v>513</v>
      </c>
      <c r="D518" t="s">
        <v>676</v>
      </c>
      <c r="E518" s="1">
        <v>44958</v>
      </c>
      <c r="F518">
        <v>11</v>
      </c>
      <c r="G518" t="str">
        <f>_xlfn.XLOOKUP(ohrm_timesheet_action_log[[#This Row],[timesheet_id]],ohrm_timesheet[timesheet_id],ohrm_timesheet[Employee Name],"NF",0,1)</f>
        <v>x_Ajit Singh</v>
      </c>
      <c r="H518" t="str">
        <f>_xlfn.XLOOKUP(ohrm_timesheet_action_log[[#This Row],[timesheet_id]],ohrm_timesheet[timesheet_id],ohrm_timesheet[state],"NF",0,1)</f>
        <v>APPROVED</v>
      </c>
      <c r="I518" s="1">
        <f>_xlfn.XLOOKUP(ohrm_timesheet_action_log[[#This Row],[timesheet_id]],ohrm_timesheet[timesheet_id],ohrm_timesheet[start_date],"NF",0,1)</f>
        <v>44956</v>
      </c>
      <c r="J518" s="1">
        <f>_xlfn.XLOOKUP(ohrm_timesheet_action_log[[#This Row],[timesheet_id]],ohrm_timesheet[timesheet_id],ohrm_timesheet[end_date],"NF",0,1)</f>
        <v>44962</v>
      </c>
      <c r="K518">
        <f>_xlfn.XLOOKUP(ohrm_timesheet_action_log[[#This Row],[timesheet_id]],ohrm_timesheet[timesheet_id],ohrm_timesheet[Year],"NF",0,1)</f>
        <v>2023</v>
      </c>
      <c r="L518">
        <f>_xlfn.XLOOKUP(ohrm_timesheet_action_log[[#This Row],[timesheet_id]],ohrm_timesheet[timesheet_id],ohrm_timesheet[Month],"NF",0,1)</f>
        <v>1</v>
      </c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</row>
    <row r="519" spans="1:49" x14ac:dyDescent="0.3">
      <c r="A519">
        <v>341</v>
      </c>
      <c r="B519">
        <v>514</v>
      </c>
      <c r="C519" t="s">
        <v>55</v>
      </c>
      <c r="D519" t="s">
        <v>675</v>
      </c>
      <c r="E519" s="1">
        <v>44960</v>
      </c>
      <c r="F519">
        <v>3</v>
      </c>
      <c r="G519" t="str">
        <f>_xlfn.XLOOKUP(ohrm_timesheet_action_log[[#This Row],[timesheet_id]],ohrm_timesheet[timesheet_id],ohrm_timesheet[Employee Name],"NF",0,1)</f>
        <v>x_Ajit Singh</v>
      </c>
      <c r="H519" t="str">
        <f>_xlfn.XLOOKUP(ohrm_timesheet_action_log[[#This Row],[timesheet_id]],ohrm_timesheet[timesheet_id],ohrm_timesheet[state],"NF",0,1)</f>
        <v>APPROVED</v>
      </c>
      <c r="I519" s="1">
        <f>_xlfn.XLOOKUP(ohrm_timesheet_action_log[[#This Row],[timesheet_id]],ohrm_timesheet[timesheet_id],ohrm_timesheet[start_date],"NF",0,1)</f>
        <v>44928</v>
      </c>
      <c r="J519" s="1">
        <f>_xlfn.XLOOKUP(ohrm_timesheet_action_log[[#This Row],[timesheet_id]],ohrm_timesheet[timesheet_id],ohrm_timesheet[end_date],"NF",0,1)</f>
        <v>44934</v>
      </c>
      <c r="K519">
        <f>_xlfn.XLOOKUP(ohrm_timesheet_action_log[[#This Row],[timesheet_id]],ohrm_timesheet[timesheet_id],ohrm_timesheet[Year],"NF",0,1)</f>
        <v>2023</v>
      </c>
      <c r="L519">
        <f>_xlfn.XLOOKUP(ohrm_timesheet_action_log[[#This Row],[timesheet_id]],ohrm_timesheet[timesheet_id],ohrm_timesheet[Month],"NF",0,1)</f>
        <v>1</v>
      </c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</row>
    <row r="520" spans="1:49" x14ac:dyDescent="0.3">
      <c r="A520">
        <v>356</v>
      </c>
      <c r="B520">
        <v>515</v>
      </c>
      <c r="C520" t="s">
        <v>55</v>
      </c>
      <c r="D520" t="s">
        <v>675</v>
      </c>
      <c r="E520" s="1">
        <v>44960</v>
      </c>
      <c r="F520">
        <v>3</v>
      </c>
      <c r="G520" t="str">
        <f>_xlfn.XLOOKUP(ohrm_timesheet_action_log[[#This Row],[timesheet_id]],ohrm_timesheet[timesheet_id],ohrm_timesheet[Employee Name],"NF",0,1)</f>
        <v>x_Ajit Singh</v>
      </c>
      <c r="H520" t="str">
        <f>_xlfn.XLOOKUP(ohrm_timesheet_action_log[[#This Row],[timesheet_id]],ohrm_timesheet[timesheet_id],ohrm_timesheet[state],"NF",0,1)</f>
        <v>APPROVED</v>
      </c>
      <c r="I520" s="1">
        <f>_xlfn.XLOOKUP(ohrm_timesheet_action_log[[#This Row],[timesheet_id]],ohrm_timesheet[timesheet_id],ohrm_timesheet[start_date],"NF",0,1)</f>
        <v>44956</v>
      </c>
      <c r="J520" s="1">
        <f>_xlfn.XLOOKUP(ohrm_timesheet_action_log[[#This Row],[timesheet_id]],ohrm_timesheet[timesheet_id],ohrm_timesheet[end_date],"NF",0,1)</f>
        <v>44962</v>
      </c>
      <c r="K520">
        <f>_xlfn.XLOOKUP(ohrm_timesheet_action_log[[#This Row],[timesheet_id]],ohrm_timesheet[timesheet_id],ohrm_timesheet[Year],"NF",0,1)</f>
        <v>2023</v>
      </c>
      <c r="L520">
        <f>_xlfn.XLOOKUP(ohrm_timesheet_action_log[[#This Row],[timesheet_id]],ohrm_timesheet[timesheet_id],ohrm_timesheet[Month],"NF",0,1)</f>
        <v>1</v>
      </c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</row>
    <row r="521" spans="1:49" x14ac:dyDescent="0.3">
      <c r="A521">
        <v>357</v>
      </c>
      <c r="B521">
        <v>516</v>
      </c>
      <c r="C521" t="s">
        <v>55</v>
      </c>
      <c r="D521" t="s">
        <v>675</v>
      </c>
      <c r="E521" s="1">
        <v>44960</v>
      </c>
      <c r="F521">
        <v>3</v>
      </c>
      <c r="G521" t="str">
        <f>_xlfn.XLOOKUP(ohrm_timesheet_action_log[[#This Row],[timesheet_id]],ohrm_timesheet[timesheet_id],ohrm_timesheet[Employee Name],"NF",0,1)</f>
        <v>x_Ajit Singh</v>
      </c>
      <c r="H521" t="str">
        <f>_xlfn.XLOOKUP(ohrm_timesheet_action_log[[#This Row],[timesheet_id]],ohrm_timesheet[timesheet_id],ohrm_timesheet[state],"NF",0,1)</f>
        <v>APPROVED</v>
      </c>
      <c r="I521" s="1">
        <f>_xlfn.XLOOKUP(ohrm_timesheet_action_log[[#This Row],[timesheet_id]],ohrm_timesheet[timesheet_id],ohrm_timesheet[start_date],"NF",0,1)</f>
        <v>44949</v>
      </c>
      <c r="J521" s="1">
        <f>_xlfn.XLOOKUP(ohrm_timesheet_action_log[[#This Row],[timesheet_id]],ohrm_timesheet[timesheet_id],ohrm_timesheet[end_date],"NF",0,1)</f>
        <v>44955</v>
      </c>
      <c r="K521">
        <f>_xlfn.XLOOKUP(ohrm_timesheet_action_log[[#This Row],[timesheet_id]],ohrm_timesheet[timesheet_id],ohrm_timesheet[Year],"NF",0,1)</f>
        <v>2023</v>
      </c>
      <c r="L521">
        <f>_xlfn.XLOOKUP(ohrm_timesheet_action_log[[#This Row],[timesheet_id]],ohrm_timesheet[timesheet_id],ohrm_timesheet[Month],"NF",0,1)</f>
        <v>1</v>
      </c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</row>
    <row r="522" spans="1:49" x14ac:dyDescent="0.3">
      <c r="A522">
        <v>358</v>
      </c>
      <c r="B522">
        <v>517</v>
      </c>
      <c r="C522" t="s">
        <v>55</v>
      </c>
      <c r="D522" t="s">
        <v>675</v>
      </c>
      <c r="E522" s="1">
        <v>44960</v>
      </c>
      <c r="F522">
        <v>3</v>
      </c>
      <c r="G522" t="str">
        <f>_xlfn.XLOOKUP(ohrm_timesheet_action_log[[#This Row],[timesheet_id]],ohrm_timesheet[timesheet_id],ohrm_timesheet[Employee Name],"NF",0,1)</f>
        <v>x_Ajit Singh</v>
      </c>
      <c r="H522" t="str">
        <f>_xlfn.XLOOKUP(ohrm_timesheet_action_log[[#This Row],[timesheet_id]],ohrm_timesheet[timesheet_id],ohrm_timesheet[state],"NF",0,1)</f>
        <v>APPROVED</v>
      </c>
      <c r="I522" s="1">
        <f>_xlfn.XLOOKUP(ohrm_timesheet_action_log[[#This Row],[timesheet_id]],ohrm_timesheet[timesheet_id],ohrm_timesheet[start_date],"NF",0,1)</f>
        <v>44942</v>
      </c>
      <c r="J522" s="1">
        <f>_xlfn.XLOOKUP(ohrm_timesheet_action_log[[#This Row],[timesheet_id]],ohrm_timesheet[timesheet_id],ohrm_timesheet[end_date],"NF",0,1)</f>
        <v>44948</v>
      </c>
      <c r="K522">
        <f>_xlfn.XLOOKUP(ohrm_timesheet_action_log[[#This Row],[timesheet_id]],ohrm_timesheet[timesheet_id],ohrm_timesheet[Year],"NF",0,1)</f>
        <v>2023</v>
      </c>
      <c r="L522">
        <f>_xlfn.XLOOKUP(ohrm_timesheet_action_log[[#This Row],[timesheet_id]],ohrm_timesheet[timesheet_id],ohrm_timesheet[Month],"NF",0,1)</f>
        <v>1</v>
      </c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</row>
    <row r="523" spans="1:49" x14ac:dyDescent="0.3">
      <c r="A523">
        <v>340</v>
      </c>
      <c r="B523">
        <v>518</v>
      </c>
      <c r="C523" t="s">
        <v>55</v>
      </c>
      <c r="D523" t="s">
        <v>675</v>
      </c>
      <c r="E523" s="1">
        <v>44960</v>
      </c>
      <c r="F523">
        <v>3</v>
      </c>
      <c r="G523" t="str">
        <f>_xlfn.XLOOKUP(ohrm_timesheet_action_log[[#This Row],[timesheet_id]],ohrm_timesheet[timesheet_id],ohrm_timesheet[Employee Name],"NF",0,1)</f>
        <v>x_Ajit Singh</v>
      </c>
      <c r="H523" t="str">
        <f>_xlfn.XLOOKUP(ohrm_timesheet_action_log[[#This Row],[timesheet_id]],ohrm_timesheet[timesheet_id],ohrm_timesheet[state],"NF",0,1)</f>
        <v>APPROVED</v>
      </c>
      <c r="I523" s="1">
        <f>_xlfn.XLOOKUP(ohrm_timesheet_action_log[[#This Row],[timesheet_id]],ohrm_timesheet[timesheet_id],ohrm_timesheet[start_date],"NF",0,1)</f>
        <v>44935</v>
      </c>
      <c r="J523" s="1">
        <f>_xlfn.XLOOKUP(ohrm_timesheet_action_log[[#This Row],[timesheet_id]],ohrm_timesheet[timesheet_id],ohrm_timesheet[end_date],"NF",0,1)</f>
        <v>44941</v>
      </c>
      <c r="K523">
        <f>_xlfn.XLOOKUP(ohrm_timesheet_action_log[[#This Row],[timesheet_id]],ohrm_timesheet[timesheet_id],ohrm_timesheet[Year],"NF",0,1)</f>
        <v>2023</v>
      </c>
      <c r="L523">
        <f>_xlfn.XLOOKUP(ohrm_timesheet_action_log[[#This Row],[timesheet_id]],ohrm_timesheet[timesheet_id],ohrm_timesheet[Month],"NF",0,1)</f>
        <v>1</v>
      </c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</row>
    <row r="524" spans="1:49" x14ac:dyDescent="0.3">
      <c r="A524">
        <v>354</v>
      </c>
      <c r="B524">
        <v>519</v>
      </c>
      <c r="C524" t="s">
        <v>55</v>
      </c>
      <c r="D524" t="s">
        <v>675</v>
      </c>
      <c r="E524" s="1">
        <v>44960</v>
      </c>
      <c r="F524">
        <v>3</v>
      </c>
      <c r="G524" t="str">
        <f>_xlfn.XLOOKUP(ohrm_timesheet_action_log[[#This Row],[timesheet_id]],ohrm_timesheet[timesheet_id],ohrm_timesheet[Employee Name],"NF",0,1)</f>
        <v>Amol Jalda</v>
      </c>
      <c r="H524" t="str">
        <f>_xlfn.XLOOKUP(ohrm_timesheet_action_log[[#This Row],[timesheet_id]],ohrm_timesheet[timesheet_id],ohrm_timesheet[state],"NF",0,1)</f>
        <v>APPROVED</v>
      </c>
      <c r="I524" s="1">
        <f>_xlfn.XLOOKUP(ohrm_timesheet_action_log[[#This Row],[timesheet_id]],ohrm_timesheet[timesheet_id],ohrm_timesheet[start_date],"NF",0,1)</f>
        <v>44949</v>
      </c>
      <c r="J524" s="1">
        <f>_xlfn.XLOOKUP(ohrm_timesheet_action_log[[#This Row],[timesheet_id]],ohrm_timesheet[timesheet_id],ohrm_timesheet[end_date],"NF",0,1)</f>
        <v>44955</v>
      </c>
      <c r="K524">
        <f>_xlfn.XLOOKUP(ohrm_timesheet_action_log[[#This Row],[timesheet_id]],ohrm_timesheet[timesheet_id],ohrm_timesheet[Year],"NF",0,1)</f>
        <v>2023</v>
      </c>
      <c r="L524">
        <f>_xlfn.XLOOKUP(ohrm_timesheet_action_log[[#This Row],[timesheet_id]],ohrm_timesheet[timesheet_id],ohrm_timesheet[Month],"NF",0,1)</f>
        <v>1</v>
      </c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</row>
    <row r="525" spans="1:49" x14ac:dyDescent="0.3">
      <c r="A525">
        <v>333</v>
      </c>
      <c r="B525">
        <v>520</v>
      </c>
      <c r="C525" t="s">
        <v>55</v>
      </c>
      <c r="D525" t="s">
        <v>675</v>
      </c>
      <c r="E525" s="1">
        <v>44960</v>
      </c>
      <c r="F525">
        <v>3</v>
      </c>
      <c r="G525" t="str">
        <f>_xlfn.XLOOKUP(ohrm_timesheet_action_log[[#This Row],[timesheet_id]],ohrm_timesheet[timesheet_id],ohrm_timesheet[Employee Name],"NF",0,1)</f>
        <v>Amol Jalda</v>
      </c>
      <c r="H525" t="str">
        <f>_xlfn.XLOOKUP(ohrm_timesheet_action_log[[#This Row],[timesheet_id]],ohrm_timesheet[timesheet_id],ohrm_timesheet[state],"NF",0,1)</f>
        <v>APPROVED</v>
      </c>
      <c r="I525" s="1">
        <f>_xlfn.XLOOKUP(ohrm_timesheet_action_log[[#This Row],[timesheet_id]],ohrm_timesheet[timesheet_id],ohrm_timesheet[start_date],"NF",0,1)</f>
        <v>44935</v>
      </c>
      <c r="J525" s="1">
        <f>_xlfn.XLOOKUP(ohrm_timesheet_action_log[[#This Row],[timesheet_id]],ohrm_timesheet[timesheet_id],ohrm_timesheet[end_date],"NF",0,1)</f>
        <v>44941</v>
      </c>
      <c r="K525">
        <f>_xlfn.XLOOKUP(ohrm_timesheet_action_log[[#This Row],[timesheet_id]],ohrm_timesheet[timesheet_id],ohrm_timesheet[Year],"NF",0,1)</f>
        <v>2023</v>
      </c>
      <c r="L525">
        <f>_xlfn.XLOOKUP(ohrm_timesheet_action_log[[#This Row],[timesheet_id]],ohrm_timesheet[timesheet_id],ohrm_timesheet[Month],"NF",0,1)</f>
        <v>1</v>
      </c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</row>
    <row r="526" spans="1:49" x14ac:dyDescent="0.3">
      <c r="A526">
        <v>334</v>
      </c>
      <c r="B526">
        <v>521</v>
      </c>
      <c r="C526" t="s">
        <v>55</v>
      </c>
      <c r="D526" t="s">
        <v>675</v>
      </c>
      <c r="E526" s="1">
        <v>44960</v>
      </c>
      <c r="F526">
        <v>3</v>
      </c>
      <c r="G526" t="str">
        <f>_xlfn.XLOOKUP(ohrm_timesheet_action_log[[#This Row],[timesheet_id]],ohrm_timesheet[timesheet_id],ohrm_timesheet[Employee Name],"NF",0,1)</f>
        <v>Amol Jalda</v>
      </c>
      <c r="H526" t="str">
        <f>_xlfn.XLOOKUP(ohrm_timesheet_action_log[[#This Row],[timesheet_id]],ohrm_timesheet[timesheet_id],ohrm_timesheet[state],"NF",0,1)</f>
        <v>APPROVED</v>
      </c>
      <c r="I526" s="1">
        <f>_xlfn.XLOOKUP(ohrm_timesheet_action_log[[#This Row],[timesheet_id]],ohrm_timesheet[timesheet_id],ohrm_timesheet[start_date],"NF",0,1)</f>
        <v>44928</v>
      </c>
      <c r="J526" s="1">
        <f>_xlfn.XLOOKUP(ohrm_timesheet_action_log[[#This Row],[timesheet_id]],ohrm_timesheet[timesheet_id],ohrm_timesheet[end_date],"NF",0,1)</f>
        <v>44934</v>
      </c>
      <c r="K526">
        <f>_xlfn.XLOOKUP(ohrm_timesheet_action_log[[#This Row],[timesheet_id]],ohrm_timesheet[timesheet_id],ohrm_timesheet[Year],"NF",0,1)</f>
        <v>2023</v>
      </c>
      <c r="L526">
        <f>_xlfn.XLOOKUP(ohrm_timesheet_action_log[[#This Row],[timesheet_id]],ohrm_timesheet[timesheet_id],ohrm_timesheet[Month],"NF",0,1)</f>
        <v>1</v>
      </c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</row>
    <row r="527" spans="1:49" x14ac:dyDescent="0.3">
      <c r="A527">
        <v>335</v>
      </c>
      <c r="B527">
        <v>522</v>
      </c>
      <c r="C527" t="s">
        <v>55</v>
      </c>
      <c r="D527" t="s">
        <v>675</v>
      </c>
      <c r="E527" s="1">
        <v>44960</v>
      </c>
      <c r="F527">
        <v>3</v>
      </c>
      <c r="G527" t="str">
        <f>_xlfn.XLOOKUP(ohrm_timesheet_action_log[[#This Row],[timesheet_id]],ohrm_timesheet[timesheet_id],ohrm_timesheet[Employee Name],"NF",0,1)</f>
        <v>Amol Jalda</v>
      </c>
      <c r="H527" t="str">
        <f>_xlfn.XLOOKUP(ohrm_timesheet_action_log[[#This Row],[timesheet_id]],ohrm_timesheet[timesheet_id],ohrm_timesheet[state],"NF",0,1)</f>
        <v>APPROVED</v>
      </c>
      <c r="I527" s="1">
        <f>_xlfn.XLOOKUP(ohrm_timesheet_action_log[[#This Row],[timesheet_id]],ohrm_timesheet[timesheet_id],ohrm_timesheet[start_date],"NF",0,1)</f>
        <v>44921</v>
      </c>
      <c r="J527" s="1">
        <f>_xlfn.XLOOKUP(ohrm_timesheet_action_log[[#This Row],[timesheet_id]],ohrm_timesheet[timesheet_id],ohrm_timesheet[end_date],"NF",0,1)</f>
        <v>44927</v>
      </c>
      <c r="K527">
        <f>_xlfn.XLOOKUP(ohrm_timesheet_action_log[[#This Row],[timesheet_id]],ohrm_timesheet[timesheet_id],ohrm_timesheet[Year],"NF",0,1)</f>
        <v>2022</v>
      </c>
      <c r="L527">
        <f>_xlfn.XLOOKUP(ohrm_timesheet_action_log[[#This Row],[timesheet_id]],ohrm_timesheet[timesheet_id],ohrm_timesheet[Month],"NF",0,1)</f>
        <v>12</v>
      </c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</row>
    <row r="528" spans="1:49" x14ac:dyDescent="0.3">
      <c r="A528">
        <v>336</v>
      </c>
      <c r="B528">
        <v>523</v>
      </c>
      <c r="C528" t="s">
        <v>55</v>
      </c>
      <c r="D528" t="s">
        <v>675</v>
      </c>
      <c r="E528" s="1">
        <v>44960</v>
      </c>
      <c r="F528">
        <v>3</v>
      </c>
      <c r="G528" t="str">
        <f>_xlfn.XLOOKUP(ohrm_timesheet_action_log[[#This Row],[timesheet_id]],ohrm_timesheet[timesheet_id],ohrm_timesheet[Employee Name],"NF",0,1)</f>
        <v>Amol Jalda</v>
      </c>
      <c r="H528" t="str">
        <f>_xlfn.XLOOKUP(ohrm_timesheet_action_log[[#This Row],[timesheet_id]],ohrm_timesheet[timesheet_id],ohrm_timesheet[state],"NF",0,1)</f>
        <v>APPROVED</v>
      </c>
      <c r="I528" s="1">
        <f>_xlfn.XLOOKUP(ohrm_timesheet_action_log[[#This Row],[timesheet_id]],ohrm_timesheet[timesheet_id],ohrm_timesheet[start_date],"NF",0,1)</f>
        <v>44914</v>
      </c>
      <c r="J528" s="1">
        <f>_xlfn.XLOOKUP(ohrm_timesheet_action_log[[#This Row],[timesheet_id]],ohrm_timesheet[timesheet_id],ohrm_timesheet[end_date],"NF",0,1)</f>
        <v>44920</v>
      </c>
      <c r="K528">
        <f>_xlfn.XLOOKUP(ohrm_timesheet_action_log[[#This Row],[timesheet_id]],ohrm_timesheet[timesheet_id],ohrm_timesheet[Year],"NF",0,1)</f>
        <v>2022</v>
      </c>
      <c r="L528">
        <f>_xlfn.XLOOKUP(ohrm_timesheet_action_log[[#This Row],[timesheet_id]],ohrm_timesheet[timesheet_id],ohrm_timesheet[Month],"NF",0,1)</f>
        <v>12</v>
      </c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</row>
    <row r="529" spans="1:49" x14ac:dyDescent="0.3">
      <c r="A529">
        <v>337</v>
      </c>
      <c r="B529">
        <v>524</v>
      </c>
      <c r="C529" t="s">
        <v>55</v>
      </c>
      <c r="D529" t="s">
        <v>675</v>
      </c>
      <c r="E529" s="1">
        <v>44960</v>
      </c>
      <c r="F529">
        <v>3</v>
      </c>
      <c r="G529" t="str">
        <f>_xlfn.XLOOKUP(ohrm_timesheet_action_log[[#This Row],[timesheet_id]],ohrm_timesheet[timesheet_id],ohrm_timesheet[Employee Name],"NF",0,1)</f>
        <v>Amol Jalda</v>
      </c>
      <c r="H529" t="str">
        <f>_xlfn.XLOOKUP(ohrm_timesheet_action_log[[#This Row],[timesheet_id]],ohrm_timesheet[timesheet_id],ohrm_timesheet[state],"NF",0,1)</f>
        <v>APPROVED</v>
      </c>
      <c r="I529" s="1">
        <f>_xlfn.XLOOKUP(ohrm_timesheet_action_log[[#This Row],[timesheet_id]],ohrm_timesheet[timesheet_id],ohrm_timesheet[start_date],"NF",0,1)</f>
        <v>44907</v>
      </c>
      <c r="J529" s="1">
        <f>_xlfn.XLOOKUP(ohrm_timesheet_action_log[[#This Row],[timesheet_id]],ohrm_timesheet[timesheet_id],ohrm_timesheet[end_date],"NF",0,1)</f>
        <v>44913</v>
      </c>
      <c r="K529">
        <f>_xlfn.XLOOKUP(ohrm_timesheet_action_log[[#This Row],[timesheet_id]],ohrm_timesheet[timesheet_id],ohrm_timesheet[Year],"NF",0,1)</f>
        <v>2022</v>
      </c>
      <c r="L529">
        <f>_xlfn.XLOOKUP(ohrm_timesheet_action_log[[#This Row],[timesheet_id]],ohrm_timesheet[timesheet_id],ohrm_timesheet[Month],"NF",0,1)</f>
        <v>12</v>
      </c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</row>
    <row r="530" spans="1:49" x14ac:dyDescent="0.3">
      <c r="A530">
        <v>329</v>
      </c>
      <c r="B530">
        <v>525</v>
      </c>
      <c r="C530" t="s">
        <v>55</v>
      </c>
      <c r="D530" t="s">
        <v>675</v>
      </c>
      <c r="E530" s="1">
        <v>44960</v>
      </c>
      <c r="F530">
        <v>3</v>
      </c>
      <c r="G530" t="str">
        <f>_xlfn.XLOOKUP(ohrm_timesheet_action_log[[#This Row],[timesheet_id]],ohrm_timesheet[timesheet_id],ohrm_timesheet[Employee Name],"NF",0,1)</f>
        <v>Shekhar Sharma</v>
      </c>
      <c r="H530" t="str">
        <f>_xlfn.XLOOKUP(ohrm_timesheet_action_log[[#This Row],[timesheet_id]],ohrm_timesheet[timesheet_id],ohrm_timesheet[state],"NF",0,1)</f>
        <v>APPROVED</v>
      </c>
      <c r="I530" s="1">
        <f>_xlfn.XLOOKUP(ohrm_timesheet_action_log[[#This Row],[timesheet_id]],ohrm_timesheet[timesheet_id],ohrm_timesheet[start_date],"NF",0,1)</f>
        <v>44914</v>
      </c>
      <c r="J530" s="1">
        <f>_xlfn.XLOOKUP(ohrm_timesheet_action_log[[#This Row],[timesheet_id]],ohrm_timesheet[timesheet_id],ohrm_timesheet[end_date],"NF",0,1)</f>
        <v>44920</v>
      </c>
      <c r="K530">
        <f>_xlfn.XLOOKUP(ohrm_timesheet_action_log[[#This Row],[timesheet_id]],ohrm_timesheet[timesheet_id],ohrm_timesheet[Year],"NF",0,1)</f>
        <v>2022</v>
      </c>
      <c r="L530">
        <f>_xlfn.XLOOKUP(ohrm_timesheet_action_log[[#This Row],[timesheet_id]],ohrm_timesheet[timesheet_id],ohrm_timesheet[Month],"NF",0,1)</f>
        <v>12</v>
      </c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</row>
    <row r="531" spans="1:49" x14ac:dyDescent="0.3">
      <c r="A531">
        <v>328</v>
      </c>
      <c r="B531">
        <v>526</v>
      </c>
      <c r="C531" t="s">
        <v>55</v>
      </c>
      <c r="D531" t="s">
        <v>675</v>
      </c>
      <c r="E531" s="1">
        <v>44960</v>
      </c>
      <c r="F531">
        <v>3</v>
      </c>
      <c r="G531" t="str">
        <f>_xlfn.XLOOKUP(ohrm_timesheet_action_log[[#This Row],[timesheet_id]],ohrm_timesheet[timesheet_id],ohrm_timesheet[Employee Name],"NF",0,1)</f>
        <v>Shekhar Sharma</v>
      </c>
      <c r="H531" t="str">
        <f>_xlfn.XLOOKUP(ohrm_timesheet_action_log[[#This Row],[timesheet_id]],ohrm_timesheet[timesheet_id],ohrm_timesheet[state],"NF",0,1)</f>
        <v>APPROVED</v>
      </c>
      <c r="I531" s="1">
        <f>_xlfn.XLOOKUP(ohrm_timesheet_action_log[[#This Row],[timesheet_id]],ohrm_timesheet[timesheet_id],ohrm_timesheet[start_date],"NF",0,1)</f>
        <v>44921</v>
      </c>
      <c r="J531" s="1">
        <f>_xlfn.XLOOKUP(ohrm_timesheet_action_log[[#This Row],[timesheet_id]],ohrm_timesheet[timesheet_id],ohrm_timesheet[end_date],"NF",0,1)</f>
        <v>44927</v>
      </c>
      <c r="K531">
        <f>_xlfn.XLOOKUP(ohrm_timesheet_action_log[[#This Row],[timesheet_id]],ohrm_timesheet[timesheet_id],ohrm_timesheet[Year],"NF",0,1)</f>
        <v>2022</v>
      </c>
      <c r="L531">
        <f>_xlfn.XLOOKUP(ohrm_timesheet_action_log[[#This Row],[timesheet_id]],ohrm_timesheet[timesheet_id],ohrm_timesheet[Month],"NF",0,1)</f>
        <v>12</v>
      </c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</row>
    <row r="532" spans="1:49" x14ac:dyDescent="0.3">
      <c r="A532">
        <v>350</v>
      </c>
      <c r="B532">
        <v>527</v>
      </c>
      <c r="C532" t="s">
        <v>55</v>
      </c>
      <c r="D532" t="s">
        <v>675</v>
      </c>
      <c r="E532" s="1">
        <v>44960</v>
      </c>
      <c r="F532">
        <v>3</v>
      </c>
      <c r="G532" t="str">
        <f>_xlfn.XLOOKUP(ohrm_timesheet_action_log[[#This Row],[timesheet_id]],ohrm_timesheet[timesheet_id],ohrm_timesheet[Employee Name],"NF",0,1)</f>
        <v>Shekhar Sharma</v>
      </c>
      <c r="H532" t="str">
        <f>_xlfn.XLOOKUP(ohrm_timesheet_action_log[[#This Row],[timesheet_id]],ohrm_timesheet[timesheet_id],ohrm_timesheet[state],"NF",0,1)</f>
        <v>APPROVED</v>
      </c>
      <c r="I532" s="1">
        <f>_xlfn.XLOOKUP(ohrm_timesheet_action_log[[#This Row],[timesheet_id]],ohrm_timesheet[timesheet_id],ohrm_timesheet[start_date],"NF",0,1)</f>
        <v>44928</v>
      </c>
      <c r="J532" s="1">
        <f>_xlfn.XLOOKUP(ohrm_timesheet_action_log[[#This Row],[timesheet_id]],ohrm_timesheet[timesheet_id],ohrm_timesheet[end_date],"NF",0,1)</f>
        <v>44934</v>
      </c>
      <c r="K532">
        <f>_xlfn.XLOOKUP(ohrm_timesheet_action_log[[#This Row],[timesheet_id]],ohrm_timesheet[timesheet_id],ohrm_timesheet[Year],"NF",0,1)</f>
        <v>2023</v>
      </c>
      <c r="L532">
        <f>_xlfn.XLOOKUP(ohrm_timesheet_action_log[[#This Row],[timesheet_id]],ohrm_timesheet[timesheet_id],ohrm_timesheet[Month],"NF",0,1)</f>
        <v>1</v>
      </c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</row>
    <row r="533" spans="1:49" x14ac:dyDescent="0.3">
      <c r="A533">
        <v>349</v>
      </c>
      <c r="B533">
        <v>528</v>
      </c>
      <c r="C533" t="s">
        <v>55</v>
      </c>
      <c r="D533" t="s">
        <v>675</v>
      </c>
      <c r="E533" s="1">
        <v>44960</v>
      </c>
      <c r="F533">
        <v>3</v>
      </c>
      <c r="G533" t="str">
        <f>_xlfn.XLOOKUP(ohrm_timesheet_action_log[[#This Row],[timesheet_id]],ohrm_timesheet[timesheet_id],ohrm_timesheet[Employee Name],"NF",0,1)</f>
        <v>Shekhar Sharma</v>
      </c>
      <c r="H533" t="str">
        <f>_xlfn.XLOOKUP(ohrm_timesheet_action_log[[#This Row],[timesheet_id]],ohrm_timesheet[timesheet_id],ohrm_timesheet[state],"NF",0,1)</f>
        <v>APPROVED</v>
      </c>
      <c r="I533" s="1">
        <f>_xlfn.XLOOKUP(ohrm_timesheet_action_log[[#This Row],[timesheet_id]],ohrm_timesheet[timesheet_id],ohrm_timesheet[start_date],"NF",0,1)</f>
        <v>44935</v>
      </c>
      <c r="J533" s="1">
        <f>_xlfn.XLOOKUP(ohrm_timesheet_action_log[[#This Row],[timesheet_id]],ohrm_timesheet[timesheet_id],ohrm_timesheet[end_date],"NF",0,1)</f>
        <v>44941</v>
      </c>
      <c r="K533">
        <f>_xlfn.XLOOKUP(ohrm_timesheet_action_log[[#This Row],[timesheet_id]],ohrm_timesheet[timesheet_id],ohrm_timesheet[Year],"NF",0,1)</f>
        <v>2023</v>
      </c>
      <c r="L533">
        <f>_xlfn.XLOOKUP(ohrm_timesheet_action_log[[#This Row],[timesheet_id]],ohrm_timesheet[timesheet_id],ohrm_timesheet[Month],"NF",0,1)</f>
        <v>1</v>
      </c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</row>
    <row r="534" spans="1:49" x14ac:dyDescent="0.3">
      <c r="A534">
        <v>348</v>
      </c>
      <c r="B534">
        <v>529</v>
      </c>
      <c r="C534" t="s">
        <v>55</v>
      </c>
      <c r="D534" t="s">
        <v>675</v>
      </c>
      <c r="E534" s="1">
        <v>44960</v>
      </c>
      <c r="F534">
        <v>3</v>
      </c>
      <c r="G534" t="str">
        <f>_xlfn.XLOOKUP(ohrm_timesheet_action_log[[#This Row],[timesheet_id]],ohrm_timesheet[timesheet_id],ohrm_timesheet[Employee Name],"NF",0,1)</f>
        <v>Shekhar Sharma</v>
      </c>
      <c r="H534" t="str">
        <f>_xlfn.XLOOKUP(ohrm_timesheet_action_log[[#This Row],[timesheet_id]],ohrm_timesheet[timesheet_id],ohrm_timesheet[state],"NF",0,1)</f>
        <v>APPROVED</v>
      </c>
      <c r="I534" s="1">
        <f>_xlfn.XLOOKUP(ohrm_timesheet_action_log[[#This Row],[timesheet_id]],ohrm_timesheet[timesheet_id],ohrm_timesheet[start_date],"NF",0,1)</f>
        <v>44942</v>
      </c>
      <c r="J534" s="1">
        <f>_xlfn.XLOOKUP(ohrm_timesheet_action_log[[#This Row],[timesheet_id]],ohrm_timesheet[timesheet_id],ohrm_timesheet[end_date],"NF",0,1)</f>
        <v>44948</v>
      </c>
      <c r="K534">
        <f>_xlfn.XLOOKUP(ohrm_timesheet_action_log[[#This Row],[timesheet_id]],ohrm_timesheet[timesheet_id],ohrm_timesheet[Year],"NF",0,1)</f>
        <v>2023</v>
      </c>
      <c r="L534">
        <f>_xlfn.XLOOKUP(ohrm_timesheet_action_log[[#This Row],[timesheet_id]],ohrm_timesheet[timesheet_id],ohrm_timesheet[Month],"NF",0,1)</f>
        <v>1</v>
      </c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</row>
    <row r="535" spans="1:49" x14ac:dyDescent="0.3">
      <c r="A535">
        <v>347</v>
      </c>
      <c r="B535">
        <v>530</v>
      </c>
      <c r="C535" t="s">
        <v>55</v>
      </c>
      <c r="D535" t="s">
        <v>675</v>
      </c>
      <c r="E535" s="1">
        <v>44960</v>
      </c>
      <c r="F535">
        <v>3</v>
      </c>
      <c r="G535" t="str">
        <f>_xlfn.XLOOKUP(ohrm_timesheet_action_log[[#This Row],[timesheet_id]],ohrm_timesheet[timesheet_id],ohrm_timesheet[Employee Name],"NF",0,1)</f>
        <v>Shekhar Sharma</v>
      </c>
      <c r="H535" t="str">
        <f>_xlfn.XLOOKUP(ohrm_timesheet_action_log[[#This Row],[timesheet_id]],ohrm_timesheet[timesheet_id],ohrm_timesheet[state],"NF",0,1)</f>
        <v>APPROVED</v>
      </c>
      <c r="I535" s="1">
        <f>_xlfn.XLOOKUP(ohrm_timesheet_action_log[[#This Row],[timesheet_id]],ohrm_timesheet[timesheet_id],ohrm_timesheet[start_date],"NF",0,1)</f>
        <v>44949</v>
      </c>
      <c r="J535" s="1">
        <f>_xlfn.XLOOKUP(ohrm_timesheet_action_log[[#This Row],[timesheet_id]],ohrm_timesheet[timesheet_id],ohrm_timesheet[end_date],"NF",0,1)</f>
        <v>44955</v>
      </c>
      <c r="K535">
        <f>_xlfn.XLOOKUP(ohrm_timesheet_action_log[[#This Row],[timesheet_id]],ohrm_timesheet[timesheet_id],ohrm_timesheet[Year],"NF",0,1)</f>
        <v>2023</v>
      </c>
      <c r="L535">
        <f>_xlfn.XLOOKUP(ohrm_timesheet_action_log[[#This Row],[timesheet_id]],ohrm_timesheet[timesheet_id],ohrm_timesheet[Month],"NF",0,1)</f>
        <v>1</v>
      </c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</row>
    <row r="536" spans="1:49" x14ac:dyDescent="0.3">
      <c r="A536">
        <v>322</v>
      </c>
      <c r="B536">
        <v>531</v>
      </c>
      <c r="C536" t="s">
        <v>55</v>
      </c>
      <c r="D536" t="s">
        <v>675</v>
      </c>
      <c r="E536" s="1">
        <v>44960</v>
      </c>
      <c r="F536">
        <v>3</v>
      </c>
      <c r="G536" t="str">
        <f>_xlfn.XLOOKUP(ohrm_timesheet_action_log[[#This Row],[timesheet_id]],ohrm_timesheet[timesheet_id],ohrm_timesheet[Employee Name],"NF",0,1)</f>
        <v>Shekhar Sharma</v>
      </c>
      <c r="H536" t="str">
        <f>_xlfn.XLOOKUP(ohrm_timesheet_action_log[[#This Row],[timesheet_id]],ohrm_timesheet[timesheet_id],ohrm_timesheet[state],"NF",0,1)</f>
        <v>APPROVED</v>
      </c>
      <c r="I536" s="1">
        <f>_xlfn.XLOOKUP(ohrm_timesheet_action_log[[#This Row],[timesheet_id]],ohrm_timesheet[timesheet_id],ohrm_timesheet[start_date],"NF",0,1)</f>
        <v>44907</v>
      </c>
      <c r="J536" s="1">
        <f>_xlfn.XLOOKUP(ohrm_timesheet_action_log[[#This Row],[timesheet_id]],ohrm_timesheet[timesheet_id],ohrm_timesheet[end_date],"NF",0,1)</f>
        <v>44913</v>
      </c>
      <c r="K536">
        <f>_xlfn.XLOOKUP(ohrm_timesheet_action_log[[#This Row],[timesheet_id]],ohrm_timesheet[timesheet_id],ohrm_timesheet[Year],"NF",0,1)</f>
        <v>2022</v>
      </c>
      <c r="L536">
        <f>_xlfn.XLOOKUP(ohrm_timesheet_action_log[[#This Row],[timesheet_id]],ohrm_timesheet[timesheet_id],ohrm_timesheet[Month],"NF",0,1)</f>
        <v>12</v>
      </c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</row>
    <row r="537" spans="1:49" x14ac:dyDescent="0.3">
      <c r="A537">
        <v>331</v>
      </c>
      <c r="B537">
        <v>532</v>
      </c>
      <c r="D537" t="s">
        <v>676</v>
      </c>
      <c r="E537" s="1">
        <v>44960</v>
      </c>
      <c r="F537">
        <v>16</v>
      </c>
      <c r="G537" t="str">
        <f>_xlfn.XLOOKUP(ohrm_timesheet_action_log[[#This Row],[timesheet_id]],ohrm_timesheet[timesheet_id],ohrm_timesheet[Employee Name],"NF",0,1)</f>
        <v>Neha Chaudhary</v>
      </c>
      <c r="H537" t="str">
        <f>_xlfn.XLOOKUP(ohrm_timesheet_action_log[[#This Row],[timesheet_id]],ohrm_timesheet[timesheet_id],ohrm_timesheet[state],"NF",0,1)</f>
        <v>APPROVED</v>
      </c>
      <c r="I537" s="1">
        <f>_xlfn.XLOOKUP(ohrm_timesheet_action_log[[#This Row],[timesheet_id]],ohrm_timesheet[timesheet_id],ohrm_timesheet[start_date],"NF",0,1)</f>
        <v>44921</v>
      </c>
      <c r="J537" s="1">
        <f>_xlfn.XLOOKUP(ohrm_timesheet_action_log[[#This Row],[timesheet_id]],ohrm_timesheet[timesheet_id],ohrm_timesheet[end_date],"NF",0,1)</f>
        <v>44927</v>
      </c>
      <c r="K537">
        <f>_xlfn.XLOOKUP(ohrm_timesheet_action_log[[#This Row],[timesheet_id]],ohrm_timesheet[timesheet_id],ohrm_timesheet[Year],"NF",0,1)</f>
        <v>2022</v>
      </c>
      <c r="L537">
        <f>_xlfn.XLOOKUP(ohrm_timesheet_action_log[[#This Row],[timesheet_id]],ohrm_timesheet[timesheet_id],ohrm_timesheet[Month],"NF",0,1)</f>
        <v>12</v>
      </c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</row>
    <row r="538" spans="1:49" x14ac:dyDescent="0.3">
      <c r="A538">
        <v>363</v>
      </c>
      <c r="B538">
        <v>533</v>
      </c>
      <c r="D538" t="s">
        <v>676</v>
      </c>
      <c r="E538" s="1">
        <v>44960</v>
      </c>
      <c r="F538">
        <v>16</v>
      </c>
      <c r="G538" t="str">
        <f>_xlfn.XLOOKUP(ohrm_timesheet_action_log[[#This Row],[timesheet_id]],ohrm_timesheet[timesheet_id],ohrm_timesheet[Employee Name],"NF",0,1)</f>
        <v>Neha Chaudhary</v>
      </c>
      <c r="H538" t="str">
        <f>_xlfn.XLOOKUP(ohrm_timesheet_action_log[[#This Row],[timesheet_id]],ohrm_timesheet[timesheet_id],ohrm_timesheet[state],"NF",0,1)</f>
        <v>APPROVED</v>
      </c>
      <c r="I538" s="1">
        <f>_xlfn.XLOOKUP(ohrm_timesheet_action_log[[#This Row],[timesheet_id]],ohrm_timesheet[timesheet_id],ohrm_timesheet[start_date],"NF",0,1)</f>
        <v>44928</v>
      </c>
      <c r="J538" s="1">
        <f>_xlfn.XLOOKUP(ohrm_timesheet_action_log[[#This Row],[timesheet_id]],ohrm_timesheet[timesheet_id],ohrm_timesheet[end_date],"NF",0,1)</f>
        <v>44934</v>
      </c>
      <c r="K538">
        <f>_xlfn.XLOOKUP(ohrm_timesheet_action_log[[#This Row],[timesheet_id]],ohrm_timesheet[timesheet_id],ohrm_timesheet[Year],"NF",0,1)</f>
        <v>2023</v>
      </c>
      <c r="L538">
        <f>_xlfn.XLOOKUP(ohrm_timesheet_action_log[[#This Row],[timesheet_id]],ohrm_timesheet[timesheet_id],ohrm_timesheet[Month],"NF",0,1)</f>
        <v>1</v>
      </c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</row>
    <row r="539" spans="1:49" x14ac:dyDescent="0.3">
      <c r="A539">
        <v>362</v>
      </c>
      <c r="B539">
        <v>534</v>
      </c>
      <c r="D539" t="s">
        <v>676</v>
      </c>
      <c r="E539" s="1">
        <v>44960</v>
      </c>
      <c r="F539">
        <v>16</v>
      </c>
      <c r="G539" t="str">
        <f>_xlfn.XLOOKUP(ohrm_timesheet_action_log[[#This Row],[timesheet_id]],ohrm_timesheet[timesheet_id],ohrm_timesheet[Employee Name],"NF",0,1)</f>
        <v>Neha Chaudhary</v>
      </c>
      <c r="H539" t="str">
        <f>_xlfn.XLOOKUP(ohrm_timesheet_action_log[[#This Row],[timesheet_id]],ohrm_timesheet[timesheet_id],ohrm_timesheet[state],"NF",0,1)</f>
        <v>APPROVED</v>
      </c>
      <c r="I539" s="1">
        <f>_xlfn.XLOOKUP(ohrm_timesheet_action_log[[#This Row],[timesheet_id]],ohrm_timesheet[timesheet_id],ohrm_timesheet[start_date],"NF",0,1)</f>
        <v>44935</v>
      </c>
      <c r="J539" s="1">
        <f>_xlfn.XLOOKUP(ohrm_timesheet_action_log[[#This Row],[timesheet_id]],ohrm_timesheet[timesheet_id],ohrm_timesheet[end_date],"NF",0,1)</f>
        <v>44941</v>
      </c>
      <c r="K539">
        <f>_xlfn.XLOOKUP(ohrm_timesheet_action_log[[#This Row],[timesheet_id]],ohrm_timesheet[timesheet_id],ohrm_timesheet[Year],"NF",0,1)</f>
        <v>2023</v>
      </c>
      <c r="L539">
        <f>_xlfn.XLOOKUP(ohrm_timesheet_action_log[[#This Row],[timesheet_id]],ohrm_timesheet[timesheet_id],ohrm_timesheet[Month],"NF",0,1)</f>
        <v>1</v>
      </c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</row>
    <row r="540" spans="1:49" x14ac:dyDescent="0.3">
      <c r="A540">
        <v>361</v>
      </c>
      <c r="B540">
        <v>535</v>
      </c>
      <c r="D540" t="s">
        <v>676</v>
      </c>
      <c r="E540" s="1">
        <v>44960</v>
      </c>
      <c r="F540">
        <v>16</v>
      </c>
      <c r="G540" t="str">
        <f>_xlfn.XLOOKUP(ohrm_timesheet_action_log[[#This Row],[timesheet_id]],ohrm_timesheet[timesheet_id],ohrm_timesheet[Employee Name],"NF",0,1)</f>
        <v>Neha Chaudhary</v>
      </c>
      <c r="H540" t="str">
        <f>_xlfn.XLOOKUP(ohrm_timesheet_action_log[[#This Row],[timesheet_id]],ohrm_timesheet[timesheet_id],ohrm_timesheet[state],"NF",0,1)</f>
        <v>APPROVED</v>
      </c>
      <c r="I540" s="1">
        <f>_xlfn.XLOOKUP(ohrm_timesheet_action_log[[#This Row],[timesheet_id]],ohrm_timesheet[timesheet_id],ohrm_timesheet[start_date],"NF",0,1)</f>
        <v>44942</v>
      </c>
      <c r="J540" s="1">
        <f>_xlfn.XLOOKUP(ohrm_timesheet_action_log[[#This Row],[timesheet_id]],ohrm_timesheet[timesheet_id],ohrm_timesheet[end_date],"NF",0,1)</f>
        <v>44948</v>
      </c>
      <c r="K540">
        <f>_xlfn.XLOOKUP(ohrm_timesheet_action_log[[#This Row],[timesheet_id]],ohrm_timesheet[timesheet_id],ohrm_timesheet[Year],"NF",0,1)</f>
        <v>2023</v>
      </c>
      <c r="L540">
        <f>_xlfn.XLOOKUP(ohrm_timesheet_action_log[[#This Row],[timesheet_id]],ohrm_timesheet[timesheet_id],ohrm_timesheet[Month],"NF",0,1)</f>
        <v>1</v>
      </c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</row>
    <row r="541" spans="1:49" x14ac:dyDescent="0.3">
      <c r="A541">
        <v>360</v>
      </c>
      <c r="B541">
        <v>536</v>
      </c>
      <c r="D541" t="s">
        <v>676</v>
      </c>
      <c r="E541" s="1">
        <v>44960</v>
      </c>
      <c r="F541">
        <v>16</v>
      </c>
      <c r="G541" t="str">
        <f>_xlfn.XLOOKUP(ohrm_timesheet_action_log[[#This Row],[timesheet_id]],ohrm_timesheet[timesheet_id],ohrm_timesheet[Employee Name],"NF",0,1)</f>
        <v>Neha Chaudhary</v>
      </c>
      <c r="H541" t="str">
        <f>_xlfn.XLOOKUP(ohrm_timesheet_action_log[[#This Row],[timesheet_id]],ohrm_timesheet[timesheet_id],ohrm_timesheet[state],"NF",0,1)</f>
        <v>APPROVED</v>
      </c>
      <c r="I541" s="1">
        <f>_xlfn.XLOOKUP(ohrm_timesheet_action_log[[#This Row],[timesheet_id]],ohrm_timesheet[timesheet_id],ohrm_timesheet[start_date],"NF",0,1)</f>
        <v>44949</v>
      </c>
      <c r="J541" s="1">
        <f>_xlfn.XLOOKUP(ohrm_timesheet_action_log[[#This Row],[timesheet_id]],ohrm_timesheet[timesheet_id],ohrm_timesheet[end_date],"NF",0,1)</f>
        <v>44955</v>
      </c>
      <c r="K541">
        <f>_xlfn.XLOOKUP(ohrm_timesheet_action_log[[#This Row],[timesheet_id]],ohrm_timesheet[timesheet_id],ohrm_timesheet[Year],"NF",0,1)</f>
        <v>2023</v>
      </c>
      <c r="L541">
        <f>_xlfn.XLOOKUP(ohrm_timesheet_action_log[[#This Row],[timesheet_id]],ohrm_timesheet[timesheet_id],ohrm_timesheet[Month],"NF",0,1)</f>
        <v>1</v>
      </c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</row>
    <row r="542" spans="1:49" x14ac:dyDescent="0.3">
      <c r="A542">
        <v>361</v>
      </c>
      <c r="B542">
        <v>537</v>
      </c>
      <c r="C542" t="s">
        <v>393</v>
      </c>
      <c r="D542" t="s">
        <v>675</v>
      </c>
      <c r="E542" s="1">
        <v>44963</v>
      </c>
      <c r="F542">
        <v>3</v>
      </c>
      <c r="G542" t="str">
        <f>_xlfn.XLOOKUP(ohrm_timesheet_action_log[[#This Row],[timesheet_id]],ohrm_timesheet[timesheet_id],ohrm_timesheet[Employee Name],"NF",0,1)</f>
        <v>Neha Chaudhary</v>
      </c>
      <c r="H542" t="str">
        <f>_xlfn.XLOOKUP(ohrm_timesheet_action_log[[#This Row],[timesheet_id]],ohrm_timesheet[timesheet_id],ohrm_timesheet[state],"NF",0,1)</f>
        <v>APPROVED</v>
      </c>
      <c r="I542" s="1">
        <f>_xlfn.XLOOKUP(ohrm_timesheet_action_log[[#This Row],[timesheet_id]],ohrm_timesheet[timesheet_id],ohrm_timesheet[start_date],"NF",0,1)</f>
        <v>44942</v>
      </c>
      <c r="J542" s="1">
        <f>_xlfn.XLOOKUP(ohrm_timesheet_action_log[[#This Row],[timesheet_id]],ohrm_timesheet[timesheet_id],ohrm_timesheet[end_date],"NF",0,1)</f>
        <v>44948</v>
      </c>
      <c r="K542">
        <f>_xlfn.XLOOKUP(ohrm_timesheet_action_log[[#This Row],[timesheet_id]],ohrm_timesheet[timesheet_id],ohrm_timesheet[Year],"NF",0,1)</f>
        <v>2023</v>
      </c>
      <c r="L542">
        <f>_xlfn.XLOOKUP(ohrm_timesheet_action_log[[#This Row],[timesheet_id]],ohrm_timesheet[timesheet_id],ohrm_timesheet[Month],"NF",0,1)</f>
        <v>1</v>
      </c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</row>
    <row r="543" spans="1:49" x14ac:dyDescent="0.3">
      <c r="A543">
        <v>360</v>
      </c>
      <c r="B543">
        <v>538</v>
      </c>
      <c r="C543" t="s">
        <v>55</v>
      </c>
      <c r="D543" t="s">
        <v>675</v>
      </c>
      <c r="E543" s="1">
        <v>44963</v>
      </c>
      <c r="F543">
        <v>3</v>
      </c>
      <c r="G543" t="str">
        <f>_xlfn.XLOOKUP(ohrm_timesheet_action_log[[#This Row],[timesheet_id]],ohrm_timesheet[timesheet_id],ohrm_timesheet[Employee Name],"NF",0,1)</f>
        <v>Neha Chaudhary</v>
      </c>
      <c r="H543" t="str">
        <f>_xlfn.XLOOKUP(ohrm_timesheet_action_log[[#This Row],[timesheet_id]],ohrm_timesheet[timesheet_id],ohrm_timesheet[state],"NF",0,1)</f>
        <v>APPROVED</v>
      </c>
      <c r="I543" s="1">
        <f>_xlfn.XLOOKUP(ohrm_timesheet_action_log[[#This Row],[timesheet_id]],ohrm_timesheet[timesheet_id],ohrm_timesheet[start_date],"NF",0,1)</f>
        <v>44949</v>
      </c>
      <c r="J543" s="1">
        <f>_xlfn.XLOOKUP(ohrm_timesheet_action_log[[#This Row],[timesheet_id]],ohrm_timesheet[timesheet_id],ohrm_timesheet[end_date],"NF",0,1)</f>
        <v>44955</v>
      </c>
      <c r="K543">
        <f>_xlfn.XLOOKUP(ohrm_timesheet_action_log[[#This Row],[timesheet_id]],ohrm_timesheet[timesheet_id],ohrm_timesheet[Year],"NF",0,1)</f>
        <v>2023</v>
      </c>
      <c r="L543">
        <f>_xlfn.XLOOKUP(ohrm_timesheet_action_log[[#This Row],[timesheet_id]],ohrm_timesheet[timesheet_id],ohrm_timesheet[Month],"NF",0,1)</f>
        <v>1</v>
      </c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</row>
    <row r="544" spans="1:49" x14ac:dyDescent="0.3">
      <c r="A544">
        <v>362</v>
      </c>
      <c r="B544">
        <v>539</v>
      </c>
      <c r="C544" t="s">
        <v>55</v>
      </c>
      <c r="D544" t="s">
        <v>675</v>
      </c>
      <c r="E544" s="1">
        <v>44963</v>
      </c>
      <c r="F544">
        <v>3</v>
      </c>
      <c r="G544" t="str">
        <f>_xlfn.XLOOKUP(ohrm_timesheet_action_log[[#This Row],[timesheet_id]],ohrm_timesheet[timesheet_id],ohrm_timesheet[Employee Name],"NF",0,1)</f>
        <v>Neha Chaudhary</v>
      </c>
      <c r="H544" t="str">
        <f>_xlfn.XLOOKUP(ohrm_timesheet_action_log[[#This Row],[timesheet_id]],ohrm_timesheet[timesheet_id],ohrm_timesheet[state],"NF",0,1)</f>
        <v>APPROVED</v>
      </c>
      <c r="I544" s="1">
        <f>_xlfn.XLOOKUP(ohrm_timesheet_action_log[[#This Row],[timesheet_id]],ohrm_timesheet[timesheet_id],ohrm_timesheet[start_date],"NF",0,1)</f>
        <v>44935</v>
      </c>
      <c r="J544" s="1">
        <f>_xlfn.XLOOKUP(ohrm_timesheet_action_log[[#This Row],[timesheet_id]],ohrm_timesheet[timesheet_id],ohrm_timesheet[end_date],"NF",0,1)</f>
        <v>44941</v>
      </c>
      <c r="K544">
        <f>_xlfn.XLOOKUP(ohrm_timesheet_action_log[[#This Row],[timesheet_id]],ohrm_timesheet[timesheet_id],ohrm_timesheet[Year],"NF",0,1)</f>
        <v>2023</v>
      </c>
      <c r="L544">
        <f>_xlfn.XLOOKUP(ohrm_timesheet_action_log[[#This Row],[timesheet_id]],ohrm_timesheet[timesheet_id],ohrm_timesheet[Month],"NF",0,1)</f>
        <v>1</v>
      </c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</row>
    <row r="545" spans="1:49" x14ac:dyDescent="0.3">
      <c r="A545">
        <v>363</v>
      </c>
      <c r="B545">
        <v>540</v>
      </c>
      <c r="C545" t="s">
        <v>55</v>
      </c>
      <c r="D545" t="s">
        <v>675</v>
      </c>
      <c r="E545" s="1">
        <v>44963</v>
      </c>
      <c r="F545">
        <v>3</v>
      </c>
      <c r="G545" t="str">
        <f>_xlfn.XLOOKUP(ohrm_timesheet_action_log[[#This Row],[timesheet_id]],ohrm_timesheet[timesheet_id],ohrm_timesheet[Employee Name],"NF",0,1)</f>
        <v>Neha Chaudhary</v>
      </c>
      <c r="H545" t="str">
        <f>_xlfn.XLOOKUP(ohrm_timesheet_action_log[[#This Row],[timesheet_id]],ohrm_timesheet[timesheet_id],ohrm_timesheet[state],"NF",0,1)</f>
        <v>APPROVED</v>
      </c>
      <c r="I545" s="1">
        <f>_xlfn.XLOOKUP(ohrm_timesheet_action_log[[#This Row],[timesheet_id]],ohrm_timesheet[timesheet_id],ohrm_timesheet[start_date],"NF",0,1)</f>
        <v>44928</v>
      </c>
      <c r="J545" s="1">
        <f>_xlfn.XLOOKUP(ohrm_timesheet_action_log[[#This Row],[timesheet_id]],ohrm_timesheet[timesheet_id],ohrm_timesheet[end_date],"NF",0,1)</f>
        <v>44934</v>
      </c>
      <c r="K545">
        <f>_xlfn.XLOOKUP(ohrm_timesheet_action_log[[#This Row],[timesheet_id]],ohrm_timesheet[timesheet_id],ohrm_timesheet[Year],"NF",0,1)</f>
        <v>2023</v>
      </c>
      <c r="L545">
        <f>_xlfn.XLOOKUP(ohrm_timesheet_action_log[[#This Row],[timesheet_id]],ohrm_timesheet[timesheet_id],ohrm_timesheet[Month],"NF",0,1)</f>
        <v>1</v>
      </c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</row>
    <row r="546" spans="1:49" x14ac:dyDescent="0.3">
      <c r="A546">
        <v>331</v>
      </c>
      <c r="B546">
        <v>541</v>
      </c>
      <c r="C546" t="s">
        <v>55</v>
      </c>
      <c r="D546" t="s">
        <v>675</v>
      </c>
      <c r="E546" s="1">
        <v>44963</v>
      </c>
      <c r="F546">
        <v>3</v>
      </c>
      <c r="G546" t="str">
        <f>_xlfn.XLOOKUP(ohrm_timesheet_action_log[[#This Row],[timesheet_id]],ohrm_timesheet[timesheet_id],ohrm_timesheet[Employee Name],"NF",0,1)</f>
        <v>Neha Chaudhary</v>
      </c>
      <c r="H546" t="str">
        <f>_xlfn.XLOOKUP(ohrm_timesheet_action_log[[#This Row],[timesheet_id]],ohrm_timesheet[timesheet_id],ohrm_timesheet[state],"NF",0,1)</f>
        <v>APPROVED</v>
      </c>
      <c r="I546" s="1">
        <f>_xlfn.XLOOKUP(ohrm_timesheet_action_log[[#This Row],[timesheet_id]],ohrm_timesheet[timesheet_id],ohrm_timesheet[start_date],"NF",0,1)</f>
        <v>44921</v>
      </c>
      <c r="J546" s="1">
        <f>_xlfn.XLOOKUP(ohrm_timesheet_action_log[[#This Row],[timesheet_id]],ohrm_timesheet[timesheet_id],ohrm_timesheet[end_date],"NF",0,1)</f>
        <v>44927</v>
      </c>
      <c r="K546">
        <f>_xlfn.XLOOKUP(ohrm_timesheet_action_log[[#This Row],[timesheet_id]],ohrm_timesheet[timesheet_id],ohrm_timesheet[Year],"NF",0,1)</f>
        <v>2022</v>
      </c>
      <c r="L546">
        <f>_xlfn.XLOOKUP(ohrm_timesheet_action_log[[#This Row],[timesheet_id]],ohrm_timesheet[timesheet_id],ohrm_timesheet[Month],"NF",0,1)</f>
        <v>12</v>
      </c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</row>
    <row r="547" spans="1:49" x14ac:dyDescent="0.3">
      <c r="A547">
        <v>339</v>
      </c>
      <c r="B547">
        <v>542</v>
      </c>
      <c r="D547" t="s">
        <v>676</v>
      </c>
      <c r="E547" s="1">
        <v>44963</v>
      </c>
      <c r="F547">
        <v>15</v>
      </c>
      <c r="G547" t="str">
        <f>_xlfn.XLOOKUP(ohrm_timesheet_action_log[[#This Row],[timesheet_id]],ohrm_timesheet[timesheet_id],ohrm_timesheet[Employee Name],"NF",0,1)</f>
        <v>Gaurav Kokcha</v>
      </c>
      <c r="H547" t="str">
        <f>_xlfn.XLOOKUP(ohrm_timesheet_action_log[[#This Row],[timesheet_id]],ohrm_timesheet[timesheet_id],ohrm_timesheet[state],"NF",0,1)</f>
        <v>APPROVED</v>
      </c>
      <c r="I547" s="1">
        <f>_xlfn.XLOOKUP(ohrm_timesheet_action_log[[#This Row],[timesheet_id]],ohrm_timesheet[timesheet_id],ohrm_timesheet[start_date],"NF",0,1)</f>
        <v>44928</v>
      </c>
      <c r="J547" s="1">
        <f>_xlfn.XLOOKUP(ohrm_timesheet_action_log[[#This Row],[timesheet_id]],ohrm_timesheet[timesheet_id],ohrm_timesheet[end_date],"NF",0,1)</f>
        <v>44934</v>
      </c>
      <c r="K547">
        <f>_xlfn.XLOOKUP(ohrm_timesheet_action_log[[#This Row],[timesheet_id]],ohrm_timesheet[timesheet_id],ohrm_timesheet[Year],"NF",0,1)</f>
        <v>2023</v>
      </c>
      <c r="L547">
        <f>_xlfn.XLOOKUP(ohrm_timesheet_action_log[[#This Row],[timesheet_id]],ohrm_timesheet[timesheet_id],ohrm_timesheet[Month],"NF",0,1)</f>
        <v>1</v>
      </c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</row>
    <row r="548" spans="1:49" x14ac:dyDescent="0.3">
      <c r="A548">
        <v>338</v>
      </c>
      <c r="B548">
        <v>543</v>
      </c>
      <c r="D548" t="s">
        <v>676</v>
      </c>
      <c r="E548" s="1">
        <v>44963</v>
      </c>
      <c r="F548">
        <v>15</v>
      </c>
      <c r="G548" t="str">
        <f>_xlfn.XLOOKUP(ohrm_timesheet_action_log[[#This Row],[timesheet_id]],ohrm_timesheet[timesheet_id],ohrm_timesheet[Employee Name],"NF",0,1)</f>
        <v>Gaurav Kokcha</v>
      </c>
      <c r="H548" t="str">
        <f>_xlfn.XLOOKUP(ohrm_timesheet_action_log[[#This Row],[timesheet_id]],ohrm_timesheet[timesheet_id],ohrm_timesheet[state],"NF",0,1)</f>
        <v>APPROVED</v>
      </c>
      <c r="I548" s="1">
        <f>_xlfn.XLOOKUP(ohrm_timesheet_action_log[[#This Row],[timesheet_id]],ohrm_timesheet[timesheet_id],ohrm_timesheet[start_date],"NF",0,1)</f>
        <v>44935</v>
      </c>
      <c r="J548" s="1">
        <f>_xlfn.XLOOKUP(ohrm_timesheet_action_log[[#This Row],[timesheet_id]],ohrm_timesheet[timesheet_id],ohrm_timesheet[end_date],"NF",0,1)</f>
        <v>44941</v>
      </c>
      <c r="K548">
        <f>_xlfn.XLOOKUP(ohrm_timesheet_action_log[[#This Row],[timesheet_id]],ohrm_timesheet[timesheet_id],ohrm_timesheet[Year],"NF",0,1)</f>
        <v>2023</v>
      </c>
      <c r="L548">
        <f>_xlfn.XLOOKUP(ohrm_timesheet_action_log[[#This Row],[timesheet_id]],ohrm_timesheet[timesheet_id],ohrm_timesheet[Month],"NF",0,1)</f>
        <v>1</v>
      </c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</row>
    <row r="549" spans="1:49" x14ac:dyDescent="0.3">
      <c r="A549">
        <v>343</v>
      </c>
      <c r="B549">
        <v>544</v>
      </c>
      <c r="D549" t="s">
        <v>676</v>
      </c>
      <c r="E549" s="1">
        <v>44963</v>
      </c>
      <c r="F549">
        <v>15</v>
      </c>
      <c r="G549" t="str">
        <f>_xlfn.XLOOKUP(ohrm_timesheet_action_log[[#This Row],[timesheet_id]],ohrm_timesheet[timesheet_id],ohrm_timesheet[Employee Name],"NF",0,1)</f>
        <v>Gaurav Kokcha</v>
      </c>
      <c r="H549" t="str">
        <f>_xlfn.XLOOKUP(ohrm_timesheet_action_log[[#This Row],[timesheet_id]],ohrm_timesheet[timesheet_id],ohrm_timesheet[state],"NF",0,1)</f>
        <v>APPROVED</v>
      </c>
      <c r="I549" s="1">
        <f>_xlfn.XLOOKUP(ohrm_timesheet_action_log[[#This Row],[timesheet_id]],ohrm_timesheet[timesheet_id],ohrm_timesheet[start_date],"NF",0,1)</f>
        <v>44942</v>
      </c>
      <c r="J549" s="1">
        <f>_xlfn.XLOOKUP(ohrm_timesheet_action_log[[#This Row],[timesheet_id]],ohrm_timesheet[timesheet_id],ohrm_timesheet[end_date],"NF",0,1)</f>
        <v>44948</v>
      </c>
      <c r="K549">
        <f>_xlfn.XLOOKUP(ohrm_timesheet_action_log[[#This Row],[timesheet_id]],ohrm_timesheet[timesheet_id],ohrm_timesheet[Year],"NF",0,1)</f>
        <v>2023</v>
      </c>
      <c r="L549">
        <f>_xlfn.XLOOKUP(ohrm_timesheet_action_log[[#This Row],[timesheet_id]],ohrm_timesheet[timesheet_id],ohrm_timesheet[Month],"NF",0,1)</f>
        <v>1</v>
      </c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</row>
    <row r="550" spans="1:49" x14ac:dyDescent="0.3">
      <c r="A550">
        <v>344</v>
      </c>
      <c r="B550">
        <v>545</v>
      </c>
      <c r="D550" t="s">
        <v>676</v>
      </c>
      <c r="E550" s="1">
        <v>44963</v>
      </c>
      <c r="F550">
        <v>15</v>
      </c>
      <c r="G550" t="str">
        <f>_xlfn.XLOOKUP(ohrm_timesheet_action_log[[#This Row],[timesheet_id]],ohrm_timesheet[timesheet_id],ohrm_timesheet[Employee Name],"NF",0,1)</f>
        <v>Gaurav Kokcha</v>
      </c>
      <c r="H550" t="str">
        <f>_xlfn.XLOOKUP(ohrm_timesheet_action_log[[#This Row],[timesheet_id]],ohrm_timesheet[timesheet_id],ohrm_timesheet[state],"NF",0,1)</f>
        <v>APPROVED</v>
      </c>
      <c r="I550" s="1">
        <f>_xlfn.XLOOKUP(ohrm_timesheet_action_log[[#This Row],[timesheet_id]],ohrm_timesheet[timesheet_id],ohrm_timesheet[start_date],"NF",0,1)</f>
        <v>44949</v>
      </c>
      <c r="J550" s="1">
        <f>_xlfn.XLOOKUP(ohrm_timesheet_action_log[[#This Row],[timesheet_id]],ohrm_timesheet[timesheet_id],ohrm_timesheet[end_date],"NF",0,1)</f>
        <v>44955</v>
      </c>
      <c r="K550">
        <f>_xlfn.XLOOKUP(ohrm_timesheet_action_log[[#This Row],[timesheet_id]],ohrm_timesheet[timesheet_id],ohrm_timesheet[Year],"NF",0,1)</f>
        <v>2023</v>
      </c>
      <c r="L550">
        <f>_xlfn.XLOOKUP(ohrm_timesheet_action_log[[#This Row],[timesheet_id]],ohrm_timesheet[timesheet_id],ohrm_timesheet[Month],"NF",0,1)</f>
        <v>1</v>
      </c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</row>
    <row r="551" spans="1:49" x14ac:dyDescent="0.3">
      <c r="A551">
        <v>345</v>
      </c>
      <c r="B551">
        <v>546</v>
      </c>
      <c r="D551" t="s">
        <v>676</v>
      </c>
      <c r="E551" s="1">
        <v>44963</v>
      </c>
      <c r="F551">
        <v>15</v>
      </c>
      <c r="G551" t="str">
        <f>_xlfn.XLOOKUP(ohrm_timesheet_action_log[[#This Row],[timesheet_id]],ohrm_timesheet[timesheet_id],ohrm_timesheet[Employee Name],"NF",0,1)</f>
        <v>Gaurav Kokcha</v>
      </c>
      <c r="H551" t="str">
        <f>_xlfn.XLOOKUP(ohrm_timesheet_action_log[[#This Row],[timesheet_id]],ohrm_timesheet[timesheet_id],ohrm_timesheet[state],"NF",0,1)</f>
        <v>APPROVED</v>
      </c>
      <c r="I551" s="1">
        <f>_xlfn.XLOOKUP(ohrm_timesheet_action_log[[#This Row],[timesheet_id]],ohrm_timesheet[timesheet_id],ohrm_timesheet[start_date],"NF",0,1)</f>
        <v>44956</v>
      </c>
      <c r="J551" s="1">
        <f>_xlfn.XLOOKUP(ohrm_timesheet_action_log[[#This Row],[timesheet_id]],ohrm_timesheet[timesheet_id],ohrm_timesheet[end_date],"NF",0,1)</f>
        <v>44962</v>
      </c>
      <c r="K551">
        <f>_xlfn.XLOOKUP(ohrm_timesheet_action_log[[#This Row],[timesheet_id]],ohrm_timesheet[timesheet_id],ohrm_timesheet[Year],"NF",0,1)</f>
        <v>2023</v>
      </c>
      <c r="L551">
        <f>_xlfn.XLOOKUP(ohrm_timesheet_action_log[[#This Row],[timesheet_id]],ohrm_timesheet[timesheet_id],ohrm_timesheet[Month],"NF",0,1)</f>
        <v>1</v>
      </c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</row>
    <row r="552" spans="1:49" x14ac:dyDescent="0.3">
      <c r="A552">
        <v>370</v>
      </c>
      <c r="B552">
        <v>547</v>
      </c>
      <c r="D552" t="s">
        <v>676</v>
      </c>
      <c r="E552" s="1">
        <v>44963</v>
      </c>
      <c r="F552">
        <v>100000</v>
      </c>
      <c r="G552" t="str">
        <f>_xlfn.XLOOKUP(ohrm_timesheet_action_log[[#This Row],[timesheet_id]],ohrm_timesheet[timesheet_id],ohrm_timesheet[Employee Name],"NF",0,1)</f>
        <v>x_Saurabh Shrivastava</v>
      </c>
      <c r="H552" t="str">
        <f>_xlfn.XLOOKUP(ohrm_timesheet_action_log[[#This Row],[timesheet_id]],ohrm_timesheet[timesheet_id],ohrm_timesheet[state],"NF",0,1)</f>
        <v>APPROVED</v>
      </c>
      <c r="I552" s="1">
        <f>_xlfn.XLOOKUP(ohrm_timesheet_action_log[[#This Row],[timesheet_id]],ohrm_timesheet[timesheet_id],ohrm_timesheet[start_date],"NF",0,1)</f>
        <v>44928</v>
      </c>
      <c r="J552" s="1">
        <f>_xlfn.XLOOKUP(ohrm_timesheet_action_log[[#This Row],[timesheet_id]],ohrm_timesheet[timesheet_id],ohrm_timesheet[end_date],"NF",0,1)</f>
        <v>44934</v>
      </c>
      <c r="K552">
        <f>_xlfn.XLOOKUP(ohrm_timesheet_action_log[[#This Row],[timesheet_id]],ohrm_timesheet[timesheet_id],ohrm_timesheet[Year],"NF",0,1)</f>
        <v>2023</v>
      </c>
      <c r="L552">
        <f>_xlfn.XLOOKUP(ohrm_timesheet_action_log[[#This Row],[timesheet_id]],ohrm_timesheet[timesheet_id],ohrm_timesheet[Month],"NF",0,1)</f>
        <v>1</v>
      </c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</row>
    <row r="553" spans="1:49" x14ac:dyDescent="0.3">
      <c r="A553">
        <v>369</v>
      </c>
      <c r="B553">
        <v>548</v>
      </c>
      <c r="D553" t="s">
        <v>676</v>
      </c>
      <c r="E553" s="1">
        <v>44963</v>
      </c>
      <c r="F553">
        <v>100000</v>
      </c>
      <c r="G553" t="str">
        <f>_xlfn.XLOOKUP(ohrm_timesheet_action_log[[#This Row],[timesheet_id]],ohrm_timesheet[timesheet_id],ohrm_timesheet[Employee Name],"NF",0,1)</f>
        <v>x_Saurabh Shrivastava</v>
      </c>
      <c r="H553" t="str">
        <f>_xlfn.XLOOKUP(ohrm_timesheet_action_log[[#This Row],[timesheet_id]],ohrm_timesheet[timesheet_id],ohrm_timesheet[state],"NF",0,1)</f>
        <v>APPROVED</v>
      </c>
      <c r="I553" s="1">
        <f>_xlfn.XLOOKUP(ohrm_timesheet_action_log[[#This Row],[timesheet_id]],ohrm_timesheet[timesheet_id],ohrm_timesheet[start_date],"NF",0,1)</f>
        <v>44935</v>
      </c>
      <c r="J553" s="1">
        <f>_xlfn.XLOOKUP(ohrm_timesheet_action_log[[#This Row],[timesheet_id]],ohrm_timesheet[timesheet_id],ohrm_timesheet[end_date],"NF",0,1)</f>
        <v>44941</v>
      </c>
      <c r="K553">
        <f>_xlfn.XLOOKUP(ohrm_timesheet_action_log[[#This Row],[timesheet_id]],ohrm_timesheet[timesheet_id],ohrm_timesheet[Year],"NF",0,1)</f>
        <v>2023</v>
      </c>
      <c r="L553">
        <f>_xlfn.XLOOKUP(ohrm_timesheet_action_log[[#This Row],[timesheet_id]],ohrm_timesheet[timesheet_id],ohrm_timesheet[Month],"NF",0,1)</f>
        <v>1</v>
      </c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</row>
    <row r="554" spans="1:49" x14ac:dyDescent="0.3">
      <c r="A554">
        <v>368</v>
      </c>
      <c r="B554">
        <v>549</v>
      </c>
      <c r="D554" t="s">
        <v>676</v>
      </c>
      <c r="E554" s="1">
        <v>44963</v>
      </c>
      <c r="F554">
        <v>100000</v>
      </c>
      <c r="G554" t="str">
        <f>_xlfn.XLOOKUP(ohrm_timesheet_action_log[[#This Row],[timesheet_id]],ohrm_timesheet[timesheet_id],ohrm_timesheet[Employee Name],"NF",0,1)</f>
        <v>x_Saurabh Shrivastava</v>
      </c>
      <c r="H554" t="str">
        <f>_xlfn.XLOOKUP(ohrm_timesheet_action_log[[#This Row],[timesheet_id]],ohrm_timesheet[timesheet_id],ohrm_timesheet[state],"NF",0,1)</f>
        <v>APPROVED</v>
      </c>
      <c r="I554" s="1">
        <f>_xlfn.XLOOKUP(ohrm_timesheet_action_log[[#This Row],[timesheet_id]],ohrm_timesheet[timesheet_id],ohrm_timesheet[start_date],"NF",0,1)</f>
        <v>44942</v>
      </c>
      <c r="J554" s="1">
        <f>_xlfn.XLOOKUP(ohrm_timesheet_action_log[[#This Row],[timesheet_id]],ohrm_timesheet[timesheet_id],ohrm_timesheet[end_date],"NF",0,1)</f>
        <v>44948</v>
      </c>
      <c r="K554">
        <f>_xlfn.XLOOKUP(ohrm_timesheet_action_log[[#This Row],[timesheet_id]],ohrm_timesheet[timesheet_id],ohrm_timesheet[Year],"NF",0,1)</f>
        <v>2023</v>
      </c>
      <c r="L554">
        <f>_xlfn.XLOOKUP(ohrm_timesheet_action_log[[#This Row],[timesheet_id]],ohrm_timesheet[timesheet_id],ohrm_timesheet[Month],"NF",0,1)</f>
        <v>1</v>
      </c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</row>
    <row r="555" spans="1:49" x14ac:dyDescent="0.3">
      <c r="A555">
        <v>367</v>
      </c>
      <c r="B555">
        <v>550</v>
      </c>
      <c r="D555" t="s">
        <v>676</v>
      </c>
      <c r="E555" s="1">
        <v>44963</v>
      </c>
      <c r="F555">
        <v>100000</v>
      </c>
      <c r="G555" t="str">
        <f>_xlfn.XLOOKUP(ohrm_timesheet_action_log[[#This Row],[timesheet_id]],ohrm_timesheet[timesheet_id],ohrm_timesheet[Employee Name],"NF",0,1)</f>
        <v>x_Saurabh Shrivastava</v>
      </c>
      <c r="H555" t="str">
        <f>_xlfn.XLOOKUP(ohrm_timesheet_action_log[[#This Row],[timesheet_id]],ohrm_timesheet[timesheet_id],ohrm_timesheet[state],"NF",0,1)</f>
        <v>APPROVED</v>
      </c>
      <c r="I555" s="1">
        <f>_xlfn.XLOOKUP(ohrm_timesheet_action_log[[#This Row],[timesheet_id]],ohrm_timesheet[timesheet_id],ohrm_timesheet[start_date],"NF",0,1)</f>
        <v>44949</v>
      </c>
      <c r="J555" s="1">
        <f>_xlfn.XLOOKUP(ohrm_timesheet_action_log[[#This Row],[timesheet_id]],ohrm_timesheet[timesheet_id],ohrm_timesheet[end_date],"NF",0,1)</f>
        <v>44955</v>
      </c>
      <c r="K555">
        <f>_xlfn.XLOOKUP(ohrm_timesheet_action_log[[#This Row],[timesheet_id]],ohrm_timesheet[timesheet_id],ohrm_timesheet[Year],"NF",0,1)</f>
        <v>2023</v>
      </c>
      <c r="L555">
        <f>_xlfn.XLOOKUP(ohrm_timesheet_action_log[[#This Row],[timesheet_id]],ohrm_timesheet[timesheet_id],ohrm_timesheet[Month],"NF",0,1)</f>
        <v>1</v>
      </c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</row>
    <row r="556" spans="1:49" x14ac:dyDescent="0.3">
      <c r="A556">
        <v>366</v>
      </c>
      <c r="B556">
        <v>551</v>
      </c>
      <c r="D556" t="s">
        <v>676</v>
      </c>
      <c r="E556" s="1">
        <v>44963</v>
      </c>
      <c r="F556">
        <v>100000</v>
      </c>
      <c r="G556" t="str">
        <f>_xlfn.XLOOKUP(ohrm_timesheet_action_log[[#This Row],[timesheet_id]],ohrm_timesheet[timesheet_id],ohrm_timesheet[Employee Name],"NF",0,1)</f>
        <v>x_Saurabh Shrivastava</v>
      </c>
      <c r="H556" t="str">
        <f>_xlfn.XLOOKUP(ohrm_timesheet_action_log[[#This Row],[timesheet_id]],ohrm_timesheet[timesheet_id],ohrm_timesheet[state],"NF",0,1)</f>
        <v>APPROVED</v>
      </c>
      <c r="I556" s="1">
        <f>_xlfn.XLOOKUP(ohrm_timesheet_action_log[[#This Row],[timesheet_id]],ohrm_timesheet[timesheet_id],ohrm_timesheet[start_date],"NF",0,1)</f>
        <v>44956</v>
      </c>
      <c r="J556" s="1">
        <f>_xlfn.XLOOKUP(ohrm_timesheet_action_log[[#This Row],[timesheet_id]],ohrm_timesheet[timesheet_id],ohrm_timesheet[end_date],"NF",0,1)</f>
        <v>44962</v>
      </c>
      <c r="K556">
        <f>_xlfn.XLOOKUP(ohrm_timesheet_action_log[[#This Row],[timesheet_id]],ohrm_timesheet[timesheet_id],ohrm_timesheet[Year],"NF",0,1)</f>
        <v>2023</v>
      </c>
      <c r="L556">
        <f>_xlfn.XLOOKUP(ohrm_timesheet_action_log[[#This Row],[timesheet_id]],ohrm_timesheet[timesheet_id],ohrm_timesheet[Month],"NF",0,1)</f>
        <v>1</v>
      </c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</row>
    <row r="557" spans="1:49" x14ac:dyDescent="0.3">
      <c r="A557">
        <v>367</v>
      </c>
      <c r="B557">
        <v>552</v>
      </c>
      <c r="C557" t="s">
        <v>55</v>
      </c>
      <c r="D557" t="s">
        <v>675</v>
      </c>
      <c r="E557" s="1">
        <v>44963</v>
      </c>
      <c r="F557">
        <v>3</v>
      </c>
      <c r="G557" t="str">
        <f>_xlfn.XLOOKUP(ohrm_timesheet_action_log[[#This Row],[timesheet_id]],ohrm_timesheet[timesheet_id],ohrm_timesheet[Employee Name],"NF",0,1)</f>
        <v>x_Saurabh Shrivastava</v>
      </c>
      <c r="H557" t="str">
        <f>_xlfn.XLOOKUP(ohrm_timesheet_action_log[[#This Row],[timesheet_id]],ohrm_timesheet[timesheet_id],ohrm_timesheet[state],"NF",0,1)</f>
        <v>APPROVED</v>
      </c>
      <c r="I557" s="1">
        <f>_xlfn.XLOOKUP(ohrm_timesheet_action_log[[#This Row],[timesheet_id]],ohrm_timesheet[timesheet_id],ohrm_timesheet[start_date],"NF",0,1)</f>
        <v>44949</v>
      </c>
      <c r="J557" s="1">
        <f>_xlfn.XLOOKUP(ohrm_timesheet_action_log[[#This Row],[timesheet_id]],ohrm_timesheet[timesheet_id],ohrm_timesheet[end_date],"NF",0,1)</f>
        <v>44955</v>
      </c>
      <c r="K557">
        <f>_xlfn.XLOOKUP(ohrm_timesheet_action_log[[#This Row],[timesheet_id]],ohrm_timesheet[timesheet_id],ohrm_timesheet[Year],"NF",0,1)</f>
        <v>2023</v>
      </c>
      <c r="L557">
        <f>_xlfn.XLOOKUP(ohrm_timesheet_action_log[[#This Row],[timesheet_id]],ohrm_timesheet[timesheet_id],ohrm_timesheet[Month],"NF",0,1)</f>
        <v>1</v>
      </c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</row>
    <row r="558" spans="1:49" x14ac:dyDescent="0.3">
      <c r="A558">
        <v>368</v>
      </c>
      <c r="B558">
        <v>553</v>
      </c>
      <c r="C558" t="s">
        <v>55</v>
      </c>
      <c r="D558" t="s">
        <v>675</v>
      </c>
      <c r="E558" s="1">
        <v>44963</v>
      </c>
      <c r="F558">
        <v>3</v>
      </c>
      <c r="G558" t="str">
        <f>_xlfn.XLOOKUP(ohrm_timesheet_action_log[[#This Row],[timesheet_id]],ohrm_timesheet[timesheet_id],ohrm_timesheet[Employee Name],"NF",0,1)</f>
        <v>x_Saurabh Shrivastava</v>
      </c>
      <c r="H558" t="str">
        <f>_xlfn.XLOOKUP(ohrm_timesheet_action_log[[#This Row],[timesheet_id]],ohrm_timesheet[timesheet_id],ohrm_timesheet[state],"NF",0,1)</f>
        <v>APPROVED</v>
      </c>
      <c r="I558" s="1">
        <f>_xlfn.XLOOKUP(ohrm_timesheet_action_log[[#This Row],[timesheet_id]],ohrm_timesheet[timesheet_id],ohrm_timesheet[start_date],"NF",0,1)</f>
        <v>44942</v>
      </c>
      <c r="J558" s="1">
        <f>_xlfn.XLOOKUP(ohrm_timesheet_action_log[[#This Row],[timesheet_id]],ohrm_timesheet[timesheet_id],ohrm_timesheet[end_date],"NF",0,1)</f>
        <v>44948</v>
      </c>
      <c r="K558">
        <f>_xlfn.XLOOKUP(ohrm_timesheet_action_log[[#This Row],[timesheet_id]],ohrm_timesheet[timesheet_id],ohrm_timesheet[Year],"NF",0,1)</f>
        <v>2023</v>
      </c>
      <c r="L558">
        <f>_xlfn.XLOOKUP(ohrm_timesheet_action_log[[#This Row],[timesheet_id]],ohrm_timesheet[timesheet_id],ohrm_timesheet[Month],"NF",0,1)</f>
        <v>1</v>
      </c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</row>
    <row r="559" spans="1:49" x14ac:dyDescent="0.3">
      <c r="A559">
        <v>369</v>
      </c>
      <c r="B559">
        <v>554</v>
      </c>
      <c r="C559" t="s">
        <v>55</v>
      </c>
      <c r="D559" t="s">
        <v>675</v>
      </c>
      <c r="E559" s="1">
        <v>44963</v>
      </c>
      <c r="F559">
        <v>3</v>
      </c>
      <c r="G559" t="str">
        <f>_xlfn.XLOOKUP(ohrm_timesheet_action_log[[#This Row],[timesheet_id]],ohrm_timesheet[timesheet_id],ohrm_timesheet[Employee Name],"NF",0,1)</f>
        <v>x_Saurabh Shrivastava</v>
      </c>
      <c r="H559" t="str">
        <f>_xlfn.XLOOKUP(ohrm_timesheet_action_log[[#This Row],[timesheet_id]],ohrm_timesheet[timesheet_id],ohrm_timesheet[state],"NF",0,1)</f>
        <v>APPROVED</v>
      </c>
      <c r="I559" s="1">
        <f>_xlfn.XLOOKUP(ohrm_timesheet_action_log[[#This Row],[timesheet_id]],ohrm_timesheet[timesheet_id],ohrm_timesheet[start_date],"NF",0,1)</f>
        <v>44935</v>
      </c>
      <c r="J559" s="1">
        <f>_xlfn.XLOOKUP(ohrm_timesheet_action_log[[#This Row],[timesheet_id]],ohrm_timesheet[timesheet_id],ohrm_timesheet[end_date],"NF",0,1)</f>
        <v>44941</v>
      </c>
      <c r="K559">
        <f>_xlfn.XLOOKUP(ohrm_timesheet_action_log[[#This Row],[timesheet_id]],ohrm_timesheet[timesheet_id],ohrm_timesheet[Year],"NF",0,1)</f>
        <v>2023</v>
      </c>
      <c r="L559">
        <f>_xlfn.XLOOKUP(ohrm_timesheet_action_log[[#This Row],[timesheet_id]],ohrm_timesheet[timesheet_id],ohrm_timesheet[Month],"NF",0,1)</f>
        <v>1</v>
      </c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</row>
    <row r="560" spans="1:49" x14ac:dyDescent="0.3">
      <c r="A560">
        <v>370</v>
      </c>
      <c r="B560">
        <v>555</v>
      </c>
      <c r="C560" t="s">
        <v>55</v>
      </c>
      <c r="D560" t="s">
        <v>675</v>
      </c>
      <c r="E560" s="1">
        <v>44963</v>
      </c>
      <c r="F560">
        <v>3</v>
      </c>
      <c r="G560" t="str">
        <f>_xlfn.XLOOKUP(ohrm_timesheet_action_log[[#This Row],[timesheet_id]],ohrm_timesheet[timesheet_id],ohrm_timesheet[Employee Name],"NF",0,1)</f>
        <v>x_Saurabh Shrivastava</v>
      </c>
      <c r="H560" t="str">
        <f>_xlfn.XLOOKUP(ohrm_timesheet_action_log[[#This Row],[timesheet_id]],ohrm_timesheet[timesheet_id],ohrm_timesheet[state],"NF",0,1)</f>
        <v>APPROVED</v>
      </c>
      <c r="I560" s="1">
        <f>_xlfn.XLOOKUP(ohrm_timesheet_action_log[[#This Row],[timesheet_id]],ohrm_timesheet[timesheet_id],ohrm_timesheet[start_date],"NF",0,1)</f>
        <v>44928</v>
      </c>
      <c r="J560" s="1">
        <f>_xlfn.XLOOKUP(ohrm_timesheet_action_log[[#This Row],[timesheet_id]],ohrm_timesheet[timesheet_id],ohrm_timesheet[end_date],"NF",0,1)</f>
        <v>44934</v>
      </c>
      <c r="K560">
        <f>_xlfn.XLOOKUP(ohrm_timesheet_action_log[[#This Row],[timesheet_id]],ohrm_timesheet[timesheet_id],ohrm_timesheet[Year],"NF",0,1)</f>
        <v>2023</v>
      </c>
      <c r="L560">
        <f>_xlfn.XLOOKUP(ohrm_timesheet_action_log[[#This Row],[timesheet_id]],ohrm_timesheet[timesheet_id],ohrm_timesheet[Month],"NF",0,1)</f>
        <v>1</v>
      </c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</row>
    <row r="561" spans="1:49" x14ac:dyDescent="0.3">
      <c r="A561">
        <v>353</v>
      </c>
      <c r="B561">
        <v>556</v>
      </c>
      <c r="D561" t="s">
        <v>675</v>
      </c>
      <c r="E561" s="1">
        <v>44983</v>
      </c>
      <c r="F561">
        <v>99999</v>
      </c>
      <c r="G561" t="str">
        <f>_xlfn.XLOOKUP(ohrm_timesheet_action_log[[#This Row],[timesheet_id]],ohrm_timesheet[timesheet_id],ohrm_timesheet[Employee Name],"NF",0,1)</f>
        <v>Amol Jalda</v>
      </c>
      <c r="H561" t="str">
        <f>_xlfn.XLOOKUP(ohrm_timesheet_action_log[[#This Row],[timesheet_id]],ohrm_timesheet[timesheet_id],ohrm_timesheet[state],"NF",0,1)</f>
        <v>APPROVED</v>
      </c>
      <c r="I561" s="1">
        <f>_xlfn.XLOOKUP(ohrm_timesheet_action_log[[#This Row],[timesheet_id]],ohrm_timesheet[timesheet_id],ohrm_timesheet[start_date],"NF",0,1)</f>
        <v>44956</v>
      </c>
      <c r="J561" s="1">
        <f>_xlfn.XLOOKUP(ohrm_timesheet_action_log[[#This Row],[timesheet_id]],ohrm_timesheet[timesheet_id],ohrm_timesheet[end_date],"NF",0,1)</f>
        <v>44962</v>
      </c>
      <c r="K561">
        <f>_xlfn.XLOOKUP(ohrm_timesheet_action_log[[#This Row],[timesheet_id]],ohrm_timesheet[timesheet_id],ohrm_timesheet[Year],"NF",0,1)</f>
        <v>2023</v>
      </c>
      <c r="L561">
        <f>_xlfn.XLOOKUP(ohrm_timesheet_action_log[[#This Row],[timesheet_id]],ohrm_timesheet[timesheet_id],ohrm_timesheet[Month],"NF",0,1)</f>
        <v>1</v>
      </c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</row>
    <row r="562" spans="1:49" x14ac:dyDescent="0.3">
      <c r="A562">
        <v>345</v>
      </c>
      <c r="B562">
        <v>557</v>
      </c>
      <c r="D562" t="s">
        <v>675</v>
      </c>
      <c r="E562" s="1">
        <v>44983</v>
      </c>
      <c r="F562">
        <v>99999</v>
      </c>
      <c r="G562" t="str">
        <f>_xlfn.XLOOKUP(ohrm_timesheet_action_log[[#This Row],[timesheet_id]],ohrm_timesheet[timesheet_id],ohrm_timesheet[Employee Name],"NF",0,1)</f>
        <v>Gaurav Kokcha</v>
      </c>
      <c r="H562" t="str">
        <f>_xlfn.XLOOKUP(ohrm_timesheet_action_log[[#This Row],[timesheet_id]],ohrm_timesheet[timesheet_id],ohrm_timesheet[state],"NF",0,1)</f>
        <v>APPROVED</v>
      </c>
      <c r="I562" s="1">
        <f>_xlfn.XLOOKUP(ohrm_timesheet_action_log[[#This Row],[timesheet_id]],ohrm_timesheet[timesheet_id],ohrm_timesheet[start_date],"NF",0,1)</f>
        <v>44956</v>
      </c>
      <c r="J562" s="1">
        <f>_xlfn.XLOOKUP(ohrm_timesheet_action_log[[#This Row],[timesheet_id]],ohrm_timesheet[timesheet_id],ohrm_timesheet[end_date],"NF",0,1)</f>
        <v>44962</v>
      </c>
      <c r="K562">
        <f>_xlfn.XLOOKUP(ohrm_timesheet_action_log[[#This Row],[timesheet_id]],ohrm_timesheet[timesheet_id],ohrm_timesheet[Year],"NF",0,1)</f>
        <v>2023</v>
      </c>
      <c r="L562">
        <f>_xlfn.XLOOKUP(ohrm_timesheet_action_log[[#This Row],[timesheet_id]],ohrm_timesheet[timesheet_id],ohrm_timesheet[Month],"NF",0,1)</f>
        <v>1</v>
      </c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</row>
    <row r="563" spans="1:49" x14ac:dyDescent="0.3">
      <c r="A563">
        <v>344</v>
      </c>
      <c r="B563">
        <v>558</v>
      </c>
      <c r="D563" t="s">
        <v>675</v>
      </c>
      <c r="E563" s="1">
        <v>44983</v>
      </c>
      <c r="F563">
        <v>99999</v>
      </c>
      <c r="G563" t="str">
        <f>_xlfn.XLOOKUP(ohrm_timesheet_action_log[[#This Row],[timesheet_id]],ohrm_timesheet[timesheet_id],ohrm_timesheet[Employee Name],"NF",0,1)</f>
        <v>Gaurav Kokcha</v>
      </c>
      <c r="H563" t="str">
        <f>_xlfn.XLOOKUP(ohrm_timesheet_action_log[[#This Row],[timesheet_id]],ohrm_timesheet[timesheet_id],ohrm_timesheet[state],"NF",0,1)</f>
        <v>APPROVED</v>
      </c>
      <c r="I563" s="1">
        <f>_xlfn.XLOOKUP(ohrm_timesheet_action_log[[#This Row],[timesheet_id]],ohrm_timesheet[timesheet_id],ohrm_timesheet[start_date],"NF",0,1)</f>
        <v>44949</v>
      </c>
      <c r="J563" s="1">
        <f>_xlfn.XLOOKUP(ohrm_timesheet_action_log[[#This Row],[timesheet_id]],ohrm_timesheet[timesheet_id],ohrm_timesheet[end_date],"NF",0,1)</f>
        <v>44955</v>
      </c>
      <c r="K563">
        <f>_xlfn.XLOOKUP(ohrm_timesheet_action_log[[#This Row],[timesheet_id]],ohrm_timesheet[timesheet_id],ohrm_timesheet[Year],"NF",0,1)</f>
        <v>2023</v>
      </c>
      <c r="L563">
        <f>_xlfn.XLOOKUP(ohrm_timesheet_action_log[[#This Row],[timesheet_id]],ohrm_timesheet[timesheet_id],ohrm_timesheet[Month],"NF",0,1)</f>
        <v>1</v>
      </c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</row>
    <row r="564" spans="1:49" x14ac:dyDescent="0.3">
      <c r="A564">
        <v>343</v>
      </c>
      <c r="B564">
        <v>559</v>
      </c>
      <c r="D564" t="s">
        <v>675</v>
      </c>
      <c r="E564" s="1">
        <v>44983</v>
      </c>
      <c r="F564">
        <v>99999</v>
      </c>
      <c r="G564" t="str">
        <f>_xlfn.XLOOKUP(ohrm_timesheet_action_log[[#This Row],[timesheet_id]],ohrm_timesheet[timesheet_id],ohrm_timesheet[Employee Name],"NF",0,1)</f>
        <v>Gaurav Kokcha</v>
      </c>
      <c r="H564" t="str">
        <f>_xlfn.XLOOKUP(ohrm_timesheet_action_log[[#This Row],[timesheet_id]],ohrm_timesheet[timesheet_id],ohrm_timesheet[state],"NF",0,1)</f>
        <v>APPROVED</v>
      </c>
      <c r="I564" s="1">
        <f>_xlfn.XLOOKUP(ohrm_timesheet_action_log[[#This Row],[timesheet_id]],ohrm_timesheet[timesheet_id],ohrm_timesheet[start_date],"NF",0,1)</f>
        <v>44942</v>
      </c>
      <c r="J564" s="1">
        <f>_xlfn.XLOOKUP(ohrm_timesheet_action_log[[#This Row],[timesheet_id]],ohrm_timesheet[timesheet_id],ohrm_timesheet[end_date],"NF",0,1)</f>
        <v>44948</v>
      </c>
      <c r="K564">
        <f>_xlfn.XLOOKUP(ohrm_timesheet_action_log[[#This Row],[timesheet_id]],ohrm_timesheet[timesheet_id],ohrm_timesheet[Year],"NF",0,1)</f>
        <v>2023</v>
      </c>
      <c r="L564">
        <f>_xlfn.XLOOKUP(ohrm_timesheet_action_log[[#This Row],[timesheet_id]],ohrm_timesheet[timesheet_id],ohrm_timesheet[Month],"NF",0,1)</f>
        <v>1</v>
      </c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</row>
    <row r="565" spans="1:49" x14ac:dyDescent="0.3">
      <c r="A565">
        <v>338</v>
      </c>
      <c r="B565">
        <v>560</v>
      </c>
      <c r="D565" t="s">
        <v>675</v>
      </c>
      <c r="E565" s="1">
        <v>44983</v>
      </c>
      <c r="F565">
        <v>99999</v>
      </c>
      <c r="G565" t="str">
        <f>_xlfn.XLOOKUP(ohrm_timesheet_action_log[[#This Row],[timesheet_id]],ohrm_timesheet[timesheet_id],ohrm_timesheet[Employee Name],"NF",0,1)</f>
        <v>Gaurav Kokcha</v>
      </c>
      <c r="H565" t="str">
        <f>_xlfn.XLOOKUP(ohrm_timesheet_action_log[[#This Row],[timesheet_id]],ohrm_timesheet[timesheet_id],ohrm_timesheet[state],"NF",0,1)</f>
        <v>APPROVED</v>
      </c>
      <c r="I565" s="1">
        <f>_xlfn.XLOOKUP(ohrm_timesheet_action_log[[#This Row],[timesheet_id]],ohrm_timesheet[timesheet_id],ohrm_timesheet[start_date],"NF",0,1)</f>
        <v>44935</v>
      </c>
      <c r="J565" s="1">
        <f>_xlfn.XLOOKUP(ohrm_timesheet_action_log[[#This Row],[timesheet_id]],ohrm_timesheet[timesheet_id],ohrm_timesheet[end_date],"NF",0,1)</f>
        <v>44941</v>
      </c>
      <c r="K565">
        <f>_xlfn.XLOOKUP(ohrm_timesheet_action_log[[#This Row],[timesheet_id]],ohrm_timesheet[timesheet_id],ohrm_timesheet[Year],"NF",0,1)</f>
        <v>2023</v>
      </c>
      <c r="L565">
        <f>_xlfn.XLOOKUP(ohrm_timesheet_action_log[[#This Row],[timesheet_id]],ohrm_timesheet[timesheet_id],ohrm_timesheet[Month],"NF",0,1)</f>
        <v>1</v>
      </c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</row>
    <row r="566" spans="1:49" x14ac:dyDescent="0.3">
      <c r="A566">
        <v>339</v>
      </c>
      <c r="B566">
        <v>561</v>
      </c>
      <c r="D566" t="s">
        <v>675</v>
      </c>
      <c r="E566" s="1">
        <v>44983</v>
      </c>
      <c r="F566">
        <v>99999</v>
      </c>
      <c r="G566" t="str">
        <f>_xlfn.XLOOKUP(ohrm_timesheet_action_log[[#This Row],[timesheet_id]],ohrm_timesheet[timesheet_id],ohrm_timesheet[Employee Name],"NF",0,1)</f>
        <v>Gaurav Kokcha</v>
      </c>
      <c r="H566" t="str">
        <f>_xlfn.XLOOKUP(ohrm_timesheet_action_log[[#This Row],[timesheet_id]],ohrm_timesheet[timesheet_id],ohrm_timesheet[state],"NF",0,1)</f>
        <v>APPROVED</v>
      </c>
      <c r="I566" s="1">
        <f>_xlfn.XLOOKUP(ohrm_timesheet_action_log[[#This Row],[timesheet_id]],ohrm_timesheet[timesheet_id],ohrm_timesheet[start_date],"NF",0,1)</f>
        <v>44928</v>
      </c>
      <c r="J566" s="1">
        <f>_xlfn.XLOOKUP(ohrm_timesheet_action_log[[#This Row],[timesheet_id]],ohrm_timesheet[timesheet_id],ohrm_timesheet[end_date],"NF",0,1)</f>
        <v>44934</v>
      </c>
      <c r="K566">
        <f>_xlfn.XLOOKUP(ohrm_timesheet_action_log[[#This Row],[timesheet_id]],ohrm_timesheet[timesheet_id],ohrm_timesheet[Year],"NF",0,1)</f>
        <v>2023</v>
      </c>
      <c r="L566">
        <f>_xlfn.XLOOKUP(ohrm_timesheet_action_log[[#This Row],[timesheet_id]],ohrm_timesheet[timesheet_id],ohrm_timesheet[Month],"NF",0,1)</f>
        <v>1</v>
      </c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</row>
    <row r="567" spans="1:49" x14ac:dyDescent="0.3">
      <c r="A567">
        <v>366</v>
      </c>
      <c r="B567">
        <v>562</v>
      </c>
      <c r="D567" t="s">
        <v>675</v>
      </c>
      <c r="E567" s="1">
        <v>44983</v>
      </c>
      <c r="F567">
        <v>99999</v>
      </c>
      <c r="G567" t="str">
        <f>_xlfn.XLOOKUP(ohrm_timesheet_action_log[[#This Row],[timesheet_id]],ohrm_timesheet[timesheet_id],ohrm_timesheet[Employee Name],"NF",0,1)</f>
        <v>x_Saurabh Shrivastava</v>
      </c>
      <c r="H567" t="str">
        <f>_xlfn.XLOOKUP(ohrm_timesheet_action_log[[#This Row],[timesheet_id]],ohrm_timesheet[timesheet_id],ohrm_timesheet[state],"NF",0,1)</f>
        <v>APPROVED</v>
      </c>
      <c r="I567" s="1">
        <f>_xlfn.XLOOKUP(ohrm_timesheet_action_log[[#This Row],[timesheet_id]],ohrm_timesheet[timesheet_id],ohrm_timesheet[start_date],"NF",0,1)</f>
        <v>44956</v>
      </c>
      <c r="J567" s="1">
        <f>_xlfn.XLOOKUP(ohrm_timesheet_action_log[[#This Row],[timesheet_id]],ohrm_timesheet[timesheet_id],ohrm_timesheet[end_date],"NF",0,1)</f>
        <v>44962</v>
      </c>
      <c r="K567">
        <f>_xlfn.XLOOKUP(ohrm_timesheet_action_log[[#This Row],[timesheet_id]],ohrm_timesheet[timesheet_id],ohrm_timesheet[Year],"NF",0,1)</f>
        <v>2023</v>
      </c>
      <c r="L567">
        <f>_xlfn.XLOOKUP(ohrm_timesheet_action_log[[#This Row],[timesheet_id]],ohrm_timesheet[timesheet_id],ohrm_timesheet[Month],"NF",0,1)</f>
        <v>1</v>
      </c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</row>
    <row r="568" spans="1:49" x14ac:dyDescent="0.3">
      <c r="A568">
        <v>382</v>
      </c>
      <c r="B568">
        <v>563</v>
      </c>
      <c r="D568" t="s">
        <v>676</v>
      </c>
      <c r="E568" s="1">
        <v>44988</v>
      </c>
      <c r="F568">
        <v>14</v>
      </c>
      <c r="G568" t="str">
        <f>_xlfn.XLOOKUP(ohrm_timesheet_action_log[[#This Row],[timesheet_id]],ohrm_timesheet[timesheet_id],ohrm_timesheet[Employee Name],"NF",0,1)</f>
        <v>Amol Jalda</v>
      </c>
      <c r="H568" t="str">
        <f>_xlfn.XLOOKUP(ohrm_timesheet_action_log[[#This Row],[timesheet_id]],ohrm_timesheet[timesheet_id],ohrm_timesheet[state],"NF",0,1)</f>
        <v>APPROVED</v>
      </c>
      <c r="I568" s="1">
        <f>_xlfn.XLOOKUP(ohrm_timesheet_action_log[[#This Row],[timesheet_id]],ohrm_timesheet[timesheet_id],ohrm_timesheet[start_date],"NF",0,1)</f>
        <v>44984</v>
      </c>
      <c r="J568" s="1">
        <f>_xlfn.XLOOKUP(ohrm_timesheet_action_log[[#This Row],[timesheet_id]],ohrm_timesheet[timesheet_id],ohrm_timesheet[end_date],"NF",0,1)</f>
        <v>44990</v>
      </c>
      <c r="K568">
        <f>_xlfn.XLOOKUP(ohrm_timesheet_action_log[[#This Row],[timesheet_id]],ohrm_timesheet[timesheet_id],ohrm_timesheet[Year],"NF",0,1)</f>
        <v>2023</v>
      </c>
      <c r="L568">
        <f>_xlfn.XLOOKUP(ohrm_timesheet_action_log[[#This Row],[timesheet_id]],ohrm_timesheet[timesheet_id],ohrm_timesheet[Month],"NF",0,1)</f>
        <v>2</v>
      </c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</row>
    <row r="569" spans="1:49" x14ac:dyDescent="0.3">
      <c r="A569">
        <v>346</v>
      </c>
      <c r="B569">
        <v>564</v>
      </c>
      <c r="D569" t="s">
        <v>676</v>
      </c>
      <c r="E569" s="1">
        <v>44988</v>
      </c>
      <c r="F569">
        <v>6</v>
      </c>
      <c r="G569" t="str">
        <f>_xlfn.XLOOKUP(ohrm_timesheet_action_log[[#This Row],[timesheet_id]],ohrm_timesheet[timesheet_id],ohrm_timesheet[Employee Name],"NF",0,1)</f>
        <v>Shekhar Sharma</v>
      </c>
      <c r="H569" t="str">
        <f>_xlfn.XLOOKUP(ohrm_timesheet_action_log[[#This Row],[timesheet_id]],ohrm_timesheet[timesheet_id],ohrm_timesheet[state],"NF",0,1)</f>
        <v>APPROVED</v>
      </c>
      <c r="I569" s="1">
        <f>_xlfn.XLOOKUP(ohrm_timesheet_action_log[[#This Row],[timesheet_id]],ohrm_timesheet[timesheet_id],ohrm_timesheet[start_date],"NF",0,1)</f>
        <v>44956</v>
      </c>
      <c r="J569" s="1">
        <f>_xlfn.XLOOKUP(ohrm_timesheet_action_log[[#This Row],[timesheet_id]],ohrm_timesheet[timesheet_id],ohrm_timesheet[end_date],"NF",0,1)</f>
        <v>44962</v>
      </c>
      <c r="K569">
        <f>_xlfn.XLOOKUP(ohrm_timesheet_action_log[[#This Row],[timesheet_id]],ohrm_timesheet[timesheet_id],ohrm_timesheet[Year],"NF",0,1)</f>
        <v>2023</v>
      </c>
      <c r="L569">
        <f>_xlfn.XLOOKUP(ohrm_timesheet_action_log[[#This Row],[timesheet_id]],ohrm_timesheet[timesheet_id],ohrm_timesheet[Month],"NF",0,1)</f>
        <v>1</v>
      </c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</row>
    <row r="570" spans="1:49" x14ac:dyDescent="0.3">
      <c r="A570">
        <v>383</v>
      </c>
      <c r="B570">
        <v>565</v>
      </c>
      <c r="D570" t="s">
        <v>676</v>
      </c>
      <c r="E570" s="1">
        <v>44988</v>
      </c>
      <c r="F570">
        <v>6</v>
      </c>
      <c r="G570" t="str">
        <f>_xlfn.XLOOKUP(ohrm_timesheet_action_log[[#This Row],[timesheet_id]],ohrm_timesheet[timesheet_id],ohrm_timesheet[Employee Name],"NF",0,1)</f>
        <v>Shekhar Sharma</v>
      </c>
      <c r="H570" t="str">
        <f>_xlfn.XLOOKUP(ohrm_timesheet_action_log[[#This Row],[timesheet_id]],ohrm_timesheet[timesheet_id],ohrm_timesheet[state],"NF",0,1)</f>
        <v>APPROVED</v>
      </c>
      <c r="I570" s="1">
        <f>_xlfn.XLOOKUP(ohrm_timesheet_action_log[[#This Row],[timesheet_id]],ohrm_timesheet[timesheet_id],ohrm_timesheet[start_date],"NF",0,1)</f>
        <v>44963</v>
      </c>
      <c r="J570" s="1">
        <f>_xlfn.XLOOKUP(ohrm_timesheet_action_log[[#This Row],[timesheet_id]],ohrm_timesheet[timesheet_id],ohrm_timesheet[end_date],"NF",0,1)</f>
        <v>44969</v>
      </c>
      <c r="K570">
        <f>_xlfn.XLOOKUP(ohrm_timesheet_action_log[[#This Row],[timesheet_id]],ohrm_timesheet[timesheet_id],ohrm_timesheet[Year],"NF",0,1)</f>
        <v>2023</v>
      </c>
      <c r="L570">
        <f>_xlfn.XLOOKUP(ohrm_timesheet_action_log[[#This Row],[timesheet_id]],ohrm_timesheet[timesheet_id],ohrm_timesheet[Month],"NF",0,1)</f>
        <v>2</v>
      </c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</row>
    <row r="571" spans="1:49" x14ac:dyDescent="0.3">
      <c r="A571">
        <v>364</v>
      </c>
      <c r="B571">
        <v>566</v>
      </c>
      <c r="D571" t="s">
        <v>676</v>
      </c>
      <c r="E571" s="1">
        <v>44988</v>
      </c>
      <c r="F571">
        <v>15</v>
      </c>
      <c r="G571" t="str">
        <f>_xlfn.XLOOKUP(ohrm_timesheet_action_log[[#This Row],[timesheet_id]],ohrm_timesheet[timesheet_id],ohrm_timesheet[Employee Name],"NF",0,1)</f>
        <v>Gaurav Kokcha</v>
      </c>
      <c r="H571" t="str">
        <f>_xlfn.XLOOKUP(ohrm_timesheet_action_log[[#This Row],[timesheet_id]],ohrm_timesheet[timesheet_id],ohrm_timesheet[state],"NF",0,1)</f>
        <v>APPROVED</v>
      </c>
      <c r="I571" s="1">
        <f>_xlfn.XLOOKUP(ohrm_timesheet_action_log[[#This Row],[timesheet_id]],ohrm_timesheet[timesheet_id],ohrm_timesheet[start_date],"NF",0,1)</f>
        <v>44963</v>
      </c>
      <c r="J571" s="1">
        <f>_xlfn.XLOOKUP(ohrm_timesheet_action_log[[#This Row],[timesheet_id]],ohrm_timesheet[timesheet_id],ohrm_timesheet[end_date],"NF",0,1)</f>
        <v>44969</v>
      </c>
      <c r="K571">
        <f>_xlfn.XLOOKUP(ohrm_timesheet_action_log[[#This Row],[timesheet_id]],ohrm_timesheet[timesheet_id],ohrm_timesheet[Year],"NF",0,1)</f>
        <v>2023</v>
      </c>
      <c r="L571">
        <f>_xlfn.XLOOKUP(ohrm_timesheet_action_log[[#This Row],[timesheet_id]],ohrm_timesheet[timesheet_id],ohrm_timesheet[Month],"NF",0,1)</f>
        <v>2</v>
      </c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</row>
    <row r="572" spans="1:49" x14ac:dyDescent="0.3">
      <c r="A572">
        <v>380</v>
      </c>
      <c r="B572">
        <v>567</v>
      </c>
      <c r="D572" t="s">
        <v>676</v>
      </c>
      <c r="E572" s="1">
        <v>44988</v>
      </c>
      <c r="F572">
        <v>15</v>
      </c>
      <c r="G572" t="str">
        <f>_xlfn.XLOOKUP(ohrm_timesheet_action_log[[#This Row],[timesheet_id]],ohrm_timesheet[timesheet_id],ohrm_timesheet[Employee Name],"NF",0,1)</f>
        <v>Gaurav Kokcha</v>
      </c>
      <c r="H572" t="str">
        <f>_xlfn.XLOOKUP(ohrm_timesheet_action_log[[#This Row],[timesheet_id]],ohrm_timesheet[timesheet_id],ohrm_timesheet[state],"NF",0,1)</f>
        <v>APPROVED</v>
      </c>
      <c r="I572" s="1">
        <f>_xlfn.XLOOKUP(ohrm_timesheet_action_log[[#This Row],[timesheet_id]],ohrm_timesheet[timesheet_id],ohrm_timesheet[start_date],"NF",0,1)</f>
        <v>44970</v>
      </c>
      <c r="J572" s="1">
        <f>_xlfn.XLOOKUP(ohrm_timesheet_action_log[[#This Row],[timesheet_id]],ohrm_timesheet[timesheet_id],ohrm_timesheet[end_date],"NF",0,1)</f>
        <v>44976</v>
      </c>
      <c r="K572">
        <f>_xlfn.XLOOKUP(ohrm_timesheet_action_log[[#This Row],[timesheet_id]],ohrm_timesheet[timesheet_id],ohrm_timesheet[Year],"NF",0,1)</f>
        <v>2023</v>
      </c>
      <c r="L572">
        <f>_xlfn.XLOOKUP(ohrm_timesheet_action_log[[#This Row],[timesheet_id]],ohrm_timesheet[timesheet_id],ohrm_timesheet[Month],"NF",0,1)</f>
        <v>2</v>
      </c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</row>
    <row r="573" spans="1:49" x14ac:dyDescent="0.3">
      <c r="A573">
        <v>381</v>
      </c>
      <c r="B573">
        <v>568</v>
      </c>
      <c r="D573" t="s">
        <v>676</v>
      </c>
      <c r="E573" s="1">
        <v>44988</v>
      </c>
      <c r="F573">
        <v>15</v>
      </c>
      <c r="G573" t="str">
        <f>_xlfn.XLOOKUP(ohrm_timesheet_action_log[[#This Row],[timesheet_id]],ohrm_timesheet[timesheet_id],ohrm_timesheet[Employee Name],"NF",0,1)</f>
        <v>Gaurav Kokcha</v>
      </c>
      <c r="H573" t="str">
        <f>_xlfn.XLOOKUP(ohrm_timesheet_action_log[[#This Row],[timesheet_id]],ohrm_timesheet[timesheet_id],ohrm_timesheet[state],"NF",0,1)</f>
        <v>APPROVED</v>
      </c>
      <c r="I573" s="1">
        <f>_xlfn.XLOOKUP(ohrm_timesheet_action_log[[#This Row],[timesheet_id]],ohrm_timesheet[timesheet_id],ohrm_timesheet[start_date],"NF",0,1)</f>
        <v>44977</v>
      </c>
      <c r="J573" s="1">
        <f>_xlfn.XLOOKUP(ohrm_timesheet_action_log[[#This Row],[timesheet_id]],ohrm_timesheet[timesheet_id],ohrm_timesheet[end_date],"NF",0,1)</f>
        <v>44983</v>
      </c>
      <c r="K573">
        <f>_xlfn.XLOOKUP(ohrm_timesheet_action_log[[#This Row],[timesheet_id]],ohrm_timesheet[timesheet_id],ohrm_timesheet[Year],"NF",0,1)</f>
        <v>2023</v>
      </c>
      <c r="L573">
        <f>_xlfn.XLOOKUP(ohrm_timesheet_action_log[[#This Row],[timesheet_id]],ohrm_timesheet[timesheet_id],ohrm_timesheet[Month],"NF",0,1)</f>
        <v>2</v>
      </c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</row>
    <row r="574" spans="1:49" x14ac:dyDescent="0.3">
      <c r="A574">
        <v>384</v>
      </c>
      <c r="B574">
        <v>569</v>
      </c>
      <c r="D574" t="s">
        <v>676</v>
      </c>
      <c r="E574" s="1">
        <v>44988</v>
      </c>
      <c r="F574">
        <v>6</v>
      </c>
      <c r="G574" t="str">
        <f>_xlfn.XLOOKUP(ohrm_timesheet_action_log[[#This Row],[timesheet_id]],ohrm_timesheet[timesheet_id],ohrm_timesheet[Employee Name],"NF",0,1)</f>
        <v>Shekhar Sharma</v>
      </c>
      <c r="H574" t="str">
        <f>_xlfn.XLOOKUP(ohrm_timesheet_action_log[[#This Row],[timesheet_id]],ohrm_timesheet[timesheet_id],ohrm_timesheet[state],"NF",0,1)</f>
        <v>APPROVED</v>
      </c>
      <c r="I574" s="1">
        <f>_xlfn.XLOOKUP(ohrm_timesheet_action_log[[#This Row],[timesheet_id]],ohrm_timesheet[timesheet_id],ohrm_timesheet[start_date],"NF",0,1)</f>
        <v>44970</v>
      </c>
      <c r="J574" s="1">
        <f>_xlfn.XLOOKUP(ohrm_timesheet_action_log[[#This Row],[timesheet_id]],ohrm_timesheet[timesheet_id],ohrm_timesheet[end_date],"NF",0,1)</f>
        <v>44976</v>
      </c>
      <c r="K574">
        <f>_xlfn.XLOOKUP(ohrm_timesheet_action_log[[#This Row],[timesheet_id]],ohrm_timesheet[timesheet_id],ohrm_timesheet[Year],"NF",0,1)</f>
        <v>2023</v>
      </c>
      <c r="L574">
        <f>_xlfn.XLOOKUP(ohrm_timesheet_action_log[[#This Row],[timesheet_id]],ohrm_timesheet[timesheet_id],ohrm_timesheet[Month],"NF",0,1)</f>
        <v>2</v>
      </c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</row>
    <row r="575" spans="1:49" x14ac:dyDescent="0.3">
      <c r="A575">
        <v>385</v>
      </c>
      <c r="B575">
        <v>570</v>
      </c>
      <c r="D575" t="s">
        <v>676</v>
      </c>
      <c r="E575" s="1">
        <v>44988</v>
      </c>
      <c r="F575">
        <v>6</v>
      </c>
      <c r="G575" t="str">
        <f>_xlfn.XLOOKUP(ohrm_timesheet_action_log[[#This Row],[timesheet_id]],ohrm_timesheet[timesheet_id],ohrm_timesheet[Employee Name],"NF",0,1)</f>
        <v>Shekhar Sharma</v>
      </c>
      <c r="H575" t="str">
        <f>_xlfn.XLOOKUP(ohrm_timesheet_action_log[[#This Row],[timesheet_id]],ohrm_timesheet[timesheet_id],ohrm_timesheet[state],"NF",0,1)</f>
        <v>APPROVED</v>
      </c>
      <c r="I575" s="1">
        <f>_xlfn.XLOOKUP(ohrm_timesheet_action_log[[#This Row],[timesheet_id]],ohrm_timesheet[timesheet_id],ohrm_timesheet[start_date],"NF",0,1)</f>
        <v>44977</v>
      </c>
      <c r="J575" s="1">
        <f>_xlfn.XLOOKUP(ohrm_timesheet_action_log[[#This Row],[timesheet_id]],ohrm_timesheet[timesheet_id],ohrm_timesheet[end_date],"NF",0,1)</f>
        <v>44983</v>
      </c>
      <c r="K575">
        <f>_xlfn.XLOOKUP(ohrm_timesheet_action_log[[#This Row],[timesheet_id]],ohrm_timesheet[timesheet_id],ohrm_timesheet[Year],"NF",0,1)</f>
        <v>2023</v>
      </c>
      <c r="L575">
        <f>_xlfn.XLOOKUP(ohrm_timesheet_action_log[[#This Row],[timesheet_id]],ohrm_timesheet[timesheet_id],ohrm_timesheet[Month],"NF",0,1)</f>
        <v>2</v>
      </c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</row>
    <row r="576" spans="1:49" x14ac:dyDescent="0.3">
      <c r="A576">
        <v>377</v>
      </c>
      <c r="B576">
        <v>571</v>
      </c>
      <c r="D576" t="s">
        <v>676</v>
      </c>
      <c r="E576" s="1">
        <v>44988</v>
      </c>
      <c r="F576">
        <v>6</v>
      </c>
      <c r="G576" t="str">
        <f>_xlfn.XLOOKUP(ohrm_timesheet_action_log[[#This Row],[timesheet_id]],ohrm_timesheet[timesheet_id],ohrm_timesheet[Employee Name],"NF",0,1)</f>
        <v>Shekhar Sharma</v>
      </c>
      <c r="H576" t="str">
        <f>_xlfn.XLOOKUP(ohrm_timesheet_action_log[[#This Row],[timesheet_id]],ohrm_timesheet[timesheet_id],ohrm_timesheet[state],"NF",0,1)</f>
        <v>APPROVED</v>
      </c>
      <c r="I576" s="1">
        <f>_xlfn.XLOOKUP(ohrm_timesheet_action_log[[#This Row],[timesheet_id]],ohrm_timesheet[timesheet_id],ohrm_timesheet[start_date],"NF",0,1)</f>
        <v>44984</v>
      </c>
      <c r="J576" s="1">
        <f>_xlfn.XLOOKUP(ohrm_timesheet_action_log[[#This Row],[timesheet_id]],ohrm_timesheet[timesheet_id],ohrm_timesheet[end_date],"NF",0,1)</f>
        <v>44990</v>
      </c>
      <c r="K576">
        <f>_xlfn.XLOOKUP(ohrm_timesheet_action_log[[#This Row],[timesheet_id]],ohrm_timesheet[timesheet_id],ohrm_timesheet[Year],"NF",0,1)</f>
        <v>2023</v>
      </c>
      <c r="L576">
        <f>_xlfn.XLOOKUP(ohrm_timesheet_action_log[[#This Row],[timesheet_id]],ohrm_timesheet[timesheet_id],ohrm_timesheet[Month],"NF",0,1)</f>
        <v>2</v>
      </c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</row>
    <row r="577" spans="1:49" x14ac:dyDescent="0.3">
      <c r="A577">
        <v>390</v>
      </c>
      <c r="B577">
        <v>572</v>
      </c>
      <c r="D577" t="s">
        <v>676</v>
      </c>
      <c r="E577" s="1">
        <v>44988</v>
      </c>
      <c r="F577">
        <v>14</v>
      </c>
      <c r="G577" t="str">
        <f>_xlfn.XLOOKUP(ohrm_timesheet_action_log[[#This Row],[timesheet_id]],ohrm_timesheet[timesheet_id],ohrm_timesheet[Employee Name],"NF",0,1)</f>
        <v>Amol Jalda</v>
      </c>
      <c r="H577" t="str">
        <f>_xlfn.XLOOKUP(ohrm_timesheet_action_log[[#This Row],[timesheet_id]],ohrm_timesheet[timesheet_id],ohrm_timesheet[state],"NF",0,1)</f>
        <v>APPROVED</v>
      </c>
      <c r="I577" s="1">
        <f>_xlfn.XLOOKUP(ohrm_timesheet_action_log[[#This Row],[timesheet_id]],ohrm_timesheet[timesheet_id],ohrm_timesheet[start_date],"NF",0,1)</f>
        <v>44970</v>
      </c>
      <c r="J577" s="1">
        <f>_xlfn.XLOOKUP(ohrm_timesheet_action_log[[#This Row],[timesheet_id]],ohrm_timesheet[timesheet_id],ohrm_timesheet[end_date],"NF",0,1)</f>
        <v>44976</v>
      </c>
      <c r="K577">
        <f>_xlfn.XLOOKUP(ohrm_timesheet_action_log[[#This Row],[timesheet_id]],ohrm_timesheet[timesheet_id],ohrm_timesheet[Year],"NF",0,1)</f>
        <v>2023</v>
      </c>
      <c r="L577">
        <f>_xlfn.XLOOKUP(ohrm_timesheet_action_log[[#This Row],[timesheet_id]],ohrm_timesheet[timesheet_id],ohrm_timesheet[Month],"NF",0,1)</f>
        <v>2</v>
      </c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</row>
    <row r="578" spans="1:49" x14ac:dyDescent="0.3">
      <c r="A578">
        <v>389</v>
      </c>
      <c r="B578">
        <v>573</v>
      </c>
      <c r="D578" t="s">
        <v>676</v>
      </c>
      <c r="E578" s="1">
        <v>44988</v>
      </c>
      <c r="F578">
        <v>14</v>
      </c>
      <c r="G578" t="str">
        <f>_xlfn.XLOOKUP(ohrm_timesheet_action_log[[#This Row],[timesheet_id]],ohrm_timesheet[timesheet_id],ohrm_timesheet[Employee Name],"NF",0,1)</f>
        <v>Amol Jalda</v>
      </c>
      <c r="H578" t="str">
        <f>_xlfn.XLOOKUP(ohrm_timesheet_action_log[[#This Row],[timesheet_id]],ohrm_timesheet[timesheet_id],ohrm_timesheet[state],"NF",0,1)</f>
        <v>APPROVED</v>
      </c>
      <c r="I578" s="1">
        <f>_xlfn.XLOOKUP(ohrm_timesheet_action_log[[#This Row],[timesheet_id]],ohrm_timesheet[timesheet_id],ohrm_timesheet[start_date],"NF",0,1)</f>
        <v>44963</v>
      </c>
      <c r="J578" s="1">
        <f>_xlfn.XLOOKUP(ohrm_timesheet_action_log[[#This Row],[timesheet_id]],ohrm_timesheet[timesheet_id],ohrm_timesheet[end_date],"NF",0,1)</f>
        <v>44969</v>
      </c>
      <c r="K578">
        <f>_xlfn.XLOOKUP(ohrm_timesheet_action_log[[#This Row],[timesheet_id]],ohrm_timesheet[timesheet_id],ohrm_timesheet[Year],"NF",0,1)</f>
        <v>2023</v>
      </c>
      <c r="L578">
        <f>_xlfn.XLOOKUP(ohrm_timesheet_action_log[[#This Row],[timesheet_id]],ohrm_timesheet[timesheet_id],ohrm_timesheet[Month],"NF",0,1)</f>
        <v>2</v>
      </c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</row>
    <row r="579" spans="1:49" x14ac:dyDescent="0.3">
      <c r="A579">
        <v>379</v>
      </c>
      <c r="B579">
        <v>574</v>
      </c>
      <c r="D579" t="s">
        <v>676</v>
      </c>
      <c r="E579" s="1">
        <v>44988</v>
      </c>
      <c r="F579">
        <v>15</v>
      </c>
      <c r="G579" t="str">
        <f>_xlfn.XLOOKUP(ohrm_timesheet_action_log[[#This Row],[timesheet_id]],ohrm_timesheet[timesheet_id],ohrm_timesheet[Employee Name],"NF",0,1)</f>
        <v>Gaurav Kokcha</v>
      </c>
      <c r="H579" t="str">
        <f>_xlfn.XLOOKUP(ohrm_timesheet_action_log[[#This Row],[timesheet_id]],ohrm_timesheet[timesheet_id],ohrm_timesheet[state],"NF",0,1)</f>
        <v>APPROVED</v>
      </c>
      <c r="I579" s="1">
        <f>_xlfn.XLOOKUP(ohrm_timesheet_action_log[[#This Row],[timesheet_id]],ohrm_timesheet[timesheet_id],ohrm_timesheet[start_date],"NF",0,1)</f>
        <v>44984</v>
      </c>
      <c r="J579" s="1">
        <f>_xlfn.XLOOKUP(ohrm_timesheet_action_log[[#This Row],[timesheet_id]],ohrm_timesheet[timesheet_id],ohrm_timesheet[end_date],"NF",0,1)</f>
        <v>44990</v>
      </c>
      <c r="K579">
        <f>_xlfn.XLOOKUP(ohrm_timesheet_action_log[[#This Row],[timesheet_id]],ohrm_timesheet[timesheet_id],ohrm_timesheet[Year],"NF",0,1)</f>
        <v>2023</v>
      </c>
      <c r="L579">
        <f>_xlfn.XLOOKUP(ohrm_timesheet_action_log[[#This Row],[timesheet_id]],ohrm_timesheet[timesheet_id],ohrm_timesheet[Month],"NF",0,1)</f>
        <v>2</v>
      </c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</row>
    <row r="580" spans="1:49" x14ac:dyDescent="0.3">
      <c r="A580">
        <v>392</v>
      </c>
      <c r="B580">
        <v>575</v>
      </c>
      <c r="D580" t="s">
        <v>676</v>
      </c>
      <c r="E580" s="1">
        <v>44988</v>
      </c>
      <c r="F580">
        <v>100000</v>
      </c>
      <c r="G580" t="str">
        <f>_xlfn.XLOOKUP(ohrm_timesheet_action_log[[#This Row],[timesheet_id]],ohrm_timesheet[timesheet_id],ohrm_timesheet[Employee Name],"NF",0,1)</f>
        <v>x_Saurabh Shrivastava</v>
      </c>
      <c r="H580" t="str">
        <f>_xlfn.XLOOKUP(ohrm_timesheet_action_log[[#This Row],[timesheet_id]],ohrm_timesheet[timesheet_id],ohrm_timesheet[state],"NF",0,1)</f>
        <v>APPROVED</v>
      </c>
      <c r="I580" s="1">
        <f>_xlfn.XLOOKUP(ohrm_timesheet_action_log[[#This Row],[timesheet_id]],ohrm_timesheet[timesheet_id],ohrm_timesheet[start_date],"NF",0,1)</f>
        <v>44984</v>
      </c>
      <c r="J580" s="1">
        <f>_xlfn.XLOOKUP(ohrm_timesheet_action_log[[#This Row],[timesheet_id]],ohrm_timesheet[timesheet_id],ohrm_timesheet[end_date],"NF",0,1)</f>
        <v>44990</v>
      </c>
      <c r="K580">
        <f>_xlfn.XLOOKUP(ohrm_timesheet_action_log[[#This Row],[timesheet_id]],ohrm_timesheet[timesheet_id],ohrm_timesheet[Year],"NF",0,1)</f>
        <v>2023</v>
      </c>
      <c r="L580">
        <f>_xlfn.XLOOKUP(ohrm_timesheet_action_log[[#This Row],[timesheet_id]],ohrm_timesheet[timesheet_id],ohrm_timesheet[Month],"NF",0,1)</f>
        <v>2</v>
      </c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</row>
    <row r="581" spans="1:49" x14ac:dyDescent="0.3">
      <c r="A581">
        <v>394</v>
      </c>
      <c r="B581">
        <v>576</v>
      </c>
      <c r="D581" t="s">
        <v>676</v>
      </c>
      <c r="E581" s="1">
        <v>44988</v>
      </c>
      <c r="F581">
        <v>100000</v>
      </c>
      <c r="G581" t="str">
        <f>_xlfn.XLOOKUP(ohrm_timesheet_action_log[[#This Row],[timesheet_id]],ohrm_timesheet[timesheet_id],ohrm_timesheet[Employee Name],"NF",0,1)</f>
        <v>x_Saurabh Shrivastava</v>
      </c>
      <c r="H581" t="str">
        <f>_xlfn.XLOOKUP(ohrm_timesheet_action_log[[#This Row],[timesheet_id]],ohrm_timesheet[timesheet_id],ohrm_timesheet[state],"NF",0,1)</f>
        <v>APPROVED</v>
      </c>
      <c r="I581" s="1">
        <f>_xlfn.XLOOKUP(ohrm_timesheet_action_log[[#This Row],[timesheet_id]],ohrm_timesheet[timesheet_id],ohrm_timesheet[start_date],"NF",0,1)</f>
        <v>44977</v>
      </c>
      <c r="J581" s="1">
        <f>_xlfn.XLOOKUP(ohrm_timesheet_action_log[[#This Row],[timesheet_id]],ohrm_timesheet[timesheet_id],ohrm_timesheet[end_date],"NF",0,1)</f>
        <v>44983</v>
      </c>
      <c r="K581">
        <f>_xlfn.XLOOKUP(ohrm_timesheet_action_log[[#This Row],[timesheet_id]],ohrm_timesheet[timesheet_id],ohrm_timesheet[Year],"NF",0,1)</f>
        <v>2023</v>
      </c>
      <c r="L581">
        <f>_xlfn.XLOOKUP(ohrm_timesheet_action_log[[#This Row],[timesheet_id]],ohrm_timesheet[timesheet_id],ohrm_timesheet[Month],"NF",0,1)</f>
        <v>2</v>
      </c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</row>
    <row r="582" spans="1:49" x14ac:dyDescent="0.3">
      <c r="A582">
        <v>393</v>
      </c>
      <c r="B582">
        <v>577</v>
      </c>
      <c r="D582" t="s">
        <v>676</v>
      </c>
      <c r="E582" s="1">
        <v>44988</v>
      </c>
      <c r="F582">
        <v>100000</v>
      </c>
      <c r="G582" t="str">
        <f>_xlfn.XLOOKUP(ohrm_timesheet_action_log[[#This Row],[timesheet_id]],ohrm_timesheet[timesheet_id],ohrm_timesheet[Employee Name],"NF",0,1)</f>
        <v>x_Saurabh Shrivastava</v>
      </c>
      <c r="H582" t="str">
        <f>_xlfn.XLOOKUP(ohrm_timesheet_action_log[[#This Row],[timesheet_id]],ohrm_timesheet[timesheet_id],ohrm_timesheet[state],"NF",0,1)</f>
        <v>APPROVED</v>
      </c>
      <c r="I582" s="1">
        <f>_xlfn.XLOOKUP(ohrm_timesheet_action_log[[#This Row],[timesheet_id]],ohrm_timesheet[timesheet_id],ohrm_timesheet[start_date],"NF",0,1)</f>
        <v>44970</v>
      </c>
      <c r="J582" s="1">
        <f>_xlfn.XLOOKUP(ohrm_timesheet_action_log[[#This Row],[timesheet_id]],ohrm_timesheet[timesheet_id],ohrm_timesheet[end_date],"NF",0,1)</f>
        <v>44976</v>
      </c>
      <c r="K582">
        <f>_xlfn.XLOOKUP(ohrm_timesheet_action_log[[#This Row],[timesheet_id]],ohrm_timesheet[timesheet_id],ohrm_timesheet[Year],"NF",0,1)</f>
        <v>2023</v>
      </c>
      <c r="L582">
        <f>_xlfn.XLOOKUP(ohrm_timesheet_action_log[[#This Row],[timesheet_id]],ohrm_timesheet[timesheet_id],ohrm_timesheet[Month],"NF",0,1)</f>
        <v>2</v>
      </c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</row>
    <row r="583" spans="1:49" x14ac:dyDescent="0.3">
      <c r="A583">
        <v>365</v>
      </c>
      <c r="B583">
        <v>578</v>
      </c>
      <c r="D583" t="s">
        <v>676</v>
      </c>
      <c r="E583" s="1">
        <v>44988</v>
      </c>
      <c r="F583">
        <v>100000</v>
      </c>
      <c r="G583" t="str">
        <f>_xlfn.XLOOKUP(ohrm_timesheet_action_log[[#This Row],[timesheet_id]],ohrm_timesheet[timesheet_id],ohrm_timesheet[Employee Name],"NF",0,1)</f>
        <v>x_Saurabh Shrivastava</v>
      </c>
      <c r="H583" t="str">
        <f>_xlfn.XLOOKUP(ohrm_timesheet_action_log[[#This Row],[timesheet_id]],ohrm_timesheet[timesheet_id],ohrm_timesheet[state],"NF",0,1)</f>
        <v>APPROVED</v>
      </c>
      <c r="I583" s="1">
        <f>_xlfn.XLOOKUP(ohrm_timesheet_action_log[[#This Row],[timesheet_id]],ohrm_timesheet[timesheet_id],ohrm_timesheet[start_date],"NF",0,1)</f>
        <v>44963</v>
      </c>
      <c r="J583" s="1">
        <f>_xlfn.XLOOKUP(ohrm_timesheet_action_log[[#This Row],[timesheet_id]],ohrm_timesheet[timesheet_id],ohrm_timesheet[end_date],"NF",0,1)</f>
        <v>44969</v>
      </c>
      <c r="K583">
        <f>_xlfn.XLOOKUP(ohrm_timesheet_action_log[[#This Row],[timesheet_id]],ohrm_timesheet[timesheet_id],ohrm_timesheet[Year],"NF",0,1)</f>
        <v>2023</v>
      </c>
      <c r="L583">
        <f>_xlfn.XLOOKUP(ohrm_timesheet_action_log[[#This Row],[timesheet_id]],ohrm_timesheet[timesheet_id],ohrm_timesheet[Month],"NF",0,1)</f>
        <v>2</v>
      </c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</row>
    <row r="584" spans="1:49" x14ac:dyDescent="0.3">
      <c r="A584">
        <v>359</v>
      </c>
      <c r="B584">
        <v>579</v>
      </c>
      <c r="D584" t="s">
        <v>676</v>
      </c>
      <c r="E584" s="1">
        <v>44988</v>
      </c>
      <c r="F584">
        <v>16</v>
      </c>
      <c r="G584" t="str">
        <f>_xlfn.XLOOKUP(ohrm_timesheet_action_log[[#This Row],[timesheet_id]],ohrm_timesheet[timesheet_id],ohrm_timesheet[Employee Name],"NF",0,1)</f>
        <v>Neha Chaudhary</v>
      </c>
      <c r="H584" t="str">
        <f>_xlfn.XLOOKUP(ohrm_timesheet_action_log[[#This Row],[timesheet_id]],ohrm_timesheet[timesheet_id],ohrm_timesheet[state],"NF",0,1)</f>
        <v>APPROVED</v>
      </c>
      <c r="I584" s="1">
        <f>_xlfn.XLOOKUP(ohrm_timesheet_action_log[[#This Row],[timesheet_id]],ohrm_timesheet[timesheet_id],ohrm_timesheet[start_date],"NF",0,1)</f>
        <v>44956</v>
      </c>
      <c r="J584" s="1">
        <f>_xlfn.XLOOKUP(ohrm_timesheet_action_log[[#This Row],[timesheet_id]],ohrm_timesheet[timesheet_id],ohrm_timesheet[end_date],"NF",0,1)</f>
        <v>44962</v>
      </c>
      <c r="K584">
        <f>_xlfn.XLOOKUP(ohrm_timesheet_action_log[[#This Row],[timesheet_id]],ohrm_timesheet[timesheet_id],ohrm_timesheet[Year],"NF",0,1)</f>
        <v>2023</v>
      </c>
      <c r="L584">
        <f>_xlfn.XLOOKUP(ohrm_timesheet_action_log[[#This Row],[timesheet_id]],ohrm_timesheet[timesheet_id],ohrm_timesheet[Month],"NF",0,1)</f>
        <v>1</v>
      </c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</row>
    <row r="585" spans="1:49" x14ac:dyDescent="0.3">
      <c r="A585">
        <v>395</v>
      </c>
      <c r="B585">
        <v>580</v>
      </c>
      <c r="D585" t="s">
        <v>676</v>
      </c>
      <c r="E585" s="1">
        <v>44988</v>
      </c>
      <c r="F585">
        <v>16</v>
      </c>
      <c r="G585" t="str">
        <f>_xlfn.XLOOKUP(ohrm_timesheet_action_log[[#This Row],[timesheet_id]],ohrm_timesheet[timesheet_id],ohrm_timesheet[Employee Name],"NF",0,1)</f>
        <v>Neha Chaudhary</v>
      </c>
      <c r="H585" t="str">
        <f>_xlfn.XLOOKUP(ohrm_timesheet_action_log[[#This Row],[timesheet_id]],ohrm_timesheet[timesheet_id],ohrm_timesheet[state],"NF",0,1)</f>
        <v>APPROVED</v>
      </c>
      <c r="I585" s="1">
        <f>_xlfn.XLOOKUP(ohrm_timesheet_action_log[[#This Row],[timesheet_id]],ohrm_timesheet[timesheet_id],ohrm_timesheet[start_date],"NF",0,1)</f>
        <v>44963</v>
      </c>
      <c r="J585" s="1">
        <f>_xlfn.XLOOKUP(ohrm_timesheet_action_log[[#This Row],[timesheet_id]],ohrm_timesheet[timesheet_id],ohrm_timesheet[end_date],"NF",0,1)</f>
        <v>44969</v>
      </c>
      <c r="K585">
        <f>_xlfn.XLOOKUP(ohrm_timesheet_action_log[[#This Row],[timesheet_id]],ohrm_timesheet[timesheet_id],ohrm_timesheet[Year],"NF",0,1)</f>
        <v>2023</v>
      </c>
      <c r="L585">
        <f>_xlfn.XLOOKUP(ohrm_timesheet_action_log[[#This Row],[timesheet_id]],ohrm_timesheet[timesheet_id],ohrm_timesheet[Month],"NF",0,1)</f>
        <v>2</v>
      </c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</row>
    <row r="586" spans="1:49" x14ac:dyDescent="0.3">
      <c r="A586">
        <v>396</v>
      </c>
      <c r="B586">
        <v>581</v>
      </c>
      <c r="D586" t="s">
        <v>676</v>
      </c>
      <c r="E586" s="1">
        <v>44988</v>
      </c>
      <c r="F586">
        <v>16</v>
      </c>
      <c r="G586" t="str">
        <f>_xlfn.XLOOKUP(ohrm_timesheet_action_log[[#This Row],[timesheet_id]],ohrm_timesheet[timesheet_id],ohrm_timesheet[Employee Name],"NF",0,1)</f>
        <v>Neha Chaudhary</v>
      </c>
      <c r="H586" t="str">
        <f>_xlfn.XLOOKUP(ohrm_timesheet_action_log[[#This Row],[timesheet_id]],ohrm_timesheet[timesheet_id],ohrm_timesheet[state],"NF",0,1)</f>
        <v>APPROVED</v>
      </c>
      <c r="I586" s="1">
        <f>_xlfn.XLOOKUP(ohrm_timesheet_action_log[[#This Row],[timesheet_id]],ohrm_timesheet[timesheet_id],ohrm_timesheet[start_date],"NF",0,1)</f>
        <v>44970</v>
      </c>
      <c r="J586" s="1">
        <f>_xlfn.XLOOKUP(ohrm_timesheet_action_log[[#This Row],[timesheet_id]],ohrm_timesheet[timesheet_id],ohrm_timesheet[end_date],"NF",0,1)</f>
        <v>44976</v>
      </c>
      <c r="K586">
        <f>_xlfn.XLOOKUP(ohrm_timesheet_action_log[[#This Row],[timesheet_id]],ohrm_timesheet[timesheet_id],ohrm_timesheet[Year],"NF",0,1)</f>
        <v>2023</v>
      </c>
      <c r="L586">
        <f>_xlfn.XLOOKUP(ohrm_timesheet_action_log[[#This Row],[timesheet_id]],ohrm_timesheet[timesheet_id],ohrm_timesheet[Month],"NF",0,1)</f>
        <v>2</v>
      </c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</row>
    <row r="587" spans="1:49" x14ac:dyDescent="0.3">
      <c r="A587">
        <v>397</v>
      </c>
      <c r="B587">
        <v>582</v>
      </c>
      <c r="D587" t="s">
        <v>676</v>
      </c>
      <c r="E587" s="1">
        <v>44988</v>
      </c>
      <c r="F587">
        <v>16</v>
      </c>
      <c r="G587" t="str">
        <f>_xlfn.XLOOKUP(ohrm_timesheet_action_log[[#This Row],[timesheet_id]],ohrm_timesheet[timesheet_id],ohrm_timesheet[Employee Name],"NF",0,1)</f>
        <v>Neha Chaudhary</v>
      </c>
      <c r="H587" t="str">
        <f>_xlfn.XLOOKUP(ohrm_timesheet_action_log[[#This Row],[timesheet_id]],ohrm_timesheet[timesheet_id],ohrm_timesheet[state],"NF",0,1)</f>
        <v>APPROVED</v>
      </c>
      <c r="I587" s="1">
        <f>_xlfn.XLOOKUP(ohrm_timesheet_action_log[[#This Row],[timesheet_id]],ohrm_timesheet[timesheet_id],ohrm_timesheet[start_date],"NF",0,1)</f>
        <v>44977</v>
      </c>
      <c r="J587" s="1">
        <f>_xlfn.XLOOKUP(ohrm_timesheet_action_log[[#This Row],[timesheet_id]],ohrm_timesheet[timesheet_id],ohrm_timesheet[end_date],"NF",0,1)</f>
        <v>44983</v>
      </c>
      <c r="K587">
        <f>_xlfn.XLOOKUP(ohrm_timesheet_action_log[[#This Row],[timesheet_id]],ohrm_timesheet[timesheet_id],ohrm_timesheet[Year],"NF",0,1)</f>
        <v>2023</v>
      </c>
      <c r="L587">
        <f>_xlfn.XLOOKUP(ohrm_timesheet_action_log[[#This Row],[timesheet_id]],ohrm_timesheet[timesheet_id],ohrm_timesheet[Month],"NF",0,1)</f>
        <v>2</v>
      </c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</row>
    <row r="588" spans="1:49" x14ac:dyDescent="0.3">
      <c r="A588">
        <v>376</v>
      </c>
      <c r="B588">
        <v>583</v>
      </c>
      <c r="D588" t="s">
        <v>676</v>
      </c>
      <c r="E588" s="1">
        <v>44988</v>
      </c>
      <c r="F588">
        <v>100001</v>
      </c>
      <c r="G588" t="str">
        <f>_xlfn.XLOOKUP(ohrm_timesheet_action_log[[#This Row],[timesheet_id]],ohrm_timesheet[timesheet_id],ohrm_timesheet[Employee Name],"NF",0,1)</f>
        <v>Dinesh Agrawal</v>
      </c>
      <c r="H588" t="str">
        <f>_xlfn.XLOOKUP(ohrm_timesheet_action_log[[#This Row],[timesheet_id]],ohrm_timesheet[timesheet_id],ohrm_timesheet[state],"NF",0,1)</f>
        <v>APPROVED</v>
      </c>
      <c r="I588" s="1">
        <f>_xlfn.XLOOKUP(ohrm_timesheet_action_log[[#This Row],[timesheet_id]],ohrm_timesheet[timesheet_id],ohrm_timesheet[start_date],"NF",0,1)</f>
        <v>44984</v>
      </c>
      <c r="J588" s="1">
        <f>_xlfn.XLOOKUP(ohrm_timesheet_action_log[[#This Row],[timesheet_id]],ohrm_timesheet[timesheet_id],ohrm_timesheet[end_date],"NF",0,1)</f>
        <v>44990</v>
      </c>
      <c r="K588">
        <f>_xlfn.XLOOKUP(ohrm_timesheet_action_log[[#This Row],[timesheet_id]],ohrm_timesheet[timesheet_id],ohrm_timesheet[Year],"NF",0,1)</f>
        <v>2023</v>
      </c>
      <c r="L588">
        <f>_xlfn.XLOOKUP(ohrm_timesheet_action_log[[#This Row],[timesheet_id]],ohrm_timesheet[timesheet_id],ohrm_timesheet[Month],"NF",0,1)</f>
        <v>2</v>
      </c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</row>
    <row r="589" spans="1:49" x14ac:dyDescent="0.3">
      <c r="A589">
        <v>386</v>
      </c>
      <c r="B589">
        <v>584</v>
      </c>
      <c r="D589" t="s">
        <v>676</v>
      </c>
      <c r="E589" s="1">
        <v>44988</v>
      </c>
      <c r="F589">
        <v>100001</v>
      </c>
      <c r="G589" t="str">
        <f>_xlfn.XLOOKUP(ohrm_timesheet_action_log[[#This Row],[timesheet_id]],ohrm_timesheet[timesheet_id],ohrm_timesheet[Employee Name],"NF",0,1)</f>
        <v>Dinesh Agrawal</v>
      </c>
      <c r="H589" t="str">
        <f>_xlfn.XLOOKUP(ohrm_timesheet_action_log[[#This Row],[timesheet_id]],ohrm_timesheet[timesheet_id],ohrm_timesheet[state],"NF",0,1)</f>
        <v>APPROVED</v>
      </c>
      <c r="I589" s="1">
        <f>_xlfn.XLOOKUP(ohrm_timesheet_action_log[[#This Row],[timesheet_id]],ohrm_timesheet[timesheet_id],ohrm_timesheet[start_date],"NF",0,1)</f>
        <v>44977</v>
      </c>
      <c r="J589" s="1">
        <f>_xlfn.XLOOKUP(ohrm_timesheet_action_log[[#This Row],[timesheet_id]],ohrm_timesheet[timesheet_id],ohrm_timesheet[end_date],"NF",0,1)</f>
        <v>44983</v>
      </c>
      <c r="K589">
        <f>_xlfn.XLOOKUP(ohrm_timesheet_action_log[[#This Row],[timesheet_id]],ohrm_timesheet[timesheet_id],ohrm_timesheet[Year],"NF",0,1)</f>
        <v>2023</v>
      </c>
      <c r="L589">
        <f>_xlfn.XLOOKUP(ohrm_timesheet_action_log[[#This Row],[timesheet_id]],ohrm_timesheet[timesheet_id],ohrm_timesheet[Month],"NF",0,1)</f>
        <v>2</v>
      </c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</row>
    <row r="590" spans="1:49" x14ac:dyDescent="0.3">
      <c r="A590">
        <v>387</v>
      </c>
      <c r="B590">
        <v>585</v>
      </c>
      <c r="D590" t="s">
        <v>676</v>
      </c>
      <c r="E590" s="1">
        <v>44988</v>
      </c>
      <c r="F590">
        <v>100001</v>
      </c>
      <c r="G590" t="str">
        <f>_xlfn.XLOOKUP(ohrm_timesheet_action_log[[#This Row],[timesheet_id]],ohrm_timesheet[timesheet_id],ohrm_timesheet[Employee Name],"NF",0,1)</f>
        <v>Dinesh Agrawal</v>
      </c>
      <c r="H590" t="str">
        <f>_xlfn.XLOOKUP(ohrm_timesheet_action_log[[#This Row],[timesheet_id]],ohrm_timesheet[timesheet_id],ohrm_timesheet[state],"NF",0,1)</f>
        <v>APPROVED</v>
      </c>
      <c r="I590" s="1">
        <f>_xlfn.XLOOKUP(ohrm_timesheet_action_log[[#This Row],[timesheet_id]],ohrm_timesheet[timesheet_id],ohrm_timesheet[start_date],"NF",0,1)</f>
        <v>44970</v>
      </c>
      <c r="J590" s="1">
        <f>_xlfn.XLOOKUP(ohrm_timesheet_action_log[[#This Row],[timesheet_id]],ohrm_timesheet[timesheet_id],ohrm_timesheet[end_date],"NF",0,1)</f>
        <v>44976</v>
      </c>
      <c r="K590">
        <f>_xlfn.XLOOKUP(ohrm_timesheet_action_log[[#This Row],[timesheet_id]],ohrm_timesheet[timesheet_id],ohrm_timesheet[Year],"NF",0,1)</f>
        <v>2023</v>
      </c>
      <c r="L590">
        <f>_xlfn.XLOOKUP(ohrm_timesheet_action_log[[#This Row],[timesheet_id]],ohrm_timesheet[timesheet_id],ohrm_timesheet[Month],"NF",0,1)</f>
        <v>2</v>
      </c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</row>
    <row r="591" spans="1:49" x14ac:dyDescent="0.3">
      <c r="A591">
        <v>388</v>
      </c>
      <c r="B591">
        <v>586</v>
      </c>
      <c r="D591" t="s">
        <v>676</v>
      </c>
      <c r="E591" s="1">
        <v>44988</v>
      </c>
      <c r="F591">
        <v>100001</v>
      </c>
      <c r="G591" t="str">
        <f>_xlfn.XLOOKUP(ohrm_timesheet_action_log[[#This Row],[timesheet_id]],ohrm_timesheet[timesheet_id],ohrm_timesheet[Employee Name],"NF",0,1)</f>
        <v>Dinesh Agrawal</v>
      </c>
      <c r="H591" t="str">
        <f>_xlfn.XLOOKUP(ohrm_timesheet_action_log[[#This Row],[timesheet_id]],ohrm_timesheet[timesheet_id],ohrm_timesheet[state],"NF",0,1)</f>
        <v>APPROVED</v>
      </c>
      <c r="I591" s="1">
        <f>_xlfn.XLOOKUP(ohrm_timesheet_action_log[[#This Row],[timesheet_id]],ohrm_timesheet[timesheet_id],ohrm_timesheet[start_date],"NF",0,1)</f>
        <v>44963</v>
      </c>
      <c r="J591" s="1">
        <f>_xlfn.XLOOKUP(ohrm_timesheet_action_log[[#This Row],[timesheet_id]],ohrm_timesheet[timesheet_id],ohrm_timesheet[end_date],"NF",0,1)</f>
        <v>44969</v>
      </c>
      <c r="K591">
        <f>_xlfn.XLOOKUP(ohrm_timesheet_action_log[[#This Row],[timesheet_id]],ohrm_timesheet[timesheet_id],ohrm_timesheet[Year],"NF",0,1)</f>
        <v>2023</v>
      </c>
      <c r="L591">
        <f>_xlfn.XLOOKUP(ohrm_timesheet_action_log[[#This Row],[timesheet_id]],ohrm_timesheet[timesheet_id],ohrm_timesheet[Month],"NF",0,1)</f>
        <v>2</v>
      </c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</row>
    <row r="592" spans="1:49" x14ac:dyDescent="0.3">
      <c r="A592">
        <v>351</v>
      </c>
      <c r="B592">
        <v>587</v>
      </c>
      <c r="D592" t="s">
        <v>676</v>
      </c>
      <c r="E592" s="1">
        <v>44988</v>
      </c>
      <c r="F592">
        <v>100001</v>
      </c>
      <c r="G592" t="str">
        <f>_xlfn.XLOOKUP(ohrm_timesheet_action_log[[#This Row],[timesheet_id]],ohrm_timesheet[timesheet_id],ohrm_timesheet[Employee Name],"NF",0,1)</f>
        <v>Dinesh Agrawal</v>
      </c>
      <c r="H592" t="str">
        <f>_xlfn.XLOOKUP(ohrm_timesheet_action_log[[#This Row],[timesheet_id]],ohrm_timesheet[timesheet_id],ohrm_timesheet[state],"NF",0,1)</f>
        <v>APPROVED</v>
      </c>
      <c r="I592" s="1">
        <f>_xlfn.XLOOKUP(ohrm_timesheet_action_log[[#This Row],[timesheet_id]],ohrm_timesheet[timesheet_id],ohrm_timesheet[start_date],"NF",0,1)</f>
        <v>44956</v>
      </c>
      <c r="J592" s="1">
        <f>_xlfn.XLOOKUP(ohrm_timesheet_action_log[[#This Row],[timesheet_id]],ohrm_timesheet[timesheet_id],ohrm_timesheet[end_date],"NF",0,1)</f>
        <v>44962</v>
      </c>
      <c r="K592">
        <f>_xlfn.XLOOKUP(ohrm_timesheet_action_log[[#This Row],[timesheet_id]],ohrm_timesheet[timesheet_id],ohrm_timesheet[Year],"NF",0,1)</f>
        <v>2023</v>
      </c>
      <c r="L592">
        <f>_xlfn.XLOOKUP(ohrm_timesheet_action_log[[#This Row],[timesheet_id]],ohrm_timesheet[timesheet_id],ohrm_timesheet[Month],"NF",0,1)</f>
        <v>1</v>
      </c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</row>
    <row r="593" spans="1:49" x14ac:dyDescent="0.3">
      <c r="A593">
        <v>351</v>
      </c>
      <c r="B593">
        <v>588</v>
      </c>
      <c r="D593" t="s">
        <v>675</v>
      </c>
      <c r="E593" s="1">
        <v>44988</v>
      </c>
      <c r="F593">
        <v>3</v>
      </c>
      <c r="G593" t="str">
        <f>_xlfn.XLOOKUP(ohrm_timesheet_action_log[[#This Row],[timesheet_id]],ohrm_timesheet[timesheet_id],ohrm_timesheet[Employee Name],"NF",0,1)</f>
        <v>Dinesh Agrawal</v>
      </c>
      <c r="H593" t="str">
        <f>_xlfn.XLOOKUP(ohrm_timesheet_action_log[[#This Row],[timesheet_id]],ohrm_timesheet[timesheet_id],ohrm_timesheet[state],"NF",0,1)</f>
        <v>APPROVED</v>
      </c>
      <c r="I593" s="1">
        <f>_xlfn.XLOOKUP(ohrm_timesheet_action_log[[#This Row],[timesheet_id]],ohrm_timesheet[timesheet_id],ohrm_timesheet[start_date],"NF",0,1)</f>
        <v>44956</v>
      </c>
      <c r="J593" s="1">
        <f>_xlfn.XLOOKUP(ohrm_timesheet_action_log[[#This Row],[timesheet_id]],ohrm_timesheet[timesheet_id],ohrm_timesheet[end_date],"NF",0,1)</f>
        <v>44962</v>
      </c>
      <c r="K593">
        <f>_xlfn.XLOOKUP(ohrm_timesheet_action_log[[#This Row],[timesheet_id]],ohrm_timesheet[timesheet_id],ohrm_timesheet[Year],"NF",0,1)</f>
        <v>2023</v>
      </c>
      <c r="L593">
        <f>_xlfn.XLOOKUP(ohrm_timesheet_action_log[[#This Row],[timesheet_id]],ohrm_timesheet[timesheet_id],ohrm_timesheet[Month],"NF",0,1)</f>
        <v>1</v>
      </c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</row>
    <row r="594" spans="1:49" x14ac:dyDescent="0.3">
      <c r="A594">
        <v>388</v>
      </c>
      <c r="B594">
        <v>589</v>
      </c>
      <c r="D594" t="s">
        <v>675</v>
      </c>
      <c r="E594" s="1">
        <v>44988</v>
      </c>
      <c r="F594">
        <v>3</v>
      </c>
      <c r="G594" t="str">
        <f>_xlfn.XLOOKUP(ohrm_timesheet_action_log[[#This Row],[timesheet_id]],ohrm_timesheet[timesheet_id],ohrm_timesheet[Employee Name],"NF",0,1)</f>
        <v>Dinesh Agrawal</v>
      </c>
      <c r="H594" t="str">
        <f>_xlfn.XLOOKUP(ohrm_timesheet_action_log[[#This Row],[timesheet_id]],ohrm_timesheet[timesheet_id],ohrm_timesheet[state],"NF",0,1)</f>
        <v>APPROVED</v>
      </c>
      <c r="I594" s="1">
        <f>_xlfn.XLOOKUP(ohrm_timesheet_action_log[[#This Row],[timesheet_id]],ohrm_timesheet[timesheet_id],ohrm_timesheet[start_date],"NF",0,1)</f>
        <v>44963</v>
      </c>
      <c r="J594" s="1">
        <f>_xlfn.XLOOKUP(ohrm_timesheet_action_log[[#This Row],[timesheet_id]],ohrm_timesheet[timesheet_id],ohrm_timesheet[end_date],"NF",0,1)</f>
        <v>44969</v>
      </c>
      <c r="K594">
        <f>_xlfn.XLOOKUP(ohrm_timesheet_action_log[[#This Row],[timesheet_id]],ohrm_timesheet[timesheet_id],ohrm_timesheet[Year],"NF",0,1)</f>
        <v>2023</v>
      </c>
      <c r="L594">
        <f>_xlfn.XLOOKUP(ohrm_timesheet_action_log[[#This Row],[timesheet_id]],ohrm_timesheet[timesheet_id],ohrm_timesheet[Month],"NF",0,1)</f>
        <v>2</v>
      </c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</row>
    <row r="595" spans="1:49" x14ac:dyDescent="0.3">
      <c r="A595">
        <v>387</v>
      </c>
      <c r="B595">
        <v>590</v>
      </c>
      <c r="D595" t="s">
        <v>675</v>
      </c>
      <c r="E595" s="1">
        <v>44988</v>
      </c>
      <c r="F595">
        <v>3</v>
      </c>
      <c r="G595" t="str">
        <f>_xlfn.XLOOKUP(ohrm_timesheet_action_log[[#This Row],[timesheet_id]],ohrm_timesheet[timesheet_id],ohrm_timesheet[Employee Name],"NF",0,1)</f>
        <v>Dinesh Agrawal</v>
      </c>
      <c r="H595" t="str">
        <f>_xlfn.XLOOKUP(ohrm_timesheet_action_log[[#This Row],[timesheet_id]],ohrm_timesheet[timesheet_id],ohrm_timesheet[state],"NF",0,1)</f>
        <v>APPROVED</v>
      </c>
      <c r="I595" s="1">
        <f>_xlfn.XLOOKUP(ohrm_timesheet_action_log[[#This Row],[timesheet_id]],ohrm_timesheet[timesheet_id],ohrm_timesheet[start_date],"NF",0,1)</f>
        <v>44970</v>
      </c>
      <c r="J595" s="1">
        <f>_xlfn.XLOOKUP(ohrm_timesheet_action_log[[#This Row],[timesheet_id]],ohrm_timesheet[timesheet_id],ohrm_timesheet[end_date],"NF",0,1)</f>
        <v>44976</v>
      </c>
      <c r="K595">
        <f>_xlfn.XLOOKUP(ohrm_timesheet_action_log[[#This Row],[timesheet_id]],ohrm_timesheet[timesheet_id],ohrm_timesheet[Year],"NF",0,1)</f>
        <v>2023</v>
      </c>
      <c r="L595">
        <f>_xlfn.XLOOKUP(ohrm_timesheet_action_log[[#This Row],[timesheet_id]],ohrm_timesheet[timesheet_id],ohrm_timesheet[Month],"NF",0,1)</f>
        <v>2</v>
      </c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</row>
    <row r="596" spans="1:49" x14ac:dyDescent="0.3">
      <c r="A596">
        <v>386</v>
      </c>
      <c r="B596">
        <v>591</v>
      </c>
      <c r="D596" t="s">
        <v>675</v>
      </c>
      <c r="E596" s="1">
        <v>44988</v>
      </c>
      <c r="F596">
        <v>3</v>
      </c>
      <c r="G596" t="str">
        <f>_xlfn.XLOOKUP(ohrm_timesheet_action_log[[#This Row],[timesheet_id]],ohrm_timesheet[timesheet_id],ohrm_timesheet[Employee Name],"NF",0,1)</f>
        <v>Dinesh Agrawal</v>
      </c>
      <c r="H596" t="str">
        <f>_xlfn.XLOOKUP(ohrm_timesheet_action_log[[#This Row],[timesheet_id]],ohrm_timesheet[timesheet_id],ohrm_timesheet[state],"NF",0,1)</f>
        <v>APPROVED</v>
      </c>
      <c r="I596" s="1">
        <f>_xlfn.XLOOKUP(ohrm_timesheet_action_log[[#This Row],[timesheet_id]],ohrm_timesheet[timesheet_id],ohrm_timesheet[start_date],"NF",0,1)</f>
        <v>44977</v>
      </c>
      <c r="J596" s="1">
        <f>_xlfn.XLOOKUP(ohrm_timesheet_action_log[[#This Row],[timesheet_id]],ohrm_timesheet[timesheet_id],ohrm_timesheet[end_date],"NF",0,1)</f>
        <v>44983</v>
      </c>
      <c r="K596">
        <f>_xlfn.XLOOKUP(ohrm_timesheet_action_log[[#This Row],[timesheet_id]],ohrm_timesheet[timesheet_id],ohrm_timesheet[Year],"NF",0,1)</f>
        <v>2023</v>
      </c>
      <c r="L596">
        <f>_xlfn.XLOOKUP(ohrm_timesheet_action_log[[#This Row],[timesheet_id]],ohrm_timesheet[timesheet_id],ohrm_timesheet[Month],"NF",0,1)</f>
        <v>2</v>
      </c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</row>
    <row r="597" spans="1:49" x14ac:dyDescent="0.3">
      <c r="A597">
        <v>376</v>
      </c>
      <c r="B597">
        <v>592</v>
      </c>
      <c r="D597" t="s">
        <v>675</v>
      </c>
      <c r="E597" s="1">
        <v>44988</v>
      </c>
      <c r="F597">
        <v>3</v>
      </c>
      <c r="G597" t="str">
        <f>_xlfn.XLOOKUP(ohrm_timesheet_action_log[[#This Row],[timesheet_id]],ohrm_timesheet[timesheet_id],ohrm_timesheet[Employee Name],"NF",0,1)</f>
        <v>Dinesh Agrawal</v>
      </c>
      <c r="H597" t="str">
        <f>_xlfn.XLOOKUP(ohrm_timesheet_action_log[[#This Row],[timesheet_id]],ohrm_timesheet[timesheet_id],ohrm_timesheet[state],"NF",0,1)</f>
        <v>APPROVED</v>
      </c>
      <c r="I597" s="1">
        <f>_xlfn.XLOOKUP(ohrm_timesheet_action_log[[#This Row],[timesheet_id]],ohrm_timesheet[timesheet_id],ohrm_timesheet[start_date],"NF",0,1)</f>
        <v>44984</v>
      </c>
      <c r="J597" s="1">
        <f>_xlfn.XLOOKUP(ohrm_timesheet_action_log[[#This Row],[timesheet_id]],ohrm_timesheet[timesheet_id],ohrm_timesheet[end_date],"NF",0,1)</f>
        <v>44990</v>
      </c>
      <c r="K597">
        <f>_xlfn.XLOOKUP(ohrm_timesheet_action_log[[#This Row],[timesheet_id]],ohrm_timesheet[timesheet_id],ohrm_timesheet[Year],"NF",0,1)</f>
        <v>2023</v>
      </c>
      <c r="L597">
        <f>_xlfn.XLOOKUP(ohrm_timesheet_action_log[[#This Row],[timesheet_id]],ohrm_timesheet[timesheet_id],ohrm_timesheet[Month],"NF",0,1)</f>
        <v>2</v>
      </c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</row>
    <row r="598" spans="1:49" x14ac:dyDescent="0.3">
      <c r="A598">
        <v>389</v>
      </c>
      <c r="B598">
        <v>593</v>
      </c>
      <c r="D598" t="s">
        <v>675</v>
      </c>
      <c r="E598" s="1">
        <v>44988</v>
      </c>
      <c r="F598">
        <v>3</v>
      </c>
      <c r="G598" t="str">
        <f>_xlfn.XLOOKUP(ohrm_timesheet_action_log[[#This Row],[timesheet_id]],ohrm_timesheet[timesheet_id],ohrm_timesheet[Employee Name],"NF",0,1)</f>
        <v>Amol Jalda</v>
      </c>
      <c r="H598" t="str">
        <f>_xlfn.XLOOKUP(ohrm_timesheet_action_log[[#This Row],[timesheet_id]],ohrm_timesheet[timesheet_id],ohrm_timesheet[state],"NF",0,1)</f>
        <v>APPROVED</v>
      </c>
      <c r="I598" s="1">
        <f>_xlfn.XLOOKUP(ohrm_timesheet_action_log[[#This Row],[timesheet_id]],ohrm_timesheet[timesheet_id],ohrm_timesheet[start_date],"NF",0,1)</f>
        <v>44963</v>
      </c>
      <c r="J598" s="1">
        <f>_xlfn.XLOOKUP(ohrm_timesheet_action_log[[#This Row],[timesheet_id]],ohrm_timesheet[timesheet_id],ohrm_timesheet[end_date],"NF",0,1)</f>
        <v>44969</v>
      </c>
      <c r="K598">
        <f>_xlfn.XLOOKUP(ohrm_timesheet_action_log[[#This Row],[timesheet_id]],ohrm_timesheet[timesheet_id],ohrm_timesheet[Year],"NF",0,1)</f>
        <v>2023</v>
      </c>
      <c r="L598">
        <f>_xlfn.XLOOKUP(ohrm_timesheet_action_log[[#This Row],[timesheet_id]],ohrm_timesheet[timesheet_id],ohrm_timesheet[Month],"NF",0,1)</f>
        <v>2</v>
      </c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</row>
    <row r="599" spans="1:49" x14ac:dyDescent="0.3">
      <c r="A599">
        <v>390</v>
      </c>
      <c r="B599">
        <v>594</v>
      </c>
      <c r="D599" t="s">
        <v>675</v>
      </c>
      <c r="E599" s="1">
        <v>44988</v>
      </c>
      <c r="F599">
        <v>3</v>
      </c>
      <c r="G599" t="str">
        <f>_xlfn.XLOOKUP(ohrm_timesheet_action_log[[#This Row],[timesheet_id]],ohrm_timesheet[timesheet_id],ohrm_timesheet[Employee Name],"NF",0,1)</f>
        <v>Amol Jalda</v>
      </c>
      <c r="H599" t="str">
        <f>_xlfn.XLOOKUP(ohrm_timesheet_action_log[[#This Row],[timesheet_id]],ohrm_timesheet[timesheet_id],ohrm_timesheet[state],"NF",0,1)</f>
        <v>APPROVED</v>
      </c>
      <c r="I599" s="1">
        <f>_xlfn.XLOOKUP(ohrm_timesheet_action_log[[#This Row],[timesheet_id]],ohrm_timesheet[timesheet_id],ohrm_timesheet[start_date],"NF",0,1)</f>
        <v>44970</v>
      </c>
      <c r="J599" s="1">
        <f>_xlfn.XLOOKUP(ohrm_timesheet_action_log[[#This Row],[timesheet_id]],ohrm_timesheet[timesheet_id],ohrm_timesheet[end_date],"NF",0,1)</f>
        <v>44976</v>
      </c>
      <c r="K599">
        <f>_xlfn.XLOOKUP(ohrm_timesheet_action_log[[#This Row],[timesheet_id]],ohrm_timesheet[timesheet_id],ohrm_timesheet[Year],"NF",0,1)</f>
        <v>2023</v>
      </c>
      <c r="L599">
        <f>_xlfn.XLOOKUP(ohrm_timesheet_action_log[[#This Row],[timesheet_id]],ohrm_timesheet[timesheet_id],ohrm_timesheet[Month],"NF",0,1)</f>
        <v>2</v>
      </c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</row>
    <row r="600" spans="1:49" x14ac:dyDescent="0.3">
      <c r="A600">
        <v>391</v>
      </c>
      <c r="B600">
        <v>595</v>
      </c>
      <c r="D600" t="s">
        <v>676</v>
      </c>
      <c r="E600" s="1">
        <v>44988</v>
      </c>
      <c r="F600">
        <v>3</v>
      </c>
      <c r="G600" t="str">
        <f>_xlfn.XLOOKUP(ohrm_timesheet_action_log[[#This Row],[timesheet_id]],ohrm_timesheet[timesheet_id],ohrm_timesheet[Employee Name],"NF",0,1)</f>
        <v>Amol Jalda</v>
      </c>
      <c r="H600" t="str">
        <f>_xlfn.XLOOKUP(ohrm_timesheet_action_log[[#This Row],[timesheet_id]],ohrm_timesheet[timesheet_id],ohrm_timesheet[state],"NF",0,1)</f>
        <v>APPROVED</v>
      </c>
      <c r="I600" s="1">
        <f>_xlfn.XLOOKUP(ohrm_timesheet_action_log[[#This Row],[timesheet_id]],ohrm_timesheet[timesheet_id],ohrm_timesheet[start_date],"NF",0,1)</f>
        <v>44977</v>
      </c>
      <c r="J600" s="1">
        <f>_xlfn.XLOOKUP(ohrm_timesheet_action_log[[#This Row],[timesheet_id]],ohrm_timesheet[timesheet_id],ohrm_timesheet[end_date],"NF",0,1)</f>
        <v>44983</v>
      </c>
      <c r="K600">
        <f>_xlfn.XLOOKUP(ohrm_timesheet_action_log[[#This Row],[timesheet_id]],ohrm_timesheet[timesheet_id],ohrm_timesheet[Year],"NF",0,1)</f>
        <v>2023</v>
      </c>
      <c r="L600">
        <f>_xlfn.XLOOKUP(ohrm_timesheet_action_log[[#This Row],[timesheet_id]],ohrm_timesheet[timesheet_id],ohrm_timesheet[Month],"NF",0,1)</f>
        <v>2</v>
      </c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</row>
    <row r="601" spans="1:49" x14ac:dyDescent="0.3">
      <c r="A601">
        <v>391</v>
      </c>
      <c r="B601">
        <v>596</v>
      </c>
      <c r="D601" t="s">
        <v>675</v>
      </c>
      <c r="E601" s="1">
        <v>44988</v>
      </c>
      <c r="F601">
        <v>3</v>
      </c>
      <c r="G601" t="str">
        <f>_xlfn.XLOOKUP(ohrm_timesheet_action_log[[#This Row],[timesheet_id]],ohrm_timesheet[timesheet_id],ohrm_timesheet[Employee Name],"NF",0,1)</f>
        <v>Amol Jalda</v>
      </c>
      <c r="H601" t="str">
        <f>_xlfn.XLOOKUP(ohrm_timesheet_action_log[[#This Row],[timesheet_id]],ohrm_timesheet[timesheet_id],ohrm_timesheet[state],"NF",0,1)</f>
        <v>APPROVED</v>
      </c>
      <c r="I601" s="1">
        <f>_xlfn.XLOOKUP(ohrm_timesheet_action_log[[#This Row],[timesheet_id]],ohrm_timesheet[timesheet_id],ohrm_timesheet[start_date],"NF",0,1)</f>
        <v>44977</v>
      </c>
      <c r="J601" s="1">
        <f>_xlfn.XLOOKUP(ohrm_timesheet_action_log[[#This Row],[timesheet_id]],ohrm_timesheet[timesheet_id],ohrm_timesheet[end_date],"NF",0,1)</f>
        <v>44983</v>
      </c>
      <c r="K601">
        <f>_xlfn.XLOOKUP(ohrm_timesheet_action_log[[#This Row],[timesheet_id]],ohrm_timesheet[timesheet_id],ohrm_timesheet[Year],"NF",0,1)</f>
        <v>2023</v>
      </c>
      <c r="L601">
        <f>_xlfn.XLOOKUP(ohrm_timesheet_action_log[[#This Row],[timesheet_id]],ohrm_timesheet[timesheet_id],ohrm_timesheet[Month],"NF",0,1)</f>
        <v>2</v>
      </c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</row>
    <row r="602" spans="1:49" x14ac:dyDescent="0.3">
      <c r="A602">
        <v>382</v>
      </c>
      <c r="B602">
        <v>597</v>
      </c>
      <c r="D602" t="s">
        <v>675</v>
      </c>
      <c r="E602" s="1">
        <v>44988</v>
      </c>
      <c r="F602">
        <v>3</v>
      </c>
      <c r="G602" t="str">
        <f>_xlfn.XLOOKUP(ohrm_timesheet_action_log[[#This Row],[timesheet_id]],ohrm_timesheet[timesheet_id],ohrm_timesheet[Employee Name],"NF",0,1)</f>
        <v>Amol Jalda</v>
      </c>
      <c r="H602" t="str">
        <f>_xlfn.XLOOKUP(ohrm_timesheet_action_log[[#This Row],[timesheet_id]],ohrm_timesheet[timesheet_id],ohrm_timesheet[state],"NF",0,1)</f>
        <v>APPROVED</v>
      </c>
      <c r="I602" s="1">
        <f>_xlfn.XLOOKUP(ohrm_timesheet_action_log[[#This Row],[timesheet_id]],ohrm_timesheet[timesheet_id],ohrm_timesheet[start_date],"NF",0,1)</f>
        <v>44984</v>
      </c>
      <c r="J602" s="1">
        <f>_xlfn.XLOOKUP(ohrm_timesheet_action_log[[#This Row],[timesheet_id]],ohrm_timesheet[timesheet_id],ohrm_timesheet[end_date],"NF",0,1)</f>
        <v>44990</v>
      </c>
      <c r="K602">
        <f>_xlfn.XLOOKUP(ohrm_timesheet_action_log[[#This Row],[timesheet_id]],ohrm_timesheet[timesheet_id],ohrm_timesheet[Year],"NF",0,1)</f>
        <v>2023</v>
      </c>
      <c r="L602">
        <f>_xlfn.XLOOKUP(ohrm_timesheet_action_log[[#This Row],[timesheet_id]],ohrm_timesheet[timesheet_id],ohrm_timesheet[Month],"NF",0,1)</f>
        <v>2</v>
      </c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</row>
    <row r="603" spans="1:49" x14ac:dyDescent="0.3">
      <c r="A603">
        <v>364</v>
      </c>
      <c r="B603">
        <v>598</v>
      </c>
      <c r="D603" t="s">
        <v>675</v>
      </c>
      <c r="E603" s="1">
        <v>44988</v>
      </c>
      <c r="F603">
        <v>3</v>
      </c>
      <c r="G603" t="str">
        <f>_xlfn.XLOOKUP(ohrm_timesheet_action_log[[#This Row],[timesheet_id]],ohrm_timesheet[timesheet_id],ohrm_timesheet[Employee Name],"NF",0,1)</f>
        <v>Gaurav Kokcha</v>
      </c>
      <c r="H603" t="str">
        <f>_xlfn.XLOOKUP(ohrm_timesheet_action_log[[#This Row],[timesheet_id]],ohrm_timesheet[timesheet_id],ohrm_timesheet[state],"NF",0,1)</f>
        <v>APPROVED</v>
      </c>
      <c r="I603" s="1">
        <f>_xlfn.XLOOKUP(ohrm_timesheet_action_log[[#This Row],[timesheet_id]],ohrm_timesheet[timesheet_id],ohrm_timesheet[start_date],"NF",0,1)</f>
        <v>44963</v>
      </c>
      <c r="J603" s="1">
        <f>_xlfn.XLOOKUP(ohrm_timesheet_action_log[[#This Row],[timesheet_id]],ohrm_timesheet[timesheet_id],ohrm_timesheet[end_date],"NF",0,1)</f>
        <v>44969</v>
      </c>
      <c r="K603">
        <f>_xlfn.XLOOKUP(ohrm_timesheet_action_log[[#This Row],[timesheet_id]],ohrm_timesheet[timesheet_id],ohrm_timesheet[Year],"NF",0,1)</f>
        <v>2023</v>
      </c>
      <c r="L603">
        <f>_xlfn.XLOOKUP(ohrm_timesheet_action_log[[#This Row],[timesheet_id]],ohrm_timesheet[timesheet_id],ohrm_timesheet[Month],"NF",0,1)</f>
        <v>2</v>
      </c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</row>
    <row r="604" spans="1:49" x14ac:dyDescent="0.3">
      <c r="A604">
        <v>380</v>
      </c>
      <c r="B604">
        <v>599</v>
      </c>
      <c r="D604" t="s">
        <v>675</v>
      </c>
      <c r="E604" s="1">
        <v>44988</v>
      </c>
      <c r="F604">
        <v>3</v>
      </c>
      <c r="G604" t="str">
        <f>_xlfn.XLOOKUP(ohrm_timesheet_action_log[[#This Row],[timesheet_id]],ohrm_timesheet[timesheet_id],ohrm_timesheet[Employee Name],"NF",0,1)</f>
        <v>Gaurav Kokcha</v>
      </c>
      <c r="H604" t="str">
        <f>_xlfn.XLOOKUP(ohrm_timesheet_action_log[[#This Row],[timesheet_id]],ohrm_timesheet[timesheet_id],ohrm_timesheet[state],"NF",0,1)</f>
        <v>APPROVED</v>
      </c>
      <c r="I604" s="1">
        <f>_xlfn.XLOOKUP(ohrm_timesheet_action_log[[#This Row],[timesheet_id]],ohrm_timesheet[timesheet_id],ohrm_timesheet[start_date],"NF",0,1)</f>
        <v>44970</v>
      </c>
      <c r="J604" s="1">
        <f>_xlfn.XLOOKUP(ohrm_timesheet_action_log[[#This Row],[timesheet_id]],ohrm_timesheet[timesheet_id],ohrm_timesheet[end_date],"NF",0,1)</f>
        <v>44976</v>
      </c>
      <c r="K604">
        <f>_xlfn.XLOOKUP(ohrm_timesheet_action_log[[#This Row],[timesheet_id]],ohrm_timesheet[timesheet_id],ohrm_timesheet[Year],"NF",0,1)</f>
        <v>2023</v>
      </c>
      <c r="L604">
        <f>_xlfn.XLOOKUP(ohrm_timesheet_action_log[[#This Row],[timesheet_id]],ohrm_timesheet[timesheet_id],ohrm_timesheet[Month],"NF",0,1)</f>
        <v>2</v>
      </c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</row>
    <row r="605" spans="1:49" x14ac:dyDescent="0.3">
      <c r="A605">
        <v>381</v>
      </c>
      <c r="B605">
        <v>600</v>
      </c>
      <c r="D605" t="s">
        <v>675</v>
      </c>
      <c r="E605" s="1">
        <v>44988</v>
      </c>
      <c r="F605">
        <v>3</v>
      </c>
      <c r="G605" t="str">
        <f>_xlfn.XLOOKUP(ohrm_timesheet_action_log[[#This Row],[timesheet_id]],ohrm_timesheet[timesheet_id],ohrm_timesheet[Employee Name],"NF",0,1)</f>
        <v>Gaurav Kokcha</v>
      </c>
      <c r="H605" t="str">
        <f>_xlfn.XLOOKUP(ohrm_timesheet_action_log[[#This Row],[timesheet_id]],ohrm_timesheet[timesheet_id],ohrm_timesheet[state],"NF",0,1)</f>
        <v>APPROVED</v>
      </c>
      <c r="I605" s="1">
        <f>_xlfn.XLOOKUP(ohrm_timesheet_action_log[[#This Row],[timesheet_id]],ohrm_timesheet[timesheet_id],ohrm_timesheet[start_date],"NF",0,1)</f>
        <v>44977</v>
      </c>
      <c r="J605" s="1">
        <f>_xlfn.XLOOKUP(ohrm_timesheet_action_log[[#This Row],[timesheet_id]],ohrm_timesheet[timesheet_id],ohrm_timesheet[end_date],"NF",0,1)</f>
        <v>44983</v>
      </c>
      <c r="K605">
        <f>_xlfn.XLOOKUP(ohrm_timesheet_action_log[[#This Row],[timesheet_id]],ohrm_timesheet[timesheet_id],ohrm_timesheet[Year],"NF",0,1)</f>
        <v>2023</v>
      </c>
      <c r="L605">
        <f>_xlfn.XLOOKUP(ohrm_timesheet_action_log[[#This Row],[timesheet_id]],ohrm_timesheet[timesheet_id],ohrm_timesheet[Month],"NF",0,1)</f>
        <v>2</v>
      </c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</row>
    <row r="606" spans="1:49" x14ac:dyDescent="0.3">
      <c r="A606">
        <v>379</v>
      </c>
      <c r="B606">
        <v>601</v>
      </c>
      <c r="D606" t="s">
        <v>675</v>
      </c>
      <c r="E606" s="1">
        <v>44988</v>
      </c>
      <c r="F606">
        <v>3</v>
      </c>
      <c r="G606" t="str">
        <f>_xlfn.XLOOKUP(ohrm_timesheet_action_log[[#This Row],[timesheet_id]],ohrm_timesheet[timesheet_id],ohrm_timesheet[Employee Name],"NF",0,1)</f>
        <v>Gaurav Kokcha</v>
      </c>
      <c r="H606" t="str">
        <f>_xlfn.XLOOKUP(ohrm_timesheet_action_log[[#This Row],[timesheet_id]],ohrm_timesheet[timesheet_id],ohrm_timesheet[state],"NF",0,1)</f>
        <v>APPROVED</v>
      </c>
      <c r="I606" s="1">
        <f>_xlfn.XLOOKUP(ohrm_timesheet_action_log[[#This Row],[timesheet_id]],ohrm_timesheet[timesheet_id],ohrm_timesheet[start_date],"NF",0,1)</f>
        <v>44984</v>
      </c>
      <c r="J606" s="1">
        <f>_xlfn.XLOOKUP(ohrm_timesheet_action_log[[#This Row],[timesheet_id]],ohrm_timesheet[timesheet_id],ohrm_timesheet[end_date],"NF",0,1)</f>
        <v>44990</v>
      </c>
      <c r="K606">
        <f>_xlfn.XLOOKUP(ohrm_timesheet_action_log[[#This Row],[timesheet_id]],ohrm_timesheet[timesheet_id],ohrm_timesheet[Year],"NF",0,1)</f>
        <v>2023</v>
      </c>
      <c r="L606">
        <f>_xlfn.XLOOKUP(ohrm_timesheet_action_log[[#This Row],[timesheet_id]],ohrm_timesheet[timesheet_id],ohrm_timesheet[Month],"NF",0,1)</f>
        <v>2</v>
      </c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</row>
    <row r="607" spans="1:49" x14ac:dyDescent="0.3">
      <c r="A607">
        <v>359</v>
      </c>
      <c r="B607">
        <v>602</v>
      </c>
      <c r="D607" t="s">
        <v>675</v>
      </c>
      <c r="E607" s="1">
        <v>44988</v>
      </c>
      <c r="F607">
        <v>3</v>
      </c>
      <c r="G607" t="str">
        <f>_xlfn.XLOOKUP(ohrm_timesheet_action_log[[#This Row],[timesheet_id]],ohrm_timesheet[timesheet_id],ohrm_timesheet[Employee Name],"NF",0,1)</f>
        <v>Neha Chaudhary</v>
      </c>
      <c r="H607" t="str">
        <f>_xlfn.XLOOKUP(ohrm_timesheet_action_log[[#This Row],[timesheet_id]],ohrm_timesheet[timesheet_id],ohrm_timesheet[state],"NF",0,1)</f>
        <v>APPROVED</v>
      </c>
      <c r="I607" s="1">
        <f>_xlfn.XLOOKUP(ohrm_timesheet_action_log[[#This Row],[timesheet_id]],ohrm_timesheet[timesheet_id],ohrm_timesheet[start_date],"NF",0,1)</f>
        <v>44956</v>
      </c>
      <c r="J607" s="1">
        <f>_xlfn.XLOOKUP(ohrm_timesheet_action_log[[#This Row],[timesheet_id]],ohrm_timesheet[timesheet_id],ohrm_timesheet[end_date],"NF",0,1)</f>
        <v>44962</v>
      </c>
      <c r="K607">
        <f>_xlfn.XLOOKUP(ohrm_timesheet_action_log[[#This Row],[timesheet_id]],ohrm_timesheet[timesheet_id],ohrm_timesheet[Year],"NF",0,1)</f>
        <v>2023</v>
      </c>
      <c r="L607">
        <f>_xlfn.XLOOKUP(ohrm_timesheet_action_log[[#This Row],[timesheet_id]],ohrm_timesheet[timesheet_id],ohrm_timesheet[Month],"NF",0,1)</f>
        <v>1</v>
      </c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</row>
    <row r="608" spans="1:49" x14ac:dyDescent="0.3">
      <c r="A608">
        <v>395</v>
      </c>
      <c r="B608">
        <v>603</v>
      </c>
      <c r="D608" t="s">
        <v>675</v>
      </c>
      <c r="E608" s="1">
        <v>44988</v>
      </c>
      <c r="F608">
        <v>3</v>
      </c>
      <c r="G608" t="str">
        <f>_xlfn.XLOOKUP(ohrm_timesheet_action_log[[#This Row],[timesheet_id]],ohrm_timesheet[timesheet_id],ohrm_timesheet[Employee Name],"NF",0,1)</f>
        <v>Neha Chaudhary</v>
      </c>
      <c r="H608" t="str">
        <f>_xlfn.XLOOKUP(ohrm_timesheet_action_log[[#This Row],[timesheet_id]],ohrm_timesheet[timesheet_id],ohrm_timesheet[state],"NF",0,1)</f>
        <v>APPROVED</v>
      </c>
      <c r="I608" s="1">
        <f>_xlfn.XLOOKUP(ohrm_timesheet_action_log[[#This Row],[timesheet_id]],ohrm_timesheet[timesheet_id],ohrm_timesheet[start_date],"NF",0,1)</f>
        <v>44963</v>
      </c>
      <c r="J608" s="1">
        <f>_xlfn.XLOOKUP(ohrm_timesheet_action_log[[#This Row],[timesheet_id]],ohrm_timesheet[timesheet_id],ohrm_timesheet[end_date],"NF",0,1)</f>
        <v>44969</v>
      </c>
      <c r="K608">
        <f>_xlfn.XLOOKUP(ohrm_timesheet_action_log[[#This Row],[timesheet_id]],ohrm_timesheet[timesheet_id],ohrm_timesheet[Year],"NF",0,1)</f>
        <v>2023</v>
      </c>
      <c r="L608">
        <f>_xlfn.XLOOKUP(ohrm_timesheet_action_log[[#This Row],[timesheet_id]],ohrm_timesheet[timesheet_id],ohrm_timesheet[Month],"NF",0,1)</f>
        <v>2</v>
      </c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</row>
    <row r="609" spans="1:49" x14ac:dyDescent="0.3">
      <c r="A609">
        <v>396</v>
      </c>
      <c r="B609">
        <v>604</v>
      </c>
      <c r="D609" t="s">
        <v>675</v>
      </c>
      <c r="E609" s="1">
        <v>44988</v>
      </c>
      <c r="F609">
        <v>3</v>
      </c>
      <c r="G609" t="str">
        <f>_xlfn.XLOOKUP(ohrm_timesheet_action_log[[#This Row],[timesheet_id]],ohrm_timesheet[timesheet_id],ohrm_timesheet[Employee Name],"NF",0,1)</f>
        <v>Neha Chaudhary</v>
      </c>
      <c r="H609" t="str">
        <f>_xlfn.XLOOKUP(ohrm_timesheet_action_log[[#This Row],[timesheet_id]],ohrm_timesheet[timesheet_id],ohrm_timesheet[state],"NF",0,1)</f>
        <v>APPROVED</v>
      </c>
      <c r="I609" s="1">
        <f>_xlfn.XLOOKUP(ohrm_timesheet_action_log[[#This Row],[timesheet_id]],ohrm_timesheet[timesheet_id],ohrm_timesheet[start_date],"NF",0,1)</f>
        <v>44970</v>
      </c>
      <c r="J609" s="1">
        <f>_xlfn.XLOOKUP(ohrm_timesheet_action_log[[#This Row],[timesheet_id]],ohrm_timesheet[timesheet_id],ohrm_timesheet[end_date],"NF",0,1)</f>
        <v>44976</v>
      </c>
      <c r="K609">
        <f>_xlfn.XLOOKUP(ohrm_timesheet_action_log[[#This Row],[timesheet_id]],ohrm_timesheet[timesheet_id],ohrm_timesheet[Year],"NF",0,1)</f>
        <v>2023</v>
      </c>
      <c r="L609">
        <f>_xlfn.XLOOKUP(ohrm_timesheet_action_log[[#This Row],[timesheet_id]],ohrm_timesheet[timesheet_id],ohrm_timesheet[Month],"NF",0,1)</f>
        <v>2</v>
      </c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</row>
    <row r="610" spans="1:49" x14ac:dyDescent="0.3">
      <c r="A610">
        <v>397</v>
      </c>
      <c r="B610">
        <v>605</v>
      </c>
      <c r="D610" t="s">
        <v>675</v>
      </c>
      <c r="E610" s="1">
        <v>44988</v>
      </c>
      <c r="F610">
        <v>3</v>
      </c>
      <c r="G610" t="str">
        <f>_xlfn.XLOOKUP(ohrm_timesheet_action_log[[#This Row],[timesheet_id]],ohrm_timesheet[timesheet_id],ohrm_timesheet[Employee Name],"NF",0,1)</f>
        <v>Neha Chaudhary</v>
      </c>
      <c r="H610" t="str">
        <f>_xlfn.XLOOKUP(ohrm_timesheet_action_log[[#This Row],[timesheet_id]],ohrm_timesheet[timesheet_id],ohrm_timesheet[state],"NF",0,1)</f>
        <v>APPROVED</v>
      </c>
      <c r="I610" s="1">
        <f>_xlfn.XLOOKUP(ohrm_timesheet_action_log[[#This Row],[timesheet_id]],ohrm_timesheet[timesheet_id],ohrm_timesheet[start_date],"NF",0,1)</f>
        <v>44977</v>
      </c>
      <c r="J610" s="1">
        <f>_xlfn.XLOOKUP(ohrm_timesheet_action_log[[#This Row],[timesheet_id]],ohrm_timesheet[timesheet_id],ohrm_timesheet[end_date],"NF",0,1)</f>
        <v>44983</v>
      </c>
      <c r="K610">
        <f>_xlfn.XLOOKUP(ohrm_timesheet_action_log[[#This Row],[timesheet_id]],ohrm_timesheet[timesheet_id],ohrm_timesheet[Year],"NF",0,1)</f>
        <v>2023</v>
      </c>
      <c r="L610">
        <f>_xlfn.XLOOKUP(ohrm_timesheet_action_log[[#This Row],[timesheet_id]],ohrm_timesheet[timesheet_id],ohrm_timesheet[Month],"NF",0,1)</f>
        <v>2</v>
      </c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</row>
    <row r="611" spans="1:49" x14ac:dyDescent="0.3">
      <c r="A611">
        <v>365</v>
      </c>
      <c r="B611">
        <v>606</v>
      </c>
      <c r="D611" t="s">
        <v>675</v>
      </c>
      <c r="E611" s="1">
        <v>44988</v>
      </c>
      <c r="F611">
        <v>3</v>
      </c>
      <c r="G611" t="str">
        <f>_xlfn.XLOOKUP(ohrm_timesheet_action_log[[#This Row],[timesheet_id]],ohrm_timesheet[timesheet_id],ohrm_timesheet[Employee Name],"NF",0,1)</f>
        <v>x_Saurabh Shrivastava</v>
      </c>
      <c r="H611" t="str">
        <f>_xlfn.XLOOKUP(ohrm_timesheet_action_log[[#This Row],[timesheet_id]],ohrm_timesheet[timesheet_id],ohrm_timesheet[state],"NF",0,1)</f>
        <v>APPROVED</v>
      </c>
      <c r="I611" s="1">
        <f>_xlfn.XLOOKUP(ohrm_timesheet_action_log[[#This Row],[timesheet_id]],ohrm_timesheet[timesheet_id],ohrm_timesheet[start_date],"NF",0,1)</f>
        <v>44963</v>
      </c>
      <c r="J611" s="1">
        <f>_xlfn.XLOOKUP(ohrm_timesheet_action_log[[#This Row],[timesheet_id]],ohrm_timesheet[timesheet_id],ohrm_timesheet[end_date],"NF",0,1)</f>
        <v>44969</v>
      </c>
      <c r="K611">
        <f>_xlfn.XLOOKUP(ohrm_timesheet_action_log[[#This Row],[timesheet_id]],ohrm_timesheet[timesheet_id],ohrm_timesheet[Year],"NF",0,1)</f>
        <v>2023</v>
      </c>
      <c r="L611">
        <f>_xlfn.XLOOKUP(ohrm_timesheet_action_log[[#This Row],[timesheet_id]],ohrm_timesheet[timesheet_id],ohrm_timesheet[Month],"NF",0,1)</f>
        <v>2</v>
      </c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</row>
    <row r="612" spans="1:49" x14ac:dyDescent="0.3">
      <c r="A612">
        <v>393</v>
      </c>
      <c r="B612">
        <v>607</v>
      </c>
      <c r="D612" t="s">
        <v>675</v>
      </c>
      <c r="E612" s="1">
        <v>44988</v>
      </c>
      <c r="F612">
        <v>3</v>
      </c>
      <c r="G612" t="str">
        <f>_xlfn.XLOOKUP(ohrm_timesheet_action_log[[#This Row],[timesheet_id]],ohrm_timesheet[timesheet_id],ohrm_timesheet[Employee Name],"NF",0,1)</f>
        <v>x_Saurabh Shrivastava</v>
      </c>
      <c r="H612" t="str">
        <f>_xlfn.XLOOKUP(ohrm_timesheet_action_log[[#This Row],[timesheet_id]],ohrm_timesheet[timesheet_id],ohrm_timesheet[state],"NF",0,1)</f>
        <v>APPROVED</v>
      </c>
      <c r="I612" s="1">
        <f>_xlfn.XLOOKUP(ohrm_timesheet_action_log[[#This Row],[timesheet_id]],ohrm_timesheet[timesheet_id],ohrm_timesheet[start_date],"NF",0,1)</f>
        <v>44970</v>
      </c>
      <c r="J612" s="1">
        <f>_xlfn.XLOOKUP(ohrm_timesheet_action_log[[#This Row],[timesheet_id]],ohrm_timesheet[timesheet_id],ohrm_timesheet[end_date],"NF",0,1)</f>
        <v>44976</v>
      </c>
      <c r="K612">
        <f>_xlfn.XLOOKUP(ohrm_timesheet_action_log[[#This Row],[timesheet_id]],ohrm_timesheet[timesheet_id],ohrm_timesheet[Year],"NF",0,1)</f>
        <v>2023</v>
      </c>
      <c r="L612">
        <f>_xlfn.XLOOKUP(ohrm_timesheet_action_log[[#This Row],[timesheet_id]],ohrm_timesheet[timesheet_id],ohrm_timesheet[Month],"NF",0,1)</f>
        <v>2</v>
      </c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</row>
    <row r="613" spans="1:49" x14ac:dyDescent="0.3">
      <c r="A613">
        <v>394</v>
      </c>
      <c r="B613">
        <v>608</v>
      </c>
      <c r="D613" t="s">
        <v>675</v>
      </c>
      <c r="E613" s="1">
        <v>44988</v>
      </c>
      <c r="F613">
        <v>3</v>
      </c>
      <c r="G613" t="str">
        <f>_xlfn.XLOOKUP(ohrm_timesheet_action_log[[#This Row],[timesheet_id]],ohrm_timesheet[timesheet_id],ohrm_timesheet[Employee Name],"NF",0,1)</f>
        <v>x_Saurabh Shrivastava</v>
      </c>
      <c r="H613" t="str">
        <f>_xlfn.XLOOKUP(ohrm_timesheet_action_log[[#This Row],[timesheet_id]],ohrm_timesheet[timesheet_id],ohrm_timesheet[state],"NF",0,1)</f>
        <v>APPROVED</v>
      </c>
      <c r="I613" s="1">
        <f>_xlfn.XLOOKUP(ohrm_timesheet_action_log[[#This Row],[timesheet_id]],ohrm_timesheet[timesheet_id],ohrm_timesheet[start_date],"NF",0,1)</f>
        <v>44977</v>
      </c>
      <c r="J613" s="1">
        <f>_xlfn.XLOOKUP(ohrm_timesheet_action_log[[#This Row],[timesheet_id]],ohrm_timesheet[timesheet_id],ohrm_timesheet[end_date],"NF",0,1)</f>
        <v>44983</v>
      </c>
      <c r="K613">
        <f>_xlfn.XLOOKUP(ohrm_timesheet_action_log[[#This Row],[timesheet_id]],ohrm_timesheet[timesheet_id],ohrm_timesheet[Year],"NF",0,1)</f>
        <v>2023</v>
      </c>
      <c r="L613">
        <f>_xlfn.XLOOKUP(ohrm_timesheet_action_log[[#This Row],[timesheet_id]],ohrm_timesheet[timesheet_id],ohrm_timesheet[Month],"NF",0,1)</f>
        <v>2</v>
      </c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</row>
    <row r="614" spans="1:49" x14ac:dyDescent="0.3">
      <c r="A614">
        <v>392</v>
      </c>
      <c r="B614">
        <v>609</v>
      </c>
      <c r="D614" t="s">
        <v>675</v>
      </c>
      <c r="E614" s="1">
        <v>44988</v>
      </c>
      <c r="F614">
        <v>3</v>
      </c>
      <c r="G614" t="str">
        <f>_xlfn.XLOOKUP(ohrm_timesheet_action_log[[#This Row],[timesheet_id]],ohrm_timesheet[timesheet_id],ohrm_timesheet[Employee Name],"NF",0,1)</f>
        <v>x_Saurabh Shrivastava</v>
      </c>
      <c r="H614" t="str">
        <f>_xlfn.XLOOKUP(ohrm_timesheet_action_log[[#This Row],[timesheet_id]],ohrm_timesheet[timesheet_id],ohrm_timesheet[state],"NF",0,1)</f>
        <v>APPROVED</v>
      </c>
      <c r="I614" s="1">
        <f>_xlfn.XLOOKUP(ohrm_timesheet_action_log[[#This Row],[timesheet_id]],ohrm_timesheet[timesheet_id],ohrm_timesheet[start_date],"NF",0,1)</f>
        <v>44984</v>
      </c>
      <c r="J614" s="1">
        <f>_xlfn.XLOOKUP(ohrm_timesheet_action_log[[#This Row],[timesheet_id]],ohrm_timesheet[timesheet_id],ohrm_timesheet[end_date],"NF",0,1)</f>
        <v>44990</v>
      </c>
      <c r="K614">
        <f>_xlfn.XLOOKUP(ohrm_timesheet_action_log[[#This Row],[timesheet_id]],ohrm_timesheet[timesheet_id],ohrm_timesheet[Year],"NF",0,1)</f>
        <v>2023</v>
      </c>
      <c r="L614">
        <f>_xlfn.XLOOKUP(ohrm_timesheet_action_log[[#This Row],[timesheet_id]],ohrm_timesheet[timesheet_id],ohrm_timesheet[Month],"NF",0,1)</f>
        <v>2</v>
      </c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</row>
    <row r="615" spans="1:49" x14ac:dyDescent="0.3">
      <c r="A615">
        <v>346</v>
      </c>
      <c r="B615">
        <v>610</v>
      </c>
      <c r="D615" t="s">
        <v>675</v>
      </c>
      <c r="E615" s="1">
        <v>44988</v>
      </c>
      <c r="F615">
        <v>3</v>
      </c>
      <c r="G615" t="str">
        <f>_xlfn.XLOOKUP(ohrm_timesheet_action_log[[#This Row],[timesheet_id]],ohrm_timesheet[timesheet_id],ohrm_timesheet[Employee Name],"NF",0,1)</f>
        <v>Shekhar Sharma</v>
      </c>
      <c r="H615" t="str">
        <f>_xlfn.XLOOKUP(ohrm_timesheet_action_log[[#This Row],[timesheet_id]],ohrm_timesheet[timesheet_id],ohrm_timesheet[state],"NF",0,1)</f>
        <v>APPROVED</v>
      </c>
      <c r="I615" s="1">
        <f>_xlfn.XLOOKUP(ohrm_timesheet_action_log[[#This Row],[timesheet_id]],ohrm_timesheet[timesheet_id],ohrm_timesheet[start_date],"NF",0,1)</f>
        <v>44956</v>
      </c>
      <c r="J615" s="1">
        <f>_xlfn.XLOOKUP(ohrm_timesheet_action_log[[#This Row],[timesheet_id]],ohrm_timesheet[timesheet_id],ohrm_timesheet[end_date],"NF",0,1)</f>
        <v>44962</v>
      </c>
      <c r="K615">
        <f>_xlfn.XLOOKUP(ohrm_timesheet_action_log[[#This Row],[timesheet_id]],ohrm_timesheet[timesheet_id],ohrm_timesheet[Year],"NF",0,1)</f>
        <v>2023</v>
      </c>
      <c r="L615">
        <f>_xlfn.XLOOKUP(ohrm_timesheet_action_log[[#This Row],[timesheet_id]],ohrm_timesheet[timesheet_id],ohrm_timesheet[Month],"NF",0,1)</f>
        <v>1</v>
      </c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</row>
    <row r="616" spans="1:49" x14ac:dyDescent="0.3">
      <c r="A616">
        <v>383</v>
      </c>
      <c r="B616">
        <v>611</v>
      </c>
      <c r="D616" t="s">
        <v>675</v>
      </c>
      <c r="E616" s="1">
        <v>44988</v>
      </c>
      <c r="F616">
        <v>3</v>
      </c>
      <c r="G616" t="str">
        <f>_xlfn.XLOOKUP(ohrm_timesheet_action_log[[#This Row],[timesheet_id]],ohrm_timesheet[timesheet_id],ohrm_timesheet[Employee Name],"NF",0,1)</f>
        <v>Shekhar Sharma</v>
      </c>
      <c r="H616" t="str">
        <f>_xlfn.XLOOKUP(ohrm_timesheet_action_log[[#This Row],[timesheet_id]],ohrm_timesheet[timesheet_id],ohrm_timesheet[state],"NF",0,1)</f>
        <v>APPROVED</v>
      </c>
      <c r="I616" s="1">
        <f>_xlfn.XLOOKUP(ohrm_timesheet_action_log[[#This Row],[timesheet_id]],ohrm_timesheet[timesheet_id],ohrm_timesheet[start_date],"NF",0,1)</f>
        <v>44963</v>
      </c>
      <c r="J616" s="1">
        <f>_xlfn.XLOOKUP(ohrm_timesheet_action_log[[#This Row],[timesheet_id]],ohrm_timesheet[timesheet_id],ohrm_timesheet[end_date],"NF",0,1)</f>
        <v>44969</v>
      </c>
      <c r="K616">
        <f>_xlfn.XLOOKUP(ohrm_timesheet_action_log[[#This Row],[timesheet_id]],ohrm_timesheet[timesheet_id],ohrm_timesheet[Year],"NF",0,1)</f>
        <v>2023</v>
      </c>
      <c r="L616">
        <f>_xlfn.XLOOKUP(ohrm_timesheet_action_log[[#This Row],[timesheet_id]],ohrm_timesheet[timesheet_id],ohrm_timesheet[Month],"NF",0,1)</f>
        <v>2</v>
      </c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</row>
    <row r="617" spans="1:49" x14ac:dyDescent="0.3">
      <c r="A617">
        <v>385</v>
      </c>
      <c r="B617">
        <v>612</v>
      </c>
      <c r="D617" t="s">
        <v>675</v>
      </c>
      <c r="E617" s="1">
        <v>44988</v>
      </c>
      <c r="F617">
        <v>3</v>
      </c>
      <c r="G617" t="str">
        <f>_xlfn.XLOOKUP(ohrm_timesheet_action_log[[#This Row],[timesheet_id]],ohrm_timesheet[timesheet_id],ohrm_timesheet[Employee Name],"NF",0,1)</f>
        <v>Shekhar Sharma</v>
      </c>
      <c r="H617" t="str">
        <f>_xlfn.XLOOKUP(ohrm_timesheet_action_log[[#This Row],[timesheet_id]],ohrm_timesheet[timesheet_id],ohrm_timesheet[state],"NF",0,1)</f>
        <v>APPROVED</v>
      </c>
      <c r="I617" s="1">
        <f>_xlfn.XLOOKUP(ohrm_timesheet_action_log[[#This Row],[timesheet_id]],ohrm_timesheet[timesheet_id],ohrm_timesheet[start_date],"NF",0,1)</f>
        <v>44977</v>
      </c>
      <c r="J617" s="1">
        <f>_xlfn.XLOOKUP(ohrm_timesheet_action_log[[#This Row],[timesheet_id]],ohrm_timesheet[timesheet_id],ohrm_timesheet[end_date],"NF",0,1)</f>
        <v>44983</v>
      </c>
      <c r="K617">
        <f>_xlfn.XLOOKUP(ohrm_timesheet_action_log[[#This Row],[timesheet_id]],ohrm_timesheet[timesheet_id],ohrm_timesheet[Year],"NF",0,1)</f>
        <v>2023</v>
      </c>
      <c r="L617">
        <f>_xlfn.XLOOKUP(ohrm_timesheet_action_log[[#This Row],[timesheet_id]],ohrm_timesheet[timesheet_id],ohrm_timesheet[Month],"NF",0,1)</f>
        <v>2</v>
      </c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</row>
    <row r="618" spans="1:49" x14ac:dyDescent="0.3">
      <c r="A618">
        <v>377</v>
      </c>
      <c r="B618">
        <v>613</v>
      </c>
      <c r="D618" t="s">
        <v>675</v>
      </c>
      <c r="E618" s="1">
        <v>44988</v>
      </c>
      <c r="F618">
        <v>3</v>
      </c>
      <c r="G618" t="str">
        <f>_xlfn.XLOOKUP(ohrm_timesheet_action_log[[#This Row],[timesheet_id]],ohrm_timesheet[timesheet_id],ohrm_timesheet[Employee Name],"NF",0,1)</f>
        <v>Shekhar Sharma</v>
      </c>
      <c r="H618" t="str">
        <f>_xlfn.XLOOKUP(ohrm_timesheet_action_log[[#This Row],[timesheet_id]],ohrm_timesheet[timesheet_id],ohrm_timesheet[state],"NF",0,1)</f>
        <v>APPROVED</v>
      </c>
      <c r="I618" s="1">
        <f>_xlfn.XLOOKUP(ohrm_timesheet_action_log[[#This Row],[timesheet_id]],ohrm_timesheet[timesheet_id],ohrm_timesheet[start_date],"NF",0,1)</f>
        <v>44984</v>
      </c>
      <c r="J618" s="1">
        <f>_xlfn.XLOOKUP(ohrm_timesheet_action_log[[#This Row],[timesheet_id]],ohrm_timesheet[timesheet_id],ohrm_timesheet[end_date],"NF",0,1)</f>
        <v>44990</v>
      </c>
      <c r="K618">
        <f>_xlfn.XLOOKUP(ohrm_timesheet_action_log[[#This Row],[timesheet_id]],ohrm_timesheet[timesheet_id],ohrm_timesheet[Year],"NF",0,1)</f>
        <v>2023</v>
      </c>
      <c r="L618">
        <f>_xlfn.XLOOKUP(ohrm_timesheet_action_log[[#This Row],[timesheet_id]],ohrm_timesheet[timesheet_id],ohrm_timesheet[Month],"NF",0,1)</f>
        <v>2</v>
      </c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</row>
    <row r="619" spans="1:49" x14ac:dyDescent="0.3">
      <c r="A619">
        <v>384</v>
      </c>
      <c r="B619">
        <v>614</v>
      </c>
      <c r="D619" t="s">
        <v>675</v>
      </c>
      <c r="E619" s="1">
        <v>44988</v>
      </c>
      <c r="F619">
        <v>3</v>
      </c>
      <c r="G619" t="str">
        <f>_xlfn.XLOOKUP(ohrm_timesheet_action_log[[#This Row],[timesheet_id]],ohrm_timesheet[timesheet_id],ohrm_timesheet[Employee Name],"NF",0,1)</f>
        <v>Shekhar Sharma</v>
      </c>
      <c r="H619" t="str">
        <f>_xlfn.XLOOKUP(ohrm_timesheet_action_log[[#This Row],[timesheet_id]],ohrm_timesheet[timesheet_id],ohrm_timesheet[state],"NF",0,1)</f>
        <v>APPROVED</v>
      </c>
      <c r="I619" s="1">
        <f>_xlfn.XLOOKUP(ohrm_timesheet_action_log[[#This Row],[timesheet_id]],ohrm_timesheet[timesheet_id],ohrm_timesheet[start_date],"NF",0,1)</f>
        <v>44970</v>
      </c>
      <c r="J619" s="1">
        <f>_xlfn.XLOOKUP(ohrm_timesheet_action_log[[#This Row],[timesheet_id]],ohrm_timesheet[timesheet_id],ohrm_timesheet[end_date],"NF",0,1)</f>
        <v>44976</v>
      </c>
      <c r="K619">
        <f>_xlfn.XLOOKUP(ohrm_timesheet_action_log[[#This Row],[timesheet_id]],ohrm_timesheet[timesheet_id],ohrm_timesheet[Year],"NF",0,1)</f>
        <v>2023</v>
      </c>
      <c r="L619">
        <f>_xlfn.XLOOKUP(ohrm_timesheet_action_log[[#This Row],[timesheet_id]],ohrm_timesheet[timesheet_id],ohrm_timesheet[Month],"NF",0,1)</f>
        <v>2</v>
      </c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</row>
    <row r="620" spans="1:49" x14ac:dyDescent="0.3">
      <c r="A620">
        <v>378</v>
      </c>
      <c r="B620">
        <v>615</v>
      </c>
      <c r="D620" t="s">
        <v>676</v>
      </c>
      <c r="E620" s="1">
        <v>45001</v>
      </c>
      <c r="F620">
        <v>16</v>
      </c>
      <c r="G620" t="str">
        <f>_xlfn.XLOOKUP(ohrm_timesheet_action_log[[#This Row],[timesheet_id]],ohrm_timesheet[timesheet_id],ohrm_timesheet[Employee Name],"NF",0,1)</f>
        <v>Neha Chaudhary</v>
      </c>
      <c r="H620" t="str">
        <f>_xlfn.XLOOKUP(ohrm_timesheet_action_log[[#This Row],[timesheet_id]],ohrm_timesheet[timesheet_id],ohrm_timesheet[state],"NF",0,1)</f>
        <v>APPROVED</v>
      </c>
      <c r="I620" s="1">
        <f>_xlfn.XLOOKUP(ohrm_timesheet_action_log[[#This Row],[timesheet_id]],ohrm_timesheet[timesheet_id],ohrm_timesheet[start_date],"NF",0,1)</f>
        <v>44984</v>
      </c>
      <c r="J620" s="1">
        <f>_xlfn.XLOOKUP(ohrm_timesheet_action_log[[#This Row],[timesheet_id]],ohrm_timesheet[timesheet_id],ohrm_timesheet[end_date],"NF",0,1)</f>
        <v>44990</v>
      </c>
      <c r="K620">
        <f>_xlfn.XLOOKUP(ohrm_timesheet_action_log[[#This Row],[timesheet_id]],ohrm_timesheet[timesheet_id],ohrm_timesheet[Year],"NF",0,1)</f>
        <v>2023</v>
      </c>
      <c r="L620">
        <f>_xlfn.XLOOKUP(ohrm_timesheet_action_log[[#This Row],[timesheet_id]],ohrm_timesheet[timesheet_id],ohrm_timesheet[Month],"NF",0,1)</f>
        <v>2</v>
      </c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</row>
    <row r="621" spans="1:49" x14ac:dyDescent="0.3">
      <c r="A621">
        <v>405</v>
      </c>
      <c r="B621">
        <v>616</v>
      </c>
      <c r="D621" t="s">
        <v>676</v>
      </c>
      <c r="E621" s="1">
        <v>45001</v>
      </c>
      <c r="F621">
        <v>16</v>
      </c>
      <c r="G621" t="str">
        <f>_xlfn.XLOOKUP(ohrm_timesheet_action_log[[#This Row],[timesheet_id]],ohrm_timesheet[timesheet_id],ohrm_timesheet[Employee Name],"NF",0,1)</f>
        <v>Neha Chaudhary</v>
      </c>
      <c r="H621" t="str">
        <f>_xlfn.XLOOKUP(ohrm_timesheet_action_log[[#This Row],[timesheet_id]],ohrm_timesheet[timesheet_id],ohrm_timesheet[state],"NF",0,1)</f>
        <v>APPROVED</v>
      </c>
      <c r="I621" s="1">
        <f>_xlfn.XLOOKUP(ohrm_timesheet_action_log[[#This Row],[timesheet_id]],ohrm_timesheet[timesheet_id],ohrm_timesheet[start_date],"NF",0,1)</f>
        <v>44991</v>
      </c>
      <c r="J621" s="1">
        <f>_xlfn.XLOOKUP(ohrm_timesheet_action_log[[#This Row],[timesheet_id]],ohrm_timesheet[timesheet_id],ohrm_timesheet[end_date],"NF",0,1)</f>
        <v>44997</v>
      </c>
      <c r="K621">
        <f>_xlfn.XLOOKUP(ohrm_timesheet_action_log[[#This Row],[timesheet_id]],ohrm_timesheet[timesheet_id],ohrm_timesheet[Year],"NF",0,1)</f>
        <v>2023</v>
      </c>
      <c r="L621">
        <f>_xlfn.XLOOKUP(ohrm_timesheet_action_log[[#This Row],[timesheet_id]],ohrm_timesheet[timesheet_id],ohrm_timesheet[Month],"NF",0,1)</f>
        <v>3</v>
      </c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</row>
    <row r="622" spans="1:49" x14ac:dyDescent="0.3">
      <c r="A622">
        <v>404</v>
      </c>
      <c r="B622">
        <v>617</v>
      </c>
      <c r="D622" t="s">
        <v>676</v>
      </c>
      <c r="E622" s="1">
        <v>45001</v>
      </c>
      <c r="F622">
        <v>16</v>
      </c>
      <c r="G622" t="str">
        <f>_xlfn.XLOOKUP(ohrm_timesheet_action_log[[#This Row],[timesheet_id]],ohrm_timesheet[timesheet_id],ohrm_timesheet[Employee Name],"NF",0,1)</f>
        <v>Neha Chaudhary</v>
      </c>
      <c r="H622" t="str">
        <f>_xlfn.XLOOKUP(ohrm_timesheet_action_log[[#This Row],[timesheet_id]],ohrm_timesheet[timesheet_id],ohrm_timesheet[state],"NF",0,1)</f>
        <v>APPROVED</v>
      </c>
      <c r="I622" s="1">
        <f>_xlfn.XLOOKUP(ohrm_timesheet_action_log[[#This Row],[timesheet_id]],ohrm_timesheet[timesheet_id],ohrm_timesheet[start_date],"NF",0,1)</f>
        <v>44998</v>
      </c>
      <c r="J622" s="1">
        <f>_xlfn.XLOOKUP(ohrm_timesheet_action_log[[#This Row],[timesheet_id]],ohrm_timesheet[timesheet_id],ohrm_timesheet[end_date],"NF",0,1)</f>
        <v>45004</v>
      </c>
      <c r="K622">
        <f>_xlfn.XLOOKUP(ohrm_timesheet_action_log[[#This Row],[timesheet_id]],ohrm_timesheet[timesheet_id],ohrm_timesheet[Year],"NF",0,1)</f>
        <v>2023</v>
      </c>
      <c r="L622">
        <f>_xlfn.XLOOKUP(ohrm_timesheet_action_log[[#This Row],[timesheet_id]],ohrm_timesheet[timesheet_id],ohrm_timesheet[Month],"NF",0,1)</f>
        <v>3</v>
      </c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</row>
    <row r="623" spans="1:49" x14ac:dyDescent="0.3">
      <c r="A623">
        <v>404</v>
      </c>
      <c r="B623">
        <v>618</v>
      </c>
      <c r="D623" t="s">
        <v>675</v>
      </c>
      <c r="E623" s="1">
        <v>45002</v>
      </c>
      <c r="F623">
        <v>3</v>
      </c>
      <c r="G623" t="str">
        <f>_xlfn.XLOOKUP(ohrm_timesheet_action_log[[#This Row],[timesheet_id]],ohrm_timesheet[timesheet_id],ohrm_timesheet[Employee Name],"NF",0,1)</f>
        <v>Neha Chaudhary</v>
      </c>
      <c r="H623" t="str">
        <f>_xlfn.XLOOKUP(ohrm_timesheet_action_log[[#This Row],[timesheet_id]],ohrm_timesheet[timesheet_id],ohrm_timesheet[state],"NF",0,1)</f>
        <v>APPROVED</v>
      </c>
      <c r="I623" s="1">
        <f>_xlfn.XLOOKUP(ohrm_timesheet_action_log[[#This Row],[timesheet_id]],ohrm_timesheet[timesheet_id],ohrm_timesheet[start_date],"NF",0,1)</f>
        <v>44998</v>
      </c>
      <c r="J623" s="1">
        <f>_xlfn.XLOOKUP(ohrm_timesheet_action_log[[#This Row],[timesheet_id]],ohrm_timesheet[timesheet_id],ohrm_timesheet[end_date],"NF",0,1)</f>
        <v>45004</v>
      </c>
      <c r="K623">
        <f>_xlfn.XLOOKUP(ohrm_timesheet_action_log[[#This Row],[timesheet_id]],ohrm_timesheet[timesheet_id],ohrm_timesheet[Year],"NF",0,1)</f>
        <v>2023</v>
      </c>
      <c r="L623">
        <f>_xlfn.XLOOKUP(ohrm_timesheet_action_log[[#This Row],[timesheet_id]],ohrm_timesheet[timesheet_id],ohrm_timesheet[Month],"NF",0,1)</f>
        <v>3</v>
      </c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</row>
    <row r="624" spans="1:49" x14ac:dyDescent="0.3">
      <c r="A624">
        <v>404</v>
      </c>
      <c r="B624">
        <v>619</v>
      </c>
      <c r="D624" t="s">
        <v>695</v>
      </c>
      <c r="E624" s="1">
        <v>45002</v>
      </c>
      <c r="F624">
        <v>3</v>
      </c>
      <c r="G624" t="str">
        <f>_xlfn.XLOOKUP(ohrm_timesheet_action_log[[#This Row],[timesheet_id]],ohrm_timesheet[timesheet_id],ohrm_timesheet[Employee Name],"NF",0,1)</f>
        <v>Neha Chaudhary</v>
      </c>
      <c r="H624" t="str">
        <f>_xlfn.XLOOKUP(ohrm_timesheet_action_log[[#This Row],[timesheet_id]],ohrm_timesheet[timesheet_id],ohrm_timesheet[state],"NF",0,1)</f>
        <v>APPROVED</v>
      </c>
      <c r="I624" s="1">
        <f>_xlfn.XLOOKUP(ohrm_timesheet_action_log[[#This Row],[timesheet_id]],ohrm_timesheet[timesheet_id],ohrm_timesheet[start_date],"NF",0,1)</f>
        <v>44998</v>
      </c>
      <c r="J624" s="1">
        <f>_xlfn.XLOOKUP(ohrm_timesheet_action_log[[#This Row],[timesheet_id]],ohrm_timesheet[timesheet_id],ohrm_timesheet[end_date],"NF",0,1)</f>
        <v>45004</v>
      </c>
      <c r="K624">
        <f>_xlfn.XLOOKUP(ohrm_timesheet_action_log[[#This Row],[timesheet_id]],ohrm_timesheet[timesheet_id],ohrm_timesheet[Year],"NF",0,1)</f>
        <v>2023</v>
      </c>
      <c r="L624">
        <f>_xlfn.XLOOKUP(ohrm_timesheet_action_log[[#This Row],[timesheet_id]],ohrm_timesheet[timesheet_id],ohrm_timesheet[Month],"NF",0,1)</f>
        <v>3</v>
      </c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</row>
    <row r="625" spans="1:49" x14ac:dyDescent="0.3">
      <c r="A625">
        <v>405</v>
      </c>
      <c r="B625">
        <v>620</v>
      </c>
      <c r="D625" t="s">
        <v>675</v>
      </c>
      <c r="E625" s="1">
        <v>45002</v>
      </c>
      <c r="F625">
        <v>3</v>
      </c>
      <c r="G625" t="str">
        <f>_xlfn.XLOOKUP(ohrm_timesheet_action_log[[#This Row],[timesheet_id]],ohrm_timesheet[timesheet_id],ohrm_timesheet[Employee Name],"NF",0,1)</f>
        <v>Neha Chaudhary</v>
      </c>
      <c r="H625" t="str">
        <f>_xlfn.XLOOKUP(ohrm_timesheet_action_log[[#This Row],[timesheet_id]],ohrm_timesheet[timesheet_id],ohrm_timesheet[state],"NF",0,1)</f>
        <v>APPROVED</v>
      </c>
      <c r="I625" s="1">
        <f>_xlfn.XLOOKUP(ohrm_timesheet_action_log[[#This Row],[timesheet_id]],ohrm_timesheet[timesheet_id],ohrm_timesheet[start_date],"NF",0,1)</f>
        <v>44991</v>
      </c>
      <c r="J625" s="1">
        <f>_xlfn.XLOOKUP(ohrm_timesheet_action_log[[#This Row],[timesheet_id]],ohrm_timesheet[timesheet_id],ohrm_timesheet[end_date],"NF",0,1)</f>
        <v>44997</v>
      </c>
      <c r="K625">
        <f>_xlfn.XLOOKUP(ohrm_timesheet_action_log[[#This Row],[timesheet_id]],ohrm_timesheet[timesheet_id],ohrm_timesheet[Year],"NF",0,1)</f>
        <v>2023</v>
      </c>
      <c r="L625">
        <f>_xlfn.XLOOKUP(ohrm_timesheet_action_log[[#This Row],[timesheet_id]],ohrm_timesheet[timesheet_id],ohrm_timesheet[Month],"NF",0,1)</f>
        <v>3</v>
      </c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</row>
    <row r="626" spans="1:49" x14ac:dyDescent="0.3">
      <c r="A626">
        <v>378</v>
      </c>
      <c r="B626">
        <v>621</v>
      </c>
      <c r="D626" t="s">
        <v>675</v>
      </c>
      <c r="E626" s="1">
        <v>45002</v>
      </c>
      <c r="F626">
        <v>3</v>
      </c>
      <c r="G626" t="str">
        <f>_xlfn.XLOOKUP(ohrm_timesheet_action_log[[#This Row],[timesheet_id]],ohrm_timesheet[timesheet_id],ohrm_timesheet[Employee Name],"NF",0,1)</f>
        <v>Neha Chaudhary</v>
      </c>
      <c r="H626" t="str">
        <f>_xlfn.XLOOKUP(ohrm_timesheet_action_log[[#This Row],[timesheet_id]],ohrm_timesheet[timesheet_id],ohrm_timesheet[state],"NF",0,1)</f>
        <v>APPROVED</v>
      </c>
      <c r="I626" s="1">
        <f>_xlfn.XLOOKUP(ohrm_timesheet_action_log[[#This Row],[timesheet_id]],ohrm_timesheet[timesheet_id],ohrm_timesheet[start_date],"NF",0,1)</f>
        <v>44984</v>
      </c>
      <c r="J626" s="1">
        <f>_xlfn.XLOOKUP(ohrm_timesheet_action_log[[#This Row],[timesheet_id]],ohrm_timesheet[timesheet_id],ohrm_timesheet[end_date],"NF",0,1)</f>
        <v>44990</v>
      </c>
      <c r="K626">
        <f>_xlfn.XLOOKUP(ohrm_timesheet_action_log[[#This Row],[timesheet_id]],ohrm_timesheet[timesheet_id],ohrm_timesheet[Year],"NF",0,1)</f>
        <v>2023</v>
      </c>
      <c r="L626">
        <f>_xlfn.XLOOKUP(ohrm_timesheet_action_log[[#This Row],[timesheet_id]],ohrm_timesheet[timesheet_id],ohrm_timesheet[Month],"NF",0,1)</f>
        <v>2</v>
      </c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</row>
    <row r="627" spans="1:49" x14ac:dyDescent="0.3">
      <c r="A627">
        <v>401</v>
      </c>
      <c r="B627">
        <v>622</v>
      </c>
      <c r="D627" t="s">
        <v>676</v>
      </c>
      <c r="E627" s="1">
        <v>45002</v>
      </c>
      <c r="F627">
        <v>14</v>
      </c>
      <c r="G627" t="str">
        <f>_xlfn.XLOOKUP(ohrm_timesheet_action_log[[#This Row],[timesheet_id]],ohrm_timesheet[timesheet_id],ohrm_timesheet[Employee Name],"NF",0,1)</f>
        <v>Amol Jalda</v>
      </c>
      <c r="H627" t="str">
        <f>_xlfn.XLOOKUP(ohrm_timesheet_action_log[[#This Row],[timesheet_id]],ohrm_timesheet[timesheet_id],ohrm_timesheet[state],"NF",0,1)</f>
        <v>APPROVED</v>
      </c>
      <c r="I627" s="1">
        <f>_xlfn.XLOOKUP(ohrm_timesheet_action_log[[#This Row],[timesheet_id]],ohrm_timesheet[timesheet_id],ohrm_timesheet[start_date],"NF",0,1)</f>
        <v>44998</v>
      </c>
      <c r="J627" s="1">
        <f>_xlfn.XLOOKUP(ohrm_timesheet_action_log[[#This Row],[timesheet_id]],ohrm_timesheet[timesheet_id],ohrm_timesheet[end_date],"NF",0,1)</f>
        <v>45004</v>
      </c>
      <c r="K627">
        <f>_xlfn.XLOOKUP(ohrm_timesheet_action_log[[#This Row],[timesheet_id]],ohrm_timesheet[timesheet_id],ohrm_timesheet[Year],"NF",0,1)</f>
        <v>2023</v>
      </c>
      <c r="L627">
        <f>_xlfn.XLOOKUP(ohrm_timesheet_action_log[[#This Row],[timesheet_id]],ohrm_timesheet[timesheet_id],ohrm_timesheet[Month],"NF",0,1)</f>
        <v>3</v>
      </c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</row>
    <row r="628" spans="1:49" x14ac:dyDescent="0.3">
      <c r="A628">
        <v>404</v>
      </c>
      <c r="B628">
        <v>623</v>
      </c>
      <c r="D628" t="s">
        <v>675</v>
      </c>
      <c r="E628" s="1">
        <v>45007</v>
      </c>
      <c r="F628">
        <v>3</v>
      </c>
      <c r="G628" t="str">
        <f>_xlfn.XLOOKUP(ohrm_timesheet_action_log[[#This Row],[timesheet_id]],ohrm_timesheet[timesheet_id],ohrm_timesheet[Employee Name],"NF",0,1)</f>
        <v>Neha Chaudhary</v>
      </c>
      <c r="H628" t="str">
        <f>_xlfn.XLOOKUP(ohrm_timesheet_action_log[[#This Row],[timesheet_id]],ohrm_timesheet[timesheet_id],ohrm_timesheet[state],"NF",0,1)</f>
        <v>APPROVED</v>
      </c>
      <c r="I628" s="1">
        <f>_xlfn.XLOOKUP(ohrm_timesheet_action_log[[#This Row],[timesheet_id]],ohrm_timesheet[timesheet_id],ohrm_timesheet[start_date],"NF",0,1)</f>
        <v>44998</v>
      </c>
      <c r="J628" s="1">
        <f>_xlfn.XLOOKUP(ohrm_timesheet_action_log[[#This Row],[timesheet_id]],ohrm_timesheet[timesheet_id],ohrm_timesheet[end_date],"NF",0,1)</f>
        <v>45004</v>
      </c>
      <c r="K628">
        <f>_xlfn.XLOOKUP(ohrm_timesheet_action_log[[#This Row],[timesheet_id]],ohrm_timesheet[timesheet_id],ohrm_timesheet[Year],"NF",0,1)</f>
        <v>2023</v>
      </c>
      <c r="L628">
        <f>_xlfn.XLOOKUP(ohrm_timesheet_action_log[[#This Row],[timesheet_id]],ohrm_timesheet[timesheet_id],ohrm_timesheet[Month],"NF",0,1)</f>
        <v>3</v>
      </c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</row>
    <row r="629" spans="1:49" x14ac:dyDescent="0.3">
      <c r="A629">
        <v>401</v>
      </c>
      <c r="B629">
        <v>624</v>
      </c>
      <c r="D629" t="s">
        <v>675</v>
      </c>
      <c r="E629" s="1">
        <v>45007</v>
      </c>
      <c r="F629">
        <v>3</v>
      </c>
      <c r="G629" t="str">
        <f>_xlfn.XLOOKUP(ohrm_timesheet_action_log[[#This Row],[timesheet_id]],ohrm_timesheet[timesheet_id],ohrm_timesheet[Employee Name],"NF",0,1)</f>
        <v>Amol Jalda</v>
      </c>
      <c r="H629" t="str">
        <f>_xlfn.XLOOKUP(ohrm_timesheet_action_log[[#This Row],[timesheet_id]],ohrm_timesheet[timesheet_id],ohrm_timesheet[state],"NF",0,1)</f>
        <v>APPROVED</v>
      </c>
      <c r="I629" s="1">
        <f>_xlfn.XLOOKUP(ohrm_timesheet_action_log[[#This Row],[timesheet_id]],ohrm_timesheet[timesheet_id],ohrm_timesheet[start_date],"NF",0,1)</f>
        <v>44998</v>
      </c>
      <c r="J629" s="1">
        <f>_xlfn.XLOOKUP(ohrm_timesheet_action_log[[#This Row],[timesheet_id]],ohrm_timesheet[timesheet_id],ohrm_timesheet[end_date],"NF",0,1)</f>
        <v>45004</v>
      </c>
      <c r="K629">
        <f>_xlfn.XLOOKUP(ohrm_timesheet_action_log[[#This Row],[timesheet_id]],ohrm_timesheet[timesheet_id],ohrm_timesheet[Year],"NF",0,1)</f>
        <v>2023</v>
      </c>
      <c r="L629">
        <f>_xlfn.XLOOKUP(ohrm_timesheet_action_log[[#This Row],[timesheet_id]],ohrm_timesheet[timesheet_id],ohrm_timesheet[Month],"NF",0,1)</f>
        <v>3</v>
      </c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</row>
    <row r="630" spans="1:49" x14ac:dyDescent="0.3">
      <c r="A630">
        <v>415</v>
      </c>
      <c r="B630">
        <v>625</v>
      </c>
      <c r="D630" t="s">
        <v>676</v>
      </c>
      <c r="E630" s="1">
        <v>45019</v>
      </c>
      <c r="F630">
        <v>14</v>
      </c>
      <c r="G630" t="str">
        <f>_xlfn.XLOOKUP(ohrm_timesheet_action_log[[#This Row],[timesheet_id]],ohrm_timesheet[timesheet_id],ohrm_timesheet[Employee Name],"NF",0,1)</f>
        <v>Amol Jalda</v>
      </c>
      <c r="H630" t="str">
        <f>_xlfn.XLOOKUP(ohrm_timesheet_action_log[[#This Row],[timesheet_id]],ohrm_timesheet[timesheet_id],ohrm_timesheet[state],"NF",0,1)</f>
        <v>APPROVED</v>
      </c>
      <c r="I630" s="1">
        <f>_xlfn.XLOOKUP(ohrm_timesheet_action_log[[#This Row],[timesheet_id]],ohrm_timesheet[timesheet_id],ohrm_timesheet[start_date],"NF",0,1)</f>
        <v>45019</v>
      </c>
      <c r="J630" s="1">
        <f>_xlfn.XLOOKUP(ohrm_timesheet_action_log[[#This Row],[timesheet_id]],ohrm_timesheet[timesheet_id],ohrm_timesheet[end_date],"NF",0,1)</f>
        <v>45025</v>
      </c>
      <c r="K630">
        <f>_xlfn.XLOOKUP(ohrm_timesheet_action_log[[#This Row],[timesheet_id]],ohrm_timesheet[timesheet_id],ohrm_timesheet[Year],"NF",0,1)</f>
        <v>2023</v>
      </c>
      <c r="L630">
        <f>_xlfn.XLOOKUP(ohrm_timesheet_action_log[[#This Row],[timesheet_id]],ohrm_timesheet[timesheet_id],ohrm_timesheet[Month],"NF",0,1)</f>
        <v>4</v>
      </c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</row>
    <row r="631" spans="1:49" x14ac:dyDescent="0.3">
      <c r="A631">
        <v>410</v>
      </c>
      <c r="B631">
        <v>626</v>
      </c>
      <c r="D631" t="s">
        <v>676</v>
      </c>
      <c r="E631" s="1">
        <v>45019</v>
      </c>
      <c r="F631">
        <v>14</v>
      </c>
      <c r="G631" t="str">
        <f>_xlfn.XLOOKUP(ohrm_timesheet_action_log[[#This Row],[timesheet_id]],ohrm_timesheet[timesheet_id],ohrm_timesheet[Employee Name],"NF",0,1)</f>
        <v>Amol Jalda</v>
      </c>
      <c r="H631" t="str">
        <f>_xlfn.XLOOKUP(ohrm_timesheet_action_log[[#This Row],[timesheet_id]],ohrm_timesheet[timesheet_id],ohrm_timesheet[state],"NF",0,1)</f>
        <v>APPROVED</v>
      </c>
      <c r="I631" s="1">
        <f>_xlfn.XLOOKUP(ohrm_timesheet_action_log[[#This Row],[timesheet_id]],ohrm_timesheet[timesheet_id],ohrm_timesheet[start_date],"NF",0,1)</f>
        <v>45005</v>
      </c>
      <c r="J631" s="1">
        <f>_xlfn.XLOOKUP(ohrm_timesheet_action_log[[#This Row],[timesheet_id]],ohrm_timesheet[timesheet_id],ohrm_timesheet[end_date],"NF",0,1)</f>
        <v>45011</v>
      </c>
      <c r="K631">
        <f>_xlfn.XLOOKUP(ohrm_timesheet_action_log[[#This Row],[timesheet_id]],ohrm_timesheet[timesheet_id],ohrm_timesheet[Year],"NF",0,1)</f>
        <v>2023</v>
      </c>
      <c r="L631">
        <f>_xlfn.XLOOKUP(ohrm_timesheet_action_log[[#This Row],[timesheet_id]],ohrm_timesheet[timesheet_id],ohrm_timesheet[Month],"NF",0,1)</f>
        <v>3</v>
      </c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</row>
    <row r="632" spans="1:49" x14ac:dyDescent="0.3">
      <c r="A632">
        <v>412</v>
      </c>
      <c r="B632">
        <v>627</v>
      </c>
      <c r="D632" t="s">
        <v>676</v>
      </c>
      <c r="E632" s="1">
        <v>45019</v>
      </c>
      <c r="F632">
        <v>14</v>
      </c>
      <c r="G632" t="str">
        <f>_xlfn.XLOOKUP(ohrm_timesheet_action_log[[#This Row],[timesheet_id]],ohrm_timesheet[timesheet_id],ohrm_timesheet[Employee Name],"NF",0,1)</f>
        <v>Amol Jalda</v>
      </c>
      <c r="H632" t="str">
        <f>_xlfn.XLOOKUP(ohrm_timesheet_action_log[[#This Row],[timesheet_id]],ohrm_timesheet[timesheet_id],ohrm_timesheet[state],"NF",0,1)</f>
        <v>APPROVED</v>
      </c>
      <c r="I632" s="1">
        <f>_xlfn.XLOOKUP(ohrm_timesheet_action_log[[#This Row],[timesheet_id]],ohrm_timesheet[timesheet_id],ohrm_timesheet[start_date],"NF",0,1)</f>
        <v>45012</v>
      </c>
      <c r="J632" s="1">
        <f>_xlfn.XLOOKUP(ohrm_timesheet_action_log[[#This Row],[timesheet_id]],ohrm_timesheet[timesheet_id],ohrm_timesheet[end_date],"NF",0,1)</f>
        <v>45018</v>
      </c>
      <c r="K632">
        <f>_xlfn.XLOOKUP(ohrm_timesheet_action_log[[#This Row],[timesheet_id]],ohrm_timesheet[timesheet_id],ohrm_timesheet[Year],"NF",0,1)</f>
        <v>2023</v>
      </c>
      <c r="L632">
        <f>_xlfn.XLOOKUP(ohrm_timesheet_action_log[[#This Row],[timesheet_id]],ohrm_timesheet[timesheet_id],ohrm_timesheet[Month],"NF",0,1)</f>
        <v>3</v>
      </c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</row>
    <row r="633" spans="1:49" x14ac:dyDescent="0.3">
      <c r="A633">
        <v>419</v>
      </c>
      <c r="B633">
        <v>628</v>
      </c>
      <c r="D633" t="s">
        <v>676</v>
      </c>
      <c r="E633" s="1">
        <v>45019</v>
      </c>
      <c r="F633">
        <v>6</v>
      </c>
      <c r="G633" t="str">
        <f>_xlfn.XLOOKUP(ohrm_timesheet_action_log[[#This Row],[timesheet_id]],ohrm_timesheet[timesheet_id],ohrm_timesheet[Employee Name],"NF",0,1)</f>
        <v>Shekhar Sharma</v>
      </c>
      <c r="H633" t="str">
        <f>_xlfn.XLOOKUP(ohrm_timesheet_action_log[[#This Row],[timesheet_id]],ohrm_timesheet[timesheet_id],ohrm_timesheet[state],"NF",0,1)</f>
        <v>APPROVED</v>
      </c>
      <c r="I633" s="1">
        <f>_xlfn.XLOOKUP(ohrm_timesheet_action_log[[#This Row],[timesheet_id]],ohrm_timesheet[timesheet_id],ohrm_timesheet[start_date],"NF",0,1)</f>
        <v>45012</v>
      </c>
      <c r="J633" s="1">
        <f>_xlfn.XLOOKUP(ohrm_timesheet_action_log[[#This Row],[timesheet_id]],ohrm_timesheet[timesheet_id],ohrm_timesheet[end_date],"NF",0,1)</f>
        <v>45018</v>
      </c>
      <c r="K633">
        <f>_xlfn.XLOOKUP(ohrm_timesheet_action_log[[#This Row],[timesheet_id]],ohrm_timesheet[timesheet_id],ohrm_timesheet[Year],"NF",0,1)</f>
        <v>2023</v>
      </c>
      <c r="L633">
        <f>_xlfn.XLOOKUP(ohrm_timesheet_action_log[[#This Row],[timesheet_id]],ohrm_timesheet[timesheet_id],ohrm_timesheet[Month],"NF",0,1)</f>
        <v>3</v>
      </c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</row>
    <row r="634" spans="1:49" x14ac:dyDescent="0.3">
      <c r="A634">
        <v>409</v>
      </c>
      <c r="B634">
        <v>629</v>
      </c>
      <c r="D634" t="s">
        <v>676</v>
      </c>
      <c r="E634" s="1">
        <v>45019</v>
      </c>
      <c r="F634">
        <v>6</v>
      </c>
      <c r="G634" t="str">
        <f>_xlfn.XLOOKUP(ohrm_timesheet_action_log[[#This Row],[timesheet_id]],ohrm_timesheet[timesheet_id],ohrm_timesheet[Employee Name],"NF",0,1)</f>
        <v>Shekhar Sharma</v>
      </c>
      <c r="H634" t="str">
        <f>_xlfn.XLOOKUP(ohrm_timesheet_action_log[[#This Row],[timesheet_id]],ohrm_timesheet[timesheet_id],ohrm_timesheet[state],"NF",0,1)</f>
        <v>APPROVED</v>
      </c>
      <c r="I634" s="1">
        <f>_xlfn.XLOOKUP(ohrm_timesheet_action_log[[#This Row],[timesheet_id]],ohrm_timesheet[timesheet_id],ohrm_timesheet[start_date],"NF",0,1)</f>
        <v>45005</v>
      </c>
      <c r="J634" s="1">
        <f>_xlfn.XLOOKUP(ohrm_timesheet_action_log[[#This Row],[timesheet_id]],ohrm_timesheet[timesheet_id],ohrm_timesheet[end_date],"NF",0,1)</f>
        <v>45011</v>
      </c>
      <c r="K634">
        <f>_xlfn.XLOOKUP(ohrm_timesheet_action_log[[#This Row],[timesheet_id]],ohrm_timesheet[timesheet_id],ohrm_timesheet[Year],"NF",0,1)</f>
        <v>2023</v>
      </c>
      <c r="L634">
        <f>_xlfn.XLOOKUP(ohrm_timesheet_action_log[[#This Row],[timesheet_id]],ohrm_timesheet[timesheet_id],ohrm_timesheet[Month],"NF",0,1)</f>
        <v>3</v>
      </c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</row>
    <row r="635" spans="1:49" x14ac:dyDescent="0.3">
      <c r="A635">
        <v>406</v>
      </c>
      <c r="B635">
        <v>630</v>
      </c>
      <c r="D635" t="s">
        <v>676</v>
      </c>
      <c r="E635" s="1">
        <v>45019</v>
      </c>
      <c r="F635">
        <v>6</v>
      </c>
      <c r="G635" t="str">
        <f>_xlfn.XLOOKUP(ohrm_timesheet_action_log[[#This Row],[timesheet_id]],ohrm_timesheet[timesheet_id],ohrm_timesheet[Employee Name],"NF",0,1)</f>
        <v>Shekhar Sharma</v>
      </c>
      <c r="H635" t="str">
        <f>_xlfn.XLOOKUP(ohrm_timesheet_action_log[[#This Row],[timesheet_id]],ohrm_timesheet[timesheet_id],ohrm_timesheet[state],"NF",0,1)</f>
        <v>APPROVED</v>
      </c>
      <c r="I635" s="1">
        <f>_xlfn.XLOOKUP(ohrm_timesheet_action_log[[#This Row],[timesheet_id]],ohrm_timesheet[timesheet_id],ohrm_timesheet[start_date],"NF",0,1)</f>
        <v>44998</v>
      </c>
      <c r="J635" s="1">
        <f>_xlfn.XLOOKUP(ohrm_timesheet_action_log[[#This Row],[timesheet_id]],ohrm_timesheet[timesheet_id],ohrm_timesheet[end_date],"NF",0,1)</f>
        <v>45004</v>
      </c>
      <c r="K635">
        <f>_xlfn.XLOOKUP(ohrm_timesheet_action_log[[#This Row],[timesheet_id]],ohrm_timesheet[timesheet_id],ohrm_timesheet[Year],"NF",0,1)</f>
        <v>2023</v>
      </c>
      <c r="L635">
        <f>_xlfn.XLOOKUP(ohrm_timesheet_action_log[[#This Row],[timesheet_id]],ohrm_timesheet[timesheet_id],ohrm_timesheet[Month],"NF",0,1)</f>
        <v>3</v>
      </c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</row>
    <row r="636" spans="1:49" x14ac:dyDescent="0.3">
      <c r="A636">
        <v>418</v>
      </c>
      <c r="B636">
        <v>631</v>
      </c>
      <c r="D636" t="s">
        <v>676</v>
      </c>
      <c r="E636" s="1">
        <v>45019</v>
      </c>
      <c r="F636">
        <v>6</v>
      </c>
      <c r="G636" t="str">
        <f>_xlfn.XLOOKUP(ohrm_timesheet_action_log[[#This Row],[timesheet_id]],ohrm_timesheet[timesheet_id],ohrm_timesheet[Employee Name],"NF",0,1)</f>
        <v>Shekhar Sharma</v>
      </c>
      <c r="H636" t="str">
        <f>_xlfn.XLOOKUP(ohrm_timesheet_action_log[[#This Row],[timesheet_id]],ohrm_timesheet[timesheet_id],ohrm_timesheet[state],"NF",0,1)</f>
        <v>APPROVED</v>
      </c>
      <c r="I636" s="1">
        <f>_xlfn.XLOOKUP(ohrm_timesheet_action_log[[#This Row],[timesheet_id]],ohrm_timesheet[timesheet_id],ohrm_timesheet[start_date],"NF",0,1)</f>
        <v>44991</v>
      </c>
      <c r="J636" s="1">
        <f>_xlfn.XLOOKUP(ohrm_timesheet_action_log[[#This Row],[timesheet_id]],ohrm_timesheet[timesheet_id],ohrm_timesheet[end_date],"NF",0,1)</f>
        <v>44997</v>
      </c>
      <c r="K636">
        <f>_xlfn.XLOOKUP(ohrm_timesheet_action_log[[#This Row],[timesheet_id]],ohrm_timesheet[timesheet_id],ohrm_timesheet[Year],"NF",0,1)</f>
        <v>2023</v>
      </c>
      <c r="L636">
        <f>_xlfn.XLOOKUP(ohrm_timesheet_action_log[[#This Row],[timesheet_id]],ohrm_timesheet[timesheet_id],ohrm_timesheet[Month],"NF",0,1)</f>
        <v>3</v>
      </c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</row>
    <row r="637" spans="1:49" x14ac:dyDescent="0.3">
      <c r="A637">
        <v>403</v>
      </c>
      <c r="B637">
        <v>632</v>
      </c>
      <c r="D637" t="s">
        <v>676</v>
      </c>
      <c r="E637" s="1">
        <v>45019</v>
      </c>
      <c r="F637">
        <v>15</v>
      </c>
      <c r="G637" t="str">
        <f>_xlfn.XLOOKUP(ohrm_timesheet_action_log[[#This Row],[timesheet_id]],ohrm_timesheet[timesheet_id],ohrm_timesheet[Employee Name],"NF",0,1)</f>
        <v>Gaurav Kokcha</v>
      </c>
      <c r="H637" t="str">
        <f>_xlfn.XLOOKUP(ohrm_timesheet_action_log[[#This Row],[timesheet_id]],ohrm_timesheet[timesheet_id],ohrm_timesheet[state],"NF",0,1)</f>
        <v>APPROVED</v>
      </c>
      <c r="I637" s="1">
        <f>_xlfn.XLOOKUP(ohrm_timesheet_action_log[[#This Row],[timesheet_id]],ohrm_timesheet[timesheet_id],ohrm_timesheet[start_date],"NF",0,1)</f>
        <v>44991</v>
      </c>
      <c r="J637" s="1">
        <f>_xlfn.XLOOKUP(ohrm_timesheet_action_log[[#This Row],[timesheet_id]],ohrm_timesheet[timesheet_id],ohrm_timesheet[end_date],"NF",0,1)</f>
        <v>44997</v>
      </c>
      <c r="K637">
        <f>_xlfn.XLOOKUP(ohrm_timesheet_action_log[[#This Row],[timesheet_id]],ohrm_timesheet[timesheet_id],ohrm_timesheet[Year],"NF",0,1)</f>
        <v>2023</v>
      </c>
      <c r="L637">
        <f>_xlfn.XLOOKUP(ohrm_timesheet_action_log[[#This Row],[timesheet_id]],ohrm_timesheet[timesheet_id],ohrm_timesheet[Month],"NF",0,1)</f>
        <v>3</v>
      </c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</row>
    <row r="638" spans="1:49" x14ac:dyDescent="0.3">
      <c r="A638">
        <v>402</v>
      </c>
      <c r="B638">
        <v>633</v>
      </c>
      <c r="D638" t="s">
        <v>676</v>
      </c>
      <c r="E638" s="1">
        <v>45019</v>
      </c>
      <c r="F638">
        <v>15</v>
      </c>
      <c r="G638" t="str">
        <f>_xlfn.XLOOKUP(ohrm_timesheet_action_log[[#This Row],[timesheet_id]],ohrm_timesheet[timesheet_id],ohrm_timesheet[Employee Name],"NF",0,1)</f>
        <v>Gaurav Kokcha</v>
      </c>
      <c r="H638" t="str">
        <f>_xlfn.XLOOKUP(ohrm_timesheet_action_log[[#This Row],[timesheet_id]],ohrm_timesheet[timesheet_id],ohrm_timesheet[state],"NF",0,1)</f>
        <v>APPROVED</v>
      </c>
      <c r="I638" s="1">
        <f>_xlfn.XLOOKUP(ohrm_timesheet_action_log[[#This Row],[timesheet_id]],ohrm_timesheet[timesheet_id],ohrm_timesheet[start_date],"NF",0,1)</f>
        <v>44998</v>
      </c>
      <c r="J638" s="1">
        <f>_xlfn.XLOOKUP(ohrm_timesheet_action_log[[#This Row],[timesheet_id]],ohrm_timesheet[timesheet_id],ohrm_timesheet[end_date],"NF",0,1)</f>
        <v>45004</v>
      </c>
      <c r="K638">
        <f>_xlfn.XLOOKUP(ohrm_timesheet_action_log[[#This Row],[timesheet_id]],ohrm_timesheet[timesheet_id],ohrm_timesheet[Year],"NF",0,1)</f>
        <v>2023</v>
      </c>
      <c r="L638">
        <f>_xlfn.XLOOKUP(ohrm_timesheet_action_log[[#This Row],[timesheet_id]],ohrm_timesheet[timesheet_id],ohrm_timesheet[Month],"NF",0,1)</f>
        <v>3</v>
      </c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</row>
    <row r="639" spans="1:49" x14ac:dyDescent="0.3">
      <c r="A639">
        <v>421</v>
      </c>
      <c r="B639">
        <v>634</v>
      </c>
      <c r="D639" t="s">
        <v>676</v>
      </c>
      <c r="E639" s="1">
        <v>45019</v>
      </c>
      <c r="F639">
        <v>100000</v>
      </c>
      <c r="G639" t="str">
        <f>_xlfn.XLOOKUP(ohrm_timesheet_action_log[[#This Row],[timesheet_id]],ohrm_timesheet[timesheet_id],ohrm_timesheet[Employee Name],"NF",0,1)</f>
        <v>x_Saurabh Shrivastava</v>
      </c>
      <c r="H639" t="str">
        <f>_xlfn.XLOOKUP(ohrm_timesheet_action_log[[#This Row],[timesheet_id]],ohrm_timesheet[timesheet_id],ohrm_timesheet[state],"NF",0,1)</f>
        <v>APPROVED</v>
      </c>
      <c r="I639" s="1">
        <f>_xlfn.XLOOKUP(ohrm_timesheet_action_log[[#This Row],[timesheet_id]],ohrm_timesheet[timesheet_id],ohrm_timesheet[start_date],"NF",0,1)</f>
        <v>44991</v>
      </c>
      <c r="J639" s="1">
        <f>_xlfn.XLOOKUP(ohrm_timesheet_action_log[[#This Row],[timesheet_id]],ohrm_timesheet[timesheet_id],ohrm_timesheet[end_date],"NF",0,1)</f>
        <v>44997</v>
      </c>
      <c r="K639">
        <f>_xlfn.XLOOKUP(ohrm_timesheet_action_log[[#This Row],[timesheet_id]],ohrm_timesheet[timesheet_id],ohrm_timesheet[Year],"NF",0,1)</f>
        <v>2023</v>
      </c>
      <c r="L639">
        <f>_xlfn.XLOOKUP(ohrm_timesheet_action_log[[#This Row],[timesheet_id]],ohrm_timesheet[timesheet_id],ohrm_timesheet[Month],"NF",0,1)</f>
        <v>3</v>
      </c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</row>
    <row r="640" spans="1:49" x14ac:dyDescent="0.3">
      <c r="A640">
        <v>407</v>
      </c>
      <c r="B640">
        <v>635</v>
      </c>
      <c r="D640" t="s">
        <v>676</v>
      </c>
      <c r="E640" s="1">
        <v>45019</v>
      </c>
      <c r="F640">
        <v>100000</v>
      </c>
      <c r="G640" t="str">
        <f>_xlfn.XLOOKUP(ohrm_timesheet_action_log[[#This Row],[timesheet_id]],ohrm_timesheet[timesheet_id],ohrm_timesheet[Employee Name],"NF",0,1)</f>
        <v>x_Saurabh Shrivastava</v>
      </c>
      <c r="H640" t="str">
        <f>_xlfn.XLOOKUP(ohrm_timesheet_action_log[[#This Row],[timesheet_id]],ohrm_timesheet[timesheet_id],ohrm_timesheet[state],"NF",0,1)</f>
        <v>APPROVED</v>
      </c>
      <c r="I640" s="1">
        <f>_xlfn.XLOOKUP(ohrm_timesheet_action_log[[#This Row],[timesheet_id]],ohrm_timesheet[timesheet_id],ohrm_timesheet[start_date],"NF",0,1)</f>
        <v>44998</v>
      </c>
      <c r="J640" s="1">
        <f>_xlfn.XLOOKUP(ohrm_timesheet_action_log[[#This Row],[timesheet_id]],ohrm_timesheet[timesheet_id],ohrm_timesheet[end_date],"NF",0,1)</f>
        <v>45004</v>
      </c>
      <c r="K640">
        <f>_xlfn.XLOOKUP(ohrm_timesheet_action_log[[#This Row],[timesheet_id]],ohrm_timesheet[timesheet_id],ohrm_timesheet[Year],"NF",0,1)</f>
        <v>2023</v>
      </c>
      <c r="L640">
        <f>_xlfn.XLOOKUP(ohrm_timesheet_action_log[[#This Row],[timesheet_id]],ohrm_timesheet[timesheet_id],ohrm_timesheet[Month],"NF",0,1)</f>
        <v>3</v>
      </c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</row>
    <row r="641" spans="1:49" x14ac:dyDescent="0.3">
      <c r="A641">
        <v>422</v>
      </c>
      <c r="B641">
        <v>636</v>
      </c>
      <c r="D641" t="s">
        <v>676</v>
      </c>
      <c r="E641" s="1">
        <v>45019</v>
      </c>
      <c r="F641">
        <v>100000</v>
      </c>
      <c r="G641" t="str">
        <f>_xlfn.XLOOKUP(ohrm_timesheet_action_log[[#This Row],[timesheet_id]],ohrm_timesheet[timesheet_id],ohrm_timesheet[Employee Name],"NF",0,1)</f>
        <v>x_Saurabh Shrivastava</v>
      </c>
      <c r="H641" t="str">
        <f>_xlfn.XLOOKUP(ohrm_timesheet_action_log[[#This Row],[timesheet_id]],ohrm_timesheet[timesheet_id],ohrm_timesheet[state],"NF",0,1)</f>
        <v>APPROVED</v>
      </c>
      <c r="I641" s="1">
        <f>_xlfn.XLOOKUP(ohrm_timesheet_action_log[[#This Row],[timesheet_id]],ohrm_timesheet[timesheet_id],ohrm_timesheet[start_date],"NF",0,1)</f>
        <v>45005</v>
      </c>
      <c r="J641" s="1">
        <f>_xlfn.XLOOKUP(ohrm_timesheet_action_log[[#This Row],[timesheet_id]],ohrm_timesheet[timesheet_id],ohrm_timesheet[end_date],"NF",0,1)</f>
        <v>45011</v>
      </c>
      <c r="K641">
        <f>_xlfn.XLOOKUP(ohrm_timesheet_action_log[[#This Row],[timesheet_id]],ohrm_timesheet[timesheet_id],ohrm_timesheet[Year],"NF",0,1)</f>
        <v>2023</v>
      </c>
      <c r="L641">
        <f>_xlfn.XLOOKUP(ohrm_timesheet_action_log[[#This Row],[timesheet_id]],ohrm_timesheet[timesheet_id],ohrm_timesheet[Month],"NF",0,1)</f>
        <v>3</v>
      </c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</row>
    <row r="642" spans="1:49" x14ac:dyDescent="0.3">
      <c r="A642">
        <v>423</v>
      </c>
      <c r="B642">
        <v>637</v>
      </c>
      <c r="D642" t="s">
        <v>676</v>
      </c>
      <c r="E642" s="1">
        <v>45019</v>
      </c>
      <c r="F642">
        <v>100000</v>
      </c>
      <c r="G642" t="str">
        <f>_xlfn.XLOOKUP(ohrm_timesheet_action_log[[#This Row],[timesheet_id]],ohrm_timesheet[timesheet_id],ohrm_timesheet[Employee Name],"NF",0,1)</f>
        <v>x_Saurabh Shrivastava</v>
      </c>
      <c r="H642" t="str">
        <f>_xlfn.XLOOKUP(ohrm_timesheet_action_log[[#This Row],[timesheet_id]],ohrm_timesheet[timesheet_id],ohrm_timesheet[state],"NF",0,1)</f>
        <v>APPROVED</v>
      </c>
      <c r="I642" s="1">
        <f>_xlfn.XLOOKUP(ohrm_timesheet_action_log[[#This Row],[timesheet_id]],ohrm_timesheet[timesheet_id],ohrm_timesheet[start_date],"NF",0,1)</f>
        <v>45012</v>
      </c>
      <c r="J642" s="1">
        <f>_xlfn.XLOOKUP(ohrm_timesheet_action_log[[#This Row],[timesheet_id]],ohrm_timesheet[timesheet_id],ohrm_timesheet[end_date],"NF",0,1)</f>
        <v>45018</v>
      </c>
      <c r="K642">
        <f>_xlfn.XLOOKUP(ohrm_timesheet_action_log[[#This Row],[timesheet_id]],ohrm_timesheet[timesheet_id],ohrm_timesheet[Year],"NF",0,1)</f>
        <v>2023</v>
      </c>
      <c r="L642">
        <f>_xlfn.XLOOKUP(ohrm_timesheet_action_log[[#This Row],[timesheet_id]],ohrm_timesheet[timesheet_id],ohrm_timesheet[Month],"NF",0,1)</f>
        <v>3</v>
      </c>
      <c r="AG642" s="5"/>
      <c r="AH642" s="5"/>
      <c r="AI642" s="5"/>
      <c r="AJ642" s="5"/>
      <c r="AT642"/>
      <c r="AU642"/>
      <c r="AV642"/>
      <c r="AW642"/>
    </row>
    <row r="643" spans="1:49" x14ac:dyDescent="0.3">
      <c r="A643">
        <v>408</v>
      </c>
      <c r="B643">
        <v>638</v>
      </c>
      <c r="D643" t="s">
        <v>676</v>
      </c>
      <c r="E643" s="1">
        <v>45020</v>
      </c>
      <c r="F643">
        <v>15</v>
      </c>
      <c r="G643" t="str">
        <f>_xlfn.XLOOKUP(ohrm_timesheet_action_log[[#This Row],[timesheet_id]],ohrm_timesheet[timesheet_id],ohrm_timesheet[Employee Name],"NF",0,1)</f>
        <v>Gaurav Kokcha</v>
      </c>
      <c r="H643" t="str">
        <f>_xlfn.XLOOKUP(ohrm_timesheet_action_log[[#This Row],[timesheet_id]],ohrm_timesheet[timesheet_id],ohrm_timesheet[state],"NF",0,1)</f>
        <v>APPROVED</v>
      </c>
      <c r="I643" s="1">
        <f>_xlfn.XLOOKUP(ohrm_timesheet_action_log[[#This Row],[timesheet_id]],ohrm_timesheet[timesheet_id],ohrm_timesheet[start_date],"NF",0,1)</f>
        <v>45005</v>
      </c>
      <c r="J643" s="1">
        <f>_xlfn.XLOOKUP(ohrm_timesheet_action_log[[#This Row],[timesheet_id]],ohrm_timesheet[timesheet_id],ohrm_timesheet[end_date],"NF",0,1)</f>
        <v>45011</v>
      </c>
      <c r="K643">
        <f>_xlfn.XLOOKUP(ohrm_timesheet_action_log[[#This Row],[timesheet_id]],ohrm_timesheet[timesheet_id],ohrm_timesheet[Year],"NF",0,1)</f>
        <v>2023</v>
      </c>
      <c r="L643">
        <f>_xlfn.XLOOKUP(ohrm_timesheet_action_log[[#This Row],[timesheet_id]],ohrm_timesheet[timesheet_id],ohrm_timesheet[Month],"NF",0,1)</f>
        <v>3</v>
      </c>
      <c r="AG643" s="5"/>
      <c r="AH643" s="5"/>
      <c r="AI643" s="5"/>
      <c r="AJ643" s="5"/>
      <c r="AT643"/>
      <c r="AU643"/>
      <c r="AV643"/>
      <c r="AW643"/>
    </row>
    <row r="644" spans="1:49" x14ac:dyDescent="0.3">
      <c r="A644">
        <v>413</v>
      </c>
      <c r="B644">
        <v>639</v>
      </c>
      <c r="D644" t="s">
        <v>676</v>
      </c>
      <c r="E644" s="1">
        <v>45020</v>
      </c>
      <c r="F644">
        <v>15</v>
      </c>
      <c r="G644" t="str">
        <f>_xlfn.XLOOKUP(ohrm_timesheet_action_log[[#This Row],[timesheet_id]],ohrm_timesheet[timesheet_id],ohrm_timesheet[Employee Name],"NF",0,1)</f>
        <v>Gaurav Kokcha</v>
      </c>
      <c r="H644" t="str">
        <f>_xlfn.XLOOKUP(ohrm_timesheet_action_log[[#This Row],[timesheet_id]],ohrm_timesheet[timesheet_id],ohrm_timesheet[state],"NF",0,1)</f>
        <v>APPROVED</v>
      </c>
      <c r="I644" s="1">
        <f>_xlfn.XLOOKUP(ohrm_timesheet_action_log[[#This Row],[timesheet_id]],ohrm_timesheet[timesheet_id],ohrm_timesheet[start_date],"NF",0,1)</f>
        <v>45012</v>
      </c>
      <c r="J644" s="1">
        <f>_xlfn.XLOOKUP(ohrm_timesheet_action_log[[#This Row],[timesheet_id]],ohrm_timesheet[timesheet_id],ohrm_timesheet[end_date],"NF",0,1)</f>
        <v>45018</v>
      </c>
      <c r="K644">
        <f>_xlfn.XLOOKUP(ohrm_timesheet_action_log[[#This Row],[timesheet_id]],ohrm_timesheet[timesheet_id],ohrm_timesheet[Year],"NF",0,1)</f>
        <v>2023</v>
      </c>
      <c r="L644">
        <f>_xlfn.XLOOKUP(ohrm_timesheet_action_log[[#This Row],[timesheet_id]],ohrm_timesheet[timesheet_id],ohrm_timesheet[Month],"NF",0,1)</f>
        <v>3</v>
      </c>
      <c r="AG644" s="5"/>
      <c r="AH644" s="5"/>
      <c r="AI644" s="5"/>
      <c r="AJ644" s="5"/>
      <c r="AT644"/>
      <c r="AU644"/>
      <c r="AV644"/>
      <c r="AW644"/>
    </row>
    <row r="645" spans="1:49" x14ac:dyDescent="0.3">
      <c r="A645">
        <v>425</v>
      </c>
      <c r="B645">
        <v>640</v>
      </c>
      <c r="D645" t="s">
        <v>676</v>
      </c>
      <c r="E645" s="1">
        <v>45020</v>
      </c>
      <c r="F645">
        <v>16</v>
      </c>
      <c r="G645" t="str">
        <f>_xlfn.XLOOKUP(ohrm_timesheet_action_log[[#This Row],[timesheet_id]],ohrm_timesheet[timesheet_id],ohrm_timesheet[Employee Name],"NF",0,1)</f>
        <v>Neha Chaudhary</v>
      </c>
      <c r="H645" t="str">
        <f>_xlfn.XLOOKUP(ohrm_timesheet_action_log[[#This Row],[timesheet_id]],ohrm_timesheet[timesheet_id],ohrm_timesheet[state],"NF",0,1)</f>
        <v>APPROVED</v>
      </c>
      <c r="I645" s="1">
        <f>_xlfn.XLOOKUP(ohrm_timesheet_action_log[[#This Row],[timesheet_id]],ohrm_timesheet[timesheet_id],ohrm_timesheet[start_date],"NF",0,1)</f>
        <v>45005</v>
      </c>
      <c r="J645" s="1">
        <f>_xlfn.XLOOKUP(ohrm_timesheet_action_log[[#This Row],[timesheet_id]],ohrm_timesheet[timesheet_id],ohrm_timesheet[end_date],"NF",0,1)</f>
        <v>45011</v>
      </c>
      <c r="K645">
        <f>_xlfn.XLOOKUP(ohrm_timesheet_action_log[[#This Row],[timesheet_id]],ohrm_timesheet[timesheet_id],ohrm_timesheet[Year],"NF",0,1)</f>
        <v>2023</v>
      </c>
      <c r="L645">
        <f>_xlfn.XLOOKUP(ohrm_timesheet_action_log[[#This Row],[timesheet_id]],ohrm_timesheet[timesheet_id],ohrm_timesheet[Month],"NF",0,1)</f>
        <v>3</v>
      </c>
      <c r="AG645" s="5"/>
      <c r="AH645" s="5"/>
      <c r="AI645" s="5"/>
      <c r="AJ645" s="5"/>
      <c r="AT645"/>
      <c r="AU645"/>
      <c r="AV645"/>
      <c r="AW645"/>
    </row>
    <row r="646" spans="1:49" x14ac:dyDescent="0.3">
      <c r="A646">
        <v>426</v>
      </c>
      <c r="B646">
        <v>641</v>
      </c>
      <c r="D646" t="s">
        <v>676</v>
      </c>
      <c r="E646" s="1">
        <v>45020</v>
      </c>
      <c r="F646">
        <v>16</v>
      </c>
      <c r="G646" t="str">
        <f>_xlfn.XLOOKUP(ohrm_timesheet_action_log[[#This Row],[timesheet_id]],ohrm_timesheet[timesheet_id],ohrm_timesheet[Employee Name],"NF",0,1)</f>
        <v>Neha Chaudhary</v>
      </c>
      <c r="H646" t="str">
        <f>_xlfn.XLOOKUP(ohrm_timesheet_action_log[[#This Row],[timesheet_id]],ohrm_timesheet[timesheet_id],ohrm_timesheet[state],"NF",0,1)</f>
        <v>APPROVED</v>
      </c>
      <c r="I646" s="1">
        <f>_xlfn.XLOOKUP(ohrm_timesheet_action_log[[#This Row],[timesheet_id]],ohrm_timesheet[timesheet_id],ohrm_timesheet[start_date],"NF",0,1)</f>
        <v>45012</v>
      </c>
      <c r="J646" s="1">
        <f>_xlfn.XLOOKUP(ohrm_timesheet_action_log[[#This Row],[timesheet_id]],ohrm_timesheet[timesheet_id],ohrm_timesheet[end_date],"NF",0,1)</f>
        <v>45018</v>
      </c>
      <c r="K646">
        <f>_xlfn.XLOOKUP(ohrm_timesheet_action_log[[#This Row],[timesheet_id]],ohrm_timesheet[timesheet_id],ohrm_timesheet[Year],"NF",0,1)</f>
        <v>2023</v>
      </c>
      <c r="L646">
        <f>_xlfn.XLOOKUP(ohrm_timesheet_action_log[[#This Row],[timesheet_id]],ohrm_timesheet[timesheet_id],ohrm_timesheet[Month],"NF",0,1)</f>
        <v>3</v>
      </c>
      <c r="AG646" s="5"/>
      <c r="AH646" s="5"/>
      <c r="AI646" s="5"/>
      <c r="AJ646" s="5"/>
      <c r="AT646"/>
      <c r="AU646"/>
      <c r="AV646"/>
      <c r="AW646"/>
    </row>
    <row r="647" spans="1:49" x14ac:dyDescent="0.3">
      <c r="A647">
        <v>404</v>
      </c>
      <c r="B647">
        <v>642</v>
      </c>
      <c r="D647" t="s">
        <v>695</v>
      </c>
      <c r="E647" s="1">
        <v>45022</v>
      </c>
      <c r="F647">
        <v>3</v>
      </c>
      <c r="G647" t="str">
        <f>_xlfn.XLOOKUP(ohrm_timesheet_action_log[[#This Row],[timesheet_id]],ohrm_timesheet[timesheet_id],ohrm_timesheet[Employee Name],"NF",0,1)</f>
        <v>Neha Chaudhary</v>
      </c>
      <c r="H647" t="str">
        <f>_xlfn.XLOOKUP(ohrm_timesheet_action_log[[#This Row],[timesheet_id]],ohrm_timesheet[timesheet_id],ohrm_timesheet[state],"NF",0,1)</f>
        <v>APPROVED</v>
      </c>
      <c r="I647" s="1">
        <f>_xlfn.XLOOKUP(ohrm_timesheet_action_log[[#This Row],[timesheet_id]],ohrm_timesheet[timesheet_id],ohrm_timesheet[start_date],"NF",0,1)</f>
        <v>44998</v>
      </c>
      <c r="J647" s="1">
        <f>_xlfn.XLOOKUP(ohrm_timesheet_action_log[[#This Row],[timesheet_id]],ohrm_timesheet[timesheet_id],ohrm_timesheet[end_date],"NF",0,1)</f>
        <v>45004</v>
      </c>
      <c r="K647">
        <f>_xlfn.XLOOKUP(ohrm_timesheet_action_log[[#This Row],[timesheet_id]],ohrm_timesheet[timesheet_id],ohrm_timesheet[Year],"NF",0,1)</f>
        <v>2023</v>
      </c>
      <c r="L647">
        <f>_xlfn.XLOOKUP(ohrm_timesheet_action_log[[#This Row],[timesheet_id]],ohrm_timesheet[timesheet_id],ohrm_timesheet[Month],"NF",0,1)</f>
        <v>3</v>
      </c>
      <c r="AG647" s="5"/>
      <c r="AH647" s="5"/>
      <c r="AI647" s="5"/>
      <c r="AJ647" s="5"/>
      <c r="AT647"/>
      <c r="AU647"/>
      <c r="AV647"/>
      <c r="AW647"/>
    </row>
    <row r="648" spans="1:49" x14ac:dyDescent="0.3">
      <c r="A648">
        <v>404</v>
      </c>
      <c r="B648">
        <v>643</v>
      </c>
      <c r="D648" t="s">
        <v>675</v>
      </c>
      <c r="E648" s="1">
        <v>45022</v>
      </c>
      <c r="F648">
        <v>3</v>
      </c>
      <c r="G648" t="str">
        <f>_xlfn.XLOOKUP(ohrm_timesheet_action_log[[#This Row],[timesheet_id]],ohrm_timesheet[timesheet_id],ohrm_timesheet[Employee Name],"NF",0,1)</f>
        <v>Neha Chaudhary</v>
      </c>
      <c r="H648" t="str">
        <f>_xlfn.XLOOKUP(ohrm_timesheet_action_log[[#This Row],[timesheet_id]],ohrm_timesheet[timesheet_id],ohrm_timesheet[state],"NF",0,1)</f>
        <v>APPROVED</v>
      </c>
      <c r="I648" s="1">
        <f>_xlfn.XLOOKUP(ohrm_timesheet_action_log[[#This Row],[timesheet_id]],ohrm_timesheet[timesheet_id],ohrm_timesheet[start_date],"NF",0,1)</f>
        <v>44998</v>
      </c>
      <c r="J648" s="1">
        <f>_xlfn.XLOOKUP(ohrm_timesheet_action_log[[#This Row],[timesheet_id]],ohrm_timesheet[timesheet_id],ohrm_timesheet[end_date],"NF",0,1)</f>
        <v>45004</v>
      </c>
      <c r="K648">
        <f>_xlfn.XLOOKUP(ohrm_timesheet_action_log[[#This Row],[timesheet_id]],ohrm_timesheet[timesheet_id],ohrm_timesheet[Year],"NF",0,1)</f>
        <v>2023</v>
      </c>
      <c r="L648">
        <f>_xlfn.XLOOKUP(ohrm_timesheet_action_log[[#This Row],[timesheet_id]],ohrm_timesheet[timesheet_id],ohrm_timesheet[Month],"NF",0,1)</f>
        <v>3</v>
      </c>
      <c r="AG648" s="5"/>
      <c r="AH648" s="5"/>
      <c r="AI648" s="5"/>
      <c r="AJ648" s="5"/>
      <c r="AT648"/>
      <c r="AU648"/>
      <c r="AV648"/>
      <c r="AW648"/>
    </row>
    <row r="649" spans="1:49" x14ac:dyDescent="0.3">
      <c r="A649">
        <v>425</v>
      </c>
      <c r="B649">
        <v>644</v>
      </c>
      <c r="D649" t="s">
        <v>675</v>
      </c>
      <c r="E649" s="1">
        <v>45022</v>
      </c>
      <c r="F649">
        <v>3</v>
      </c>
      <c r="G649" t="str">
        <f>_xlfn.XLOOKUP(ohrm_timesheet_action_log[[#This Row],[timesheet_id]],ohrm_timesheet[timesheet_id],ohrm_timesheet[Employee Name],"NF",0,1)</f>
        <v>Neha Chaudhary</v>
      </c>
      <c r="H649" t="str">
        <f>_xlfn.XLOOKUP(ohrm_timesheet_action_log[[#This Row],[timesheet_id]],ohrm_timesheet[timesheet_id],ohrm_timesheet[state],"NF",0,1)</f>
        <v>APPROVED</v>
      </c>
      <c r="I649" s="1">
        <f>_xlfn.XLOOKUP(ohrm_timesheet_action_log[[#This Row],[timesheet_id]],ohrm_timesheet[timesheet_id],ohrm_timesheet[start_date],"NF",0,1)</f>
        <v>45005</v>
      </c>
      <c r="J649" s="1">
        <f>_xlfn.XLOOKUP(ohrm_timesheet_action_log[[#This Row],[timesheet_id]],ohrm_timesheet[timesheet_id],ohrm_timesheet[end_date],"NF",0,1)</f>
        <v>45011</v>
      </c>
      <c r="K649">
        <f>_xlfn.XLOOKUP(ohrm_timesheet_action_log[[#This Row],[timesheet_id]],ohrm_timesheet[timesheet_id],ohrm_timesheet[Year],"NF",0,1)</f>
        <v>2023</v>
      </c>
      <c r="L649">
        <f>_xlfn.XLOOKUP(ohrm_timesheet_action_log[[#This Row],[timesheet_id]],ohrm_timesheet[timesheet_id],ohrm_timesheet[Month],"NF",0,1)</f>
        <v>3</v>
      </c>
      <c r="AG649" s="5"/>
      <c r="AH649" s="5"/>
      <c r="AI649" s="5"/>
      <c r="AJ649" s="5"/>
      <c r="AT649"/>
      <c r="AU649"/>
      <c r="AV649"/>
      <c r="AW649"/>
    </row>
    <row r="650" spans="1:49" x14ac:dyDescent="0.3">
      <c r="A650">
        <v>426</v>
      </c>
      <c r="B650">
        <v>645</v>
      </c>
      <c r="D650" t="s">
        <v>675</v>
      </c>
      <c r="E650" s="1">
        <v>45022</v>
      </c>
      <c r="F650">
        <v>3</v>
      </c>
      <c r="G650" t="str">
        <f>_xlfn.XLOOKUP(ohrm_timesheet_action_log[[#This Row],[timesheet_id]],ohrm_timesheet[timesheet_id],ohrm_timesheet[Employee Name],"NF",0,1)</f>
        <v>Neha Chaudhary</v>
      </c>
      <c r="H650" t="str">
        <f>_xlfn.XLOOKUP(ohrm_timesheet_action_log[[#This Row],[timesheet_id]],ohrm_timesheet[timesheet_id],ohrm_timesheet[state],"NF",0,1)</f>
        <v>APPROVED</v>
      </c>
      <c r="I650" s="1">
        <f>_xlfn.XLOOKUP(ohrm_timesheet_action_log[[#This Row],[timesheet_id]],ohrm_timesheet[timesheet_id],ohrm_timesheet[start_date],"NF",0,1)</f>
        <v>45012</v>
      </c>
      <c r="J650" s="1">
        <f>_xlfn.XLOOKUP(ohrm_timesheet_action_log[[#This Row],[timesheet_id]],ohrm_timesheet[timesheet_id],ohrm_timesheet[end_date],"NF",0,1)</f>
        <v>45018</v>
      </c>
      <c r="K650">
        <f>_xlfn.XLOOKUP(ohrm_timesheet_action_log[[#This Row],[timesheet_id]],ohrm_timesheet[timesheet_id],ohrm_timesheet[Year],"NF",0,1)</f>
        <v>2023</v>
      </c>
      <c r="L650">
        <f>_xlfn.XLOOKUP(ohrm_timesheet_action_log[[#This Row],[timesheet_id]],ohrm_timesheet[timesheet_id],ohrm_timesheet[Month],"NF",0,1)</f>
        <v>3</v>
      </c>
      <c r="AG650" s="5"/>
      <c r="AH650" s="5"/>
      <c r="AI650" s="5"/>
      <c r="AJ650" s="5"/>
      <c r="AT650"/>
      <c r="AU650"/>
      <c r="AV650"/>
      <c r="AW650"/>
    </row>
    <row r="651" spans="1:49" x14ac:dyDescent="0.3">
      <c r="A651">
        <v>410</v>
      </c>
      <c r="B651">
        <v>646</v>
      </c>
      <c r="D651" t="s">
        <v>675</v>
      </c>
      <c r="E651" s="1">
        <v>45022</v>
      </c>
      <c r="F651">
        <v>3</v>
      </c>
      <c r="G651" t="str">
        <f>_xlfn.XLOOKUP(ohrm_timesheet_action_log[[#This Row],[timesheet_id]],ohrm_timesheet[timesheet_id],ohrm_timesheet[Employee Name],"NF",0,1)</f>
        <v>Amol Jalda</v>
      </c>
      <c r="H651" t="str">
        <f>_xlfn.XLOOKUP(ohrm_timesheet_action_log[[#This Row],[timesheet_id]],ohrm_timesheet[timesheet_id],ohrm_timesheet[state],"NF",0,1)</f>
        <v>APPROVED</v>
      </c>
      <c r="I651" s="1">
        <f>_xlfn.XLOOKUP(ohrm_timesheet_action_log[[#This Row],[timesheet_id]],ohrm_timesheet[timesheet_id],ohrm_timesheet[start_date],"NF",0,1)</f>
        <v>45005</v>
      </c>
      <c r="J651" s="1">
        <f>_xlfn.XLOOKUP(ohrm_timesheet_action_log[[#This Row],[timesheet_id]],ohrm_timesheet[timesheet_id],ohrm_timesheet[end_date],"NF",0,1)</f>
        <v>45011</v>
      </c>
      <c r="K651">
        <f>_xlfn.XLOOKUP(ohrm_timesheet_action_log[[#This Row],[timesheet_id]],ohrm_timesheet[timesheet_id],ohrm_timesheet[Year],"NF",0,1)</f>
        <v>2023</v>
      </c>
      <c r="L651">
        <f>_xlfn.XLOOKUP(ohrm_timesheet_action_log[[#This Row],[timesheet_id]],ohrm_timesheet[timesheet_id],ohrm_timesheet[Month],"NF",0,1)</f>
        <v>3</v>
      </c>
      <c r="AG651" s="5"/>
      <c r="AH651" s="5"/>
      <c r="AI651" s="5"/>
      <c r="AJ651" s="5"/>
      <c r="AT651"/>
      <c r="AU651"/>
      <c r="AV651"/>
      <c r="AW651"/>
    </row>
    <row r="652" spans="1:49" x14ac:dyDescent="0.3">
      <c r="A652">
        <v>412</v>
      </c>
      <c r="B652">
        <v>647</v>
      </c>
      <c r="D652" t="s">
        <v>675</v>
      </c>
      <c r="E652" s="1">
        <v>45022</v>
      </c>
      <c r="F652">
        <v>3</v>
      </c>
      <c r="G652" t="str">
        <f>_xlfn.XLOOKUP(ohrm_timesheet_action_log[[#This Row],[timesheet_id]],ohrm_timesheet[timesheet_id],ohrm_timesheet[Employee Name],"NF",0,1)</f>
        <v>Amol Jalda</v>
      </c>
      <c r="H652" t="str">
        <f>_xlfn.XLOOKUP(ohrm_timesheet_action_log[[#This Row],[timesheet_id]],ohrm_timesheet[timesheet_id],ohrm_timesheet[state],"NF",0,1)</f>
        <v>APPROVED</v>
      </c>
      <c r="I652" s="1">
        <f>_xlfn.XLOOKUP(ohrm_timesheet_action_log[[#This Row],[timesheet_id]],ohrm_timesheet[timesheet_id],ohrm_timesheet[start_date],"NF",0,1)</f>
        <v>45012</v>
      </c>
      <c r="J652" s="1">
        <f>_xlfn.XLOOKUP(ohrm_timesheet_action_log[[#This Row],[timesheet_id]],ohrm_timesheet[timesheet_id],ohrm_timesheet[end_date],"NF",0,1)</f>
        <v>45018</v>
      </c>
      <c r="K652">
        <f>_xlfn.XLOOKUP(ohrm_timesheet_action_log[[#This Row],[timesheet_id]],ohrm_timesheet[timesheet_id],ohrm_timesheet[Year],"NF",0,1)</f>
        <v>2023</v>
      </c>
      <c r="L652">
        <f>_xlfn.XLOOKUP(ohrm_timesheet_action_log[[#This Row],[timesheet_id]],ohrm_timesheet[timesheet_id],ohrm_timesheet[Month],"NF",0,1)</f>
        <v>3</v>
      </c>
      <c r="AG652" s="5"/>
      <c r="AH652" s="5"/>
      <c r="AI652" s="5"/>
      <c r="AJ652" s="5"/>
      <c r="AT652"/>
      <c r="AU652"/>
      <c r="AV652"/>
      <c r="AW652"/>
    </row>
    <row r="653" spans="1:49" x14ac:dyDescent="0.3">
      <c r="A653">
        <v>415</v>
      </c>
      <c r="B653">
        <v>648</v>
      </c>
      <c r="D653" t="s">
        <v>675</v>
      </c>
      <c r="E653" s="1">
        <v>45022</v>
      </c>
      <c r="F653">
        <v>3</v>
      </c>
      <c r="G653" t="str">
        <f>_xlfn.XLOOKUP(ohrm_timesheet_action_log[[#This Row],[timesheet_id]],ohrm_timesheet[timesheet_id],ohrm_timesheet[Employee Name],"NF",0,1)</f>
        <v>Amol Jalda</v>
      </c>
      <c r="H653" t="str">
        <f>_xlfn.XLOOKUP(ohrm_timesheet_action_log[[#This Row],[timesheet_id]],ohrm_timesheet[timesheet_id],ohrm_timesheet[state],"NF",0,1)</f>
        <v>APPROVED</v>
      </c>
      <c r="I653" s="1">
        <f>_xlfn.XLOOKUP(ohrm_timesheet_action_log[[#This Row],[timesheet_id]],ohrm_timesheet[timesheet_id],ohrm_timesheet[start_date],"NF",0,1)</f>
        <v>45019</v>
      </c>
      <c r="J653" s="1">
        <f>_xlfn.XLOOKUP(ohrm_timesheet_action_log[[#This Row],[timesheet_id]],ohrm_timesheet[timesheet_id],ohrm_timesheet[end_date],"NF",0,1)</f>
        <v>45025</v>
      </c>
      <c r="K653">
        <f>_xlfn.XLOOKUP(ohrm_timesheet_action_log[[#This Row],[timesheet_id]],ohrm_timesheet[timesheet_id],ohrm_timesheet[Year],"NF",0,1)</f>
        <v>2023</v>
      </c>
      <c r="L653">
        <f>_xlfn.XLOOKUP(ohrm_timesheet_action_log[[#This Row],[timesheet_id]],ohrm_timesheet[timesheet_id],ohrm_timesheet[Month],"NF",0,1)</f>
        <v>4</v>
      </c>
      <c r="AG653" s="5"/>
      <c r="AH653" s="5"/>
      <c r="AI653" s="5"/>
      <c r="AJ653" s="5"/>
      <c r="AT653"/>
      <c r="AU653"/>
      <c r="AV653"/>
      <c r="AW653"/>
    </row>
    <row r="654" spans="1:49" x14ac:dyDescent="0.3">
      <c r="A654">
        <v>403</v>
      </c>
      <c r="B654">
        <v>649</v>
      </c>
      <c r="D654" t="s">
        <v>675</v>
      </c>
      <c r="E654" s="1">
        <v>45022</v>
      </c>
      <c r="F654">
        <v>3</v>
      </c>
      <c r="G654" t="str">
        <f>_xlfn.XLOOKUP(ohrm_timesheet_action_log[[#This Row],[timesheet_id]],ohrm_timesheet[timesheet_id],ohrm_timesheet[Employee Name],"NF",0,1)</f>
        <v>Gaurav Kokcha</v>
      </c>
      <c r="H654" t="str">
        <f>_xlfn.XLOOKUP(ohrm_timesheet_action_log[[#This Row],[timesheet_id]],ohrm_timesheet[timesheet_id],ohrm_timesheet[state],"NF",0,1)</f>
        <v>APPROVED</v>
      </c>
      <c r="I654" s="1">
        <f>_xlfn.XLOOKUP(ohrm_timesheet_action_log[[#This Row],[timesheet_id]],ohrm_timesheet[timesheet_id],ohrm_timesheet[start_date],"NF",0,1)</f>
        <v>44991</v>
      </c>
      <c r="J654" s="1">
        <f>_xlfn.XLOOKUP(ohrm_timesheet_action_log[[#This Row],[timesheet_id]],ohrm_timesheet[timesheet_id],ohrm_timesheet[end_date],"NF",0,1)</f>
        <v>44997</v>
      </c>
      <c r="K654">
        <f>_xlfn.XLOOKUP(ohrm_timesheet_action_log[[#This Row],[timesheet_id]],ohrm_timesheet[timesheet_id],ohrm_timesheet[Year],"NF",0,1)</f>
        <v>2023</v>
      </c>
      <c r="L654">
        <f>_xlfn.XLOOKUP(ohrm_timesheet_action_log[[#This Row],[timesheet_id]],ohrm_timesheet[timesheet_id],ohrm_timesheet[Month],"NF",0,1)</f>
        <v>3</v>
      </c>
      <c r="AG654" s="5"/>
      <c r="AH654" s="5"/>
      <c r="AI654" s="5"/>
      <c r="AJ654" s="5"/>
      <c r="AT654"/>
      <c r="AU654"/>
      <c r="AV654"/>
      <c r="AW654"/>
    </row>
    <row r="655" spans="1:49" x14ac:dyDescent="0.3">
      <c r="A655">
        <v>402</v>
      </c>
      <c r="B655">
        <v>650</v>
      </c>
      <c r="D655" t="s">
        <v>675</v>
      </c>
      <c r="E655" s="1">
        <v>45022</v>
      </c>
      <c r="F655">
        <v>3</v>
      </c>
      <c r="G655" t="str">
        <f>_xlfn.XLOOKUP(ohrm_timesheet_action_log[[#This Row],[timesheet_id]],ohrm_timesheet[timesheet_id],ohrm_timesheet[Employee Name],"NF",0,1)</f>
        <v>Gaurav Kokcha</v>
      </c>
      <c r="H655" t="str">
        <f>_xlfn.XLOOKUP(ohrm_timesheet_action_log[[#This Row],[timesheet_id]],ohrm_timesheet[timesheet_id],ohrm_timesheet[state],"NF",0,1)</f>
        <v>APPROVED</v>
      </c>
      <c r="I655" s="1">
        <f>_xlfn.XLOOKUP(ohrm_timesheet_action_log[[#This Row],[timesheet_id]],ohrm_timesheet[timesheet_id],ohrm_timesheet[start_date],"NF",0,1)</f>
        <v>44998</v>
      </c>
      <c r="J655" s="1">
        <f>_xlfn.XLOOKUP(ohrm_timesheet_action_log[[#This Row],[timesheet_id]],ohrm_timesheet[timesheet_id],ohrm_timesheet[end_date],"NF",0,1)</f>
        <v>45004</v>
      </c>
      <c r="K655">
        <f>_xlfn.XLOOKUP(ohrm_timesheet_action_log[[#This Row],[timesheet_id]],ohrm_timesheet[timesheet_id],ohrm_timesheet[Year],"NF",0,1)</f>
        <v>2023</v>
      </c>
      <c r="L655">
        <f>_xlfn.XLOOKUP(ohrm_timesheet_action_log[[#This Row],[timesheet_id]],ohrm_timesheet[timesheet_id],ohrm_timesheet[Month],"NF",0,1)</f>
        <v>3</v>
      </c>
      <c r="AG655" s="5"/>
      <c r="AH655" s="5"/>
      <c r="AI655" s="5"/>
      <c r="AJ655" s="5"/>
      <c r="AT655"/>
      <c r="AU655"/>
      <c r="AV655"/>
      <c r="AW655"/>
    </row>
    <row r="656" spans="1:49" x14ac:dyDescent="0.3">
      <c r="A656">
        <v>408</v>
      </c>
      <c r="B656">
        <v>651</v>
      </c>
      <c r="D656" t="s">
        <v>675</v>
      </c>
      <c r="E656" s="1">
        <v>45022</v>
      </c>
      <c r="F656">
        <v>3</v>
      </c>
      <c r="G656" t="str">
        <f>_xlfn.XLOOKUP(ohrm_timesheet_action_log[[#This Row],[timesheet_id]],ohrm_timesheet[timesheet_id],ohrm_timesheet[Employee Name],"NF",0,1)</f>
        <v>Gaurav Kokcha</v>
      </c>
      <c r="H656" t="str">
        <f>_xlfn.XLOOKUP(ohrm_timesheet_action_log[[#This Row],[timesheet_id]],ohrm_timesheet[timesheet_id],ohrm_timesheet[state],"NF",0,1)</f>
        <v>APPROVED</v>
      </c>
      <c r="I656" s="1">
        <f>_xlfn.XLOOKUP(ohrm_timesheet_action_log[[#This Row],[timesheet_id]],ohrm_timesheet[timesheet_id],ohrm_timesheet[start_date],"NF",0,1)</f>
        <v>45005</v>
      </c>
      <c r="J656" s="1">
        <f>_xlfn.XLOOKUP(ohrm_timesheet_action_log[[#This Row],[timesheet_id]],ohrm_timesheet[timesheet_id],ohrm_timesheet[end_date],"NF",0,1)</f>
        <v>45011</v>
      </c>
      <c r="K656">
        <f>_xlfn.XLOOKUP(ohrm_timesheet_action_log[[#This Row],[timesheet_id]],ohrm_timesheet[timesheet_id],ohrm_timesheet[Year],"NF",0,1)</f>
        <v>2023</v>
      </c>
      <c r="L656">
        <f>_xlfn.XLOOKUP(ohrm_timesheet_action_log[[#This Row],[timesheet_id]],ohrm_timesheet[timesheet_id],ohrm_timesheet[Month],"NF",0,1)</f>
        <v>3</v>
      </c>
      <c r="AG656" s="5"/>
      <c r="AH656" s="5"/>
      <c r="AI656" s="5"/>
      <c r="AJ656" s="5"/>
      <c r="AT656"/>
      <c r="AU656"/>
      <c r="AV656"/>
      <c r="AW656"/>
    </row>
    <row r="657" spans="1:49" x14ac:dyDescent="0.3">
      <c r="A657">
        <v>413</v>
      </c>
      <c r="B657">
        <v>652</v>
      </c>
      <c r="D657" t="s">
        <v>675</v>
      </c>
      <c r="E657" s="1">
        <v>45022</v>
      </c>
      <c r="F657">
        <v>3</v>
      </c>
      <c r="G657" t="str">
        <f>_xlfn.XLOOKUP(ohrm_timesheet_action_log[[#This Row],[timesheet_id]],ohrm_timesheet[timesheet_id],ohrm_timesheet[Employee Name],"NF",0,1)</f>
        <v>Gaurav Kokcha</v>
      </c>
      <c r="H657" t="str">
        <f>_xlfn.XLOOKUP(ohrm_timesheet_action_log[[#This Row],[timesheet_id]],ohrm_timesheet[timesheet_id],ohrm_timesheet[state],"NF",0,1)</f>
        <v>APPROVED</v>
      </c>
      <c r="I657" s="1">
        <f>_xlfn.XLOOKUP(ohrm_timesheet_action_log[[#This Row],[timesheet_id]],ohrm_timesheet[timesheet_id],ohrm_timesheet[start_date],"NF",0,1)</f>
        <v>45012</v>
      </c>
      <c r="J657" s="1">
        <f>_xlfn.XLOOKUP(ohrm_timesheet_action_log[[#This Row],[timesheet_id]],ohrm_timesheet[timesheet_id],ohrm_timesheet[end_date],"NF",0,1)</f>
        <v>45018</v>
      </c>
      <c r="K657">
        <f>_xlfn.XLOOKUP(ohrm_timesheet_action_log[[#This Row],[timesheet_id]],ohrm_timesheet[timesheet_id],ohrm_timesheet[Year],"NF",0,1)</f>
        <v>2023</v>
      </c>
      <c r="L657">
        <f>_xlfn.XLOOKUP(ohrm_timesheet_action_log[[#This Row],[timesheet_id]],ohrm_timesheet[timesheet_id],ohrm_timesheet[Month],"NF",0,1)</f>
        <v>3</v>
      </c>
      <c r="AG657" s="5"/>
      <c r="AH657" s="5"/>
      <c r="AI657" s="5"/>
      <c r="AJ657" s="5"/>
      <c r="AT657"/>
      <c r="AU657"/>
      <c r="AV657"/>
      <c r="AW657"/>
    </row>
    <row r="658" spans="1:49" x14ac:dyDescent="0.3">
      <c r="A658">
        <v>418</v>
      </c>
      <c r="B658">
        <v>653</v>
      </c>
      <c r="D658" t="s">
        <v>675</v>
      </c>
      <c r="E658" s="1">
        <v>45022</v>
      </c>
      <c r="F658">
        <v>3</v>
      </c>
      <c r="G658" t="str">
        <f>_xlfn.XLOOKUP(ohrm_timesheet_action_log[[#This Row],[timesheet_id]],ohrm_timesheet[timesheet_id],ohrm_timesheet[Employee Name],"NF",0,1)</f>
        <v>Shekhar Sharma</v>
      </c>
      <c r="H658" t="str">
        <f>_xlfn.XLOOKUP(ohrm_timesheet_action_log[[#This Row],[timesheet_id]],ohrm_timesheet[timesheet_id],ohrm_timesheet[state],"NF",0,1)</f>
        <v>APPROVED</v>
      </c>
      <c r="I658" s="1">
        <f>_xlfn.XLOOKUP(ohrm_timesheet_action_log[[#This Row],[timesheet_id]],ohrm_timesheet[timesheet_id],ohrm_timesheet[start_date],"NF",0,1)</f>
        <v>44991</v>
      </c>
      <c r="J658" s="1">
        <f>_xlfn.XLOOKUP(ohrm_timesheet_action_log[[#This Row],[timesheet_id]],ohrm_timesheet[timesheet_id],ohrm_timesheet[end_date],"NF",0,1)</f>
        <v>44997</v>
      </c>
      <c r="K658">
        <f>_xlfn.XLOOKUP(ohrm_timesheet_action_log[[#This Row],[timesheet_id]],ohrm_timesheet[timesheet_id],ohrm_timesheet[Year],"NF",0,1)</f>
        <v>2023</v>
      </c>
      <c r="L658">
        <f>_xlfn.XLOOKUP(ohrm_timesheet_action_log[[#This Row],[timesheet_id]],ohrm_timesheet[timesheet_id],ohrm_timesheet[Month],"NF",0,1)</f>
        <v>3</v>
      </c>
      <c r="AG658" s="5"/>
      <c r="AH658" s="5"/>
      <c r="AI658" s="5"/>
      <c r="AJ658" s="5"/>
      <c r="AT658"/>
      <c r="AU658"/>
      <c r="AV658"/>
      <c r="AW658"/>
    </row>
    <row r="659" spans="1:49" x14ac:dyDescent="0.3">
      <c r="A659">
        <v>406</v>
      </c>
      <c r="B659">
        <v>654</v>
      </c>
      <c r="D659" t="s">
        <v>675</v>
      </c>
      <c r="E659" s="1">
        <v>45022</v>
      </c>
      <c r="F659">
        <v>3</v>
      </c>
      <c r="G659" t="str">
        <f>_xlfn.XLOOKUP(ohrm_timesheet_action_log[[#This Row],[timesheet_id]],ohrm_timesheet[timesheet_id],ohrm_timesheet[Employee Name],"NF",0,1)</f>
        <v>Shekhar Sharma</v>
      </c>
      <c r="H659" t="str">
        <f>_xlfn.XLOOKUP(ohrm_timesheet_action_log[[#This Row],[timesheet_id]],ohrm_timesheet[timesheet_id],ohrm_timesheet[state],"NF",0,1)</f>
        <v>APPROVED</v>
      </c>
      <c r="I659" s="1">
        <f>_xlfn.XLOOKUP(ohrm_timesheet_action_log[[#This Row],[timesheet_id]],ohrm_timesheet[timesheet_id],ohrm_timesheet[start_date],"NF",0,1)</f>
        <v>44998</v>
      </c>
      <c r="J659" s="1">
        <f>_xlfn.XLOOKUP(ohrm_timesheet_action_log[[#This Row],[timesheet_id]],ohrm_timesheet[timesheet_id],ohrm_timesheet[end_date],"NF",0,1)</f>
        <v>45004</v>
      </c>
      <c r="K659">
        <f>_xlfn.XLOOKUP(ohrm_timesheet_action_log[[#This Row],[timesheet_id]],ohrm_timesheet[timesheet_id],ohrm_timesheet[Year],"NF",0,1)</f>
        <v>2023</v>
      </c>
      <c r="L659">
        <f>_xlfn.XLOOKUP(ohrm_timesheet_action_log[[#This Row],[timesheet_id]],ohrm_timesheet[timesheet_id],ohrm_timesheet[Month],"NF",0,1)</f>
        <v>3</v>
      </c>
      <c r="AG659" s="5"/>
      <c r="AH659" s="5"/>
      <c r="AI659" s="5"/>
      <c r="AJ659" s="5"/>
      <c r="AT659"/>
      <c r="AU659"/>
      <c r="AV659"/>
      <c r="AW659"/>
    </row>
    <row r="660" spans="1:49" x14ac:dyDescent="0.3">
      <c r="A660">
        <v>409</v>
      </c>
      <c r="B660">
        <v>655</v>
      </c>
      <c r="D660" t="s">
        <v>675</v>
      </c>
      <c r="E660" s="1">
        <v>45022</v>
      </c>
      <c r="F660">
        <v>3</v>
      </c>
      <c r="G660" t="str">
        <f>_xlfn.XLOOKUP(ohrm_timesheet_action_log[[#This Row],[timesheet_id]],ohrm_timesheet[timesheet_id],ohrm_timesheet[Employee Name],"NF",0,1)</f>
        <v>Shekhar Sharma</v>
      </c>
      <c r="H660" t="str">
        <f>_xlfn.XLOOKUP(ohrm_timesheet_action_log[[#This Row],[timesheet_id]],ohrm_timesheet[timesheet_id],ohrm_timesheet[state],"NF",0,1)</f>
        <v>APPROVED</v>
      </c>
      <c r="I660" s="1">
        <f>_xlfn.XLOOKUP(ohrm_timesheet_action_log[[#This Row],[timesheet_id]],ohrm_timesheet[timesheet_id],ohrm_timesheet[start_date],"NF",0,1)</f>
        <v>45005</v>
      </c>
      <c r="J660" s="1">
        <f>_xlfn.XLOOKUP(ohrm_timesheet_action_log[[#This Row],[timesheet_id]],ohrm_timesheet[timesheet_id],ohrm_timesheet[end_date],"NF",0,1)</f>
        <v>45011</v>
      </c>
      <c r="K660">
        <f>_xlfn.XLOOKUP(ohrm_timesheet_action_log[[#This Row],[timesheet_id]],ohrm_timesheet[timesheet_id],ohrm_timesheet[Year],"NF",0,1)</f>
        <v>2023</v>
      </c>
      <c r="L660">
        <f>_xlfn.XLOOKUP(ohrm_timesheet_action_log[[#This Row],[timesheet_id]],ohrm_timesheet[timesheet_id],ohrm_timesheet[Month],"NF",0,1)</f>
        <v>3</v>
      </c>
      <c r="AG660" s="5"/>
      <c r="AH660" s="5"/>
      <c r="AI660" s="5"/>
      <c r="AJ660" s="5"/>
      <c r="AT660"/>
      <c r="AU660"/>
      <c r="AV660"/>
      <c r="AW660"/>
    </row>
    <row r="661" spans="1:49" x14ac:dyDescent="0.3">
      <c r="A661">
        <v>419</v>
      </c>
      <c r="B661">
        <v>656</v>
      </c>
      <c r="D661" t="s">
        <v>675</v>
      </c>
      <c r="E661" s="1">
        <v>45022</v>
      </c>
      <c r="F661">
        <v>3</v>
      </c>
      <c r="G661" t="str">
        <f>_xlfn.XLOOKUP(ohrm_timesheet_action_log[[#This Row],[timesheet_id]],ohrm_timesheet[timesheet_id],ohrm_timesheet[Employee Name],"NF",0,1)</f>
        <v>Shekhar Sharma</v>
      </c>
      <c r="H661" t="str">
        <f>_xlfn.XLOOKUP(ohrm_timesheet_action_log[[#This Row],[timesheet_id]],ohrm_timesheet[timesheet_id],ohrm_timesheet[state],"NF",0,1)</f>
        <v>APPROVED</v>
      </c>
      <c r="I661" s="1">
        <f>_xlfn.XLOOKUP(ohrm_timesheet_action_log[[#This Row],[timesheet_id]],ohrm_timesheet[timesheet_id],ohrm_timesheet[start_date],"NF",0,1)</f>
        <v>45012</v>
      </c>
      <c r="J661" s="1">
        <f>_xlfn.XLOOKUP(ohrm_timesheet_action_log[[#This Row],[timesheet_id]],ohrm_timesheet[timesheet_id],ohrm_timesheet[end_date],"NF",0,1)</f>
        <v>45018</v>
      </c>
      <c r="K661">
        <f>_xlfn.XLOOKUP(ohrm_timesheet_action_log[[#This Row],[timesheet_id]],ohrm_timesheet[timesheet_id],ohrm_timesheet[Year],"NF",0,1)</f>
        <v>2023</v>
      </c>
      <c r="L661">
        <f>_xlfn.XLOOKUP(ohrm_timesheet_action_log[[#This Row],[timesheet_id]],ohrm_timesheet[timesheet_id],ohrm_timesheet[Month],"NF",0,1)</f>
        <v>3</v>
      </c>
      <c r="AG661" s="5"/>
      <c r="AH661" s="5"/>
      <c r="AI661" s="5"/>
      <c r="AJ661" s="5"/>
      <c r="AT661"/>
      <c r="AU661"/>
      <c r="AV661"/>
      <c r="AW661"/>
    </row>
    <row r="662" spans="1:49" x14ac:dyDescent="0.3">
      <c r="A662">
        <v>421</v>
      </c>
      <c r="B662">
        <v>657</v>
      </c>
      <c r="D662" t="s">
        <v>675</v>
      </c>
      <c r="E662" s="1">
        <v>45022</v>
      </c>
      <c r="F662">
        <v>3</v>
      </c>
      <c r="G662" t="str">
        <f>_xlfn.XLOOKUP(ohrm_timesheet_action_log[[#This Row],[timesheet_id]],ohrm_timesheet[timesheet_id],ohrm_timesheet[Employee Name],"NF",0,1)</f>
        <v>x_Saurabh Shrivastava</v>
      </c>
      <c r="H662" t="str">
        <f>_xlfn.XLOOKUP(ohrm_timesheet_action_log[[#This Row],[timesheet_id]],ohrm_timesheet[timesheet_id],ohrm_timesheet[state],"NF",0,1)</f>
        <v>APPROVED</v>
      </c>
      <c r="I662" s="1">
        <f>_xlfn.XLOOKUP(ohrm_timesheet_action_log[[#This Row],[timesheet_id]],ohrm_timesheet[timesheet_id],ohrm_timesheet[start_date],"NF",0,1)</f>
        <v>44991</v>
      </c>
      <c r="J662" s="1">
        <f>_xlfn.XLOOKUP(ohrm_timesheet_action_log[[#This Row],[timesheet_id]],ohrm_timesheet[timesheet_id],ohrm_timesheet[end_date],"NF",0,1)</f>
        <v>44997</v>
      </c>
      <c r="K662">
        <f>_xlfn.XLOOKUP(ohrm_timesheet_action_log[[#This Row],[timesheet_id]],ohrm_timesheet[timesheet_id],ohrm_timesheet[Year],"NF",0,1)</f>
        <v>2023</v>
      </c>
      <c r="L662">
        <f>_xlfn.XLOOKUP(ohrm_timesheet_action_log[[#This Row],[timesheet_id]],ohrm_timesheet[timesheet_id],ohrm_timesheet[Month],"NF",0,1)</f>
        <v>3</v>
      </c>
      <c r="AG662" s="5"/>
      <c r="AH662" s="5"/>
      <c r="AI662" s="5"/>
      <c r="AJ662" s="5"/>
      <c r="AT662"/>
      <c r="AU662"/>
      <c r="AV662"/>
      <c r="AW662"/>
    </row>
    <row r="663" spans="1:49" x14ac:dyDescent="0.3">
      <c r="A663">
        <v>407</v>
      </c>
      <c r="B663">
        <v>658</v>
      </c>
      <c r="D663" t="s">
        <v>675</v>
      </c>
      <c r="E663" s="1">
        <v>45022</v>
      </c>
      <c r="F663">
        <v>3</v>
      </c>
      <c r="G663" t="str">
        <f>_xlfn.XLOOKUP(ohrm_timesheet_action_log[[#This Row],[timesheet_id]],ohrm_timesheet[timesheet_id],ohrm_timesheet[Employee Name],"NF",0,1)</f>
        <v>x_Saurabh Shrivastava</v>
      </c>
      <c r="H663" t="str">
        <f>_xlfn.XLOOKUP(ohrm_timesheet_action_log[[#This Row],[timesheet_id]],ohrm_timesheet[timesheet_id],ohrm_timesheet[state],"NF",0,1)</f>
        <v>APPROVED</v>
      </c>
      <c r="I663" s="1">
        <f>_xlfn.XLOOKUP(ohrm_timesheet_action_log[[#This Row],[timesheet_id]],ohrm_timesheet[timesheet_id],ohrm_timesheet[start_date],"NF",0,1)</f>
        <v>44998</v>
      </c>
      <c r="J663" s="1">
        <f>_xlfn.XLOOKUP(ohrm_timesheet_action_log[[#This Row],[timesheet_id]],ohrm_timesheet[timesheet_id],ohrm_timesheet[end_date],"NF",0,1)</f>
        <v>45004</v>
      </c>
      <c r="K663">
        <f>_xlfn.XLOOKUP(ohrm_timesheet_action_log[[#This Row],[timesheet_id]],ohrm_timesheet[timesheet_id],ohrm_timesheet[Year],"NF",0,1)</f>
        <v>2023</v>
      </c>
      <c r="L663">
        <f>_xlfn.XLOOKUP(ohrm_timesheet_action_log[[#This Row],[timesheet_id]],ohrm_timesheet[timesheet_id],ohrm_timesheet[Month],"NF",0,1)</f>
        <v>3</v>
      </c>
      <c r="AG663" s="5"/>
      <c r="AH663" s="5"/>
      <c r="AI663" s="5"/>
      <c r="AJ663" s="5"/>
      <c r="AT663"/>
      <c r="AU663"/>
      <c r="AV663"/>
      <c r="AW663"/>
    </row>
    <row r="664" spans="1:49" x14ac:dyDescent="0.3">
      <c r="A664">
        <v>422</v>
      </c>
      <c r="B664">
        <v>659</v>
      </c>
      <c r="D664" t="s">
        <v>675</v>
      </c>
      <c r="E664" s="1">
        <v>45022</v>
      </c>
      <c r="F664">
        <v>3</v>
      </c>
      <c r="G664" t="str">
        <f>_xlfn.XLOOKUP(ohrm_timesheet_action_log[[#This Row],[timesheet_id]],ohrm_timesheet[timesheet_id],ohrm_timesheet[Employee Name],"NF",0,1)</f>
        <v>x_Saurabh Shrivastava</v>
      </c>
      <c r="H664" t="str">
        <f>_xlfn.XLOOKUP(ohrm_timesheet_action_log[[#This Row],[timesheet_id]],ohrm_timesheet[timesheet_id],ohrm_timesheet[state],"NF",0,1)</f>
        <v>APPROVED</v>
      </c>
      <c r="I664" s="1">
        <f>_xlfn.XLOOKUP(ohrm_timesheet_action_log[[#This Row],[timesheet_id]],ohrm_timesheet[timesheet_id],ohrm_timesheet[start_date],"NF",0,1)</f>
        <v>45005</v>
      </c>
      <c r="J664" s="1">
        <f>_xlfn.XLOOKUP(ohrm_timesheet_action_log[[#This Row],[timesheet_id]],ohrm_timesheet[timesheet_id],ohrm_timesheet[end_date],"NF",0,1)</f>
        <v>45011</v>
      </c>
      <c r="K664">
        <f>_xlfn.XLOOKUP(ohrm_timesheet_action_log[[#This Row],[timesheet_id]],ohrm_timesheet[timesheet_id],ohrm_timesheet[Year],"NF",0,1)</f>
        <v>2023</v>
      </c>
      <c r="L664">
        <f>_xlfn.XLOOKUP(ohrm_timesheet_action_log[[#This Row],[timesheet_id]],ohrm_timesheet[timesheet_id],ohrm_timesheet[Month],"NF",0,1)</f>
        <v>3</v>
      </c>
      <c r="AG664" s="5"/>
      <c r="AH664" s="5"/>
      <c r="AI664" s="5"/>
      <c r="AJ664" s="5"/>
      <c r="AT664"/>
      <c r="AU664"/>
      <c r="AV664"/>
      <c r="AW664"/>
    </row>
    <row r="665" spans="1:49" x14ac:dyDescent="0.3">
      <c r="A665">
        <v>423</v>
      </c>
      <c r="B665">
        <v>660</v>
      </c>
      <c r="D665" t="s">
        <v>675</v>
      </c>
      <c r="E665" s="1">
        <v>45022</v>
      </c>
      <c r="F665">
        <v>3</v>
      </c>
      <c r="G665" t="str">
        <f>_xlfn.XLOOKUP(ohrm_timesheet_action_log[[#This Row],[timesheet_id]],ohrm_timesheet[timesheet_id],ohrm_timesheet[Employee Name],"NF",0,1)</f>
        <v>x_Saurabh Shrivastava</v>
      </c>
      <c r="H665" t="str">
        <f>_xlfn.XLOOKUP(ohrm_timesheet_action_log[[#This Row],[timesheet_id]],ohrm_timesheet[timesheet_id],ohrm_timesheet[state],"NF",0,1)</f>
        <v>APPROVED</v>
      </c>
      <c r="I665" s="1">
        <f>_xlfn.XLOOKUP(ohrm_timesheet_action_log[[#This Row],[timesheet_id]],ohrm_timesheet[timesheet_id],ohrm_timesheet[start_date],"NF",0,1)</f>
        <v>45012</v>
      </c>
      <c r="J665" s="1">
        <f>_xlfn.XLOOKUP(ohrm_timesheet_action_log[[#This Row],[timesheet_id]],ohrm_timesheet[timesheet_id],ohrm_timesheet[end_date],"NF",0,1)</f>
        <v>45018</v>
      </c>
      <c r="K665">
        <f>_xlfn.XLOOKUP(ohrm_timesheet_action_log[[#This Row],[timesheet_id]],ohrm_timesheet[timesheet_id],ohrm_timesheet[Year],"NF",0,1)</f>
        <v>2023</v>
      </c>
      <c r="L665">
        <f>_xlfn.XLOOKUP(ohrm_timesheet_action_log[[#This Row],[timesheet_id]],ohrm_timesheet[timesheet_id],ohrm_timesheet[Month],"NF",0,1)</f>
        <v>3</v>
      </c>
      <c r="AG665" s="5"/>
      <c r="AH665" s="5"/>
      <c r="AI665" s="5"/>
      <c r="AJ665" s="5"/>
      <c r="AT665"/>
      <c r="AU665"/>
      <c r="AV665"/>
      <c r="AW665"/>
    </row>
    <row r="666" spans="1:49" x14ac:dyDescent="0.3">
      <c r="A666">
        <v>432</v>
      </c>
      <c r="B666">
        <v>661</v>
      </c>
      <c r="D666" t="s">
        <v>676</v>
      </c>
      <c r="E666" s="1">
        <v>45043</v>
      </c>
      <c r="F666">
        <v>100001</v>
      </c>
      <c r="G666" t="str">
        <f>_xlfn.XLOOKUP(ohrm_timesheet_action_log[[#This Row],[timesheet_id]],ohrm_timesheet[timesheet_id],ohrm_timesheet[Employee Name],"NF",0,1)</f>
        <v>Dinesh Agrawal</v>
      </c>
      <c r="H666" t="str">
        <f>_xlfn.XLOOKUP(ohrm_timesheet_action_log[[#This Row],[timesheet_id]],ohrm_timesheet[timesheet_id],ohrm_timesheet[state],"NF",0,1)</f>
        <v>APPROVED</v>
      </c>
      <c r="I666" s="1">
        <f>_xlfn.XLOOKUP(ohrm_timesheet_action_log[[#This Row],[timesheet_id]],ohrm_timesheet[timesheet_id],ohrm_timesheet[start_date],"NF",0,1)</f>
        <v>45040</v>
      </c>
      <c r="J666" s="1">
        <f>_xlfn.XLOOKUP(ohrm_timesheet_action_log[[#This Row],[timesheet_id]],ohrm_timesheet[timesheet_id],ohrm_timesheet[end_date],"NF",0,1)</f>
        <v>45046</v>
      </c>
      <c r="K666">
        <f>_xlfn.XLOOKUP(ohrm_timesheet_action_log[[#This Row],[timesheet_id]],ohrm_timesheet[timesheet_id],ohrm_timesheet[Year],"NF",0,1)</f>
        <v>2023</v>
      </c>
      <c r="L666">
        <f>_xlfn.XLOOKUP(ohrm_timesheet_action_log[[#This Row],[timesheet_id]],ohrm_timesheet[timesheet_id],ohrm_timesheet[Month],"NF",0,1)</f>
        <v>4</v>
      </c>
      <c r="AG666" s="5"/>
      <c r="AH666" s="5"/>
      <c r="AI666" s="5"/>
      <c r="AJ666" s="5"/>
      <c r="AT666"/>
      <c r="AU666"/>
      <c r="AV666"/>
      <c r="AW666"/>
    </row>
    <row r="667" spans="1:49" x14ac:dyDescent="0.3">
      <c r="A667">
        <v>435</v>
      </c>
      <c r="B667">
        <v>662</v>
      </c>
      <c r="D667" t="s">
        <v>676</v>
      </c>
      <c r="E667" s="1">
        <v>45043</v>
      </c>
      <c r="F667">
        <v>100001</v>
      </c>
      <c r="G667" t="str">
        <f>_xlfn.XLOOKUP(ohrm_timesheet_action_log[[#This Row],[timesheet_id]],ohrm_timesheet[timesheet_id],ohrm_timesheet[Employee Name],"NF",0,1)</f>
        <v>Dinesh Agrawal</v>
      </c>
      <c r="H667" t="str">
        <f>_xlfn.XLOOKUP(ohrm_timesheet_action_log[[#This Row],[timesheet_id]],ohrm_timesheet[timesheet_id],ohrm_timesheet[state],"NF",0,1)</f>
        <v>APPROVED</v>
      </c>
      <c r="I667" s="1">
        <f>_xlfn.XLOOKUP(ohrm_timesheet_action_log[[#This Row],[timesheet_id]],ohrm_timesheet[timesheet_id],ohrm_timesheet[start_date],"NF",0,1)</f>
        <v>45033</v>
      </c>
      <c r="J667" s="1">
        <f>_xlfn.XLOOKUP(ohrm_timesheet_action_log[[#This Row],[timesheet_id]],ohrm_timesheet[timesheet_id],ohrm_timesheet[end_date],"NF",0,1)</f>
        <v>45039</v>
      </c>
      <c r="K667">
        <f>_xlfn.XLOOKUP(ohrm_timesheet_action_log[[#This Row],[timesheet_id]],ohrm_timesheet[timesheet_id],ohrm_timesheet[Year],"NF",0,1)</f>
        <v>2023</v>
      </c>
      <c r="L667">
        <f>_xlfn.XLOOKUP(ohrm_timesheet_action_log[[#This Row],[timesheet_id]],ohrm_timesheet[timesheet_id],ohrm_timesheet[Month],"NF",0,1)</f>
        <v>4</v>
      </c>
      <c r="AG667" s="5"/>
      <c r="AH667" s="5"/>
      <c r="AI667" s="5"/>
      <c r="AJ667" s="5"/>
      <c r="AT667"/>
      <c r="AU667"/>
      <c r="AV667"/>
      <c r="AW667"/>
    </row>
    <row r="668" spans="1:49" x14ac:dyDescent="0.3">
      <c r="A668">
        <v>424</v>
      </c>
      <c r="B668">
        <v>663</v>
      </c>
      <c r="D668" t="s">
        <v>676</v>
      </c>
      <c r="E668" s="1">
        <v>45044</v>
      </c>
      <c r="F668">
        <v>16</v>
      </c>
      <c r="G668" t="str">
        <f>_xlfn.XLOOKUP(ohrm_timesheet_action_log[[#This Row],[timesheet_id]],ohrm_timesheet[timesheet_id],ohrm_timesheet[Employee Name],"NF",0,1)</f>
        <v>Neha Chaudhary</v>
      </c>
      <c r="H668" t="str">
        <f>_xlfn.XLOOKUP(ohrm_timesheet_action_log[[#This Row],[timesheet_id]],ohrm_timesheet[timesheet_id],ohrm_timesheet[state],"NF",0,1)</f>
        <v>APPROVED</v>
      </c>
      <c r="I668" s="1">
        <f>_xlfn.XLOOKUP(ohrm_timesheet_action_log[[#This Row],[timesheet_id]],ohrm_timesheet[timesheet_id],ohrm_timesheet[start_date],"NF",0,1)</f>
        <v>45019</v>
      </c>
      <c r="J668" s="1">
        <f>_xlfn.XLOOKUP(ohrm_timesheet_action_log[[#This Row],[timesheet_id]],ohrm_timesheet[timesheet_id],ohrm_timesheet[end_date],"NF",0,1)</f>
        <v>45025</v>
      </c>
      <c r="K668">
        <f>_xlfn.XLOOKUP(ohrm_timesheet_action_log[[#This Row],[timesheet_id]],ohrm_timesheet[timesheet_id],ohrm_timesheet[Year],"NF",0,1)</f>
        <v>2023</v>
      </c>
      <c r="L668">
        <f>_xlfn.XLOOKUP(ohrm_timesheet_action_log[[#This Row],[timesheet_id]],ohrm_timesheet[timesheet_id],ohrm_timesheet[Month],"NF",0,1)</f>
        <v>4</v>
      </c>
      <c r="AG668" s="5"/>
      <c r="AH668" s="5"/>
      <c r="AI668" s="5"/>
      <c r="AJ668" s="5"/>
      <c r="AT668"/>
      <c r="AU668"/>
      <c r="AV668"/>
      <c r="AW668"/>
    </row>
    <row r="669" spans="1:49" x14ac:dyDescent="0.3">
      <c r="A669">
        <v>438</v>
      </c>
      <c r="B669">
        <v>664</v>
      </c>
      <c r="D669" t="s">
        <v>676</v>
      </c>
      <c r="E669" s="1">
        <v>45044</v>
      </c>
      <c r="F669">
        <v>16</v>
      </c>
      <c r="G669" t="str">
        <f>_xlfn.XLOOKUP(ohrm_timesheet_action_log[[#This Row],[timesheet_id]],ohrm_timesheet[timesheet_id],ohrm_timesheet[Employee Name],"NF",0,1)</f>
        <v>Neha Chaudhary</v>
      </c>
      <c r="H669" t="str">
        <f>_xlfn.XLOOKUP(ohrm_timesheet_action_log[[#This Row],[timesheet_id]],ohrm_timesheet[timesheet_id],ohrm_timesheet[state],"NF",0,1)</f>
        <v>APPROVED</v>
      </c>
      <c r="I669" s="1">
        <f>_xlfn.XLOOKUP(ohrm_timesheet_action_log[[#This Row],[timesheet_id]],ohrm_timesheet[timesheet_id],ohrm_timesheet[start_date],"NF",0,1)</f>
        <v>45026</v>
      </c>
      <c r="J669" s="1">
        <f>_xlfn.XLOOKUP(ohrm_timesheet_action_log[[#This Row],[timesheet_id]],ohrm_timesheet[timesheet_id],ohrm_timesheet[end_date],"NF",0,1)</f>
        <v>45032</v>
      </c>
      <c r="K669">
        <f>_xlfn.XLOOKUP(ohrm_timesheet_action_log[[#This Row],[timesheet_id]],ohrm_timesheet[timesheet_id],ohrm_timesheet[Year],"NF",0,1)</f>
        <v>2023</v>
      </c>
      <c r="L669">
        <f>_xlfn.XLOOKUP(ohrm_timesheet_action_log[[#This Row],[timesheet_id]],ohrm_timesheet[timesheet_id],ohrm_timesheet[Month],"NF",0,1)</f>
        <v>4</v>
      </c>
      <c r="AG669" s="5"/>
      <c r="AH669" s="5"/>
      <c r="AI669" s="5"/>
      <c r="AJ669" s="5"/>
      <c r="AT669"/>
      <c r="AU669"/>
      <c r="AV669"/>
      <c r="AW669"/>
    </row>
    <row r="670" spans="1:49" x14ac:dyDescent="0.3">
      <c r="A670">
        <v>439</v>
      </c>
      <c r="B670">
        <v>665</v>
      </c>
      <c r="D670" t="s">
        <v>676</v>
      </c>
      <c r="E670" s="1">
        <v>45044</v>
      </c>
      <c r="F670">
        <v>16</v>
      </c>
      <c r="G670" t="str">
        <f>_xlfn.XLOOKUP(ohrm_timesheet_action_log[[#This Row],[timesheet_id]],ohrm_timesheet[timesheet_id],ohrm_timesheet[Employee Name],"NF",0,1)</f>
        <v>Neha Chaudhary</v>
      </c>
      <c r="H670" t="str">
        <f>_xlfn.XLOOKUP(ohrm_timesheet_action_log[[#This Row],[timesheet_id]],ohrm_timesheet[timesheet_id],ohrm_timesheet[state],"NF",0,1)</f>
        <v>APPROVED</v>
      </c>
      <c r="I670" s="1">
        <f>_xlfn.XLOOKUP(ohrm_timesheet_action_log[[#This Row],[timesheet_id]],ohrm_timesheet[timesheet_id],ohrm_timesheet[start_date],"NF",0,1)</f>
        <v>45033</v>
      </c>
      <c r="J670" s="1">
        <f>_xlfn.XLOOKUP(ohrm_timesheet_action_log[[#This Row],[timesheet_id]],ohrm_timesheet[timesheet_id],ohrm_timesheet[end_date],"NF",0,1)</f>
        <v>45039</v>
      </c>
      <c r="K670">
        <f>_xlfn.XLOOKUP(ohrm_timesheet_action_log[[#This Row],[timesheet_id]],ohrm_timesheet[timesheet_id],ohrm_timesheet[Year],"NF",0,1)</f>
        <v>2023</v>
      </c>
      <c r="L670">
        <f>_xlfn.XLOOKUP(ohrm_timesheet_action_log[[#This Row],[timesheet_id]],ohrm_timesheet[timesheet_id],ohrm_timesheet[Month],"NF",0,1)</f>
        <v>4</v>
      </c>
      <c r="AG670" s="5"/>
      <c r="AH670" s="5"/>
      <c r="AI670" s="5"/>
      <c r="AJ670" s="5"/>
      <c r="AT670"/>
      <c r="AU670"/>
      <c r="AV670"/>
      <c r="AW670"/>
    </row>
    <row r="671" spans="1:49" x14ac:dyDescent="0.3">
      <c r="A671">
        <v>434</v>
      </c>
      <c r="B671">
        <v>666</v>
      </c>
      <c r="D671" t="s">
        <v>676</v>
      </c>
      <c r="E671" s="1">
        <v>45044</v>
      </c>
      <c r="F671">
        <v>6</v>
      </c>
      <c r="G671" t="str">
        <f>_xlfn.XLOOKUP(ohrm_timesheet_action_log[[#This Row],[timesheet_id]],ohrm_timesheet[timesheet_id],ohrm_timesheet[Employee Name],"NF",0,1)</f>
        <v>Shekhar Sharma</v>
      </c>
      <c r="H671" t="str">
        <f>_xlfn.XLOOKUP(ohrm_timesheet_action_log[[#This Row],[timesheet_id]],ohrm_timesheet[timesheet_id],ohrm_timesheet[state],"NF",0,1)</f>
        <v>APPROVED</v>
      </c>
      <c r="I671" s="1">
        <f>_xlfn.XLOOKUP(ohrm_timesheet_action_log[[#This Row],[timesheet_id]],ohrm_timesheet[timesheet_id],ohrm_timesheet[start_date],"NF",0,1)</f>
        <v>45040</v>
      </c>
      <c r="J671" s="1">
        <f>_xlfn.XLOOKUP(ohrm_timesheet_action_log[[#This Row],[timesheet_id]],ohrm_timesheet[timesheet_id],ohrm_timesheet[end_date],"NF",0,1)</f>
        <v>45046</v>
      </c>
      <c r="K671">
        <f>_xlfn.XLOOKUP(ohrm_timesheet_action_log[[#This Row],[timesheet_id]],ohrm_timesheet[timesheet_id],ohrm_timesheet[Year],"NF",0,1)</f>
        <v>2023</v>
      </c>
      <c r="L671">
        <f>_xlfn.XLOOKUP(ohrm_timesheet_action_log[[#This Row],[timesheet_id]],ohrm_timesheet[timesheet_id],ohrm_timesheet[Month],"NF",0,1)</f>
        <v>4</v>
      </c>
      <c r="AG671" s="5"/>
      <c r="AH671" s="5"/>
      <c r="AI671" s="5"/>
      <c r="AJ671" s="5"/>
      <c r="AT671"/>
      <c r="AU671"/>
      <c r="AV671"/>
      <c r="AW671"/>
    </row>
    <row r="672" spans="1:49" x14ac:dyDescent="0.3">
      <c r="A672">
        <v>430</v>
      </c>
      <c r="B672">
        <v>667</v>
      </c>
      <c r="D672" t="s">
        <v>676</v>
      </c>
      <c r="E672" s="1">
        <v>45044</v>
      </c>
      <c r="F672">
        <v>6</v>
      </c>
      <c r="G672" t="str">
        <f>_xlfn.XLOOKUP(ohrm_timesheet_action_log[[#This Row],[timesheet_id]],ohrm_timesheet[timesheet_id],ohrm_timesheet[Employee Name],"NF",0,1)</f>
        <v>Shekhar Sharma</v>
      </c>
      <c r="H672" t="str">
        <f>_xlfn.XLOOKUP(ohrm_timesheet_action_log[[#This Row],[timesheet_id]],ohrm_timesheet[timesheet_id],ohrm_timesheet[state],"NF",0,1)</f>
        <v>APPROVED</v>
      </c>
      <c r="I672" s="1">
        <f>_xlfn.XLOOKUP(ohrm_timesheet_action_log[[#This Row],[timesheet_id]],ohrm_timesheet[timesheet_id],ohrm_timesheet[start_date],"NF",0,1)</f>
        <v>45033</v>
      </c>
      <c r="J672" s="1">
        <f>_xlfn.XLOOKUP(ohrm_timesheet_action_log[[#This Row],[timesheet_id]],ohrm_timesheet[timesheet_id],ohrm_timesheet[end_date],"NF",0,1)</f>
        <v>45039</v>
      </c>
      <c r="K672">
        <f>_xlfn.XLOOKUP(ohrm_timesheet_action_log[[#This Row],[timesheet_id]],ohrm_timesheet[timesheet_id],ohrm_timesheet[Year],"NF",0,1)</f>
        <v>2023</v>
      </c>
      <c r="L672">
        <f>_xlfn.XLOOKUP(ohrm_timesheet_action_log[[#This Row],[timesheet_id]],ohrm_timesheet[timesheet_id],ohrm_timesheet[Month],"NF",0,1)</f>
        <v>4</v>
      </c>
      <c r="AG672" s="5"/>
      <c r="AH672" s="5"/>
      <c r="AI672" s="5"/>
      <c r="AJ672" s="5"/>
      <c r="AT672"/>
      <c r="AU672"/>
      <c r="AV672"/>
      <c r="AW672"/>
    </row>
    <row r="673" spans="1:49" x14ac:dyDescent="0.3">
      <c r="A673">
        <v>427</v>
      </c>
      <c r="B673">
        <v>668</v>
      </c>
      <c r="D673" t="s">
        <v>676</v>
      </c>
      <c r="E673" s="1">
        <v>45044</v>
      </c>
      <c r="F673">
        <v>6</v>
      </c>
      <c r="G673" t="str">
        <f>_xlfn.XLOOKUP(ohrm_timesheet_action_log[[#This Row],[timesheet_id]],ohrm_timesheet[timesheet_id],ohrm_timesheet[Employee Name],"NF",0,1)</f>
        <v>Shekhar Sharma</v>
      </c>
      <c r="H673" t="str">
        <f>_xlfn.XLOOKUP(ohrm_timesheet_action_log[[#This Row],[timesheet_id]],ohrm_timesheet[timesheet_id],ohrm_timesheet[state],"NF",0,1)</f>
        <v>APPROVED</v>
      </c>
      <c r="I673" s="1">
        <f>_xlfn.XLOOKUP(ohrm_timesheet_action_log[[#This Row],[timesheet_id]],ohrm_timesheet[timesheet_id],ohrm_timesheet[start_date],"NF",0,1)</f>
        <v>45026</v>
      </c>
      <c r="J673" s="1">
        <f>_xlfn.XLOOKUP(ohrm_timesheet_action_log[[#This Row],[timesheet_id]],ohrm_timesheet[timesheet_id],ohrm_timesheet[end_date],"NF",0,1)</f>
        <v>45032</v>
      </c>
      <c r="K673">
        <f>_xlfn.XLOOKUP(ohrm_timesheet_action_log[[#This Row],[timesheet_id]],ohrm_timesheet[timesheet_id],ohrm_timesheet[Year],"NF",0,1)</f>
        <v>2023</v>
      </c>
      <c r="L673">
        <f>_xlfn.XLOOKUP(ohrm_timesheet_action_log[[#This Row],[timesheet_id]],ohrm_timesheet[timesheet_id],ohrm_timesheet[Month],"NF",0,1)</f>
        <v>4</v>
      </c>
      <c r="AG673" s="5"/>
      <c r="AH673" s="5"/>
      <c r="AI673" s="5"/>
      <c r="AJ673" s="5"/>
      <c r="AT673"/>
      <c r="AU673"/>
      <c r="AV673"/>
      <c r="AW673"/>
    </row>
    <row r="674" spans="1:49" x14ac:dyDescent="0.3">
      <c r="A674">
        <v>417</v>
      </c>
      <c r="B674">
        <v>669</v>
      </c>
      <c r="D674" t="s">
        <v>676</v>
      </c>
      <c r="E674" s="1">
        <v>45044</v>
      </c>
      <c r="F674">
        <v>6</v>
      </c>
      <c r="G674" t="str">
        <f>_xlfn.XLOOKUP(ohrm_timesheet_action_log[[#This Row],[timesheet_id]],ohrm_timesheet[timesheet_id],ohrm_timesheet[Employee Name],"NF",0,1)</f>
        <v>Shekhar Sharma</v>
      </c>
      <c r="H674" t="str">
        <f>_xlfn.XLOOKUP(ohrm_timesheet_action_log[[#This Row],[timesheet_id]],ohrm_timesheet[timesheet_id],ohrm_timesheet[state],"NF",0,1)</f>
        <v>APPROVED</v>
      </c>
      <c r="I674" s="1">
        <f>_xlfn.XLOOKUP(ohrm_timesheet_action_log[[#This Row],[timesheet_id]],ohrm_timesheet[timesheet_id],ohrm_timesheet[start_date],"NF",0,1)</f>
        <v>45019</v>
      </c>
      <c r="J674" s="1">
        <f>_xlfn.XLOOKUP(ohrm_timesheet_action_log[[#This Row],[timesheet_id]],ohrm_timesheet[timesheet_id],ohrm_timesheet[end_date],"NF",0,1)</f>
        <v>45025</v>
      </c>
      <c r="K674">
        <f>_xlfn.XLOOKUP(ohrm_timesheet_action_log[[#This Row],[timesheet_id]],ohrm_timesheet[timesheet_id],ohrm_timesheet[Year],"NF",0,1)</f>
        <v>2023</v>
      </c>
      <c r="L674">
        <f>_xlfn.XLOOKUP(ohrm_timesheet_action_log[[#This Row],[timesheet_id]],ohrm_timesheet[timesheet_id],ohrm_timesheet[Month],"NF",0,1)</f>
        <v>4</v>
      </c>
      <c r="AG674" s="5"/>
      <c r="AH674" s="5"/>
      <c r="AI674" s="5"/>
      <c r="AJ674" s="5"/>
      <c r="AT674"/>
      <c r="AU674"/>
      <c r="AV674"/>
      <c r="AW674"/>
    </row>
    <row r="675" spans="1:49" x14ac:dyDescent="0.3">
      <c r="A675">
        <v>416</v>
      </c>
      <c r="B675">
        <v>670</v>
      </c>
      <c r="D675" t="s">
        <v>676</v>
      </c>
      <c r="E675" s="1">
        <v>45046</v>
      </c>
      <c r="F675">
        <v>15</v>
      </c>
      <c r="G675" t="str">
        <f>_xlfn.XLOOKUP(ohrm_timesheet_action_log[[#This Row],[timesheet_id]],ohrm_timesheet[timesheet_id],ohrm_timesheet[Employee Name],"NF",0,1)</f>
        <v>Gaurav Kokcha</v>
      </c>
      <c r="H675" t="str">
        <f>_xlfn.XLOOKUP(ohrm_timesheet_action_log[[#This Row],[timesheet_id]],ohrm_timesheet[timesheet_id],ohrm_timesheet[state],"NF",0,1)</f>
        <v>APPROVED</v>
      </c>
      <c r="I675" s="1">
        <f>_xlfn.XLOOKUP(ohrm_timesheet_action_log[[#This Row],[timesheet_id]],ohrm_timesheet[timesheet_id],ohrm_timesheet[start_date],"NF",0,1)</f>
        <v>45019</v>
      </c>
      <c r="J675" s="1">
        <f>_xlfn.XLOOKUP(ohrm_timesheet_action_log[[#This Row],[timesheet_id]],ohrm_timesheet[timesheet_id],ohrm_timesheet[end_date],"NF",0,1)</f>
        <v>45025</v>
      </c>
      <c r="K675">
        <f>_xlfn.XLOOKUP(ohrm_timesheet_action_log[[#This Row],[timesheet_id]],ohrm_timesheet[timesheet_id],ohrm_timesheet[Year],"NF",0,1)</f>
        <v>2023</v>
      </c>
      <c r="L675">
        <f>_xlfn.XLOOKUP(ohrm_timesheet_action_log[[#This Row],[timesheet_id]],ohrm_timesheet[timesheet_id],ohrm_timesheet[Month],"NF",0,1)</f>
        <v>4</v>
      </c>
      <c r="AG675" s="5"/>
      <c r="AH675" s="5"/>
      <c r="AI675" s="5"/>
      <c r="AJ675" s="5"/>
      <c r="AT675"/>
      <c r="AU675"/>
      <c r="AV675"/>
      <c r="AW675"/>
    </row>
    <row r="676" spans="1:49" x14ac:dyDescent="0.3">
      <c r="A676">
        <v>440</v>
      </c>
      <c r="B676">
        <v>671</v>
      </c>
      <c r="D676" t="s">
        <v>676</v>
      </c>
      <c r="E676" s="1">
        <v>45046</v>
      </c>
      <c r="F676">
        <v>15</v>
      </c>
      <c r="G676" t="str">
        <f>_xlfn.XLOOKUP(ohrm_timesheet_action_log[[#This Row],[timesheet_id]],ohrm_timesheet[timesheet_id],ohrm_timesheet[Employee Name],"NF",0,1)</f>
        <v>Gaurav Kokcha</v>
      </c>
      <c r="H676" t="str">
        <f>_xlfn.XLOOKUP(ohrm_timesheet_action_log[[#This Row],[timesheet_id]],ohrm_timesheet[timesheet_id],ohrm_timesheet[state],"NF",0,1)</f>
        <v>APPROVED</v>
      </c>
      <c r="I676" s="1">
        <f>_xlfn.XLOOKUP(ohrm_timesheet_action_log[[#This Row],[timesheet_id]],ohrm_timesheet[timesheet_id],ohrm_timesheet[start_date],"NF",0,1)</f>
        <v>45026</v>
      </c>
      <c r="J676" s="1">
        <f>_xlfn.XLOOKUP(ohrm_timesheet_action_log[[#This Row],[timesheet_id]],ohrm_timesheet[timesheet_id],ohrm_timesheet[end_date],"NF",0,1)</f>
        <v>45032</v>
      </c>
      <c r="K676">
        <f>_xlfn.XLOOKUP(ohrm_timesheet_action_log[[#This Row],[timesheet_id]],ohrm_timesheet[timesheet_id],ohrm_timesheet[Year],"NF",0,1)</f>
        <v>2023</v>
      </c>
      <c r="L676">
        <f>_xlfn.XLOOKUP(ohrm_timesheet_action_log[[#This Row],[timesheet_id]],ohrm_timesheet[timesheet_id],ohrm_timesheet[Month],"NF",0,1)</f>
        <v>4</v>
      </c>
      <c r="AG676" s="5"/>
      <c r="AH676" s="5"/>
      <c r="AI676" s="5"/>
      <c r="AJ676" s="5"/>
      <c r="AT676"/>
      <c r="AU676"/>
      <c r="AV676"/>
      <c r="AW676"/>
    </row>
    <row r="677" spans="1:49" x14ac:dyDescent="0.3">
      <c r="A677">
        <v>441</v>
      </c>
      <c r="B677">
        <v>672</v>
      </c>
      <c r="D677" t="s">
        <v>676</v>
      </c>
      <c r="E677" s="1">
        <v>45046</v>
      </c>
      <c r="F677">
        <v>15</v>
      </c>
      <c r="G677" t="str">
        <f>_xlfn.XLOOKUP(ohrm_timesheet_action_log[[#This Row],[timesheet_id]],ohrm_timesheet[timesheet_id],ohrm_timesheet[Employee Name],"NF",0,1)</f>
        <v>Gaurav Kokcha</v>
      </c>
      <c r="H677" t="str">
        <f>_xlfn.XLOOKUP(ohrm_timesheet_action_log[[#This Row],[timesheet_id]],ohrm_timesheet[timesheet_id],ohrm_timesheet[state],"NF",0,1)</f>
        <v>APPROVED</v>
      </c>
      <c r="I677" s="1">
        <f>_xlfn.XLOOKUP(ohrm_timesheet_action_log[[#This Row],[timesheet_id]],ohrm_timesheet[timesheet_id],ohrm_timesheet[start_date],"NF",0,1)</f>
        <v>45033</v>
      </c>
      <c r="J677" s="1">
        <f>_xlfn.XLOOKUP(ohrm_timesheet_action_log[[#This Row],[timesheet_id]],ohrm_timesheet[timesheet_id],ohrm_timesheet[end_date],"NF",0,1)</f>
        <v>45039</v>
      </c>
      <c r="K677">
        <f>_xlfn.XLOOKUP(ohrm_timesheet_action_log[[#This Row],[timesheet_id]],ohrm_timesheet[timesheet_id],ohrm_timesheet[Year],"NF",0,1)</f>
        <v>2023</v>
      </c>
      <c r="L677">
        <f>_xlfn.XLOOKUP(ohrm_timesheet_action_log[[#This Row],[timesheet_id]],ohrm_timesheet[timesheet_id],ohrm_timesheet[Month],"NF",0,1)</f>
        <v>4</v>
      </c>
      <c r="AG677" s="5"/>
      <c r="AH677" s="5"/>
      <c r="AI677" s="5"/>
      <c r="AJ677" s="5"/>
      <c r="AT677"/>
      <c r="AU677"/>
      <c r="AV677"/>
      <c r="AW677"/>
    </row>
    <row r="678" spans="1:49" x14ac:dyDescent="0.3">
      <c r="A678">
        <v>436</v>
      </c>
      <c r="B678">
        <v>673</v>
      </c>
      <c r="D678" t="s">
        <v>676</v>
      </c>
      <c r="E678" s="1">
        <v>45046</v>
      </c>
      <c r="F678">
        <v>15</v>
      </c>
      <c r="G678" t="str">
        <f>_xlfn.XLOOKUP(ohrm_timesheet_action_log[[#This Row],[timesheet_id]],ohrm_timesheet[timesheet_id],ohrm_timesheet[Employee Name],"NF",0,1)</f>
        <v>Gaurav Kokcha</v>
      </c>
      <c r="H678" t="str">
        <f>_xlfn.XLOOKUP(ohrm_timesheet_action_log[[#This Row],[timesheet_id]],ohrm_timesheet[timesheet_id],ohrm_timesheet[state],"NF",0,1)</f>
        <v>APPROVED</v>
      </c>
      <c r="I678" s="1">
        <f>_xlfn.XLOOKUP(ohrm_timesheet_action_log[[#This Row],[timesheet_id]],ohrm_timesheet[timesheet_id],ohrm_timesheet[start_date],"NF",0,1)</f>
        <v>45040</v>
      </c>
      <c r="J678" s="1">
        <f>_xlfn.XLOOKUP(ohrm_timesheet_action_log[[#This Row],[timesheet_id]],ohrm_timesheet[timesheet_id],ohrm_timesheet[end_date],"NF",0,1)</f>
        <v>45046</v>
      </c>
      <c r="K678">
        <f>_xlfn.XLOOKUP(ohrm_timesheet_action_log[[#This Row],[timesheet_id]],ohrm_timesheet[timesheet_id],ohrm_timesheet[Year],"NF",0,1)</f>
        <v>2023</v>
      </c>
      <c r="L678">
        <f>_xlfn.XLOOKUP(ohrm_timesheet_action_log[[#This Row],[timesheet_id]],ohrm_timesheet[timesheet_id],ohrm_timesheet[Month],"NF",0,1)</f>
        <v>4</v>
      </c>
      <c r="AG678" s="5"/>
      <c r="AH678" s="5"/>
      <c r="AI678" s="5"/>
      <c r="AJ678" s="5"/>
      <c r="AT678"/>
      <c r="AU678"/>
      <c r="AV678"/>
      <c r="AW678"/>
    </row>
    <row r="679" spans="1:49" x14ac:dyDescent="0.3">
      <c r="A679">
        <v>420</v>
      </c>
      <c r="B679">
        <v>674</v>
      </c>
      <c r="D679" t="s">
        <v>676</v>
      </c>
      <c r="E679" s="1">
        <v>45047</v>
      </c>
      <c r="F679">
        <v>100000</v>
      </c>
      <c r="G679" t="str">
        <f>_xlfn.XLOOKUP(ohrm_timesheet_action_log[[#This Row],[timesheet_id]],ohrm_timesheet[timesheet_id],ohrm_timesheet[Employee Name],"NF",0,1)</f>
        <v>x_Saurabh Shrivastava</v>
      </c>
      <c r="H679" t="str">
        <f>_xlfn.XLOOKUP(ohrm_timesheet_action_log[[#This Row],[timesheet_id]],ohrm_timesheet[timesheet_id],ohrm_timesheet[state],"NF",0,1)</f>
        <v>APPROVED</v>
      </c>
      <c r="I679" s="1">
        <f>_xlfn.XLOOKUP(ohrm_timesheet_action_log[[#This Row],[timesheet_id]],ohrm_timesheet[timesheet_id],ohrm_timesheet[start_date],"NF",0,1)</f>
        <v>45019</v>
      </c>
      <c r="J679" s="1">
        <f>_xlfn.XLOOKUP(ohrm_timesheet_action_log[[#This Row],[timesheet_id]],ohrm_timesheet[timesheet_id],ohrm_timesheet[end_date],"NF",0,1)</f>
        <v>45025</v>
      </c>
      <c r="K679">
        <f>_xlfn.XLOOKUP(ohrm_timesheet_action_log[[#This Row],[timesheet_id]],ohrm_timesheet[timesheet_id],ohrm_timesheet[Year],"NF",0,1)</f>
        <v>2023</v>
      </c>
      <c r="L679">
        <f>_xlfn.XLOOKUP(ohrm_timesheet_action_log[[#This Row],[timesheet_id]],ohrm_timesheet[timesheet_id],ohrm_timesheet[Month],"NF",0,1)</f>
        <v>4</v>
      </c>
      <c r="AG679" s="5"/>
      <c r="AH679" s="5"/>
      <c r="AI679" s="5"/>
      <c r="AJ679" s="5"/>
      <c r="AT679"/>
      <c r="AU679"/>
      <c r="AV679"/>
      <c r="AW679"/>
    </row>
    <row r="680" spans="1:49" x14ac:dyDescent="0.3">
      <c r="A680">
        <v>443</v>
      </c>
      <c r="B680">
        <v>675</v>
      </c>
      <c r="D680" t="s">
        <v>676</v>
      </c>
      <c r="E680" s="1">
        <v>45047</v>
      </c>
      <c r="F680">
        <v>100000</v>
      </c>
      <c r="G680" t="str">
        <f>_xlfn.XLOOKUP(ohrm_timesheet_action_log[[#This Row],[timesheet_id]],ohrm_timesheet[timesheet_id],ohrm_timesheet[Employee Name],"NF",0,1)</f>
        <v>x_Saurabh Shrivastava</v>
      </c>
      <c r="H680" t="str">
        <f>_xlfn.XLOOKUP(ohrm_timesheet_action_log[[#This Row],[timesheet_id]],ohrm_timesheet[timesheet_id],ohrm_timesheet[state],"NF",0,1)</f>
        <v>APPROVED</v>
      </c>
      <c r="I680" s="1">
        <f>_xlfn.XLOOKUP(ohrm_timesheet_action_log[[#This Row],[timesheet_id]],ohrm_timesheet[timesheet_id],ohrm_timesheet[start_date],"NF",0,1)</f>
        <v>45026</v>
      </c>
      <c r="J680" s="1">
        <f>_xlfn.XLOOKUP(ohrm_timesheet_action_log[[#This Row],[timesheet_id]],ohrm_timesheet[timesheet_id],ohrm_timesheet[end_date],"NF",0,1)</f>
        <v>45032</v>
      </c>
      <c r="K680">
        <f>_xlfn.XLOOKUP(ohrm_timesheet_action_log[[#This Row],[timesheet_id]],ohrm_timesheet[timesheet_id],ohrm_timesheet[Year],"NF",0,1)</f>
        <v>2023</v>
      </c>
      <c r="L680">
        <f>_xlfn.XLOOKUP(ohrm_timesheet_action_log[[#This Row],[timesheet_id]],ohrm_timesheet[timesheet_id],ohrm_timesheet[Month],"NF",0,1)</f>
        <v>4</v>
      </c>
      <c r="AG680" s="5"/>
      <c r="AH680" s="5"/>
      <c r="AI680" s="5"/>
      <c r="AJ680" s="5"/>
      <c r="AT680"/>
      <c r="AU680"/>
      <c r="AV680"/>
      <c r="AW680"/>
    </row>
    <row r="681" spans="1:49" x14ac:dyDescent="0.3">
      <c r="A681">
        <v>444</v>
      </c>
      <c r="B681">
        <v>676</v>
      </c>
      <c r="D681" t="s">
        <v>676</v>
      </c>
      <c r="E681" s="1">
        <v>45047</v>
      </c>
      <c r="F681">
        <v>100000</v>
      </c>
      <c r="G681" t="str">
        <f>_xlfn.XLOOKUP(ohrm_timesheet_action_log[[#This Row],[timesheet_id]],ohrm_timesheet[timesheet_id],ohrm_timesheet[Employee Name],"NF",0,1)</f>
        <v>x_Saurabh Shrivastava</v>
      </c>
      <c r="H681" t="str">
        <f>_xlfn.XLOOKUP(ohrm_timesheet_action_log[[#This Row],[timesheet_id]],ohrm_timesheet[timesheet_id],ohrm_timesheet[state],"NF",0,1)</f>
        <v>APPROVED</v>
      </c>
      <c r="I681" s="1">
        <f>_xlfn.XLOOKUP(ohrm_timesheet_action_log[[#This Row],[timesheet_id]],ohrm_timesheet[timesheet_id],ohrm_timesheet[start_date],"NF",0,1)</f>
        <v>45033</v>
      </c>
      <c r="J681" s="1">
        <f>_xlfn.XLOOKUP(ohrm_timesheet_action_log[[#This Row],[timesheet_id]],ohrm_timesheet[timesheet_id],ohrm_timesheet[end_date],"NF",0,1)</f>
        <v>45039</v>
      </c>
      <c r="K681">
        <f>_xlfn.XLOOKUP(ohrm_timesheet_action_log[[#This Row],[timesheet_id]],ohrm_timesheet[timesheet_id],ohrm_timesheet[Year],"NF",0,1)</f>
        <v>2023</v>
      </c>
      <c r="L681">
        <f>_xlfn.XLOOKUP(ohrm_timesheet_action_log[[#This Row],[timesheet_id]],ohrm_timesheet[timesheet_id],ohrm_timesheet[Month],"NF",0,1)</f>
        <v>4</v>
      </c>
      <c r="AG681" s="5"/>
      <c r="AH681" s="5"/>
      <c r="AI681" s="5"/>
      <c r="AJ681" s="5"/>
      <c r="AT681"/>
      <c r="AU681"/>
      <c r="AV681"/>
      <c r="AW681"/>
    </row>
    <row r="682" spans="1:49" x14ac:dyDescent="0.3">
      <c r="A682">
        <v>445</v>
      </c>
      <c r="B682">
        <v>677</v>
      </c>
      <c r="D682" t="s">
        <v>676</v>
      </c>
      <c r="E682" s="1">
        <v>45047</v>
      </c>
      <c r="F682">
        <v>100000</v>
      </c>
      <c r="G682" t="str">
        <f>_xlfn.XLOOKUP(ohrm_timesheet_action_log[[#This Row],[timesheet_id]],ohrm_timesheet[timesheet_id],ohrm_timesheet[Employee Name],"NF",0,1)</f>
        <v>x_Saurabh Shrivastava</v>
      </c>
      <c r="H682" t="str">
        <f>_xlfn.XLOOKUP(ohrm_timesheet_action_log[[#This Row],[timesheet_id]],ohrm_timesheet[timesheet_id],ohrm_timesheet[state],"NF",0,1)</f>
        <v>APPROVED</v>
      </c>
      <c r="I682" s="1">
        <f>_xlfn.XLOOKUP(ohrm_timesheet_action_log[[#This Row],[timesheet_id]],ohrm_timesheet[timesheet_id],ohrm_timesheet[start_date],"NF",0,1)</f>
        <v>45040</v>
      </c>
      <c r="J682" s="1">
        <f>_xlfn.XLOOKUP(ohrm_timesheet_action_log[[#This Row],[timesheet_id]],ohrm_timesheet[timesheet_id],ohrm_timesheet[end_date],"NF",0,1)</f>
        <v>45046</v>
      </c>
      <c r="K682">
        <f>_xlfn.XLOOKUP(ohrm_timesheet_action_log[[#This Row],[timesheet_id]],ohrm_timesheet[timesheet_id],ohrm_timesheet[Year],"NF",0,1)</f>
        <v>2023</v>
      </c>
      <c r="L682">
        <f>_xlfn.XLOOKUP(ohrm_timesheet_action_log[[#This Row],[timesheet_id]],ohrm_timesheet[timesheet_id],ohrm_timesheet[Month],"NF",0,1)</f>
        <v>4</v>
      </c>
      <c r="AG682" s="5"/>
      <c r="AH682" s="5"/>
      <c r="AI682" s="5"/>
      <c r="AJ682" s="5"/>
      <c r="AT682"/>
      <c r="AU682"/>
      <c r="AV682"/>
      <c r="AW682"/>
    </row>
    <row r="683" spans="1:49" x14ac:dyDescent="0.3">
      <c r="A683">
        <v>428</v>
      </c>
      <c r="B683">
        <v>678</v>
      </c>
      <c r="D683" t="s">
        <v>676</v>
      </c>
      <c r="E683" s="1">
        <v>45048</v>
      </c>
      <c r="F683">
        <v>14</v>
      </c>
      <c r="G683" t="str">
        <f>_xlfn.XLOOKUP(ohrm_timesheet_action_log[[#This Row],[timesheet_id]],ohrm_timesheet[timesheet_id],ohrm_timesheet[Employee Name],"NF",0,1)</f>
        <v>Amol Jalda</v>
      </c>
      <c r="H683" t="str">
        <f>_xlfn.XLOOKUP(ohrm_timesheet_action_log[[#This Row],[timesheet_id]],ohrm_timesheet[timesheet_id],ohrm_timesheet[state],"NF",0,1)</f>
        <v>APPROVED</v>
      </c>
      <c r="I683" s="1">
        <f>_xlfn.XLOOKUP(ohrm_timesheet_action_log[[#This Row],[timesheet_id]],ohrm_timesheet[timesheet_id],ohrm_timesheet[start_date],"NF",0,1)</f>
        <v>45026</v>
      </c>
      <c r="J683" s="1">
        <f>_xlfn.XLOOKUP(ohrm_timesheet_action_log[[#This Row],[timesheet_id]],ohrm_timesheet[timesheet_id],ohrm_timesheet[end_date],"NF",0,1)</f>
        <v>45032</v>
      </c>
      <c r="K683">
        <f>_xlfn.XLOOKUP(ohrm_timesheet_action_log[[#This Row],[timesheet_id]],ohrm_timesheet[timesheet_id],ohrm_timesheet[Year],"NF",0,1)</f>
        <v>2023</v>
      </c>
      <c r="L683">
        <f>_xlfn.XLOOKUP(ohrm_timesheet_action_log[[#This Row],[timesheet_id]],ohrm_timesheet[timesheet_id],ohrm_timesheet[Month],"NF",0,1)</f>
        <v>4</v>
      </c>
      <c r="AG683" s="5"/>
      <c r="AH683" s="5"/>
      <c r="AI683" s="5"/>
      <c r="AJ683" s="5"/>
      <c r="AT683"/>
      <c r="AU683"/>
      <c r="AV683"/>
      <c r="AW683"/>
    </row>
    <row r="684" spans="1:49" x14ac:dyDescent="0.3">
      <c r="A684">
        <v>431</v>
      </c>
      <c r="B684">
        <v>679</v>
      </c>
      <c r="D684" t="s">
        <v>676</v>
      </c>
      <c r="E684" s="1">
        <v>45048</v>
      </c>
      <c r="F684">
        <v>14</v>
      </c>
      <c r="G684" t="str">
        <f>_xlfn.XLOOKUP(ohrm_timesheet_action_log[[#This Row],[timesheet_id]],ohrm_timesheet[timesheet_id],ohrm_timesheet[Employee Name],"NF",0,1)</f>
        <v>Amol Jalda</v>
      </c>
      <c r="H684" t="str">
        <f>_xlfn.XLOOKUP(ohrm_timesheet_action_log[[#This Row],[timesheet_id]],ohrm_timesheet[timesheet_id],ohrm_timesheet[state],"NF",0,1)</f>
        <v>APPROVED</v>
      </c>
      <c r="I684" s="1">
        <f>_xlfn.XLOOKUP(ohrm_timesheet_action_log[[#This Row],[timesheet_id]],ohrm_timesheet[timesheet_id],ohrm_timesheet[start_date],"NF",0,1)</f>
        <v>45033</v>
      </c>
      <c r="J684" s="1">
        <f>_xlfn.XLOOKUP(ohrm_timesheet_action_log[[#This Row],[timesheet_id]],ohrm_timesheet[timesheet_id],ohrm_timesheet[end_date],"NF",0,1)</f>
        <v>45039</v>
      </c>
      <c r="K684">
        <f>_xlfn.XLOOKUP(ohrm_timesheet_action_log[[#This Row],[timesheet_id]],ohrm_timesheet[timesheet_id],ohrm_timesheet[Year],"NF",0,1)</f>
        <v>2023</v>
      </c>
      <c r="L684">
        <f>_xlfn.XLOOKUP(ohrm_timesheet_action_log[[#This Row],[timesheet_id]],ohrm_timesheet[timesheet_id],ohrm_timesheet[Month],"NF",0,1)</f>
        <v>4</v>
      </c>
      <c r="AG684" s="5"/>
      <c r="AH684" s="5"/>
      <c r="AI684" s="5"/>
      <c r="AJ684" s="5"/>
      <c r="AT684"/>
      <c r="AU684"/>
      <c r="AV684"/>
      <c r="AW684"/>
    </row>
    <row r="685" spans="1:49" x14ac:dyDescent="0.3">
      <c r="A685">
        <v>433</v>
      </c>
      <c r="B685">
        <v>680</v>
      </c>
      <c r="D685" t="s">
        <v>676</v>
      </c>
      <c r="E685" s="1">
        <v>45048</v>
      </c>
      <c r="F685">
        <v>14</v>
      </c>
      <c r="G685" t="str">
        <f>_xlfn.XLOOKUP(ohrm_timesheet_action_log[[#This Row],[timesheet_id]],ohrm_timesheet[timesheet_id],ohrm_timesheet[Employee Name],"NF",0,1)</f>
        <v>Amol Jalda</v>
      </c>
      <c r="H685" t="str">
        <f>_xlfn.XLOOKUP(ohrm_timesheet_action_log[[#This Row],[timesheet_id]],ohrm_timesheet[timesheet_id],ohrm_timesheet[state],"NF",0,1)</f>
        <v>APPROVED</v>
      </c>
      <c r="I685" s="1">
        <f>_xlfn.XLOOKUP(ohrm_timesheet_action_log[[#This Row],[timesheet_id]],ohrm_timesheet[timesheet_id],ohrm_timesheet[start_date],"NF",0,1)</f>
        <v>45040</v>
      </c>
      <c r="J685" s="1">
        <f>_xlfn.XLOOKUP(ohrm_timesheet_action_log[[#This Row],[timesheet_id]],ohrm_timesheet[timesheet_id],ohrm_timesheet[end_date],"NF",0,1)</f>
        <v>45046</v>
      </c>
      <c r="K685">
        <f>_xlfn.XLOOKUP(ohrm_timesheet_action_log[[#This Row],[timesheet_id]],ohrm_timesheet[timesheet_id],ohrm_timesheet[Year],"NF",0,1)</f>
        <v>2023</v>
      </c>
      <c r="L685">
        <f>_xlfn.XLOOKUP(ohrm_timesheet_action_log[[#This Row],[timesheet_id]],ohrm_timesheet[timesheet_id],ohrm_timesheet[Month],"NF",0,1)</f>
        <v>4</v>
      </c>
      <c r="AG685" s="5"/>
      <c r="AH685" s="5"/>
      <c r="AI685" s="5"/>
      <c r="AJ685" s="5"/>
      <c r="AT685"/>
      <c r="AU685"/>
      <c r="AV685"/>
      <c r="AW685"/>
    </row>
    <row r="686" spans="1:49" x14ac:dyDescent="0.3">
      <c r="A686">
        <v>433</v>
      </c>
      <c r="B686">
        <v>681</v>
      </c>
      <c r="D686" t="s">
        <v>675</v>
      </c>
      <c r="E686" s="1">
        <v>45049</v>
      </c>
      <c r="F686">
        <v>3</v>
      </c>
      <c r="G686" t="str">
        <f>_xlfn.XLOOKUP(ohrm_timesheet_action_log[[#This Row],[timesheet_id]],ohrm_timesheet[timesheet_id],ohrm_timesheet[Employee Name],"NF",0,1)</f>
        <v>Amol Jalda</v>
      </c>
      <c r="H686" t="str">
        <f>_xlfn.XLOOKUP(ohrm_timesheet_action_log[[#This Row],[timesheet_id]],ohrm_timesheet[timesheet_id],ohrm_timesheet[state],"NF",0,1)</f>
        <v>APPROVED</v>
      </c>
      <c r="I686" s="1">
        <f>_xlfn.XLOOKUP(ohrm_timesheet_action_log[[#This Row],[timesheet_id]],ohrm_timesheet[timesheet_id],ohrm_timesheet[start_date],"NF",0,1)</f>
        <v>45040</v>
      </c>
      <c r="J686" s="1">
        <f>_xlfn.XLOOKUP(ohrm_timesheet_action_log[[#This Row],[timesheet_id]],ohrm_timesheet[timesheet_id],ohrm_timesheet[end_date],"NF",0,1)</f>
        <v>45046</v>
      </c>
      <c r="K686">
        <f>_xlfn.XLOOKUP(ohrm_timesheet_action_log[[#This Row],[timesheet_id]],ohrm_timesheet[timesheet_id],ohrm_timesheet[Year],"NF",0,1)</f>
        <v>2023</v>
      </c>
      <c r="L686">
        <f>_xlfn.XLOOKUP(ohrm_timesheet_action_log[[#This Row],[timesheet_id]],ohrm_timesheet[timesheet_id],ohrm_timesheet[Month],"NF",0,1)</f>
        <v>4</v>
      </c>
      <c r="AG686" s="5"/>
      <c r="AH686" s="5"/>
      <c r="AI686" s="5"/>
      <c r="AJ686" s="5"/>
      <c r="AT686"/>
      <c r="AU686"/>
      <c r="AV686"/>
      <c r="AW686"/>
    </row>
    <row r="687" spans="1:49" x14ac:dyDescent="0.3">
      <c r="A687">
        <v>431</v>
      </c>
      <c r="B687">
        <v>682</v>
      </c>
      <c r="D687" t="s">
        <v>675</v>
      </c>
      <c r="E687" s="1">
        <v>45049</v>
      </c>
      <c r="F687">
        <v>3</v>
      </c>
      <c r="G687" t="str">
        <f>_xlfn.XLOOKUP(ohrm_timesheet_action_log[[#This Row],[timesheet_id]],ohrm_timesheet[timesheet_id],ohrm_timesheet[Employee Name],"NF",0,1)</f>
        <v>Amol Jalda</v>
      </c>
      <c r="H687" t="str">
        <f>_xlfn.XLOOKUP(ohrm_timesheet_action_log[[#This Row],[timesheet_id]],ohrm_timesheet[timesheet_id],ohrm_timesheet[state],"NF",0,1)</f>
        <v>APPROVED</v>
      </c>
      <c r="I687" s="1">
        <f>_xlfn.XLOOKUP(ohrm_timesheet_action_log[[#This Row],[timesheet_id]],ohrm_timesheet[timesheet_id],ohrm_timesheet[start_date],"NF",0,1)</f>
        <v>45033</v>
      </c>
      <c r="J687" s="1">
        <f>_xlfn.XLOOKUP(ohrm_timesheet_action_log[[#This Row],[timesheet_id]],ohrm_timesheet[timesheet_id],ohrm_timesheet[end_date],"NF",0,1)</f>
        <v>45039</v>
      </c>
      <c r="K687">
        <f>_xlfn.XLOOKUP(ohrm_timesheet_action_log[[#This Row],[timesheet_id]],ohrm_timesheet[timesheet_id],ohrm_timesheet[Year],"NF",0,1)</f>
        <v>2023</v>
      </c>
      <c r="L687">
        <f>_xlfn.XLOOKUP(ohrm_timesheet_action_log[[#This Row],[timesheet_id]],ohrm_timesheet[timesheet_id],ohrm_timesheet[Month],"NF",0,1)</f>
        <v>4</v>
      </c>
      <c r="AG687" s="5"/>
      <c r="AH687" s="5"/>
      <c r="AI687" s="5"/>
      <c r="AJ687" s="5"/>
      <c r="AT687"/>
      <c r="AU687"/>
      <c r="AV687"/>
      <c r="AW687"/>
    </row>
    <row r="688" spans="1:49" x14ac:dyDescent="0.3">
      <c r="A688">
        <v>428</v>
      </c>
      <c r="B688">
        <v>683</v>
      </c>
      <c r="D688" t="s">
        <v>675</v>
      </c>
      <c r="E688" s="1">
        <v>45049</v>
      </c>
      <c r="F688">
        <v>3</v>
      </c>
      <c r="G688" t="str">
        <f>_xlfn.XLOOKUP(ohrm_timesheet_action_log[[#This Row],[timesheet_id]],ohrm_timesheet[timesheet_id],ohrm_timesheet[Employee Name],"NF",0,1)</f>
        <v>Amol Jalda</v>
      </c>
      <c r="H688" t="str">
        <f>_xlfn.XLOOKUP(ohrm_timesheet_action_log[[#This Row],[timesheet_id]],ohrm_timesheet[timesheet_id],ohrm_timesheet[state],"NF",0,1)</f>
        <v>APPROVED</v>
      </c>
      <c r="I688" s="1">
        <f>_xlfn.XLOOKUP(ohrm_timesheet_action_log[[#This Row],[timesheet_id]],ohrm_timesheet[timesheet_id],ohrm_timesheet[start_date],"NF",0,1)</f>
        <v>45026</v>
      </c>
      <c r="J688" s="1">
        <f>_xlfn.XLOOKUP(ohrm_timesheet_action_log[[#This Row],[timesheet_id]],ohrm_timesheet[timesheet_id],ohrm_timesheet[end_date],"NF",0,1)</f>
        <v>45032</v>
      </c>
      <c r="K688">
        <f>_xlfn.XLOOKUP(ohrm_timesheet_action_log[[#This Row],[timesheet_id]],ohrm_timesheet[timesheet_id],ohrm_timesheet[Year],"NF",0,1)</f>
        <v>2023</v>
      </c>
      <c r="L688">
        <f>_xlfn.XLOOKUP(ohrm_timesheet_action_log[[#This Row],[timesheet_id]],ohrm_timesheet[timesheet_id],ohrm_timesheet[Month],"NF",0,1)</f>
        <v>4</v>
      </c>
      <c r="AG688" s="5"/>
      <c r="AH688" s="5"/>
      <c r="AI688" s="5"/>
      <c r="AJ688" s="5"/>
      <c r="AT688"/>
      <c r="AU688"/>
      <c r="AV688"/>
      <c r="AW688"/>
    </row>
    <row r="689" spans="1:49" x14ac:dyDescent="0.3">
      <c r="A689">
        <v>416</v>
      </c>
      <c r="B689">
        <v>684</v>
      </c>
      <c r="D689" t="s">
        <v>675</v>
      </c>
      <c r="E689" s="1">
        <v>45049</v>
      </c>
      <c r="F689">
        <v>3</v>
      </c>
      <c r="G689" t="str">
        <f>_xlfn.XLOOKUP(ohrm_timesheet_action_log[[#This Row],[timesheet_id]],ohrm_timesheet[timesheet_id],ohrm_timesheet[Employee Name],"NF",0,1)</f>
        <v>Gaurav Kokcha</v>
      </c>
      <c r="H689" t="str">
        <f>_xlfn.XLOOKUP(ohrm_timesheet_action_log[[#This Row],[timesheet_id]],ohrm_timesheet[timesheet_id],ohrm_timesheet[state],"NF",0,1)</f>
        <v>APPROVED</v>
      </c>
      <c r="I689" s="1">
        <f>_xlfn.XLOOKUP(ohrm_timesheet_action_log[[#This Row],[timesheet_id]],ohrm_timesheet[timesheet_id],ohrm_timesheet[start_date],"NF",0,1)</f>
        <v>45019</v>
      </c>
      <c r="J689" s="1">
        <f>_xlfn.XLOOKUP(ohrm_timesheet_action_log[[#This Row],[timesheet_id]],ohrm_timesheet[timesheet_id],ohrm_timesheet[end_date],"NF",0,1)</f>
        <v>45025</v>
      </c>
      <c r="K689">
        <f>_xlfn.XLOOKUP(ohrm_timesheet_action_log[[#This Row],[timesheet_id]],ohrm_timesheet[timesheet_id],ohrm_timesheet[Year],"NF",0,1)</f>
        <v>2023</v>
      </c>
      <c r="L689">
        <f>_xlfn.XLOOKUP(ohrm_timesheet_action_log[[#This Row],[timesheet_id]],ohrm_timesheet[timesheet_id],ohrm_timesheet[Month],"NF",0,1)</f>
        <v>4</v>
      </c>
      <c r="AG689" s="5"/>
      <c r="AH689" s="5"/>
      <c r="AI689" s="5"/>
      <c r="AJ689" s="5"/>
      <c r="AT689"/>
      <c r="AU689"/>
      <c r="AV689"/>
      <c r="AW689"/>
    </row>
    <row r="690" spans="1:49" x14ac:dyDescent="0.3">
      <c r="A690">
        <v>440</v>
      </c>
      <c r="B690">
        <v>685</v>
      </c>
      <c r="D690" t="s">
        <v>675</v>
      </c>
      <c r="E690" s="1">
        <v>45049</v>
      </c>
      <c r="F690">
        <v>3</v>
      </c>
      <c r="G690" t="str">
        <f>_xlfn.XLOOKUP(ohrm_timesheet_action_log[[#This Row],[timesheet_id]],ohrm_timesheet[timesheet_id],ohrm_timesheet[Employee Name],"NF",0,1)</f>
        <v>Gaurav Kokcha</v>
      </c>
      <c r="H690" t="str">
        <f>_xlfn.XLOOKUP(ohrm_timesheet_action_log[[#This Row],[timesheet_id]],ohrm_timesheet[timesheet_id],ohrm_timesheet[state],"NF",0,1)</f>
        <v>APPROVED</v>
      </c>
      <c r="I690" s="1">
        <f>_xlfn.XLOOKUP(ohrm_timesheet_action_log[[#This Row],[timesheet_id]],ohrm_timesheet[timesheet_id],ohrm_timesheet[start_date],"NF",0,1)</f>
        <v>45026</v>
      </c>
      <c r="J690" s="1">
        <f>_xlfn.XLOOKUP(ohrm_timesheet_action_log[[#This Row],[timesheet_id]],ohrm_timesheet[timesheet_id],ohrm_timesheet[end_date],"NF",0,1)</f>
        <v>45032</v>
      </c>
      <c r="K690">
        <f>_xlfn.XLOOKUP(ohrm_timesheet_action_log[[#This Row],[timesheet_id]],ohrm_timesheet[timesheet_id],ohrm_timesheet[Year],"NF",0,1)</f>
        <v>2023</v>
      </c>
      <c r="L690">
        <f>_xlfn.XLOOKUP(ohrm_timesheet_action_log[[#This Row],[timesheet_id]],ohrm_timesheet[timesheet_id],ohrm_timesheet[Month],"NF",0,1)</f>
        <v>4</v>
      </c>
      <c r="AG690" s="5"/>
      <c r="AH690" s="5"/>
      <c r="AI690" s="5"/>
      <c r="AJ690" s="5"/>
      <c r="AT690"/>
      <c r="AU690"/>
      <c r="AV690"/>
      <c r="AW690"/>
    </row>
    <row r="691" spans="1:49" x14ac:dyDescent="0.3">
      <c r="A691">
        <v>441</v>
      </c>
      <c r="B691">
        <v>686</v>
      </c>
      <c r="D691" t="s">
        <v>675</v>
      </c>
      <c r="E691" s="1">
        <v>45049</v>
      </c>
      <c r="F691">
        <v>3</v>
      </c>
      <c r="G691" t="str">
        <f>_xlfn.XLOOKUP(ohrm_timesheet_action_log[[#This Row],[timesheet_id]],ohrm_timesheet[timesheet_id],ohrm_timesheet[Employee Name],"NF",0,1)</f>
        <v>Gaurav Kokcha</v>
      </c>
      <c r="H691" t="str">
        <f>_xlfn.XLOOKUP(ohrm_timesheet_action_log[[#This Row],[timesheet_id]],ohrm_timesheet[timesheet_id],ohrm_timesheet[state],"NF",0,1)</f>
        <v>APPROVED</v>
      </c>
      <c r="I691" s="1">
        <f>_xlfn.XLOOKUP(ohrm_timesheet_action_log[[#This Row],[timesheet_id]],ohrm_timesheet[timesheet_id],ohrm_timesheet[start_date],"NF",0,1)</f>
        <v>45033</v>
      </c>
      <c r="J691" s="1">
        <f>_xlfn.XLOOKUP(ohrm_timesheet_action_log[[#This Row],[timesheet_id]],ohrm_timesheet[timesheet_id],ohrm_timesheet[end_date],"NF",0,1)</f>
        <v>45039</v>
      </c>
      <c r="K691">
        <f>_xlfn.XLOOKUP(ohrm_timesheet_action_log[[#This Row],[timesheet_id]],ohrm_timesheet[timesheet_id],ohrm_timesheet[Year],"NF",0,1)</f>
        <v>2023</v>
      </c>
      <c r="L691">
        <f>_xlfn.XLOOKUP(ohrm_timesheet_action_log[[#This Row],[timesheet_id]],ohrm_timesheet[timesheet_id],ohrm_timesheet[Month],"NF",0,1)</f>
        <v>4</v>
      </c>
      <c r="AG691" s="5"/>
      <c r="AH691" s="5"/>
      <c r="AI691" s="5"/>
      <c r="AJ691" s="5"/>
      <c r="AT691"/>
      <c r="AU691"/>
      <c r="AV691"/>
      <c r="AW691"/>
    </row>
    <row r="692" spans="1:49" x14ac:dyDescent="0.3">
      <c r="A692">
        <v>436</v>
      </c>
      <c r="B692">
        <v>687</v>
      </c>
      <c r="D692" t="s">
        <v>675</v>
      </c>
      <c r="E692" s="1">
        <v>45049</v>
      </c>
      <c r="F692">
        <v>3</v>
      </c>
      <c r="G692" t="str">
        <f>_xlfn.XLOOKUP(ohrm_timesheet_action_log[[#This Row],[timesheet_id]],ohrm_timesheet[timesheet_id],ohrm_timesheet[Employee Name],"NF",0,1)</f>
        <v>Gaurav Kokcha</v>
      </c>
      <c r="H692" t="str">
        <f>_xlfn.XLOOKUP(ohrm_timesheet_action_log[[#This Row],[timesheet_id]],ohrm_timesheet[timesheet_id],ohrm_timesheet[state],"NF",0,1)</f>
        <v>APPROVED</v>
      </c>
      <c r="I692" s="1">
        <f>_xlfn.XLOOKUP(ohrm_timesheet_action_log[[#This Row],[timesheet_id]],ohrm_timesheet[timesheet_id],ohrm_timesheet[start_date],"NF",0,1)</f>
        <v>45040</v>
      </c>
      <c r="J692" s="1">
        <f>_xlfn.XLOOKUP(ohrm_timesheet_action_log[[#This Row],[timesheet_id]],ohrm_timesheet[timesheet_id],ohrm_timesheet[end_date],"NF",0,1)</f>
        <v>45046</v>
      </c>
      <c r="K692">
        <f>_xlfn.XLOOKUP(ohrm_timesheet_action_log[[#This Row],[timesheet_id]],ohrm_timesheet[timesheet_id],ohrm_timesheet[Year],"NF",0,1)</f>
        <v>2023</v>
      </c>
      <c r="L692">
        <f>_xlfn.XLOOKUP(ohrm_timesheet_action_log[[#This Row],[timesheet_id]],ohrm_timesheet[timesheet_id],ohrm_timesheet[Month],"NF",0,1)</f>
        <v>4</v>
      </c>
      <c r="AG692" s="5"/>
      <c r="AH692" s="5"/>
      <c r="AI692" s="5"/>
      <c r="AJ692" s="5"/>
      <c r="AT692"/>
      <c r="AU692"/>
      <c r="AV692"/>
      <c r="AW692"/>
    </row>
    <row r="693" spans="1:49" x14ac:dyDescent="0.3">
      <c r="A693">
        <v>434</v>
      </c>
      <c r="B693">
        <v>688</v>
      </c>
      <c r="D693" t="s">
        <v>675</v>
      </c>
      <c r="E693" s="1">
        <v>45049</v>
      </c>
      <c r="F693">
        <v>3</v>
      </c>
      <c r="G693" t="str">
        <f>_xlfn.XLOOKUP(ohrm_timesheet_action_log[[#This Row],[timesheet_id]],ohrm_timesheet[timesheet_id],ohrm_timesheet[Employee Name],"NF",0,1)</f>
        <v>Shekhar Sharma</v>
      </c>
      <c r="H693" t="str">
        <f>_xlfn.XLOOKUP(ohrm_timesheet_action_log[[#This Row],[timesheet_id]],ohrm_timesheet[timesheet_id],ohrm_timesheet[state],"NF",0,1)</f>
        <v>APPROVED</v>
      </c>
      <c r="I693" s="1">
        <f>_xlfn.XLOOKUP(ohrm_timesheet_action_log[[#This Row],[timesheet_id]],ohrm_timesheet[timesheet_id],ohrm_timesheet[start_date],"NF",0,1)</f>
        <v>45040</v>
      </c>
      <c r="J693" s="1">
        <f>_xlfn.XLOOKUP(ohrm_timesheet_action_log[[#This Row],[timesheet_id]],ohrm_timesheet[timesheet_id],ohrm_timesheet[end_date],"NF",0,1)</f>
        <v>45046</v>
      </c>
      <c r="K693">
        <f>_xlfn.XLOOKUP(ohrm_timesheet_action_log[[#This Row],[timesheet_id]],ohrm_timesheet[timesheet_id],ohrm_timesheet[Year],"NF",0,1)</f>
        <v>2023</v>
      </c>
      <c r="L693">
        <f>_xlfn.XLOOKUP(ohrm_timesheet_action_log[[#This Row],[timesheet_id]],ohrm_timesheet[timesheet_id],ohrm_timesheet[Month],"NF",0,1)</f>
        <v>4</v>
      </c>
      <c r="AG693" s="5"/>
      <c r="AH693" s="5"/>
      <c r="AI693" s="5"/>
      <c r="AJ693" s="5"/>
      <c r="AT693"/>
      <c r="AU693"/>
      <c r="AV693"/>
      <c r="AW693"/>
    </row>
    <row r="694" spans="1:49" x14ac:dyDescent="0.3">
      <c r="A694">
        <v>430</v>
      </c>
      <c r="B694">
        <v>689</v>
      </c>
      <c r="D694" t="s">
        <v>675</v>
      </c>
      <c r="E694" s="1">
        <v>45049</v>
      </c>
      <c r="F694">
        <v>3</v>
      </c>
      <c r="G694" t="str">
        <f>_xlfn.XLOOKUP(ohrm_timesheet_action_log[[#This Row],[timesheet_id]],ohrm_timesheet[timesheet_id],ohrm_timesheet[Employee Name],"NF",0,1)</f>
        <v>Shekhar Sharma</v>
      </c>
      <c r="H694" t="str">
        <f>_xlfn.XLOOKUP(ohrm_timesheet_action_log[[#This Row],[timesheet_id]],ohrm_timesheet[timesheet_id],ohrm_timesheet[state],"NF",0,1)</f>
        <v>APPROVED</v>
      </c>
      <c r="I694" s="1">
        <f>_xlfn.XLOOKUP(ohrm_timesheet_action_log[[#This Row],[timesheet_id]],ohrm_timesheet[timesheet_id],ohrm_timesheet[start_date],"NF",0,1)</f>
        <v>45033</v>
      </c>
      <c r="J694" s="1">
        <f>_xlfn.XLOOKUP(ohrm_timesheet_action_log[[#This Row],[timesheet_id]],ohrm_timesheet[timesheet_id],ohrm_timesheet[end_date],"NF",0,1)</f>
        <v>45039</v>
      </c>
      <c r="K694">
        <f>_xlfn.XLOOKUP(ohrm_timesheet_action_log[[#This Row],[timesheet_id]],ohrm_timesheet[timesheet_id],ohrm_timesheet[Year],"NF",0,1)</f>
        <v>2023</v>
      </c>
      <c r="L694">
        <f>_xlfn.XLOOKUP(ohrm_timesheet_action_log[[#This Row],[timesheet_id]],ohrm_timesheet[timesheet_id],ohrm_timesheet[Month],"NF",0,1)</f>
        <v>4</v>
      </c>
      <c r="AG694" s="5"/>
      <c r="AH694" s="5"/>
      <c r="AI694" s="5"/>
      <c r="AJ694" s="5"/>
      <c r="AT694"/>
      <c r="AU694"/>
      <c r="AV694"/>
      <c r="AW694"/>
    </row>
    <row r="695" spans="1:49" x14ac:dyDescent="0.3">
      <c r="A695">
        <v>427</v>
      </c>
      <c r="B695">
        <v>690</v>
      </c>
      <c r="D695" t="s">
        <v>675</v>
      </c>
      <c r="E695" s="1">
        <v>45049</v>
      </c>
      <c r="F695">
        <v>3</v>
      </c>
      <c r="G695" t="str">
        <f>_xlfn.XLOOKUP(ohrm_timesheet_action_log[[#This Row],[timesheet_id]],ohrm_timesheet[timesheet_id],ohrm_timesheet[Employee Name],"NF",0,1)</f>
        <v>Shekhar Sharma</v>
      </c>
      <c r="H695" t="str">
        <f>_xlfn.XLOOKUP(ohrm_timesheet_action_log[[#This Row],[timesheet_id]],ohrm_timesheet[timesheet_id],ohrm_timesheet[state],"NF",0,1)</f>
        <v>APPROVED</v>
      </c>
      <c r="I695" s="1">
        <f>_xlfn.XLOOKUP(ohrm_timesheet_action_log[[#This Row],[timesheet_id]],ohrm_timesheet[timesheet_id],ohrm_timesheet[start_date],"NF",0,1)</f>
        <v>45026</v>
      </c>
      <c r="J695" s="1">
        <f>_xlfn.XLOOKUP(ohrm_timesheet_action_log[[#This Row],[timesheet_id]],ohrm_timesheet[timesheet_id],ohrm_timesheet[end_date],"NF",0,1)</f>
        <v>45032</v>
      </c>
      <c r="K695">
        <f>_xlfn.XLOOKUP(ohrm_timesheet_action_log[[#This Row],[timesheet_id]],ohrm_timesheet[timesheet_id],ohrm_timesheet[Year],"NF",0,1)</f>
        <v>2023</v>
      </c>
      <c r="L695">
        <f>_xlfn.XLOOKUP(ohrm_timesheet_action_log[[#This Row],[timesheet_id]],ohrm_timesheet[timesheet_id],ohrm_timesheet[Month],"NF",0,1)</f>
        <v>4</v>
      </c>
      <c r="AG695" s="5"/>
      <c r="AH695" s="5"/>
      <c r="AI695" s="5"/>
      <c r="AJ695" s="5"/>
      <c r="AT695"/>
      <c r="AU695"/>
      <c r="AV695"/>
      <c r="AW695"/>
    </row>
    <row r="696" spans="1:49" x14ac:dyDescent="0.3">
      <c r="A696">
        <v>417</v>
      </c>
      <c r="B696">
        <v>691</v>
      </c>
      <c r="D696" t="s">
        <v>675</v>
      </c>
      <c r="E696" s="1">
        <v>45049</v>
      </c>
      <c r="F696">
        <v>3</v>
      </c>
      <c r="G696" t="str">
        <f>_xlfn.XLOOKUP(ohrm_timesheet_action_log[[#This Row],[timesheet_id]],ohrm_timesheet[timesheet_id],ohrm_timesheet[Employee Name],"NF",0,1)</f>
        <v>Shekhar Sharma</v>
      </c>
      <c r="H696" t="str">
        <f>_xlfn.XLOOKUP(ohrm_timesheet_action_log[[#This Row],[timesheet_id]],ohrm_timesheet[timesheet_id],ohrm_timesheet[state],"NF",0,1)</f>
        <v>APPROVED</v>
      </c>
      <c r="I696" s="1">
        <f>_xlfn.XLOOKUP(ohrm_timesheet_action_log[[#This Row],[timesheet_id]],ohrm_timesheet[timesheet_id],ohrm_timesheet[start_date],"NF",0,1)</f>
        <v>45019</v>
      </c>
      <c r="J696" s="1">
        <f>_xlfn.XLOOKUP(ohrm_timesheet_action_log[[#This Row],[timesheet_id]],ohrm_timesheet[timesheet_id],ohrm_timesheet[end_date],"NF",0,1)</f>
        <v>45025</v>
      </c>
      <c r="K696">
        <f>_xlfn.XLOOKUP(ohrm_timesheet_action_log[[#This Row],[timesheet_id]],ohrm_timesheet[timesheet_id],ohrm_timesheet[Year],"NF",0,1)</f>
        <v>2023</v>
      </c>
      <c r="L696">
        <f>_xlfn.XLOOKUP(ohrm_timesheet_action_log[[#This Row],[timesheet_id]],ohrm_timesheet[timesheet_id],ohrm_timesheet[Month],"NF",0,1)</f>
        <v>4</v>
      </c>
      <c r="AG696" s="5"/>
      <c r="AH696" s="5"/>
      <c r="AI696" s="5"/>
      <c r="AJ696" s="5"/>
      <c r="AT696"/>
      <c r="AU696"/>
      <c r="AV696"/>
      <c r="AW696"/>
    </row>
    <row r="697" spans="1:49" x14ac:dyDescent="0.3">
      <c r="A697">
        <v>445</v>
      </c>
      <c r="B697">
        <v>692</v>
      </c>
      <c r="D697" t="s">
        <v>675</v>
      </c>
      <c r="E697" s="1">
        <v>45049</v>
      </c>
      <c r="F697">
        <v>3</v>
      </c>
      <c r="G697" t="str">
        <f>_xlfn.XLOOKUP(ohrm_timesheet_action_log[[#This Row],[timesheet_id]],ohrm_timesheet[timesheet_id],ohrm_timesheet[Employee Name],"NF",0,1)</f>
        <v>x_Saurabh Shrivastava</v>
      </c>
      <c r="H697" t="str">
        <f>_xlfn.XLOOKUP(ohrm_timesheet_action_log[[#This Row],[timesheet_id]],ohrm_timesheet[timesheet_id],ohrm_timesheet[state],"NF",0,1)</f>
        <v>APPROVED</v>
      </c>
      <c r="I697" s="1">
        <f>_xlfn.XLOOKUP(ohrm_timesheet_action_log[[#This Row],[timesheet_id]],ohrm_timesheet[timesheet_id],ohrm_timesheet[start_date],"NF",0,1)</f>
        <v>45040</v>
      </c>
      <c r="J697" s="1">
        <f>_xlfn.XLOOKUP(ohrm_timesheet_action_log[[#This Row],[timesheet_id]],ohrm_timesheet[timesheet_id],ohrm_timesheet[end_date],"NF",0,1)</f>
        <v>45046</v>
      </c>
      <c r="K697">
        <f>_xlfn.XLOOKUP(ohrm_timesheet_action_log[[#This Row],[timesheet_id]],ohrm_timesheet[timesheet_id],ohrm_timesheet[Year],"NF",0,1)</f>
        <v>2023</v>
      </c>
      <c r="L697">
        <f>_xlfn.XLOOKUP(ohrm_timesheet_action_log[[#This Row],[timesheet_id]],ohrm_timesheet[timesheet_id],ohrm_timesheet[Month],"NF",0,1)</f>
        <v>4</v>
      </c>
      <c r="AG697" s="5"/>
      <c r="AH697" s="5"/>
      <c r="AI697" s="5"/>
      <c r="AJ697" s="5"/>
      <c r="AT697"/>
      <c r="AU697"/>
      <c r="AV697"/>
      <c r="AW697"/>
    </row>
    <row r="698" spans="1:49" x14ac:dyDescent="0.3">
      <c r="A698">
        <v>444</v>
      </c>
      <c r="B698">
        <v>693</v>
      </c>
      <c r="D698" t="s">
        <v>675</v>
      </c>
      <c r="E698" s="1">
        <v>45049</v>
      </c>
      <c r="F698">
        <v>3</v>
      </c>
      <c r="G698" t="str">
        <f>_xlfn.XLOOKUP(ohrm_timesheet_action_log[[#This Row],[timesheet_id]],ohrm_timesheet[timesheet_id],ohrm_timesheet[Employee Name],"NF",0,1)</f>
        <v>x_Saurabh Shrivastava</v>
      </c>
      <c r="H698" t="str">
        <f>_xlfn.XLOOKUP(ohrm_timesheet_action_log[[#This Row],[timesheet_id]],ohrm_timesheet[timesheet_id],ohrm_timesheet[state],"NF",0,1)</f>
        <v>APPROVED</v>
      </c>
      <c r="I698" s="1">
        <f>_xlfn.XLOOKUP(ohrm_timesheet_action_log[[#This Row],[timesheet_id]],ohrm_timesheet[timesheet_id],ohrm_timesheet[start_date],"NF",0,1)</f>
        <v>45033</v>
      </c>
      <c r="J698" s="1">
        <f>_xlfn.XLOOKUP(ohrm_timesheet_action_log[[#This Row],[timesheet_id]],ohrm_timesheet[timesheet_id],ohrm_timesheet[end_date],"NF",0,1)</f>
        <v>45039</v>
      </c>
      <c r="K698">
        <f>_xlfn.XLOOKUP(ohrm_timesheet_action_log[[#This Row],[timesheet_id]],ohrm_timesheet[timesheet_id],ohrm_timesheet[Year],"NF",0,1)</f>
        <v>2023</v>
      </c>
      <c r="L698">
        <f>_xlfn.XLOOKUP(ohrm_timesheet_action_log[[#This Row],[timesheet_id]],ohrm_timesheet[timesheet_id],ohrm_timesheet[Month],"NF",0,1)</f>
        <v>4</v>
      </c>
      <c r="AG698" s="5"/>
      <c r="AH698" s="5"/>
      <c r="AI698" s="5"/>
      <c r="AJ698" s="5"/>
      <c r="AT698"/>
      <c r="AU698"/>
      <c r="AV698"/>
      <c r="AW698"/>
    </row>
    <row r="699" spans="1:49" x14ac:dyDescent="0.3">
      <c r="A699">
        <v>443</v>
      </c>
      <c r="B699">
        <v>694</v>
      </c>
      <c r="D699" t="s">
        <v>675</v>
      </c>
      <c r="E699" s="1">
        <v>45049</v>
      </c>
      <c r="F699">
        <v>3</v>
      </c>
      <c r="G699" t="str">
        <f>_xlfn.XLOOKUP(ohrm_timesheet_action_log[[#This Row],[timesheet_id]],ohrm_timesheet[timesheet_id],ohrm_timesheet[Employee Name],"NF",0,1)</f>
        <v>x_Saurabh Shrivastava</v>
      </c>
      <c r="H699" t="str">
        <f>_xlfn.XLOOKUP(ohrm_timesheet_action_log[[#This Row],[timesheet_id]],ohrm_timesheet[timesheet_id],ohrm_timesheet[state],"NF",0,1)</f>
        <v>APPROVED</v>
      </c>
      <c r="I699" s="1">
        <f>_xlfn.XLOOKUP(ohrm_timesheet_action_log[[#This Row],[timesheet_id]],ohrm_timesheet[timesheet_id],ohrm_timesheet[start_date],"NF",0,1)</f>
        <v>45026</v>
      </c>
      <c r="J699" s="1">
        <f>_xlfn.XLOOKUP(ohrm_timesheet_action_log[[#This Row],[timesheet_id]],ohrm_timesheet[timesheet_id],ohrm_timesheet[end_date],"NF",0,1)</f>
        <v>45032</v>
      </c>
      <c r="K699">
        <f>_xlfn.XLOOKUP(ohrm_timesheet_action_log[[#This Row],[timesheet_id]],ohrm_timesheet[timesheet_id],ohrm_timesheet[Year],"NF",0,1)</f>
        <v>2023</v>
      </c>
      <c r="L699">
        <f>_xlfn.XLOOKUP(ohrm_timesheet_action_log[[#This Row],[timesheet_id]],ohrm_timesheet[timesheet_id],ohrm_timesheet[Month],"NF",0,1)</f>
        <v>4</v>
      </c>
      <c r="AG699" s="5"/>
      <c r="AH699" s="5"/>
      <c r="AI699" s="5"/>
      <c r="AJ699" s="5"/>
      <c r="AT699"/>
      <c r="AU699"/>
      <c r="AV699"/>
      <c r="AW699"/>
    </row>
    <row r="700" spans="1:49" x14ac:dyDescent="0.3">
      <c r="A700">
        <v>420</v>
      </c>
      <c r="B700">
        <v>695</v>
      </c>
      <c r="D700" t="s">
        <v>675</v>
      </c>
      <c r="E700" s="1">
        <v>45049</v>
      </c>
      <c r="F700">
        <v>3</v>
      </c>
      <c r="G700" t="str">
        <f>_xlfn.XLOOKUP(ohrm_timesheet_action_log[[#This Row],[timesheet_id]],ohrm_timesheet[timesheet_id],ohrm_timesheet[Employee Name],"NF",0,1)</f>
        <v>x_Saurabh Shrivastava</v>
      </c>
      <c r="H700" t="str">
        <f>_xlfn.XLOOKUP(ohrm_timesheet_action_log[[#This Row],[timesheet_id]],ohrm_timesheet[timesheet_id],ohrm_timesheet[state],"NF",0,1)</f>
        <v>APPROVED</v>
      </c>
      <c r="I700" s="1">
        <f>_xlfn.XLOOKUP(ohrm_timesheet_action_log[[#This Row],[timesheet_id]],ohrm_timesheet[timesheet_id],ohrm_timesheet[start_date],"NF",0,1)</f>
        <v>45019</v>
      </c>
      <c r="J700" s="1">
        <f>_xlfn.XLOOKUP(ohrm_timesheet_action_log[[#This Row],[timesheet_id]],ohrm_timesheet[timesheet_id],ohrm_timesheet[end_date],"NF",0,1)</f>
        <v>45025</v>
      </c>
      <c r="K700">
        <f>_xlfn.XLOOKUP(ohrm_timesheet_action_log[[#This Row],[timesheet_id]],ohrm_timesheet[timesheet_id],ohrm_timesheet[Year],"NF",0,1)</f>
        <v>2023</v>
      </c>
      <c r="L700">
        <f>_xlfn.XLOOKUP(ohrm_timesheet_action_log[[#This Row],[timesheet_id]],ohrm_timesheet[timesheet_id],ohrm_timesheet[Month],"NF",0,1)</f>
        <v>4</v>
      </c>
      <c r="AG700" s="5"/>
      <c r="AH700" s="5"/>
      <c r="AI700" s="5"/>
      <c r="AJ700" s="5"/>
      <c r="AT700"/>
      <c r="AU700"/>
      <c r="AV700"/>
      <c r="AW700"/>
    </row>
    <row r="701" spans="1:49" x14ac:dyDescent="0.3">
      <c r="A701">
        <v>439</v>
      </c>
      <c r="B701">
        <v>696</v>
      </c>
      <c r="D701" t="s">
        <v>675</v>
      </c>
      <c r="E701" s="1">
        <v>45049</v>
      </c>
      <c r="F701">
        <v>3</v>
      </c>
      <c r="G701" t="str">
        <f>_xlfn.XLOOKUP(ohrm_timesheet_action_log[[#This Row],[timesheet_id]],ohrm_timesheet[timesheet_id],ohrm_timesheet[Employee Name],"NF",0,1)</f>
        <v>Neha Chaudhary</v>
      </c>
      <c r="H701" t="str">
        <f>_xlfn.XLOOKUP(ohrm_timesheet_action_log[[#This Row],[timesheet_id]],ohrm_timesheet[timesheet_id],ohrm_timesheet[state],"NF",0,1)</f>
        <v>APPROVED</v>
      </c>
      <c r="I701" s="1">
        <f>_xlfn.XLOOKUP(ohrm_timesheet_action_log[[#This Row],[timesheet_id]],ohrm_timesheet[timesheet_id],ohrm_timesheet[start_date],"NF",0,1)</f>
        <v>45033</v>
      </c>
      <c r="J701" s="1">
        <f>_xlfn.XLOOKUP(ohrm_timesheet_action_log[[#This Row],[timesheet_id]],ohrm_timesheet[timesheet_id],ohrm_timesheet[end_date],"NF",0,1)</f>
        <v>45039</v>
      </c>
      <c r="K701">
        <f>_xlfn.XLOOKUP(ohrm_timesheet_action_log[[#This Row],[timesheet_id]],ohrm_timesheet[timesheet_id],ohrm_timesheet[Year],"NF",0,1)</f>
        <v>2023</v>
      </c>
      <c r="L701">
        <f>_xlfn.XLOOKUP(ohrm_timesheet_action_log[[#This Row],[timesheet_id]],ohrm_timesheet[timesheet_id],ohrm_timesheet[Month],"NF",0,1)</f>
        <v>4</v>
      </c>
      <c r="AG701" s="5"/>
      <c r="AH701" s="5"/>
      <c r="AI701" s="5"/>
      <c r="AJ701" s="5"/>
      <c r="AT701"/>
      <c r="AU701"/>
      <c r="AV701"/>
      <c r="AW701"/>
    </row>
    <row r="702" spans="1:49" x14ac:dyDescent="0.3">
      <c r="A702">
        <v>438</v>
      </c>
      <c r="B702">
        <v>697</v>
      </c>
      <c r="D702" t="s">
        <v>675</v>
      </c>
      <c r="E702" s="1">
        <v>45049</v>
      </c>
      <c r="F702">
        <v>3</v>
      </c>
      <c r="G702" t="str">
        <f>_xlfn.XLOOKUP(ohrm_timesheet_action_log[[#This Row],[timesheet_id]],ohrm_timesheet[timesheet_id],ohrm_timesheet[Employee Name],"NF",0,1)</f>
        <v>Neha Chaudhary</v>
      </c>
      <c r="H702" t="str">
        <f>_xlfn.XLOOKUP(ohrm_timesheet_action_log[[#This Row],[timesheet_id]],ohrm_timesheet[timesheet_id],ohrm_timesheet[state],"NF",0,1)</f>
        <v>APPROVED</v>
      </c>
      <c r="I702" s="1">
        <f>_xlfn.XLOOKUP(ohrm_timesheet_action_log[[#This Row],[timesheet_id]],ohrm_timesheet[timesheet_id],ohrm_timesheet[start_date],"NF",0,1)</f>
        <v>45026</v>
      </c>
      <c r="J702" s="1">
        <f>_xlfn.XLOOKUP(ohrm_timesheet_action_log[[#This Row],[timesheet_id]],ohrm_timesheet[timesheet_id],ohrm_timesheet[end_date],"NF",0,1)</f>
        <v>45032</v>
      </c>
      <c r="K702">
        <f>_xlfn.XLOOKUP(ohrm_timesheet_action_log[[#This Row],[timesheet_id]],ohrm_timesheet[timesheet_id],ohrm_timesheet[Year],"NF",0,1)</f>
        <v>2023</v>
      </c>
      <c r="L702">
        <f>_xlfn.XLOOKUP(ohrm_timesheet_action_log[[#This Row],[timesheet_id]],ohrm_timesheet[timesheet_id],ohrm_timesheet[Month],"NF",0,1)</f>
        <v>4</v>
      </c>
      <c r="AG702" s="5"/>
      <c r="AH702" s="5"/>
      <c r="AI702" s="5"/>
      <c r="AJ702" s="5"/>
      <c r="AT702"/>
      <c r="AU702"/>
      <c r="AV702"/>
      <c r="AW702"/>
    </row>
    <row r="703" spans="1:49" x14ac:dyDescent="0.3">
      <c r="A703">
        <v>424</v>
      </c>
      <c r="B703">
        <v>698</v>
      </c>
      <c r="D703" t="s">
        <v>675</v>
      </c>
      <c r="E703" s="1">
        <v>45049</v>
      </c>
      <c r="F703">
        <v>3</v>
      </c>
      <c r="G703" t="str">
        <f>_xlfn.XLOOKUP(ohrm_timesheet_action_log[[#This Row],[timesheet_id]],ohrm_timesheet[timesheet_id],ohrm_timesheet[Employee Name],"NF",0,1)</f>
        <v>Neha Chaudhary</v>
      </c>
      <c r="H703" t="str">
        <f>_xlfn.XLOOKUP(ohrm_timesheet_action_log[[#This Row],[timesheet_id]],ohrm_timesheet[timesheet_id],ohrm_timesheet[state],"NF",0,1)</f>
        <v>APPROVED</v>
      </c>
      <c r="I703" s="1">
        <f>_xlfn.XLOOKUP(ohrm_timesheet_action_log[[#This Row],[timesheet_id]],ohrm_timesheet[timesheet_id],ohrm_timesheet[start_date],"NF",0,1)</f>
        <v>45019</v>
      </c>
      <c r="J703" s="1">
        <f>_xlfn.XLOOKUP(ohrm_timesheet_action_log[[#This Row],[timesheet_id]],ohrm_timesheet[timesheet_id],ohrm_timesheet[end_date],"NF",0,1)</f>
        <v>45025</v>
      </c>
      <c r="K703">
        <f>_xlfn.XLOOKUP(ohrm_timesheet_action_log[[#This Row],[timesheet_id]],ohrm_timesheet[timesheet_id],ohrm_timesheet[Year],"NF",0,1)</f>
        <v>2023</v>
      </c>
      <c r="L703">
        <f>_xlfn.XLOOKUP(ohrm_timesheet_action_log[[#This Row],[timesheet_id]],ohrm_timesheet[timesheet_id],ohrm_timesheet[Month],"NF",0,1)</f>
        <v>4</v>
      </c>
      <c r="AG703" s="5"/>
      <c r="AH703" s="5"/>
      <c r="AI703" s="5"/>
      <c r="AJ703" s="5"/>
      <c r="AT703"/>
      <c r="AU703"/>
      <c r="AV703"/>
      <c r="AW703"/>
    </row>
    <row r="704" spans="1:49" x14ac:dyDescent="0.3">
      <c r="A704">
        <v>435</v>
      </c>
      <c r="B704">
        <v>699</v>
      </c>
      <c r="D704" t="s">
        <v>675</v>
      </c>
      <c r="E704" s="1">
        <v>45049</v>
      </c>
      <c r="F704">
        <v>3</v>
      </c>
      <c r="G704" t="str">
        <f>_xlfn.XLOOKUP(ohrm_timesheet_action_log[[#This Row],[timesheet_id]],ohrm_timesheet[timesheet_id],ohrm_timesheet[Employee Name],"NF",0,1)</f>
        <v>Dinesh Agrawal</v>
      </c>
      <c r="H704" t="str">
        <f>_xlfn.XLOOKUP(ohrm_timesheet_action_log[[#This Row],[timesheet_id]],ohrm_timesheet[timesheet_id],ohrm_timesheet[state],"NF",0,1)</f>
        <v>APPROVED</v>
      </c>
      <c r="I704" s="1">
        <f>_xlfn.XLOOKUP(ohrm_timesheet_action_log[[#This Row],[timesheet_id]],ohrm_timesheet[timesheet_id],ohrm_timesheet[start_date],"NF",0,1)</f>
        <v>45033</v>
      </c>
      <c r="J704" s="1">
        <f>_xlfn.XLOOKUP(ohrm_timesheet_action_log[[#This Row],[timesheet_id]],ohrm_timesheet[timesheet_id],ohrm_timesheet[end_date],"NF",0,1)</f>
        <v>45039</v>
      </c>
      <c r="K704">
        <f>_xlfn.XLOOKUP(ohrm_timesheet_action_log[[#This Row],[timesheet_id]],ohrm_timesheet[timesheet_id],ohrm_timesheet[Year],"NF",0,1)</f>
        <v>2023</v>
      </c>
      <c r="L704">
        <f>_xlfn.XLOOKUP(ohrm_timesheet_action_log[[#This Row],[timesheet_id]],ohrm_timesheet[timesheet_id],ohrm_timesheet[Month],"NF",0,1)</f>
        <v>4</v>
      </c>
      <c r="AG704" s="5"/>
      <c r="AH704" s="5"/>
      <c r="AI704" s="5"/>
      <c r="AJ704" s="5"/>
      <c r="AT704"/>
      <c r="AU704"/>
      <c r="AV704"/>
      <c r="AW704"/>
    </row>
    <row r="705" spans="1:49" x14ac:dyDescent="0.3">
      <c r="A705">
        <v>432</v>
      </c>
      <c r="B705">
        <v>700</v>
      </c>
      <c r="D705" t="s">
        <v>675</v>
      </c>
      <c r="E705" s="1">
        <v>45049</v>
      </c>
      <c r="F705">
        <v>3</v>
      </c>
      <c r="G705" t="str">
        <f>_xlfn.XLOOKUP(ohrm_timesheet_action_log[[#This Row],[timesheet_id]],ohrm_timesheet[timesheet_id],ohrm_timesheet[Employee Name],"NF",0,1)</f>
        <v>Dinesh Agrawal</v>
      </c>
      <c r="H705" t="str">
        <f>_xlfn.XLOOKUP(ohrm_timesheet_action_log[[#This Row],[timesheet_id]],ohrm_timesheet[timesheet_id],ohrm_timesheet[state],"NF",0,1)</f>
        <v>APPROVED</v>
      </c>
      <c r="I705" s="1">
        <f>_xlfn.XLOOKUP(ohrm_timesheet_action_log[[#This Row],[timesheet_id]],ohrm_timesheet[timesheet_id],ohrm_timesheet[start_date],"NF",0,1)</f>
        <v>45040</v>
      </c>
      <c r="J705" s="1">
        <f>_xlfn.XLOOKUP(ohrm_timesheet_action_log[[#This Row],[timesheet_id]],ohrm_timesheet[timesheet_id],ohrm_timesheet[end_date],"NF",0,1)</f>
        <v>45046</v>
      </c>
      <c r="K705">
        <f>_xlfn.XLOOKUP(ohrm_timesheet_action_log[[#This Row],[timesheet_id]],ohrm_timesheet[timesheet_id],ohrm_timesheet[Year],"NF",0,1)</f>
        <v>2023</v>
      </c>
      <c r="L705">
        <f>_xlfn.XLOOKUP(ohrm_timesheet_action_log[[#This Row],[timesheet_id]],ohrm_timesheet[timesheet_id],ohrm_timesheet[Month],"NF",0,1)</f>
        <v>4</v>
      </c>
      <c r="AG705" s="5"/>
      <c r="AH705" s="5"/>
      <c r="AI705" s="5"/>
      <c r="AJ705" s="5"/>
      <c r="AT705"/>
      <c r="AU705"/>
      <c r="AV705"/>
      <c r="AW705"/>
    </row>
    <row r="706" spans="1:49" x14ac:dyDescent="0.3">
      <c r="A706">
        <v>437</v>
      </c>
      <c r="B706">
        <v>701</v>
      </c>
      <c r="D706" t="s">
        <v>676</v>
      </c>
      <c r="E706" s="1">
        <v>45050</v>
      </c>
      <c r="F706">
        <v>16</v>
      </c>
      <c r="G706" t="str">
        <f>_xlfn.XLOOKUP(ohrm_timesheet_action_log[[#This Row],[timesheet_id]],ohrm_timesheet[timesheet_id],ohrm_timesheet[Employee Name],"NF",0,1)</f>
        <v>Neha Chaudhary</v>
      </c>
      <c r="H706" t="str">
        <f>_xlfn.XLOOKUP(ohrm_timesheet_action_log[[#This Row],[timesheet_id]],ohrm_timesheet[timesheet_id],ohrm_timesheet[state],"NF",0,1)</f>
        <v>APPROVED</v>
      </c>
      <c r="I706" s="1">
        <f>_xlfn.XLOOKUP(ohrm_timesheet_action_log[[#This Row],[timesheet_id]],ohrm_timesheet[timesheet_id],ohrm_timesheet[start_date],"NF",0,1)</f>
        <v>45040</v>
      </c>
      <c r="J706" s="1">
        <f>_xlfn.XLOOKUP(ohrm_timesheet_action_log[[#This Row],[timesheet_id]],ohrm_timesheet[timesheet_id],ohrm_timesheet[end_date],"NF",0,1)</f>
        <v>45046</v>
      </c>
      <c r="K706">
        <f>_xlfn.XLOOKUP(ohrm_timesheet_action_log[[#This Row],[timesheet_id]],ohrm_timesheet[timesheet_id],ohrm_timesheet[Year],"NF",0,1)</f>
        <v>2023</v>
      </c>
      <c r="L706">
        <f>_xlfn.XLOOKUP(ohrm_timesheet_action_log[[#This Row],[timesheet_id]],ohrm_timesheet[timesheet_id],ohrm_timesheet[Month],"NF",0,1)</f>
        <v>4</v>
      </c>
      <c r="AG706" s="5"/>
      <c r="AH706" s="5"/>
      <c r="AI706" s="5"/>
      <c r="AJ706" s="5"/>
      <c r="AT706"/>
      <c r="AU706"/>
      <c r="AV706"/>
      <c r="AW706"/>
    </row>
    <row r="707" spans="1:49" x14ac:dyDescent="0.3">
      <c r="A707">
        <v>437</v>
      </c>
      <c r="B707">
        <v>702</v>
      </c>
      <c r="D707" t="s">
        <v>675</v>
      </c>
      <c r="E707" s="1">
        <v>45065</v>
      </c>
      <c r="F707">
        <v>3</v>
      </c>
      <c r="G707" t="str">
        <f>_xlfn.XLOOKUP(ohrm_timesheet_action_log[[#This Row],[timesheet_id]],ohrm_timesheet[timesheet_id],ohrm_timesheet[Employee Name],"NF",0,1)</f>
        <v>Neha Chaudhary</v>
      </c>
      <c r="H707" t="str">
        <f>_xlfn.XLOOKUP(ohrm_timesheet_action_log[[#This Row],[timesheet_id]],ohrm_timesheet[timesheet_id],ohrm_timesheet[state],"NF",0,1)</f>
        <v>APPROVED</v>
      </c>
      <c r="I707" s="1">
        <f>_xlfn.XLOOKUP(ohrm_timesheet_action_log[[#This Row],[timesheet_id]],ohrm_timesheet[timesheet_id],ohrm_timesheet[start_date],"NF",0,1)</f>
        <v>45040</v>
      </c>
      <c r="J707" s="1">
        <f>_xlfn.XLOOKUP(ohrm_timesheet_action_log[[#This Row],[timesheet_id]],ohrm_timesheet[timesheet_id],ohrm_timesheet[end_date],"NF",0,1)</f>
        <v>45046</v>
      </c>
      <c r="K707">
        <f>_xlfn.XLOOKUP(ohrm_timesheet_action_log[[#This Row],[timesheet_id]],ohrm_timesheet[timesheet_id],ohrm_timesheet[Year],"NF",0,1)</f>
        <v>2023</v>
      </c>
      <c r="L707">
        <f>_xlfn.XLOOKUP(ohrm_timesheet_action_log[[#This Row],[timesheet_id]],ohrm_timesheet[timesheet_id],ohrm_timesheet[Month],"NF",0,1)</f>
        <v>4</v>
      </c>
      <c r="AG707" s="5"/>
      <c r="AH707" s="5"/>
      <c r="AI707" s="5"/>
      <c r="AJ707" s="5"/>
      <c r="AT707"/>
      <c r="AU707"/>
      <c r="AV707"/>
      <c r="AW707"/>
    </row>
    <row r="708" spans="1:49" x14ac:dyDescent="0.3">
      <c r="A708">
        <v>448</v>
      </c>
      <c r="B708">
        <v>703</v>
      </c>
      <c r="D708" t="s">
        <v>676</v>
      </c>
      <c r="E708" s="1">
        <v>45077</v>
      </c>
      <c r="F708">
        <v>16</v>
      </c>
      <c r="G708" t="str">
        <f>_xlfn.XLOOKUP(ohrm_timesheet_action_log[[#This Row],[timesheet_id]],ohrm_timesheet[timesheet_id],ohrm_timesheet[Employee Name],"NF",0,1)</f>
        <v>Neha Chaudhary</v>
      </c>
      <c r="H708" t="str">
        <f>_xlfn.XLOOKUP(ohrm_timesheet_action_log[[#This Row],[timesheet_id]],ohrm_timesheet[timesheet_id],ohrm_timesheet[state],"NF",0,1)</f>
        <v>APPROVED</v>
      </c>
      <c r="I708" s="1">
        <f>_xlfn.XLOOKUP(ohrm_timesheet_action_log[[#This Row],[timesheet_id]],ohrm_timesheet[timesheet_id],ohrm_timesheet[start_date],"NF",0,1)</f>
        <v>45047</v>
      </c>
      <c r="J708" s="1">
        <f>_xlfn.XLOOKUP(ohrm_timesheet_action_log[[#This Row],[timesheet_id]],ohrm_timesheet[timesheet_id],ohrm_timesheet[end_date],"NF",0,1)</f>
        <v>45053</v>
      </c>
      <c r="K708">
        <f>_xlfn.XLOOKUP(ohrm_timesheet_action_log[[#This Row],[timesheet_id]],ohrm_timesheet[timesheet_id],ohrm_timesheet[Year],"NF",0,1)</f>
        <v>2023</v>
      </c>
      <c r="L708">
        <f>_xlfn.XLOOKUP(ohrm_timesheet_action_log[[#This Row],[timesheet_id]],ohrm_timesheet[timesheet_id],ohrm_timesheet[Month],"NF",0,1)</f>
        <v>5</v>
      </c>
      <c r="AG708" s="5"/>
      <c r="AH708" s="5"/>
      <c r="AI708" s="5"/>
      <c r="AJ708" s="5"/>
      <c r="AT708"/>
      <c r="AU708"/>
      <c r="AV708"/>
      <c r="AW708"/>
    </row>
    <row r="709" spans="1:49" x14ac:dyDescent="0.3">
      <c r="A709">
        <v>442</v>
      </c>
      <c r="B709">
        <v>704</v>
      </c>
      <c r="D709" t="s">
        <v>676</v>
      </c>
      <c r="E709" s="1">
        <v>45077</v>
      </c>
      <c r="F709">
        <v>100000</v>
      </c>
      <c r="G709" t="str">
        <f>_xlfn.XLOOKUP(ohrm_timesheet_action_log[[#This Row],[timesheet_id]],ohrm_timesheet[timesheet_id],ohrm_timesheet[Employee Name],"NF",0,1)</f>
        <v>x_Saurabh Shrivastava</v>
      </c>
      <c r="H709" t="str">
        <f>_xlfn.XLOOKUP(ohrm_timesheet_action_log[[#This Row],[timesheet_id]],ohrm_timesheet[timesheet_id],ohrm_timesheet[state],"NF",0,1)</f>
        <v>APPROVED</v>
      </c>
      <c r="I709" s="1">
        <f>_xlfn.XLOOKUP(ohrm_timesheet_action_log[[#This Row],[timesheet_id]],ohrm_timesheet[timesheet_id],ohrm_timesheet[start_date],"NF",0,1)</f>
        <v>45047</v>
      </c>
      <c r="J709" s="1">
        <f>_xlfn.XLOOKUP(ohrm_timesheet_action_log[[#This Row],[timesheet_id]],ohrm_timesheet[timesheet_id],ohrm_timesheet[end_date],"NF",0,1)</f>
        <v>45053</v>
      </c>
      <c r="K709">
        <f>_xlfn.XLOOKUP(ohrm_timesheet_action_log[[#This Row],[timesheet_id]],ohrm_timesheet[timesheet_id],ohrm_timesheet[Year],"NF",0,1)</f>
        <v>2023</v>
      </c>
      <c r="L709">
        <f>_xlfn.XLOOKUP(ohrm_timesheet_action_log[[#This Row],[timesheet_id]],ohrm_timesheet[timesheet_id],ohrm_timesheet[Month],"NF",0,1)</f>
        <v>5</v>
      </c>
      <c r="AG709" s="5"/>
      <c r="AH709" s="5"/>
      <c r="AI709" s="5"/>
      <c r="AJ709" s="5"/>
      <c r="AT709"/>
      <c r="AU709"/>
      <c r="AV709"/>
      <c r="AW709"/>
    </row>
    <row r="710" spans="1:49" x14ac:dyDescent="0.3">
      <c r="A710">
        <v>462</v>
      </c>
      <c r="B710">
        <v>705</v>
      </c>
      <c r="D710" t="s">
        <v>676</v>
      </c>
      <c r="E710" s="1">
        <v>45078</v>
      </c>
      <c r="F710">
        <v>100000</v>
      </c>
      <c r="G710" t="str">
        <f>_xlfn.XLOOKUP(ohrm_timesheet_action_log[[#This Row],[timesheet_id]],ohrm_timesheet[timesheet_id],ohrm_timesheet[Employee Name],"NF",0,1)</f>
        <v>x_Saurabh Shrivastava</v>
      </c>
      <c r="H710" t="str">
        <f>_xlfn.XLOOKUP(ohrm_timesheet_action_log[[#This Row],[timesheet_id]],ohrm_timesheet[timesheet_id],ohrm_timesheet[state],"NF",0,1)</f>
        <v>APPROVED</v>
      </c>
      <c r="I710" s="1">
        <f>_xlfn.XLOOKUP(ohrm_timesheet_action_log[[#This Row],[timesheet_id]],ohrm_timesheet[timesheet_id],ohrm_timesheet[start_date],"NF",0,1)</f>
        <v>45054</v>
      </c>
      <c r="J710" s="1">
        <f>_xlfn.XLOOKUP(ohrm_timesheet_action_log[[#This Row],[timesheet_id]],ohrm_timesheet[timesheet_id],ohrm_timesheet[end_date],"NF",0,1)</f>
        <v>45060</v>
      </c>
      <c r="K710">
        <f>_xlfn.XLOOKUP(ohrm_timesheet_action_log[[#This Row],[timesheet_id]],ohrm_timesheet[timesheet_id],ohrm_timesheet[Year],"NF",0,1)</f>
        <v>2023</v>
      </c>
      <c r="L710">
        <f>_xlfn.XLOOKUP(ohrm_timesheet_action_log[[#This Row],[timesheet_id]],ohrm_timesheet[timesheet_id],ohrm_timesheet[Month],"NF",0,1)</f>
        <v>5</v>
      </c>
      <c r="AG710" s="5"/>
      <c r="AH710" s="5"/>
      <c r="AI710" s="5"/>
      <c r="AJ710" s="5"/>
      <c r="AT710"/>
      <c r="AU710"/>
      <c r="AV710"/>
      <c r="AW710"/>
    </row>
    <row r="711" spans="1:49" x14ac:dyDescent="0.3">
      <c r="A711">
        <v>465</v>
      </c>
      <c r="B711">
        <v>706</v>
      </c>
      <c r="D711" t="s">
        <v>676</v>
      </c>
      <c r="E711" s="1">
        <v>45078</v>
      </c>
      <c r="F711">
        <v>100000</v>
      </c>
      <c r="G711" t="str">
        <f>_xlfn.XLOOKUP(ohrm_timesheet_action_log[[#This Row],[timesheet_id]],ohrm_timesheet[timesheet_id],ohrm_timesheet[Employee Name],"NF",0,1)</f>
        <v>x_Saurabh Shrivastava</v>
      </c>
      <c r="H711" t="str">
        <f>_xlfn.XLOOKUP(ohrm_timesheet_action_log[[#This Row],[timesheet_id]],ohrm_timesheet[timesheet_id],ohrm_timesheet[state],"NF",0,1)</f>
        <v>APPROVED</v>
      </c>
      <c r="I711" s="1">
        <f>_xlfn.XLOOKUP(ohrm_timesheet_action_log[[#This Row],[timesheet_id]],ohrm_timesheet[timesheet_id],ohrm_timesheet[start_date],"NF",0,1)</f>
        <v>45061</v>
      </c>
      <c r="J711" s="1">
        <f>_xlfn.XLOOKUP(ohrm_timesheet_action_log[[#This Row],[timesheet_id]],ohrm_timesheet[timesheet_id],ohrm_timesheet[end_date],"NF",0,1)</f>
        <v>45067</v>
      </c>
      <c r="K711">
        <f>_xlfn.XLOOKUP(ohrm_timesheet_action_log[[#This Row],[timesheet_id]],ohrm_timesheet[timesheet_id],ohrm_timesheet[Year],"NF",0,1)</f>
        <v>2023</v>
      </c>
      <c r="L711">
        <f>_xlfn.XLOOKUP(ohrm_timesheet_action_log[[#This Row],[timesheet_id]],ohrm_timesheet[timesheet_id],ohrm_timesheet[Month],"NF",0,1)</f>
        <v>5</v>
      </c>
      <c r="AG711" s="5"/>
      <c r="AH711" s="5"/>
      <c r="AI711" s="5"/>
      <c r="AJ711" s="5"/>
      <c r="AT711"/>
      <c r="AU711"/>
      <c r="AV711"/>
      <c r="AW711"/>
    </row>
    <row r="712" spans="1:49" x14ac:dyDescent="0.3">
      <c r="A712">
        <v>466</v>
      </c>
      <c r="B712">
        <v>707</v>
      </c>
      <c r="D712" t="s">
        <v>676</v>
      </c>
      <c r="E712" s="1">
        <v>45078</v>
      </c>
      <c r="F712">
        <v>100000</v>
      </c>
      <c r="G712" t="str">
        <f>_xlfn.XLOOKUP(ohrm_timesheet_action_log[[#This Row],[timesheet_id]],ohrm_timesheet[timesheet_id],ohrm_timesheet[Employee Name],"NF",0,1)</f>
        <v>x_Saurabh Shrivastava</v>
      </c>
      <c r="H712" t="str">
        <f>_xlfn.XLOOKUP(ohrm_timesheet_action_log[[#This Row],[timesheet_id]],ohrm_timesheet[timesheet_id],ohrm_timesheet[state],"NF",0,1)</f>
        <v>APPROVED</v>
      </c>
      <c r="I712" s="1">
        <f>_xlfn.XLOOKUP(ohrm_timesheet_action_log[[#This Row],[timesheet_id]],ohrm_timesheet[timesheet_id],ohrm_timesheet[start_date],"NF",0,1)</f>
        <v>45068</v>
      </c>
      <c r="J712" s="1">
        <f>_xlfn.XLOOKUP(ohrm_timesheet_action_log[[#This Row],[timesheet_id]],ohrm_timesheet[timesheet_id],ohrm_timesheet[end_date],"NF",0,1)</f>
        <v>45074</v>
      </c>
      <c r="K712">
        <f>_xlfn.XLOOKUP(ohrm_timesheet_action_log[[#This Row],[timesheet_id]],ohrm_timesheet[timesheet_id],ohrm_timesheet[Year],"NF",0,1)</f>
        <v>2023</v>
      </c>
      <c r="L712">
        <f>_xlfn.XLOOKUP(ohrm_timesheet_action_log[[#This Row],[timesheet_id]],ohrm_timesheet[timesheet_id],ohrm_timesheet[Month],"NF",0,1)</f>
        <v>5</v>
      </c>
      <c r="AG712" s="5"/>
      <c r="AH712" s="5"/>
      <c r="AI712" s="5"/>
      <c r="AJ712" s="5"/>
      <c r="AT712"/>
      <c r="AU712"/>
      <c r="AV712"/>
      <c r="AW712"/>
    </row>
    <row r="713" spans="1:49" x14ac:dyDescent="0.3">
      <c r="A713">
        <v>459</v>
      </c>
      <c r="B713">
        <v>708</v>
      </c>
      <c r="D713" t="s">
        <v>676</v>
      </c>
      <c r="E713" s="1">
        <v>45078</v>
      </c>
      <c r="F713">
        <v>100000</v>
      </c>
      <c r="G713" t="str">
        <f>_xlfn.XLOOKUP(ohrm_timesheet_action_log[[#This Row],[timesheet_id]],ohrm_timesheet[timesheet_id],ohrm_timesheet[Employee Name],"NF",0,1)</f>
        <v>x_Saurabh Shrivastava</v>
      </c>
      <c r="H713" t="str">
        <f>_xlfn.XLOOKUP(ohrm_timesheet_action_log[[#This Row],[timesheet_id]],ohrm_timesheet[timesheet_id],ohrm_timesheet[state],"NF",0,1)</f>
        <v>APPROVED</v>
      </c>
      <c r="I713" s="1">
        <f>_xlfn.XLOOKUP(ohrm_timesheet_action_log[[#This Row],[timesheet_id]],ohrm_timesheet[timesheet_id],ohrm_timesheet[start_date],"NF",0,1)</f>
        <v>45075</v>
      </c>
      <c r="J713" s="1">
        <f>_xlfn.XLOOKUP(ohrm_timesheet_action_log[[#This Row],[timesheet_id]],ohrm_timesheet[timesheet_id],ohrm_timesheet[end_date],"NF",0,1)</f>
        <v>45081</v>
      </c>
      <c r="K713">
        <f>_xlfn.XLOOKUP(ohrm_timesheet_action_log[[#This Row],[timesheet_id]],ohrm_timesheet[timesheet_id],ohrm_timesheet[Year],"NF",0,1)</f>
        <v>2023</v>
      </c>
      <c r="L713">
        <f>_xlfn.XLOOKUP(ohrm_timesheet_action_log[[#This Row],[timesheet_id]],ohrm_timesheet[timesheet_id],ohrm_timesheet[Month],"NF",0,1)</f>
        <v>5</v>
      </c>
      <c r="AG713" s="5"/>
      <c r="AH713" s="5"/>
      <c r="AI713" s="5"/>
      <c r="AJ713" s="5"/>
      <c r="AT713"/>
      <c r="AU713"/>
      <c r="AV713"/>
      <c r="AW713"/>
    </row>
    <row r="714" spans="1:49" x14ac:dyDescent="0.3">
      <c r="A714">
        <v>450</v>
      </c>
      <c r="B714">
        <v>709</v>
      </c>
      <c r="D714" t="s">
        <v>676</v>
      </c>
      <c r="E714" s="1">
        <v>45079</v>
      </c>
      <c r="F714">
        <v>15</v>
      </c>
      <c r="G714" t="str">
        <f>_xlfn.XLOOKUP(ohrm_timesheet_action_log[[#This Row],[timesheet_id]],ohrm_timesheet[timesheet_id],ohrm_timesheet[Employee Name],"NF",0,1)</f>
        <v>Gaurav Kokcha</v>
      </c>
      <c r="H714" t="str">
        <f>_xlfn.XLOOKUP(ohrm_timesheet_action_log[[#This Row],[timesheet_id]],ohrm_timesheet[timesheet_id],ohrm_timesheet[state],"NF",0,1)</f>
        <v>APPROVED</v>
      </c>
      <c r="I714" s="1">
        <f>_xlfn.XLOOKUP(ohrm_timesheet_action_log[[#This Row],[timesheet_id]],ohrm_timesheet[timesheet_id],ohrm_timesheet[start_date],"NF",0,1)</f>
        <v>45047</v>
      </c>
      <c r="J714" s="1">
        <f>_xlfn.XLOOKUP(ohrm_timesheet_action_log[[#This Row],[timesheet_id]],ohrm_timesheet[timesheet_id],ohrm_timesheet[end_date],"NF",0,1)</f>
        <v>45053</v>
      </c>
      <c r="K714">
        <f>_xlfn.XLOOKUP(ohrm_timesheet_action_log[[#This Row],[timesheet_id]],ohrm_timesheet[timesheet_id],ohrm_timesheet[Year],"NF",0,1)</f>
        <v>2023</v>
      </c>
      <c r="L714">
        <f>_xlfn.XLOOKUP(ohrm_timesheet_action_log[[#This Row],[timesheet_id]],ohrm_timesheet[timesheet_id],ohrm_timesheet[Month],"NF",0,1)</f>
        <v>5</v>
      </c>
      <c r="AG714" s="5"/>
      <c r="AH714" s="5"/>
      <c r="AI714" s="5"/>
      <c r="AJ714" s="5"/>
      <c r="AT714"/>
      <c r="AU714"/>
      <c r="AV714"/>
      <c r="AW714"/>
    </row>
    <row r="715" spans="1:49" x14ac:dyDescent="0.3">
      <c r="A715">
        <v>460</v>
      </c>
      <c r="B715">
        <v>710</v>
      </c>
      <c r="D715" t="s">
        <v>676</v>
      </c>
      <c r="E715" s="1">
        <v>45079</v>
      </c>
      <c r="F715">
        <v>15</v>
      </c>
      <c r="G715" t="str">
        <f>_xlfn.XLOOKUP(ohrm_timesheet_action_log[[#This Row],[timesheet_id]],ohrm_timesheet[timesheet_id],ohrm_timesheet[Employee Name],"NF",0,1)</f>
        <v>Gaurav Kokcha</v>
      </c>
      <c r="H715" t="str">
        <f>_xlfn.XLOOKUP(ohrm_timesheet_action_log[[#This Row],[timesheet_id]],ohrm_timesheet[timesheet_id],ohrm_timesheet[state],"NF",0,1)</f>
        <v>APPROVED</v>
      </c>
      <c r="I715" s="1">
        <f>_xlfn.XLOOKUP(ohrm_timesheet_action_log[[#This Row],[timesheet_id]],ohrm_timesheet[timesheet_id],ohrm_timesheet[start_date],"NF",0,1)</f>
        <v>45054</v>
      </c>
      <c r="J715" s="1">
        <f>_xlfn.XLOOKUP(ohrm_timesheet_action_log[[#This Row],[timesheet_id]],ohrm_timesheet[timesheet_id],ohrm_timesheet[end_date],"NF",0,1)</f>
        <v>45060</v>
      </c>
      <c r="K715">
        <f>_xlfn.XLOOKUP(ohrm_timesheet_action_log[[#This Row],[timesheet_id]],ohrm_timesheet[timesheet_id],ohrm_timesheet[Year],"NF",0,1)</f>
        <v>2023</v>
      </c>
      <c r="L715">
        <f>_xlfn.XLOOKUP(ohrm_timesheet_action_log[[#This Row],[timesheet_id]],ohrm_timesheet[timesheet_id],ohrm_timesheet[Month],"NF",0,1)</f>
        <v>5</v>
      </c>
      <c r="AG715" s="5"/>
      <c r="AH715" s="5"/>
      <c r="AI715" s="5"/>
      <c r="AJ715" s="5"/>
      <c r="AT715"/>
      <c r="AU715"/>
      <c r="AV715"/>
      <c r="AW715"/>
    </row>
    <row r="716" spans="1:49" x14ac:dyDescent="0.3">
      <c r="A716">
        <v>463</v>
      </c>
      <c r="B716">
        <v>711</v>
      </c>
      <c r="D716" t="s">
        <v>676</v>
      </c>
      <c r="E716" s="1">
        <v>45079</v>
      </c>
      <c r="F716">
        <v>15</v>
      </c>
      <c r="G716" t="str">
        <f>_xlfn.XLOOKUP(ohrm_timesheet_action_log[[#This Row],[timesheet_id]],ohrm_timesheet[timesheet_id],ohrm_timesheet[Employee Name],"NF",0,1)</f>
        <v>Gaurav Kokcha</v>
      </c>
      <c r="H716" t="str">
        <f>_xlfn.XLOOKUP(ohrm_timesheet_action_log[[#This Row],[timesheet_id]],ohrm_timesheet[timesheet_id],ohrm_timesheet[state],"NF",0,1)</f>
        <v>APPROVED</v>
      </c>
      <c r="I716" s="1">
        <f>_xlfn.XLOOKUP(ohrm_timesheet_action_log[[#This Row],[timesheet_id]],ohrm_timesheet[timesheet_id],ohrm_timesheet[start_date],"NF",0,1)</f>
        <v>45061</v>
      </c>
      <c r="J716" s="1">
        <f>_xlfn.XLOOKUP(ohrm_timesheet_action_log[[#This Row],[timesheet_id]],ohrm_timesheet[timesheet_id],ohrm_timesheet[end_date],"NF",0,1)</f>
        <v>45067</v>
      </c>
      <c r="K716">
        <f>_xlfn.XLOOKUP(ohrm_timesheet_action_log[[#This Row],[timesheet_id]],ohrm_timesheet[timesheet_id],ohrm_timesheet[Year],"NF",0,1)</f>
        <v>2023</v>
      </c>
      <c r="L716">
        <f>_xlfn.XLOOKUP(ohrm_timesheet_action_log[[#This Row],[timesheet_id]],ohrm_timesheet[timesheet_id],ohrm_timesheet[Month],"NF",0,1)</f>
        <v>5</v>
      </c>
      <c r="AG716" s="5"/>
      <c r="AH716" s="5"/>
      <c r="AI716" s="5"/>
      <c r="AJ716" s="5"/>
      <c r="AT716"/>
      <c r="AU716"/>
      <c r="AV716"/>
      <c r="AW716"/>
    </row>
    <row r="717" spans="1:49" x14ac:dyDescent="0.3">
      <c r="A717">
        <v>464</v>
      </c>
      <c r="B717">
        <v>712</v>
      </c>
      <c r="D717" t="s">
        <v>676</v>
      </c>
      <c r="E717" s="1">
        <v>45079</v>
      </c>
      <c r="F717">
        <v>15</v>
      </c>
      <c r="G717" t="str">
        <f>_xlfn.XLOOKUP(ohrm_timesheet_action_log[[#This Row],[timesheet_id]],ohrm_timesheet[timesheet_id],ohrm_timesheet[Employee Name],"NF",0,1)</f>
        <v>Gaurav Kokcha</v>
      </c>
      <c r="H717" t="str">
        <f>_xlfn.XLOOKUP(ohrm_timesheet_action_log[[#This Row],[timesheet_id]],ohrm_timesheet[timesheet_id],ohrm_timesheet[state],"NF",0,1)</f>
        <v>APPROVED</v>
      </c>
      <c r="I717" s="1">
        <f>_xlfn.XLOOKUP(ohrm_timesheet_action_log[[#This Row],[timesheet_id]],ohrm_timesheet[timesheet_id],ohrm_timesheet[start_date],"NF",0,1)</f>
        <v>45068</v>
      </c>
      <c r="J717" s="1">
        <f>_xlfn.XLOOKUP(ohrm_timesheet_action_log[[#This Row],[timesheet_id]],ohrm_timesheet[timesheet_id],ohrm_timesheet[end_date],"NF",0,1)</f>
        <v>45074</v>
      </c>
      <c r="K717">
        <f>_xlfn.XLOOKUP(ohrm_timesheet_action_log[[#This Row],[timesheet_id]],ohrm_timesheet[timesheet_id],ohrm_timesheet[Year],"NF",0,1)</f>
        <v>2023</v>
      </c>
      <c r="L717">
        <f>_xlfn.XLOOKUP(ohrm_timesheet_action_log[[#This Row],[timesheet_id]],ohrm_timesheet[timesheet_id],ohrm_timesheet[Month],"NF",0,1)</f>
        <v>5</v>
      </c>
      <c r="AG717" s="5"/>
      <c r="AH717" s="5"/>
      <c r="AI717" s="5"/>
      <c r="AJ717" s="5"/>
      <c r="AT717"/>
      <c r="AU717"/>
      <c r="AV717"/>
      <c r="AW717"/>
    </row>
    <row r="718" spans="1:49" x14ac:dyDescent="0.3">
      <c r="A718">
        <v>457</v>
      </c>
      <c r="B718">
        <v>713</v>
      </c>
      <c r="D718" t="s">
        <v>676</v>
      </c>
      <c r="E718" s="1">
        <v>45079</v>
      </c>
      <c r="F718">
        <v>15</v>
      </c>
      <c r="G718" t="str">
        <f>_xlfn.XLOOKUP(ohrm_timesheet_action_log[[#This Row],[timesheet_id]],ohrm_timesheet[timesheet_id],ohrm_timesheet[Employee Name],"NF",0,1)</f>
        <v>Gaurav Kokcha</v>
      </c>
      <c r="H718" t="str">
        <f>_xlfn.XLOOKUP(ohrm_timesheet_action_log[[#This Row],[timesheet_id]],ohrm_timesheet[timesheet_id],ohrm_timesheet[state],"NF",0,1)</f>
        <v>APPROVED</v>
      </c>
      <c r="I718" s="1">
        <f>_xlfn.XLOOKUP(ohrm_timesheet_action_log[[#This Row],[timesheet_id]],ohrm_timesheet[timesheet_id],ohrm_timesheet[start_date],"NF",0,1)</f>
        <v>45075</v>
      </c>
      <c r="J718" s="1">
        <f>_xlfn.XLOOKUP(ohrm_timesheet_action_log[[#This Row],[timesheet_id]],ohrm_timesheet[timesheet_id],ohrm_timesheet[end_date],"NF",0,1)</f>
        <v>45081</v>
      </c>
      <c r="K718">
        <f>_xlfn.XLOOKUP(ohrm_timesheet_action_log[[#This Row],[timesheet_id]],ohrm_timesheet[timesheet_id],ohrm_timesheet[Year],"NF",0,1)</f>
        <v>2023</v>
      </c>
      <c r="L718">
        <f>_xlfn.XLOOKUP(ohrm_timesheet_action_log[[#This Row],[timesheet_id]],ohrm_timesheet[timesheet_id],ohrm_timesheet[Month],"NF",0,1)</f>
        <v>5</v>
      </c>
      <c r="AG718" s="5"/>
      <c r="AH718" s="5"/>
      <c r="AI718" s="5"/>
      <c r="AJ718" s="5"/>
      <c r="AT718"/>
      <c r="AU718"/>
      <c r="AV718"/>
      <c r="AW718"/>
    </row>
    <row r="719" spans="1:49" x14ac:dyDescent="0.3">
      <c r="A719">
        <v>460</v>
      </c>
      <c r="B719">
        <v>714</v>
      </c>
      <c r="D719" t="s">
        <v>675</v>
      </c>
      <c r="E719" s="1">
        <v>45081</v>
      </c>
      <c r="F719">
        <v>3</v>
      </c>
      <c r="G719" t="str">
        <f>_xlfn.XLOOKUP(ohrm_timesheet_action_log[[#This Row],[timesheet_id]],ohrm_timesheet[timesheet_id],ohrm_timesheet[Employee Name],"NF",0,1)</f>
        <v>Gaurav Kokcha</v>
      </c>
      <c r="H719" t="str">
        <f>_xlfn.XLOOKUP(ohrm_timesheet_action_log[[#This Row],[timesheet_id]],ohrm_timesheet[timesheet_id],ohrm_timesheet[state],"NF",0,1)</f>
        <v>APPROVED</v>
      </c>
      <c r="I719" s="1">
        <f>_xlfn.XLOOKUP(ohrm_timesheet_action_log[[#This Row],[timesheet_id]],ohrm_timesheet[timesheet_id],ohrm_timesheet[start_date],"NF",0,1)</f>
        <v>45054</v>
      </c>
      <c r="J719" s="1">
        <f>_xlfn.XLOOKUP(ohrm_timesheet_action_log[[#This Row],[timesheet_id]],ohrm_timesheet[timesheet_id],ohrm_timesheet[end_date],"NF",0,1)</f>
        <v>45060</v>
      </c>
      <c r="K719">
        <f>_xlfn.XLOOKUP(ohrm_timesheet_action_log[[#This Row],[timesheet_id]],ohrm_timesheet[timesheet_id],ohrm_timesheet[Year],"NF",0,1)</f>
        <v>2023</v>
      </c>
      <c r="L719">
        <f>_xlfn.XLOOKUP(ohrm_timesheet_action_log[[#This Row],[timesheet_id]],ohrm_timesheet[timesheet_id],ohrm_timesheet[Month],"NF",0,1)</f>
        <v>5</v>
      </c>
      <c r="AG719" s="5"/>
      <c r="AH719" s="5"/>
      <c r="AI719" s="5"/>
      <c r="AJ719" s="5"/>
      <c r="AT719"/>
      <c r="AU719"/>
      <c r="AV719"/>
      <c r="AW719"/>
    </row>
    <row r="720" spans="1:49" x14ac:dyDescent="0.3">
      <c r="A720">
        <v>463</v>
      </c>
      <c r="B720">
        <v>715</v>
      </c>
      <c r="D720" t="s">
        <v>675</v>
      </c>
      <c r="E720" s="1">
        <v>45081</v>
      </c>
      <c r="F720">
        <v>3</v>
      </c>
      <c r="G720" t="str">
        <f>_xlfn.XLOOKUP(ohrm_timesheet_action_log[[#This Row],[timesheet_id]],ohrm_timesheet[timesheet_id],ohrm_timesheet[Employee Name],"NF",0,1)</f>
        <v>Gaurav Kokcha</v>
      </c>
      <c r="H720" t="str">
        <f>_xlfn.XLOOKUP(ohrm_timesheet_action_log[[#This Row],[timesheet_id]],ohrm_timesheet[timesheet_id],ohrm_timesheet[state],"NF",0,1)</f>
        <v>APPROVED</v>
      </c>
      <c r="I720" s="1">
        <f>_xlfn.XLOOKUP(ohrm_timesheet_action_log[[#This Row],[timesheet_id]],ohrm_timesheet[timesheet_id],ohrm_timesheet[start_date],"NF",0,1)</f>
        <v>45061</v>
      </c>
      <c r="J720" s="1">
        <f>_xlfn.XLOOKUP(ohrm_timesheet_action_log[[#This Row],[timesheet_id]],ohrm_timesheet[timesheet_id],ohrm_timesheet[end_date],"NF",0,1)</f>
        <v>45067</v>
      </c>
      <c r="K720">
        <f>_xlfn.XLOOKUP(ohrm_timesheet_action_log[[#This Row],[timesheet_id]],ohrm_timesheet[timesheet_id],ohrm_timesheet[Year],"NF",0,1)</f>
        <v>2023</v>
      </c>
      <c r="L720">
        <f>_xlfn.XLOOKUP(ohrm_timesheet_action_log[[#This Row],[timesheet_id]],ohrm_timesheet[timesheet_id],ohrm_timesheet[Month],"NF",0,1)</f>
        <v>5</v>
      </c>
      <c r="AG720" s="5"/>
      <c r="AH720" s="5"/>
      <c r="AI720" s="5"/>
      <c r="AJ720" s="5"/>
      <c r="AT720"/>
      <c r="AU720"/>
      <c r="AV720"/>
      <c r="AW720"/>
    </row>
    <row r="721" spans="1:49" x14ac:dyDescent="0.3">
      <c r="A721">
        <v>464</v>
      </c>
      <c r="B721">
        <v>716</v>
      </c>
      <c r="D721" t="s">
        <v>675</v>
      </c>
      <c r="E721" s="1">
        <v>45081</v>
      </c>
      <c r="F721">
        <v>3</v>
      </c>
      <c r="G721" t="str">
        <f>_xlfn.XLOOKUP(ohrm_timesheet_action_log[[#This Row],[timesheet_id]],ohrm_timesheet[timesheet_id],ohrm_timesheet[Employee Name],"NF",0,1)</f>
        <v>Gaurav Kokcha</v>
      </c>
      <c r="H721" t="str">
        <f>_xlfn.XLOOKUP(ohrm_timesheet_action_log[[#This Row],[timesheet_id]],ohrm_timesheet[timesheet_id],ohrm_timesheet[state],"NF",0,1)</f>
        <v>APPROVED</v>
      </c>
      <c r="I721" s="1">
        <f>_xlfn.XLOOKUP(ohrm_timesheet_action_log[[#This Row],[timesheet_id]],ohrm_timesheet[timesheet_id],ohrm_timesheet[start_date],"NF",0,1)</f>
        <v>45068</v>
      </c>
      <c r="J721" s="1">
        <f>_xlfn.XLOOKUP(ohrm_timesheet_action_log[[#This Row],[timesheet_id]],ohrm_timesheet[timesheet_id],ohrm_timesheet[end_date],"NF",0,1)</f>
        <v>45074</v>
      </c>
      <c r="K721">
        <f>_xlfn.XLOOKUP(ohrm_timesheet_action_log[[#This Row],[timesheet_id]],ohrm_timesheet[timesheet_id],ohrm_timesheet[Year],"NF",0,1)</f>
        <v>2023</v>
      </c>
      <c r="L721">
        <f>_xlfn.XLOOKUP(ohrm_timesheet_action_log[[#This Row],[timesheet_id]],ohrm_timesheet[timesheet_id],ohrm_timesheet[Month],"NF",0,1)</f>
        <v>5</v>
      </c>
      <c r="AG721" s="5"/>
      <c r="AH721" s="5"/>
      <c r="AI721" s="5"/>
      <c r="AJ721" s="5"/>
      <c r="AT721"/>
      <c r="AU721"/>
      <c r="AV721"/>
      <c r="AW721"/>
    </row>
    <row r="722" spans="1:49" x14ac:dyDescent="0.3">
      <c r="A722">
        <v>457</v>
      </c>
      <c r="B722">
        <v>717</v>
      </c>
      <c r="D722" t="s">
        <v>675</v>
      </c>
      <c r="E722" s="1">
        <v>45081</v>
      </c>
      <c r="F722">
        <v>3</v>
      </c>
      <c r="G722" t="str">
        <f>_xlfn.XLOOKUP(ohrm_timesheet_action_log[[#This Row],[timesheet_id]],ohrm_timesheet[timesheet_id],ohrm_timesheet[Employee Name],"NF",0,1)</f>
        <v>Gaurav Kokcha</v>
      </c>
      <c r="H722" t="str">
        <f>_xlfn.XLOOKUP(ohrm_timesheet_action_log[[#This Row],[timesheet_id]],ohrm_timesheet[timesheet_id],ohrm_timesheet[state],"NF",0,1)</f>
        <v>APPROVED</v>
      </c>
      <c r="I722" s="1">
        <f>_xlfn.XLOOKUP(ohrm_timesheet_action_log[[#This Row],[timesheet_id]],ohrm_timesheet[timesheet_id],ohrm_timesheet[start_date],"NF",0,1)</f>
        <v>45075</v>
      </c>
      <c r="J722" s="1">
        <f>_xlfn.XLOOKUP(ohrm_timesheet_action_log[[#This Row],[timesheet_id]],ohrm_timesheet[timesheet_id],ohrm_timesheet[end_date],"NF",0,1)</f>
        <v>45081</v>
      </c>
      <c r="K722">
        <f>_xlfn.XLOOKUP(ohrm_timesheet_action_log[[#This Row],[timesheet_id]],ohrm_timesheet[timesheet_id],ohrm_timesheet[Year],"NF",0,1)</f>
        <v>2023</v>
      </c>
      <c r="L722">
        <f>_xlfn.XLOOKUP(ohrm_timesheet_action_log[[#This Row],[timesheet_id]],ohrm_timesheet[timesheet_id],ohrm_timesheet[Month],"NF",0,1)</f>
        <v>5</v>
      </c>
      <c r="AG722" s="5"/>
      <c r="AH722" s="5"/>
      <c r="AI722" s="5"/>
      <c r="AJ722" s="5"/>
      <c r="AT722"/>
      <c r="AU722"/>
      <c r="AV722"/>
      <c r="AW722"/>
    </row>
    <row r="723" spans="1:49" x14ac:dyDescent="0.3">
      <c r="A723">
        <v>448</v>
      </c>
      <c r="B723">
        <v>718</v>
      </c>
      <c r="D723" t="s">
        <v>675</v>
      </c>
      <c r="E723" s="1">
        <v>45081</v>
      </c>
      <c r="F723">
        <v>3</v>
      </c>
      <c r="G723" t="str">
        <f>_xlfn.XLOOKUP(ohrm_timesheet_action_log[[#This Row],[timesheet_id]],ohrm_timesheet[timesheet_id],ohrm_timesheet[Employee Name],"NF",0,1)</f>
        <v>Neha Chaudhary</v>
      </c>
      <c r="H723" t="str">
        <f>_xlfn.XLOOKUP(ohrm_timesheet_action_log[[#This Row],[timesheet_id]],ohrm_timesheet[timesheet_id],ohrm_timesheet[state],"NF",0,1)</f>
        <v>APPROVED</v>
      </c>
      <c r="I723" s="1">
        <f>_xlfn.XLOOKUP(ohrm_timesheet_action_log[[#This Row],[timesheet_id]],ohrm_timesheet[timesheet_id],ohrm_timesheet[start_date],"NF",0,1)</f>
        <v>45047</v>
      </c>
      <c r="J723" s="1">
        <f>_xlfn.XLOOKUP(ohrm_timesheet_action_log[[#This Row],[timesheet_id]],ohrm_timesheet[timesheet_id],ohrm_timesheet[end_date],"NF",0,1)</f>
        <v>45053</v>
      </c>
      <c r="K723">
        <f>_xlfn.XLOOKUP(ohrm_timesheet_action_log[[#This Row],[timesheet_id]],ohrm_timesheet[timesheet_id],ohrm_timesheet[Year],"NF",0,1)</f>
        <v>2023</v>
      </c>
      <c r="L723">
        <f>_xlfn.XLOOKUP(ohrm_timesheet_action_log[[#This Row],[timesheet_id]],ohrm_timesheet[timesheet_id],ohrm_timesheet[Month],"NF",0,1)</f>
        <v>5</v>
      </c>
      <c r="AG723" s="5"/>
      <c r="AH723" s="5"/>
      <c r="AI723" s="5"/>
      <c r="AJ723" s="5"/>
      <c r="AT723"/>
      <c r="AU723"/>
      <c r="AV723"/>
      <c r="AW723"/>
    </row>
    <row r="724" spans="1:49" x14ac:dyDescent="0.3">
      <c r="A724">
        <v>450</v>
      </c>
      <c r="B724">
        <v>719</v>
      </c>
      <c r="D724" t="s">
        <v>675</v>
      </c>
      <c r="E724" s="1">
        <v>45081</v>
      </c>
      <c r="F724">
        <v>3</v>
      </c>
      <c r="G724" t="str">
        <f>_xlfn.XLOOKUP(ohrm_timesheet_action_log[[#This Row],[timesheet_id]],ohrm_timesheet[timesheet_id],ohrm_timesheet[Employee Name],"NF",0,1)</f>
        <v>Gaurav Kokcha</v>
      </c>
      <c r="H724" t="str">
        <f>_xlfn.XLOOKUP(ohrm_timesheet_action_log[[#This Row],[timesheet_id]],ohrm_timesheet[timesheet_id],ohrm_timesheet[state],"NF",0,1)</f>
        <v>APPROVED</v>
      </c>
      <c r="I724" s="1">
        <f>_xlfn.XLOOKUP(ohrm_timesheet_action_log[[#This Row],[timesheet_id]],ohrm_timesheet[timesheet_id],ohrm_timesheet[start_date],"NF",0,1)</f>
        <v>45047</v>
      </c>
      <c r="J724" s="1">
        <f>_xlfn.XLOOKUP(ohrm_timesheet_action_log[[#This Row],[timesheet_id]],ohrm_timesheet[timesheet_id],ohrm_timesheet[end_date],"NF",0,1)</f>
        <v>45053</v>
      </c>
      <c r="K724">
        <f>_xlfn.XLOOKUP(ohrm_timesheet_action_log[[#This Row],[timesheet_id]],ohrm_timesheet[timesheet_id],ohrm_timesheet[Year],"NF",0,1)</f>
        <v>2023</v>
      </c>
      <c r="L724">
        <f>_xlfn.XLOOKUP(ohrm_timesheet_action_log[[#This Row],[timesheet_id]],ohrm_timesheet[timesheet_id],ohrm_timesheet[Month],"NF",0,1)</f>
        <v>5</v>
      </c>
      <c r="AG724" s="5"/>
      <c r="AH724" s="5"/>
      <c r="AI724" s="5"/>
      <c r="AJ724" s="5"/>
      <c r="AT724"/>
      <c r="AU724"/>
      <c r="AV724"/>
      <c r="AW724"/>
    </row>
    <row r="725" spans="1:49" x14ac:dyDescent="0.3">
      <c r="A725">
        <v>442</v>
      </c>
      <c r="B725">
        <v>720</v>
      </c>
      <c r="D725" t="s">
        <v>675</v>
      </c>
      <c r="E725" s="1">
        <v>45081</v>
      </c>
      <c r="F725">
        <v>3</v>
      </c>
      <c r="G725" t="str">
        <f>_xlfn.XLOOKUP(ohrm_timesheet_action_log[[#This Row],[timesheet_id]],ohrm_timesheet[timesheet_id],ohrm_timesheet[Employee Name],"NF",0,1)</f>
        <v>x_Saurabh Shrivastava</v>
      </c>
      <c r="H725" t="str">
        <f>_xlfn.XLOOKUP(ohrm_timesheet_action_log[[#This Row],[timesheet_id]],ohrm_timesheet[timesheet_id],ohrm_timesheet[state],"NF",0,1)</f>
        <v>APPROVED</v>
      </c>
      <c r="I725" s="1">
        <f>_xlfn.XLOOKUP(ohrm_timesheet_action_log[[#This Row],[timesheet_id]],ohrm_timesheet[timesheet_id],ohrm_timesheet[start_date],"NF",0,1)</f>
        <v>45047</v>
      </c>
      <c r="J725" s="1">
        <f>_xlfn.XLOOKUP(ohrm_timesheet_action_log[[#This Row],[timesheet_id]],ohrm_timesheet[timesheet_id],ohrm_timesheet[end_date],"NF",0,1)</f>
        <v>45053</v>
      </c>
      <c r="K725">
        <f>_xlfn.XLOOKUP(ohrm_timesheet_action_log[[#This Row],[timesheet_id]],ohrm_timesheet[timesheet_id],ohrm_timesheet[Year],"NF",0,1)</f>
        <v>2023</v>
      </c>
      <c r="L725">
        <f>_xlfn.XLOOKUP(ohrm_timesheet_action_log[[#This Row],[timesheet_id]],ohrm_timesheet[timesheet_id],ohrm_timesheet[Month],"NF",0,1)</f>
        <v>5</v>
      </c>
      <c r="AG725" s="5"/>
      <c r="AH725" s="5"/>
      <c r="AI725" s="5"/>
      <c r="AJ725" s="5"/>
      <c r="AT725"/>
      <c r="AU725"/>
      <c r="AV725"/>
      <c r="AW725"/>
    </row>
    <row r="726" spans="1:49" x14ac:dyDescent="0.3">
      <c r="A726">
        <v>462</v>
      </c>
      <c r="B726">
        <v>721</v>
      </c>
      <c r="D726" t="s">
        <v>675</v>
      </c>
      <c r="E726" s="1">
        <v>45081</v>
      </c>
      <c r="F726">
        <v>3</v>
      </c>
      <c r="G726" t="str">
        <f>_xlfn.XLOOKUP(ohrm_timesheet_action_log[[#This Row],[timesheet_id]],ohrm_timesheet[timesheet_id],ohrm_timesheet[Employee Name],"NF",0,1)</f>
        <v>x_Saurabh Shrivastava</v>
      </c>
      <c r="H726" t="str">
        <f>_xlfn.XLOOKUP(ohrm_timesheet_action_log[[#This Row],[timesheet_id]],ohrm_timesheet[timesheet_id],ohrm_timesheet[state],"NF",0,1)</f>
        <v>APPROVED</v>
      </c>
      <c r="I726" s="1">
        <f>_xlfn.XLOOKUP(ohrm_timesheet_action_log[[#This Row],[timesheet_id]],ohrm_timesheet[timesheet_id],ohrm_timesheet[start_date],"NF",0,1)</f>
        <v>45054</v>
      </c>
      <c r="J726" s="1">
        <f>_xlfn.XLOOKUP(ohrm_timesheet_action_log[[#This Row],[timesheet_id]],ohrm_timesheet[timesheet_id],ohrm_timesheet[end_date],"NF",0,1)</f>
        <v>45060</v>
      </c>
      <c r="K726">
        <f>_xlfn.XLOOKUP(ohrm_timesheet_action_log[[#This Row],[timesheet_id]],ohrm_timesheet[timesheet_id],ohrm_timesheet[Year],"NF",0,1)</f>
        <v>2023</v>
      </c>
      <c r="L726">
        <f>_xlfn.XLOOKUP(ohrm_timesheet_action_log[[#This Row],[timesheet_id]],ohrm_timesheet[timesheet_id],ohrm_timesheet[Month],"NF",0,1)</f>
        <v>5</v>
      </c>
      <c r="AG726" s="5"/>
      <c r="AH726" s="5"/>
      <c r="AI726" s="5"/>
      <c r="AJ726" s="5"/>
      <c r="AT726"/>
      <c r="AU726"/>
      <c r="AV726"/>
      <c r="AW726"/>
    </row>
    <row r="727" spans="1:49" x14ac:dyDescent="0.3">
      <c r="A727">
        <v>465</v>
      </c>
      <c r="B727">
        <v>722</v>
      </c>
      <c r="D727" t="s">
        <v>675</v>
      </c>
      <c r="E727" s="1">
        <v>45081</v>
      </c>
      <c r="F727">
        <v>3</v>
      </c>
      <c r="G727" t="str">
        <f>_xlfn.XLOOKUP(ohrm_timesheet_action_log[[#This Row],[timesheet_id]],ohrm_timesheet[timesheet_id],ohrm_timesheet[Employee Name],"NF",0,1)</f>
        <v>x_Saurabh Shrivastava</v>
      </c>
      <c r="H727" t="str">
        <f>_xlfn.XLOOKUP(ohrm_timesheet_action_log[[#This Row],[timesheet_id]],ohrm_timesheet[timesheet_id],ohrm_timesheet[state],"NF",0,1)</f>
        <v>APPROVED</v>
      </c>
      <c r="I727" s="1">
        <f>_xlfn.XLOOKUP(ohrm_timesheet_action_log[[#This Row],[timesheet_id]],ohrm_timesheet[timesheet_id],ohrm_timesheet[start_date],"NF",0,1)</f>
        <v>45061</v>
      </c>
      <c r="J727" s="1">
        <f>_xlfn.XLOOKUP(ohrm_timesheet_action_log[[#This Row],[timesheet_id]],ohrm_timesheet[timesheet_id],ohrm_timesheet[end_date],"NF",0,1)</f>
        <v>45067</v>
      </c>
      <c r="K727">
        <f>_xlfn.XLOOKUP(ohrm_timesheet_action_log[[#This Row],[timesheet_id]],ohrm_timesheet[timesheet_id],ohrm_timesheet[Year],"NF",0,1)</f>
        <v>2023</v>
      </c>
      <c r="L727">
        <f>_xlfn.XLOOKUP(ohrm_timesheet_action_log[[#This Row],[timesheet_id]],ohrm_timesheet[timesheet_id],ohrm_timesheet[Month],"NF",0,1)</f>
        <v>5</v>
      </c>
      <c r="AG727" s="5"/>
      <c r="AH727" s="5"/>
      <c r="AI727" s="5"/>
      <c r="AJ727" s="5"/>
      <c r="AT727"/>
      <c r="AU727"/>
      <c r="AV727"/>
      <c r="AW727"/>
    </row>
    <row r="728" spans="1:49" x14ac:dyDescent="0.3">
      <c r="A728">
        <v>466</v>
      </c>
      <c r="B728">
        <v>723</v>
      </c>
      <c r="D728" t="s">
        <v>675</v>
      </c>
      <c r="E728" s="1">
        <v>45081</v>
      </c>
      <c r="F728">
        <v>3</v>
      </c>
      <c r="G728" t="str">
        <f>_xlfn.XLOOKUP(ohrm_timesheet_action_log[[#This Row],[timesheet_id]],ohrm_timesheet[timesheet_id],ohrm_timesheet[Employee Name],"NF",0,1)</f>
        <v>x_Saurabh Shrivastava</v>
      </c>
      <c r="H728" t="str">
        <f>_xlfn.XLOOKUP(ohrm_timesheet_action_log[[#This Row],[timesheet_id]],ohrm_timesheet[timesheet_id],ohrm_timesheet[state],"NF",0,1)</f>
        <v>APPROVED</v>
      </c>
      <c r="I728" s="1">
        <f>_xlfn.XLOOKUP(ohrm_timesheet_action_log[[#This Row],[timesheet_id]],ohrm_timesheet[timesheet_id],ohrm_timesheet[start_date],"NF",0,1)</f>
        <v>45068</v>
      </c>
      <c r="J728" s="1">
        <f>_xlfn.XLOOKUP(ohrm_timesheet_action_log[[#This Row],[timesheet_id]],ohrm_timesheet[timesheet_id],ohrm_timesheet[end_date],"NF",0,1)</f>
        <v>45074</v>
      </c>
      <c r="K728">
        <f>_xlfn.XLOOKUP(ohrm_timesheet_action_log[[#This Row],[timesheet_id]],ohrm_timesheet[timesheet_id],ohrm_timesheet[Year],"NF",0,1)</f>
        <v>2023</v>
      </c>
      <c r="L728">
        <f>_xlfn.XLOOKUP(ohrm_timesheet_action_log[[#This Row],[timesheet_id]],ohrm_timesheet[timesheet_id],ohrm_timesheet[Month],"NF",0,1)</f>
        <v>5</v>
      </c>
      <c r="AG728" s="5"/>
      <c r="AH728" s="5"/>
      <c r="AI728" s="5"/>
      <c r="AJ728" s="5"/>
      <c r="AT728"/>
      <c r="AU728"/>
      <c r="AV728"/>
      <c r="AW728"/>
    </row>
    <row r="729" spans="1:49" x14ac:dyDescent="0.3">
      <c r="A729">
        <v>459</v>
      </c>
      <c r="B729">
        <v>724</v>
      </c>
      <c r="D729" t="s">
        <v>675</v>
      </c>
      <c r="E729" s="1">
        <v>45081</v>
      </c>
      <c r="F729">
        <v>3</v>
      </c>
      <c r="G729" t="str">
        <f>_xlfn.XLOOKUP(ohrm_timesheet_action_log[[#This Row],[timesheet_id]],ohrm_timesheet[timesheet_id],ohrm_timesheet[Employee Name],"NF",0,1)</f>
        <v>x_Saurabh Shrivastava</v>
      </c>
      <c r="H729" t="str">
        <f>_xlfn.XLOOKUP(ohrm_timesheet_action_log[[#This Row],[timesheet_id]],ohrm_timesheet[timesheet_id],ohrm_timesheet[state],"NF",0,1)</f>
        <v>APPROVED</v>
      </c>
      <c r="I729" s="1">
        <f>_xlfn.XLOOKUP(ohrm_timesheet_action_log[[#This Row],[timesheet_id]],ohrm_timesheet[timesheet_id],ohrm_timesheet[start_date],"NF",0,1)</f>
        <v>45075</v>
      </c>
      <c r="J729" s="1">
        <f>_xlfn.XLOOKUP(ohrm_timesheet_action_log[[#This Row],[timesheet_id]],ohrm_timesheet[timesheet_id],ohrm_timesheet[end_date],"NF",0,1)</f>
        <v>45081</v>
      </c>
      <c r="K729">
        <f>_xlfn.XLOOKUP(ohrm_timesheet_action_log[[#This Row],[timesheet_id]],ohrm_timesheet[timesheet_id],ohrm_timesheet[Year],"NF",0,1)</f>
        <v>2023</v>
      </c>
      <c r="L729">
        <f>_xlfn.XLOOKUP(ohrm_timesheet_action_log[[#This Row],[timesheet_id]],ohrm_timesheet[timesheet_id],ohrm_timesheet[Month],"NF",0,1)</f>
        <v>5</v>
      </c>
      <c r="AG729" s="5"/>
      <c r="AH729" s="5"/>
      <c r="AI729" s="5"/>
      <c r="AJ729" s="5"/>
      <c r="AT729"/>
      <c r="AU729"/>
      <c r="AV729"/>
      <c r="AW729"/>
    </row>
    <row r="730" spans="1:49" x14ac:dyDescent="0.3">
      <c r="A730">
        <v>448</v>
      </c>
      <c r="B730">
        <v>725</v>
      </c>
      <c r="D730" t="s">
        <v>695</v>
      </c>
      <c r="E730" s="1">
        <v>45081</v>
      </c>
      <c r="F730">
        <v>3</v>
      </c>
      <c r="G730" t="str">
        <f>_xlfn.XLOOKUP(ohrm_timesheet_action_log[[#This Row],[timesheet_id]],ohrm_timesheet[timesheet_id],ohrm_timesheet[Employee Name],"NF",0,1)</f>
        <v>Neha Chaudhary</v>
      </c>
      <c r="H730" t="str">
        <f>_xlfn.XLOOKUP(ohrm_timesheet_action_log[[#This Row],[timesheet_id]],ohrm_timesheet[timesheet_id],ohrm_timesheet[state],"NF",0,1)</f>
        <v>APPROVED</v>
      </c>
      <c r="I730" s="1">
        <f>_xlfn.XLOOKUP(ohrm_timesheet_action_log[[#This Row],[timesheet_id]],ohrm_timesheet[timesheet_id],ohrm_timesheet[start_date],"NF",0,1)</f>
        <v>45047</v>
      </c>
      <c r="J730" s="1">
        <f>_xlfn.XLOOKUP(ohrm_timesheet_action_log[[#This Row],[timesheet_id]],ohrm_timesheet[timesheet_id],ohrm_timesheet[end_date],"NF",0,1)</f>
        <v>45053</v>
      </c>
      <c r="K730">
        <f>_xlfn.XLOOKUP(ohrm_timesheet_action_log[[#This Row],[timesheet_id]],ohrm_timesheet[timesheet_id],ohrm_timesheet[Year],"NF",0,1)</f>
        <v>2023</v>
      </c>
      <c r="L730">
        <f>_xlfn.XLOOKUP(ohrm_timesheet_action_log[[#This Row],[timesheet_id]],ohrm_timesheet[timesheet_id],ohrm_timesheet[Month],"NF",0,1)</f>
        <v>5</v>
      </c>
      <c r="AG730" s="5"/>
      <c r="AH730" s="5"/>
      <c r="AI730" s="5"/>
      <c r="AJ730" s="5"/>
      <c r="AT730"/>
      <c r="AU730"/>
      <c r="AV730"/>
      <c r="AW730"/>
    </row>
    <row r="731" spans="1:49" x14ac:dyDescent="0.3">
      <c r="A731">
        <v>448</v>
      </c>
      <c r="B731">
        <v>726</v>
      </c>
      <c r="D731" t="s">
        <v>675</v>
      </c>
      <c r="E731" s="1">
        <v>45081</v>
      </c>
      <c r="F731">
        <v>3</v>
      </c>
      <c r="G731" t="str">
        <f>_xlfn.XLOOKUP(ohrm_timesheet_action_log[[#This Row],[timesheet_id]],ohrm_timesheet[timesheet_id],ohrm_timesheet[Employee Name],"NF",0,1)</f>
        <v>Neha Chaudhary</v>
      </c>
      <c r="H731" t="str">
        <f>_xlfn.XLOOKUP(ohrm_timesheet_action_log[[#This Row],[timesheet_id]],ohrm_timesheet[timesheet_id],ohrm_timesheet[state],"NF",0,1)</f>
        <v>APPROVED</v>
      </c>
      <c r="I731" s="1">
        <f>_xlfn.XLOOKUP(ohrm_timesheet_action_log[[#This Row],[timesheet_id]],ohrm_timesheet[timesheet_id],ohrm_timesheet[start_date],"NF",0,1)</f>
        <v>45047</v>
      </c>
      <c r="J731" s="1">
        <f>_xlfn.XLOOKUP(ohrm_timesheet_action_log[[#This Row],[timesheet_id]],ohrm_timesheet[timesheet_id],ohrm_timesheet[end_date],"NF",0,1)</f>
        <v>45053</v>
      </c>
      <c r="K731">
        <f>_xlfn.XLOOKUP(ohrm_timesheet_action_log[[#This Row],[timesheet_id]],ohrm_timesheet[timesheet_id],ohrm_timesheet[Year],"NF",0,1)</f>
        <v>2023</v>
      </c>
      <c r="L731">
        <f>_xlfn.XLOOKUP(ohrm_timesheet_action_log[[#This Row],[timesheet_id]],ohrm_timesheet[timesheet_id],ohrm_timesheet[Month],"NF",0,1)</f>
        <v>5</v>
      </c>
      <c r="AG731" s="5"/>
      <c r="AH731" s="5"/>
      <c r="AI731" s="5"/>
      <c r="AJ731" s="5"/>
      <c r="AT731"/>
      <c r="AU731"/>
      <c r="AV731"/>
      <c r="AW731"/>
    </row>
    <row r="732" spans="1:49" x14ac:dyDescent="0.3">
      <c r="A732">
        <v>461</v>
      </c>
      <c r="B732">
        <v>727</v>
      </c>
      <c r="D732" t="s">
        <v>676</v>
      </c>
      <c r="E732" s="1">
        <v>45081</v>
      </c>
      <c r="F732">
        <v>16</v>
      </c>
      <c r="G732" t="str">
        <f>_xlfn.XLOOKUP(ohrm_timesheet_action_log[[#This Row],[timesheet_id]],ohrm_timesheet[timesheet_id],ohrm_timesheet[Employee Name],"NF",0,1)</f>
        <v>Neha Chaudhary</v>
      </c>
      <c r="H732" t="str">
        <f>_xlfn.XLOOKUP(ohrm_timesheet_action_log[[#This Row],[timesheet_id]],ohrm_timesheet[timesheet_id],ohrm_timesheet[state],"NF",0,1)</f>
        <v>APPROVED</v>
      </c>
      <c r="I732" s="1">
        <f>_xlfn.XLOOKUP(ohrm_timesheet_action_log[[#This Row],[timesheet_id]],ohrm_timesheet[timesheet_id],ohrm_timesheet[start_date],"NF",0,1)</f>
        <v>45054</v>
      </c>
      <c r="J732" s="1">
        <f>_xlfn.XLOOKUP(ohrm_timesheet_action_log[[#This Row],[timesheet_id]],ohrm_timesheet[timesheet_id],ohrm_timesheet[end_date],"NF",0,1)</f>
        <v>45060</v>
      </c>
      <c r="K732">
        <f>_xlfn.XLOOKUP(ohrm_timesheet_action_log[[#This Row],[timesheet_id]],ohrm_timesheet[timesheet_id],ohrm_timesheet[Year],"NF",0,1)</f>
        <v>2023</v>
      </c>
      <c r="L732">
        <f>_xlfn.XLOOKUP(ohrm_timesheet_action_log[[#This Row],[timesheet_id]],ohrm_timesheet[timesheet_id],ohrm_timesheet[Month],"NF",0,1)</f>
        <v>5</v>
      </c>
      <c r="AG732" s="5"/>
      <c r="AH732" s="5"/>
      <c r="AI732" s="5"/>
      <c r="AJ732" s="5"/>
      <c r="AT732"/>
      <c r="AU732"/>
      <c r="AV732"/>
      <c r="AW732"/>
    </row>
    <row r="733" spans="1:49" x14ac:dyDescent="0.3">
      <c r="A733">
        <v>456</v>
      </c>
      <c r="B733">
        <v>728</v>
      </c>
      <c r="D733" t="s">
        <v>676</v>
      </c>
      <c r="E733" s="1">
        <v>45081</v>
      </c>
      <c r="F733">
        <v>16</v>
      </c>
      <c r="G733" t="str">
        <f>_xlfn.XLOOKUP(ohrm_timesheet_action_log[[#This Row],[timesheet_id]],ohrm_timesheet[timesheet_id],ohrm_timesheet[Employee Name],"NF",0,1)</f>
        <v>Neha Chaudhary</v>
      </c>
      <c r="H733" t="str">
        <f>_xlfn.XLOOKUP(ohrm_timesheet_action_log[[#This Row],[timesheet_id]],ohrm_timesheet[timesheet_id],ohrm_timesheet[state],"NF",0,1)</f>
        <v>APPROVED</v>
      </c>
      <c r="I733" s="1">
        <f>_xlfn.XLOOKUP(ohrm_timesheet_action_log[[#This Row],[timesheet_id]],ohrm_timesheet[timesheet_id],ohrm_timesheet[start_date],"NF",0,1)</f>
        <v>45061</v>
      </c>
      <c r="J733" s="1">
        <f>_xlfn.XLOOKUP(ohrm_timesheet_action_log[[#This Row],[timesheet_id]],ohrm_timesheet[timesheet_id],ohrm_timesheet[end_date],"NF",0,1)</f>
        <v>45067</v>
      </c>
      <c r="K733">
        <f>_xlfn.XLOOKUP(ohrm_timesheet_action_log[[#This Row],[timesheet_id]],ohrm_timesheet[timesheet_id],ohrm_timesheet[Year],"NF",0,1)</f>
        <v>2023</v>
      </c>
      <c r="L733">
        <f>_xlfn.XLOOKUP(ohrm_timesheet_action_log[[#This Row],[timesheet_id]],ohrm_timesheet[timesheet_id],ohrm_timesheet[Month],"NF",0,1)</f>
        <v>5</v>
      </c>
      <c r="AG733" s="5"/>
      <c r="AH733" s="5"/>
      <c r="AI733" s="5"/>
      <c r="AJ733" s="5"/>
      <c r="AT733"/>
      <c r="AU733"/>
      <c r="AV733"/>
      <c r="AW733"/>
    </row>
    <row r="734" spans="1:49" x14ac:dyDescent="0.3">
      <c r="A734">
        <v>469</v>
      </c>
      <c r="B734">
        <v>729</v>
      </c>
      <c r="D734" t="s">
        <v>676</v>
      </c>
      <c r="E734" s="1">
        <v>45081</v>
      </c>
      <c r="F734">
        <v>16</v>
      </c>
      <c r="G734" t="str">
        <f>_xlfn.XLOOKUP(ohrm_timesheet_action_log[[#This Row],[timesheet_id]],ohrm_timesheet[timesheet_id],ohrm_timesheet[Employee Name],"NF",0,1)</f>
        <v>Neha Chaudhary</v>
      </c>
      <c r="H734" t="str">
        <f>_xlfn.XLOOKUP(ohrm_timesheet_action_log[[#This Row],[timesheet_id]],ohrm_timesheet[timesheet_id],ohrm_timesheet[state],"NF",0,1)</f>
        <v>APPROVED</v>
      </c>
      <c r="I734" s="1">
        <f>_xlfn.XLOOKUP(ohrm_timesheet_action_log[[#This Row],[timesheet_id]],ohrm_timesheet[timesheet_id],ohrm_timesheet[start_date],"NF",0,1)</f>
        <v>45068</v>
      </c>
      <c r="J734" s="1">
        <f>_xlfn.XLOOKUP(ohrm_timesheet_action_log[[#This Row],[timesheet_id]],ohrm_timesheet[timesheet_id],ohrm_timesheet[end_date],"NF",0,1)</f>
        <v>45074</v>
      </c>
      <c r="K734">
        <f>_xlfn.XLOOKUP(ohrm_timesheet_action_log[[#This Row],[timesheet_id]],ohrm_timesheet[timesheet_id],ohrm_timesheet[Year],"NF",0,1)</f>
        <v>2023</v>
      </c>
      <c r="L734">
        <f>_xlfn.XLOOKUP(ohrm_timesheet_action_log[[#This Row],[timesheet_id]],ohrm_timesheet[timesheet_id],ohrm_timesheet[Month],"NF",0,1)</f>
        <v>5</v>
      </c>
      <c r="AG734" s="5"/>
      <c r="AH734" s="5"/>
      <c r="AI734" s="5"/>
      <c r="AJ734" s="5"/>
      <c r="AT734"/>
      <c r="AU734"/>
      <c r="AV734"/>
      <c r="AW734"/>
    </row>
    <row r="735" spans="1:49" x14ac:dyDescent="0.3">
      <c r="A735">
        <v>458</v>
      </c>
      <c r="B735">
        <v>730</v>
      </c>
      <c r="D735" t="s">
        <v>676</v>
      </c>
      <c r="E735" s="1">
        <v>45081</v>
      </c>
      <c r="F735">
        <v>16</v>
      </c>
      <c r="G735" t="str">
        <f>_xlfn.XLOOKUP(ohrm_timesheet_action_log[[#This Row],[timesheet_id]],ohrm_timesheet[timesheet_id],ohrm_timesheet[Employee Name],"NF",0,1)</f>
        <v>Neha Chaudhary</v>
      </c>
      <c r="H735" t="str">
        <f>_xlfn.XLOOKUP(ohrm_timesheet_action_log[[#This Row],[timesheet_id]],ohrm_timesheet[timesheet_id],ohrm_timesheet[state],"NF",0,1)</f>
        <v>APPROVED</v>
      </c>
      <c r="I735" s="1">
        <f>_xlfn.XLOOKUP(ohrm_timesheet_action_log[[#This Row],[timesheet_id]],ohrm_timesheet[timesheet_id],ohrm_timesheet[start_date],"NF",0,1)</f>
        <v>45075</v>
      </c>
      <c r="J735" s="1">
        <f>_xlfn.XLOOKUP(ohrm_timesheet_action_log[[#This Row],[timesheet_id]],ohrm_timesheet[timesheet_id],ohrm_timesheet[end_date],"NF",0,1)</f>
        <v>45081</v>
      </c>
      <c r="K735">
        <f>_xlfn.XLOOKUP(ohrm_timesheet_action_log[[#This Row],[timesheet_id]],ohrm_timesheet[timesheet_id],ohrm_timesheet[Year],"NF",0,1)</f>
        <v>2023</v>
      </c>
      <c r="L735">
        <f>_xlfn.XLOOKUP(ohrm_timesheet_action_log[[#This Row],[timesheet_id]],ohrm_timesheet[timesheet_id],ohrm_timesheet[Month],"NF",0,1)</f>
        <v>5</v>
      </c>
      <c r="AG735" s="5"/>
      <c r="AH735" s="5"/>
      <c r="AI735" s="5"/>
      <c r="AJ735" s="5"/>
      <c r="AT735"/>
      <c r="AU735"/>
      <c r="AV735"/>
      <c r="AW735"/>
    </row>
    <row r="736" spans="1:49" x14ac:dyDescent="0.3">
      <c r="A736">
        <v>470</v>
      </c>
      <c r="B736">
        <v>731</v>
      </c>
      <c r="D736" t="s">
        <v>676</v>
      </c>
      <c r="E736" s="1">
        <v>45081</v>
      </c>
      <c r="F736">
        <v>14</v>
      </c>
      <c r="G736" t="str">
        <f>_xlfn.XLOOKUP(ohrm_timesheet_action_log[[#This Row],[timesheet_id]],ohrm_timesheet[timesheet_id],ohrm_timesheet[Employee Name],"NF",0,1)</f>
        <v>Amol Jalda</v>
      </c>
      <c r="H736" t="str">
        <f>_xlfn.XLOOKUP(ohrm_timesheet_action_log[[#This Row],[timesheet_id]],ohrm_timesheet[timesheet_id],ohrm_timesheet[state],"NF",0,1)</f>
        <v>APPROVED</v>
      </c>
      <c r="I736" s="1">
        <f>_xlfn.XLOOKUP(ohrm_timesheet_action_log[[#This Row],[timesheet_id]],ohrm_timesheet[timesheet_id],ohrm_timesheet[start_date],"NF",0,1)</f>
        <v>45075</v>
      </c>
      <c r="J736" s="1">
        <f>_xlfn.XLOOKUP(ohrm_timesheet_action_log[[#This Row],[timesheet_id]],ohrm_timesheet[timesheet_id],ohrm_timesheet[end_date],"NF",0,1)</f>
        <v>45081</v>
      </c>
      <c r="K736">
        <f>_xlfn.XLOOKUP(ohrm_timesheet_action_log[[#This Row],[timesheet_id]],ohrm_timesheet[timesheet_id],ohrm_timesheet[Year],"NF",0,1)</f>
        <v>2023</v>
      </c>
      <c r="L736">
        <f>_xlfn.XLOOKUP(ohrm_timesheet_action_log[[#This Row],[timesheet_id]],ohrm_timesheet[timesheet_id],ohrm_timesheet[Month],"NF",0,1)</f>
        <v>5</v>
      </c>
      <c r="AG736" s="5"/>
      <c r="AH736" s="5"/>
      <c r="AI736" s="5"/>
      <c r="AJ736" s="5"/>
      <c r="AT736"/>
      <c r="AU736"/>
      <c r="AV736"/>
      <c r="AW736"/>
    </row>
    <row r="737" spans="1:49" x14ac:dyDescent="0.3">
      <c r="A737">
        <v>472</v>
      </c>
      <c r="B737">
        <v>732</v>
      </c>
      <c r="D737" t="s">
        <v>676</v>
      </c>
      <c r="E737" s="1">
        <v>45081</v>
      </c>
      <c r="F737">
        <v>14</v>
      </c>
      <c r="G737" t="str">
        <f>_xlfn.XLOOKUP(ohrm_timesheet_action_log[[#This Row],[timesheet_id]],ohrm_timesheet[timesheet_id],ohrm_timesheet[Employee Name],"NF",0,1)</f>
        <v>Amol Jalda</v>
      </c>
      <c r="H737" t="str">
        <f>_xlfn.XLOOKUP(ohrm_timesheet_action_log[[#This Row],[timesheet_id]],ohrm_timesheet[timesheet_id],ohrm_timesheet[state],"NF",0,1)</f>
        <v>APPROVED</v>
      </c>
      <c r="I737" s="1">
        <f>_xlfn.XLOOKUP(ohrm_timesheet_action_log[[#This Row],[timesheet_id]],ohrm_timesheet[timesheet_id],ohrm_timesheet[start_date],"NF",0,1)</f>
        <v>45068</v>
      </c>
      <c r="J737" s="1">
        <f>_xlfn.XLOOKUP(ohrm_timesheet_action_log[[#This Row],[timesheet_id]],ohrm_timesheet[timesheet_id],ohrm_timesheet[end_date],"NF",0,1)</f>
        <v>45074</v>
      </c>
      <c r="K737">
        <f>_xlfn.XLOOKUP(ohrm_timesheet_action_log[[#This Row],[timesheet_id]],ohrm_timesheet[timesheet_id],ohrm_timesheet[Year],"NF",0,1)</f>
        <v>2023</v>
      </c>
      <c r="L737">
        <f>_xlfn.XLOOKUP(ohrm_timesheet_action_log[[#This Row],[timesheet_id]],ohrm_timesheet[timesheet_id],ohrm_timesheet[Month],"NF",0,1)</f>
        <v>5</v>
      </c>
      <c r="AG737" s="5"/>
      <c r="AH737" s="5"/>
      <c r="AI737" s="5"/>
      <c r="AJ737" s="5"/>
      <c r="AT737"/>
      <c r="AU737"/>
      <c r="AV737"/>
      <c r="AW737"/>
    </row>
    <row r="738" spans="1:49" x14ac:dyDescent="0.3">
      <c r="A738">
        <v>471</v>
      </c>
      <c r="B738">
        <v>733</v>
      </c>
      <c r="D738" t="s">
        <v>676</v>
      </c>
      <c r="E738" s="1">
        <v>45081</v>
      </c>
      <c r="F738">
        <v>14</v>
      </c>
      <c r="G738" t="str">
        <f>_xlfn.XLOOKUP(ohrm_timesheet_action_log[[#This Row],[timesheet_id]],ohrm_timesheet[timesheet_id],ohrm_timesheet[Employee Name],"NF",0,1)</f>
        <v>Amol Jalda</v>
      </c>
      <c r="H738" t="str">
        <f>_xlfn.XLOOKUP(ohrm_timesheet_action_log[[#This Row],[timesheet_id]],ohrm_timesheet[timesheet_id],ohrm_timesheet[state],"NF",0,1)</f>
        <v>APPROVED</v>
      </c>
      <c r="I738" s="1">
        <f>_xlfn.XLOOKUP(ohrm_timesheet_action_log[[#This Row],[timesheet_id]],ohrm_timesheet[timesheet_id],ohrm_timesheet[start_date],"NF",0,1)</f>
        <v>45061</v>
      </c>
      <c r="J738" s="1">
        <f>_xlfn.XLOOKUP(ohrm_timesheet_action_log[[#This Row],[timesheet_id]],ohrm_timesheet[timesheet_id],ohrm_timesheet[end_date],"NF",0,1)</f>
        <v>45067</v>
      </c>
      <c r="K738">
        <f>_xlfn.XLOOKUP(ohrm_timesheet_action_log[[#This Row],[timesheet_id]],ohrm_timesheet[timesheet_id],ohrm_timesheet[Year],"NF",0,1)</f>
        <v>2023</v>
      </c>
      <c r="L738">
        <f>_xlfn.XLOOKUP(ohrm_timesheet_action_log[[#This Row],[timesheet_id]],ohrm_timesheet[timesheet_id],ohrm_timesheet[Month],"NF",0,1)</f>
        <v>5</v>
      </c>
      <c r="AG738" s="5"/>
      <c r="AH738" s="5"/>
      <c r="AI738" s="5"/>
      <c r="AJ738" s="5"/>
      <c r="AT738"/>
      <c r="AU738"/>
      <c r="AV738"/>
      <c r="AW738"/>
    </row>
    <row r="739" spans="1:49" x14ac:dyDescent="0.3">
      <c r="A739">
        <v>453</v>
      </c>
      <c r="B739">
        <v>734</v>
      </c>
      <c r="D739" t="s">
        <v>676</v>
      </c>
      <c r="E739" s="1">
        <v>45081</v>
      </c>
      <c r="F739">
        <v>14</v>
      </c>
      <c r="G739" t="str">
        <f>_xlfn.XLOOKUP(ohrm_timesheet_action_log[[#This Row],[timesheet_id]],ohrm_timesheet[timesheet_id],ohrm_timesheet[Employee Name],"NF",0,1)</f>
        <v>Amol Jalda</v>
      </c>
      <c r="H739" t="str">
        <f>_xlfn.XLOOKUP(ohrm_timesheet_action_log[[#This Row],[timesheet_id]],ohrm_timesheet[timesheet_id],ohrm_timesheet[state],"NF",0,1)</f>
        <v>APPROVED</v>
      </c>
      <c r="I739" s="1">
        <f>_xlfn.XLOOKUP(ohrm_timesheet_action_log[[#This Row],[timesheet_id]],ohrm_timesheet[timesheet_id],ohrm_timesheet[start_date],"NF",0,1)</f>
        <v>45054</v>
      </c>
      <c r="J739" s="1">
        <f>_xlfn.XLOOKUP(ohrm_timesheet_action_log[[#This Row],[timesheet_id]],ohrm_timesheet[timesheet_id],ohrm_timesheet[end_date],"NF",0,1)</f>
        <v>45060</v>
      </c>
      <c r="K739">
        <f>_xlfn.XLOOKUP(ohrm_timesheet_action_log[[#This Row],[timesheet_id]],ohrm_timesheet[timesheet_id],ohrm_timesheet[Year],"NF",0,1)</f>
        <v>2023</v>
      </c>
      <c r="L739">
        <f>_xlfn.XLOOKUP(ohrm_timesheet_action_log[[#This Row],[timesheet_id]],ohrm_timesheet[timesheet_id],ohrm_timesheet[Month],"NF",0,1)</f>
        <v>5</v>
      </c>
      <c r="AG739" s="5"/>
      <c r="AH739" s="5"/>
      <c r="AI739" s="5"/>
      <c r="AJ739" s="5"/>
      <c r="AT739"/>
      <c r="AU739"/>
      <c r="AV739"/>
      <c r="AW739"/>
    </row>
    <row r="740" spans="1:49" x14ac:dyDescent="0.3">
      <c r="A740">
        <v>446</v>
      </c>
      <c r="B740">
        <v>735</v>
      </c>
      <c r="D740" t="s">
        <v>676</v>
      </c>
      <c r="E740" s="1">
        <v>45081</v>
      </c>
      <c r="F740">
        <v>14</v>
      </c>
      <c r="G740" t="str">
        <f>_xlfn.XLOOKUP(ohrm_timesheet_action_log[[#This Row],[timesheet_id]],ohrm_timesheet[timesheet_id],ohrm_timesheet[Employee Name],"NF",0,1)</f>
        <v>Amol Jalda</v>
      </c>
      <c r="H740" t="str">
        <f>_xlfn.XLOOKUP(ohrm_timesheet_action_log[[#This Row],[timesheet_id]],ohrm_timesheet[timesheet_id],ohrm_timesheet[state],"NF",0,1)</f>
        <v>APPROVED</v>
      </c>
      <c r="I740" s="1">
        <f>_xlfn.XLOOKUP(ohrm_timesheet_action_log[[#This Row],[timesheet_id]],ohrm_timesheet[timesheet_id],ohrm_timesheet[start_date],"NF",0,1)</f>
        <v>45047</v>
      </c>
      <c r="J740" s="1">
        <f>_xlfn.XLOOKUP(ohrm_timesheet_action_log[[#This Row],[timesheet_id]],ohrm_timesheet[timesheet_id],ohrm_timesheet[end_date],"NF",0,1)</f>
        <v>45053</v>
      </c>
      <c r="K740">
        <f>_xlfn.XLOOKUP(ohrm_timesheet_action_log[[#This Row],[timesheet_id]],ohrm_timesheet[timesheet_id],ohrm_timesheet[Year],"NF",0,1)</f>
        <v>2023</v>
      </c>
      <c r="L740">
        <f>_xlfn.XLOOKUP(ohrm_timesheet_action_log[[#This Row],[timesheet_id]],ohrm_timesheet[timesheet_id],ohrm_timesheet[Month],"NF",0,1)</f>
        <v>5</v>
      </c>
      <c r="AG740" s="5"/>
      <c r="AH740" s="5"/>
      <c r="AI740" s="5"/>
      <c r="AJ740" s="5"/>
      <c r="AT740"/>
      <c r="AU740"/>
      <c r="AV740"/>
      <c r="AW740"/>
    </row>
    <row r="741" spans="1:49" x14ac:dyDescent="0.3">
      <c r="A741">
        <v>447</v>
      </c>
      <c r="B741">
        <v>736</v>
      </c>
      <c r="D741" t="s">
        <v>676</v>
      </c>
      <c r="E741" s="1">
        <v>45082</v>
      </c>
      <c r="F741">
        <v>6</v>
      </c>
      <c r="G741" t="str">
        <f>_xlfn.XLOOKUP(ohrm_timesheet_action_log[[#This Row],[timesheet_id]],ohrm_timesheet[timesheet_id],ohrm_timesheet[Employee Name],"NF",0,1)</f>
        <v>Shekhar Sharma</v>
      </c>
      <c r="H741" t="str">
        <f>_xlfn.XLOOKUP(ohrm_timesheet_action_log[[#This Row],[timesheet_id]],ohrm_timesheet[timesheet_id],ohrm_timesheet[state],"NF",0,1)</f>
        <v>APPROVED</v>
      </c>
      <c r="I741" s="1">
        <f>_xlfn.XLOOKUP(ohrm_timesheet_action_log[[#This Row],[timesheet_id]],ohrm_timesheet[timesheet_id],ohrm_timesheet[start_date],"NF",0,1)</f>
        <v>45047</v>
      </c>
      <c r="J741" s="1">
        <f>_xlfn.XLOOKUP(ohrm_timesheet_action_log[[#This Row],[timesheet_id]],ohrm_timesheet[timesheet_id],ohrm_timesheet[end_date],"NF",0,1)</f>
        <v>45053</v>
      </c>
      <c r="K741">
        <f>_xlfn.XLOOKUP(ohrm_timesheet_action_log[[#This Row],[timesheet_id]],ohrm_timesheet[timesheet_id],ohrm_timesheet[Year],"NF",0,1)</f>
        <v>2023</v>
      </c>
      <c r="L741">
        <f>_xlfn.XLOOKUP(ohrm_timesheet_action_log[[#This Row],[timesheet_id]],ohrm_timesheet[timesheet_id],ohrm_timesheet[Month],"NF",0,1)</f>
        <v>5</v>
      </c>
      <c r="AG741" s="5"/>
      <c r="AH741" s="5"/>
      <c r="AI741" s="5"/>
      <c r="AJ741" s="5"/>
      <c r="AT741"/>
      <c r="AU741"/>
      <c r="AV741"/>
      <c r="AW741"/>
    </row>
    <row r="742" spans="1:49" x14ac:dyDescent="0.3">
      <c r="A742">
        <v>451</v>
      </c>
      <c r="B742">
        <v>737</v>
      </c>
      <c r="D742" t="s">
        <v>676</v>
      </c>
      <c r="E742" s="1">
        <v>45082</v>
      </c>
      <c r="F742">
        <v>6</v>
      </c>
      <c r="G742" t="str">
        <f>_xlfn.XLOOKUP(ohrm_timesheet_action_log[[#This Row],[timesheet_id]],ohrm_timesheet[timesheet_id],ohrm_timesheet[Employee Name],"NF",0,1)</f>
        <v>Shekhar Sharma</v>
      </c>
      <c r="H742" t="str">
        <f>_xlfn.XLOOKUP(ohrm_timesheet_action_log[[#This Row],[timesheet_id]],ohrm_timesheet[timesheet_id],ohrm_timesheet[state],"NF",0,1)</f>
        <v>APPROVED</v>
      </c>
      <c r="I742" s="1">
        <f>_xlfn.XLOOKUP(ohrm_timesheet_action_log[[#This Row],[timesheet_id]],ohrm_timesheet[timesheet_id],ohrm_timesheet[start_date],"NF",0,1)</f>
        <v>45054</v>
      </c>
      <c r="J742" s="1">
        <f>_xlfn.XLOOKUP(ohrm_timesheet_action_log[[#This Row],[timesheet_id]],ohrm_timesheet[timesheet_id],ohrm_timesheet[end_date],"NF",0,1)</f>
        <v>45060</v>
      </c>
      <c r="K742">
        <f>_xlfn.XLOOKUP(ohrm_timesheet_action_log[[#This Row],[timesheet_id]],ohrm_timesheet[timesheet_id],ohrm_timesheet[Year],"NF",0,1)</f>
        <v>2023</v>
      </c>
      <c r="L742">
        <f>_xlfn.XLOOKUP(ohrm_timesheet_action_log[[#This Row],[timesheet_id]],ohrm_timesheet[timesheet_id],ohrm_timesheet[Month],"NF",0,1)</f>
        <v>5</v>
      </c>
      <c r="AG742" s="5"/>
      <c r="AH742" s="5"/>
      <c r="AI742" s="5"/>
      <c r="AJ742" s="5"/>
      <c r="AT742"/>
      <c r="AU742"/>
      <c r="AV742"/>
      <c r="AW742"/>
    </row>
    <row r="743" spans="1:49" x14ac:dyDescent="0.3">
      <c r="A743">
        <v>454</v>
      </c>
      <c r="B743">
        <v>738</v>
      </c>
      <c r="D743" t="s">
        <v>676</v>
      </c>
      <c r="E743" s="1">
        <v>45082</v>
      </c>
      <c r="F743">
        <v>6</v>
      </c>
      <c r="G743" t="str">
        <f>_xlfn.XLOOKUP(ohrm_timesheet_action_log[[#This Row],[timesheet_id]],ohrm_timesheet[timesheet_id],ohrm_timesheet[Employee Name],"NF",0,1)</f>
        <v>Shekhar Sharma</v>
      </c>
      <c r="H743" t="str">
        <f>_xlfn.XLOOKUP(ohrm_timesheet_action_log[[#This Row],[timesheet_id]],ohrm_timesheet[timesheet_id],ohrm_timesheet[state],"NF",0,1)</f>
        <v>APPROVED</v>
      </c>
      <c r="I743" s="1">
        <f>_xlfn.XLOOKUP(ohrm_timesheet_action_log[[#This Row],[timesheet_id]],ohrm_timesheet[timesheet_id],ohrm_timesheet[start_date],"NF",0,1)</f>
        <v>45061</v>
      </c>
      <c r="J743" s="1">
        <f>_xlfn.XLOOKUP(ohrm_timesheet_action_log[[#This Row],[timesheet_id]],ohrm_timesheet[timesheet_id],ohrm_timesheet[end_date],"NF",0,1)</f>
        <v>45067</v>
      </c>
      <c r="K743">
        <f>_xlfn.XLOOKUP(ohrm_timesheet_action_log[[#This Row],[timesheet_id]],ohrm_timesheet[timesheet_id],ohrm_timesheet[Year],"NF",0,1)</f>
        <v>2023</v>
      </c>
      <c r="L743">
        <f>_xlfn.XLOOKUP(ohrm_timesheet_action_log[[#This Row],[timesheet_id]],ohrm_timesheet[timesheet_id],ohrm_timesheet[Month],"NF",0,1)</f>
        <v>5</v>
      </c>
      <c r="AG743" s="5"/>
      <c r="AH743" s="5"/>
      <c r="AI743" s="5"/>
      <c r="AJ743" s="5"/>
      <c r="AT743"/>
      <c r="AU743"/>
      <c r="AV743"/>
      <c r="AW743"/>
    </row>
    <row r="744" spans="1:49" x14ac:dyDescent="0.3">
      <c r="A744">
        <v>475</v>
      </c>
      <c r="B744">
        <v>739</v>
      </c>
      <c r="D744" t="s">
        <v>676</v>
      </c>
      <c r="E744" s="1">
        <v>45082</v>
      </c>
      <c r="F744">
        <v>6</v>
      </c>
      <c r="G744" t="str">
        <f>_xlfn.XLOOKUP(ohrm_timesheet_action_log[[#This Row],[timesheet_id]],ohrm_timesheet[timesheet_id],ohrm_timesheet[Employee Name],"NF",0,1)</f>
        <v>Shekhar Sharma</v>
      </c>
      <c r="H744" t="str">
        <f>_xlfn.XLOOKUP(ohrm_timesheet_action_log[[#This Row],[timesheet_id]],ohrm_timesheet[timesheet_id],ohrm_timesheet[state],"NF",0,1)</f>
        <v>APPROVED</v>
      </c>
      <c r="I744" s="1">
        <f>_xlfn.XLOOKUP(ohrm_timesheet_action_log[[#This Row],[timesheet_id]],ohrm_timesheet[timesheet_id],ohrm_timesheet[start_date],"NF",0,1)</f>
        <v>45068</v>
      </c>
      <c r="J744" s="1">
        <f>_xlfn.XLOOKUP(ohrm_timesheet_action_log[[#This Row],[timesheet_id]],ohrm_timesheet[timesheet_id],ohrm_timesheet[end_date],"NF",0,1)</f>
        <v>45074</v>
      </c>
      <c r="K744">
        <f>_xlfn.XLOOKUP(ohrm_timesheet_action_log[[#This Row],[timesheet_id]],ohrm_timesheet[timesheet_id],ohrm_timesheet[Year],"NF",0,1)</f>
        <v>2023</v>
      </c>
      <c r="L744">
        <f>_xlfn.XLOOKUP(ohrm_timesheet_action_log[[#This Row],[timesheet_id]],ohrm_timesheet[timesheet_id],ohrm_timesheet[Month],"NF",0,1)</f>
        <v>5</v>
      </c>
      <c r="AG744" s="5"/>
      <c r="AH744" s="5"/>
      <c r="AI744" s="5"/>
      <c r="AJ744" s="5"/>
      <c r="AT744"/>
      <c r="AU744"/>
      <c r="AV744"/>
      <c r="AW744"/>
    </row>
    <row r="745" spans="1:49" x14ac:dyDescent="0.3">
      <c r="A745">
        <v>474</v>
      </c>
      <c r="B745">
        <v>740</v>
      </c>
      <c r="D745" t="s">
        <v>676</v>
      </c>
      <c r="E745" s="1">
        <v>45082</v>
      </c>
      <c r="F745">
        <v>6</v>
      </c>
      <c r="G745" t="str">
        <f>_xlfn.XLOOKUP(ohrm_timesheet_action_log[[#This Row],[timesheet_id]],ohrm_timesheet[timesheet_id],ohrm_timesheet[Employee Name],"NF",0,1)</f>
        <v>Shekhar Sharma</v>
      </c>
      <c r="H745" t="str">
        <f>_xlfn.XLOOKUP(ohrm_timesheet_action_log[[#This Row],[timesheet_id]],ohrm_timesheet[timesheet_id],ohrm_timesheet[state],"NF",0,1)</f>
        <v>APPROVED</v>
      </c>
      <c r="I745" s="1">
        <f>_xlfn.XLOOKUP(ohrm_timesheet_action_log[[#This Row],[timesheet_id]],ohrm_timesheet[timesheet_id],ohrm_timesheet[start_date],"NF",0,1)</f>
        <v>45075</v>
      </c>
      <c r="J745" s="1">
        <f>_xlfn.XLOOKUP(ohrm_timesheet_action_log[[#This Row],[timesheet_id]],ohrm_timesheet[timesheet_id],ohrm_timesheet[end_date],"NF",0,1)</f>
        <v>45081</v>
      </c>
      <c r="K745">
        <f>_xlfn.XLOOKUP(ohrm_timesheet_action_log[[#This Row],[timesheet_id]],ohrm_timesheet[timesheet_id],ohrm_timesheet[Year],"NF",0,1)</f>
        <v>2023</v>
      </c>
      <c r="L745">
        <f>_xlfn.XLOOKUP(ohrm_timesheet_action_log[[#This Row],[timesheet_id]],ohrm_timesheet[timesheet_id],ohrm_timesheet[Month],"NF",0,1)</f>
        <v>5</v>
      </c>
      <c r="AG745" s="5"/>
      <c r="AH745" s="5"/>
      <c r="AI745" s="5"/>
      <c r="AJ745" s="5"/>
      <c r="AT745"/>
      <c r="AU745"/>
      <c r="AV745"/>
      <c r="AW745"/>
    </row>
    <row r="746" spans="1:49" x14ac:dyDescent="0.3">
      <c r="A746">
        <v>449</v>
      </c>
      <c r="B746">
        <v>741</v>
      </c>
      <c r="D746" t="s">
        <v>676</v>
      </c>
      <c r="E746" s="1">
        <v>45082</v>
      </c>
      <c r="F746">
        <v>100001</v>
      </c>
      <c r="G746" t="str">
        <f>_xlfn.XLOOKUP(ohrm_timesheet_action_log[[#This Row],[timesheet_id]],ohrm_timesheet[timesheet_id],ohrm_timesheet[Employee Name],"NF",0,1)</f>
        <v>Dinesh Agrawal</v>
      </c>
      <c r="H746" t="str">
        <f>_xlfn.XLOOKUP(ohrm_timesheet_action_log[[#This Row],[timesheet_id]],ohrm_timesheet[timesheet_id],ohrm_timesheet[state],"NF",0,1)</f>
        <v>APPROVED</v>
      </c>
      <c r="I746" s="1">
        <f>_xlfn.XLOOKUP(ohrm_timesheet_action_log[[#This Row],[timesheet_id]],ohrm_timesheet[timesheet_id],ohrm_timesheet[start_date],"NF",0,1)</f>
        <v>45047</v>
      </c>
      <c r="J746" s="1">
        <f>_xlfn.XLOOKUP(ohrm_timesheet_action_log[[#This Row],[timesheet_id]],ohrm_timesheet[timesheet_id],ohrm_timesheet[end_date],"NF",0,1)</f>
        <v>45053</v>
      </c>
      <c r="K746">
        <f>_xlfn.XLOOKUP(ohrm_timesheet_action_log[[#This Row],[timesheet_id]],ohrm_timesheet[timesheet_id],ohrm_timesheet[Year],"NF",0,1)</f>
        <v>2023</v>
      </c>
      <c r="L746">
        <f>_xlfn.XLOOKUP(ohrm_timesheet_action_log[[#This Row],[timesheet_id]],ohrm_timesheet[timesheet_id],ohrm_timesheet[Month],"NF",0,1)</f>
        <v>5</v>
      </c>
      <c r="AG746" s="5"/>
      <c r="AH746" s="5"/>
      <c r="AI746" s="5"/>
      <c r="AJ746" s="5"/>
      <c r="AT746"/>
      <c r="AU746"/>
      <c r="AV746"/>
      <c r="AW746"/>
    </row>
    <row r="747" spans="1:49" x14ac:dyDescent="0.3">
      <c r="A747">
        <v>452</v>
      </c>
      <c r="B747">
        <v>742</v>
      </c>
      <c r="D747" t="s">
        <v>676</v>
      </c>
      <c r="E747" s="1">
        <v>45082</v>
      </c>
      <c r="F747">
        <v>100001</v>
      </c>
      <c r="G747" t="str">
        <f>_xlfn.XLOOKUP(ohrm_timesheet_action_log[[#This Row],[timesheet_id]],ohrm_timesheet[timesheet_id],ohrm_timesheet[Employee Name],"NF",0,1)</f>
        <v>Dinesh Agrawal</v>
      </c>
      <c r="H747" t="str">
        <f>_xlfn.XLOOKUP(ohrm_timesheet_action_log[[#This Row],[timesheet_id]],ohrm_timesheet[timesheet_id],ohrm_timesheet[state],"NF",0,1)</f>
        <v>APPROVED</v>
      </c>
      <c r="I747" s="1">
        <f>_xlfn.XLOOKUP(ohrm_timesheet_action_log[[#This Row],[timesheet_id]],ohrm_timesheet[timesheet_id],ohrm_timesheet[start_date],"NF",0,1)</f>
        <v>45054</v>
      </c>
      <c r="J747" s="1">
        <f>_xlfn.XLOOKUP(ohrm_timesheet_action_log[[#This Row],[timesheet_id]],ohrm_timesheet[timesheet_id],ohrm_timesheet[end_date],"NF",0,1)</f>
        <v>45060</v>
      </c>
      <c r="K747">
        <f>_xlfn.XLOOKUP(ohrm_timesheet_action_log[[#This Row],[timesheet_id]],ohrm_timesheet[timesheet_id],ohrm_timesheet[Year],"NF",0,1)</f>
        <v>2023</v>
      </c>
      <c r="L747">
        <f>_xlfn.XLOOKUP(ohrm_timesheet_action_log[[#This Row],[timesheet_id]],ohrm_timesheet[timesheet_id],ohrm_timesheet[Month],"NF",0,1)</f>
        <v>5</v>
      </c>
      <c r="AG747" s="5"/>
      <c r="AH747" s="5"/>
      <c r="AI747" s="5"/>
      <c r="AJ747" s="5"/>
      <c r="AT747"/>
      <c r="AU747"/>
      <c r="AV747"/>
      <c r="AW747"/>
    </row>
    <row r="748" spans="1:49" x14ac:dyDescent="0.3">
      <c r="A748">
        <v>455</v>
      </c>
      <c r="B748">
        <v>743</v>
      </c>
      <c r="D748" t="s">
        <v>676</v>
      </c>
      <c r="E748" s="1">
        <v>45082</v>
      </c>
      <c r="F748">
        <v>100001</v>
      </c>
      <c r="G748" t="str">
        <f>_xlfn.XLOOKUP(ohrm_timesheet_action_log[[#This Row],[timesheet_id]],ohrm_timesheet[timesheet_id],ohrm_timesheet[Employee Name],"NF",0,1)</f>
        <v>Dinesh Agrawal</v>
      </c>
      <c r="H748" t="str">
        <f>_xlfn.XLOOKUP(ohrm_timesheet_action_log[[#This Row],[timesheet_id]],ohrm_timesheet[timesheet_id],ohrm_timesheet[state],"NF",0,1)</f>
        <v>APPROVED</v>
      </c>
      <c r="I748" s="1">
        <f>_xlfn.XLOOKUP(ohrm_timesheet_action_log[[#This Row],[timesheet_id]],ohrm_timesheet[timesheet_id],ohrm_timesheet[start_date],"NF",0,1)</f>
        <v>45061</v>
      </c>
      <c r="J748" s="1">
        <f>_xlfn.XLOOKUP(ohrm_timesheet_action_log[[#This Row],[timesheet_id]],ohrm_timesheet[timesheet_id],ohrm_timesheet[end_date],"NF",0,1)</f>
        <v>45067</v>
      </c>
      <c r="K748">
        <f>_xlfn.XLOOKUP(ohrm_timesheet_action_log[[#This Row],[timesheet_id]],ohrm_timesheet[timesheet_id],ohrm_timesheet[Year],"NF",0,1)</f>
        <v>2023</v>
      </c>
      <c r="L748">
        <f>_xlfn.XLOOKUP(ohrm_timesheet_action_log[[#This Row],[timesheet_id]],ohrm_timesheet[timesheet_id],ohrm_timesheet[Month],"NF",0,1)</f>
        <v>5</v>
      </c>
      <c r="AG748" s="5"/>
      <c r="AH748" s="5"/>
      <c r="AI748" s="5"/>
      <c r="AJ748" s="5"/>
      <c r="AT748"/>
      <c r="AU748"/>
      <c r="AV748"/>
      <c r="AW748"/>
    </row>
    <row r="749" spans="1:49" x14ac:dyDescent="0.3">
      <c r="A749">
        <v>477</v>
      </c>
      <c r="B749">
        <v>744</v>
      </c>
      <c r="D749" t="s">
        <v>676</v>
      </c>
      <c r="E749" s="1">
        <v>45082</v>
      </c>
      <c r="F749">
        <v>100001</v>
      </c>
      <c r="G749" t="str">
        <f>_xlfn.XLOOKUP(ohrm_timesheet_action_log[[#This Row],[timesheet_id]],ohrm_timesheet[timesheet_id],ohrm_timesheet[Employee Name],"NF",0,1)</f>
        <v>Dinesh Agrawal</v>
      </c>
      <c r="H749" t="str">
        <f>_xlfn.XLOOKUP(ohrm_timesheet_action_log[[#This Row],[timesheet_id]],ohrm_timesheet[timesheet_id],ohrm_timesheet[state],"NF",0,1)</f>
        <v>APPROVED</v>
      </c>
      <c r="I749" s="1">
        <f>_xlfn.XLOOKUP(ohrm_timesheet_action_log[[#This Row],[timesheet_id]],ohrm_timesheet[timesheet_id],ohrm_timesheet[start_date],"NF",0,1)</f>
        <v>45068</v>
      </c>
      <c r="J749" s="1">
        <f>_xlfn.XLOOKUP(ohrm_timesheet_action_log[[#This Row],[timesheet_id]],ohrm_timesheet[timesheet_id],ohrm_timesheet[end_date],"NF",0,1)</f>
        <v>45074</v>
      </c>
      <c r="K749">
        <f>_xlfn.XLOOKUP(ohrm_timesheet_action_log[[#This Row],[timesheet_id]],ohrm_timesheet[timesheet_id],ohrm_timesheet[Year],"NF",0,1)</f>
        <v>2023</v>
      </c>
      <c r="L749">
        <f>_xlfn.XLOOKUP(ohrm_timesheet_action_log[[#This Row],[timesheet_id]],ohrm_timesheet[timesheet_id],ohrm_timesheet[Month],"NF",0,1)</f>
        <v>5</v>
      </c>
      <c r="AG749" s="5"/>
      <c r="AH749" s="5"/>
      <c r="AI749" s="5"/>
      <c r="AJ749" s="5"/>
      <c r="AT749"/>
      <c r="AU749"/>
      <c r="AV749"/>
      <c r="AW749"/>
    </row>
    <row r="750" spans="1:49" x14ac:dyDescent="0.3">
      <c r="A750">
        <v>478</v>
      </c>
      <c r="B750">
        <v>745</v>
      </c>
      <c r="D750" t="s">
        <v>676</v>
      </c>
      <c r="E750" s="1">
        <v>45082</v>
      </c>
      <c r="F750">
        <v>100001</v>
      </c>
      <c r="G750" t="str">
        <f>_xlfn.XLOOKUP(ohrm_timesheet_action_log[[#This Row],[timesheet_id]],ohrm_timesheet[timesheet_id],ohrm_timesheet[Employee Name],"NF",0,1)</f>
        <v>Dinesh Agrawal</v>
      </c>
      <c r="H750" t="str">
        <f>_xlfn.XLOOKUP(ohrm_timesheet_action_log[[#This Row],[timesheet_id]],ohrm_timesheet[timesheet_id],ohrm_timesheet[state],"NF",0,1)</f>
        <v>APPROVED</v>
      </c>
      <c r="I750" s="1">
        <f>_xlfn.XLOOKUP(ohrm_timesheet_action_log[[#This Row],[timesheet_id]],ohrm_timesheet[timesheet_id],ohrm_timesheet[start_date],"NF",0,1)</f>
        <v>45075</v>
      </c>
      <c r="J750" s="1">
        <f>_xlfn.XLOOKUP(ohrm_timesheet_action_log[[#This Row],[timesheet_id]],ohrm_timesheet[timesheet_id],ohrm_timesheet[end_date],"NF",0,1)</f>
        <v>45081</v>
      </c>
      <c r="K750">
        <f>_xlfn.XLOOKUP(ohrm_timesheet_action_log[[#This Row],[timesheet_id]],ohrm_timesheet[timesheet_id],ohrm_timesheet[Year],"NF",0,1)</f>
        <v>2023</v>
      </c>
      <c r="L750">
        <f>_xlfn.XLOOKUP(ohrm_timesheet_action_log[[#This Row],[timesheet_id]],ohrm_timesheet[timesheet_id],ohrm_timesheet[Month],"NF",0,1)</f>
        <v>5</v>
      </c>
      <c r="AG750" s="5"/>
      <c r="AH750" s="5"/>
      <c r="AI750" s="5"/>
      <c r="AJ750" s="5"/>
      <c r="AT750"/>
      <c r="AU750"/>
      <c r="AV750"/>
      <c r="AW750"/>
    </row>
    <row r="751" spans="1:49" x14ac:dyDescent="0.3">
      <c r="A751">
        <v>449</v>
      </c>
      <c r="B751">
        <v>746</v>
      </c>
      <c r="D751" t="s">
        <v>675</v>
      </c>
      <c r="E751" s="1">
        <v>45097</v>
      </c>
      <c r="F751">
        <v>3</v>
      </c>
      <c r="G751" t="str">
        <f>_xlfn.XLOOKUP(ohrm_timesheet_action_log[[#This Row],[timesheet_id]],ohrm_timesheet[timesheet_id],ohrm_timesheet[Employee Name],"NF",0,1)</f>
        <v>Dinesh Agrawal</v>
      </c>
      <c r="H751" t="str">
        <f>_xlfn.XLOOKUP(ohrm_timesheet_action_log[[#This Row],[timesheet_id]],ohrm_timesheet[timesheet_id],ohrm_timesheet[state],"NF",0,1)</f>
        <v>APPROVED</v>
      </c>
      <c r="I751" s="1">
        <f>_xlfn.XLOOKUP(ohrm_timesheet_action_log[[#This Row],[timesheet_id]],ohrm_timesheet[timesheet_id],ohrm_timesheet[start_date],"NF",0,1)</f>
        <v>45047</v>
      </c>
      <c r="J751" s="1">
        <f>_xlfn.XLOOKUP(ohrm_timesheet_action_log[[#This Row],[timesheet_id]],ohrm_timesheet[timesheet_id],ohrm_timesheet[end_date],"NF",0,1)</f>
        <v>45053</v>
      </c>
      <c r="K751">
        <f>_xlfn.XLOOKUP(ohrm_timesheet_action_log[[#This Row],[timesheet_id]],ohrm_timesheet[timesheet_id],ohrm_timesheet[Year],"NF",0,1)</f>
        <v>2023</v>
      </c>
      <c r="L751">
        <f>_xlfn.XLOOKUP(ohrm_timesheet_action_log[[#This Row],[timesheet_id]],ohrm_timesheet[timesheet_id],ohrm_timesheet[Month],"NF",0,1)</f>
        <v>5</v>
      </c>
      <c r="AG751" s="5"/>
      <c r="AH751" s="5"/>
      <c r="AI751" s="5"/>
      <c r="AJ751" s="5"/>
      <c r="AT751"/>
      <c r="AU751"/>
      <c r="AV751"/>
      <c r="AW751"/>
    </row>
    <row r="752" spans="1:49" x14ac:dyDescent="0.3">
      <c r="A752">
        <v>452</v>
      </c>
      <c r="B752">
        <v>747</v>
      </c>
      <c r="D752" t="s">
        <v>675</v>
      </c>
      <c r="E752" s="1">
        <v>45097</v>
      </c>
      <c r="F752">
        <v>3</v>
      </c>
      <c r="G752" t="str">
        <f>_xlfn.XLOOKUP(ohrm_timesheet_action_log[[#This Row],[timesheet_id]],ohrm_timesheet[timesheet_id],ohrm_timesheet[Employee Name],"NF",0,1)</f>
        <v>Dinesh Agrawal</v>
      </c>
      <c r="H752" t="str">
        <f>_xlfn.XLOOKUP(ohrm_timesheet_action_log[[#This Row],[timesheet_id]],ohrm_timesheet[timesheet_id],ohrm_timesheet[state],"NF",0,1)</f>
        <v>APPROVED</v>
      </c>
      <c r="I752" s="1">
        <f>_xlfn.XLOOKUP(ohrm_timesheet_action_log[[#This Row],[timesheet_id]],ohrm_timesheet[timesheet_id],ohrm_timesheet[start_date],"NF",0,1)</f>
        <v>45054</v>
      </c>
      <c r="J752" s="1">
        <f>_xlfn.XLOOKUP(ohrm_timesheet_action_log[[#This Row],[timesheet_id]],ohrm_timesheet[timesheet_id],ohrm_timesheet[end_date],"NF",0,1)</f>
        <v>45060</v>
      </c>
      <c r="K752">
        <f>_xlfn.XLOOKUP(ohrm_timesheet_action_log[[#This Row],[timesheet_id]],ohrm_timesheet[timesheet_id],ohrm_timesheet[Year],"NF",0,1)</f>
        <v>2023</v>
      </c>
      <c r="L752">
        <f>_xlfn.XLOOKUP(ohrm_timesheet_action_log[[#This Row],[timesheet_id]],ohrm_timesheet[timesheet_id],ohrm_timesheet[Month],"NF",0,1)</f>
        <v>5</v>
      </c>
      <c r="AG752" s="5"/>
      <c r="AH752" s="5"/>
      <c r="AI752" s="5"/>
      <c r="AJ752" s="5"/>
      <c r="AT752"/>
      <c r="AU752"/>
      <c r="AV752"/>
      <c r="AW752"/>
    </row>
    <row r="753" spans="1:49" x14ac:dyDescent="0.3">
      <c r="A753">
        <v>455</v>
      </c>
      <c r="B753">
        <v>748</v>
      </c>
      <c r="D753" t="s">
        <v>675</v>
      </c>
      <c r="E753" s="1">
        <v>45097</v>
      </c>
      <c r="F753">
        <v>3</v>
      </c>
      <c r="G753" t="str">
        <f>_xlfn.XLOOKUP(ohrm_timesheet_action_log[[#This Row],[timesheet_id]],ohrm_timesheet[timesheet_id],ohrm_timesheet[Employee Name],"NF",0,1)</f>
        <v>Dinesh Agrawal</v>
      </c>
      <c r="H753" t="str">
        <f>_xlfn.XLOOKUP(ohrm_timesheet_action_log[[#This Row],[timesheet_id]],ohrm_timesheet[timesheet_id],ohrm_timesheet[state],"NF",0,1)</f>
        <v>APPROVED</v>
      </c>
      <c r="I753" s="1">
        <f>_xlfn.XLOOKUP(ohrm_timesheet_action_log[[#This Row],[timesheet_id]],ohrm_timesheet[timesheet_id],ohrm_timesheet[start_date],"NF",0,1)</f>
        <v>45061</v>
      </c>
      <c r="J753" s="1">
        <f>_xlfn.XLOOKUP(ohrm_timesheet_action_log[[#This Row],[timesheet_id]],ohrm_timesheet[timesheet_id],ohrm_timesheet[end_date],"NF",0,1)</f>
        <v>45067</v>
      </c>
      <c r="K753">
        <f>_xlfn.XLOOKUP(ohrm_timesheet_action_log[[#This Row],[timesheet_id]],ohrm_timesheet[timesheet_id],ohrm_timesheet[Year],"NF",0,1)</f>
        <v>2023</v>
      </c>
      <c r="L753">
        <f>_xlfn.XLOOKUP(ohrm_timesheet_action_log[[#This Row],[timesheet_id]],ohrm_timesheet[timesheet_id],ohrm_timesheet[Month],"NF",0,1)</f>
        <v>5</v>
      </c>
      <c r="AG753" s="5"/>
      <c r="AH753" s="5"/>
      <c r="AI753" s="5"/>
      <c r="AJ753" s="5"/>
      <c r="AT753"/>
      <c r="AU753"/>
      <c r="AV753"/>
      <c r="AW753"/>
    </row>
    <row r="754" spans="1:49" x14ac:dyDescent="0.3">
      <c r="A754">
        <v>477</v>
      </c>
      <c r="B754">
        <v>749</v>
      </c>
      <c r="D754" t="s">
        <v>675</v>
      </c>
      <c r="E754" s="1">
        <v>45097</v>
      </c>
      <c r="F754">
        <v>3</v>
      </c>
      <c r="G754" t="str">
        <f>_xlfn.XLOOKUP(ohrm_timesheet_action_log[[#This Row],[timesheet_id]],ohrm_timesheet[timesheet_id],ohrm_timesheet[Employee Name],"NF",0,1)</f>
        <v>Dinesh Agrawal</v>
      </c>
      <c r="H754" t="str">
        <f>_xlfn.XLOOKUP(ohrm_timesheet_action_log[[#This Row],[timesheet_id]],ohrm_timesheet[timesheet_id],ohrm_timesheet[state],"NF",0,1)</f>
        <v>APPROVED</v>
      </c>
      <c r="I754" s="1">
        <f>_xlfn.XLOOKUP(ohrm_timesheet_action_log[[#This Row],[timesheet_id]],ohrm_timesheet[timesheet_id],ohrm_timesheet[start_date],"NF",0,1)</f>
        <v>45068</v>
      </c>
      <c r="J754" s="1">
        <f>_xlfn.XLOOKUP(ohrm_timesheet_action_log[[#This Row],[timesheet_id]],ohrm_timesheet[timesheet_id],ohrm_timesheet[end_date],"NF",0,1)</f>
        <v>45074</v>
      </c>
      <c r="K754">
        <f>_xlfn.XLOOKUP(ohrm_timesheet_action_log[[#This Row],[timesheet_id]],ohrm_timesheet[timesheet_id],ohrm_timesheet[Year],"NF",0,1)</f>
        <v>2023</v>
      </c>
      <c r="L754">
        <f>_xlfn.XLOOKUP(ohrm_timesheet_action_log[[#This Row],[timesheet_id]],ohrm_timesheet[timesheet_id],ohrm_timesheet[Month],"NF",0,1)</f>
        <v>5</v>
      </c>
      <c r="AG754" s="5"/>
      <c r="AH754" s="5"/>
      <c r="AI754" s="5"/>
      <c r="AJ754" s="5"/>
      <c r="AT754"/>
      <c r="AU754"/>
      <c r="AV754"/>
      <c r="AW754"/>
    </row>
    <row r="755" spans="1:49" x14ac:dyDescent="0.3">
      <c r="A755">
        <v>478</v>
      </c>
      <c r="B755">
        <v>750</v>
      </c>
      <c r="D755" t="s">
        <v>675</v>
      </c>
      <c r="E755" s="1">
        <v>45097</v>
      </c>
      <c r="F755">
        <v>3</v>
      </c>
      <c r="G755" t="str">
        <f>_xlfn.XLOOKUP(ohrm_timesheet_action_log[[#This Row],[timesheet_id]],ohrm_timesheet[timesheet_id],ohrm_timesheet[Employee Name],"NF",0,1)</f>
        <v>Dinesh Agrawal</v>
      </c>
      <c r="H755" t="str">
        <f>_xlfn.XLOOKUP(ohrm_timesheet_action_log[[#This Row],[timesheet_id]],ohrm_timesheet[timesheet_id],ohrm_timesheet[state],"NF",0,1)</f>
        <v>APPROVED</v>
      </c>
      <c r="I755" s="1">
        <f>_xlfn.XLOOKUP(ohrm_timesheet_action_log[[#This Row],[timesheet_id]],ohrm_timesheet[timesheet_id],ohrm_timesheet[start_date],"NF",0,1)</f>
        <v>45075</v>
      </c>
      <c r="J755" s="1">
        <f>_xlfn.XLOOKUP(ohrm_timesheet_action_log[[#This Row],[timesheet_id]],ohrm_timesheet[timesheet_id],ohrm_timesheet[end_date],"NF",0,1)</f>
        <v>45081</v>
      </c>
      <c r="K755">
        <f>_xlfn.XLOOKUP(ohrm_timesheet_action_log[[#This Row],[timesheet_id]],ohrm_timesheet[timesheet_id],ohrm_timesheet[Year],"NF",0,1)</f>
        <v>2023</v>
      </c>
      <c r="L755">
        <f>_xlfn.XLOOKUP(ohrm_timesheet_action_log[[#This Row],[timesheet_id]],ohrm_timesheet[timesheet_id],ohrm_timesheet[Month],"NF",0,1)</f>
        <v>5</v>
      </c>
      <c r="AG755" s="5"/>
      <c r="AH755" s="5"/>
      <c r="AI755" s="5"/>
      <c r="AJ755" s="5"/>
      <c r="AT755"/>
      <c r="AU755"/>
      <c r="AV755"/>
      <c r="AW755"/>
    </row>
    <row r="756" spans="1:49" x14ac:dyDescent="0.3">
      <c r="A756">
        <v>461</v>
      </c>
      <c r="B756">
        <v>751</v>
      </c>
      <c r="D756" t="s">
        <v>675</v>
      </c>
      <c r="E756" s="1">
        <v>45097</v>
      </c>
      <c r="F756">
        <v>3</v>
      </c>
      <c r="G756" t="str">
        <f>_xlfn.XLOOKUP(ohrm_timesheet_action_log[[#This Row],[timesheet_id]],ohrm_timesheet[timesheet_id],ohrm_timesheet[Employee Name],"NF",0,1)</f>
        <v>Neha Chaudhary</v>
      </c>
      <c r="H756" t="str">
        <f>_xlfn.XLOOKUP(ohrm_timesheet_action_log[[#This Row],[timesheet_id]],ohrm_timesheet[timesheet_id],ohrm_timesheet[state],"NF",0,1)</f>
        <v>APPROVED</v>
      </c>
      <c r="I756" s="1">
        <f>_xlfn.XLOOKUP(ohrm_timesheet_action_log[[#This Row],[timesheet_id]],ohrm_timesheet[timesheet_id],ohrm_timesheet[start_date],"NF",0,1)</f>
        <v>45054</v>
      </c>
      <c r="J756" s="1">
        <f>_xlfn.XLOOKUP(ohrm_timesheet_action_log[[#This Row],[timesheet_id]],ohrm_timesheet[timesheet_id],ohrm_timesheet[end_date],"NF",0,1)</f>
        <v>45060</v>
      </c>
      <c r="K756">
        <f>_xlfn.XLOOKUP(ohrm_timesheet_action_log[[#This Row],[timesheet_id]],ohrm_timesheet[timesheet_id],ohrm_timesheet[Year],"NF",0,1)</f>
        <v>2023</v>
      </c>
      <c r="L756">
        <f>_xlfn.XLOOKUP(ohrm_timesheet_action_log[[#This Row],[timesheet_id]],ohrm_timesheet[timesheet_id],ohrm_timesheet[Month],"NF",0,1)</f>
        <v>5</v>
      </c>
      <c r="AG756" s="5"/>
      <c r="AH756" s="5"/>
      <c r="AI756" s="5"/>
      <c r="AJ756" s="5"/>
      <c r="AT756"/>
      <c r="AU756"/>
      <c r="AV756"/>
      <c r="AW756"/>
    </row>
    <row r="757" spans="1:49" x14ac:dyDescent="0.3">
      <c r="A757">
        <v>456</v>
      </c>
      <c r="B757">
        <v>752</v>
      </c>
      <c r="D757" t="s">
        <v>675</v>
      </c>
      <c r="E757" s="1">
        <v>45097</v>
      </c>
      <c r="F757">
        <v>3</v>
      </c>
      <c r="G757" t="str">
        <f>_xlfn.XLOOKUP(ohrm_timesheet_action_log[[#This Row],[timesheet_id]],ohrm_timesheet[timesheet_id],ohrm_timesheet[Employee Name],"NF",0,1)</f>
        <v>Neha Chaudhary</v>
      </c>
      <c r="H757" t="str">
        <f>_xlfn.XLOOKUP(ohrm_timesheet_action_log[[#This Row],[timesheet_id]],ohrm_timesheet[timesheet_id],ohrm_timesheet[state],"NF",0,1)</f>
        <v>APPROVED</v>
      </c>
      <c r="I757" s="1">
        <f>_xlfn.XLOOKUP(ohrm_timesheet_action_log[[#This Row],[timesheet_id]],ohrm_timesheet[timesheet_id],ohrm_timesheet[start_date],"NF",0,1)</f>
        <v>45061</v>
      </c>
      <c r="J757" s="1">
        <f>_xlfn.XLOOKUP(ohrm_timesheet_action_log[[#This Row],[timesheet_id]],ohrm_timesheet[timesheet_id],ohrm_timesheet[end_date],"NF",0,1)</f>
        <v>45067</v>
      </c>
      <c r="K757">
        <f>_xlfn.XLOOKUP(ohrm_timesheet_action_log[[#This Row],[timesheet_id]],ohrm_timesheet[timesheet_id],ohrm_timesheet[Year],"NF",0,1)</f>
        <v>2023</v>
      </c>
      <c r="L757">
        <f>_xlfn.XLOOKUP(ohrm_timesheet_action_log[[#This Row],[timesheet_id]],ohrm_timesheet[timesheet_id],ohrm_timesheet[Month],"NF",0,1)</f>
        <v>5</v>
      </c>
      <c r="AG757" s="5"/>
      <c r="AH757" s="5"/>
      <c r="AI757" s="5"/>
      <c r="AJ757" s="5"/>
      <c r="AT757"/>
      <c r="AU757"/>
      <c r="AV757"/>
      <c r="AW757"/>
    </row>
    <row r="758" spans="1:49" x14ac:dyDescent="0.3">
      <c r="A758">
        <v>469</v>
      </c>
      <c r="B758">
        <v>753</v>
      </c>
      <c r="D758" t="s">
        <v>675</v>
      </c>
      <c r="E758" s="1">
        <v>45097</v>
      </c>
      <c r="F758">
        <v>3</v>
      </c>
      <c r="G758" t="str">
        <f>_xlfn.XLOOKUP(ohrm_timesheet_action_log[[#This Row],[timesheet_id]],ohrm_timesheet[timesheet_id],ohrm_timesheet[Employee Name],"NF",0,1)</f>
        <v>Neha Chaudhary</v>
      </c>
      <c r="H758" t="str">
        <f>_xlfn.XLOOKUP(ohrm_timesheet_action_log[[#This Row],[timesheet_id]],ohrm_timesheet[timesheet_id],ohrm_timesheet[state],"NF",0,1)</f>
        <v>APPROVED</v>
      </c>
      <c r="I758" s="1">
        <f>_xlfn.XLOOKUP(ohrm_timesheet_action_log[[#This Row],[timesheet_id]],ohrm_timesheet[timesheet_id],ohrm_timesheet[start_date],"NF",0,1)</f>
        <v>45068</v>
      </c>
      <c r="J758" s="1">
        <f>_xlfn.XLOOKUP(ohrm_timesheet_action_log[[#This Row],[timesheet_id]],ohrm_timesheet[timesheet_id],ohrm_timesheet[end_date],"NF",0,1)</f>
        <v>45074</v>
      </c>
      <c r="K758">
        <f>_xlfn.XLOOKUP(ohrm_timesheet_action_log[[#This Row],[timesheet_id]],ohrm_timesheet[timesheet_id],ohrm_timesheet[Year],"NF",0,1)</f>
        <v>2023</v>
      </c>
      <c r="L758">
        <f>_xlfn.XLOOKUP(ohrm_timesheet_action_log[[#This Row],[timesheet_id]],ohrm_timesheet[timesheet_id],ohrm_timesheet[Month],"NF",0,1)</f>
        <v>5</v>
      </c>
      <c r="AG758" s="5"/>
      <c r="AH758" s="5"/>
      <c r="AI758" s="5"/>
      <c r="AJ758" s="5"/>
      <c r="AT758"/>
      <c r="AU758"/>
      <c r="AV758"/>
      <c r="AW758"/>
    </row>
    <row r="759" spans="1:49" x14ac:dyDescent="0.3">
      <c r="A759">
        <v>458</v>
      </c>
      <c r="B759">
        <v>754</v>
      </c>
      <c r="D759" t="s">
        <v>675</v>
      </c>
      <c r="E759" s="1">
        <v>45097</v>
      </c>
      <c r="F759">
        <v>3</v>
      </c>
      <c r="G759" t="str">
        <f>_xlfn.XLOOKUP(ohrm_timesheet_action_log[[#This Row],[timesheet_id]],ohrm_timesheet[timesheet_id],ohrm_timesheet[Employee Name],"NF",0,1)</f>
        <v>Neha Chaudhary</v>
      </c>
      <c r="H759" t="str">
        <f>_xlfn.XLOOKUP(ohrm_timesheet_action_log[[#This Row],[timesheet_id]],ohrm_timesheet[timesheet_id],ohrm_timesheet[state],"NF",0,1)</f>
        <v>APPROVED</v>
      </c>
      <c r="I759" s="1">
        <f>_xlfn.XLOOKUP(ohrm_timesheet_action_log[[#This Row],[timesheet_id]],ohrm_timesheet[timesheet_id],ohrm_timesheet[start_date],"NF",0,1)</f>
        <v>45075</v>
      </c>
      <c r="J759" s="1">
        <f>_xlfn.XLOOKUP(ohrm_timesheet_action_log[[#This Row],[timesheet_id]],ohrm_timesheet[timesheet_id],ohrm_timesheet[end_date],"NF",0,1)</f>
        <v>45081</v>
      </c>
      <c r="K759">
        <f>_xlfn.XLOOKUP(ohrm_timesheet_action_log[[#This Row],[timesheet_id]],ohrm_timesheet[timesheet_id],ohrm_timesheet[Year],"NF",0,1)</f>
        <v>2023</v>
      </c>
      <c r="L759">
        <f>_xlfn.XLOOKUP(ohrm_timesheet_action_log[[#This Row],[timesheet_id]],ohrm_timesheet[timesheet_id],ohrm_timesheet[Month],"NF",0,1)</f>
        <v>5</v>
      </c>
      <c r="AG759" s="5"/>
      <c r="AH759" s="5"/>
      <c r="AI759" s="5"/>
      <c r="AJ759" s="5"/>
      <c r="AT759"/>
      <c r="AU759"/>
      <c r="AV759"/>
      <c r="AW759"/>
    </row>
    <row r="760" spans="1:49" x14ac:dyDescent="0.3">
      <c r="A760">
        <v>446</v>
      </c>
      <c r="B760">
        <v>755</v>
      </c>
      <c r="D760" t="s">
        <v>675</v>
      </c>
      <c r="E760" s="1">
        <v>45097</v>
      </c>
      <c r="F760">
        <v>3</v>
      </c>
      <c r="G760" t="str">
        <f>_xlfn.XLOOKUP(ohrm_timesheet_action_log[[#This Row],[timesheet_id]],ohrm_timesheet[timesheet_id],ohrm_timesheet[Employee Name],"NF",0,1)</f>
        <v>Amol Jalda</v>
      </c>
      <c r="H760" t="str">
        <f>_xlfn.XLOOKUP(ohrm_timesheet_action_log[[#This Row],[timesheet_id]],ohrm_timesheet[timesheet_id],ohrm_timesheet[state],"NF",0,1)</f>
        <v>APPROVED</v>
      </c>
      <c r="I760" s="1">
        <f>_xlfn.XLOOKUP(ohrm_timesheet_action_log[[#This Row],[timesheet_id]],ohrm_timesheet[timesheet_id],ohrm_timesheet[start_date],"NF",0,1)</f>
        <v>45047</v>
      </c>
      <c r="J760" s="1">
        <f>_xlfn.XLOOKUP(ohrm_timesheet_action_log[[#This Row],[timesheet_id]],ohrm_timesheet[timesheet_id],ohrm_timesheet[end_date],"NF",0,1)</f>
        <v>45053</v>
      </c>
      <c r="K760">
        <f>_xlfn.XLOOKUP(ohrm_timesheet_action_log[[#This Row],[timesheet_id]],ohrm_timesheet[timesheet_id],ohrm_timesheet[Year],"NF",0,1)</f>
        <v>2023</v>
      </c>
      <c r="L760">
        <f>_xlfn.XLOOKUP(ohrm_timesheet_action_log[[#This Row],[timesheet_id]],ohrm_timesheet[timesheet_id],ohrm_timesheet[Month],"NF",0,1)</f>
        <v>5</v>
      </c>
      <c r="AG760" s="5"/>
      <c r="AH760" s="5"/>
      <c r="AI760" s="5"/>
      <c r="AJ760" s="5"/>
      <c r="AT760"/>
      <c r="AU760"/>
      <c r="AV760"/>
      <c r="AW760"/>
    </row>
    <row r="761" spans="1:49" x14ac:dyDescent="0.3">
      <c r="A761">
        <v>453</v>
      </c>
      <c r="B761">
        <v>756</v>
      </c>
      <c r="D761" t="s">
        <v>675</v>
      </c>
      <c r="E761" s="1">
        <v>45097</v>
      </c>
      <c r="F761">
        <v>3</v>
      </c>
      <c r="G761" t="str">
        <f>_xlfn.XLOOKUP(ohrm_timesheet_action_log[[#This Row],[timesheet_id]],ohrm_timesheet[timesheet_id],ohrm_timesheet[Employee Name],"NF",0,1)</f>
        <v>Amol Jalda</v>
      </c>
      <c r="H761" t="str">
        <f>_xlfn.XLOOKUP(ohrm_timesheet_action_log[[#This Row],[timesheet_id]],ohrm_timesheet[timesheet_id],ohrm_timesheet[state],"NF",0,1)</f>
        <v>APPROVED</v>
      </c>
      <c r="I761" s="1">
        <f>_xlfn.XLOOKUP(ohrm_timesheet_action_log[[#This Row],[timesheet_id]],ohrm_timesheet[timesheet_id],ohrm_timesheet[start_date],"NF",0,1)</f>
        <v>45054</v>
      </c>
      <c r="J761" s="1">
        <f>_xlfn.XLOOKUP(ohrm_timesheet_action_log[[#This Row],[timesheet_id]],ohrm_timesheet[timesheet_id],ohrm_timesheet[end_date],"NF",0,1)</f>
        <v>45060</v>
      </c>
      <c r="K761">
        <f>_xlfn.XLOOKUP(ohrm_timesheet_action_log[[#This Row],[timesheet_id]],ohrm_timesheet[timesheet_id],ohrm_timesheet[Year],"NF",0,1)</f>
        <v>2023</v>
      </c>
      <c r="L761">
        <f>_xlfn.XLOOKUP(ohrm_timesheet_action_log[[#This Row],[timesheet_id]],ohrm_timesheet[timesheet_id],ohrm_timesheet[Month],"NF",0,1)</f>
        <v>5</v>
      </c>
      <c r="AG761" s="5"/>
      <c r="AH761" s="5"/>
      <c r="AI761" s="5"/>
      <c r="AJ761" s="5"/>
      <c r="AT761"/>
      <c r="AU761"/>
      <c r="AV761"/>
      <c r="AW761"/>
    </row>
    <row r="762" spans="1:49" x14ac:dyDescent="0.3">
      <c r="A762">
        <v>471</v>
      </c>
      <c r="B762">
        <v>757</v>
      </c>
      <c r="D762" t="s">
        <v>675</v>
      </c>
      <c r="E762" s="1">
        <v>45097</v>
      </c>
      <c r="F762">
        <v>3</v>
      </c>
      <c r="G762" t="str">
        <f>_xlfn.XLOOKUP(ohrm_timesheet_action_log[[#This Row],[timesheet_id]],ohrm_timesheet[timesheet_id],ohrm_timesheet[Employee Name],"NF",0,1)</f>
        <v>Amol Jalda</v>
      </c>
      <c r="H762" t="str">
        <f>_xlfn.XLOOKUP(ohrm_timesheet_action_log[[#This Row],[timesheet_id]],ohrm_timesheet[timesheet_id],ohrm_timesheet[state],"NF",0,1)</f>
        <v>APPROVED</v>
      </c>
      <c r="I762" s="1">
        <f>_xlfn.XLOOKUP(ohrm_timesheet_action_log[[#This Row],[timesheet_id]],ohrm_timesheet[timesheet_id],ohrm_timesheet[start_date],"NF",0,1)</f>
        <v>45061</v>
      </c>
      <c r="J762" s="1">
        <f>_xlfn.XLOOKUP(ohrm_timesheet_action_log[[#This Row],[timesheet_id]],ohrm_timesheet[timesheet_id],ohrm_timesheet[end_date],"NF",0,1)</f>
        <v>45067</v>
      </c>
      <c r="K762">
        <f>_xlfn.XLOOKUP(ohrm_timesheet_action_log[[#This Row],[timesheet_id]],ohrm_timesheet[timesheet_id],ohrm_timesheet[Year],"NF",0,1)</f>
        <v>2023</v>
      </c>
      <c r="L762">
        <f>_xlfn.XLOOKUP(ohrm_timesheet_action_log[[#This Row],[timesheet_id]],ohrm_timesheet[timesheet_id],ohrm_timesheet[Month],"NF",0,1)</f>
        <v>5</v>
      </c>
      <c r="AG762" s="5"/>
      <c r="AH762" s="5"/>
      <c r="AI762" s="5"/>
      <c r="AJ762" s="5"/>
      <c r="AT762"/>
      <c r="AU762"/>
      <c r="AV762"/>
      <c r="AW762"/>
    </row>
    <row r="763" spans="1:49" x14ac:dyDescent="0.3">
      <c r="A763">
        <v>472</v>
      </c>
      <c r="B763">
        <v>758</v>
      </c>
      <c r="D763" t="s">
        <v>675</v>
      </c>
      <c r="E763" s="1">
        <v>45097</v>
      </c>
      <c r="F763">
        <v>3</v>
      </c>
      <c r="G763" t="str">
        <f>_xlfn.XLOOKUP(ohrm_timesheet_action_log[[#This Row],[timesheet_id]],ohrm_timesheet[timesheet_id],ohrm_timesheet[Employee Name],"NF",0,1)</f>
        <v>Amol Jalda</v>
      </c>
      <c r="H763" t="str">
        <f>_xlfn.XLOOKUP(ohrm_timesheet_action_log[[#This Row],[timesheet_id]],ohrm_timesheet[timesheet_id],ohrm_timesheet[state],"NF",0,1)</f>
        <v>APPROVED</v>
      </c>
      <c r="I763" s="1">
        <f>_xlfn.XLOOKUP(ohrm_timesheet_action_log[[#This Row],[timesheet_id]],ohrm_timesheet[timesheet_id],ohrm_timesheet[start_date],"NF",0,1)</f>
        <v>45068</v>
      </c>
      <c r="J763" s="1">
        <f>_xlfn.XLOOKUP(ohrm_timesheet_action_log[[#This Row],[timesheet_id]],ohrm_timesheet[timesheet_id],ohrm_timesheet[end_date],"NF",0,1)</f>
        <v>45074</v>
      </c>
      <c r="K763">
        <f>_xlfn.XLOOKUP(ohrm_timesheet_action_log[[#This Row],[timesheet_id]],ohrm_timesheet[timesheet_id],ohrm_timesheet[Year],"NF",0,1)</f>
        <v>2023</v>
      </c>
      <c r="L763">
        <f>_xlfn.XLOOKUP(ohrm_timesheet_action_log[[#This Row],[timesheet_id]],ohrm_timesheet[timesheet_id],ohrm_timesheet[Month],"NF",0,1)</f>
        <v>5</v>
      </c>
      <c r="AG763" s="5"/>
      <c r="AH763" s="5"/>
      <c r="AI763" s="5"/>
      <c r="AJ763" s="5"/>
      <c r="AT763"/>
      <c r="AU763"/>
      <c r="AV763"/>
      <c r="AW763"/>
    </row>
    <row r="764" spans="1:49" x14ac:dyDescent="0.3">
      <c r="A764">
        <v>470</v>
      </c>
      <c r="B764">
        <v>759</v>
      </c>
      <c r="D764" t="s">
        <v>675</v>
      </c>
      <c r="E764" s="1">
        <v>45097</v>
      </c>
      <c r="F764">
        <v>3</v>
      </c>
      <c r="G764" t="str">
        <f>_xlfn.XLOOKUP(ohrm_timesheet_action_log[[#This Row],[timesheet_id]],ohrm_timesheet[timesheet_id],ohrm_timesheet[Employee Name],"NF",0,1)</f>
        <v>Amol Jalda</v>
      </c>
      <c r="H764" t="str">
        <f>_xlfn.XLOOKUP(ohrm_timesheet_action_log[[#This Row],[timesheet_id]],ohrm_timesheet[timesheet_id],ohrm_timesheet[state],"NF",0,1)</f>
        <v>APPROVED</v>
      </c>
      <c r="I764" s="1">
        <f>_xlfn.XLOOKUP(ohrm_timesheet_action_log[[#This Row],[timesheet_id]],ohrm_timesheet[timesheet_id],ohrm_timesheet[start_date],"NF",0,1)</f>
        <v>45075</v>
      </c>
      <c r="J764" s="1">
        <f>_xlfn.XLOOKUP(ohrm_timesheet_action_log[[#This Row],[timesheet_id]],ohrm_timesheet[timesheet_id],ohrm_timesheet[end_date],"NF",0,1)</f>
        <v>45081</v>
      </c>
      <c r="K764">
        <f>_xlfn.XLOOKUP(ohrm_timesheet_action_log[[#This Row],[timesheet_id]],ohrm_timesheet[timesheet_id],ohrm_timesheet[Year],"NF",0,1)</f>
        <v>2023</v>
      </c>
      <c r="L764">
        <f>_xlfn.XLOOKUP(ohrm_timesheet_action_log[[#This Row],[timesheet_id]],ohrm_timesheet[timesheet_id],ohrm_timesheet[Month],"NF",0,1)</f>
        <v>5</v>
      </c>
      <c r="AG764" s="5"/>
      <c r="AH764" s="5"/>
      <c r="AI764" s="5"/>
      <c r="AJ764" s="5"/>
      <c r="AT764"/>
      <c r="AU764"/>
      <c r="AV764"/>
      <c r="AW764"/>
    </row>
    <row r="765" spans="1:49" x14ac:dyDescent="0.3">
      <c r="A765">
        <v>447</v>
      </c>
      <c r="B765">
        <v>760</v>
      </c>
      <c r="D765" t="s">
        <v>675</v>
      </c>
      <c r="E765" s="1">
        <v>45097</v>
      </c>
      <c r="F765">
        <v>3</v>
      </c>
      <c r="G765" t="str">
        <f>_xlfn.XLOOKUP(ohrm_timesheet_action_log[[#This Row],[timesheet_id]],ohrm_timesheet[timesheet_id],ohrm_timesheet[Employee Name],"NF",0,1)</f>
        <v>Shekhar Sharma</v>
      </c>
      <c r="H765" t="str">
        <f>_xlfn.XLOOKUP(ohrm_timesheet_action_log[[#This Row],[timesheet_id]],ohrm_timesheet[timesheet_id],ohrm_timesheet[state],"NF",0,1)</f>
        <v>APPROVED</v>
      </c>
      <c r="I765" s="1">
        <f>_xlfn.XLOOKUP(ohrm_timesheet_action_log[[#This Row],[timesheet_id]],ohrm_timesheet[timesheet_id],ohrm_timesheet[start_date],"NF",0,1)</f>
        <v>45047</v>
      </c>
      <c r="J765" s="1">
        <f>_xlfn.XLOOKUP(ohrm_timesheet_action_log[[#This Row],[timesheet_id]],ohrm_timesheet[timesheet_id],ohrm_timesheet[end_date],"NF",0,1)</f>
        <v>45053</v>
      </c>
      <c r="K765">
        <f>_xlfn.XLOOKUP(ohrm_timesheet_action_log[[#This Row],[timesheet_id]],ohrm_timesheet[timesheet_id],ohrm_timesheet[Year],"NF",0,1)</f>
        <v>2023</v>
      </c>
      <c r="L765">
        <f>_xlfn.XLOOKUP(ohrm_timesheet_action_log[[#This Row],[timesheet_id]],ohrm_timesheet[timesheet_id],ohrm_timesheet[Month],"NF",0,1)</f>
        <v>5</v>
      </c>
      <c r="AG765" s="5"/>
      <c r="AH765" s="5"/>
      <c r="AI765" s="5"/>
      <c r="AJ765" s="5"/>
      <c r="AT765"/>
      <c r="AU765"/>
      <c r="AV765"/>
      <c r="AW765"/>
    </row>
    <row r="766" spans="1:49" x14ac:dyDescent="0.3">
      <c r="A766">
        <v>451</v>
      </c>
      <c r="B766">
        <v>761</v>
      </c>
      <c r="D766" t="s">
        <v>675</v>
      </c>
      <c r="E766" s="1">
        <v>45097</v>
      </c>
      <c r="F766">
        <v>3</v>
      </c>
      <c r="G766" t="str">
        <f>_xlfn.XLOOKUP(ohrm_timesheet_action_log[[#This Row],[timesheet_id]],ohrm_timesheet[timesheet_id],ohrm_timesheet[Employee Name],"NF",0,1)</f>
        <v>Shekhar Sharma</v>
      </c>
      <c r="H766" t="str">
        <f>_xlfn.XLOOKUP(ohrm_timesheet_action_log[[#This Row],[timesheet_id]],ohrm_timesheet[timesheet_id],ohrm_timesheet[state],"NF",0,1)</f>
        <v>APPROVED</v>
      </c>
      <c r="I766" s="1">
        <f>_xlfn.XLOOKUP(ohrm_timesheet_action_log[[#This Row],[timesheet_id]],ohrm_timesheet[timesheet_id],ohrm_timesheet[start_date],"NF",0,1)</f>
        <v>45054</v>
      </c>
      <c r="J766" s="1">
        <f>_xlfn.XLOOKUP(ohrm_timesheet_action_log[[#This Row],[timesheet_id]],ohrm_timesheet[timesheet_id],ohrm_timesheet[end_date],"NF",0,1)</f>
        <v>45060</v>
      </c>
      <c r="K766">
        <f>_xlfn.XLOOKUP(ohrm_timesheet_action_log[[#This Row],[timesheet_id]],ohrm_timesheet[timesheet_id],ohrm_timesheet[Year],"NF",0,1)</f>
        <v>2023</v>
      </c>
      <c r="L766">
        <f>_xlfn.XLOOKUP(ohrm_timesheet_action_log[[#This Row],[timesheet_id]],ohrm_timesheet[timesheet_id],ohrm_timesheet[Month],"NF",0,1)</f>
        <v>5</v>
      </c>
      <c r="AG766" s="5"/>
      <c r="AH766" s="5"/>
      <c r="AI766" s="5"/>
      <c r="AJ766" s="5"/>
      <c r="AT766"/>
      <c r="AU766"/>
      <c r="AV766"/>
      <c r="AW766"/>
    </row>
    <row r="767" spans="1:49" x14ac:dyDescent="0.3">
      <c r="A767">
        <v>454</v>
      </c>
      <c r="B767">
        <v>762</v>
      </c>
      <c r="D767" t="s">
        <v>675</v>
      </c>
      <c r="E767" s="1">
        <v>45097</v>
      </c>
      <c r="F767">
        <v>3</v>
      </c>
      <c r="G767" t="str">
        <f>_xlfn.XLOOKUP(ohrm_timesheet_action_log[[#This Row],[timesheet_id]],ohrm_timesheet[timesheet_id],ohrm_timesheet[Employee Name],"NF",0,1)</f>
        <v>Shekhar Sharma</v>
      </c>
      <c r="H767" t="str">
        <f>_xlfn.XLOOKUP(ohrm_timesheet_action_log[[#This Row],[timesheet_id]],ohrm_timesheet[timesheet_id],ohrm_timesheet[state],"NF",0,1)</f>
        <v>APPROVED</v>
      </c>
      <c r="I767" s="1">
        <f>_xlfn.XLOOKUP(ohrm_timesheet_action_log[[#This Row],[timesheet_id]],ohrm_timesheet[timesheet_id],ohrm_timesheet[start_date],"NF",0,1)</f>
        <v>45061</v>
      </c>
      <c r="J767" s="1">
        <f>_xlfn.XLOOKUP(ohrm_timesheet_action_log[[#This Row],[timesheet_id]],ohrm_timesheet[timesheet_id],ohrm_timesheet[end_date],"NF",0,1)</f>
        <v>45067</v>
      </c>
      <c r="K767">
        <f>_xlfn.XLOOKUP(ohrm_timesheet_action_log[[#This Row],[timesheet_id]],ohrm_timesheet[timesheet_id],ohrm_timesheet[Year],"NF",0,1)</f>
        <v>2023</v>
      </c>
      <c r="L767">
        <f>_xlfn.XLOOKUP(ohrm_timesheet_action_log[[#This Row],[timesheet_id]],ohrm_timesheet[timesheet_id],ohrm_timesheet[Month],"NF",0,1)</f>
        <v>5</v>
      </c>
      <c r="AG767" s="5"/>
      <c r="AH767" s="5"/>
      <c r="AI767" s="5"/>
      <c r="AJ767" s="5"/>
      <c r="AT767"/>
      <c r="AU767"/>
      <c r="AV767"/>
      <c r="AW767"/>
    </row>
    <row r="768" spans="1:49" x14ac:dyDescent="0.3">
      <c r="A768">
        <v>475</v>
      </c>
      <c r="B768">
        <v>763</v>
      </c>
      <c r="D768" t="s">
        <v>675</v>
      </c>
      <c r="E768" s="1">
        <v>45097</v>
      </c>
      <c r="F768">
        <v>3</v>
      </c>
      <c r="G768" t="str">
        <f>_xlfn.XLOOKUP(ohrm_timesheet_action_log[[#This Row],[timesheet_id]],ohrm_timesheet[timesheet_id],ohrm_timesheet[Employee Name],"NF",0,1)</f>
        <v>Shekhar Sharma</v>
      </c>
      <c r="H768" t="str">
        <f>_xlfn.XLOOKUP(ohrm_timesheet_action_log[[#This Row],[timesheet_id]],ohrm_timesheet[timesheet_id],ohrm_timesheet[state],"NF",0,1)</f>
        <v>APPROVED</v>
      </c>
      <c r="I768" s="1">
        <f>_xlfn.XLOOKUP(ohrm_timesheet_action_log[[#This Row],[timesheet_id]],ohrm_timesheet[timesheet_id],ohrm_timesheet[start_date],"NF",0,1)</f>
        <v>45068</v>
      </c>
      <c r="J768" s="1">
        <f>_xlfn.XLOOKUP(ohrm_timesheet_action_log[[#This Row],[timesheet_id]],ohrm_timesheet[timesheet_id],ohrm_timesheet[end_date],"NF",0,1)</f>
        <v>45074</v>
      </c>
      <c r="K768">
        <f>_xlfn.XLOOKUP(ohrm_timesheet_action_log[[#This Row],[timesheet_id]],ohrm_timesheet[timesheet_id],ohrm_timesheet[Year],"NF",0,1)</f>
        <v>2023</v>
      </c>
      <c r="L768">
        <f>_xlfn.XLOOKUP(ohrm_timesheet_action_log[[#This Row],[timesheet_id]],ohrm_timesheet[timesheet_id],ohrm_timesheet[Month],"NF",0,1)</f>
        <v>5</v>
      </c>
      <c r="AG768" s="5"/>
      <c r="AH768" s="5"/>
      <c r="AI768" s="5"/>
      <c r="AJ768" s="5"/>
      <c r="AT768"/>
      <c r="AU768"/>
      <c r="AV768"/>
      <c r="AW768"/>
    </row>
    <row r="769" spans="1:49" x14ac:dyDescent="0.3">
      <c r="A769">
        <v>474</v>
      </c>
      <c r="B769">
        <v>764</v>
      </c>
      <c r="D769" t="s">
        <v>675</v>
      </c>
      <c r="E769" s="1">
        <v>45097</v>
      </c>
      <c r="F769">
        <v>3</v>
      </c>
      <c r="G769" t="str">
        <f>_xlfn.XLOOKUP(ohrm_timesheet_action_log[[#This Row],[timesheet_id]],ohrm_timesheet[timesheet_id],ohrm_timesheet[Employee Name],"NF",0,1)</f>
        <v>Shekhar Sharma</v>
      </c>
      <c r="H769" t="str">
        <f>_xlfn.XLOOKUP(ohrm_timesheet_action_log[[#This Row],[timesheet_id]],ohrm_timesheet[timesheet_id],ohrm_timesheet[state],"NF",0,1)</f>
        <v>APPROVED</v>
      </c>
      <c r="I769" s="1">
        <f>_xlfn.XLOOKUP(ohrm_timesheet_action_log[[#This Row],[timesheet_id]],ohrm_timesheet[timesheet_id],ohrm_timesheet[start_date],"NF",0,1)</f>
        <v>45075</v>
      </c>
      <c r="J769" s="1">
        <f>_xlfn.XLOOKUP(ohrm_timesheet_action_log[[#This Row],[timesheet_id]],ohrm_timesheet[timesheet_id],ohrm_timesheet[end_date],"NF",0,1)</f>
        <v>45081</v>
      </c>
      <c r="K769">
        <f>_xlfn.XLOOKUP(ohrm_timesheet_action_log[[#This Row],[timesheet_id]],ohrm_timesheet[timesheet_id],ohrm_timesheet[Year],"NF",0,1)</f>
        <v>2023</v>
      </c>
      <c r="L769">
        <f>_xlfn.XLOOKUP(ohrm_timesheet_action_log[[#This Row],[timesheet_id]],ohrm_timesheet[timesheet_id],ohrm_timesheet[Month],"NF",0,1)</f>
        <v>5</v>
      </c>
      <c r="AG769" s="5"/>
      <c r="AH769" s="5"/>
      <c r="AI769" s="5"/>
      <c r="AJ769" s="5"/>
      <c r="AT769"/>
      <c r="AU769"/>
      <c r="AV769"/>
      <c r="AW769"/>
    </row>
    <row r="770" spans="1:49" x14ac:dyDescent="0.3">
      <c r="A770">
        <v>485</v>
      </c>
      <c r="B770">
        <v>765</v>
      </c>
      <c r="D770" t="s">
        <v>676</v>
      </c>
      <c r="E770" s="1">
        <v>45110</v>
      </c>
      <c r="F770">
        <v>100001</v>
      </c>
      <c r="G770" t="str">
        <f>_xlfn.XLOOKUP(ohrm_timesheet_action_log[[#This Row],[timesheet_id]],ohrm_timesheet[timesheet_id],ohrm_timesheet[Employee Name],"NF",0,1)</f>
        <v>Dinesh Agrawal</v>
      </c>
      <c r="H770" t="str">
        <f>_xlfn.XLOOKUP(ohrm_timesheet_action_log[[#This Row],[timesheet_id]],ohrm_timesheet[timesheet_id],ohrm_timesheet[state],"NF",0,1)</f>
        <v>APPROVED</v>
      </c>
      <c r="I770" s="1">
        <f>_xlfn.XLOOKUP(ohrm_timesheet_action_log[[#This Row],[timesheet_id]],ohrm_timesheet[timesheet_id],ohrm_timesheet[start_date],"NF",0,1)</f>
        <v>45103</v>
      </c>
      <c r="J770" s="1">
        <f>_xlfn.XLOOKUP(ohrm_timesheet_action_log[[#This Row],[timesheet_id]],ohrm_timesheet[timesheet_id],ohrm_timesheet[end_date],"NF",0,1)</f>
        <v>45109</v>
      </c>
      <c r="K770">
        <f>_xlfn.XLOOKUP(ohrm_timesheet_action_log[[#This Row],[timesheet_id]],ohrm_timesheet[timesheet_id],ohrm_timesheet[Year],"NF",0,1)</f>
        <v>2023</v>
      </c>
      <c r="L770">
        <f>_xlfn.XLOOKUP(ohrm_timesheet_action_log[[#This Row],[timesheet_id]],ohrm_timesheet[timesheet_id],ohrm_timesheet[Month],"NF",0,1)</f>
        <v>6</v>
      </c>
      <c r="AG770" s="5"/>
      <c r="AH770" s="5"/>
      <c r="AI770" s="5"/>
      <c r="AJ770" s="5"/>
      <c r="AT770"/>
      <c r="AU770"/>
      <c r="AV770"/>
      <c r="AW770"/>
    </row>
    <row r="771" spans="1:49" x14ac:dyDescent="0.3">
      <c r="A771">
        <v>479</v>
      </c>
      <c r="B771">
        <v>766</v>
      </c>
      <c r="D771" t="s">
        <v>676</v>
      </c>
      <c r="E771" s="1">
        <v>45110</v>
      </c>
      <c r="F771">
        <v>100001</v>
      </c>
      <c r="G771" t="str">
        <f>_xlfn.XLOOKUP(ohrm_timesheet_action_log[[#This Row],[timesheet_id]],ohrm_timesheet[timesheet_id],ohrm_timesheet[Employee Name],"NF",0,1)</f>
        <v>Dinesh Agrawal</v>
      </c>
      <c r="H771" t="str">
        <f>_xlfn.XLOOKUP(ohrm_timesheet_action_log[[#This Row],[timesheet_id]],ohrm_timesheet[timesheet_id],ohrm_timesheet[state],"NF",0,1)</f>
        <v>APPROVED</v>
      </c>
      <c r="I771" s="1">
        <f>_xlfn.XLOOKUP(ohrm_timesheet_action_log[[#This Row],[timesheet_id]],ohrm_timesheet[timesheet_id],ohrm_timesheet[start_date],"NF",0,1)</f>
        <v>45096</v>
      </c>
      <c r="J771" s="1">
        <f>_xlfn.XLOOKUP(ohrm_timesheet_action_log[[#This Row],[timesheet_id]],ohrm_timesheet[timesheet_id],ohrm_timesheet[end_date],"NF",0,1)</f>
        <v>45102</v>
      </c>
      <c r="K771">
        <f>_xlfn.XLOOKUP(ohrm_timesheet_action_log[[#This Row],[timesheet_id]],ohrm_timesheet[timesheet_id],ohrm_timesheet[Year],"NF",0,1)</f>
        <v>2023</v>
      </c>
      <c r="L771">
        <f>_xlfn.XLOOKUP(ohrm_timesheet_action_log[[#This Row],[timesheet_id]],ohrm_timesheet[timesheet_id],ohrm_timesheet[Month],"NF",0,1)</f>
        <v>6</v>
      </c>
      <c r="AG771" s="5"/>
      <c r="AH771" s="5"/>
      <c r="AI771" s="5"/>
      <c r="AJ771" s="5"/>
      <c r="AT771"/>
      <c r="AU771"/>
      <c r="AV771"/>
      <c r="AW771"/>
    </row>
    <row r="772" spans="1:49" x14ac:dyDescent="0.3">
      <c r="A772">
        <v>490</v>
      </c>
      <c r="B772">
        <v>767</v>
      </c>
      <c r="D772" t="s">
        <v>676</v>
      </c>
      <c r="E772" s="1">
        <v>45110</v>
      </c>
      <c r="F772">
        <v>100001</v>
      </c>
      <c r="G772" t="str">
        <f>_xlfn.XLOOKUP(ohrm_timesheet_action_log[[#This Row],[timesheet_id]],ohrm_timesheet[timesheet_id],ohrm_timesheet[Employee Name],"NF",0,1)</f>
        <v>Dinesh Agrawal</v>
      </c>
      <c r="H772" t="str">
        <f>_xlfn.XLOOKUP(ohrm_timesheet_action_log[[#This Row],[timesheet_id]],ohrm_timesheet[timesheet_id],ohrm_timesheet[state],"NF",0,1)</f>
        <v>APPROVED</v>
      </c>
      <c r="I772" s="1">
        <f>_xlfn.XLOOKUP(ohrm_timesheet_action_log[[#This Row],[timesheet_id]],ohrm_timesheet[timesheet_id],ohrm_timesheet[start_date],"NF",0,1)</f>
        <v>45089</v>
      </c>
      <c r="J772" s="1">
        <f>_xlfn.XLOOKUP(ohrm_timesheet_action_log[[#This Row],[timesheet_id]],ohrm_timesheet[timesheet_id],ohrm_timesheet[end_date],"NF",0,1)</f>
        <v>45095</v>
      </c>
      <c r="K772">
        <f>_xlfn.XLOOKUP(ohrm_timesheet_action_log[[#This Row],[timesheet_id]],ohrm_timesheet[timesheet_id],ohrm_timesheet[Year],"NF",0,1)</f>
        <v>2023</v>
      </c>
      <c r="L772">
        <f>_xlfn.XLOOKUP(ohrm_timesheet_action_log[[#This Row],[timesheet_id]],ohrm_timesheet[timesheet_id],ohrm_timesheet[Month],"NF",0,1)</f>
        <v>6</v>
      </c>
      <c r="AG772" s="5"/>
      <c r="AH772" s="5"/>
      <c r="AI772" s="5"/>
      <c r="AJ772" s="5"/>
      <c r="AT772"/>
      <c r="AU772"/>
      <c r="AV772"/>
      <c r="AW772"/>
    </row>
    <row r="773" spans="1:49" x14ac:dyDescent="0.3">
      <c r="A773">
        <v>476</v>
      </c>
      <c r="B773">
        <v>768</v>
      </c>
      <c r="D773" t="s">
        <v>676</v>
      </c>
      <c r="E773" s="1">
        <v>45110</v>
      </c>
      <c r="F773">
        <v>100001</v>
      </c>
      <c r="G773" t="str">
        <f>_xlfn.XLOOKUP(ohrm_timesheet_action_log[[#This Row],[timesheet_id]],ohrm_timesheet[timesheet_id],ohrm_timesheet[Employee Name],"NF",0,1)</f>
        <v>Dinesh Agrawal</v>
      </c>
      <c r="H773" t="str">
        <f>_xlfn.XLOOKUP(ohrm_timesheet_action_log[[#This Row],[timesheet_id]],ohrm_timesheet[timesheet_id],ohrm_timesheet[state],"NF",0,1)</f>
        <v>APPROVED</v>
      </c>
      <c r="I773" s="1">
        <f>_xlfn.XLOOKUP(ohrm_timesheet_action_log[[#This Row],[timesheet_id]],ohrm_timesheet[timesheet_id],ohrm_timesheet[start_date],"NF",0,1)</f>
        <v>45082</v>
      </c>
      <c r="J773" s="1">
        <f>_xlfn.XLOOKUP(ohrm_timesheet_action_log[[#This Row],[timesheet_id]],ohrm_timesheet[timesheet_id],ohrm_timesheet[end_date],"NF",0,1)</f>
        <v>45088</v>
      </c>
      <c r="K773">
        <f>_xlfn.XLOOKUP(ohrm_timesheet_action_log[[#This Row],[timesheet_id]],ohrm_timesheet[timesheet_id],ohrm_timesheet[Year],"NF",0,1)</f>
        <v>2023</v>
      </c>
      <c r="L773">
        <f>_xlfn.XLOOKUP(ohrm_timesheet_action_log[[#This Row],[timesheet_id]],ohrm_timesheet[timesheet_id],ohrm_timesheet[Month],"NF",0,1)</f>
        <v>6</v>
      </c>
      <c r="AG773" s="5"/>
      <c r="AH773" s="5"/>
      <c r="AI773" s="5"/>
      <c r="AJ773" s="5"/>
      <c r="AT773"/>
      <c r="AU773"/>
      <c r="AV773"/>
      <c r="AW773"/>
    </row>
    <row r="774" spans="1:49" x14ac:dyDescent="0.3">
      <c r="A774">
        <v>483</v>
      </c>
      <c r="B774">
        <v>769</v>
      </c>
      <c r="D774" t="s">
        <v>676</v>
      </c>
      <c r="E774" s="1">
        <v>45110</v>
      </c>
      <c r="F774">
        <v>15</v>
      </c>
      <c r="G774" t="str">
        <f>_xlfn.XLOOKUP(ohrm_timesheet_action_log[[#This Row],[timesheet_id]],ohrm_timesheet[timesheet_id],ohrm_timesheet[Employee Name],"NF",0,1)</f>
        <v>Gaurav Kokcha</v>
      </c>
      <c r="H774" t="str">
        <f>_xlfn.XLOOKUP(ohrm_timesheet_action_log[[#This Row],[timesheet_id]],ohrm_timesheet[timesheet_id],ohrm_timesheet[state],"NF",0,1)</f>
        <v>APPROVED</v>
      </c>
      <c r="I774" s="1">
        <f>_xlfn.XLOOKUP(ohrm_timesheet_action_log[[#This Row],[timesheet_id]],ohrm_timesheet[timesheet_id],ohrm_timesheet[start_date],"NF",0,1)</f>
        <v>45082</v>
      </c>
      <c r="J774" s="1">
        <f>_xlfn.XLOOKUP(ohrm_timesheet_action_log[[#This Row],[timesheet_id]],ohrm_timesheet[timesheet_id],ohrm_timesheet[end_date],"NF",0,1)</f>
        <v>45088</v>
      </c>
      <c r="K774">
        <f>_xlfn.XLOOKUP(ohrm_timesheet_action_log[[#This Row],[timesheet_id]],ohrm_timesheet[timesheet_id],ohrm_timesheet[Year],"NF",0,1)</f>
        <v>2023</v>
      </c>
      <c r="L774">
        <f>_xlfn.XLOOKUP(ohrm_timesheet_action_log[[#This Row],[timesheet_id]],ohrm_timesheet[timesheet_id],ohrm_timesheet[Month],"NF",0,1)</f>
        <v>6</v>
      </c>
      <c r="AG774" s="5"/>
      <c r="AH774" s="5"/>
      <c r="AI774" s="5"/>
      <c r="AJ774" s="5"/>
      <c r="AT774"/>
      <c r="AU774"/>
      <c r="AV774"/>
      <c r="AW774"/>
    </row>
    <row r="775" spans="1:49" x14ac:dyDescent="0.3">
      <c r="A775">
        <v>484</v>
      </c>
      <c r="B775">
        <v>770</v>
      </c>
      <c r="D775" t="s">
        <v>676</v>
      </c>
      <c r="E775" s="1">
        <v>45110</v>
      </c>
      <c r="F775">
        <v>15</v>
      </c>
      <c r="G775" t="str">
        <f>_xlfn.XLOOKUP(ohrm_timesheet_action_log[[#This Row],[timesheet_id]],ohrm_timesheet[timesheet_id],ohrm_timesheet[Employee Name],"NF",0,1)</f>
        <v>Gaurav Kokcha</v>
      </c>
      <c r="H775" t="str">
        <f>_xlfn.XLOOKUP(ohrm_timesheet_action_log[[#This Row],[timesheet_id]],ohrm_timesheet[timesheet_id],ohrm_timesheet[state],"NF",0,1)</f>
        <v>APPROVED</v>
      </c>
      <c r="I775" s="1">
        <f>_xlfn.XLOOKUP(ohrm_timesheet_action_log[[#This Row],[timesheet_id]],ohrm_timesheet[timesheet_id],ohrm_timesheet[start_date],"NF",0,1)</f>
        <v>45089</v>
      </c>
      <c r="J775" s="1">
        <f>_xlfn.XLOOKUP(ohrm_timesheet_action_log[[#This Row],[timesheet_id]],ohrm_timesheet[timesheet_id],ohrm_timesheet[end_date],"NF",0,1)</f>
        <v>45095</v>
      </c>
      <c r="K775">
        <f>_xlfn.XLOOKUP(ohrm_timesheet_action_log[[#This Row],[timesheet_id]],ohrm_timesheet[timesheet_id],ohrm_timesheet[Year],"NF",0,1)</f>
        <v>2023</v>
      </c>
      <c r="L775">
        <f>_xlfn.XLOOKUP(ohrm_timesheet_action_log[[#This Row],[timesheet_id]],ohrm_timesheet[timesheet_id],ohrm_timesheet[Month],"NF",0,1)</f>
        <v>6</v>
      </c>
      <c r="AG775" s="5"/>
      <c r="AH775" s="5"/>
      <c r="AI775" s="5"/>
      <c r="AJ775" s="5"/>
      <c r="AT775"/>
      <c r="AU775"/>
      <c r="AV775"/>
      <c r="AW775"/>
    </row>
    <row r="776" spans="1:49" x14ac:dyDescent="0.3">
      <c r="A776">
        <v>494</v>
      </c>
      <c r="B776">
        <v>771</v>
      </c>
      <c r="D776" t="s">
        <v>676</v>
      </c>
      <c r="E776" s="1">
        <v>45110</v>
      </c>
      <c r="F776">
        <v>16</v>
      </c>
      <c r="G776" t="str">
        <f>_xlfn.XLOOKUP(ohrm_timesheet_action_log[[#This Row],[timesheet_id]],ohrm_timesheet[timesheet_id],ohrm_timesheet[Employee Name],"NF",0,1)</f>
        <v>Neha Chaudhary</v>
      </c>
      <c r="H776" t="str">
        <f>_xlfn.XLOOKUP(ohrm_timesheet_action_log[[#This Row],[timesheet_id]],ohrm_timesheet[timesheet_id],ohrm_timesheet[state],"NF",0,1)</f>
        <v>APPROVED</v>
      </c>
      <c r="I776" s="1">
        <f>_xlfn.XLOOKUP(ohrm_timesheet_action_log[[#This Row],[timesheet_id]],ohrm_timesheet[timesheet_id],ohrm_timesheet[start_date],"NF",0,1)</f>
        <v>45082</v>
      </c>
      <c r="J776" s="1">
        <f>_xlfn.XLOOKUP(ohrm_timesheet_action_log[[#This Row],[timesheet_id]],ohrm_timesheet[timesheet_id],ohrm_timesheet[end_date],"NF",0,1)</f>
        <v>45088</v>
      </c>
      <c r="K776">
        <f>_xlfn.XLOOKUP(ohrm_timesheet_action_log[[#This Row],[timesheet_id]],ohrm_timesheet[timesheet_id],ohrm_timesheet[Year],"NF",0,1)</f>
        <v>2023</v>
      </c>
      <c r="L776">
        <f>_xlfn.XLOOKUP(ohrm_timesheet_action_log[[#This Row],[timesheet_id]],ohrm_timesheet[timesheet_id],ohrm_timesheet[Month],"NF",0,1)</f>
        <v>6</v>
      </c>
      <c r="AG776" s="5"/>
      <c r="AH776" s="5"/>
      <c r="AI776" s="5"/>
      <c r="AJ776" s="5"/>
      <c r="AT776"/>
      <c r="AU776"/>
      <c r="AV776"/>
      <c r="AW776"/>
    </row>
    <row r="777" spans="1:49" x14ac:dyDescent="0.3">
      <c r="A777">
        <v>480</v>
      </c>
      <c r="B777">
        <v>772</v>
      </c>
      <c r="D777" t="s">
        <v>676</v>
      </c>
      <c r="E777" s="1">
        <v>45110</v>
      </c>
      <c r="F777">
        <v>6</v>
      </c>
      <c r="G777" t="str">
        <f>_xlfn.XLOOKUP(ohrm_timesheet_action_log[[#This Row],[timesheet_id]],ohrm_timesheet[timesheet_id],ohrm_timesheet[Employee Name],"NF",0,1)</f>
        <v>Shekhar Sharma</v>
      </c>
      <c r="H777" t="str">
        <f>_xlfn.XLOOKUP(ohrm_timesheet_action_log[[#This Row],[timesheet_id]],ohrm_timesheet[timesheet_id],ohrm_timesheet[state],"NF",0,1)</f>
        <v>APPROVED</v>
      </c>
      <c r="I777" s="1">
        <f>_xlfn.XLOOKUP(ohrm_timesheet_action_log[[#This Row],[timesheet_id]],ohrm_timesheet[timesheet_id],ohrm_timesheet[start_date],"NF",0,1)</f>
        <v>45096</v>
      </c>
      <c r="J777" s="1">
        <f>_xlfn.XLOOKUP(ohrm_timesheet_action_log[[#This Row],[timesheet_id]],ohrm_timesheet[timesheet_id],ohrm_timesheet[end_date],"NF",0,1)</f>
        <v>45102</v>
      </c>
      <c r="K777">
        <f>_xlfn.XLOOKUP(ohrm_timesheet_action_log[[#This Row],[timesheet_id]],ohrm_timesheet[timesheet_id],ohrm_timesheet[Year],"NF",0,1)</f>
        <v>2023</v>
      </c>
      <c r="L777">
        <f>_xlfn.XLOOKUP(ohrm_timesheet_action_log[[#This Row],[timesheet_id]],ohrm_timesheet[timesheet_id],ohrm_timesheet[Month],"NF",0,1)</f>
        <v>6</v>
      </c>
      <c r="AG777" s="5"/>
      <c r="AH777" s="5"/>
      <c r="AI777" s="5"/>
      <c r="AJ777" s="5"/>
      <c r="AT777"/>
      <c r="AU777"/>
      <c r="AV777"/>
      <c r="AW777"/>
    </row>
    <row r="778" spans="1:49" x14ac:dyDescent="0.3">
      <c r="A778">
        <v>486</v>
      </c>
      <c r="B778">
        <v>773</v>
      </c>
      <c r="D778" t="s">
        <v>676</v>
      </c>
      <c r="E778" s="1">
        <v>45110</v>
      </c>
      <c r="F778">
        <v>15</v>
      </c>
      <c r="G778" t="str">
        <f>_xlfn.XLOOKUP(ohrm_timesheet_action_log[[#This Row],[timesheet_id]],ohrm_timesheet[timesheet_id],ohrm_timesheet[Employee Name],"NF",0,1)</f>
        <v>Gaurav Kokcha</v>
      </c>
      <c r="H778" t="str">
        <f>_xlfn.XLOOKUP(ohrm_timesheet_action_log[[#This Row],[timesheet_id]],ohrm_timesheet[timesheet_id],ohrm_timesheet[state],"NF",0,1)</f>
        <v>APPROVED</v>
      </c>
      <c r="I778" s="1">
        <f>_xlfn.XLOOKUP(ohrm_timesheet_action_log[[#This Row],[timesheet_id]],ohrm_timesheet[timesheet_id],ohrm_timesheet[start_date],"NF",0,1)</f>
        <v>45096</v>
      </c>
      <c r="J778" s="1">
        <f>_xlfn.XLOOKUP(ohrm_timesheet_action_log[[#This Row],[timesheet_id]],ohrm_timesheet[timesheet_id],ohrm_timesheet[end_date],"NF",0,1)</f>
        <v>45102</v>
      </c>
      <c r="K778">
        <f>_xlfn.XLOOKUP(ohrm_timesheet_action_log[[#This Row],[timesheet_id]],ohrm_timesheet[timesheet_id],ohrm_timesheet[Year],"NF",0,1)</f>
        <v>2023</v>
      </c>
      <c r="L778">
        <f>_xlfn.XLOOKUP(ohrm_timesheet_action_log[[#This Row],[timesheet_id]],ohrm_timesheet[timesheet_id],ohrm_timesheet[Month],"NF",0,1)</f>
        <v>6</v>
      </c>
      <c r="AG778" s="5"/>
      <c r="AH778" s="5"/>
      <c r="AI778" s="5"/>
      <c r="AJ778" s="5"/>
      <c r="AT778"/>
      <c r="AU778"/>
      <c r="AV778"/>
      <c r="AW778"/>
    </row>
    <row r="779" spans="1:49" x14ac:dyDescent="0.3">
      <c r="A779">
        <v>496</v>
      </c>
      <c r="B779">
        <v>774</v>
      </c>
      <c r="D779" t="s">
        <v>676</v>
      </c>
      <c r="E779" s="1">
        <v>45110</v>
      </c>
      <c r="F779">
        <v>16</v>
      </c>
      <c r="G779" t="str">
        <f>_xlfn.XLOOKUP(ohrm_timesheet_action_log[[#This Row],[timesheet_id]],ohrm_timesheet[timesheet_id],ohrm_timesheet[Employee Name],"NF",0,1)</f>
        <v>Neha Chaudhary</v>
      </c>
      <c r="H779" t="str">
        <f>_xlfn.XLOOKUP(ohrm_timesheet_action_log[[#This Row],[timesheet_id]],ohrm_timesheet[timesheet_id],ohrm_timesheet[state],"NF",0,1)</f>
        <v>APPROVED</v>
      </c>
      <c r="I779" s="1">
        <f>_xlfn.XLOOKUP(ohrm_timesheet_action_log[[#This Row],[timesheet_id]],ohrm_timesheet[timesheet_id],ohrm_timesheet[start_date],"NF",0,1)</f>
        <v>45089</v>
      </c>
      <c r="J779" s="1">
        <f>_xlfn.XLOOKUP(ohrm_timesheet_action_log[[#This Row],[timesheet_id]],ohrm_timesheet[timesheet_id],ohrm_timesheet[end_date],"NF",0,1)</f>
        <v>45095</v>
      </c>
      <c r="K779">
        <f>_xlfn.XLOOKUP(ohrm_timesheet_action_log[[#This Row],[timesheet_id]],ohrm_timesheet[timesheet_id],ohrm_timesheet[Year],"NF",0,1)</f>
        <v>2023</v>
      </c>
      <c r="L779">
        <f>_xlfn.XLOOKUP(ohrm_timesheet_action_log[[#This Row],[timesheet_id]],ohrm_timesheet[timesheet_id],ohrm_timesheet[Month],"NF",0,1)</f>
        <v>6</v>
      </c>
      <c r="AG779" s="5"/>
      <c r="AH779" s="5"/>
      <c r="AI779" s="5"/>
      <c r="AJ779" s="5"/>
      <c r="AT779"/>
      <c r="AU779"/>
      <c r="AV779"/>
      <c r="AW779"/>
    </row>
    <row r="780" spans="1:49" x14ac:dyDescent="0.3">
      <c r="A780">
        <v>482</v>
      </c>
      <c r="B780">
        <v>775</v>
      </c>
      <c r="D780" t="s">
        <v>676</v>
      </c>
      <c r="E780" s="1">
        <v>45110</v>
      </c>
      <c r="F780">
        <v>15</v>
      </c>
      <c r="G780" t="str">
        <f>_xlfn.XLOOKUP(ohrm_timesheet_action_log[[#This Row],[timesheet_id]],ohrm_timesheet[timesheet_id],ohrm_timesheet[Employee Name],"NF",0,1)</f>
        <v>Gaurav Kokcha</v>
      </c>
      <c r="H780" t="str">
        <f>_xlfn.XLOOKUP(ohrm_timesheet_action_log[[#This Row],[timesheet_id]],ohrm_timesheet[timesheet_id],ohrm_timesheet[state],"NF",0,1)</f>
        <v>APPROVED</v>
      </c>
      <c r="I780" s="1">
        <f>_xlfn.XLOOKUP(ohrm_timesheet_action_log[[#This Row],[timesheet_id]],ohrm_timesheet[timesheet_id],ohrm_timesheet[start_date],"NF",0,1)</f>
        <v>45103</v>
      </c>
      <c r="J780" s="1">
        <f>_xlfn.XLOOKUP(ohrm_timesheet_action_log[[#This Row],[timesheet_id]],ohrm_timesheet[timesheet_id],ohrm_timesheet[end_date],"NF",0,1)</f>
        <v>45109</v>
      </c>
      <c r="K780">
        <f>_xlfn.XLOOKUP(ohrm_timesheet_action_log[[#This Row],[timesheet_id]],ohrm_timesheet[timesheet_id],ohrm_timesheet[Year],"NF",0,1)</f>
        <v>2023</v>
      </c>
      <c r="L780">
        <f>_xlfn.XLOOKUP(ohrm_timesheet_action_log[[#This Row],[timesheet_id]],ohrm_timesheet[timesheet_id],ohrm_timesheet[Month],"NF",0,1)</f>
        <v>6</v>
      </c>
      <c r="AG780" s="5"/>
      <c r="AH780" s="5"/>
      <c r="AI780" s="5"/>
      <c r="AJ780" s="5"/>
      <c r="AT780"/>
      <c r="AU780"/>
      <c r="AV780"/>
      <c r="AW780"/>
    </row>
    <row r="781" spans="1:49" x14ac:dyDescent="0.3">
      <c r="A781">
        <v>497</v>
      </c>
      <c r="B781">
        <v>776</v>
      </c>
      <c r="D781" t="s">
        <v>676</v>
      </c>
      <c r="E781" s="1">
        <v>45110</v>
      </c>
      <c r="F781">
        <v>6</v>
      </c>
      <c r="G781" t="str">
        <f>_xlfn.XLOOKUP(ohrm_timesheet_action_log[[#This Row],[timesheet_id]],ohrm_timesheet[timesheet_id],ohrm_timesheet[Employee Name],"NF",0,1)</f>
        <v>Shekhar Sharma</v>
      </c>
      <c r="H781" t="str">
        <f>_xlfn.XLOOKUP(ohrm_timesheet_action_log[[#This Row],[timesheet_id]],ohrm_timesheet[timesheet_id],ohrm_timesheet[state],"NF",0,1)</f>
        <v>APPROVED</v>
      </c>
      <c r="I781" s="1">
        <f>_xlfn.XLOOKUP(ohrm_timesheet_action_log[[#This Row],[timesheet_id]],ohrm_timesheet[timesheet_id],ohrm_timesheet[start_date],"NF",0,1)</f>
        <v>45103</v>
      </c>
      <c r="J781" s="1">
        <f>_xlfn.XLOOKUP(ohrm_timesheet_action_log[[#This Row],[timesheet_id]],ohrm_timesheet[timesheet_id],ohrm_timesheet[end_date],"NF",0,1)</f>
        <v>45109</v>
      </c>
      <c r="K781">
        <f>_xlfn.XLOOKUP(ohrm_timesheet_action_log[[#This Row],[timesheet_id]],ohrm_timesheet[timesheet_id],ohrm_timesheet[Year],"NF",0,1)</f>
        <v>2023</v>
      </c>
      <c r="L781">
        <f>_xlfn.XLOOKUP(ohrm_timesheet_action_log[[#This Row],[timesheet_id]],ohrm_timesheet[timesheet_id],ohrm_timesheet[Month],"NF",0,1)</f>
        <v>6</v>
      </c>
      <c r="AG781" s="5"/>
      <c r="AH781" s="5"/>
      <c r="AI781" s="5"/>
      <c r="AJ781" s="5"/>
      <c r="AT781"/>
      <c r="AU781"/>
      <c r="AV781"/>
      <c r="AW781"/>
    </row>
    <row r="782" spans="1:49" x14ac:dyDescent="0.3">
      <c r="A782">
        <v>498</v>
      </c>
      <c r="B782">
        <v>777</v>
      </c>
      <c r="D782" t="s">
        <v>676</v>
      </c>
      <c r="E782" s="1">
        <v>45110</v>
      </c>
      <c r="F782">
        <v>16</v>
      </c>
      <c r="G782" t="str">
        <f>_xlfn.XLOOKUP(ohrm_timesheet_action_log[[#This Row],[timesheet_id]],ohrm_timesheet[timesheet_id],ohrm_timesheet[Employee Name],"NF",0,1)</f>
        <v>Neha Chaudhary</v>
      </c>
      <c r="H782" t="str">
        <f>_xlfn.XLOOKUP(ohrm_timesheet_action_log[[#This Row],[timesheet_id]],ohrm_timesheet[timesheet_id],ohrm_timesheet[state],"NF",0,1)</f>
        <v>APPROVED</v>
      </c>
      <c r="I782" s="1">
        <f>_xlfn.XLOOKUP(ohrm_timesheet_action_log[[#This Row],[timesheet_id]],ohrm_timesheet[timesheet_id],ohrm_timesheet[start_date],"NF",0,1)</f>
        <v>45096</v>
      </c>
      <c r="J782" s="1">
        <f>_xlfn.XLOOKUP(ohrm_timesheet_action_log[[#This Row],[timesheet_id]],ohrm_timesheet[timesheet_id],ohrm_timesheet[end_date],"NF",0,1)</f>
        <v>45102</v>
      </c>
      <c r="K782">
        <f>_xlfn.XLOOKUP(ohrm_timesheet_action_log[[#This Row],[timesheet_id]],ohrm_timesheet[timesheet_id],ohrm_timesheet[Year],"NF",0,1)</f>
        <v>2023</v>
      </c>
      <c r="L782">
        <f>_xlfn.XLOOKUP(ohrm_timesheet_action_log[[#This Row],[timesheet_id]],ohrm_timesheet[timesheet_id],ohrm_timesheet[Month],"NF",0,1)</f>
        <v>6</v>
      </c>
      <c r="AG782" s="5"/>
      <c r="AH782" s="5"/>
      <c r="AI782" s="5"/>
      <c r="AJ782" s="5"/>
      <c r="AT782"/>
      <c r="AU782"/>
      <c r="AV782"/>
      <c r="AW782"/>
    </row>
    <row r="783" spans="1:49" x14ac:dyDescent="0.3">
      <c r="A783">
        <v>491</v>
      </c>
      <c r="B783">
        <v>778</v>
      </c>
      <c r="D783" t="s">
        <v>676</v>
      </c>
      <c r="E783" s="1">
        <v>45110</v>
      </c>
      <c r="F783">
        <v>6</v>
      </c>
      <c r="G783" t="str">
        <f>_xlfn.XLOOKUP(ohrm_timesheet_action_log[[#This Row],[timesheet_id]],ohrm_timesheet[timesheet_id],ohrm_timesheet[Employee Name],"NF",0,1)</f>
        <v>Shekhar Sharma</v>
      </c>
      <c r="H783" t="str">
        <f>_xlfn.XLOOKUP(ohrm_timesheet_action_log[[#This Row],[timesheet_id]],ohrm_timesheet[timesheet_id],ohrm_timesheet[state],"NF",0,1)</f>
        <v>APPROVED</v>
      </c>
      <c r="I783" s="1">
        <f>_xlfn.XLOOKUP(ohrm_timesheet_action_log[[#This Row],[timesheet_id]],ohrm_timesheet[timesheet_id],ohrm_timesheet[start_date],"NF",0,1)</f>
        <v>45110</v>
      </c>
      <c r="J783" s="1">
        <f>_xlfn.XLOOKUP(ohrm_timesheet_action_log[[#This Row],[timesheet_id]],ohrm_timesheet[timesheet_id],ohrm_timesheet[end_date],"NF",0,1)</f>
        <v>45116</v>
      </c>
      <c r="K783">
        <f>_xlfn.XLOOKUP(ohrm_timesheet_action_log[[#This Row],[timesheet_id]],ohrm_timesheet[timesheet_id],ohrm_timesheet[Year],"NF",0,1)</f>
        <v>2023</v>
      </c>
      <c r="L783">
        <f>_xlfn.XLOOKUP(ohrm_timesheet_action_log[[#This Row],[timesheet_id]],ohrm_timesheet[timesheet_id],ohrm_timesheet[Month],"NF",0,1)</f>
        <v>7</v>
      </c>
      <c r="AG783" s="5"/>
      <c r="AH783" s="5"/>
      <c r="AI783" s="5"/>
      <c r="AJ783" s="5"/>
      <c r="AT783"/>
      <c r="AU783"/>
      <c r="AV783"/>
      <c r="AW783"/>
    </row>
    <row r="784" spans="1:49" x14ac:dyDescent="0.3">
      <c r="A784">
        <v>499</v>
      </c>
      <c r="B784">
        <v>779</v>
      </c>
      <c r="D784" t="s">
        <v>676</v>
      </c>
      <c r="E784" s="1">
        <v>45110</v>
      </c>
      <c r="F784">
        <v>16</v>
      </c>
      <c r="G784" t="str">
        <f>_xlfn.XLOOKUP(ohrm_timesheet_action_log[[#This Row],[timesheet_id]],ohrm_timesheet[timesheet_id],ohrm_timesheet[Employee Name],"NF",0,1)</f>
        <v>Neha Chaudhary</v>
      </c>
      <c r="H784" t="str">
        <f>_xlfn.XLOOKUP(ohrm_timesheet_action_log[[#This Row],[timesheet_id]],ohrm_timesheet[timesheet_id],ohrm_timesheet[state],"NF",0,1)</f>
        <v>APPROVED</v>
      </c>
      <c r="I784" s="1">
        <f>_xlfn.XLOOKUP(ohrm_timesheet_action_log[[#This Row],[timesheet_id]],ohrm_timesheet[timesheet_id],ohrm_timesheet[start_date],"NF",0,1)</f>
        <v>45103</v>
      </c>
      <c r="J784" s="1">
        <f>_xlfn.XLOOKUP(ohrm_timesheet_action_log[[#This Row],[timesheet_id]],ohrm_timesheet[timesheet_id],ohrm_timesheet[end_date],"NF",0,1)</f>
        <v>45109</v>
      </c>
      <c r="K784">
        <f>_xlfn.XLOOKUP(ohrm_timesheet_action_log[[#This Row],[timesheet_id]],ohrm_timesheet[timesheet_id],ohrm_timesheet[Year],"NF",0,1)</f>
        <v>2023</v>
      </c>
      <c r="L784">
        <f>_xlfn.XLOOKUP(ohrm_timesheet_action_log[[#This Row],[timesheet_id]],ohrm_timesheet[timesheet_id],ohrm_timesheet[Month],"NF",0,1)</f>
        <v>6</v>
      </c>
      <c r="AG784" s="5"/>
      <c r="AH784" s="5"/>
      <c r="AI784" s="5"/>
      <c r="AJ784" s="5"/>
      <c r="AT784"/>
      <c r="AU784"/>
      <c r="AV784"/>
      <c r="AW784"/>
    </row>
    <row r="785" spans="1:49" x14ac:dyDescent="0.3">
      <c r="A785">
        <v>483</v>
      </c>
      <c r="B785">
        <v>780</v>
      </c>
      <c r="C785" t="s">
        <v>682</v>
      </c>
      <c r="D785" t="s">
        <v>675</v>
      </c>
      <c r="E785" s="1">
        <v>45112</v>
      </c>
      <c r="F785">
        <v>100001</v>
      </c>
      <c r="G785" t="str">
        <f>_xlfn.XLOOKUP(ohrm_timesheet_action_log[[#This Row],[timesheet_id]],ohrm_timesheet[timesheet_id],ohrm_timesheet[Employee Name],"NF",0,1)</f>
        <v>Gaurav Kokcha</v>
      </c>
      <c r="H785" t="str">
        <f>_xlfn.XLOOKUP(ohrm_timesheet_action_log[[#This Row],[timesheet_id]],ohrm_timesheet[timesheet_id],ohrm_timesheet[state],"NF",0,1)</f>
        <v>APPROVED</v>
      </c>
      <c r="I785" s="1">
        <f>_xlfn.XLOOKUP(ohrm_timesheet_action_log[[#This Row],[timesheet_id]],ohrm_timesheet[timesheet_id],ohrm_timesheet[start_date],"NF",0,1)</f>
        <v>45082</v>
      </c>
      <c r="J785" s="1">
        <f>_xlfn.XLOOKUP(ohrm_timesheet_action_log[[#This Row],[timesheet_id]],ohrm_timesheet[timesheet_id],ohrm_timesheet[end_date],"NF",0,1)</f>
        <v>45088</v>
      </c>
      <c r="K785">
        <f>_xlfn.XLOOKUP(ohrm_timesheet_action_log[[#This Row],[timesheet_id]],ohrm_timesheet[timesheet_id],ohrm_timesheet[Year],"NF",0,1)</f>
        <v>2023</v>
      </c>
      <c r="L785">
        <f>_xlfn.XLOOKUP(ohrm_timesheet_action_log[[#This Row],[timesheet_id]],ohrm_timesheet[timesheet_id],ohrm_timesheet[Month],"NF",0,1)</f>
        <v>6</v>
      </c>
      <c r="AG785" s="5"/>
      <c r="AH785" s="5"/>
      <c r="AI785" s="5"/>
      <c r="AJ785" s="5"/>
      <c r="AT785"/>
      <c r="AU785"/>
      <c r="AV785"/>
      <c r="AW785"/>
    </row>
    <row r="786" spans="1:49" x14ac:dyDescent="0.3">
      <c r="A786">
        <v>484</v>
      </c>
      <c r="B786">
        <v>781</v>
      </c>
      <c r="C786" t="s">
        <v>682</v>
      </c>
      <c r="D786" t="s">
        <v>675</v>
      </c>
      <c r="E786" s="1">
        <v>45112</v>
      </c>
      <c r="F786">
        <v>100001</v>
      </c>
      <c r="G786" t="str">
        <f>_xlfn.XLOOKUP(ohrm_timesheet_action_log[[#This Row],[timesheet_id]],ohrm_timesheet[timesheet_id],ohrm_timesheet[Employee Name],"NF",0,1)</f>
        <v>Gaurav Kokcha</v>
      </c>
      <c r="H786" t="str">
        <f>_xlfn.XLOOKUP(ohrm_timesheet_action_log[[#This Row],[timesheet_id]],ohrm_timesheet[timesheet_id],ohrm_timesheet[state],"NF",0,1)</f>
        <v>APPROVED</v>
      </c>
      <c r="I786" s="1">
        <f>_xlfn.XLOOKUP(ohrm_timesheet_action_log[[#This Row],[timesheet_id]],ohrm_timesheet[timesheet_id],ohrm_timesheet[start_date],"NF",0,1)</f>
        <v>45089</v>
      </c>
      <c r="J786" s="1">
        <f>_xlfn.XLOOKUP(ohrm_timesheet_action_log[[#This Row],[timesheet_id]],ohrm_timesheet[timesheet_id],ohrm_timesheet[end_date],"NF",0,1)</f>
        <v>45095</v>
      </c>
      <c r="K786">
        <f>_xlfn.XLOOKUP(ohrm_timesheet_action_log[[#This Row],[timesheet_id]],ohrm_timesheet[timesheet_id],ohrm_timesheet[Year],"NF",0,1)</f>
        <v>2023</v>
      </c>
      <c r="L786">
        <f>_xlfn.XLOOKUP(ohrm_timesheet_action_log[[#This Row],[timesheet_id]],ohrm_timesheet[timesheet_id],ohrm_timesheet[Month],"NF",0,1)</f>
        <v>6</v>
      </c>
      <c r="AG786" s="5"/>
      <c r="AH786" s="5"/>
      <c r="AI786" s="5"/>
      <c r="AJ786" s="5"/>
      <c r="AT786"/>
      <c r="AU786"/>
      <c r="AV786"/>
      <c r="AW786"/>
    </row>
    <row r="787" spans="1:49" x14ac:dyDescent="0.3">
      <c r="A787">
        <v>486</v>
      </c>
      <c r="B787">
        <v>782</v>
      </c>
      <c r="C787" t="s">
        <v>682</v>
      </c>
      <c r="D787" t="s">
        <v>675</v>
      </c>
      <c r="E787" s="1">
        <v>45112</v>
      </c>
      <c r="F787">
        <v>100001</v>
      </c>
      <c r="G787" t="str">
        <f>_xlfn.XLOOKUP(ohrm_timesheet_action_log[[#This Row],[timesheet_id]],ohrm_timesheet[timesheet_id],ohrm_timesheet[Employee Name],"NF",0,1)</f>
        <v>Gaurav Kokcha</v>
      </c>
      <c r="H787" t="str">
        <f>_xlfn.XLOOKUP(ohrm_timesheet_action_log[[#This Row],[timesheet_id]],ohrm_timesheet[timesheet_id],ohrm_timesheet[state],"NF",0,1)</f>
        <v>APPROVED</v>
      </c>
      <c r="I787" s="1">
        <f>_xlfn.XLOOKUP(ohrm_timesheet_action_log[[#This Row],[timesheet_id]],ohrm_timesheet[timesheet_id],ohrm_timesheet[start_date],"NF",0,1)</f>
        <v>45096</v>
      </c>
      <c r="J787" s="1">
        <f>_xlfn.XLOOKUP(ohrm_timesheet_action_log[[#This Row],[timesheet_id]],ohrm_timesheet[timesheet_id],ohrm_timesheet[end_date],"NF",0,1)</f>
        <v>45102</v>
      </c>
      <c r="K787">
        <f>_xlfn.XLOOKUP(ohrm_timesheet_action_log[[#This Row],[timesheet_id]],ohrm_timesheet[timesheet_id],ohrm_timesheet[Year],"NF",0,1)</f>
        <v>2023</v>
      </c>
      <c r="L787">
        <f>_xlfn.XLOOKUP(ohrm_timesheet_action_log[[#This Row],[timesheet_id]],ohrm_timesheet[timesheet_id],ohrm_timesheet[Month],"NF",0,1)</f>
        <v>6</v>
      </c>
      <c r="AG787" s="5"/>
      <c r="AH787" s="5"/>
      <c r="AI787" s="5"/>
      <c r="AJ787" s="5"/>
      <c r="AT787"/>
      <c r="AU787"/>
      <c r="AV787"/>
      <c r="AW787"/>
    </row>
    <row r="788" spans="1:49" x14ac:dyDescent="0.3">
      <c r="A788">
        <v>482</v>
      </c>
      <c r="B788">
        <v>783</v>
      </c>
      <c r="C788" t="s">
        <v>682</v>
      </c>
      <c r="D788" t="s">
        <v>675</v>
      </c>
      <c r="E788" s="1">
        <v>45112</v>
      </c>
      <c r="F788">
        <v>100001</v>
      </c>
      <c r="G788" t="str">
        <f>_xlfn.XLOOKUP(ohrm_timesheet_action_log[[#This Row],[timesheet_id]],ohrm_timesheet[timesheet_id],ohrm_timesheet[Employee Name],"NF",0,1)</f>
        <v>Gaurav Kokcha</v>
      </c>
      <c r="H788" t="str">
        <f>_xlfn.XLOOKUP(ohrm_timesheet_action_log[[#This Row],[timesheet_id]],ohrm_timesheet[timesheet_id],ohrm_timesheet[state],"NF",0,1)</f>
        <v>APPROVED</v>
      </c>
      <c r="I788" s="1">
        <f>_xlfn.XLOOKUP(ohrm_timesheet_action_log[[#This Row],[timesheet_id]],ohrm_timesheet[timesheet_id],ohrm_timesheet[start_date],"NF",0,1)</f>
        <v>45103</v>
      </c>
      <c r="J788" s="1">
        <f>_xlfn.XLOOKUP(ohrm_timesheet_action_log[[#This Row],[timesheet_id]],ohrm_timesheet[timesheet_id],ohrm_timesheet[end_date],"NF",0,1)</f>
        <v>45109</v>
      </c>
      <c r="K788">
        <f>_xlfn.XLOOKUP(ohrm_timesheet_action_log[[#This Row],[timesheet_id]],ohrm_timesheet[timesheet_id],ohrm_timesheet[Year],"NF",0,1)</f>
        <v>2023</v>
      </c>
      <c r="L788">
        <f>_xlfn.XLOOKUP(ohrm_timesheet_action_log[[#This Row],[timesheet_id]],ohrm_timesheet[timesheet_id],ohrm_timesheet[Month],"NF",0,1)</f>
        <v>6</v>
      </c>
      <c r="AG788" s="5"/>
      <c r="AH788" s="5"/>
      <c r="AI788" s="5"/>
      <c r="AJ788" s="5"/>
      <c r="AT788"/>
      <c r="AU788"/>
      <c r="AV788"/>
      <c r="AW788"/>
    </row>
    <row r="789" spans="1:49" x14ac:dyDescent="0.3">
      <c r="A789">
        <v>491</v>
      </c>
      <c r="B789">
        <v>784</v>
      </c>
      <c r="C789" t="s">
        <v>682</v>
      </c>
      <c r="D789" t="s">
        <v>675</v>
      </c>
      <c r="E789" s="1">
        <v>45112</v>
      </c>
      <c r="F789">
        <v>100001</v>
      </c>
      <c r="G789" t="str">
        <f>_xlfn.XLOOKUP(ohrm_timesheet_action_log[[#This Row],[timesheet_id]],ohrm_timesheet[timesheet_id],ohrm_timesheet[Employee Name],"NF",0,1)</f>
        <v>Shekhar Sharma</v>
      </c>
      <c r="H789" t="str">
        <f>_xlfn.XLOOKUP(ohrm_timesheet_action_log[[#This Row],[timesheet_id]],ohrm_timesheet[timesheet_id],ohrm_timesheet[state],"NF",0,1)</f>
        <v>APPROVED</v>
      </c>
      <c r="I789" s="1">
        <f>_xlfn.XLOOKUP(ohrm_timesheet_action_log[[#This Row],[timesheet_id]],ohrm_timesheet[timesheet_id],ohrm_timesheet[start_date],"NF",0,1)</f>
        <v>45110</v>
      </c>
      <c r="J789" s="1">
        <f>_xlfn.XLOOKUP(ohrm_timesheet_action_log[[#This Row],[timesheet_id]],ohrm_timesheet[timesheet_id],ohrm_timesheet[end_date],"NF",0,1)</f>
        <v>45116</v>
      </c>
      <c r="K789">
        <f>_xlfn.XLOOKUP(ohrm_timesheet_action_log[[#This Row],[timesheet_id]],ohrm_timesheet[timesheet_id],ohrm_timesheet[Year],"NF",0,1)</f>
        <v>2023</v>
      </c>
      <c r="L789">
        <f>_xlfn.XLOOKUP(ohrm_timesheet_action_log[[#This Row],[timesheet_id]],ohrm_timesheet[timesheet_id],ohrm_timesheet[Month],"NF",0,1)</f>
        <v>7</v>
      </c>
      <c r="AG789" s="5"/>
      <c r="AH789" s="5"/>
      <c r="AI789" s="5"/>
      <c r="AJ789" s="5"/>
      <c r="AT789"/>
      <c r="AU789"/>
      <c r="AV789"/>
      <c r="AW789"/>
    </row>
    <row r="790" spans="1:49" x14ac:dyDescent="0.3">
      <c r="A790">
        <v>497</v>
      </c>
      <c r="B790">
        <v>785</v>
      </c>
      <c r="C790" t="s">
        <v>682</v>
      </c>
      <c r="D790" t="s">
        <v>675</v>
      </c>
      <c r="E790" s="1">
        <v>45112</v>
      </c>
      <c r="F790">
        <v>100001</v>
      </c>
      <c r="G790" t="str">
        <f>_xlfn.XLOOKUP(ohrm_timesheet_action_log[[#This Row],[timesheet_id]],ohrm_timesheet[timesheet_id],ohrm_timesheet[Employee Name],"NF",0,1)</f>
        <v>Shekhar Sharma</v>
      </c>
      <c r="H790" t="str">
        <f>_xlfn.XLOOKUP(ohrm_timesheet_action_log[[#This Row],[timesheet_id]],ohrm_timesheet[timesheet_id],ohrm_timesheet[state],"NF",0,1)</f>
        <v>APPROVED</v>
      </c>
      <c r="I790" s="1">
        <f>_xlfn.XLOOKUP(ohrm_timesheet_action_log[[#This Row],[timesheet_id]],ohrm_timesheet[timesheet_id],ohrm_timesheet[start_date],"NF",0,1)</f>
        <v>45103</v>
      </c>
      <c r="J790" s="1">
        <f>_xlfn.XLOOKUP(ohrm_timesheet_action_log[[#This Row],[timesheet_id]],ohrm_timesheet[timesheet_id],ohrm_timesheet[end_date],"NF",0,1)</f>
        <v>45109</v>
      </c>
      <c r="K790">
        <f>_xlfn.XLOOKUP(ohrm_timesheet_action_log[[#This Row],[timesheet_id]],ohrm_timesheet[timesheet_id],ohrm_timesheet[Year],"NF",0,1)</f>
        <v>2023</v>
      </c>
      <c r="L790">
        <f>_xlfn.XLOOKUP(ohrm_timesheet_action_log[[#This Row],[timesheet_id]],ohrm_timesheet[timesheet_id],ohrm_timesheet[Month],"NF",0,1)</f>
        <v>6</v>
      </c>
      <c r="AG790" s="5"/>
      <c r="AH790" s="5"/>
      <c r="AI790" s="5"/>
      <c r="AJ790" s="5"/>
      <c r="AT790"/>
      <c r="AU790"/>
      <c r="AV790"/>
      <c r="AW790"/>
    </row>
    <row r="791" spans="1:49" x14ac:dyDescent="0.3">
      <c r="A791">
        <v>480</v>
      </c>
      <c r="B791">
        <v>786</v>
      </c>
      <c r="C791" t="s">
        <v>682</v>
      </c>
      <c r="D791" t="s">
        <v>675</v>
      </c>
      <c r="E791" s="1">
        <v>45112</v>
      </c>
      <c r="F791">
        <v>100001</v>
      </c>
      <c r="G791" t="str">
        <f>_xlfn.XLOOKUP(ohrm_timesheet_action_log[[#This Row],[timesheet_id]],ohrm_timesheet[timesheet_id],ohrm_timesheet[Employee Name],"NF",0,1)</f>
        <v>Shekhar Sharma</v>
      </c>
      <c r="H791" t="str">
        <f>_xlfn.XLOOKUP(ohrm_timesheet_action_log[[#This Row],[timesheet_id]],ohrm_timesheet[timesheet_id],ohrm_timesheet[state],"NF",0,1)</f>
        <v>APPROVED</v>
      </c>
      <c r="I791" s="1">
        <f>_xlfn.XLOOKUP(ohrm_timesheet_action_log[[#This Row],[timesheet_id]],ohrm_timesheet[timesheet_id],ohrm_timesheet[start_date],"NF",0,1)</f>
        <v>45096</v>
      </c>
      <c r="J791" s="1">
        <f>_xlfn.XLOOKUP(ohrm_timesheet_action_log[[#This Row],[timesheet_id]],ohrm_timesheet[timesheet_id],ohrm_timesheet[end_date],"NF",0,1)</f>
        <v>45102</v>
      </c>
      <c r="K791">
        <f>_xlfn.XLOOKUP(ohrm_timesheet_action_log[[#This Row],[timesheet_id]],ohrm_timesheet[timesheet_id],ohrm_timesheet[Year],"NF",0,1)</f>
        <v>2023</v>
      </c>
      <c r="L791">
        <f>_xlfn.XLOOKUP(ohrm_timesheet_action_log[[#This Row],[timesheet_id]],ohrm_timesheet[timesheet_id],ohrm_timesheet[Month],"NF",0,1)</f>
        <v>6</v>
      </c>
      <c r="AG791" s="5"/>
      <c r="AH791" s="5"/>
      <c r="AI791" s="5"/>
      <c r="AJ791" s="5"/>
      <c r="AT791"/>
      <c r="AU791"/>
      <c r="AV791"/>
      <c r="AW791"/>
    </row>
    <row r="792" spans="1:49" x14ac:dyDescent="0.3">
      <c r="A792">
        <v>485</v>
      </c>
      <c r="B792">
        <v>787</v>
      </c>
      <c r="D792" t="s">
        <v>675</v>
      </c>
      <c r="E792" s="1">
        <v>45118</v>
      </c>
      <c r="F792">
        <v>3</v>
      </c>
      <c r="G792" t="str">
        <f>_xlfn.XLOOKUP(ohrm_timesheet_action_log[[#This Row],[timesheet_id]],ohrm_timesheet[timesheet_id],ohrm_timesheet[Employee Name],"NF",0,1)</f>
        <v>Dinesh Agrawal</v>
      </c>
      <c r="H792" t="str">
        <f>_xlfn.XLOOKUP(ohrm_timesheet_action_log[[#This Row],[timesheet_id]],ohrm_timesheet[timesheet_id],ohrm_timesheet[state],"NF",0,1)</f>
        <v>APPROVED</v>
      </c>
      <c r="I792" s="1">
        <f>_xlfn.XLOOKUP(ohrm_timesheet_action_log[[#This Row],[timesheet_id]],ohrm_timesheet[timesheet_id],ohrm_timesheet[start_date],"NF",0,1)</f>
        <v>45103</v>
      </c>
      <c r="J792" s="1">
        <f>_xlfn.XLOOKUP(ohrm_timesheet_action_log[[#This Row],[timesheet_id]],ohrm_timesheet[timesheet_id],ohrm_timesheet[end_date],"NF",0,1)</f>
        <v>45109</v>
      </c>
      <c r="K792">
        <f>_xlfn.XLOOKUP(ohrm_timesheet_action_log[[#This Row],[timesheet_id]],ohrm_timesheet[timesheet_id],ohrm_timesheet[Year],"NF",0,1)</f>
        <v>2023</v>
      </c>
      <c r="L792">
        <f>_xlfn.XLOOKUP(ohrm_timesheet_action_log[[#This Row],[timesheet_id]],ohrm_timesheet[timesheet_id],ohrm_timesheet[Month],"NF",0,1)</f>
        <v>6</v>
      </c>
      <c r="AG792" s="5"/>
      <c r="AH792" s="5"/>
      <c r="AI792" s="5"/>
      <c r="AJ792" s="5"/>
      <c r="AT792"/>
      <c r="AU792"/>
      <c r="AV792"/>
      <c r="AW792"/>
    </row>
    <row r="793" spans="1:49" x14ac:dyDescent="0.3">
      <c r="A793">
        <v>479</v>
      </c>
      <c r="B793">
        <v>788</v>
      </c>
      <c r="D793" t="s">
        <v>675</v>
      </c>
      <c r="E793" s="1">
        <v>45118</v>
      </c>
      <c r="F793">
        <v>3</v>
      </c>
      <c r="G793" t="str">
        <f>_xlfn.XLOOKUP(ohrm_timesheet_action_log[[#This Row],[timesheet_id]],ohrm_timesheet[timesheet_id],ohrm_timesheet[Employee Name],"NF",0,1)</f>
        <v>Dinesh Agrawal</v>
      </c>
      <c r="H793" t="str">
        <f>_xlfn.XLOOKUP(ohrm_timesheet_action_log[[#This Row],[timesheet_id]],ohrm_timesheet[timesheet_id],ohrm_timesheet[state],"NF",0,1)</f>
        <v>APPROVED</v>
      </c>
      <c r="I793" s="1">
        <f>_xlfn.XLOOKUP(ohrm_timesheet_action_log[[#This Row],[timesheet_id]],ohrm_timesheet[timesheet_id],ohrm_timesheet[start_date],"NF",0,1)</f>
        <v>45096</v>
      </c>
      <c r="J793" s="1">
        <f>_xlfn.XLOOKUP(ohrm_timesheet_action_log[[#This Row],[timesheet_id]],ohrm_timesheet[timesheet_id],ohrm_timesheet[end_date],"NF",0,1)</f>
        <v>45102</v>
      </c>
      <c r="K793">
        <f>_xlfn.XLOOKUP(ohrm_timesheet_action_log[[#This Row],[timesheet_id]],ohrm_timesheet[timesheet_id],ohrm_timesheet[Year],"NF",0,1)</f>
        <v>2023</v>
      </c>
      <c r="L793">
        <f>_xlfn.XLOOKUP(ohrm_timesheet_action_log[[#This Row],[timesheet_id]],ohrm_timesheet[timesheet_id],ohrm_timesheet[Month],"NF",0,1)</f>
        <v>6</v>
      </c>
      <c r="AG793" s="5"/>
      <c r="AH793" s="5"/>
      <c r="AI793" s="5"/>
      <c r="AJ793" s="5"/>
      <c r="AT793"/>
      <c r="AU793"/>
      <c r="AV793"/>
      <c r="AW793"/>
    </row>
    <row r="794" spans="1:49" x14ac:dyDescent="0.3">
      <c r="A794">
        <v>490</v>
      </c>
      <c r="B794">
        <v>789</v>
      </c>
      <c r="D794" t="s">
        <v>675</v>
      </c>
      <c r="E794" s="1">
        <v>45118</v>
      </c>
      <c r="F794">
        <v>3</v>
      </c>
      <c r="G794" t="str">
        <f>_xlfn.XLOOKUP(ohrm_timesheet_action_log[[#This Row],[timesheet_id]],ohrm_timesheet[timesheet_id],ohrm_timesheet[Employee Name],"NF",0,1)</f>
        <v>Dinesh Agrawal</v>
      </c>
      <c r="H794" t="str">
        <f>_xlfn.XLOOKUP(ohrm_timesheet_action_log[[#This Row],[timesheet_id]],ohrm_timesheet[timesheet_id],ohrm_timesheet[state],"NF",0,1)</f>
        <v>APPROVED</v>
      </c>
      <c r="I794" s="1">
        <f>_xlfn.XLOOKUP(ohrm_timesheet_action_log[[#This Row],[timesheet_id]],ohrm_timesheet[timesheet_id],ohrm_timesheet[start_date],"NF",0,1)</f>
        <v>45089</v>
      </c>
      <c r="J794" s="1">
        <f>_xlfn.XLOOKUP(ohrm_timesheet_action_log[[#This Row],[timesheet_id]],ohrm_timesheet[timesheet_id],ohrm_timesheet[end_date],"NF",0,1)</f>
        <v>45095</v>
      </c>
      <c r="K794">
        <f>_xlfn.XLOOKUP(ohrm_timesheet_action_log[[#This Row],[timesheet_id]],ohrm_timesheet[timesheet_id],ohrm_timesheet[Year],"NF",0,1)</f>
        <v>2023</v>
      </c>
      <c r="L794">
        <f>_xlfn.XLOOKUP(ohrm_timesheet_action_log[[#This Row],[timesheet_id]],ohrm_timesheet[timesheet_id],ohrm_timesheet[Month],"NF",0,1)</f>
        <v>6</v>
      </c>
      <c r="AG794" s="5"/>
      <c r="AH794" s="5"/>
      <c r="AI794" s="5"/>
      <c r="AJ794" s="5"/>
      <c r="AT794"/>
      <c r="AU794"/>
      <c r="AV794"/>
      <c r="AW794"/>
    </row>
    <row r="795" spans="1:49" x14ac:dyDescent="0.3">
      <c r="A795">
        <v>476</v>
      </c>
      <c r="B795">
        <v>790</v>
      </c>
      <c r="D795" t="s">
        <v>675</v>
      </c>
      <c r="E795" s="1">
        <v>45118</v>
      </c>
      <c r="F795">
        <v>3</v>
      </c>
      <c r="G795" t="str">
        <f>_xlfn.XLOOKUP(ohrm_timesheet_action_log[[#This Row],[timesheet_id]],ohrm_timesheet[timesheet_id],ohrm_timesheet[Employee Name],"NF",0,1)</f>
        <v>Dinesh Agrawal</v>
      </c>
      <c r="H795" t="str">
        <f>_xlfn.XLOOKUP(ohrm_timesheet_action_log[[#This Row],[timesheet_id]],ohrm_timesheet[timesheet_id],ohrm_timesheet[state],"NF",0,1)</f>
        <v>APPROVED</v>
      </c>
      <c r="I795" s="1">
        <f>_xlfn.XLOOKUP(ohrm_timesheet_action_log[[#This Row],[timesheet_id]],ohrm_timesheet[timesheet_id],ohrm_timesheet[start_date],"NF",0,1)</f>
        <v>45082</v>
      </c>
      <c r="J795" s="1">
        <f>_xlfn.XLOOKUP(ohrm_timesheet_action_log[[#This Row],[timesheet_id]],ohrm_timesheet[timesheet_id],ohrm_timesheet[end_date],"NF",0,1)</f>
        <v>45088</v>
      </c>
      <c r="K795">
        <f>_xlfn.XLOOKUP(ohrm_timesheet_action_log[[#This Row],[timesheet_id]],ohrm_timesheet[timesheet_id],ohrm_timesheet[Year],"NF",0,1)</f>
        <v>2023</v>
      </c>
      <c r="L795">
        <f>_xlfn.XLOOKUP(ohrm_timesheet_action_log[[#This Row],[timesheet_id]],ohrm_timesheet[timesheet_id],ohrm_timesheet[Month],"NF",0,1)</f>
        <v>6</v>
      </c>
      <c r="AG795" s="5"/>
      <c r="AH795" s="5"/>
      <c r="AI795" s="5"/>
      <c r="AJ795" s="5"/>
      <c r="AT795"/>
      <c r="AU795"/>
      <c r="AV795"/>
      <c r="AW795"/>
    </row>
    <row r="796" spans="1:49" x14ac:dyDescent="0.3">
      <c r="A796">
        <v>494</v>
      </c>
      <c r="B796">
        <v>791</v>
      </c>
      <c r="D796" t="s">
        <v>675</v>
      </c>
      <c r="E796" s="1">
        <v>45118</v>
      </c>
      <c r="F796">
        <v>3</v>
      </c>
      <c r="G796" t="str">
        <f>_xlfn.XLOOKUP(ohrm_timesheet_action_log[[#This Row],[timesheet_id]],ohrm_timesheet[timesheet_id],ohrm_timesheet[Employee Name],"NF",0,1)</f>
        <v>Neha Chaudhary</v>
      </c>
      <c r="H796" t="str">
        <f>_xlfn.XLOOKUP(ohrm_timesheet_action_log[[#This Row],[timesheet_id]],ohrm_timesheet[timesheet_id],ohrm_timesheet[state],"NF",0,1)</f>
        <v>APPROVED</v>
      </c>
      <c r="I796" s="1">
        <f>_xlfn.XLOOKUP(ohrm_timesheet_action_log[[#This Row],[timesheet_id]],ohrm_timesheet[timesheet_id],ohrm_timesheet[start_date],"NF",0,1)</f>
        <v>45082</v>
      </c>
      <c r="J796" s="1">
        <f>_xlfn.XLOOKUP(ohrm_timesheet_action_log[[#This Row],[timesheet_id]],ohrm_timesheet[timesheet_id],ohrm_timesheet[end_date],"NF",0,1)</f>
        <v>45088</v>
      </c>
      <c r="K796">
        <f>_xlfn.XLOOKUP(ohrm_timesheet_action_log[[#This Row],[timesheet_id]],ohrm_timesheet[timesheet_id],ohrm_timesheet[Year],"NF",0,1)</f>
        <v>2023</v>
      </c>
      <c r="L796">
        <f>_xlfn.XLOOKUP(ohrm_timesheet_action_log[[#This Row],[timesheet_id]],ohrm_timesheet[timesheet_id],ohrm_timesheet[Month],"NF",0,1)</f>
        <v>6</v>
      </c>
      <c r="AG796" s="5"/>
      <c r="AH796" s="5"/>
      <c r="AI796" s="5"/>
      <c r="AJ796" s="5"/>
      <c r="AT796"/>
      <c r="AU796"/>
      <c r="AV796"/>
      <c r="AW796"/>
    </row>
    <row r="797" spans="1:49" x14ac:dyDescent="0.3">
      <c r="A797">
        <v>496</v>
      </c>
      <c r="B797">
        <v>792</v>
      </c>
      <c r="D797" t="s">
        <v>675</v>
      </c>
      <c r="E797" s="1">
        <v>45118</v>
      </c>
      <c r="F797">
        <v>3</v>
      </c>
      <c r="G797" t="str">
        <f>_xlfn.XLOOKUP(ohrm_timesheet_action_log[[#This Row],[timesheet_id]],ohrm_timesheet[timesheet_id],ohrm_timesheet[Employee Name],"NF",0,1)</f>
        <v>Neha Chaudhary</v>
      </c>
      <c r="H797" t="str">
        <f>_xlfn.XLOOKUP(ohrm_timesheet_action_log[[#This Row],[timesheet_id]],ohrm_timesheet[timesheet_id],ohrm_timesheet[state],"NF",0,1)</f>
        <v>APPROVED</v>
      </c>
      <c r="I797" s="1">
        <f>_xlfn.XLOOKUP(ohrm_timesheet_action_log[[#This Row],[timesheet_id]],ohrm_timesheet[timesheet_id],ohrm_timesheet[start_date],"NF",0,1)</f>
        <v>45089</v>
      </c>
      <c r="J797" s="1">
        <f>_xlfn.XLOOKUP(ohrm_timesheet_action_log[[#This Row],[timesheet_id]],ohrm_timesheet[timesheet_id],ohrm_timesheet[end_date],"NF",0,1)</f>
        <v>45095</v>
      </c>
      <c r="K797">
        <f>_xlfn.XLOOKUP(ohrm_timesheet_action_log[[#This Row],[timesheet_id]],ohrm_timesheet[timesheet_id],ohrm_timesheet[Year],"NF",0,1)</f>
        <v>2023</v>
      </c>
      <c r="L797">
        <f>_xlfn.XLOOKUP(ohrm_timesheet_action_log[[#This Row],[timesheet_id]],ohrm_timesheet[timesheet_id],ohrm_timesheet[Month],"NF",0,1)</f>
        <v>6</v>
      </c>
      <c r="AG797" s="5"/>
      <c r="AH797" s="5"/>
      <c r="AI797" s="5"/>
      <c r="AJ797" s="5"/>
      <c r="AT797"/>
      <c r="AU797"/>
      <c r="AV797"/>
      <c r="AW797"/>
    </row>
    <row r="798" spans="1:49" x14ac:dyDescent="0.3">
      <c r="A798">
        <v>498</v>
      </c>
      <c r="B798">
        <v>793</v>
      </c>
      <c r="D798" t="s">
        <v>675</v>
      </c>
      <c r="E798" s="1">
        <v>45118</v>
      </c>
      <c r="F798">
        <v>3</v>
      </c>
      <c r="G798" t="str">
        <f>_xlfn.XLOOKUP(ohrm_timesheet_action_log[[#This Row],[timesheet_id]],ohrm_timesheet[timesheet_id],ohrm_timesheet[Employee Name],"NF",0,1)</f>
        <v>Neha Chaudhary</v>
      </c>
      <c r="H798" t="str">
        <f>_xlfn.XLOOKUP(ohrm_timesheet_action_log[[#This Row],[timesheet_id]],ohrm_timesheet[timesheet_id],ohrm_timesheet[state],"NF",0,1)</f>
        <v>APPROVED</v>
      </c>
      <c r="I798" s="1">
        <f>_xlfn.XLOOKUP(ohrm_timesheet_action_log[[#This Row],[timesheet_id]],ohrm_timesheet[timesheet_id],ohrm_timesheet[start_date],"NF",0,1)</f>
        <v>45096</v>
      </c>
      <c r="J798" s="1">
        <f>_xlfn.XLOOKUP(ohrm_timesheet_action_log[[#This Row],[timesheet_id]],ohrm_timesheet[timesheet_id],ohrm_timesheet[end_date],"NF",0,1)</f>
        <v>45102</v>
      </c>
      <c r="K798">
        <f>_xlfn.XLOOKUP(ohrm_timesheet_action_log[[#This Row],[timesheet_id]],ohrm_timesheet[timesheet_id],ohrm_timesheet[Year],"NF",0,1)</f>
        <v>2023</v>
      </c>
      <c r="L798">
        <f>_xlfn.XLOOKUP(ohrm_timesheet_action_log[[#This Row],[timesheet_id]],ohrm_timesheet[timesheet_id],ohrm_timesheet[Month],"NF",0,1)</f>
        <v>6</v>
      </c>
      <c r="AG798" s="5"/>
      <c r="AH798" s="5"/>
      <c r="AI798" s="5"/>
      <c r="AJ798" s="5"/>
      <c r="AT798"/>
      <c r="AU798"/>
      <c r="AV798"/>
      <c r="AW798"/>
    </row>
    <row r="799" spans="1:49" x14ac:dyDescent="0.3">
      <c r="A799">
        <v>499</v>
      </c>
      <c r="B799">
        <v>794</v>
      </c>
      <c r="D799" t="s">
        <v>675</v>
      </c>
      <c r="E799" s="1">
        <v>45118</v>
      </c>
      <c r="F799">
        <v>3</v>
      </c>
      <c r="G799" t="str">
        <f>_xlfn.XLOOKUP(ohrm_timesheet_action_log[[#This Row],[timesheet_id]],ohrm_timesheet[timesheet_id],ohrm_timesheet[Employee Name],"NF",0,1)</f>
        <v>Neha Chaudhary</v>
      </c>
      <c r="H799" t="str">
        <f>_xlfn.XLOOKUP(ohrm_timesheet_action_log[[#This Row],[timesheet_id]],ohrm_timesheet[timesheet_id],ohrm_timesheet[state],"NF",0,1)</f>
        <v>APPROVED</v>
      </c>
      <c r="I799" s="1">
        <f>_xlfn.XLOOKUP(ohrm_timesheet_action_log[[#This Row],[timesheet_id]],ohrm_timesheet[timesheet_id],ohrm_timesheet[start_date],"NF",0,1)</f>
        <v>45103</v>
      </c>
      <c r="J799" s="1">
        <f>_xlfn.XLOOKUP(ohrm_timesheet_action_log[[#This Row],[timesheet_id]],ohrm_timesheet[timesheet_id],ohrm_timesheet[end_date],"NF",0,1)</f>
        <v>45109</v>
      </c>
      <c r="K799">
        <f>_xlfn.XLOOKUP(ohrm_timesheet_action_log[[#This Row],[timesheet_id]],ohrm_timesheet[timesheet_id],ohrm_timesheet[Year],"NF",0,1)</f>
        <v>2023</v>
      </c>
      <c r="L799">
        <f>_xlfn.XLOOKUP(ohrm_timesheet_action_log[[#This Row],[timesheet_id]],ohrm_timesheet[timesheet_id],ohrm_timesheet[Month],"NF",0,1)</f>
        <v>6</v>
      </c>
      <c r="AG799" s="5"/>
      <c r="AH799" s="5"/>
      <c r="AI799" s="5"/>
      <c r="AJ799" s="5"/>
      <c r="AT799"/>
      <c r="AU799"/>
      <c r="AV799"/>
      <c r="AW799"/>
    </row>
    <row r="800" spans="1:49" x14ac:dyDescent="0.3">
      <c r="A800">
        <v>510</v>
      </c>
      <c r="B800">
        <v>795</v>
      </c>
      <c r="D800" t="s">
        <v>676</v>
      </c>
      <c r="E800" s="1">
        <v>45131</v>
      </c>
      <c r="F800">
        <v>100005</v>
      </c>
      <c r="G800" t="str">
        <f>_xlfn.XLOOKUP(ohrm_timesheet_action_log[[#This Row],[timesheet_id]],ohrm_timesheet[timesheet_id],ohrm_timesheet[Employee Name],"NF",0,1)</f>
        <v>x_Adnaan Ahmed</v>
      </c>
      <c r="H800" t="str">
        <f>_xlfn.XLOOKUP(ohrm_timesheet_action_log[[#This Row],[timesheet_id]],ohrm_timesheet[timesheet_id],ohrm_timesheet[state],"NF",0,1)</f>
        <v>APPROVED</v>
      </c>
      <c r="I800" s="1">
        <f>_xlfn.XLOOKUP(ohrm_timesheet_action_log[[#This Row],[timesheet_id]],ohrm_timesheet[timesheet_id],ohrm_timesheet[start_date],"NF",0,1)</f>
        <v>45124</v>
      </c>
      <c r="J800" s="1">
        <f>_xlfn.XLOOKUP(ohrm_timesheet_action_log[[#This Row],[timesheet_id]],ohrm_timesheet[timesheet_id],ohrm_timesheet[end_date],"NF",0,1)</f>
        <v>45130</v>
      </c>
      <c r="K800">
        <f>_xlfn.XLOOKUP(ohrm_timesheet_action_log[[#This Row],[timesheet_id]],ohrm_timesheet[timesheet_id],ohrm_timesheet[Year],"NF",0,1)</f>
        <v>2023</v>
      </c>
      <c r="L800">
        <f>_xlfn.XLOOKUP(ohrm_timesheet_action_log[[#This Row],[timesheet_id]],ohrm_timesheet[timesheet_id],ohrm_timesheet[Month],"NF",0,1)</f>
        <v>7</v>
      </c>
      <c r="AG800" s="5"/>
      <c r="AH800" s="5"/>
      <c r="AI800" s="5"/>
      <c r="AJ800" s="5"/>
      <c r="AT800"/>
      <c r="AU800"/>
      <c r="AV800"/>
      <c r="AW800"/>
    </row>
    <row r="801" spans="1:49" x14ac:dyDescent="0.3">
      <c r="A801">
        <v>505</v>
      </c>
      <c r="B801">
        <v>796</v>
      </c>
      <c r="D801" t="s">
        <v>676</v>
      </c>
      <c r="E801" s="1">
        <v>45132</v>
      </c>
      <c r="F801">
        <v>100006</v>
      </c>
      <c r="G801" t="str">
        <f>_xlfn.XLOOKUP(ohrm_timesheet_action_log[[#This Row],[timesheet_id]],ohrm_timesheet[timesheet_id],ohrm_timesheet[Employee Name],"NF",0,1)</f>
        <v>Sourav Rathor</v>
      </c>
      <c r="H801" t="str">
        <f>_xlfn.XLOOKUP(ohrm_timesheet_action_log[[#This Row],[timesheet_id]],ohrm_timesheet[timesheet_id],ohrm_timesheet[state],"NF",0,1)</f>
        <v>APPROVED</v>
      </c>
      <c r="I801" s="1">
        <f>_xlfn.XLOOKUP(ohrm_timesheet_action_log[[#This Row],[timesheet_id]],ohrm_timesheet[timesheet_id],ohrm_timesheet[start_date],"NF",0,1)</f>
        <v>45131</v>
      </c>
      <c r="J801" s="1">
        <f>_xlfn.XLOOKUP(ohrm_timesheet_action_log[[#This Row],[timesheet_id]],ohrm_timesheet[timesheet_id],ohrm_timesheet[end_date],"NF",0,1)</f>
        <v>45137</v>
      </c>
      <c r="K801">
        <f>_xlfn.XLOOKUP(ohrm_timesheet_action_log[[#This Row],[timesheet_id]],ohrm_timesheet[timesheet_id],ohrm_timesheet[Year],"NF",0,1)</f>
        <v>2023</v>
      </c>
      <c r="L801">
        <f>_xlfn.XLOOKUP(ohrm_timesheet_action_log[[#This Row],[timesheet_id]],ohrm_timesheet[timesheet_id],ohrm_timesheet[Month],"NF",0,1)</f>
        <v>7</v>
      </c>
      <c r="AG801" s="5"/>
      <c r="AH801" s="5"/>
      <c r="AI801" s="5"/>
      <c r="AJ801" s="5"/>
      <c r="AT801"/>
      <c r="AU801"/>
      <c r="AV801"/>
      <c r="AW801"/>
    </row>
    <row r="802" spans="1:49" x14ac:dyDescent="0.3">
      <c r="A802">
        <v>505</v>
      </c>
      <c r="B802">
        <v>797</v>
      </c>
      <c r="C802" t="s">
        <v>696</v>
      </c>
      <c r="D802" t="s">
        <v>675</v>
      </c>
      <c r="E802" s="1">
        <v>45138</v>
      </c>
      <c r="F802">
        <v>100001</v>
      </c>
      <c r="G802" t="str">
        <f>_xlfn.XLOOKUP(ohrm_timesheet_action_log[[#This Row],[timesheet_id]],ohrm_timesheet[timesheet_id],ohrm_timesheet[Employee Name],"NF",0,1)</f>
        <v>Sourav Rathor</v>
      </c>
      <c r="H802" t="str">
        <f>_xlfn.XLOOKUP(ohrm_timesheet_action_log[[#This Row],[timesheet_id]],ohrm_timesheet[timesheet_id],ohrm_timesheet[state],"NF",0,1)</f>
        <v>APPROVED</v>
      </c>
      <c r="I802" s="1">
        <f>_xlfn.XLOOKUP(ohrm_timesheet_action_log[[#This Row],[timesheet_id]],ohrm_timesheet[timesheet_id],ohrm_timesheet[start_date],"NF",0,1)</f>
        <v>45131</v>
      </c>
      <c r="J802" s="1">
        <f>_xlfn.XLOOKUP(ohrm_timesheet_action_log[[#This Row],[timesheet_id]],ohrm_timesheet[timesheet_id],ohrm_timesheet[end_date],"NF",0,1)</f>
        <v>45137</v>
      </c>
      <c r="K802">
        <f>_xlfn.XLOOKUP(ohrm_timesheet_action_log[[#This Row],[timesheet_id]],ohrm_timesheet[timesheet_id],ohrm_timesheet[Year],"NF",0,1)</f>
        <v>2023</v>
      </c>
      <c r="L802">
        <f>_xlfn.XLOOKUP(ohrm_timesheet_action_log[[#This Row],[timesheet_id]],ohrm_timesheet[timesheet_id],ohrm_timesheet[Month],"NF",0,1)</f>
        <v>7</v>
      </c>
      <c r="AG802" s="5"/>
      <c r="AH802" s="5"/>
      <c r="AI802" s="5"/>
      <c r="AJ802" s="5"/>
      <c r="AT802"/>
      <c r="AU802"/>
      <c r="AV802"/>
      <c r="AW802"/>
    </row>
    <row r="803" spans="1:49" x14ac:dyDescent="0.3">
      <c r="A803">
        <v>510</v>
      </c>
      <c r="B803">
        <v>798</v>
      </c>
      <c r="C803" t="s">
        <v>697</v>
      </c>
      <c r="D803" t="s">
        <v>675</v>
      </c>
      <c r="E803" s="1">
        <v>45138</v>
      </c>
      <c r="F803">
        <v>100001</v>
      </c>
      <c r="G803" t="str">
        <f>_xlfn.XLOOKUP(ohrm_timesheet_action_log[[#This Row],[timesheet_id]],ohrm_timesheet[timesheet_id],ohrm_timesheet[Employee Name],"NF",0,1)</f>
        <v>x_Adnaan Ahmed</v>
      </c>
      <c r="H803" t="str">
        <f>_xlfn.XLOOKUP(ohrm_timesheet_action_log[[#This Row],[timesheet_id]],ohrm_timesheet[timesheet_id],ohrm_timesheet[state],"NF",0,1)</f>
        <v>APPROVED</v>
      </c>
      <c r="I803" s="1">
        <f>_xlfn.XLOOKUP(ohrm_timesheet_action_log[[#This Row],[timesheet_id]],ohrm_timesheet[timesheet_id],ohrm_timesheet[start_date],"NF",0,1)</f>
        <v>45124</v>
      </c>
      <c r="J803" s="1">
        <f>_xlfn.XLOOKUP(ohrm_timesheet_action_log[[#This Row],[timesheet_id]],ohrm_timesheet[timesheet_id],ohrm_timesheet[end_date],"NF",0,1)</f>
        <v>45130</v>
      </c>
      <c r="K803">
        <f>_xlfn.XLOOKUP(ohrm_timesheet_action_log[[#This Row],[timesheet_id]],ohrm_timesheet[timesheet_id],ohrm_timesheet[Year],"NF",0,1)</f>
        <v>2023</v>
      </c>
      <c r="L803">
        <f>_xlfn.XLOOKUP(ohrm_timesheet_action_log[[#This Row],[timesheet_id]],ohrm_timesheet[timesheet_id],ohrm_timesheet[Month],"NF",0,1)</f>
        <v>7</v>
      </c>
      <c r="AG803" s="5"/>
      <c r="AH803" s="5"/>
      <c r="AI803" s="5"/>
      <c r="AJ803" s="5"/>
      <c r="AT803"/>
      <c r="AU803"/>
      <c r="AV803"/>
      <c r="AW803"/>
    </row>
    <row r="804" spans="1:49" x14ac:dyDescent="0.3">
      <c r="A804">
        <v>492</v>
      </c>
      <c r="B804">
        <v>799</v>
      </c>
      <c r="D804" t="s">
        <v>676</v>
      </c>
      <c r="E804" s="1">
        <v>45142</v>
      </c>
      <c r="F804">
        <v>15</v>
      </c>
      <c r="G804" t="str">
        <f>_xlfn.XLOOKUP(ohrm_timesheet_action_log[[#This Row],[timesheet_id]],ohrm_timesheet[timesheet_id],ohrm_timesheet[Employee Name],"NF",0,1)</f>
        <v>Gaurav Kokcha</v>
      </c>
      <c r="H804" t="str">
        <f>_xlfn.XLOOKUP(ohrm_timesheet_action_log[[#This Row],[timesheet_id]],ohrm_timesheet[timesheet_id],ohrm_timesheet[state],"NF",0,1)</f>
        <v>APPROVED</v>
      </c>
      <c r="I804" s="1">
        <f>_xlfn.XLOOKUP(ohrm_timesheet_action_log[[#This Row],[timesheet_id]],ohrm_timesheet[timesheet_id],ohrm_timesheet[start_date],"NF",0,1)</f>
        <v>45110</v>
      </c>
      <c r="J804" s="1">
        <f>_xlfn.XLOOKUP(ohrm_timesheet_action_log[[#This Row],[timesheet_id]],ohrm_timesheet[timesheet_id],ohrm_timesheet[end_date],"NF",0,1)</f>
        <v>45116</v>
      </c>
      <c r="K804">
        <f>_xlfn.XLOOKUP(ohrm_timesheet_action_log[[#This Row],[timesheet_id]],ohrm_timesheet[timesheet_id],ohrm_timesheet[Year],"NF",0,1)</f>
        <v>2023</v>
      </c>
      <c r="L804">
        <f>_xlfn.XLOOKUP(ohrm_timesheet_action_log[[#This Row],[timesheet_id]],ohrm_timesheet[timesheet_id],ohrm_timesheet[Month],"NF",0,1)</f>
        <v>7</v>
      </c>
      <c r="AG804" s="5"/>
      <c r="AH804" s="5"/>
      <c r="AI804" s="5"/>
      <c r="AJ804" s="5"/>
      <c r="AT804"/>
      <c r="AU804"/>
      <c r="AV804"/>
      <c r="AW804"/>
    </row>
    <row r="805" spans="1:49" x14ac:dyDescent="0.3">
      <c r="A805">
        <v>518</v>
      </c>
      <c r="B805">
        <v>800</v>
      </c>
      <c r="D805" t="s">
        <v>676</v>
      </c>
      <c r="E805" s="1">
        <v>45142</v>
      </c>
      <c r="F805">
        <v>15</v>
      </c>
      <c r="G805" t="str">
        <f>_xlfn.XLOOKUP(ohrm_timesheet_action_log[[#This Row],[timesheet_id]],ohrm_timesheet[timesheet_id],ohrm_timesheet[Employee Name],"NF",0,1)</f>
        <v>Gaurav Kokcha</v>
      </c>
      <c r="H805" t="str">
        <f>_xlfn.XLOOKUP(ohrm_timesheet_action_log[[#This Row],[timesheet_id]],ohrm_timesheet[timesheet_id],ohrm_timesheet[state],"NF",0,1)</f>
        <v>APPROVED</v>
      </c>
      <c r="I805" s="1">
        <f>_xlfn.XLOOKUP(ohrm_timesheet_action_log[[#This Row],[timesheet_id]],ohrm_timesheet[timesheet_id],ohrm_timesheet[start_date],"NF",0,1)</f>
        <v>45117</v>
      </c>
      <c r="J805" s="1">
        <f>_xlfn.XLOOKUP(ohrm_timesheet_action_log[[#This Row],[timesheet_id]],ohrm_timesheet[timesheet_id],ohrm_timesheet[end_date],"NF",0,1)</f>
        <v>45123</v>
      </c>
      <c r="K805">
        <f>_xlfn.XLOOKUP(ohrm_timesheet_action_log[[#This Row],[timesheet_id]],ohrm_timesheet[timesheet_id],ohrm_timesheet[Year],"NF",0,1)</f>
        <v>2023</v>
      </c>
      <c r="L805">
        <f>_xlfn.XLOOKUP(ohrm_timesheet_action_log[[#This Row],[timesheet_id]],ohrm_timesheet[timesheet_id],ohrm_timesheet[Month],"NF",0,1)</f>
        <v>7</v>
      </c>
      <c r="AG805" s="5"/>
      <c r="AH805" s="5"/>
      <c r="AI805" s="5"/>
      <c r="AJ805" s="5"/>
      <c r="AT805"/>
      <c r="AU805"/>
      <c r="AV805"/>
      <c r="AW805"/>
    </row>
    <row r="806" spans="1:49" x14ac:dyDescent="0.3">
      <c r="A806">
        <v>519</v>
      </c>
      <c r="B806">
        <v>801</v>
      </c>
      <c r="D806" t="s">
        <v>676</v>
      </c>
      <c r="E806" s="1">
        <v>45142</v>
      </c>
      <c r="F806">
        <v>15</v>
      </c>
      <c r="G806" t="str">
        <f>_xlfn.XLOOKUP(ohrm_timesheet_action_log[[#This Row],[timesheet_id]],ohrm_timesheet[timesheet_id],ohrm_timesheet[Employee Name],"NF",0,1)</f>
        <v>Gaurav Kokcha</v>
      </c>
      <c r="H806" t="str">
        <f>_xlfn.XLOOKUP(ohrm_timesheet_action_log[[#This Row],[timesheet_id]],ohrm_timesheet[timesheet_id],ohrm_timesheet[state],"NF",0,1)</f>
        <v>APPROVED</v>
      </c>
      <c r="I806" s="1">
        <f>_xlfn.XLOOKUP(ohrm_timesheet_action_log[[#This Row],[timesheet_id]],ohrm_timesheet[timesheet_id],ohrm_timesheet[start_date],"NF",0,1)</f>
        <v>45124</v>
      </c>
      <c r="J806" s="1">
        <f>_xlfn.XLOOKUP(ohrm_timesheet_action_log[[#This Row],[timesheet_id]],ohrm_timesheet[timesheet_id],ohrm_timesheet[end_date],"NF",0,1)</f>
        <v>45130</v>
      </c>
      <c r="K806">
        <f>_xlfn.XLOOKUP(ohrm_timesheet_action_log[[#This Row],[timesheet_id]],ohrm_timesheet[timesheet_id],ohrm_timesheet[Year],"NF",0,1)</f>
        <v>2023</v>
      </c>
      <c r="L806">
        <f>_xlfn.XLOOKUP(ohrm_timesheet_action_log[[#This Row],[timesheet_id]],ohrm_timesheet[timesheet_id],ohrm_timesheet[Month],"NF",0,1)</f>
        <v>7</v>
      </c>
      <c r="AG806" s="5"/>
      <c r="AH806" s="5"/>
      <c r="AI806" s="5"/>
      <c r="AJ806" s="5"/>
      <c r="AT806"/>
      <c r="AU806"/>
      <c r="AV806"/>
      <c r="AW806"/>
    </row>
    <row r="807" spans="1:49" x14ac:dyDescent="0.3">
      <c r="A807">
        <v>513</v>
      </c>
      <c r="B807">
        <v>802</v>
      </c>
      <c r="D807" t="s">
        <v>676</v>
      </c>
      <c r="E807" s="1">
        <v>45142</v>
      </c>
      <c r="F807">
        <v>15</v>
      </c>
      <c r="G807" t="str">
        <f>_xlfn.XLOOKUP(ohrm_timesheet_action_log[[#This Row],[timesheet_id]],ohrm_timesheet[timesheet_id],ohrm_timesheet[Employee Name],"NF",0,1)</f>
        <v>Gaurav Kokcha</v>
      </c>
      <c r="H807" t="str">
        <f>_xlfn.XLOOKUP(ohrm_timesheet_action_log[[#This Row],[timesheet_id]],ohrm_timesheet[timesheet_id],ohrm_timesheet[state],"NF",0,1)</f>
        <v>APPROVED</v>
      </c>
      <c r="I807" s="1">
        <f>_xlfn.XLOOKUP(ohrm_timesheet_action_log[[#This Row],[timesheet_id]],ohrm_timesheet[timesheet_id],ohrm_timesheet[start_date],"NF",0,1)</f>
        <v>45131</v>
      </c>
      <c r="J807" s="1">
        <f>_xlfn.XLOOKUP(ohrm_timesheet_action_log[[#This Row],[timesheet_id]],ohrm_timesheet[timesheet_id],ohrm_timesheet[end_date],"NF",0,1)</f>
        <v>45137</v>
      </c>
      <c r="K807">
        <f>_xlfn.XLOOKUP(ohrm_timesheet_action_log[[#This Row],[timesheet_id]],ohrm_timesheet[timesheet_id],ohrm_timesheet[Year],"NF",0,1)</f>
        <v>2023</v>
      </c>
      <c r="L807">
        <f>_xlfn.XLOOKUP(ohrm_timesheet_action_log[[#This Row],[timesheet_id]],ohrm_timesheet[timesheet_id],ohrm_timesheet[Month],"NF",0,1)</f>
        <v>7</v>
      </c>
      <c r="AG807" s="5"/>
      <c r="AH807" s="5"/>
      <c r="AI807" s="5"/>
      <c r="AJ807" s="5"/>
      <c r="AT807"/>
      <c r="AU807"/>
      <c r="AV807"/>
      <c r="AW807"/>
    </row>
    <row r="808" spans="1:49" x14ac:dyDescent="0.3">
      <c r="A808">
        <v>517</v>
      </c>
      <c r="B808">
        <v>803</v>
      </c>
      <c r="D808" t="s">
        <v>676</v>
      </c>
      <c r="E808" s="1">
        <v>45142</v>
      </c>
      <c r="F808">
        <v>15</v>
      </c>
      <c r="G808" t="str">
        <f>_xlfn.XLOOKUP(ohrm_timesheet_action_log[[#This Row],[timesheet_id]],ohrm_timesheet[timesheet_id],ohrm_timesheet[Employee Name],"NF",0,1)</f>
        <v>Gaurav Kokcha</v>
      </c>
      <c r="H808" t="str">
        <f>_xlfn.XLOOKUP(ohrm_timesheet_action_log[[#This Row],[timesheet_id]],ohrm_timesheet[timesheet_id],ohrm_timesheet[state],"NF",0,1)</f>
        <v>APPROVED</v>
      </c>
      <c r="I808" s="1">
        <f>_xlfn.XLOOKUP(ohrm_timesheet_action_log[[#This Row],[timesheet_id]],ohrm_timesheet[timesheet_id],ohrm_timesheet[start_date],"NF",0,1)</f>
        <v>45138</v>
      </c>
      <c r="J808" s="1">
        <f>_xlfn.XLOOKUP(ohrm_timesheet_action_log[[#This Row],[timesheet_id]],ohrm_timesheet[timesheet_id],ohrm_timesheet[end_date],"NF",0,1)</f>
        <v>45144</v>
      </c>
      <c r="K808">
        <f>_xlfn.XLOOKUP(ohrm_timesheet_action_log[[#This Row],[timesheet_id]],ohrm_timesheet[timesheet_id],ohrm_timesheet[Year],"NF",0,1)</f>
        <v>2023</v>
      </c>
      <c r="L808">
        <f>_xlfn.XLOOKUP(ohrm_timesheet_action_log[[#This Row],[timesheet_id]],ohrm_timesheet[timesheet_id],ohrm_timesheet[Month],"NF",0,1)</f>
        <v>7</v>
      </c>
      <c r="AG808" s="5"/>
      <c r="AH808" s="5"/>
      <c r="AI808" s="5"/>
      <c r="AJ808" s="5"/>
      <c r="AT808"/>
      <c r="AU808"/>
      <c r="AV808"/>
      <c r="AW808"/>
    </row>
    <row r="809" spans="1:49" x14ac:dyDescent="0.3">
      <c r="A809">
        <v>517</v>
      </c>
      <c r="B809">
        <v>804</v>
      </c>
      <c r="C809" t="s">
        <v>393</v>
      </c>
      <c r="D809" t="s">
        <v>675</v>
      </c>
      <c r="E809" s="1">
        <v>45142</v>
      </c>
      <c r="F809">
        <v>100001</v>
      </c>
      <c r="G809" t="str">
        <f>_xlfn.XLOOKUP(ohrm_timesheet_action_log[[#This Row],[timesheet_id]],ohrm_timesheet[timesheet_id],ohrm_timesheet[Employee Name],"NF",0,1)</f>
        <v>Gaurav Kokcha</v>
      </c>
      <c r="H809" t="str">
        <f>_xlfn.XLOOKUP(ohrm_timesheet_action_log[[#This Row],[timesheet_id]],ohrm_timesheet[timesheet_id],ohrm_timesheet[state],"NF",0,1)</f>
        <v>APPROVED</v>
      </c>
      <c r="I809" s="1">
        <f>_xlfn.XLOOKUP(ohrm_timesheet_action_log[[#This Row],[timesheet_id]],ohrm_timesheet[timesheet_id],ohrm_timesheet[start_date],"NF",0,1)</f>
        <v>45138</v>
      </c>
      <c r="J809" s="1">
        <f>_xlfn.XLOOKUP(ohrm_timesheet_action_log[[#This Row],[timesheet_id]],ohrm_timesheet[timesheet_id],ohrm_timesheet[end_date],"NF",0,1)</f>
        <v>45144</v>
      </c>
      <c r="K809">
        <f>_xlfn.XLOOKUP(ohrm_timesheet_action_log[[#This Row],[timesheet_id]],ohrm_timesheet[timesheet_id],ohrm_timesheet[Year],"NF",0,1)</f>
        <v>2023</v>
      </c>
      <c r="L809">
        <f>_xlfn.XLOOKUP(ohrm_timesheet_action_log[[#This Row],[timesheet_id]],ohrm_timesheet[timesheet_id],ohrm_timesheet[Month],"NF",0,1)</f>
        <v>7</v>
      </c>
      <c r="AG809" s="5"/>
      <c r="AH809" s="5"/>
      <c r="AI809" s="5"/>
      <c r="AJ809" s="5"/>
      <c r="AT809"/>
      <c r="AU809"/>
      <c r="AV809"/>
      <c r="AW809"/>
    </row>
    <row r="810" spans="1:49" x14ac:dyDescent="0.3">
      <c r="A810">
        <v>513</v>
      </c>
      <c r="B810">
        <v>805</v>
      </c>
      <c r="C810" t="s">
        <v>393</v>
      </c>
      <c r="D810" t="s">
        <v>675</v>
      </c>
      <c r="E810" s="1">
        <v>45142</v>
      </c>
      <c r="F810">
        <v>100001</v>
      </c>
      <c r="G810" t="str">
        <f>_xlfn.XLOOKUP(ohrm_timesheet_action_log[[#This Row],[timesheet_id]],ohrm_timesheet[timesheet_id],ohrm_timesheet[Employee Name],"NF",0,1)</f>
        <v>Gaurav Kokcha</v>
      </c>
      <c r="H810" t="str">
        <f>_xlfn.XLOOKUP(ohrm_timesheet_action_log[[#This Row],[timesheet_id]],ohrm_timesheet[timesheet_id],ohrm_timesheet[state],"NF",0,1)</f>
        <v>APPROVED</v>
      </c>
      <c r="I810" s="1">
        <f>_xlfn.XLOOKUP(ohrm_timesheet_action_log[[#This Row],[timesheet_id]],ohrm_timesheet[timesheet_id],ohrm_timesheet[start_date],"NF",0,1)</f>
        <v>45131</v>
      </c>
      <c r="J810" s="1">
        <f>_xlfn.XLOOKUP(ohrm_timesheet_action_log[[#This Row],[timesheet_id]],ohrm_timesheet[timesheet_id],ohrm_timesheet[end_date],"NF",0,1)</f>
        <v>45137</v>
      </c>
      <c r="K810">
        <f>_xlfn.XLOOKUP(ohrm_timesheet_action_log[[#This Row],[timesheet_id]],ohrm_timesheet[timesheet_id],ohrm_timesheet[Year],"NF",0,1)</f>
        <v>2023</v>
      </c>
      <c r="L810">
        <f>_xlfn.XLOOKUP(ohrm_timesheet_action_log[[#This Row],[timesheet_id]],ohrm_timesheet[timesheet_id],ohrm_timesheet[Month],"NF",0,1)</f>
        <v>7</v>
      </c>
      <c r="AG810" s="5"/>
      <c r="AH810" s="5"/>
      <c r="AI810" s="5"/>
      <c r="AJ810" s="5"/>
      <c r="AT810"/>
      <c r="AU810"/>
      <c r="AV810"/>
      <c r="AW810"/>
    </row>
    <row r="811" spans="1:49" x14ac:dyDescent="0.3">
      <c r="A811">
        <v>519</v>
      </c>
      <c r="B811">
        <v>806</v>
      </c>
      <c r="C811" t="s">
        <v>393</v>
      </c>
      <c r="D811" t="s">
        <v>675</v>
      </c>
      <c r="E811" s="1">
        <v>45142</v>
      </c>
      <c r="F811">
        <v>100001</v>
      </c>
      <c r="G811" t="str">
        <f>_xlfn.XLOOKUP(ohrm_timesheet_action_log[[#This Row],[timesheet_id]],ohrm_timesheet[timesheet_id],ohrm_timesheet[Employee Name],"NF",0,1)</f>
        <v>Gaurav Kokcha</v>
      </c>
      <c r="H811" t="str">
        <f>_xlfn.XLOOKUP(ohrm_timesheet_action_log[[#This Row],[timesheet_id]],ohrm_timesheet[timesheet_id],ohrm_timesheet[state],"NF",0,1)</f>
        <v>APPROVED</v>
      </c>
      <c r="I811" s="1">
        <f>_xlfn.XLOOKUP(ohrm_timesheet_action_log[[#This Row],[timesheet_id]],ohrm_timesheet[timesheet_id],ohrm_timesheet[start_date],"NF",0,1)</f>
        <v>45124</v>
      </c>
      <c r="J811" s="1">
        <f>_xlfn.XLOOKUP(ohrm_timesheet_action_log[[#This Row],[timesheet_id]],ohrm_timesheet[timesheet_id],ohrm_timesheet[end_date],"NF",0,1)</f>
        <v>45130</v>
      </c>
      <c r="K811">
        <f>_xlfn.XLOOKUP(ohrm_timesheet_action_log[[#This Row],[timesheet_id]],ohrm_timesheet[timesheet_id],ohrm_timesheet[Year],"NF",0,1)</f>
        <v>2023</v>
      </c>
      <c r="L811">
        <f>_xlfn.XLOOKUP(ohrm_timesheet_action_log[[#This Row],[timesheet_id]],ohrm_timesheet[timesheet_id],ohrm_timesheet[Month],"NF",0,1)</f>
        <v>7</v>
      </c>
      <c r="AG811" s="5"/>
      <c r="AH811" s="5"/>
      <c r="AI811" s="5"/>
      <c r="AJ811" s="5"/>
      <c r="AT811"/>
      <c r="AU811"/>
      <c r="AV811"/>
      <c r="AW811"/>
    </row>
    <row r="812" spans="1:49" x14ac:dyDescent="0.3">
      <c r="A812">
        <v>518</v>
      </c>
      <c r="B812">
        <v>807</v>
      </c>
      <c r="C812" t="s">
        <v>697</v>
      </c>
      <c r="D812" t="s">
        <v>675</v>
      </c>
      <c r="E812" s="1">
        <v>45142</v>
      </c>
      <c r="F812">
        <v>100001</v>
      </c>
      <c r="G812" t="str">
        <f>_xlfn.XLOOKUP(ohrm_timesheet_action_log[[#This Row],[timesheet_id]],ohrm_timesheet[timesheet_id],ohrm_timesheet[Employee Name],"NF",0,1)</f>
        <v>Gaurav Kokcha</v>
      </c>
      <c r="H812" t="str">
        <f>_xlfn.XLOOKUP(ohrm_timesheet_action_log[[#This Row],[timesheet_id]],ohrm_timesheet[timesheet_id],ohrm_timesheet[state],"NF",0,1)</f>
        <v>APPROVED</v>
      </c>
      <c r="I812" s="1">
        <f>_xlfn.XLOOKUP(ohrm_timesheet_action_log[[#This Row],[timesheet_id]],ohrm_timesheet[timesheet_id],ohrm_timesheet[start_date],"NF",0,1)</f>
        <v>45117</v>
      </c>
      <c r="J812" s="1">
        <f>_xlfn.XLOOKUP(ohrm_timesheet_action_log[[#This Row],[timesheet_id]],ohrm_timesheet[timesheet_id],ohrm_timesheet[end_date],"NF",0,1)</f>
        <v>45123</v>
      </c>
      <c r="K812">
        <f>_xlfn.XLOOKUP(ohrm_timesheet_action_log[[#This Row],[timesheet_id]],ohrm_timesheet[timesheet_id],ohrm_timesheet[Year],"NF",0,1)</f>
        <v>2023</v>
      </c>
      <c r="L812">
        <f>_xlfn.XLOOKUP(ohrm_timesheet_action_log[[#This Row],[timesheet_id]],ohrm_timesheet[timesheet_id],ohrm_timesheet[Month],"NF",0,1)</f>
        <v>7</v>
      </c>
      <c r="AG812" s="5"/>
      <c r="AH812" s="5"/>
      <c r="AI812" s="5"/>
      <c r="AJ812" s="5"/>
      <c r="AT812"/>
      <c r="AU812"/>
      <c r="AV812"/>
      <c r="AW812"/>
    </row>
    <row r="813" spans="1:49" x14ac:dyDescent="0.3">
      <c r="A813">
        <v>492</v>
      </c>
      <c r="B813">
        <v>808</v>
      </c>
      <c r="C813" t="s">
        <v>393</v>
      </c>
      <c r="D813" t="s">
        <v>675</v>
      </c>
      <c r="E813" s="1">
        <v>45142</v>
      </c>
      <c r="F813">
        <v>100001</v>
      </c>
      <c r="G813" t="str">
        <f>_xlfn.XLOOKUP(ohrm_timesheet_action_log[[#This Row],[timesheet_id]],ohrm_timesheet[timesheet_id],ohrm_timesheet[Employee Name],"NF",0,1)</f>
        <v>Gaurav Kokcha</v>
      </c>
      <c r="H813" t="str">
        <f>_xlfn.XLOOKUP(ohrm_timesheet_action_log[[#This Row],[timesheet_id]],ohrm_timesheet[timesheet_id],ohrm_timesheet[state],"NF",0,1)</f>
        <v>APPROVED</v>
      </c>
      <c r="I813" s="1">
        <f>_xlfn.XLOOKUP(ohrm_timesheet_action_log[[#This Row],[timesheet_id]],ohrm_timesheet[timesheet_id],ohrm_timesheet[start_date],"NF",0,1)</f>
        <v>45110</v>
      </c>
      <c r="J813" s="1">
        <f>_xlfn.XLOOKUP(ohrm_timesheet_action_log[[#This Row],[timesheet_id]],ohrm_timesheet[timesheet_id],ohrm_timesheet[end_date],"NF",0,1)</f>
        <v>45116</v>
      </c>
      <c r="K813">
        <f>_xlfn.XLOOKUP(ohrm_timesheet_action_log[[#This Row],[timesheet_id]],ohrm_timesheet[timesheet_id],ohrm_timesheet[Year],"NF",0,1)</f>
        <v>2023</v>
      </c>
      <c r="L813">
        <f>_xlfn.XLOOKUP(ohrm_timesheet_action_log[[#This Row],[timesheet_id]],ohrm_timesheet[timesheet_id],ohrm_timesheet[Month],"NF",0,1)</f>
        <v>7</v>
      </c>
      <c r="AG813" s="5"/>
      <c r="AH813" s="5"/>
      <c r="AI813" s="5"/>
      <c r="AJ813" s="5"/>
      <c r="AT813"/>
      <c r="AU813"/>
      <c r="AV813"/>
      <c r="AW813"/>
    </row>
    <row r="814" spans="1:49" x14ac:dyDescent="0.3">
      <c r="A814">
        <v>489</v>
      </c>
      <c r="B814">
        <v>809</v>
      </c>
      <c r="D814" t="s">
        <v>676</v>
      </c>
      <c r="E814" s="1">
        <v>45142</v>
      </c>
      <c r="F814">
        <v>100001</v>
      </c>
      <c r="G814" t="str">
        <f>_xlfn.XLOOKUP(ohrm_timesheet_action_log[[#This Row],[timesheet_id]],ohrm_timesheet[timesheet_id],ohrm_timesheet[Employee Name],"NF",0,1)</f>
        <v>Dinesh Agrawal</v>
      </c>
      <c r="H814" t="str">
        <f>_xlfn.XLOOKUP(ohrm_timesheet_action_log[[#This Row],[timesheet_id]],ohrm_timesheet[timesheet_id],ohrm_timesheet[state],"NF",0,1)</f>
        <v>APPROVED</v>
      </c>
      <c r="I814" s="1">
        <f>_xlfn.XLOOKUP(ohrm_timesheet_action_log[[#This Row],[timesheet_id]],ohrm_timesheet[timesheet_id],ohrm_timesheet[start_date],"NF",0,1)</f>
        <v>45110</v>
      </c>
      <c r="J814" s="1">
        <f>_xlfn.XLOOKUP(ohrm_timesheet_action_log[[#This Row],[timesheet_id]],ohrm_timesheet[timesheet_id],ohrm_timesheet[end_date],"NF",0,1)</f>
        <v>45116</v>
      </c>
      <c r="K814">
        <f>_xlfn.XLOOKUP(ohrm_timesheet_action_log[[#This Row],[timesheet_id]],ohrm_timesheet[timesheet_id],ohrm_timesheet[Year],"NF",0,1)</f>
        <v>2023</v>
      </c>
      <c r="L814">
        <f>_xlfn.XLOOKUP(ohrm_timesheet_action_log[[#This Row],[timesheet_id]],ohrm_timesheet[timesheet_id],ohrm_timesheet[Month],"NF",0,1)</f>
        <v>7</v>
      </c>
      <c r="AG814" s="5"/>
      <c r="AH814" s="5"/>
      <c r="AI814" s="5"/>
      <c r="AJ814" s="5"/>
      <c r="AT814"/>
      <c r="AU814"/>
      <c r="AV814"/>
      <c r="AW814"/>
    </row>
    <row r="815" spans="1:49" x14ac:dyDescent="0.3">
      <c r="A815">
        <v>521</v>
      </c>
      <c r="B815">
        <v>810</v>
      </c>
      <c r="D815" t="s">
        <v>676</v>
      </c>
      <c r="E815" s="1">
        <v>45142</v>
      </c>
      <c r="F815">
        <v>100001</v>
      </c>
      <c r="G815" t="str">
        <f>_xlfn.XLOOKUP(ohrm_timesheet_action_log[[#This Row],[timesheet_id]],ohrm_timesheet[timesheet_id],ohrm_timesheet[Employee Name],"NF",0,1)</f>
        <v>Dinesh Agrawal</v>
      </c>
      <c r="H815" t="str">
        <f>_xlfn.XLOOKUP(ohrm_timesheet_action_log[[#This Row],[timesheet_id]],ohrm_timesheet[timesheet_id],ohrm_timesheet[state],"NF",0,1)</f>
        <v>APPROVED</v>
      </c>
      <c r="I815" s="1">
        <f>_xlfn.XLOOKUP(ohrm_timesheet_action_log[[#This Row],[timesheet_id]],ohrm_timesheet[timesheet_id],ohrm_timesheet[start_date],"NF",0,1)</f>
        <v>45117</v>
      </c>
      <c r="J815" s="1">
        <f>_xlfn.XLOOKUP(ohrm_timesheet_action_log[[#This Row],[timesheet_id]],ohrm_timesheet[timesheet_id],ohrm_timesheet[end_date],"NF",0,1)</f>
        <v>45123</v>
      </c>
      <c r="K815">
        <f>_xlfn.XLOOKUP(ohrm_timesheet_action_log[[#This Row],[timesheet_id]],ohrm_timesheet[timesheet_id],ohrm_timesheet[Year],"NF",0,1)</f>
        <v>2023</v>
      </c>
      <c r="L815">
        <f>_xlfn.XLOOKUP(ohrm_timesheet_action_log[[#This Row],[timesheet_id]],ohrm_timesheet[timesheet_id],ohrm_timesheet[Month],"NF",0,1)</f>
        <v>7</v>
      </c>
      <c r="AG815" s="5"/>
      <c r="AH815" s="5"/>
      <c r="AI815" s="5"/>
      <c r="AJ815" s="5"/>
      <c r="AT815"/>
      <c r="AU815"/>
      <c r="AV815"/>
      <c r="AW815"/>
    </row>
    <row r="816" spans="1:49" x14ac:dyDescent="0.3">
      <c r="A816">
        <v>522</v>
      </c>
      <c r="B816">
        <v>811</v>
      </c>
      <c r="D816" t="s">
        <v>676</v>
      </c>
      <c r="E816" s="1">
        <v>45142</v>
      </c>
      <c r="F816">
        <v>100001</v>
      </c>
      <c r="G816" t="str">
        <f>_xlfn.XLOOKUP(ohrm_timesheet_action_log[[#This Row],[timesheet_id]],ohrm_timesheet[timesheet_id],ohrm_timesheet[Employee Name],"NF",0,1)</f>
        <v>Dinesh Agrawal</v>
      </c>
      <c r="H816" t="str">
        <f>_xlfn.XLOOKUP(ohrm_timesheet_action_log[[#This Row],[timesheet_id]],ohrm_timesheet[timesheet_id],ohrm_timesheet[state],"NF",0,1)</f>
        <v>APPROVED</v>
      </c>
      <c r="I816" s="1">
        <f>_xlfn.XLOOKUP(ohrm_timesheet_action_log[[#This Row],[timesheet_id]],ohrm_timesheet[timesheet_id],ohrm_timesheet[start_date],"NF",0,1)</f>
        <v>45124</v>
      </c>
      <c r="J816" s="1">
        <f>_xlfn.XLOOKUP(ohrm_timesheet_action_log[[#This Row],[timesheet_id]],ohrm_timesheet[timesheet_id],ohrm_timesheet[end_date],"NF",0,1)</f>
        <v>45130</v>
      </c>
      <c r="K816">
        <f>_xlfn.XLOOKUP(ohrm_timesheet_action_log[[#This Row],[timesheet_id]],ohrm_timesheet[timesheet_id],ohrm_timesheet[Year],"NF",0,1)</f>
        <v>2023</v>
      </c>
      <c r="L816">
        <f>_xlfn.XLOOKUP(ohrm_timesheet_action_log[[#This Row],[timesheet_id]],ohrm_timesheet[timesheet_id],ohrm_timesheet[Month],"NF",0,1)</f>
        <v>7</v>
      </c>
      <c r="AG816" s="5"/>
      <c r="AH816" s="5"/>
      <c r="AI816" s="5"/>
      <c r="AJ816" s="5"/>
      <c r="AT816"/>
      <c r="AU816"/>
      <c r="AV816"/>
      <c r="AW816"/>
    </row>
    <row r="817" spans="1:49" x14ac:dyDescent="0.3">
      <c r="A817">
        <v>493</v>
      </c>
      <c r="B817">
        <v>812</v>
      </c>
      <c r="D817" t="s">
        <v>676</v>
      </c>
      <c r="E817" s="1">
        <v>45142</v>
      </c>
      <c r="F817">
        <v>16</v>
      </c>
      <c r="G817" t="str">
        <f>_xlfn.XLOOKUP(ohrm_timesheet_action_log[[#This Row],[timesheet_id]],ohrm_timesheet[timesheet_id],ohrm_timesheet[Employee Name],"NF",0,1)</f>
        <v>Neha Chaudhary</v>
      </c>
      <c r="H817" t="str">
        <f>_xlfn.XLOOKUP(ohrm_timesheet_action_log[[#This Row],[timesheet_id]],ohrm_timesheet[timesheet_id],ohrm_timesheet[state],"NF",0,1)</f>
        <v>APPROVED</v>
      </c>
      <c r="I817" s="1">
        <f>_xlfn.XLOOKUP(ohrm_timesheet_action_log[[#This Row],[timesheet_id]],ohrm_timesheet[timesheet_id],ohrm_timesheet[start_date],"NF",0,1)</f>
        <v>45110</v>
      </c>
      <c r="J817" s="1">
        <f>_xlfn.XLOOKUP(ohrm_timesheet_action_log[[#This Row],[timesheet_id]],ohrm_timesheet[timesheet_id],ohrm_timesheet[end_date],"NF",0,1)</f>
        <v>45116</v>
      </c>
      <c r="K817">
        <f>_xlfn.XLOOKUP(ohrm_timesheet_action_log[[#This Row],[timesheet_id]],ohrm_timesheet[timesheet_id],ohrm_timesheet[Year],"NF",0,1)</f>
        <v>2023</v>
      </c>
      <c r="L817">
        <f>_xlfn.XLOOKUP(ohrm_timesheet_action_log[[#This Row],[timesheet_id]],ohrm_timesheet[timesheet_id],ohrm_timesheet[Month],"NF",0,1)</f>
        <v>7</v>
      </c>
      <c r="AG817" s="5"/>
      <c r="AH817" s="5"/>
      <c r="AI817" s="5"/>
      <c r="AJ817" s="5"/>
      <c r="AT817"/>
      <c r="AU817"/>
      <c r="AV817"/>
      <c r="AW817"/>
    </row>
    <row r="818" spans="1:49" x14ac:dyDescent="0.3">
      <c r="A818">
        <v>508</v>
      </c>
      <c r="B818">
        <v>813</v>
      </c>
      <c r="D818" t="s">
        <v>676</v>
      </c>
      <c r="E818" s="1">
        <v>45142</v>
      </c>
      <c r="F818">
        <v>100001</v>
      </c>
      <c r="G818" t="str">
        <f>_xlfn.XLOOKUP(ohrm_timesheet_action_log[[#This Row],[timesheet_id]],ohrm_timesheet[timesheet_id],ohrm_timesheet[Employee Name],"NF",0,1)</f>
        <v>Dinesh Agrawal</v>
      </c>
      <c r="H818" t="str">
        <f>_xlfn.XLOOKUP(ohrm_timesheet_action_log[[#This Row],[timesheet_id]],ohrm_timesheet[timesheet_id],ohrm_timesheet[state],"NF",0,1)</f>
        <v>APPROVED</v>
      </c>
      <c r="I818" s="1">
        <f>_xlfn.XLOOKUP(ohrm_timesheet_action_log[[#This Row],[timesheet_id]],ohrm_timesheet[timesheet_id],ohrm_timesheet[start_date],"NF",0,1)</f>
        <v>45131</v>
      </c>
      <c r="J818" s="1">
        <f>_xlfn.XLOOKUP(ohrm_timesheet_action_log[[#This Row],[timesheet_id]],ohrm_timesheet[timesheet_id],ohrm_timesheet[end_date],"NF",0,1)</f>
        <v>45137</v>
      </c>
      <c r="K818">
        <f>_xlfn.XLOOKUP(ohrm_timesheet_action_log[[#This Row],[timesheet_id]],ohrm_timesheet[timesheet_id],ohrm_timesheet[Year],"NF",0,1)</f>
        <v>2023</v>
      </c>
      <c r="L818">
        <f>_xlfn.XLOOKUP(ohrm_timesheet_action_log[[#This Row],[timesheet_id]],ohrm_timesheet[timesheet_id],ohrm_timesheet[Month],"NF",0,1)</f>
        <v>7</v>
      </c>
      <c r="AG818" s="5"/>
      <c r="AH818" s="5"/>
      <c r="AI818" s="5"/>
      <c r="AJ818" s="5"/>
      <c r="AT818"/>
      <c r="AU818"/>
      <c r="AV818"/>
      <c r="AW818"/>
    </row>
    <row r="819" spans="1:49" x14ac:dyDescent="0.3">
      <c r="A819">
        <v>523</v>
      </c>
      <c r="B819">
        <v>814</v>
      </c>
      <c r="D819" t="s">
        <v>676</v>
      </c>
      <c r="E819" s="1">
        <v>45142</v>
      </c>
      <c r="F819">
        <v>16</v>
      </c>
      <c r="G819" t="str">
        <f>_xlfn.XLOOKUP(ohrm_timesheet_action_log[[#This Row],[timesheet_id]],ohrm_timesheet[timesheet_id],ohrm_timesheet[Employee Name],"NF",0,1)</f>
        <v>Neha Chaudhary</v>
      </c>
      <c r="H819" t="str">
        <f>_xlfn.XLOOKUP(ohrm_timesheet_action_log[[#This Row],[timesheet_id]],ohrm_timesheet[timesheet_id],ohrm_timesheet[state],"NF",0,1)</f>
        <v>APPROVED</v>
      </c>
      <c r="I819" s="1">
        <f>_xlfn.XLOOKUP(ohrm_timesheet_action_log[[#This Row],[timesheet_id]],ohrm_timesheet[timesheet_id],ohrm_timesheet[start_date],"NF",0,1)</f>
        <v>45117</v>
      </c>
      <c r="J819" s="1">
        <f>_xlfn.XLOOKUP(ohrm_timesheet_action_log[[#This Row],[timesheet_id]],ohrm_timesheet[timesheet_id],ohrm_timesheet[end_date],"NF",0,1)</f>
        <v>45123</v>
      </c>
      <c r="K819">
        <f>_xlfn.XLOOKUP(ohrm_timesheet_action_log[[#This Row],[timesheet_id]],ohrm_timesheet[timesheet_id],ohrm_timesheet[Year],"NF",0,1)</f>
        <v>2023</v>
      </c>
      <c r="L819">
        <f>_xlfn.XLOOKUP(ohrm_timesheet_action_log[[#This Row],[timesheet_id]],ohrm_timesheet[timesheet_id],ohrm_timesheet[Month],"NF",0,1)</f>
        <v>7</v>
      </c>
      <c r="AG819" s="5"/>
      <c r="AH819" s="5"/>
      <c r="AI819" s="5"/>
      <c r="AJ819" s="5"/>
      <c r="AT819"/>
      <c r="AU819"/>
      <c r="AV819"/>
      <c r="AW819"/>
    </row>
    <row r="820" spans="1:49" x14ac:dyDescent="0.3">
      <c r="A820">
        <v>515</v>
      </c>
      <c r="B820">
        <v>815</v>
      </c>
      <c r="D820" t="s">
        <v>676</v>
      </c>
      <c r="E820" s="1">
        <v>45142</v>
      </c>
      <c r="F820">
        <v>100001</v>
      </c>
      <c r="G820" t="str">
        <f>_xlfn.XLOOKUP(ohrm_timesheet_action_log[[#This Row],[timesheet_id]],ohrm_timesheet[timesheet_id],ohrm_timesheet[Employee Name],"NF",0,1)</f>
        <v>Dinesh Agrawal</v>
      </c>
      <c r="H820" t="str">
        <f>_xlfn.XLOOKUP(ohrm_timesheet_action_log[[#This Row],[timesheet_id]],ohrm_timesheet[timesheet_id],ohrm_timesheet[state],"NF",0,1)</f>
        <v>APPROVED</v>
      </c>
      <c r="I820" s="1">
        <f>_xlfn.XLOOKUP(ohrm_timesheet_action_log[[#This Row],[timesheet_id]],ohrm_timesheet[timesheet_id],ohrm_timesheet[start_date],"NF",0,1)</f>
        <v>45138</v>
      </c>
      <c r="J820" s="1">
        <f>_xlfn.XLOOKUP(ohrm_timesheet_action_log[[#This Row],[timesheet_id]],ohrm_timesheet[timesheet_id],ohrm_timesheet[end_date],"NF",0,1)</f>
        <v>45144</v>
      </c>
      <c r="K820">
        <f>_xlfn.XLOOKUP(ohrm_timesheet_action_log[[#This Row],[timesheet_id]],ohrm_timesheet[timesheet_id],ohrm_timesheet[Year],"NF",0,1)</f>
        <v>2023</v>
      </c>
      <c r="L820">
        <f>_xlfn.XLOOKUP(ohrm_timesheet_action_log[[#This Row],[timesheet_id]],ohrm_timesheet[timesheet_id],ohrm_timesheet[Month],"NF",0,1)</f>
        <v>7</v>
      </c>
      <c r="AG820" s="5"/>
      <c r="AH820" s="5"/>
      <c r="AI820" s="5"/>
      <c r="AJ820" s="5"/>
      <c r="AT820"/>
      <c r="AU820"/>
      <c r="AV820"/>
      <c r="AW820"/>
    </row>
    <row r="821" spans="1:49" x14ac:dyDescent="0.3">
      <c r="A821">
        <v>524</v>
      </c>
      <c r="B821">
        <v>816</v>
      </c>
      <c r="D821" t="s">
        <v>676</v>
      </c>
      <c r="E821" s="1">
        <v>45142</v>
      </c>
      <c r="F821">
        <v>16</v>
      </c>
      <c r="G821" t="str">
        <f>_xlfn.XLOOKUP(ohrm_timesheet_action_log[[#This Row],[timesheet_id]],ohrm_timesheet[timesheet_id],ohrm_timesheet[Employee Name],"NF",0,1)</f>
        <v>Neha Chaudhary</v>
      </c>
      <c r="H821" t="str">
        <f>_xlfn.XLOOKUP(ohrm_timesheet_action_log[[#This Row],[timesheet_id]],ohrm_timesheet[timesheet_id],ohrm_timesheet[state],"NF",0,1)</f>
        <v>APPROVED</v>
      </c>
      <c r="I821" s="1">
        <f>_xlfn.XLOOKUP(ohrm_timesheet_action_log[[#This Row],[timesheet_id]],ohrm_timesheet[timesheet_id],ohrm_timesheet[start_date],"NF",0,1)</f>
        <v>45124</v>
      </c>
      <c r="J821" s="1">
        <f>_xlfn.XLOOKUP(ohrm_timesheet_action_log[[#This Row],[timesheet_id]],ohrm_timesheet[timesheet_id],ohrm_timesheet[end_date],"NF",0,1)</f>
        <v>45130</v>
      </c>
      <c r="K821">
        <f>_xlfn.XLOOKUP(ohrm_timesheet_action_log[[#This Row],[timesheet_id]],ohrm_timesheet[timesheet_id],ohrm_timesheet[Year],"NF",0,1)</f>
        <v>2023</v>
      </c>
      <c r="L821">
        <f>_xlfn.XLOOKUP(ohrm_timesheet_action_log[[#This Row],[timesheet_id]],ohrm_timesheet[timesheet_id],ohrm_timesheet[Month],"NF",0,1)</f>
        <v>7</v>
      </c>
      <c r="AG821" s="5"/>
      <c r="AH821" s="5"/>
      <c r="AI821" s="5"/>
      <c r="AJ821" s="5"/>
      <c r="AT821"/>
      <c r="AU821"/>
      <c r="AV821"/>
      <c r="AW821"/>
    </row>
    <row r="822" spans="1:49" x14ac:dyDescent="0.3">
      <c r="A822">
        <v>525</v>
      </c>
      <c r="B822">
        <v>817</v>
      </c>
      <c r="D822" t="s">
        <v>676</v>
      </c>
      <c r="E822" s="1">
        <v>45142</v>
      </c>
      <c r="F822">
        <v>16</v>
      </c>
      <c r="G822" t="str">
        <f>_xlfn.XLOOKUP(ohrm_timesheet_action_log[[#This Row],[timesheet_id]],ohrm_timesheet[timesheet_id],ohrm_timesheet[Employee Name],"NF",0,1)</f>
        <v>Neha Chaudhary</v>
      </c>
      <c r="H822" t="str">
        <f>_xlfn.XLOOKUP(ohrm_timesheet_action_log[[#This Row],[timesheet_id]],ohrm_timesheet[timesheet_id],ohrm_timesheet[state],"NF",0,1)</f>
        <v>APPROVED</v>
      </c>
      <c r="I822" s="1">
        <f>_xlfn.XLOOKUP(ohrm_timesheet_action_log[[#This Row],[timesheet_id]],ohrm_timesheet[timesheet_id],ohrm_timesheet[start_date],"NF",0,1)</f>
        <v>45131</v>
      </c>
      <c r="J822" s="1">
        <f>_xlfn.XLOOKUP(ohrm_timesheet_action_log[[#This Row],[timesheet_id]],ohrm_timesheet[timesheet_id],ohrm_timesheet[end_date],"NF",0,1)</f>
        <v>45137</v>
      </c>
      <c r="K822">
        <f>_xlfn.XLOOKUP(ohrm_timesheet_action_log[[#This Row],[timesheet_id]],ohrm_timesheet[timesheet_id],ohrm_timesheet[Year],"NF",0,1)</f>
        <v>2023</v>
      </c>
      <c r="L822">
        <f>_xlfn.XLOOKUP(ohrm_timesheet_action_log[[#This Row],[timesheet_id]],ohrm_timesheet[timesheet_id],ohrm_timesheet[Month],"NF",0,1)</f>
        <v>7</v>
      </c>
      <c r="AG822" s="5"/>
      <c r="AH822" s="5"/>
      <c r="AI822" s="5"/>
      <c r="AJ822" s="5"/>
      <c r="AT822"/>
      <c r="AU822"/>
      <c r="AV822"/>
      <c r="AW822"/>
    </row>
    <row r="823" spans="1:49" x14ac:dyDescent="0.3">
      <c r="A823">
        <v>520</v>
      </c>
      <c r="B823">
        <v>818</v>
      </c>
      <c r="D823" t="s">
        <v>676</v>
      </c>
      <c r="E823" s="1">
        <v>45142</v>
      </c>
      <c r="F823">
        <v>16</v>
      </c>
      <c r="G823" t="str">
        <f>_xlfn.XLOOKUP(ohrm_timesheet_action_log[[#This Row],[timesheet_id]],ohrm_timesheet[timesheet_id],ohrm_timesheet[Employee Name],"NF",0,1)</f>
        <v>Neha Chaudhary</v>
      </c>
      <c r="H823" t="str">
        <f>_xlfn.XLOOKUP(ohrm_timesheet_action_log[[#This Row],[timesheet_id]],ohrm_timesheet[timesheet_id],ohrm_timesheet[state],"NF",0,1)</f>
        <v>APPROVED</v>
      </c>
      <c r="I823" s="1">
        <f>_xlfn.XLOOKUP(ohrm_timesheet_action_log[[#This Row],[timesheet_id]],ohrm_timesheet[timesheet_id],ohrm_timesheet[start_date],"NF",0,1)</f>
        <v>45138</v>
      </c>
      <c r="J823" s="1">
        <f>_xlfn.XLOOKUP(ohrm_timesheet_action_log[[#This Row],[timesheet_id]],ohrm_timesheet[timesheet_id],ohrm_timesheet[end_date],"NF",0,1)</f>
        <v>45144</v>
      </c>
      <c r="K823">
        <f>_xlfn.XLOOKUP(ohrm_timesheet_action_log[[#This Row],[timesheet_id]],ohrm_timesheet[timesheet_id],ohrm_timesheet[Year],"NF",0,1)</f>
        <v>2023</v>
      </c>
      <c r="L823">
        <f>_xlfn.XLOOKUP(ohrm_timesheet_action_log[[#This Row],[timesheet_id]],ohrm_timesheet[timesheet_id],ohrm_timesheet[Month],"NF",0,1)</f>
        <v>7</v>
      </c>
      <c r="AG823" s="5"/>
      <c r="AH823" s="5"/>
      <c r="AI823" s="5"/>
      <c r="AJ823" s="5"/>
      <c r="AT823"/>
      <c r="AU823"/>
      <c r="AV823"/>
      <c r="AW823"/>
    </row>
    <row r="824" spans="1:49" x14ac:dyDescent="0.3">
      <c r="A824">
        <v>527</v>
      </c>
      <c r="B824">
        <v>819</v>
      </c>
      <c r="D824" t="s">
        <v>676</v>
      </c>
      <c r="E824" s="1">
        <v>45142</v>
      </c>
      <c r="F824">
        <v>6</v>
      </c>
      <c r="G824" t="str">
        <f>_xlfn.XLOOKUP(ohrm_timesheet_action_log[[#This Row],[timesheet_id]],ohrm_timesheet[timesheet_id],ohrm_timesheet[Employee Name],"NF",0,1)</f>
        <v>Shekhar Sharma</v>
      </c>
      <c r="H824" t="str">
        <f>_xlfn.XLOOKUP(ohrm_timesheet_action_log[[#This Row],[timesheet_id]],ohrm_timesheet[timesheet_id],ohrm_timesheet[state],"NF",0,1)</f>
        <v>APPROVED</v>
      </c>
      <c r="I824" s="1">
        <f>_xlfn.XLOOKUP(ohrm_timesheet_action_log[[#This Row],[timesheet_id]],ohrm_timesheet[timesheet_id],ohrm_timesheet[start_date],"NF",0,1)</f>
        <v>45117</v>
      </c>
      <c r="J824" s="1">
        <f>_xlfn.XLOOKUP(ohrm_timesheet_action_log[[#This Row],[timesheet_id]],ohrm_timesheet[timesheet_id],ohrm_timesheet[end_date],"NF",0,1)</f>
        <v>45123</v>
      </c>
      <c r="K824">
        <f>_xlfn.XLOOKUP(ohrm_timesheet_action_log[[#This Row],[timesheet_id]],ohrm_timesheet[timesheet_id],ohrm_timesheet[Year],"NF",0,1)</f>
        <v>2023</v>
      </c>
      <c r="L824">
        <f>_xlfn.XLOOKUP(ohrm_timesheet_action_log[[#This Row],[timesheet_id]],ohrm_timesheet[timesheet_id],ohrm_timesheet[Month],"NF",0,1)</f>
        <v>7</v>
      </c>
      <c r="AG824" s="5"/>
      <c r="AH824" s="5"/>
      <c r="AI824" s="5"/>
      <c r="AJ824" s="5"/>
      <c r="AT824"/>
      <c r="AU824"/>
      <c r="AV824"/>
      <c r="AW824"/>
    </row>
    <row r="825" spans="1:49" x14ac:dyDescent="0.3">
      <c r="A825">
        <v>502</v>
      </c>
      <c r="B825">
        <v>820</v>
      </c>
      <c r="D825" t="s">
        <v>676</v>
      </c>
      <c r="E825" s="1">
        <v>45142</v>
      </c>
      <c r="F825">
        <v>6</v>
      </c>
      <c r="G825" t="str">
        <f>_xlfn.XLOOKUP(ohrm_timesheet_action_log[[#This Row],[timesheet_id]],ohrm_timesheet[timesheet_id],ohrm_timesheet[Employee Name],"NF",0,1)</f>
        <v>Shekhar Sharma</v>
      </c>
      <c r="H825" t="str">
        <f>_xlfn.XLOOKUP(ohrm_timesheet_action_log[[#This Row],[timesheet_id]],ohrm_timesheet[timesheet_id],ohrm_timesheet[state],"NF",0,1)</f>
        <v>APPROVED</v>
      </c>
      <c r="I825" s="1">
        <f>_xlfn.XLOOKUP(ohrm_timesheet_action_log[[#This Row],[timesheet_id]],ohrm_timesheet[timesheet_id],ohrm_timesheet[start_date],"NF",0,1)</f>
        <v>45124</v>
      </c>
      <c r="J825" s="1">
        <f>_xlfn.XLOOKUP(ohrm_timesheet_action_log[[#This Row],[timesheet_id]],ohrm_timesheet[timesheet_id],ohrm_timesheet[end_date],"NF",0,1)</f>
        <v>45130</v>
      </c>
      <c r="K825">
        <f>_xlfn.XLOOKUP(ohrm_timesheet_action_log[[#This Row],[timesheet_id]],ohrm_timesheet[timesheet_id],ohrm_timesheet[Year],"NF",0,1)</f>
        <v>2023</v>
      </c>
      <c r="L825">
        <f>_xlfn.XLOOKUP(ohrm_timesheet_action_log[[#This Row],[timesheet_id]],ohrm_timesheet[timesheet_id],ohrm_timesheet[Month],"NF",0,1)</f>
        <v>7</v>
      </c>
      <c r="AG825" s="5"/>
      <c r="AH825" s="5"/>
      <c r="AI825" s="5"/>
      <c r="AJ825" s="5"/>
      <c r="AT825"/>
      <c r="AU825"/>
      <c r="AV825"/>
      <c r="AW825"/>
    </row>
    <row r="826" spans="1:49" x14ac:dyDescent="0.3">
      <c r="A826">
        <v>512</v>
      </c>
      <c r="B826">
        <v>821</v>
      </c>
      <c r="D826" t="s">
        <v>676</v>
      </c>
      <c r="E826" s="1">
        <v>45142</v>
      </c>
      <c r="F826">
        <v>6</v>
      </c>
      <c r="G826" t="str">
        <f>_xlfn.XLOOKUP(ohrm_timesheet_action_log[[#This Row],[timesheet_id]],ohrm_timesheet[timesheet_id],ohrm_timesheet[Employee Name],"NF",0,1)</f>
        <v>Shekhar Sharma</v>
      </c>
      <c r="H826" t="str">
        <f>_xlfn.XLOOKUP(ohrm_timesheet_action_log[[#This Row],[timesheet_id]],ohrm_timesheet[timesheet_id],ohrm_timesheet[state],"NF",0,1)</f>
        <v>APPROVED</v>
      </c>
      <c r="I826" s="1">
        <f>_xlfn.XLOOKUP(ohrm_timesheet_action_log[[#This Row],[timesheet_id]],ohrm_timesheet[timesheet_id],ohrm_timesheet[start_date],"NF",0,1)</f>
        <v>45131</v>
      </c>
      <c r="J826" s="1">
        <f>_xlfn.XLOOKUP(ohrm_timesheet_action_log[[#This Row],[timesheet_id]],ohrm_timesheet[timesheet_id],ohrm_timesheet[end_date],"NF",0,1)</f>
        <v>45137</v>
      </c>
      <c r="K826">
        <f>_xlfn.XLOOKUP(ohrm_timesheet_action_log[[#This Row],[timesheet_id]],ohrm_timesheet[timesheet_id],ohrm_timesheet[Year],"NF",0,1)</f>
        <v>2023</v>
      </c>
      <c r="L826">
        <f>_xlfn.XLOOKUP(ohrm_timesheet_action_log[[#This Row],[timesheet_id]],ohrm_timesheet[timesheet_id],ohrm_timesheet[Month],"NF",0,1)</f>
        <v>7</v>
      </c>
      <c r="AG826" s="5"/>
      <c r="AH826" s="5"/>
      <c r="AI826" s="5"/>
      <c r="AJ826" s="5"/>
      <c r="AT826"/>
      <c r="AU826"/>
      <c r="AV826"/>
      <c r="AW826"/>
    </row>
    <row r="827" spans="1:49" x14ac:dyDescent="0.3">
      <c r="A827">
        <v>526</v>
      </c>
      <c r="B827">
        <v>822</v>
      </c>
      <c r="D827" t="s">
        <v>676</v>
      </c>
      <c r="E827" s="1">
        <v>45142</v>
      </c>
      <c r="F827">
        <v>6</v>
      </c>
      <c r="G827" t="str">
        <f>_xlfn.XLOOKUP(ohrm_timesheet_action_log[[#This Row],[timesheet_id]],ohrm_timesheet[timesheet_id],ohrm_timesheet[Employee Name],"NF",0,1)</f>
        <v>Shekhar Sharma</v>
      </c>
      <c r="H827" t="str">
        <f>_xlfn.XLOOKUP(ohrm_timesheet_action_log[[#This Row],[timesheet_id]],ohrm_timesheet[timesheet_id],ohrm_timesheet[state],"NF",0,1)</f>
        <v>APPROVED</v>
      </c>
      <c r="I827" s="1">
        <f>_xlfn.XLOOKUP(ohrm_timesheet_action_log[[#This Row],[timesheet_id]],ohrm_timesheet[timesheet_id],ohrm_timesheet[start_date],"NF",0,1)</f>
        <v>45138</v>
      </c>
      <c r="J827" s="1">
        <f>_xlfn.XLOOKUP(ohrm_timesheet_action_log[[#This Row],[timesheet_id]],ohrm_timesheet[timesheet_id],ohrm_timesheet[end_date],"NF",0,1)</f>
        <v>45144</v>
      </c>
      <c r="K827">
        <f>_xlfn.XLOOKUP(ohrm_timesheet_action_log[[#This Row],[timesheet_id]],ohrm_timesheet[timesheet_id],ohrm_timesheet[Year],"NF",0,1)</f>
        <v>2023</v>
      </c>
      <c r="L827">
        <f>_xlfn.XLOOKUP(ohrm_timesheet_action_log[[#This Row],[timesheet_id]],ohrm_timesheet[timesheet_id],ohrm_timesheet[Month],"NF",0,1)</f>
        <v>7</v>
      </c>
      <c r="AG827" s="5"/>
      <c r="AH827" s="5"/>
      <c r="AI827" s="5"/>
      <c r="AJ827" s="5"/>
      <c r="AT827"/>
      <c r="AU827"/>
      <c r="AV827"/>
      <c r="AW827"/>
    </row>
    <row r="828" spans="1:49" x14ac:dyDescent="0.3">
      <c r="A828">
        <v>526</v>
      </c>
      <c r="B828">
        <v>823</v>
      </c>
      <c r="C828" t="s">
        <v>393</v>
      </c>
      <c r="D828" t="s">
        <v>675</v>
      </c>
      <c r="E828" s="1">
        <v>45142</v>
      </c>
      <c r="F828">
        <v>100001</v>
      </c>
      <c r="G828" t="str">
        <f>_xlfn.XLOOKUP(ohrm_timesheet_action_log[[#This Row],[timesheet_id]],ohrm_timesheet[timesheet_id],ohrm_timesheet[Employee Name],"NF",0,1)</f>
        <v>Shekhar Sharma</v>
      </c>
      <c r="H828" t="str">
        <f>_xlfn.XLOOKUP(ohrm_timesheet_action_log[[#This Row],[timesheet_id]],ohrm_timesheet[timesheet_id],ohrm_timesheet[state],"NF",0,1)</f>
        <v>APPROVED</v>
      </c>
      <c r="I828" s="1">
        <f>_xlfn.XLOOKUP(ohrm_timesheet_action_log[[#This Row],[timesheet_id]],ohrm_timesheet[timesheet_id],ohrm_timesheet[start_date],"NF",0,1)</f>
        <v>45138</v>
      </c>
      <c r="J828" s="1">
        <f>_xlfn.XLOOKUP(ohrm_timesheet_action_log[[#This Row],[timesheet_id]],ohrm_timesheet[timesheet_id],ohrm_timesheet[end_date],"NF",0,1)</f>
        <v>45144</v>
      </c>
      <c r="K828">
        <f>_xlfn.XLOOKUP(ohrm_timesheet_action_log[[#This Row],[timesheet_id]],ohrm_timesheet[timesheet_id],ohrm_timesheet[Year],"NF",0,1)</f>
        <v>2023</v>
      </c>
      <c r="L828">
        <f>_xlfn.XLOOKUP(ohrm_timesheet_action_log[[#This Row],[timesheet_id]],ohrm_timesheet[timesheet_id],ohrm_timesheet[Month],"NF",0,1)</f>
        <v>7</v>
      </c>
      <c r="AG828" s="5"/>
      <c r="AH828" s="5"/>
      <c r="AI828" s="5"/>
      <c r="AJ828" s="5"/>
      <c r="AT828"/>
      <c r="AU828"/>
      <c r="AV828"/>
      <c r="AW828"/>
    </row>
    <row r="829" spans="1:49" x14ac:dyDescent="0.3">
      <c r="A829">
        <v>512</v>
      </c>
      <c r="B829">
        <v>824</v>
      </c>
      <c r="C829" t="s">
        <v>393</v>
      </c>
      <c r="D829" t="s">
        <v>675</v>
      </c>
      <c r="E829" s="1">
        <v>45142</v>
      </c>
      <c r="F829">
        <v>100001</v>
      </c>
      <c r="G829" t="str">
        <f>_xlfn.XLOOKUP(ohrm_timesheet_action_log[[#This Row],[timesheet_id]],ohrm_timesheet[timesheet_id],ohrm_timesheet[Employee Name],"NF",0,1)</f>
        <v>Shekhar Sharma</v>
      </c>
      <c r="H829" t="str">
        <f>_xlfn.XLOOKUP(ohrm_timesheet_action_log[[#This Row],[timesheet_id]],ohrm_timesheet[timesheet_id],ohrm_timesheet[state],"NF",0,1)</f>
        <v>APPROVED</v>
      </c>
      <c r="I829" s="1">
        <f>_xlfn.XLOOKUP(ohrm_timesheet_action_log[[#This Row],[timesheet_id]],ohrm_timesheet[timesheet_id],ohrm_timesheet[start_date],"NF",0,1)</f>
        <v>45131</v>
      </c>
      <c r="J829" s="1">
        <f>_xlfn.XLOOKUP(ohrm_timesheet_action_log[[#This Row],[timesheet_id]],ohrm_timesheet[timesheet_id],ohrm_timesheet[end_date],"NF",0,1)</f>
        <v>45137</v>
      </c>
      <c r="K829">
        <f>_xlfn.XLOOKUP(ohrm_timesheet_action_log[[#This Row],[timesheet_id]],ohrm_timesheet[timesheet_id],ohrm_timesheet[Year],"NF",0,1)</f>
        <v>2023</v>
      </c>
      <c r="L829">
        <f>_xlfn.XLOOKUP(ohrm_timesheet_action_log[[#This Row],[timesheet_id]],ohrm_timesheet[timesheet_id],ohrm_timesheet[Month],"NF",0,1)</f>
        <v>7</v>
      </c>
      <c r="AG829" s="5"/>
      <c r="AH829" s="5"/>
      <c r="AI829" s="5"/>
      <c r="AJ829" s="5"/>
      <c r="AT829"/>
      <c r="AU829"/>
      <c r="AV829"/>
      <c r="AW829"/>
    </row>
    <row r="830" spans="1:49" x14ac:dyDescent="0.3">
      <c r="A830">
        <v>502</v>
      </c>
      <c r="B830">
        <v>825</v>
      </c>
      <c r="C830" t="s">
        <v>393</v>
      </c>
      <c r="D830" t="s">
        <v>675</v>
      </c>
      <c r="E830" s="1">
        <v>45142</v>
      </c>
      <c r="F830">
        <v>100001</v>
      </c>
      <c r="G830" t="str">
        <f>_xlfn.XLOOKUP(ohrm_timesheet_action_log[[#This Row],[timesheet_id]],ohrm_timesheet[timesheet_id],ohrm_timesheet[Employee Name],"NF",0,1)</f>
        <v>Shekhar Sharma</v>
      </c>
      <c r="H830" t="str">
        <f>_xlfn.XLOOKUP(ohrm_timesheet_action_log[[#This Row],[timesheet_id]],ohrm_timesheet[timesheet_id],ohrm_timesheet[state],"NF",0,1)</f>
        <v>APPROVED</v>
      </c>
      <c r="I830" s="1">
        <f>_xlfn.XLOOKUP(ohrm_timesheet_action_log[[#This Row],[timesheet_id]],ohrm_timesheet[timesheet_id],ohrm_timesheet[start_date],"NF",0,1)</f>
        <v>45124</v>
      </c>
      <c r="J830" s="1">
        <f>_xlfn.XLOOKUP(ohrm_timesheet_action_log[[#This Row],[timesheet_id]],ohrm_timesheet[timesheet_id],ohrm_timesheet[end_date],"NF",0,1)</f>
        <v>45130</v>
      </c>
      <c r="K830">
        <f>_xlfn.XLOOKUP(ohrm_timesheet_action_log[[#This Row],[timesheet_id]],ohrm_timesheet[timesheet_id],ohrm_timesheet[Year],"NF",0,1)</f>
        <v>2023</v>
      </c>
      <c r="L830">
        <f>_xlfn.XLOOKUP(ohrm_timesheet_action_log[[#This Row],[timesheet_id]],ohrm_timesheet[timesheet_id],ohrm_timesheet[Month],"NF",0,1)</f>
        <v>7</v>
      </c>
      <c r="AG830" s="5"/>
      <c r="AH830" s="5"/>
      <c r="AI830" s="5"/>
      <c r="AJ830" s="5"/>
      <c r="AT830"/>
      <c r="AU830"/>
      <c r="AV830"/>
      <c r="AW830"/>
    </row>
    <row r="831" spans="1:49" x14ac:dyDescent="0.3">
      <c r="A831">
        <v>527</v>
      </c>
      <c r="B831">
        <v>826</v>
      </c>
      <c r="C831" t="s">
        <v>697</v>
      </c>
      <c r="D831" t="s">
        <v>675</v>
      </c>
      <c r="E831" s="1">
        <v>45142</v>
      </c>
      <c r="F831">
        <v>100001</v>
      </c>
      <c r="G831" t="str">
        <f>_xlfn.XLOOKUP(ohrm_timesheet_action_log[[#This Row],[timesheet_id]],ohrm_timesheet[timesheet_id],ohrm_timesheet[Employee Name],"NF",0,1)</f>
        <v>Shekhar Sharma</v>
      </c>
      <c r="H831" t="str">
        <f>_xlfn.XLOOKUP(ohrm_timesheet_action_log[[#This Row],[timesheet_id]],ohrm_timesheet[timesheet_id],ohrm_timesheet[state],"NF",0,1)</f>
        <v>APPROVED</v>
      </c>
      <c r="I831" s="1">
        <f>_xlfn.XLOOKUP(ohrm_timesheet_action_log[[#This Row],[timesheet_id]],ohrm_timesheet[timesheet_id],ohrm_timesheet[start_date],"NF",0,1)</f>
        <v>45117</v>
      </c>
      <c r="J831" s="1">
        <f>_xlfn.XLOOKUP(ohrm_timesheet_action_log[[#This Row],[timesheet_id]],ohrm_timesheet[timesheet_id],ohrm_timesheet[end_date],"NF",0,1)</f>
        <v>45123</v>
      </c>
      <c r="K831">
        <f>_xlfn.XLOOKUP(ohrm_timesheet_action_log[[#This Row],[timesheet_id]],ohrm_timesheet[timesheet_id],ohrm_timesheet[Year],"NF",0,1)</f>
        <v>2023</v>
      </c>
      <c r="L831">
        <f>_xlfn.XLOOKUP(ohrm_timesheet_action_log[[#This Row],[timesheet_id]],ohrm_timesheet[timesheet_id],ohrm_timesheet[Month],"NF",0,1)</f>
        <v>7</v>
      </c>
      <c r="AG831" s="5"/>
      <c r="AH831" s="5"/>
      <c r="AI831" s="5"/>
      <c r="AJ831" s="5"/>
      <c r="AT831"/>
      <c r="AU831"/>
      <c r="AV831"/>
      <c r="AW831"/>
    </row>
    <row r="832" spans="1:49" x14ac:dyDescent="0.3">
      <c r="A832">
        <v>515</v>
      </c>
      <c r="B832">
        <v>827</v>
      </c>
      <c r="D832" t="s">
        <v>675</v>
      </c>
      <c r="E832" s="1">
        <v>45143</v>
      </c>
      <c r="F832">
        <v>3</v>
      </c>
      <c r="G832" t="str">
        <f>_xlfn.XLOOKUP(ohrm_timesheet_action_log[[#This Row],[timesheet_id]],ohrm_timesheet[timesheet_id],ohrm_timesheet[Employee Name],"NF",0,1)</f>
        <v>Dinesh Agrawal</v>
      </c>
      <c r="H832" t="str">
        <f>_xlfn.XLOOKUP(ohrm_timesheet_action_log[[#This Row],[timesheet_id]],ohrm_timesheet[timesheet_id],ohrm_timesheet[state],"NF",0,1)</f>
        <v>APPROVED</v>
      </c>
      <c r="I832" s="1">
        <f>_xlfn.XLOOKUP(ohrm_timesheet_action_log[[#This Row],[timesheet_id]],ohrm_timesheet[timesheet_id],ohrm_timesheet[start_date],"NF",0,1)</f>
        <v>45138</v>
      </c>
      <c r="J832" s="1">
        <f>_xlfn.XLOOKUP(ohrm_timesheet_action_log[[#This Row],[timesheet_id]],ohrm_timesheet[timesheet_id],ohrm_timesheet[end_date],"NF",0,1)</f>
        <v>45144</v>
      </c>
      <c r="K832">
        <f>_xlfn.XLOOKUP(ohrm_timesheet_action_log[[#This Row],[timesheet_id]],ohrm_timesheet[timesheet_id],ohrm_timesheet[Year],"NF",0,1)</f>
        <v>2023</v>
      </c>
      <c r="L832">
        <f>_xlfn.XLOOKUP(ohrm_timesheet_action_log[[#This Row],[timesheet_id]],ohrm_timesheet[timesheet_id],ohrm_timesheet[Month],"NF",0,1)</f>
        <v>7</v>
      </c>
      <c r="AG832" s="5"/>
      <c r="AH832" s="5"/>
      <c r="AI832" s="5"/>
      <c r="AJ832" s="5"/>
      <c r="AT832"/>
      <c r="AU832"/>
      <c r="AV832"/>
      <c r="AW832"/>
    </row>
    <row r="833" spans="1:49" x14ac:dyDescent="0.3">
      <c r="A833">
        <v>508</v>
      </c>
      <c r="B833">
        <v>828</v>
      </c>
      <c r="D833" t="s">
        <v>675</v>
      </c>
      <c r="E833" s="1">
        <v>45143</v>
      </c>
      <c r="F833">
        <v>3</v>
      </c>
      <c r="G833" t="str">
        <f>_xlfn.XLOOKUP(ohrm_timesheet_action_log[[#This Row],[timesheet_id]],ohrm_timesheet[timesheet_id],ohrm_timesheet[Employee Name],"NF",0,1)</f>
        <v>Dinesh Agrawal</v>
      </c>
      <c r="H833" t="str">
        <f>_xlfn.XLOOKUP(ohrm_timesheet_action_log[[#This Row],[timesheet_id]],ohrm_timesheet[timesheet_id],ohrm_timesheet[state],"NF",0,1)</f>
        <v>APPROVED</v>
      </c>
      <c r="I833" s="1">
        <f>_xlfn.XLOOKUP(ohrm_timesheet_action_log[[#This Row],[timesheet_id]],ohrm_timesheet[timesheet_id],ohrm_timesheet[start_date],"NF",0,1)</f>
        <v>45131</v>
      </c>
      <c r="J833" s="1">
        <f>_xlfn.XLOOKUP(ohrm_timesheet_action_log[[#This Row],[timesheet_id]],ohrm_timesheet[timesheet_id],ohrm_timesheet[end_date],"NF",0,1)</f>
        <v>45137</v>
      </c>
      <c r="K833">
        <f>_xlfn.XLOOKUP(ohrm_timesheet_action_log[[#This Row],[timesheet_id]],ohrm_timesheet[timesheet_id],ohrm_timesheet[Year],"NF",0,1)</f>
        <v>2023</v>
      </c>
      <c r="L833">
        <f>_xlfn.XLOOKUP(ohrm_timesheet_action_log[[#This Row],[timesheet_id]],ohrm_timesheet[timesheet_id],ohrm_timesheet[Month],"NF",0,1)</f>
        <v>7</v>
      </c>
      <c r="AG833" s="5"/>
      <c r="AH833" s="5"/>
      <c r="AI833" s="5"/>
      <c r="AJ833" s="5"/>
      <c r="AT833"/>
      <c r="AU833"/>
      <c r="AV833"/>
      <c r="AW833"/>
    </row>
    <row r="834" spans="1:49" x14ac:dyDescent="0.3">
      <c r="A834">
        <v>522</v>
      </c>
      <c r="B834">
        <v>829</v>
      </c>
      <c r="D834" t="s">
        <v>675</v>
      </c>
      <c r="E834" s="1">
        <v>45143</v>
      </c>
      <c r="F834">
        <v>3</v>
      </c>
      <c r="G834" t="str">
        <f>_xlfn.XLOOKUP(ohrm_timesheet_action_log[[#This Row],[timesheet_id]],ohrm_timesheet[timesheet_id],ohrm_timesheet[Employee Name],"NF",0,1)</f>
        <v>Dinesh Agrawal</v>
      </c>
      <c r="H834" t="str">
        <f>_xlfn.XLOOKUP(ohrm_timesheet_action_log[[#This Row],[timesheet_id]],ohrm_timesheet[timesheet_id],ohrm_timesheet[state],"NF",0,1)</f>
        <v>APPROVED</v>
      </c>
      <c r="I834" s="1">
        <f>_xlfn.XLOOKUP(ohrm_timesheet_action_log[[#This Row],[timesheet_id]],ohrm_timesheet[timesheet_id],ohrm_timesheet[start_date],"NF",0,1)</f>
        <v>45124</v>
      </c>
      <c r="J834" s="1">
        <f>_xlfn.XLOOKUP(ohrm_timesheet_action_log[[#This Row],[timesheet_id]],ohrm_timesheet[timesheet_id],ohrm_timesheet[end_date],"NF",0,1)</f>
        <v>45130</v>
      </c>
      <c r="K834">
        <f>_xlfn.XLOOKUP(ohrm_timesheet_action_log[[#This Row],[timesheet_id]],ohrm_timesheet[timesheet_id],ohrm_timesheet[Year],"NF",0,1)</f>
        <v>2023</v>
      </c>
      <c r="L834">
        <f>_xlfn.XLOOKUP(ohrm_timesheet_action_log[[#This Row],[timesheet_id]],ohrm_timesheet[timesheet_id],ohrm_timesheet[Month],"NF",0,1)</f>
        <v>7</v>
      </c>
      <c r="AG834" s="5"/>
      <c r="AH834" s="5"/>
      <c r="AI834" s="5"/>
      <c r="AJ834" s="5"/>
      <c r="AT834"/>
      <c r="AU834"/>
      <c r="AV834"/>
      <c r="AW834"/>
    </row>
    <row r="835" spans="1:49" x14ac:dyDescent="0.3">
      <c r="A835">
        <v>521</v>
      </c>
      <c r="B835">
        <v>830</v>
      </c>
      <c r="D835" t="s">
        <v>675</v>
      </c>
      <c r="E835" s="1">
        <v>45143</v>
      </c>
      <c r="F835">
        <v>3</v>
      </c>
      <c r="G835" t="str">
        <f>_xlfn.XLOOKUP(ohrm_timesheet_action_log[[#This Row],[timesheet_id]],ohrm_timesheet[timesheet_id],ohrm_timesheet[Employee Name],"NF",0,1)</f>
        <v>Dinesh Agrawal</v>
      </c>
      <c r="H835" t="str">
        <f>_xlfn.XLOOKUP(ohrm_timesheet_action_log[[#This Row],[timesheet_id]],ohrm_timesheet[timesheet_id],ohrm_timesheet[state],"NF",0,1)</f>
        <v>APPROVED</v>
      </c>
      <c r="I835" s="1">
        <f>_xlfn.XLOOKUP(ohrm_timesheet_action_log[[#This Row],[timesheet_id]],ohrm_timesheet[timesheet_id],ohrm_timesheet[start_date],"NF",0,1)</f>
        <v>45117</v>
      </c>
      <c r="J835" s="1">
        <f>_xlfn.XLOOKUP(ohrm_timesheet_action_log[[#This Row],[timesheet_id]],ohrm_timesheet[timesheet_id],ohrm_timesheet[end_date],"NF",0,1)</f>
        <v>45123</v>
      </c>
      <c r="K835">
        <f>_xlfn.XLOOKUP(ohrm_timesheet_action_log[[#This Row],[timesheet_id]],ohrm_timesheet[timesheet_id],ohrm_timesheet[Year],"NF",0,1)</f>
        <v>2023</v>
      </c>
      <c r="L835">
        <f>_xlfn.XLOOKUP(ohrm_timesheet_action_log[[#This Row],[timesheet_id]],ohrm_timesheet[timesheet_id],ohrm_timesheet[Month],"NF",0,1)</f>
        <v>7</v>
      </c>
      <c r="AG835" s="5"/>
      <c r="AH835" s="5"/>
      <c r="AI835" s="5"/>
      <c r="AJ835" s="5"/>
      <c r="AT835"/>
      <c r="AU835"/>
      <c r="AV835"/>
      <c r="AW835"/>
    </row>
    <row r="836" spans="1:49" x14ac:dyDescent="0.3">
      <c r="A836">
        <v>489</v>
      </c>
      <c r="B836">
        <v>831</v>
      </c>
      <c r="D836" t="s">
        <v>675</v>
      </c>
      <c r="E836" s="1">
        <v>45143</v>
      </c>
      <c r="F836">
        <v>3</v>
      </c>
      <c r="G836" t="str">
        <f>_xlfn.XLOOKUP(ohrm_timesheet_action_log[[#This Row],[timesheet_id]],ohrm_timesheet[timesheet_id],ohrm_timesheet[Employee Name],"NF",0,1)</f>
        <v>Dinesh Agrawal</v>
      </c>
      <c r="H836" t="str">
        <f>_xlfn.XLOOKUP(ohrm_timesheet_action_log[[#This Row],[timesheet_id]],ohrm_timesheet[timesheet_id],ohrm_timesheet[state],"NF",0,1)</f>
        <v>APPROVED</v>
      </c>
      <c r="I836" s="1">
        <f>_xlfn.XLOOKUP(ohrm_timesheet_action_log[[#This Row],[timesheet_id]],ohrm_timesheet[timesheet_id],ohrm_timesheet[start_date],"NF",0,1)</f>
        <v>45110</v>
      </c>
      <c r="J836" s="1">
        <f>_xlfn.XLOOKUP(ohrm_timesheet_action_log[[#This Row],[timesheet_id]],ohrm_timesheet[timesheet_id],ohrm_timesheet[end_date],"NF",0,1)</f>
        <v>45116</v>
      </c>
      <c r="K836">
        <f>_xlfn.XLOOKUP(ohrm_timesheet_action_log[[#This Row],[timesheet_id]],ohrm_timesheet[timesheet_id],ohrm_timesheet[Year],"NF",0,1)</f>
        <v>2023</v>
      </c>
      <c r="L836">
        <f>_xlfn.XLOOKUP(ohrm_timesheet_action_log[[#This Row],[timesheet_id]],ohrm_timesheet[timesheet_id],ohrm_timesheet[Month],"NF",0,1)</f>
        <v>7</v>
      </c>
      <c r="AG836" s="5"/>
      <c r="AH836" s="5"/>
      <c r="AI836" s="5"/>
      <c r="AJ836" s="5"/>
      <c r="AT836"/>
      <c r="AU836"/>
      <c r="AV836"/>
      <c r="AW836"/>
    </row>
    <row r="837" spans="1:49" x14ac:dyDescent="0.3">
      <c r="A837">
        <v>520</v>
      </c>
      <c r="B837">
        <v>832</v>
      </c>
      <c r="D837" t="s">
        <v>675</v>
      </c>
      <c r="E837" s="1">
        <v>45143</v>
      </c>
      <c r="F837">
        <v>3</v>
      </c>
      <c r="G837" t="str">
        <f>_xlfn.XLOOKUP(ohrm_timesheet_action_log[[#This Row],[timesheet_id]],ohrm_timesheet[timesheet_id],ohrm_timesheet[Employee Name],"NF",0,1)</f>
        <v>Neha Chaudhary</v>
      </c>
      <c r="H837" t="str">
        <f>_xlfn.XLOOKUP(ohrm_timesheet_action_log[[#This Row],[timesheet_id]],ohrm_timesheet[timesheet_id],ohrm_timesheet[state],"NF",0,1)</f>
        <v>APPROVED</v>
      </c>
      <c r="I837" s="1">
        <f>_xlfn.XLOOKUP(ohrm_timesheet_action_log[[#This Row],[timesheet_id]],ohrm_timesheet[timesheet_id],ohrm_timesheet[start_date],"NF",0,1)</f>
        <v>45138</v>
      </c>
      <c r="J837" s="1">
        <f>_xlfn.XLOOKUP(ohrm_timesheet_action_log[[#This Row],[timesheet_id]],ohrm_timesheet[timesheet_id],ohrm_timesheet[end_date],"NF",0,1)</f>
        <v>45144</v>
      </c>
      <c r="K837">
        <f>_xlfn.XLOOKUP(ohrm_timesheet_action_log[[#This Row],[timesheet_id]],ohrm_timesheet[timesheet_id],ohrm_timesheet[Year],"NF",0,1)</f>
        <v>2023</v>
      </c>
      <c r="L837">
        <f>_xlfn.XLOOKUP(ohrm_timesheet_action_log[[#This Row],[timesheet_id]],ohrm_timesheet[timesheet_id],ohrm_timesheet[Month],"NF",0,1)</f>
        <v>7</v>
      </c>
      <c r="AG837" s="5"/>
      <c r="AH837" s="5"/>
      <c r="AI837" s="5"/>
      <c r="AJ837" s="5"/>
      <c r="AT837"/>
      <c r="AU837"/>
      <c r="AV837"/>
      <c r="AW837"/>
    </row>
    <row r="838" spans="1:49" x14ac:dyDescent="0.3">
      <c r="A838">
        <v>525</v>
      </c>
      <c r="B838">
        <v>833</v>
      </c>
      <c r="D838" t="s">
        <v>675</v>
      </c>
      <c r="E838" s="1">
        <v>45143</v>
      </c>
      <c r="F838">
        <v>3</v>
      </c>
      <c r="G838" t="str">
        <f>_xlfn.XLOOKUP(ohrm_timesheet_action_log[[#This Row],[timesheet_id]],ohrm_timesheet[timesheet_id],ohrm_timesheet[Employee Name],"NF",0,1)</f>
        <v>Neha Chaudhary</v>
      </c>
      <c r="H838" t="str">
        <f>_xlfn.XLOOKUP(ohrm_timesheet_action_log[[#This Row],[timesheet_id]],ohrm_timesheet[timesheet_id],ohrm_timesheet[state],"NF",0,1)</f>
        <v>APPROVED</v>
      </c>
      <c r="I838" s="1">
        <f>_xlfn.XLOOKUP(ohrm_timesheet_action_log[[#This Row],[timesheet_id]],ohrm_timesheet[timesheet_id],ohrm_timesheet[start_date],"NF",0,1)</f>
        <v>45131</v>
      </c>
      <c r="J838" s="1">
        <f>_xlfn.XLOOKUP(ohrm_timesheet_action_log[[#This Row],[timesheet_id]],ohrm_timesheet[timesheet_id],ohrm_timesheet[end_date],"NF",0,1)</f>
        <v>45137</v>
      </c>
      <c r="K838">
        <f>_xlfn.XLOOKUP(ohrm_timesheet_action_log[[#This Row],[timesheet_id]],ohrm_timesheet[timesheet_id],ohrm_timesheet[Year],"NF",0,1)</f>
        <v>2023</v>
      </c>
      <c r="L838">
        <f>_xlfn.XLOOKUP(ohrm_timesheet_action_log[[#This Row],[timesheet_id]],ohrm_timesheet[timesheet_id],ohrm_timesheet[Month],"NF",0,1)</f>
        <v>7</v>
      </c>
      <c r="AG838" s="5"/>
      <c r="AH838" s="5"/>
      <c r="AI838" s="5"/>
      <c r="AJ838" s="5"/>
      <c r="AT838"/>
      <c r="AU838"/>
      <c r="AV838"/>
      <c r="AW838"/>
    </row>
    <row r="839" spans="1:49" x14ac:dyDescent="0.3">
      <c r="A839">
        <v>524</v>
      </c>
      <c r="B839">
        <v>834</v>
      </c>
      <c r="D839" t="s">
        <v>675</v>
      </c>
      <c r="E839" s="1">
        <v>45143</v>
      </c>
      <c r="F839">
        <v>3</v>
      </c>
      <c r="G839" t="str">
        <f>_xlfn.XLOOKUP(ohrm_timesheet_action_log[[#This Row],[timesheet_id]],ohrm_timesheet[timesheet_id],ohrm_timesheet[Employee Name],"NF",0,1)</f>
        <v>Neha Chaudhary</v>
      </c>
      <c r="H839" t="str">
        <f>_xlfn.XLOOKUP(ohrm_timesheet_action_log[[#This Row],[timesheet_id]],ohrm_timesheet[timesheet_id],ohrm_timesheet[state],"NF",0,1)</f>
        <v>APPROVED</v>
      </c>
      <c r="I839" s="1">
        <f>_xlfn.XLOOKUP(ohrm_timesheet_action_log[[#This Row],[timesheet_id]],ohrm_timesheet[timesheet_id],ohrm_timesheet[start_date],"NF",0,1)</f>
        <v>45124</v>
      </c>
      <c r="J839" s="1">
        <f>_xlfn.XLOOKUP(ohrm_timesheet_action_log[[#This Row],[timesheet_id]],ohrm_timesheet[timesheet_id],ohrm_timesheet[end_date],"NF",0,1)</f>
        <v>45130</v>
      </c>
      <c r="K839">
        <f>_xlfn.XLOOKUP(ohrm_timesheet_action_log[[#This Row],[timesheet_id]],ohrm_timesheet[timesheet_id],ohrm_timesheet[Year],"NF",0,1)</f>
        <v>2023</v>
      </c>
      <c r="L839">
        <f>_xlfn.XLOOKUP(ohrm_timesheet_action_log[[#This Row],[timesheet_id]],ohrm_timesheet[timesheet_id],ohrm_timesheet[Month],"NF",0,1)</f>
        <v>7</v>
      </c>
      <c r="AG839" s="5"/>
      <c r="AH839" s="5"/>
      <c r="AI839" s="5"/>
      <c r="AJ839" s="5"/>
      <c r="AT839"/>
      <c r="AU839"/>
      <c r="AV839"/>
      <c r="AW839"/>
    </row>
    <row r="840" spans="1:49" x14ac:dyDescent="0.3">
      <c r="A840">
        <v>523</v>
      </c>
      <c r="B840">
        <v>835</v>
      </c>
      <c r="D840" t="s">
        <v>675</v>
      </c>
      <c r="E840" s="1">
        <v>45143</v>
      </c>
      <c r="F840">
        <v>3</v>
      </c>
      <c r="G840" t="str">
        <f>_xlfn.XLOOKUP(ohrm_timesheet_action_log[[#This Row],[timesheet_id]],ohrm_timesheet[timesheet_id],ohrm_timesheet[Employee Name],"NF",0,1)</f>
        <v>Neha Chaudhary</v>
      </c>
      <c r="H840" t="str">
        <f>_xlfn.XLOOKUP(ohrm_timesheet_action_log[[#This Row],[timesheet_id]],ohrm_timesheet[timesheet_id],ohrm_timesheet[state],"NF",0,1)</f>
        <v>APPROVED</v>
      </c>
      <c r="I840" s="1">
        <f>_xlfn.XLOOKUP(ohrm_timesheet_action_log[[#This Row],[timesheet_id]],ohrm_timesheet[timesheet_id],ohrm_timesheet[start_date],"NF",0,1)</f>
        <v>45117</v>
      </c>
      <c r="J840" s="1">
        <f>_xlfn.XLOOKUP(ohrm_timesheet_action_log[[#This Row],[timesheet_id]],ohrm_timesheet[timesheet_id],ohrm_timesheet[end_date],"NF",0,1)</f>
        <v>45123</v>
      </c>
      <c r="K840">
        <f>_xlfn.XLOOKUP(ohrm_timesheet_action_log[[#This Row],[timesheet_id]],ohrm_timesheet[timesheet_id],ohrm_timesheet[Year],"NF",0,1)</f>
        <v>2023</v>
      </c>
      <c r="L840">
        <f>_xlfn.XLOOKUP(ohrm_timesheet_action_log[[#This Row],[timesheet_id]],ohrm_timesheet[timesheet_id],ohrm_timesheet[Month],"NF",0,1)</f>
        <v>7</v>
      </c>
      <c r="AG840" s="5"/>
      <c r="AH840" s="5"/>
      <c r="AI840" s="5"/>
      <c r="AJ840" s="5"/>
      <c r="AT840"/>
      <c r="AU840"/>
      <c r="AV840"/>
      <c r="AW840"/>
    </row>
    <row r="841" spans="1:49" x14ac:dyDescent="0.3">
      <c r="A841">
        <v>493</v>
      </c>
      <c r="B841">
        <v>836</v>
      </c>
      <c r="D841" t="s">
        <v>675</v>
      </c>
      <c r="E841" s="1">
        <v>45143</v>
      </c>
      <c r="F841">
        <v>3</v>
      </c>
      <c r="G841" t="str">
        <f>_xlfn.XLOOKUP(ohrm_timesheet_action_log[[#This Row],[timesheet_id]],ohrm_timesheet[timesheet_id],ohrm_timesheet[Employee Name],"NF",0,1)</f>
        <v>Neha Chaudhary</v>
      </c>
      <c r="H841" t="str">
        <f>_xlfn.XLOOKUP(ohrm_timesheet_action_log[[#This Row],[timesheet_id]],ohrm_timesheet[timesheet_id],ohrm_timesheet[state],"NF",0,1)</f>
        <v>APPROVED</v>
      </c>
      <c r="I841" s="1">
        <f>_xlfn.XLOOKUP(ohrm_timesheet_action_log[[#This Row],[timesheet_id]],ohrm_timesheet[timesheet_id],ohrm_timesheet[start_date],"NF",0,1)</f>
        <v>45110</v>
      </c>
      <c r="J841" s="1">
        <f>_xlfn.XLOOKUP(ohrm_timesheet_action_log[[#This Row],[timesheet_id]],ohrm_timesheet[timesheet_id],ohrm_timesheet[end_date],"NF",0,1)</f>
        <v>45116</v>
      </c>
      <c r="K841">
        <f>_xlfn.XLOOKUP(ohrm_timesheet_action_log[[#This Row],[timesheet_id]],ohrm_timesheet[timesheet_id],ohrm_timesheet[Year],"NF",0,1)</f>
        <v>2023</v>
      </c>
      <c r="L841">
        <f>_xlfn.XLOOKUP(ohrm_timesheet_action_log[[#This Row],[timesheet_id]],ohrm_timesheet[timesheet_id],ohrm_timesheet[Month],"NF",0,1)</f>
        <v>7</v>
      </c>
      <c r="AG841" s="5"/>
      <c r="AH841" s="5"/>
      <c r="AI841" s="5"/>
      <c r="AJ841" s="5"/>
      <c r="AT841"/>
      <c r="AU841"/>
      <c r="AV841"/>
      <c r="AW841"/>
    </row>
    <row r="842" spans="1:49" x14ac:dyDescent="0.3">
      <c r="A842">
        <v>514</v>
      </c>
      <c r="B842">
        <v>837</v>
      </c>
      <c r="D842" t="s">
        <v>676</v>
      </c>
      <c r="E842" s="1">
        <v>45145</v>
      </c>
      <c r="F842">
        <v>100006</v>
      </c>
      <c r="G842" t="str">
        <f>_xlfn.XLOOKUP(ohrm_timesheet_action_log[[#This Row],[timesheet_id]],ohrm_timesheet[timesheet_id],ohrm_timesheet[Employee Name],"NF",0,1)</f>
        <v>Sourav Rathor</v>
      </c>
      <c r="H842" t="str">
        <f>_xlfn.XLOOKUP(ohrm_timesheet_action_log[[#This Row],[timesheet_id]],ohrm_timesheet[timesheet_id],ohrm_timesheet[state],"NF",0,1)</f>
        <v>APPROVED</v>
      </c>
      <c r="I842" s="1">
        <f>_xlfn.XLOOKUP(ohrm_timesheet_action_log[[#This Row],[timesheet_id]],ohrm_timesheet[timesheet_id],ohrm_timesheet[start_date],"NF",0,1)</f>
        <v>45138</v>
      </c>
      <c r="J842" s="1">
        <f>_xlfn.XLOOKUP(ohrm_timesheet_action_log[[#This Row],[timesheet_id]],ohrm_timesheet[timesheet_id],ohrm_timesheet[end_date],"NF",0,1)</f>
        <v>45144</v>
      </c>
      <c r="K842">
        <f>_xlfn.XLOOKUP(ohrm_timesheet_action_log[[#This Row],[timesheet_id]],ohrm_timesheet[timesheet_id],ohrm_timesheet[Year],"NF",0,1)</f>
        <v>2023</v>
      </c>
      <c r="L842">
        <f>_xlfn.XLOOKUP(ohrm_timesheet_action_log[[#This Row],[timesheet_id]],ohrm_timesheet[timesheet_id],ohrm_timesheet[Month],"NF",0,1)</f>
        <v>7</v>
      </c>
      <c r="AG842" s="5"/>
      <c r="AH842" s="5"/>
      <c r="AI842" s="5"/>
      <c r="AJ842" s="5"/>
      <c r="AT842"/>
      <c r="AU842"/>
      <c r="AV842"/>
      <c r="AW842"/>
    </row>
    <row r="843" spans="1:49" x14ac:dyDescent="0.3">
      <c r="A843">
        <v>514</v>
      </c>
      <c r="B843">
        <v>838</v>
      </c>
      <c r="C843" t="s">
        <v>393</v>
      </c>
      <c r="D843" t="s">
        <v>675</v>
      </c>
      <c r="E843" s="1">
        <v>45147</v>
      </c>
      <c r="F843">
        <v>100001</v>
      </c>
      <c r="G843" t="str">
        <f>_xlfn.XLOOKUP(ohrm_timesheet_action_log[[#This Row],[timesheet_id]],ohrm_timesheet[timesheet_id],ohrm_timesheet[Employee Name],"NF",0,1)</f>
        <v>Sourav Rathor</v>
      </c>
      <c r="H843" t="str">
        <f>_xlfn.XLOOKUP(ohrm_timesheet_action_log[[#This Row],[timesheet_id]],ohrm_timesheet[timesheet_id],ohrm_timesheet[state],"NF",0,1)</f>
        <v>APPROVED</v>
      </c>
      <c r="I843" s="1">
        <f>_xlfn.XLOOKUP(ohrm_timesheet_action_log[[#This Row],[timesheet_id]],ohrm_timesheet[timesheet_id],ohrm_timesheet[start_date],"NF",0,1)</f>
        <v>45138</v>
      </c>
      <c r="J843" s="1">
        <f>_xlfn.XLOOKUP(ohrm_timesheet_action_log[[#This Row],[timesheet_id]],ohrm_timesheet[timesheet_id],ohrm_timesheet[end_date],"NF",0,1)</f>
        <v>45144</v>
      </c>
      <c r="K843">
        <f>_xlfn.XLOOKUP(ohrm_timesheet_action_log[[#This Row],[timesheet_id]],ohrm_timesheet[timesheet_id],ohrm_timesheet[Year],"NF",0,1)</f>
        <v>2023</v>
      </c>
      <c r="L843">
        <f>_xlfn.XLOOKUP(ohrm_timesheet_action_log[[#This Row],[timesheet_id]],ohrm_timesheet[timesheet_id],ohrm_timesheet[Month],"NF",0,1)</f>
        <v>7</v>
      </c>
      <c r="AG843" s="5"/>
      <c r="AH843" s="5"/>
      <c r="AI843" s="5"/>
      <c r="AJ843" s="5"/>
      <c r="AT843"/>
      <c r="AU843"/>
      <c r="AV843"/>
      <c r="AW843"/>
    </row>
    <row r="844" spans="1:49" x14ac:dyDescent="0.3">
      <c r="A844">
        <v>532</v>
      </c>
      <c r="B844">
        <v>839</v>
      </c>
      <c r="D844" t="s">
        <v>676</v>
      </c>
      <c r="E844" s="1">
        <v>45152</v>
      </c>
      <c r="F844">
        <v>100006</v>
      </c>
      <c r="G844" t="str">
        <f>_xlfn.XLOOKUP(ohrm_timesheet_action_log[[#This Row],[timesheet_id]],ohrm_timesheet[timesheet_id],ohrm_timesheet[Employee Name],"NF",0,1)</f>
        <v>Sourav Rathor</v>
      </c>
      <c r="H844" t="str">
        <f>_xlfn.XLOOKUP(ohrm_timesheet_action_log[[#This Row],[timesheet_id]],ohrm_timesheet[timesheet_id],ohrm_timesheet[state],"NF",0,1)</f>
        <v>APPROVED</v>
      </c>
      <c r="I844" s="1">
        <f>_xlfn.XLOOKUP(ohrm_timesheet_action_log[[#This Row],[timesheet_id]],ohrm_timesheet[timesheet_id],ohrm_timesheet[start_date],"NF",0,1)</f>
        <v>45145</v>
      </c>
      <c r="J844" s="1">
        <f>_xlfn.XLOOKUP(ohrm_timesheet_action_log[[#This Row],[timesheet_id]],ohrm_timesheet[timesheet_id],ohrm_timesheet[end_date],"NF",0,1)</f>
        <v>45151</v>
      </c>
      <c r="K844">
        <f>_xlfn.XLOOKUP(ohrm_timesheet_action_log[[#This Row],[timesheet_id]],ohrm_timesheet[timesheet_id],ohrm_timesheet[Year],"NF",0,1)</f>
        <v>2023</v>
      </c>
      <c r="L844">
        <f>_xlfn.XLOOKUP(ohrm_timesheet_action_log[[#This Row],[timesheet_id]],ohrm_timesheet[timesheet_id],ohrm_timesheet[Month],"NF",0,1)</f>
        <v>8</v>
      </c>
      <c r="AG844" s="5"/>
      <c r="AH844" s="5"/>
      <c r="AI844" s="5"/>
      <c r="AJ844" s="5"/>
      <c r="AT844"/>
      <c r="AU844"/>
      <c r="AV844"/>
      <c r="AW844"/>
    </row>
    <row r="845" spans="1:49" x14ac:dyDescent="0.3">
      <c r="A845">
        <v>538</v>
      </c>
      <c r="B845">
        <v>840</v>
      </c>
      <c r="D845" t="s">
        <v>676</v>
      </c>
      <c r="E845" s="1">
        <v>45155</v>
      </c>
      <c r="F845">
        <v>100005</v>
      </c>
      <c r="G845" t="str">
        <f>_xlfn.XLOOKUP(ohrm_timesheet_action_log[[#This Row],[timesheet_id]],ohrm_timesheet[timesheet_id],ohrm_timesheet[Employee Name],"NF",0,1)</f>
        <v>x_Adnaan Ahmed</v>
      </c>
      <c r="H845" t="str">
        <f>_xlfn.XLOOKUP(ohrm_timesheet_action_log[[#This Row],[timesheet_id]],ohrm_timesheet[timesheet_id],ohrm_timesheet[state],"NF",0,1)</f>
        <v>APPROVED</v>
      </c>
      <c r="I845" s="1">
        <f>_xlfn.XLOOKUP(ohrm_timesheet_action_log[[#This Row],[timesheet_id]],ohrm_timesheet[timesheet_id],ohrm_timesheet[start_date],"NF",0,1)</f>
        <v>45145</v>
      </c>
      <c r="J845" s="1">
        <f>_xlfn.XLOOKUP(ohrm_timesheet_action_log[[#This Row],[timesheet_id]],ohrm_timesheet[timesheet_id],ohrm_timesheet[end_date],"NF",0,1)</f>
        <v>45151</v>
      </c>
      <c r="K845">
        <f>_xlfn.XLOOKUP(ohrm_timesheet_action_log[[#This Row],[timesheet_id]],ohrm_timesheet[timesheet_id],ohrm_timesheet[Year],"NF",0,1)</f>
        <v>2023</v>
      </c>
      <c r="L845">
        <f>_xlfn.XLOOKUP(ohrm_timesheet_action_log[[#This Row],[timesheet_id]],ohrm_timesheet[timesheet_id],ohrm_timesheet[Month],"NF",0,1)</f>
        <v>8</v>
      </c>
      <c r="AG845" s="5"/>
      <c r="AH845" s="5"/>
      <c r="AI845" s="5"/>
      <c r="AJ845" s="5"/>
      <c r="AT845"/>
      <c r="AU845"/>
      <c r="AV845"/>
      <c r="AW845"/>
    </row>
    <row r="846" spans="1:49" x14ac:dyDescent="0.3">
      <c r="A846">
        <v>536</v>
      </c>
      <c r="B846">
        <v>841</v>
      </c>
      <c r="D846" t="s">
        <v>676</v>
      </c>
      <c r="E846" s="1">
        <v>45156</v>
      </c>
      <c r="F846">
        <v>100006</v>
      </c>
      <c r="G846" t="str">
        <f>_xlfn.XLOOKUP(ohrm_timesheet_action_log[[#This Row],[timesheet_id]],ohrm_timesheet[timesheet_id],ohrm_timesheet[Employee Name],"NF",0,1)</f>
        <v>Sourav Rathor</v>
      </c>
      <c r="H846" t="str">
        <f>_xlfn.XLOOKUP(ohrm_timesheet_action_log[[#This Row],[timesheet_id]],ohrm_timesheet[timesheet_id],ohrm_timesheet[state],"NF",0,1)</f>
        <v>APPROVED</v>
      </c>
      <c r="I846" s="1">
        <f>_xlfn.XLOOKUP(ohrm_timesheet_action_log[[#This Row],[timesheet_id]],ohrm_timesheet[timesheet_id],ohrm_timesheet[start_date],"NF",0,1)</f>
        <v>45152</v>
      </c>
      <c r="J846" s="1">
        <f>_xlfn.XLOOKUP(ohrm_timesheet_action_log[[#This Row],[timesheet_id]],ohrm_timesheet[timesheet_id],ohrm_timesheet[end_date],"NF",0,1)</f>
        <v>45158</v>
      </c>
      <c r="K846">
        <f>_xlfn.XLOOKUP(ohrm_timesheet_action_log[[#This Row],[timesheet_id]],ohrm_timesheet[timesheet_id],ohrm_timesheet[Year],"NF",0,1)</f>
        <v>2023</v>
      </c>
      <c r="L846">
        <f>_xlfn.XLOOKUP(ohrm_timesheet_action_log[[#This Row],[timesheet_id]],ohrm_timesheet[timesheet_id],ohrm_timesheet[Month],"NF",0,1)</f>
        <v>8</v>
      </c>
      <c r="AG846" s="5"/>
      <c r="AH846" s="5"/>
      <c r="AI846" s="5"/>
      <c r="AJ846" s="5"/>
      <c r="AT846"/>
      <c r="AU846"/>
      <c r="AV846"/>
      <c r="AW846"/>
    </row>
    <row r="847" spans="1:49" x14ac:dyDescent="0.3">
      <c r="A847">
        <v>535</v>
      </c>
      <c r="B847">
        <v>842</v>
      </c>
      <c r="D847" t="s">
        <v>676</v>
      </c>
      <c r="E847" s="1">
        <v>45161</v>
      </c>
      <c r="F847">
        <v>100007</v>
      </c>
      <c r="G847" t="str">
        <f>_xlfn.XLOOKUP(ohrm_timesheet_action_log[[#This Row],[timesheet_id]],ohrm_timesheet[timesheet_id],ohrm_timesheet[Employee Name],"NF",0,1)</f>
        <v>x_Ritesh Narayan Singh</v>
      </c>
      <c r="H847" t="str">
        <f>_xlfn.XLOOKUP(ohrm_timesheet_action_log[[#This Row],[timesheet_id]],ohrm_timesheet[timesheet_id],ohrm_timesheet[state],"NF",0,1)</f>
        <v>APPROVED</v>
      </c>
      <c r="I847" s="1">
        <f>_xlfn.XLOOKUP(ohrm_timesheet_action_log[[#This Row],[timesheet_id]],ohrm_timesheet[timesheet_id],ohrm_timesheet[start_date],"NF",0,1)</f>
        <v>45145</v>
      </c>
      <c r="J847" s="1">
        <f>_xlfn.XLOOKUP(ohrm_timesheet_action_log[[#This Row],[timesheet_id]],ohrm_timesheet[timesheet_id],ohrm_timesheet[end_date],"NF",0,1)</f>
        <v>45151</v>
      </c>
      <c r="K847">
        <f>_xlfn.XLOOKUP(ohrm_timesheet_action_log[[#This Row],[timesheet_id]],ohrm_timesheet[timesheet_id],ohrm_timesheet[Year],"NF",0,1)</f>
        <v>2023</v>
      </c>
      <c r="L847">
        <f>_xlfn.XLOOKUP(ohrm_timesheet_action_log[[#This Row],[timesheet_id]],ohrm_timesheet[timesheet_id],ohrm_timesheet[Month],"NF",0,1)</f>
        <v>8</v>
      </c>
      <c r="AG847" s="5"/>
      <c r="AH847" s="5"/>
      <c r="AI847" s="5"/>
      <c r="AJ847" s="5"/>
      <c r="AT847"/>
      <c r="AU847"/>
      <c r="AV847"/>
      <c r="AW847"/>
    </row>
    <row r="848" spans="1:49" x14ac:dyDescent="0.3">
      <c r="A848">
        <v>550</v>
      </c>
      <c r="B848">
        <v>843</v>
      </c>
      <c r="D848" t="s">
        <v>676</v>
      </c>
      <c r="E848" s="1">
        <v>45161</v>
      </c>
      <c r="F848">
        <v>100007</v>
      </c>
      <c r="G848" t="str">
        <f>_xlfn.XLOOKUP(ohrm_timesheet_action_log[[#This Row],[timesheet_id]],ohrm_timesheet[timesheet_id],ohrm_timesheet[Employee Name],"NF",0,1)</f>
        <v>x_Ritesh Narayan Singh</v>
      </c>
      <c r="H848" t="str">
        <f>_xlfn.XLOOKUP(ohrm_timesheet_action_log[[#This Row],[timesheet_id]],ohrm_timesheet[timesheet_id],ohrm_timesheet[state],"NF",0,1)</f>
        <v>APPROVED</v>
      </c>
      <c r="I848" s="1">
        <f>_xlfn.XLOOKUP(ohrm_timesheet_action_log[[#This Row],[timesheet_id]],ohrm_timesheet[timesheet_id],ohrm_timesheet[start_date],"NF",0,1)</f>
        <v>45152</v>
      </c>
      <c r="J848" s="1">
        <f>_xlfn.XLOOKUP(ohrm_timesheet_action_log[[#This Row],[timesheet_id]],ohrm_timesheet[timesheet_id],ohrm_timesheet[end_date],"NF",0,1)</f>
        <v>45158</v>
      </c>
      <c r="K848">
        <f>_xlfn.XLOOKUP(ohrm_timesheet_action_log[[#This Row],[timesheet_id]],ohrm_timesheet[timesheet_id],ohrm_timesheet[Year],"NF",0,1)</f>
        <v>2023</v>
      </c>
      <c r="L848">
        <f>_xlfn.XLOOKUP(ohrm_timesheet_action_log[[#This Row],[timesheet_id]],ohrm_timesheet[timesheet_id],ohrm_timesheet[Month],"NF",0,1)</f>
        <v>8</v>
      </c>
      <c r="AG848" s="5"/>
      <c r="AH848" s="5"/>
      <c r="AI848" s="5"/>
      <c r="AJ848" s="5"/>
      <c r="AT848"/>
      <c r="AU848"/>
      <c r="AV848"/>
      <c r="AW848"/>
    </row>
    <row r="849" spans="1:49" x14ac:dyDescent="0.3">
      <c r="A849">
        <v>537</v>
      </c>
      <c r="B849">
        <v>844</v>
      </c>
      <c r="D849" t="s">
        <v>676</v>
      </c>
      <c r="E849" s="1">
        <v>45162</v>
      </c>
      <c r="F849">
        <v>100005</v>
      </c>
      <c r="G849" t="str">
        <f>_xlfn.XLOOKUP(ohrm_timesheet_action_log[[#This Row],[timesheet_id]],ohrm_timesheet[timesheet_id],ohrm_timesheet[Employee Name],"NF",0,1)</f>
        <v>x_Adnaan Ahmed</v>
      </c>
      <c r="H849" t="str">
        <f>_xlfn.XLOOKUP(ohrm_timesheet_action_log[[#This Row],[timesheet_id]],ohrm_timesheet[timesheet_id],ohrm_timesheet[state],"NF",0,1)</f>
        <v>APPROVED</v>
      </c>
      <c r="I849" s="1">
        <f>_xlfn.XLOOKUP(ohrm_timesheet_action_log[[#This Row],[timesheet_id]],ohrm_timesheet[timesheet_id],ohrm_timesheet[start_date],"NF",0,1)</f>
        <v>45152</v>
      </c>
      <c r="J849" s="1">
        <f>_xlfn.XLOOKUP(ohrm_timesheet_action_log[[#This Row],[timesheet_id]],ohrm_timesheet[timesheet_id],ohrm_timesheet[end_date],"NF",0,1)</f>
        <v>45158</v>
      </c>
      <c r="K849">
        <f>_xlfn.XLOOKUP(ohrm_timesheet_action_log[[#This Row],[timesheet_id]],ohrm_timesheet[timesheet_id],ohrm_timesheet[Year],"NF",0,1)</f>
        <v>2023</v>
      </c>
      <c r="L849">
        <f>_xlfn.XLOOKUP(ohrm_timesheet_action_log[[#This Row],[timesheet_id]],ohrm_timesheet[timesheet_id],ohrm_timesheet[Month],"NF",0,1)</f>
        <v>8</v>
      </c>
      <c r="AG849" s="5"/>
      <c r="AH849" s="5"/>
      <c r="AI849" s="5"/>
      <c r="AJ849" s="5"/>
      <c r="AT849"/>
      <c r="AU849"/>
      <c r="AV849"/>
      <c r="AW849"/>
    </row>
    <row r="850" spans="1:49" x14ac:dyDescent="0.3">
      <c r="A850">
        <v>554</v>
      </c>
      <c r="B850">
        <v>845</v>
      </c>
      <c r="D850" t="s">
        <v>676</v>
      </c>
      <c r="E850" s="1">
        <v>45163</v>
      </c>
      <c r="F850">
        <v>100006</v>
      </c>
      <c r="G850" t="str">
        <f>_xlfn.XLOOKUP(ohrm_timesheet_action_log[[#This Row],[timesheet_id]],ohrm_timesheet[timesheet_id],ohrm_timesheet[Employee Name],"NF",0,1)</f>
        <v>Sourav Rathor</v>
      </c>
      <c r="H850" t="str">
        <f>_xlfn.XLOOKUP(ohrm_timesheet_action_log[[#This Row],[timesheet_id]],ohrm_timesheet[timesheet_id],ohrm_timesheet[state],"NF",0,1)</f>
        <v>APPROVED</v>
      </c>
      <c r="I850" s="1">
        <f>_xlfn.XLOOKUP(ohrm_timesheet_action_log[[#This Row],[timesheet_id]],ohrm_timesheet[timesheet_id],ohrm_timesheet[start_date],"NF",0,1)</f>
        <v>45159</v>
      </c>
      <c r="J850" s="1">
        <f>_xlfn.XLOOKUP(ohrm_timesheet_action_log[[#This Row],[timesheet_id]],ohrm_timesheet[timesheet_id],ohrm_timesheet[end_date],"NF",0,1)</f>
        <v>45165</v>
      </c>
      <c r="K850">
        <f>_xlfn.XLOOKUP(ohrm_timesheet_action_log[[#This Row],[timesheet_id]],ohrm_timesheet[timesheet_id],ohrm_timesheet[Year],"NF",0,1)</f>
        <v>2023</v>
      </c>
      <c r="L850">
        <f>_xlfn.XLOOKUP(ohrm_timesheet_action_log[[#This Row],[timesheet_id]],ohrm_timesheet[timesheet_id],ohrm_timesheet[Month],"NF",0,1)</f>
        <v>8</v>
      </c>
      <c r="AG850" s="5"/>
      <c r="AH850" s="5"/>
      <c r="AI850" s="5"/>
      <c r="AJ850" s="5"/>
      <c r="AT850"/>
      <c r="AU850"/>
      <c r="AV850"/>
      <c r="AW850"/>
    </row>
    <row r="851" spans="1:49" x14ac:dyDescent="0.3">
      <c r="A851">
        <v>535</v>
      </c>
      <c r="B851">
        <v>846</v>
      </c>
      <c r="D851" t="s">
        <v>675</v>
      </c>
      <c r="E851" s="1">
        <v>45165</v>
      </c>
      <c r="F851">
        <v>3</v>
      </c>
      <c r="G851" t="str">
        <f>_xlfn.XLOOKUP(ohrm_timesheet_action_log[[#This Row],[timesheet_id]],ohrm_timesheet[timesheet_id],ohrm_timesheet[Employee Name],"NF",0,1)</f>
        <v>x_Ritesh Narayan Singh</v>
      </c>
      <c r="H851" t="str">
        <f>_xlfn.XLOOKUP(ohrm_timesheet_action_log[[#This Row],[timesheet_id]],ohrm_timesheet[timesheet_id],ohrm_timesheet[state],"NF",0,1)</f>
        <v>APPROVED</v>
      </c>
      <c r="I851" s="1">
        <f>_xlfn.XLOOKUP(ohrm_timesheet_action_log[[#This Row],[timesheet_id]],ohrm_timesheet[timesheet_id],ohrm_timesheet[start_date],"NF",0,1)</f>
        <v>45145</v>
      </c>
      <c r="J851" s="1">
        <f>_xlfn.XLOOKUP(ohrm_timesheet_action_log[[#This Row],[timesheet_id]],ohrm_timesheet[timesheet_id],ohrm_timesheet[end_date],"NF",0,1)</f>
        <v>45151</v>
      </c>
      <c r="K851">
        <f>_xlfn.XLOOKUP(ohrm_timesheet_action_log[[#This Row],[timesheet_id]],ohrm_timesheet[timesheet_id],ohrm_timesheet[Year],"NF",0,1)</f>
        <v>2023</v>
      </c>
      <c r="L851">
        <f>_xlfn.XLOOKUP(ohrm_timesheet_action_log[[#This Row],[timesheet_id]],ohrm_timesheet[timesheet_id],ohrm_timesheet[Month],"NF",0,1)</f>
        <v>8</v>
      </c>
      <c r="AG851" s="5"/>
      <c r="AH851" s="5"/>
      <c r="AI851" s="5"/>
      <c r="AJ851" s="5"/>
      <c r="AT851"/>
      <c r="AU851"/>
      <c r="AV851"/>
      <c r="AW851"/>
    </row>
    <row r="852" spans="1:49" x14ac:dyDescent="0.3">
      <c r="A852">
        <v>550</v>
      </c>
      <c r="B852">
        <v>847</v>
      </c>
      <c r="D852" t="s">
        <v>675</v>
      </c>
      <c r="E852" s="1">
        <v>45165</v>
      </c>
      <c r="F852">
        <v>3</v>
      </c>
      <c r="G852" t="str">
        <f>_xlfn.XLOOKUP(ohrm_timesheet_action_log[[#This Row],[timesheet_id]],ohrm_timesheet[timesheet_id],ohrm_timesheet[Employee Name],"NF",0,1)</f>
        <v>x_Ritesh Narayan Singh</v>
      </c>
      <c r="H852" t="str">
        <f>_xlfn.XLOOKUP(ohrm_timesheet_action_log[[#This Row],[timesheet_id]],ohrm_timesheet[timesheet_id],ohrm_timesheet[state],"NF",0,1)</f>
        <v>APPROVED</v>
      </c>
      <c r="I852" s="1">
        <f>_xlfn.XLOOKUP(ohrm_timesheet_action_log[[#This Row],[timesheet_id]],ohrm_timesheet[timesheet_id],ohrm_timesheet[start_date],"NF",0,1)</f>
        <v>45152</v>
      </c>
      <c r="J852" s="1">
        <f>_xlfn.XLOOKUP(ohrm_timesheet_action_log[[#This Row],[timesheet_id]],ohrm_timesheet[timesheet_id],ohrm_timesheet[end_date],"NF",0,1)</f>
        <v>45158</v>
      </c>
      <c r="K852">
        <f>_xlfn.XLOOKUP(ohrm_timesheet_action_log[[#This Row],[timesheet_id]],ohrm_timesheet[timesheet_id],ohrm_timesheet[Year],"NF",0,1)</f>
        <v>2023</v>
      </c>
      <c r="L852">
        <f>_xlfn.XLOOKUP(ohrm_timesheet_action_log[[#This Row],[timesheet_id]],ohrm_timesheet[timesheet_id],ohrm_timesheet[Month],"NF",0,1)</f>
        <v>8</v>
      </c>
      <c r="AG852" s="5"/>
      <c r="AH852" s="5"/>
      <c r="AI852" s="5"/>
      <c r="AJ852" s="5"/>
      <c r="AT852"/>
      <c r="AU852"/>
      <c r="AV852"/>
      <c r="AW852"/>
    </row>
    <row r="853" spans="1:49" x14ac:dyDescent="0.3">
      <c r="A853">
        <v>532</v>
      </c>
      <c r="B853">
        <v>848</v>
      </c>
      <c r="D853" t="s">
        <v>675</v>
      </c>
      <c r="E853" s="1">
        <v>45165</v>
      </c>
      <c r="F853">
        <v>3</v>
      </c>
      <c r="G853" t="str">
        <f>_xlfn.XLOOKUP(ohrm_timesheet_action_log[[#This Row],[timesheet_id]],ohrm_timesheet[timesheet_id],ohrm_timesheet[Employee Name],"NF",0,1)</f>
        <v>Sourav Rathor</v>
      </c>
      <c r="H853" t="str">
        <f>_xlfn.XLOOKUP(ohrm_timesheet_action_log[[#This Row],[timesheet_id]],ohrm_timesheet[timesheet_id],ohrm_timesheet[state],"NF",0,1)</f>
        <v>APPROVED</v>
      </c>
      <c r="I853" s="1">
        <f>_xlfn.XLOOKUP(ohrm_timesheet_action_log[[#This Row],[timesheet_id]],ohrm_timesheet[timesheet_id],ohrm_timesheet[start_date],"NF",0,1)</f>
        <v>45145</v>
      </c>
      <c r="J853" s="1">
        <f>_xlfn.XLOOKUP(ohrm_timesheet_action_log[[#This Row],[timesheet_id]],ohrm_timesheet[timesheet_id],ohrm_timesheet[end_date],"NF",0,1)</f>
        <v>45151</v>
      </c>
      <c r="K853">
        <f>_xlfn.XLOOKUP(ohrm_timesheet_action_log[[#This Row],[timesheet_id]],ohrm_timesheet[timesheet_id],ohrm_timesheet[Year],"NF",0,1)</f>
        <v>2023</v>
      </c>
      <c r="L853">
        <f>_xlfn.XLOOKUP(ohrm_timesheet_action_log[[#This Row],[timesheet_id]],ohrm_timesheet[timesheet_id],ohrm_timesheet[Month],"NF",0,1)</f>
        <v>8</v>
      </c>
      <c r="AG853" s="5"/>
      <c r="AH853" s="5"/>
      <c r="AI853" s="5"/>
      <c r="AJ853" s="5"/>
      <c r="AT853"/>
      <c r="AU853"/>
      <c r="AV853"/>
      <c r="AW853"/>
    </row>
    <row r="854" spans="1:49" x14ac:dyDescent="0.3">
      <c r="A854">
        <v>536</v>
      </c>
      <c r="B854">
        <v>849</v>
      </c>
      <c r="D854" t="s">
        <v>675</v>
      </c>
      <c r="E854" s="1">
        <v>45165</v>
      </c>
      <c r="F854">
        <v>3</v>
      </c>
      <c r="G854" t="str">
        <f>_xlfn.XLOOKUP(ohrm_timesheet_action_log[[#This Row],[timesheet_id]],ohrm_timesheet[timesheet_id],ohrm_timesheet[Employee Name],"NF",0,1)</f>
        <v>Sourav Rathor</v>
      </c>
      <c r="H854" t="str">
        <f>_xlfn.XLOOKUP(ohrm_timesheet_action_log[[#This Row],[timesheet_id]],ohrm_timesheet[timesheet_id],ohrm_timesheet[state],"NF",0,1)</f>
        <v>APPROVED</v>
      </c>
      <c r="I854" s="1">
        <f>_xlfn.XLOOKUP(ohrm_timesheet_action_log[[#This Row],[timesheet_id]],ohrm_timesheet[timesheet_id],ohrm_timesheet[start_date],"NF",0,1)</f>
        <v>45152</v>
      </c>
      <c r="J854" s="1">
        <f>_xlfn.XLOOKUP(ohrm_timesheet_action_log[[#This Row],[timesheet_id]],ohrm_timesheet[timesheet_id],ohrm_timesheet[end_date],"NF",0,1)</f>
        <v>45158</v>
      </c>
      <c r="K854">
        <f>_xlfn.XLOOKUP(ohrm_timesheet_action_log[[#This Row],[timesheet_id]],ohrm_timesheet[timesheet_id],ohrm_timesheet[Year],"NF",0,1)</f>
        <v>2023</v>
      </c>
      <c r="L854">
        <f>_xlfn.XLOOKUP(ohrm_timesheet_action_log[[#This Row],[timesheet_id]],ohrm_timesheet[timesheet_id],ohrm_timesheet[Month],"NF",0,1)</f>
        <v>8</v>
      </c>
      <c r="AG854" s="5"/>
      <c r="AH854" s="5"/>
      <c r="AI854" s="5"/>
      <c r="AJ854" s="5"/>
      <c r="AT854"/>
      <c r="AU854"/>
      <c r="AV854"/>
      <c r="AW854"/>
    </row>
    <row r="855" spans="1:49" x14ac:dyDescent="0.3">
      <c r="A855">
        <v>554</v>
      </c>
      <c r="B855">
        <v>850</v>
      </c>
      <c r="D855" t="s">
        <v>675</v>
      </c>
      <c r="E855" s="1">
        <v>45165</v>
      </c>
      <c r="F855">
        <v>3</v>
      </c>
      <c r="G855" t="str">
        <f>_xlfn.XLOOKUP(ohrm_timesheet_action_log[[#This Row],[timesheet_id]],ohrm_timesheet[timesheet_id],ohrm_timesheet[Employee Name],"NF",0,1)</f>
        <v>Sourav Rathor</v>
      </c>
      <c r="H855" t="str">
        <f>_xlfn.XLOOKUP(ohrm_timesheet_action_log[[#This Row],[timesheet_id]],ohrm_timesheet[timesheet_id],ohrm_timesheet[state],"NF",0,1)</f>
        <v>APPROVED</v>
      </c>
      <c r="I855" s="1">
        <f>_xlfn.XLOOKUP(ohrm_timesheet_action_log[[#This Row],[timesheet_id]],ohrm_timesheet[timesheet_id],ohrm_timesheet[start_date],"NF",0,1)</f>
        <v>45159</v>
      </c>
      <c r="J855" s="1">
        <f>_xlfn.XLOOKUP(ohrm_timesheet_action_log[[#This Row],[timesheet_id]],ohrm_timesheet[timesheet_id],ohrm_timesheet[end_date],"NF",0,1)</f>
        <v>45165</v>
      </c>
      <c r="K855">
        <f>_xlfn.XLOOKUP(ohrm_timesheet_action_log[[#This Row],[timesheet_id]],ohrm_timesheet[timesheet_id],ohrm_timesheet[Year],"NF",0,1)</f>
        <v>2023</v>
      </c>
      <c r="L855">
        <f>_xlfn.XLOOKUP(ohrm_timesheet_action_log[[#This Row],[timesheet_id]],ohrm_timesheet[timesheet_id],ohrm_timesheet[Month],"NF",0,1)</f>
        <v>8</v>
      </c>
      <c r="AG855" s="5"/>
      <c r="AH855" s="5"/>
      <c r="AI855" s="5"/>
      <c r="AJ855" s="5"/>
      <c r="AT855"/>
      <c r="AU855"/>
      <c r="AV855"/>
      <c r="AW855"/>
    </row>
    <row r="856" spans="1:49" x14ac:dyDescent="0.3">
      <c r="A856">
        <v>538</v>
      </c>
      <c r="B856">
        <v>851</v>
      </c>
      <c r="D856" t="s">
        <v>675</v>
      </c>
      <c r="E856" s="1">
        <v>45165</v>
      </c>
      <c r="F856">
        <v>3</v>
      </c>
      <c r="G856" t="str">
        <f>_xlfn.XLOOKUP(ohrm_timesheet_action_log[[#This Row],[timesheet_id]],ohrm_timesheet[timesheet_id],ohrm_timesheet[Employee Name],"NF",0,1)</f>
        <v>x_Adnaan Ahmed</v>
      </c>
      <c r="H856" t="str">
        <f>_xlfn.XLOOKUP(ohrm_timesheet_action_log[[#This Row],[timesheet_id]],ohrm_timesheet[timesheet_id],ohrm_timesheet[state],"NF",0,1)</f>
        <v>APPROVED</v>
      </c>
      <c r="I856" s="1">
        <f>_xlfn.XLOOKUP(ohrm_timesheet_action_log[[#This Row],[timesheet_id]],ohrm_timesheet[timesheet_id],ohrm_timesheet[start_date],"NF",0,1)</f>
        <v>45145</v>
      </c>
      <c r="J856" s="1">
        <f>_xlfn.XLOOKUP(ohrm_timesheet_action_log[[#This Row],[timesheet_id]],ohrm_timesheet[timesheet_id],ohrm_timesheet[end_date],"NF",0,1)</f>
        <v>45151</v>
      </c>
      <c r="K856">
        <f>_xlfn.XLOOKUP(ohrm_timesheet_action_log[[#This Row],[timesheet_id]],ohrm_timesheet[timesheet_id],ohrm_timesheet[Year],"NF",0,1)</f>
        <v>2023</v>
      </c>
      <c r="L856">
        <f>_xlfn.XLOOKUP(ohrm_timesheet_action_log[[#This Row],[timesheet_id]],ohrm_timesheet[timesheet_id],ohrm_timesheet[Month],"NF",0,1)</f>
        <v>8</v>
      </c>
      <c r="AG856" s="5"/>
      <c r="AH856" s="5"/>
      <c r="AI856" s="5"/>
      <c r="AJ856" s="5"/>
      <c r="AT856"/>
      <c r="AU856"/>
      <c r="AV856"/>
      <c r="AW856"/>
    </row>
    <row r="857" spans="1:49" x14ac:dyDescent="0.3">
      <c r="A857">
        <v>537</v>
      </c>
      <c r="B857">
        <v>852</v>
      </c>
      <c r="D857" t="s">
        <v>675</v>
      </c>
      <c r="E857" s="1">
        <v>45165</v>
      </c>
      <c r="F857">
        <v>3</v>
      </c>
      <c r="G857" t="str">
        <f>_xlfn.XLOOKUP(ohrm_timesheet_action_log[[#This Row],[timesheet_id]],ohrm_timesheet[timesheet_id],ohrm_timesheet[Employee Name],"NF",0,1)</f>
        <v>x_Adnaan Ahmed</v>
      </c>
      <c r="H857" t="str">
        <f>_xlfn.XLOOKUP(ohrm_timesheet_action_log[[#This Row],[timesheet_id]],ohrm_timesheet[timesheet_id],ohrm_timesheet[state],"NF",0,1)</f>
        <v>APPROVED</v>
      </c>
      <c r="I857" s="1">
        <f>_xlfn.XLOOKUP(ohrm_timesheet_action_log[[#This Row],[timesheet_id]],ohrm_timesheet[timesheet_id],ohrm_timesheet[start_date],"NF",0,1)</f>
        <v>45152</v>
      </c>
      <c r="J857" s="1">
        <f>_xlfn.XLOOKUP(ohrm_timesheet_action_log[[#This Row],[timesheet_id]],ohrm_timesheet[timesheet_id],ohrm_timesheet[end_date],"NF",0,1)</f>
        <v>45158</v>
      </c>
      <c r="K857">
        <f>_xlfn.XLOOKUP(ohrm_timesheet_action_log[[#This Row],[timesheet_id]],ohrm_timesheet[timesheet_id],ohrm_timesheet[Year],"NF",0,1)</f>
        <v>2023</v>
      </c>
      <c r="L857">
        <f>_xlfn.XLOOKUP(ohrm_timesheet_action_log[[#This Row],[timesheet_id]],ohrm_timesheet[timesheet_id],ohrm_timesheet[Month],"NF",0,1)</f>
        <v>8</v>
      </c>
      <c r="AG857" s="5"/>
      <c r="AH857" s="5"/>
      <c r="AI857" s="5"/>
      <c r="AJ857" s="5"/>
      <c r="AT857"/>
      <c r="AU857"/>
      <c r="AV857"/>
      <c r="AW857"/>
    </row>
    <row r="858" spans="1:49" x14ac:dyDescent="0.3">
      <c r="A858">
        <v>529</v>
      </c>
      <c r="B858">
        <v>853</v>
      </c>
      <c r="D858" t="s">
        <v>676</v>
      </c>
      <c r="E858" s="1">
        <v>45167</v>
      </c>
      <c r="F858">
        <v>16</v>
      </c>
      <c r="G858" t="str">
        <f>_xlfn.XLOOKUP(ohrm_timesheet_action_log[[#This Row],[timesheet_id]],ohrm_timesheet[timesheet_id],ohrm_timesheet[Employee Name],"NF",0,1)</f>
        <v>Neha Chaudhary</v>
      </c>
      <c r="H858" t="str">
        <f>_xlfn.XLOOKUP(ohrm_timesheet_action_log[[#This Row],[timesheet_id]],ohrm_timesheet[timesheet_id],ohrm_timesheet[state],"NF",0,1)</f>
        <v>APPROVED</v>
      </c>
      <c r="I858" s="1">
        <f>_xlfn.XLOOKUP(ohrm_timesheet_action_log[[#This Row],[timesheet_id]],ohrm_timesheet[timesheet_id],ohrm_timesheet[start_date],"NF",0,1)</f>
        <v>45145</v>
      </c>
      <c r="J858" s="1">
        <f>_xlfn.XLOOKUP(ohrm_timesheet_action_log[[#This Row],[timesheet_id]],ohrm_timesheet[timesheet_id],ohrm_timesheet[end_date],"NF",0,1)</f>
        <v>45151</v>
      </c>
      <c r="K858">
        <f>_xlfn.XLOOKUP(ohrm_timesheet_action_log[[#This Row],[timesheet_id]],ohrm_timesheet[timesheet_id],ohrm_timesheet[Year],"NF",0,1)</f>
        <v>2023</v>
      </c>
      <c r="L858">
        <f>_xlfn.XLOOKUP(ohrm_timesheet_action_log[[#This Row],[timesheet_id]],ohrm_timesheet[timesheet_id],ohrm_timesheet[Month],"NF",0,1)</f>
        <v>8</v>
      </c>
    </row>
    <row r="859" spans="1:49" x14ac:dyDescent="0.3">
      <c r="A859">
        <v>530</v>
      </c>
      <c r="B859">
        <v>854</v>
      </c>
      <c r="D859" t="s">
        <v>676</v>
      </c>
      <c r="E859" s="1">
        <v>45167</v>
      </c>
      <c r="F859">
        <v>6</v>
      </c>
      <c r="G859" t="str">
        <f>_xlfn.XLOOKUP(ohrm_timesheet_action_log[[#This Row],[timesheet_id]],ohrm_timesheet[timesheet_id],ohrm_timesheet[Employee Name],"NF",0,1)</f>
        <v>Shekhar Sharma</v>
      </c>
      <c r="H859" t="str">
        <f>_xlfn.XLOOKUP(ohrm_timesheet_action_log[[#This Row],[timesheet_id]],ohrm_timesheet[timesheet_id],ohrm_timesheet[state],"NF",0,1)</f>
        <v>APPROVED</v>
      </c>
      <c r="I859" s="1">
        <f>_xlfn.XLOOKUP(ohrm_timesheet_action_log[[#This Row],[timesheet_id]],ohrm_timesheet[timesheet_id],ohrm_timesheet[start_date],"NF",0,1)</f>
        <v>45145</v>
      </c>
      <c r="J859" s="1">
        <f>_xlfn.XLOOKUP(ohrm_timesheet_action_log[[#This Row],[timesheet_id]],ohrm_timesheet[timesheet_id],ohrm_timesheet[end_date],"NF",0,1)</f>
        <v>45151</v>
      </c>
      <c r="K859">
        <f>_xlfn.XLOOKUP(ohrm_timesheet_action_log[[#This Row],[timesheet_id]],ohrm_timesheet[timesheet_id],ohrm_timesheet[Year],"NF",0,1)</f>
        <v>2023</v>
      </c>
      <c r="L859">
        <f>_xlfn.XLOOKUP(ohrm_timesheet_action_log[[#This Row],[timesheet_id]],ohrm_timesheet[timesheet_id],ohrm_timesheet[Month],"NF",0,1)</f>
        <v>8</v>
      </c>
    </row>
    <row r="860" spans="1:49" x14ac:dyDescent="0.3">
      <c r="A860">
        <v>540</v>
      </c>
      <c r="B860">
        <v>855</v>
      </c>
      <c r="D860" t="s">
        <v>676</v>
      </c>
      <c r="E860" s="1">
        <v>45167</v>
      </c>
      <c r="F860">
        <v>6</v>
      </c>
      <c r="G860" t="str">
        <f>_xlfn.XLOOKUP(ohrm_timesheet_action_log[[#This Row],[timesheet_id]],ohrm_timesheet[timesheet_id],ohrm_timesheet[Employee Name],"NF",0,1)</f>
        <v>Shekhar Sharma</v>
      </c>
      <c r="H860" t="str">
        <f>_xlfn.XLOOKUP(ohrm_timesheet_action_log[[#This Row],[timesheet_id]],ohrm_timesheet[timesheet_id],ohrm_timesheet[state],"NF",0,1)</f>
        <v>APPROVED</v>
      </c>
      <c r="I860" s="1">
        <f>_xlfn.XLOOKUP(ohrm_timesheet_action_log[[#This Row],[timesheet_id]],ohrm_timesheet[timesheet_id],ohrm_timesheet[start_date],"NF",0,1)</f>
        <v>45152</v>
      </c>
      <c r="J860" s="1">
        <f>_xlfn.XLOOKUP(ohrm_timesheet_action_log[[#This Row],[timesheet_id]],ohrm_timesheet[timesheet_id],ohrm_timesheet[end_date],"NF",0,1)</f>
        <v>45158</v>
      </c>
      <c r="K860">
        <f>_xlfn.XLOOKUP(ohrm_timesheet_action_log[[#This Row],[timesheet_id]],ohrm_timesheet[timesheet_id],ohrm_timesheet[Year],"NF",0,1)</f>
        <v>2023</v>
      </c>
      <c r="L860">
        <f>_xlfn.XLOOKUP(ohrm_timesheet_action_log[[#This Row],[timesheet_id]],ohrm_timesheet[timesheet_id],ohrm_timesheet[Month],"NF",0,1)</f>
        <v>8</v>
      </c>
    </row>
    <row r="861" spans="1:49" x14ac:dyDescent="0.3">
      <c r="A861">
        <v>546</v>
      </c>
      <c r="B861">
        <v>856</v>
      </c>
      <c r="D861" t="s">
        <v>676</v>
      </c>
      <c r="E861" s="1">
        <v>45167</v>
      </c>
      <c r="F861">
        <v>6</v>
      </c>
      <c r="G861" t="str">
        <f>_xlfn.XLOOKUP(ohrm_timesheet_action_log[[#This Row],[timesheet_id]],ohrm_timesheet[timesheet_id],ohrm_timesheet[Employee Name],"NF",0,1)</f>
        <v>Shekhar Sharma</v>
      </c>
      <c r="H861" t="str">
        <f>_xlfn.XLOOKUP(ohrm_timesheet_action_log[[#This Row],[timesheet_id]],ohrm_timesheet[timesheet_id],ohrm_timesheet[state],"NF",0,1)</f>
        <v>APPROVED</v>
      </c>
      <c r="I861" s="1">
        <f>_xlfn.XLOOKUP(ohrm_timesheet_action_log[[#This Row],[timesheet_id]],ohrm_timesheet[timesheet_id],ohrm_timesheet[start_date],"NF",0,1)</f>
        <v>45159</v>
      </c>
      <c r="J861" s="1">
        <f>_xlfn.XLOOKUP(ohrm_timesheet_action_log[[#This Row],[timesheet_id]],ohrm_timesheet[timesheet_id],ohrm_timesheet[end_date],"NF",0,1)</f>
        <v>45165</v>
      </c>
      <c r="K861">
        <f>_xlfn.XLOOKUP(ohrm_timesheet_action_log[[#This Row],[timesheet_id]],ohrm_timesheet[timesheet_id],ohrm_timesheet[Year],"NF",0,1)</f>
        <v>2023</v>
      </c>
      <c r="L861">
        <f>_xlfn.XLOOKUP(ohrm_timesheet_action_log[[#This Row],[timesheet_id]],ohrm_timesheet[timesheet_id],ohrm_timesheet[Month],"NF",0,1)</f>
        <v>8</v>
      </c>
    </row>
    <row r="862" spans="1:49" x14ac:dyDescent="0.3">
      <c r="A862">
        <v>560</v>
      </c>
      <c r="B862">
        <v>857</v>
      </c>
      <c r="D862" t="s">
        <v>676</v>
      </c>
      <c r="E862" s="1">
        <v>45167</v>
      </c>
      <c r="F862">
        <v>16</v>
      </c>
      <c r="G862" t="str">
        <f>_xlfn.XLOOKUP(ohrm_timesheet_action_log[[#This Row],[timesheet_id]],ohrm_timesheet[timesheet_id],ohrm_timesheet[Employee Name],"NF",0,1)</f>
        <v>Neha Chaudhary</v>
      </c>
      <c r="H862" t="str">
        <f>_xlfn.XLOOKUP(ohrm_timesheet_action_log[[#This Row],[timesheet_id]],ohrm_timesheet[timesheet_id],ohrm_timesheet[state],"NF",0,1)</f>
        <v>APPROVED</v>
      </c>
      <c r="I862" s="1">
        <f>_xlfn.XLOOKUP(ohrm_timesheet_action_log[[#This Row],[timesheet_id]],ohrm_timesheet[timesheet_id],ohrm_timesheet[start_date],"NF",0,1)</f>
        <v>45152</v>
      </c>
      <c r="J862" s="1">
        <f>_xlfn.XLOOKUP(ohrm_timesheet_action_log[[#This Row],[timesheet_id]],ohrm_timesheet[timesheet_id],ohrm_timesheet[end_date],"NF",0,1)</f>
        <v>45158</v>
      </c>
      <c r="K862">
        <f>_xlfn.XLOOKUP(ohrm_timesheet_action_log[[#This Row],[timesheet_id]],ohrm_timesheet[timesheet_id],ohrm_timesheet[Year],"NF",0,1)</f>
        <v>2023</v>
      </c>
      <c r="L862">
        <f>_xlfn.XLOOKUP(ohrm_timesheet_action_log[[#This Row],[timesheet_id]],ohrm_timesheet[timesheet_id],ohrm_timesheet[Month],"NF",0,1)</f>
        <v>8</v>
      </c>
    </row>
    <row r="863" spans="1:49" x14ac:dyDescent="0.3">
      <c r="A863">
        <v>530</v>
      </c>
      <c r="B863">
        <v>858</v>
      </c>
      <c r="C863" t="s">
        <v>393</v>
      </c>
      <c r="D863" t="s">
        <v>675</v>
      </c>
      <c r="E863" s="1">
        <v>45167</v>
      </c>
      <c r="F863">
        <v>100001</v>
      </c>
      <c r="G863" t="str">
        <f>_xlfn.XLOOKUP(ohrm_timesheet_action_log[[#This Row],[timesheet_id]],ohrm_timesheet[timesheet_id],ohrm_timesheet[Employee Name],"NF",0,1)</f>
        <v>Shekhar Sharma</v>
      </c>
      <c r="H863" t="str">
        <f>_xlfn.XLOOKUP(ohrm_timesheet_action_log[[#This Row],[timesheet_id]],ohrm_timesheet[timesheet_id],ohrm_timesheet[state],"NF",0,1)</f>
        <v>APPROVED</v>
      </c>
      <c r="I863" s="1">
        <f>_xlfn.XLOOKUP(ohrm_timesheet_action_log[[#This Row],[timesheet_id]],ohrm_timesheet[timesheet_id],ohrm_timesheet[start_date],"NF",0,1)</f>
        <v>45145</v>
      </c>
      <c r="J863" s="1">
        <f>_xlfn.XLOOKUP(ohrm_timesheet_action_log[[#This Row],[timesheet_id]],ohrm_timesheet[timesheet_id],ohrm_timesheet[end_date],"NF",0,1)</f>
        <v>45151</v>
      </c>
      <c r="K863">
        <f>_xlfn.XLOOKUP(ohrm_timesheet_action_log[[#This Row],[timesheet_id]],ohrm_timesheet[timesheet_id],ohrm_timesheet[Year],"NF",0,1)</f>
        <v>2023</v>
      </c>
      <c r="L863">
        <f>_xlfn.XLOOKUP(ohrm_timesheet_action_log[[#This Row],[timesheet_id]],ohrm_timesheet[timesheet_id],ohrm_timesheet[Month],"NF",0,1)</f>
        <v>8</v>
      </c>
    </row>
    <row r="864" spans="1:49" x14ac:dyDescent="0.3">
      <c r="A864">
        <v>546</v>
      </c>
      <c r="B864">
        <v>859</v>
      </c>
      <c r="C864" t="s">
        <v>393</v>
      </c>
      <c r="D864" t="s">
        <v>675</v>
      </c>
      <c r="E864" s="1">
        <v>45167</v>
      </c>
      <c r="F864">
        <v>100001</v>
      </c>
      <c r="G864" t="str">
        <f>_xlfn.XLOOKUP(ohrm_timesheet_action_log[[#This Row],[timesheet_id]],ohrm_timesheet[timesheet_id],ohrm_timesheet[Employee Name],"NF",0,1)</f>
        <v>Shekhar Sharma</v>
      </c>
      <c r="H864" t="str">
        <f>_xlfn.XLOOKUP(ohrm_timesheet_action_log[[#This Row],[timesheet_id]],ohrm_timesheet[timesheet_id],ohrm_timesheet[state],"NF",0,1)</f>
        <v>APPROVED</v>
      </c>
      <c r="I864" s="1">
        <f>_xlfn.XLOOKUP(ohrm_timesheet_action_log[[#This Row],[timesheet_id]],ohrm_timesheet[timesheet_id],ohrm_timesheet[start_date],"NF",0,1)</f>
        <v>45159</v>
      </c>
      <c r="J864" s="1">
        <f>_xlfn.XLOOKUP(ohrm_timesheet_action_log[[#This Row],[timesheet_id]],ohrm_timesheet[timesheet_id],ohrm_timesheet[end_date],"NF",0,1)</f>
        <v>45165</v>
      </c>
      <c r="K864">
        <f>_xlfn.XLOOKUP(ohrm_timesheet_action_log[[#This Row],[timesheet_id]],ohrm_timesheet[timesheet_id],ohrm_timesheet[Year],"NF",0,1)</f>
        <v>2023</v>
      </c>
      <c r="L864">
        <f>_xlfn.XLOOKUP(ohrm_timesheet_action_log[[#This Row],[timesheet_id]],ohrm_timesheet[timesheet_id],ohrm_timesheet[Month],"NF",0,1)</f>
        <v>8</v>
      </c>
    </row>
    <row r="865" spans="1:12" x14ac:dyDescent="0.3">
      <c r="A865">
        <v>540</v>
      </c>
      <c r="B865">
        <v>860</v>
      </c>
      <c r="C865" t="s">
        <v>393</v>
      </c>
      <c r="D865" t="s">
        <v>675</v>
      </c>
      <c r="E865" s="1">
        <v>45167</v>
      </c>
      <c r="F865">
        <v>100001</v>
      </c>
      <c r="G865" t="str">
        <f>_xlfn.XLOOKUP(ohrm_timesheet_action_log[[#This Row],[timesheet_id]],ohrm_timesheet[timesheet_id],ohrm_timesheet[Employee Name],"NF",0,1)</f>
        <v>Shekhar Sharma</v>
      </c>
      <c r="H865" t="str">
        <f>_xlfn.XLOOKUP(ohrm_timesheet_action_log[[#This Row],[timesheet_id]],ohrm_timesheet[timesheet_id],ohrm_timesheet[state],"NF",0,1)</f>
        <v>APPROVED</v>
      </c>
      <c r="I865" s="1">
        <f>_xlfn.XLOOKUP(ohrm_timesheet_action_log[[#This Row],[timesheet_id]],ohrm_timesheet[timesheet_id],ohrm_timesheet[start_date],"NF",0,1)</f>
        <v>45152</v>
      </c>
      <c r="J865" s="1">
        <f>_xlfn.XLOOKUP(ohrm_timesheet_action_log[[#This Row],[timesheet_id]],ohrm_timesheet[timesheet_id],ohrm_timesheet[end_date],"NF",0,1)</f>
        <v>45158</v>
      </c>
      <c r="K865">
        <f>_xlfn.XLOOKUP(ohrm_timesheet_action_log[[#This Row],[timesheet_id]],ohrm_timesheet[timesheet_id],ohrm_timesheet[Year],"NF",0,1)</f>
        <v>2023</v>
      </c>
      <c r="L865">
        <f>_xlfn.XLOOKUP(ohrm_timesheet_action_log[[#This Row],[timesheet_id]],ohrm_timesheet[timesheet_id],ohrm_timesheet[Month],"NF",0,1)</f>
        <v>8</v>
      </c>
    </row>
    <row r="866" spans="1:12" x14ac:dyDescent="0.3">
      <c r="A866">
        <v>553</v>
      </c>
      <c r="B866">
        <v>861</v>
      </c>
      <c r="D866" t="s">
        <v>676</v>
      </c>
      <c r="E866" s="1">
        <v>45167</v>
      </c>
      <c r="F866">
        <v>16</v>
      </c>
      <c r="G866" t="str">
        <f>_xlfn.XLOOKUP(ohrm_timesheet_action_log[[#This Row],[timesheet_id]],ohrm_timesheet[timesheet_id],ohrm_timesheet[Employee Name],"NF",0,1)</f>
        <v>Neha Chaudhary</v>
      </c>
      <c r="H866" t="str">
        <f>_xlfn.XLOOKUP(ohrm_timesheet_action_log[[#This Row],[timesheet_id]],ohrm_timesheet[timesheet_id],ohrm_timesheet[state],"NF",0,1)</f>
        <v>APPROVED</v>
      </c>
      <c r="I866" s="1">
        <f>_xlfn.XLOOKUP(ohrm_timesheet_action_log[[#This Row],[timesheet_id]],ohrm_timesheet[timesheet_id],ohrm_timesheet[start_date],"NF",0,1)</f>
        <v>45159</v>
      </c>
      <c r="J866" s="1">
        <f>_xlfn.XLOOKUP(ohrm_timesheet_action_log[[#This Row],[timesheet_id]],ohrm_timesheet[timesheet_id],ohrm_timesheet[end_date],"NF",0,1)</f>
        <v>45165</v>
      </c>
      <c r="K866">
        <f>_xlfn.XLOOKUP(ohrm_timesheet_action_log[[#This Row],[timesheet_id]],ohrm_timesheet[timesheet_id],ohrm_timesheet[Year],"NF",0,1)</f>
        <v>2023</v>
      </c>
      <c r="L866">
        <f>_xlfn.XLOOKUP(ohrm_timesheet_action_log[[#This Row],[timesheet_id]],ohrm_timesheet[timesheet_id],ohrm_timesheet[Month],"NF",0,1)</f>
        <v>8</v>
      </c>
    </row>
    <row r="867" spans="1:12" x14ac:dyDescent="0.3">
      <c r="A867">
        <v>531</v>
      </c>
      <c r="B867">
        <v>862</v>
      </c>
      <c r="D867" t="s">
        <v>676</v>
      </c>
      <c r="E867" s="1">
        <v>45170</v>
      </c>
      <c r="F867">
        <v>15</v>
      </c>
      <c r="G867" t="str">
        <f>_xlfn.XLOOKUP(ohrm_timesheet_action_log[[#This Row],[timesheet_id]],ohrm_timesheet[timesheet_id],ohrm_timesheet[Employee Name],"NF",0,1)</f>
        <v>Gaurav Kokcha</v>
      </c>
      <c r="H867" t="str">
        <f>_xlfn.XLOOKUP(ohrm_timesheet_action_log[[#This Row],[timesheet_id]],ohrm_timesheet[timesheet_id],ohrm_timesheet[state],"NF",0,1)</f>
        <v>APPROVED</v>
      </c>
      <c r="I867" s="1">
        <f>_xlfn.XLOOKUP(ohrm_timesheet_action_log[[#This Row],[timesheet_id]],ohrm_timesheet[timesheet_id],ohrm_timesheet[start_date],"NF",0,1)</f>
        <v>45145</v>
      </c>
      <c r="J867" s="1">
        <f>_xlfn.XLOOKUP(ohrm_timesheet_action_log[[#This Row],[timesheet_id]],ohrm_timesheet[timesheet_id],ohrm_timesheet[end_date],"NF",0,1)</f>
        <v>45151</v>
      </c>
      <c r="K867">
        <f>_xlfn.XLOOKUP(ohrm_timesheet_action_log[[#This Row],[timesheet_id]],ohrm_timesheet[timesheet_id],ohrm_timesheet[Year],"NF",0,1)</f>
        <v>2023</v>
      </c>
      <c r="L867">
        <f>_xlfn.XLOOKUP(ohrm_timesheet_action_log[[#This Row],[timesheet_id]],ohrm_timesheet[timesheet_id],ohrm_timesheet[Month],"NF",0,1)</f>
        <v>8</v>
      </c>
    </row>
    <row r="868" spans="1:12" x14ac:dyDescent="0.3">
      <c r="A868">
        <v>539</v>
      </c>
      <c r="B868">
        <v>863</v>
      </c>
      <c r="D868" t="s">
        <v>676</v>
      </c>
      <c r="E868" s="1">
        <v>45170</v>
      </c>
      <c r="F868">
        <v>15</v>
      </c>
      <c r="G868" t="str">
        <f>_xlfn.XLOOKUP(ohrm_timesheet_action_log[[#This Row],[timesheet_id]],ohrm_timesheet[timesheet_id],ohrm_timesheet[Employee Name],"NF",0,1)</f>
        <v>Gaurav Kokcha</v>
      </c>
      <c r="H868" t="str">
        <f>_xlfn.XLOOKUP(ohrm_timesheet_action_log[[#This Row],[timesheet_id]],ohrm_timesheet[timesheet_id],ohrm_timesheet[state],"NF",0,1)</f>
        <v>APPROVED</v>
      </c>
      <c r="I868" s="1">
        <f>_xlfn.XLOOKUP(ohrm_timesheet_action_log[[#This Row],[timesheet_id]],ohrm_timesheet[timesheet_id],ohrm_timesheet[start_date],"NF",0,1)</f>
        <v>45152</v>
      </c>
      <c r="J868" s="1">
        <f>_xlfn.XLOOKUP(ohrm_timesheet_action_log[[#This Row],[timesheet_id]],ohrm_timesheet[timesheet_id],ohrm_timesheet[end_date],"NF",0,1)</f>
        <v>45158</v>
      </c>
      <c r="K868">
        <f>_xlfn.XLOOKUP(ohrm_timesheet_action_log[[#This Row],[timesheet_id]],ohrm_timesheet[timesheet_id],ohrm_timesheet[Year],"NF",0,1)</f>
        <v>2023</v>
      </c>
      <c r="L868">
        <f>_xlfn.XLOOKUP(ohrm_timesheet_action_log[[#This Row],[timesheet_id]],ohrm_timesheet[timesheet_id],ohrm_timesheet[Month],"NF",0,1)</f>
        <v>8</v>
      </c>
    </row>
    <row r="869" spans="1:12" x14ac:dyDescent="0.3">
      <c r="A869">
        <v>557</v>
      </c>
      <c r="B869">
        <v>864</v>
      </c>
      <c r="D869" t="s">
        <v>676</v>
      </c>
      <c r="E869" s="1">
        <v>45170</v>
      </c>
      <c r="F869">
        <v>15</v>
      </c>
      <c r="G869" t="str">
        <f>_xlfn.XLOOKUP(ohrm_timesheet_action_log[[#This Row],[timesheet_id]],ohrm_timesheet[timesheet_id],ohrm_timesheet[Employee Name],"NF",0,1)</f>
        <v>Gaurav Kokcha</v>
      </c>
      <c r="H869" t="str">
        <f>_xlfn.XLOOKUP(ohrm_timesheet_action_log[[#This Row],[timesheet_id]],ohrm_timesheet[timesheet_id],ohrm_timesheet[state],"NF",0,1)</f>
        <v>APPROVED</v>
      </c>
      <c r="I869" s="1">
        <f>_xlfn.XLOOKUP(ohrm_timesheet_action_log[[#This Row],[timesheet_id]],ohrm_timesheet[timesheet_id],ohrm_timesheet[start_date],"NF",0,1)</f>
        <v>45159</v>
      </c>
      <c r="J869" s="1">
        <f>_xlfn.XLOOKUP(ohrm_timesheet_action_log[[#This Row],[timesheet_id]],ohrm_timesheet[timesheet_id],ohrm_timesheet[end_date],"NF",0,1)</f>
        <v>45165</v>
      </c>
      <c r="K869">
        <f>_xlfn.XLOOKUP(ohrm_timesheet_action_log[[#This Row],[timesheet_id]],ohrm_timesheet[timesheet_id],ohrm_timesheet[Year],"NF",0,1)</f>
        <v>2023</v>
      </c>
      <c r="L869">
        <f>_xlfn.XLOOKUP(ohrm_timesheet_action_log[[#This Row],[timesheet_id]],ohrm_timesheet[timesheet_id],ohrm_timesheet[Month],"NF",0,1)</f>
        <v>8</v>
      </c>
    </row>
    <row r="870" spans="1:12" x14ac:dyDescent="0.3">
      <c r="A870">
        <v>557</v>
      </c>
      <c r="B870">
        <v>865</v>
      </c>
      <c r="C870" t="s">
        <v>393</v>
      </c>
      <c r="D870" t="s">
        <v>675</v>
      </c>
      <c r="E870" s="1">
        <v>45170</v>
      </c>
      <c r="F870">
        <v>100001</v>
      </c>
      <c r="G870" t="str">
        <f>_xlfn.XLOOKUP(ohrm_timesheet_action_log[[#This Row],[timesheet_id]],ohrm_timesheet[timesheet_id],ohrm_timesheet[Employee Name],"NF",0,1)</f>
        <v>Gaurav Kokcha</v>
      </c>
      <c r="H870" t="str">
        <f>_xlfn.XLOOKUP(ohrm_timesheet_action_log[[#This Row],[timesheet_id]],ohrm_timesheet[timesheet_id],ohrm_timesheet[state],"NF",0,1)</f>
        <v>APPROVED</v>
      </c>
      <c r="I870" s="1">
        <f>_xlfn.XLOOKUP(ohrm_timesheet_action_log[[#This Row],[timesheet_id]],ohrm_timesheet[timesheet_id],ohrm_timesheet[start_date],"NF",0,1)</f>
        <v>45159</v>
      </c>
      <c r="J870" s="1">
        <f>_xlfn.XLOOKUP(ohrm_timesheet_action_log[[#This Row],[timesheet_id]],ohrm_timesheet[timesheet_id],ohrm_timesheet[end_date],"NF",0,1)</f>
        <v>45165</v>
      </c>
      <c r="K870">
        <f>_xlfn.XLOOKUP(ohrm_timesheet_action_log[[#This Row],[timesheet_id]],ohrm_timesheet[timesheet_id],ohrm_timesheet[Year],"NF",0,1)</f>
        <v>2023</v>
      </c>
      <c r="L870">
        <f>_xlfn.XLOOKUP(ohrm_timesheet_action_log[[#This Row],[timesheet_id]],ohrm_timesheet[timesheet_id],ohrm_timesheet[Month],"NF",0,1)</f>
        <v>8</v>
      </c>
    </row>
    <row r="871" spans="1:12" x14ac:dyDescent="0.3">
      <c r="A871">
        <v>539</v>
      </c>
      <c r="B871">
        <v>866</v>
      </c>
      <c r="C871" t="s">
        <v>393</v>
      </c>
      <c r="D871" t="s">
        <v>675</v>
      </c>
      <c r="E871" s="1">
        <v>45170</v>
      </c>
      <c r="F871">
        <v>100001</v>
      </c>
      <c r="G871" t="str">
        <f>_xlfn.XLOOKUP(ohrm_timesheet_action_log[[#This Row],[timesheet_id]],ohrm_timesheet[timesheet_id],ohrm_timesheet[Employee Name],"NF",0,1)</f>
        <v>Gaurav Kokcha</v>
      </c>
      <c r="H871" t="str">
        <f>_xlfn.XLOOKUP(ohrm_timesheet_action_log[[#This Row],[timesheet_id]],ohrm_timesheet[timesheet_id],ohrm_timesheet[state],"NF",0,1)</f>
        <v>APPROVED</v>
      </c>
      <c r="I871" s="1">
        <f>_xlfn.XLOOKUP(ohrm_timesheet_action_log[[#This Row],[timesheet_id]],ohrm_timesheet[timesheet_id],ohrm_timesheet[start_date],"NF",0,1)</f>
        <v>45152</v>
      </c>
      <c r="J871" s="1">
        <f>_xlfn.XLOOKUP(ohrm_timesheet_action_log[[#This Row],[timesheet_id]],ohrm_timesheet[timesheet_id],ohrm_timesheet[end_date],"NF",0,1)</f>
        <v>45158</v>
      </c>
      <c r="K871">
        <f>_xlfn.XLOOKUP(ohrm_timesheet_action_log[[#This Row],[timesheet_id]],ohrm_timesheet[timesheet_id],ohrm_timesheet[Year],"NF",0,1)</f>
        <v>2023</v>
      </c>
      <c r="L871">
        <f>_xlfn.XLOOKUP(ohrm_timesheet_action_log[[#This Row],[timesheet_id]],ohrm_timesheet[timesheet_id],ohrm_timesheet[Month],"NF",0,1)</f>
        <v>8</v>
      </c>
    </row>
    <row r="872" spans="1:12" x14ac:dyDescent="0.3">
      <c r="A872">
        <v>531</v>
      </c>
      <c r="B872">
        <v>867</v>
      </c>
      <c r="C872" t="s">
        <v>393</v>
      </c>
      <c r="D872" t="s">
        <v>675</v>
      </c>
      <c r="E872" s="1">
        <v>45170</v>
      </c>
      <c r="F872">
        <v>100001</v>
      </c>
      <c r="G872" t="str">
        <f>_xlfn.XLOOKUP(ohrm_timesheet_action_log[[#This Row],[timesheet_id]],ohrm_timesheet[timesheet_id],ohrm_timesheet[Employee Name],"NF",0,1)</f>
        <v>Gaurav Kokcha</v>
      </c>
      <c r="H872" t="str">
        <f>_xlfn.XLOOKUP(ohrm_timesheet_action_log[[#This Row],[timesheet_id]],ohrm_timesheet[timesheet_id],ohrm_timesheet[state],"NF",0,1)</f>
        <v>APPROVED</v>
      </c>
      <c r="I872" s="1">
        <f>_xlfn.XLOOKUP(ohrm_timesheet_action_log[[#This Row],[timesheet_id]],ohrm_timesheet[timesheet_id],ohrm_timesheet[start_date],"NF",0,1)</f>
        <v>45145</v>
      </c>
      <c r="J872" s="1">
        <f>_xlfn.XLOOKUP(ohrm_timesheet_action_log[[#This Row],[timesheet_id]],ohrm_timesheet[timesheet_id],ohrm_timesheet[end_date],"NF",0,1)</f>
        <v>45151</v>
      </c>
      <c r="K872">
        <f>_xlfn.XLOOKUP(ohrm_timesheet_action_log[[#This Row],[timesheet_id]],ohrm_timesheet[timesheet_id],ohrm_timesheet[Year],"NF",0,1)</f>
        <v>2023</v>
      </c>
      <c r="L872">
        <f>_xlfn.XLOOKUP(ohrm_timesheet_action_log[[#This Row],[timesheet_id]],ohrm_timesheet[timesheet_id],ohrm_timesheet[Month],"NF",0,1)</f>
        <v>8</v>
      </c>
    </row>
    <row r="873" spans="1:12" x14ac:dyDescent="0.3">
      <c r="A873">
        <v>542</v>
      </c>
      <c r="B873">
        <v>868</v>
      </c>
      <c r="D873" t="s">
        <v>676</v>
      </c>
      <c r="E873" s="1">
        <v>45170</v>
      </c>
      <c r="F873">
        <v>100009</v>
      </c>
      <c r="G873" t="str">
        <f>_xlfn.XLOOKUP(ohrm_timesheet_action_log[[#This Row],[timesheet_id]],ohrm_timesheet[timesheet_id],ohrm_timesheet[Employee Name],"NF",0,1)</f>
        <v>Preeti Tyagi</v>
      </c>
      <c r="H873" t="str">
        <f>_xlfn.XLOOKUP(ohrm_timesheet_action_log[[#This Row],[timesheet_id]],ohrm_timesheet[timesheet_id],ohrm_timesheet[state],"NF",0,1)</f>
        <v>APPROVED</v>
      </c>
      <c r="I873" s="1">
        <f>_xlfn.XLOOKUP(ohrm_timesheet_action_log[[#This Row],[timesheet_id]],ohrm_timesheet[timesheet_id],ohrm_timesheet[start_date],"NF",0,1)</f>
        <v>45152</v>
      </c>
      <c r="J873" s="1">
        <f>_xlfn.XLOOKUP(ohrm_timesheet_action_log[[#This Row],[timesheet_id]],ohrm_timesheet[timesheet_id],ohrm_timesheet[end_date],"NF",0,1)</f>
        <v>45158</v>
      </c>
      <c r="K873">
        <f>_xlfn.XLOOKUP(ohrm_timesheet_action_log[[#This Row],[timesheet_id]],ohrm_timesheet[timesheet_id],ohrm_timesheet[Year],"NF",0,1)</f>
        <v>2023</v>
      </c>
      <c r="L873">
        <f>_xlfn.XLOOKUP(ohrm_timesheet_action_log[[#This Row],[timesheet_id]],ohrm_timesheet[timesheet_id],ohrm_timesheet[Month],"NF",0,1)</f>
        <v>8</v>
      </c>
    </row>
    <row r="874" spans="1:12" x14ac:dyDescent="0.3">
      <c r="A874">
        <v>534</v>
      </c>
      <c r="B874">
        <v>869</v>
      </c>
      <c r="D874" t="s">
        <v>676</v>
      </c>
      <c r="E874" s="1">
        <v>45170</v>
      </c>
      <c r="F874">
        <v>100001</v>
      </c>
      <c r="G874" t="str">
        <f>_xlfn.XLOOKUP(ohrm_timesheet_action_log[[#This Row],[timesheet_id]],ohrm_timesheet[timesheet_id],ohrm_timesheet[Employee Name],"NF",0,1)</f>
        <v>Dinesh Agrawal</v>
      </c>
      <c r="H874" t="str">
        <f>_xlfn.XLOOKUP(ohrm_timesheet_action_log[[#This Row],[timesheet_id]],ohrm_timesheet[timesheet_id],ohrm_timesheet[state],"NF",0,1)</f>
        <v>APPROVED</v>
      </c>
      <c r="I874" s="1">
        <f>_xlfn.XLOOKUP(ohrm_timesheet_action_log[[#This Row],[timesheet_id]],ohrm_timesheet[timesheet_id],ohrm_timesheet[start_date],"NF",0,1)</f>
        <v>45145</v>
      </c>
      <c r="J874" s="1">
        <f>_xlfn.XLOOKUP(ohrm_timesheet_action_log[[#This Row],[timesheet_id]],ohrm_timesheet[timesheet_id],ohrm_timesheet[end_date],"NF",0,1)</f>
        <v>45151</v>
      </c>
      <c r="K874">
        <f>_xlfn.XLOOKUP(ohrm_timesheet_action_log[[#This Row],[timesheet_id]],ohrm_timesheet[timesheet_id],ohrm_timesheet[Year],"NF",0,1)</f>
        <v>2023</v>
      </c>
      <c r="L874">
        <f>_xlfn.XLOOKUP(ohrm_timesheet_action_log[[#This Row],[timesheet_id]],ohrm_timesheet[timesheet_id],ohrm_timesheet[Month],"NF",0,1)</f>
        <v>8</v>
      </c>
    </row>
    <row r="875" spans="1:12" x14ac:dyDescent="0.3">
      <c r="A875">
        <v>541</v>
      </c>
      <c r="B875">
        <v>870</v>
      </c>
      <c r="D875" t="s">
        <v>676</v>
      </c>
      <c r="E875" s="1">
        <v>45170</v>
      </c>
      <c r="F875">
        <v>100001</v>
      </c>
      <c r="G875" t="str">
        <f>_xlfn.XLOOKUP(ohrm_timesheet_action_log[[#This Row],[timesheet_id]],ohrm_timesheet[timesheet_id],ohrm_timesheet[Employee Name],"NF",0,1)</f>
        <v>Dinesh Agrawal</v>
      </c>
      <c r="H875" t="str">
        <f>_xlfn.XLOOKUP(ohrm_timesheet_action_log[[#This Row],[timesheet_id]],ohrm_timesheet[timesheet_id],ohrm_timesheet[state],"NF",0,1)</f>
        <v>APPROVED</v>
      </c>
      <c r="I875" s="1">
        <f>_xlfn.XLOOKUP(ohrm_timesheet_action_log[[#This Row],[timesheet_id]],ohrm_timesheet[timesheet_id],ohrm_timesheet[start_date],"NF",0,1)</f>
        <v>45152</v>
      </c>
      <c r="J875" s="1">
        <f>_xlfn.XLOOKUP(ohrm_timesheet_action_log[[#This Row],[timesheet_id]],ohrm_timesheet[timesheet_id],ohrm_timesheet[end_date],"NF",0,1)</f>
        <v>45158</v>
      </c>
      <c r="K875">
        <f>_xlfn.XLOOKUP(ohrm_timesheet_action_log[[#This Row],[timesheet_id]],ohrm_timesheet[timesheet_id],ohrm_timesheet[Year],"NF",0,1)</f>
        <v>2023</v>
      </c>
      <c r="L875">
        <f>_xlfn.XLOOKUP(ohrm_timesheet_action_log[[#This Row],[timesheet_id]],ohrm_timesheet[timesheet_id],ohrm_timesheet[Month],"NF",0,1)</f>
        <v>8</v>
      </c>
    </row>
    <row r="876" spans="1:12" x14ac:dyDescent="0.3">
      <c r="A876">
        <v>545</v>
      </c>
      <c r="B876">
        <v>871</v>
      </c>
      <c r="D876" t="s">
        <v>676</v>
      </c>
      <c r="E876" s="1">
        <v>45170</v>
      </c>
      <c r="F876">
        <v>100001</v>
      </c>
      <c r="G876" t="str">
        <f>_xlfn.XLOOKUP(ohrm_timesheet_action_log[[#This Row],[timesheet_id]],ohrm_timesheet[timesheet_id],ohrm_timesheet[Employee Name],"NF",0,1)</f>
        <v>Dinesh Agrawal</v>
      </c>
      <c r="H876" t="str">
        <f>_xlfn.XLOOKUP(ohrm_timesheet_action_log[[#This Row],[timesheet_id]],ohrm_timesheet[timesheet_id],ohrm_timesheet[state],"NF",0,1)</f>
        <v>APPROVED</v>
      </c>
      <c r="I876" s="1">
        <f>_xlfn.XLOOKUP(ohrm_timesheet_action_log[[#This Row],[timesheet_id]],ohrm_timesheet[timesheet_id],ohrm_timesheet[start_date],"NF",0,1)</f>
        <v>45159</v>
      </c>
      <c r="J876" s="1">
        <f>_xlfn.XLOOKUP(ohrm_timesheet_action_log[[#This Row],[timesheet_id]],ohrm_timesheet[timesheet_id],ohrm_timesheet[end_date],"NF",0,1)</f>
        <v>45165</v>
      </c>
      <c r="K876">
        <f>_xlfn.XLOOKUP(ohrm_timesheet_action_log[[#This Row],[timesheet_id]],ohrm_timesheet[timesheet_id],ohrm_timesheet[Year],"NF",0,1)</f>
        <v>2023</v>
      </c>
      <c r="L876">
        <f>_xlfn.XLOOKUP(ohrm_timesheet_action_log[[#This Row],[timesheet_id]],ohrm_timesheet[timesheet_id],ohrm_timesheet[Month],"NF",0,1)</f>
        <v>8</v>
      </c>
    </row>
    <row r="877" spans="1:12" x14ac:dyDescent="0.3">
      <c r="A877">
        <v>565</v>
      </c>
      <c r="B877">
        <v>872</v>
      </c>
      <c r="D877" t="s">
        <v>676</v>
      </c>
      <c r="E877" s="1">
        <v>45170</v>
      </c>
      <c r="F877">
        <v>100001</v>
      </c>
      <c r="G877" t="str">
        <f>_xlfn.XLOOKUP(ohrm_timesheet_action_log[[#This Row],[timesheet_id]],ohrm_timesheet[timesheet_id],ohrm_timesheet[Employee Name],"NF",0,1)</f>
        <v>Dinesh Agrawal</v>
      </c>
      <c r="H877" t="str">
        <f>_xlfn.XLOOKUP(ohrm_timesheet_action_log[[#This Row],[timesheet_id]],ohrm_timesheet[timesheet_id],ohrm_timesheet[state],"NF",0,1)</f>
        <v>APPROVED</v>
      </c>
      <c r="I877" s="1">
        <f>_xlfn.XLOOKUP(ohrm_timesheet_action_log[[#This Row],[timesheet_id]],ohrm_timesheet[timesheet_id],ohrm_timesheet[start_date],"NF",0,1)</f>
        <v>45166</v>
      </c>
      <c r="J877" s="1">
        <f>_xlfn.XLOOKUP(ohrm_timesheet_action_log[[#This Row],[timesheet_id]],ohrm_timesheet[timesheet_id],ohrm_timesheet[end_date],"NF",0,1)</f>
        <v>45172</v>
      </c>
      <c r="K877">
        <f>_xlfn.XLOOKUP(ohrm_timesheet_action_log[[#This Row],[timesheet_id]],ohrm_timesheet[timesheet_id],ohrm_timesheet[Year],"NF",0,1)</f>
        <v>2023</v>
      </c>
      <c r="L877">
        <f>_xlfn.XLOOKUP(ohrm_timesheet_action_log[[#This Row],[timesheet_id]],ohrm_timesheet[timesheet_id],ohrm_timesheet[Month],"NF",0,1)</f>
        <v>8</v>
      </c>
    </row>
    <row r="878" spans="1:12" x14ac:dyDescent="0.3">
      <c r="A878">
        <v>547</v>
      </c>
      <c r="B878">
        <v>873</v>
      </c>
      <c r="D878" t="s">
        <v>676</v>
      </c>
      <c r="E878" s="1">
        <v>45170</v>
      </c>
      <c r="F878">
        <v>100009</v>
      </c>
      <c r="G878" t="str">
        <f>_xlfn.XLOOKUP(ohrm_timesheet_action_log[[#This Row],[timesheet_id]],ohrm_timesheet[timesheet_id],ohrm_timesheet[Employee Name],"NF",0,1)</f>
        <v>Preeti Tyagi</v>
      </c>
      <c r="H878" t="str">
        <f>_xlfn.XLOOKUP(ohrm_timesheet_action_log[[#This Row],[timesheet_id]],ohrm_timesheet[timesheet_id],ohrm_timesheet[state],"NF",0,1)</f>
        <v>APPROVED</v>
      </c>
      <c r="I878" s="1">
        <f>_xlfn.XLOOKUP(ohrm_timesheet_action_log[[#This Row],[timesheet_id]],ohrm_timesheet[timesheet_id],ohrm_timesheet[start_date],"NF",0,1)</f>
        <v>45159</v>
      </c>
      <c r="J878" s="1">
        <f>_xlfn.XLOOKUP(ohrm_timesheet_action_log[[#This Row],[timesheet_id]],ohrm_timesheet[timesheet_id],ohrm_timesheet[end_date],"NF",0,1)</f>
        <v>45165</v>
      </c>
      <c r="K878">
        <f>_xlfn.XLOOKUP(ohrm_timesheet_action_log[[#This Row],[timesheet_id]],ohrm_timesheet[timesheet_id],ohrm_timesheet[Year],"NF",0,1)</f>
        <v>2023</v>
      </c>
      <c r="L878">
        <f>_xlfn.XLOOKUP(ohrm_timesheet_action_log[[#This Row],[timesheet_id]],ohrm_timesheet[timesheet_id],ohrm_timesheet[Month],"NF",0,1)</f>
        <v>8</v>
      </c>
    </row>
    <row r="879" spans="1:12" x14ac:dyDescent="0.3">
      <c r="A879">
        <v>564</v>
      </c>
      <c r="B879">
        <v>874</v>
      </c>
      <c r="D879" t="s">
        <v>676</v>
      </c>
      <c r="E879" s="1">
        <v>45170</v>
      </c>
      <c r="F879">
        <v>100009</v>
      </c>
      <c r="G879" t="str">
        <f>_xlfn.XLOOKUP(ohrm_timesheet_action_log[[#This Row],[timesheet_id]],ohrm_timesheet[timesheet_id],ohrm_timesheet[Employee Name],"NF",0,1)</f>
        <v>Preeti Tyagi</v>
      </c>
      <c r="H879" t="str">
        <f>_xlfn.XLOOKUP(ohrm_timesheet_action_log[[#This Row],[timesheet_id]],ohrm_timesheet[timesheet_id],ohrm_timesheet[state],"NF",0,1)</f>
        <v>APPROVED</v>
      </c>
      <c r="I879" s="1">
        <f>_xlfn.XLOOKUP(ohrm_timesheet_action_log[[#This Row],[timesheet_id]],ohrm_timesheet[timesheet_id],ohrm_timesheet[start_date],"NF",0,1)</f>
        <v>45166</v>
      </c>
      <c r="J879" s="1">
        <f>_xlfn.XLOOKUP(ohrm_timesheet_action_log[[#This Row],[timesheet_id]],ohrm_timesheet[timesheet_id],ohrm_timesheet[end_date],"NF",0,1)</f>
        <v>45172</v>
      </c>
      <c r="K879">
        <f>_xlfn.XLOOKUP(ohrm_timesheet_action_log[[#This Row],[timesheet_id]],ohrm_timesheet[timesheet_id],ohrm_timesheet[Year],"NF",0,1)</f>
        <v>2023</v>
      </c>
      <c r="L879">
        <f>_xlfn.XLOOKUP(ohrm_timesheet_action_log[[#This Row],[timesheet_id]],ohrm_timesheet[timesheet_id],ohrm_timesheet[Month],"NF",0,1)</f>
        <v>8</v>
      </c>
    </row>
    <row r="880" spans="1:12" x14ac:dyDescent="0.3">
      <c r="A880">
        <v>561</v>
      </c>
      <c r="B880">
        <v>875</v>
      </c>
      <c r="D880" t="s">
        <v>676</v>
      </c>
      <c r="E880" s="1">
        <v>45170</v>
      </c>
      <c r="F880">
        <v>100006</v>
      </c>
      <c r="G880" t="str">
        <f>_xlfn.XLOOKUP(ohrm_timesheet_action_log[[#This Row],[timesheet_id]],ohrm_timesheet[timesheet_id],ohrm_timesheet[Employee Name],"NF",0,1)</f>
        <v>Sourav Rathor</v>
      </c>
      <c r="H880" t="str">
        <f>_xlfn.XLOOKUP(ohrm_timesheet_action_log[[#This Row],[timesheet_id]],ohrm_timesheet[timesheet_id],ohrm_timesheet[state],"NF",0,1)</f>
        <v>APPROVED</v>
      </c>
      <c r="I880" s="1">
        <f>_xlfn.XLOOKUP(ohrm_timesheet_action_log[[#This Row],[timesheet_id]],ohrm_timesheet[timesheet_id],ohrm_timesheet[start_date],"NF",0,1)</f>
        <v>45166</v>
      </c>
      <c r="J880" s="1">
        <f>_xlfn.XLOOKUP(ohrm_timesheet_action_log[[#This Row],[timesheet_id]],ohrm_timesheet[timesheet_id],ohrm_timesheet[end_date],"NF",0,1)</f>
        <v>45172</v>
      </c>
      <c r="K880">
        <f>_xlfn.XLOOKUP(ohrm_timesheet_action_log[[#This Row],[timesheet_id]],ohrm_timesheet[timesheet_id],ohrm_timesheet[Year],"NF",0,1)</f>
        <v>2023</v>
      </c>
      <c r="L880">
        <f>_xlfn.XLOOKUP(ohrm_timesheet_action_log[[#This Row],[timesheet_id]],ohrm_timesheet[timesheet_id],ohrm_timesheet[Month],"NF",0,1)</f>
        <v>8</v>
      </c>
    </row>
    <row r="881" spans="1:12" x14ac:dyDescent="0.3">
      <c r="A881">
        <v>559</v>
      </c>
      <c r="B881">
        <v>876</v>
      </c>
      <c r="D881" t="s">
        <v>676</v>
      </c>
      <c r="E881" s="1">
        <v>45170</v>
      </c>
      <c r="F881">
        <v>16</v>
      </c>
      <c r="G881" t="str">
        <f>_xlfn.XLOOKUP(ohrm_timesheet_action_log[[#This Row],[timesheet_id]],ohrm_timesheet[timesheet_id],ohrm_timesheet[Employee Name],"NF",0,1)</f>
        <v>Neha Chaudhary</v>
      </c>
      <c r="H881" t="str">
        <f>_xlfn.XLOOKUP(ohrm_timesheet_action_log[[#This Row],[timesheet_id]],ohrm_timesheet[timesheet_id],ohrm_timesheet[state],"NF",0,1)</f>
        <v>APPROVED</v>
      </c>
      <c r="I881" s="1">
        <f>_xlfn.XLOOKUP(ohrm_timesheet_action_log[[#This Row],[timesheet_id]],ohrm_timesheet[timesheet_id],ohrm_timesheet[start_date],"NF",0,1)</f>
        <v>45166</v>
      </c>
      <c r="J881" s="1">
        <f>_xlfn.XLOOKUP(ohrm_timesheet_action_log[[#This Row],[timesheet_id]],ohrm_timesheet[timesheet_id],ohrm_timesheet[end_date],"NF",0,1)</f>
        <v>45172</v>
      </c>
      <c r="K881">
        <f>_xlfn.XLOOKUP(ohrm_timesheet_action_log[[#This Row],[timesheet_id]],ohrm_timesheet[timesheet_id],ohrm_timesheet[Year],"NF",0,1)</f>
        <v>2023</v>
      </c>
      <c r="L881">
        <f>_xlfn.XLOOKUP(ohrm_timesheet_action_log[[#This Row],[timesheet_id]],ohrm_timesheet[timesheet_id],ohrm_timesheet[Month],"NF",0,1)</f>
        <v>8</v>
      </c>
    </row>
    <row r="882" spans="1:12" x14ac:dyDescent="0.3">
      <c r="A882">
        <v>556</v>
      </c>
      <c r="B882">
        <v>877</v>
      </c>
      <c r="D882" t="s">
        <v>676</v>
      </c>
      <c r="E882" s="1">
        <v>45170</v>
      </c>
      <c r="F882">
        <v>15</v>
      </c>
      <c r="G882" t="str">
        <f>_xlfn.XLOOKUP(ohrm_timesheet_action_log[[#This Row],[timesheet_id]],ohrm_timesheet[timesheet_id],ohrm_timesheet[Employee Name],"NF",0,1)</f>
        <v>Gaurav Kokcha</v>
      </c>
      <c r="H882" t="str">
        <f>_xlfn.XLOOKUP(ohrm_timesheet_action_log[[#This Row],[timesheet_id]],ohrm_timesheet[timesheet_id],ohrm_timesheet[state],"NF",0,1)</f>
        <v>APPROVED</v>
      </c>
      <c r="I882" s="1">
        <f>_xlfn.XLOOKUP(ohrm_timesheet_action_log[[#This Row],[timesheet_id]],ohrm_timesheet[timesheet_id],ohrm_timesheet[start_date],"NF",0,1)</f>
        <v>45166</v>
      </c>
      <c r="J882" s="1">
        <f>_xlfn.XLOOKUP(ohrm_timesheet_action_log[[#This Row],[timesheet_id]],ohrm_timesheet[timesheet_id],ohrm_timesheet[end_date],"NF",0,1)</f>
        <v>45172</v>
      </c>
      <c r="K882">
        <f>_xlfn.XLOOKUP(ohrm_timesheet_action_log[[#This Row],[timesheet_id]],ohrm_timesheet[timesheet_id],ohrm_timesheet[Year],"NF",0,1)</f>
        <v>2023</v>
      </c>
      <c r="L882">
        <f>_xlfn.XLOOKUP(ohrm_timesheet_action_log[[#This Row],[timesheet_id]],ohrm_timesheet[timesheet_id],ohrm_timesheet[Month],"NF",0,1)</f>
        <v>8</v>
      </c>
    </row>
    <row r="883" spans="1:12" x14ac:dyDescent="0.3">
      <c r="A883">
        <v>558</v>
      </c>
      <c r="B883">
        <v>878</v>
      </c>
      <c r="D883" t="s">
        <v>676</v>
      </c>
      <c r="E883" s="1">
        <v>45173</v>
      </c>
      <c r="F883">
        <v>6</v>
      </c>
      <c r="G883" t="str">
        <f>_xlfn.XLOOKUP(ohrm_timesheet_action_log[[#This Row],[timesheet_id]],ohrm_timesheet[timesheet_id],ohrm_timesheet[Employee Name],"NF",0,1)</f>
        <v>Shekhar Sharma</v>
      </c>
      <c r="H883" t="str">
        <f>_xlfn.XLOOKUP(ohrm_timesheet_action_log[[#This Row],[timesheet_id]],ohrm_timesheet[timesheet_id],ohrm_timesheet[state],"NF",0,1)</f>
        <v>APPROVED</v>
      </c>
      <c r="I883" s="1">
        <f>_xlfn.XLOOKUP(ohrm_timesheet_action_log[[#This Row],[timesheet_id]],ohrm_timesheet[timesheet_id],ohrm_timesheet[start_date],"NF",0,1)</f>
        <v>45166</v>
      </c>
      <c r="J883" s="1">
        <f>_xlfn.XLOOKUP(ohrm_timesheet_action_log[[#This Row],[timesheet_id]],ohrm_timesheet[timesheet_id],ohrm_timesheet[end_date],"NF",0,1)</f>
        <v>45172</v>
      </c>
      <c r="K883">
        <f>_xlfn.XLOOKUP(ohrm_timesheet_action_log[[#This Row],[timesheet_id]],ohrm_timesheet[timesheet_id],ohrm_timesheet[Year],"NF",0,1)</f>
        <v>2023</v>
      </c>
      <c r="L883">
        <f>_xlfn.XLOOKUP(ohrm_timesheet_action_log[[#This Row],[timesheet_id]],ohrm_timesheet[timesheet_id],ohrm_timesheet[Month],"NF",0,1)</f>
        <v>8</v>
      </c>
    </row>
    <row r="884" spans="1:12" x14ac:dyDescent="0.3">
      <c r="A884">
        <v>556</v>
      </c>
      <c r="B884">
        <v>879</v>
      </c>
      <c r="C884" t="s">
        <v>393</v>
      </c>
      <c r="D884" t="s">
        <v>675</v>
      </c>
      <c r="E884" s="1">
        <v>45175</v>
      </c>
      <c r="F884">
        <v>100001</v>
      </c>
      <c r="G884" t="str">
        <f>_xlfn.XLOOKUP(ohrm_timesheet_action_log[[#This Row],[timesheet_id]],ohrm_timesheet[timesheet_id],ohrm_timesheet[Employee Name],"NF",0,1)</f>
        <v>Gaurav Kokcha</v>
      </c>
      <c r="H884" t="str">
        <f>_xlfn.XLOOKUP(ohrm_timesheet_action_log[[#This Row],[timesheet_id]],ohrm_timesheet[timesheet_id],ohrm_timesheet[state],"NF",0,1)</f>
        <v>APPROVED</v>
      </c>
      <c r="I884" s="1">
        <f>_xlfn.XLOOKUP(ohrm_timesheet_action_log[[#This Row],[timesheet_id]],ohrm_timesheet[timesheet_id],ohrm_timesheet[start_date],"NF",0,1)</f>
        <v>45166</v>
      </c>
      <c r="J884" s="1">
        <f>_xlfn.XLOOKUP(ohrm_timesheet_action_log[[#This Row],[timesheet_id]],ohrm_timesheet[timesheet_id],ohrm_timesheet[end_date],"NF",0,1)</f>
        <v>45172</v>
      </c>
      <c r="K884">
        <f>_xlfn.XLOOKUP(ohrm_timesheet_action_log[[#This Row],[timesheet_id]],ohrm_timesheet[timesheet_id],ohrm_timesheet[Year],"NF",0,1)</f>
        <v>2023</v>
      </c>
      <c r="L884">
        <f>_xlfn.XLOOKUP(ohrm_timesheet_action_log[[#This Row],[timesheet_id]],ohrm_timesheet[timesheet_id],ohrm_timesheet[Month],"NF",0,1)</f>
        <v>8</v>
      </c>
    </row>
    <row r="885" spans="1:12" x14ac:dyDescent="0.3">
      <c r="A885">
        <v>561</v>
      </c>
      <c r="B885">
        <v>880</v>
      </c>
      <c r="C885" t="s">
        <v>697</v>
      </c>
      <c r="D885" t="s">
        <v>675</v>
      </c>
      <c r="E885" s="1">
        <v>45175</v>
      </c>
      <c r="F885">
        <v>100001</v>
      </c>
      <c r="G885" t="str">
        <f>_xlfn.XLOOKUP(ohrm_timesheet_action_log[[#This Row],[timesheet_id]],ohrm_timesheet[timesheet_id],ohrm_timesheet[Employee Name],"NF",0,1)</f>
        <v>Sourav Rathor</v>
      </c>
      <c r="H885" t="str">
        <f>_xlfn.XLOOKUP(ohrm_timesheet_action_log[[#This Row],[timesheet_id]],ohrm_timesheet[timesheet_id],ohrm_timesheet[state],"NF",0,1)</f>
        <v>APPROVED</v>
      </c>
      <c r="I885" s="1">
        <f>_xlfn.XLOOKUP(ohrm_timesheet_action_log[[#This Row],[timesheet_id]],ohrm_timesheet[timesheet_id],ohrm_timesheet[start_date],"NF",0,1)</f>
        <v>45166</v>
      </c>
      <c r="J885" s="1">
        <f>_xlfn.XLOOKUP(ohrm_timesheet_action_log[[#This Row],[timesheet_id]],ohrm_timesheet[timesheet_id],ohrm_timesheet[end_date],"NF",0,1)</f>
        <v>45172</v>
      </c>
      <c r="K885">
        <f>_xlfn.XLOOKUP(ohrm_timesheet_action_log[[#This Row],[timesheet_id]],ohrm_timesheet[timesheet_id],ohrm_timesheet[Year],"NF",0,1)</f>
        <v>2023</v>
      </c>
      <c r="L885">
        <f>_xlfn.XLOOKUP(ohrm_timesheet_action_log[[#This Row],[timesheet_id]],ohrm_timesheet[timesheet_id],ohrm_timesheet[Month],"NF",0,1)</f>
        <v>8</v>
      </c>
    </row>
    <row r="886" spans="1:12" x14ac:dyDescent="0.3">
      <c r="A886">
        <v>558</v>
      </c>
      <c r="B886">
        <v>881</v>
      </c>
      <c r="C886" t="s">
        <v>393</v>
      </c>
      <c r="D886" t="s">
        <v>675</v>
      </c>
      <c r="E886" s="1">
        <v>45175</v>
      </c>
      <c r="F886">
        <v>100001</v>
      </c>
      <c r="G886" t="str">
        <f>_xlfn.XLOOKUP(ohrm_timesheet_action_log[[#This Row],[timesheet_id]],ohrm_timesheet[timesheet_id],ohrm_timesheet[Employee Name],"NF",0,1)</f>
        <v>Shekhar Sharma</v>
      </c>
      <c r="H886" t="str">
        <f>_xlfn.XLOOKUP(ohrm_timesheet_action_log[[#This Row],[timesheet_id]],ohrm_timesheet[timesheet_id],ohrm_timesheet[state],"NF",0,1)</f>
        <v>APPROVED</v>
      </c>
      <c r="I886" s="1">
        <f>_xlfn.XLOOKUP(ohrm_timesheet_action_log[[#This Row],[timesheet_id]],ohrm_timesheet[timesheet_id],ohrm_timesheet[start_date],"NF",0,1)</f>
        <v>45166</v>
      </c>
      <c r="J886" s="1">
        <f>_xlfn.XLOOKUP(ohrm_timesheet_action_log[[#This Row],[timesheet_id]],ohrm_timesheet[timesheet_id],ohrm_timesheet[end_date],"NF",0,1)</f>
        <v>45172</v>
      </c>
      <c r="K886">
        <f>_xlfn.XLOOKUP(ohrm_timesheet_action_log[[#This Row],[timesheet_id]],ohrm_timesheet[timesheet_id],ohrm_timesheet[Year],"NF",0,1)</f>
        <v>2023</v>
      </c>
      <c r="L886">
        <f>_xlfn.XLOOKUP(ohrm_timesheet_action_log[[#This Row],[timesheet_id]],ohrm_timesheet[timesheet_id],ohrm_timesheet[Month],"NF",0,1)</f>
        <v>8</v>
      </c>
    </row>
    <row r="887" spans="1:12" x14ac:dyDescent="0.3">
      <c r="A887">
        <v>571</v>
      </c>
      <c r="B887">
        <v>882</v>
      </c>
      <c r="D887" t="s">
        <v>676</v>
      </c>
      <c r="E887" s="1">
        <v>45178</v>
      </c>
      <c r="F887">
        <v>100006</v>
      </c>
      <c r="G887" t="str">
        <f>_xlfn.XLOOKUP(ohrm_timesheet_action_log[[#This Row],[timesheet_id]],ohrm_timesheet[timesheet_id],ohrm_timesheet[Employee Name],"NF",0,1)</f>
        <v>Sourav Rathor</v>
      </c>
      <c r="H887" t="str">
        <f>_xlfn.XLOOKUP(ohrm_timesheet_action_log[[#This Row],[timesheet_id]],ohrm_timesheet[timesheet_id],ohrm_timesheet[state],"NF",0,1)</f>
        <v>APPROVED</v>
      </c>
      <c r="I887" s="1">
        <f>_xlfn.XLOOKUP(ohrm_timesheet_action_log[[#This Row],[timesheet_id]],ohrm_timesheet[timesheet_id],ohrm_timesheet[start_date],"NF",0,1)</f>
        <v>45173</v>
      </c>
      <c r="J887" s="1">
        <f>_xlfn.XLOOKUP(ohrm_timesheet_action_log[[#This Row],[timesheet_id]],ohrm_timesheet[timesheet_id],ohrm_timesheet[end_date],"NF",0,1)</f>
        <v>45179</v>
      </c>
      <c r="K887">
        <f>_xlfn.XLOOKUP(ohrm_timesheet_action_log[[#This Row],[timesheet_id]],ohrm_timesheet[timesheet_id],ohrm_timesheet[Year],"NF",0,1)</f>
        <v>2023</v>
      </c>
      <c r="L887">
        <f>_xlfn.XLOOKUP(ohrm_timesheet_action_log[[#This Row],[timesheet_id]],ohrm_timesheet[timesheet_id],ohrm_timesheet[Month],"NF",0,1)</f>
        <v>9</v>
      </c>
    </row>
    <row r="888" spans="1:12" x14ac:dyDescent="0.3">
      <c r="A888">
        <v>562</v>
      </c>
      <c r="B888">
        <v>883</v>
      </c>
      <c r="D888" t="s">
        <v>676</v>
      </c>
      <c r="E888" s="1">
        <v>45178</v>
      </c>
      <c r="F888">
        <v>100007</v>
      </c>
      <c r="G888" t="str">
        <f>_xlfn.XLOOKUP(ohrm_timesheet_action_log[[#This Row],[timesheet_id]],ohrm_timesheet[timesheet_id],ohrm_timesheet[Employee Name],"NF",0,1)</f>
        <v>x_Ritesh Narayan Singh</v>
      </c>
      <c r="H888" t="str">
        <f>_xlfn.XLOOKUP(ohrm_timesheet_action_log[[#This Row],[timesheet_id]],ohrm_timesheet[timesheet_id],ohrm_timesheet[state],"NF",0,1)</f>
        <v>APPROVED</v>
      </c>
      <c r="I888" s="1">
        <f>_xlfn.XLOOKUP(ohrm_timesheet_action_log[[#This Row],[timesheet_id]],ohrm_timesheet[timesheet_id],ohrm_timesheet[start_date],"NF",0,1)</f>
        <v>45166</v>
      </c>
      <c r="J888" s="1">
        <f>_xlfn.XLOOKUP(ohrm_timesheet_action_log[[#This Row],[timesheet_id]],ohrm_timesheet[timesheet_id],ohrm_timesheet[end_date],"NF",0,1)</f>
        <v>45172</v>
      </c>
      <c r="K888">
        <f>_xlfn.XLOOKUP(ohrm_timesheet_action_log[[#This Row],[timesheet_id]],ohrm_timesheet[timesheet_id],ohrm_timesheet[Year],"NF",0,1)</f>
        <v>2023</v>
      </c>
      <c r="L888">
        <f>_xlfn.XLOOKUP(ohrm_timesheet_action_log[[#This Row],[timesheet_id]],ohrm_timesheet[timesheet_id],ohrm_timesheet[Month],"NF",0,1)</f>
        <v>8</v>
      </c>
    </row>
    <row r="889" spans="1:12" x14ac:dyDescent="0.3">
      <c r="A889">
        <v>576</v>
      </c>
      <c r="B889">
        <v>884</v>
      </c>
      <c r="D889" t="s">
        <v>676</v>
      </c>
      <c r="E889" s="1">
        <v>45186</v>
      </c>
      <c r="F889">
        <v>100005</v>
      </c>
      <c r="G889" t="str">
        <f>_xlfn.XLOOKUP(ohrm_timesheet_action_log[[#This Row],[timesheet_id]],ohrm_timesheet[timesheet_id],ohrm_timesheet[Employee Name],"NF",0,1)</f>
        <v>x_Adnaan Ahmed</v>
      </c>
      <c r="H889" t="str">
        <f>_xlfn.XLOOKUP(ohrm_timesheet_action_log[[#This Row],[timesheet_id]],ohrm_timesheet[timesheet_id],ohrm_timesheet[state],"NF",0,1)</f>
        <v>APPROVED</v>
      </c>
      <c r="I889" s="1">
        <f>_xlfn.XLOOKUP(ohrm_timesheet_action_log[[#This Row],[timesheet_id]],ohrm_timesheet[timesheet_id],ohrm_timesheet[start_date],"NF",0,1)</f>
        <v>45173</v>
      </c>
      <c r="J889" s="1">
        <f>_xlfn.XLOOKUP(ohrm_timesheet_action_log[[#This Row],[timesheet_id]],ohrm_timesheet[timesheet_id],ohrm_timesheet[end_date],"NF",0,1)</f>
        <v>45179</v>
      </c>
      <c r="K889">
        <f>_xlfn.XLOOKUP(ohrm_timesheet_action_log[[#This Row],[timesheet_id]],ohrm_timesheet[timesheet_id],ohrm_timesheet[Year],"NF",0,1)</f>
        <v>2023</v>
      </c>
      <c r="L889">
        <f>_xlfn.XLOOKUP(ohrm_timesheet_action_log[[#This Row],[timesheet_id]],ohrm_timesheet[timesheet_id],ohrm_timesheet[Month],"NF",0,1)</f>
        <v>9</v>
      </c>
    </row>
    <row r="890" spans="1:12" x14ac:dyDescent="0.3">
      <c r="A890">
        <v>575</v>
      </c>
      <c r="B890">
        <v>885</v>
      </c>
      <c r="D890" t="s">
        <v>676</v>
      </c>
      <c r="E890" s="1">
        <v>45186</v>
      </c>
      <c r="F890">
        <v>100005</v>
      </c>
      <c r="G890" t="str">
        <f>_xlfn.XLOOKUP(ohrm_timesheet_action_log[[#This Row],[timesheet_id]],ohrm_timesheet[timesheet_id],ohrm_timesheet[Employee Name],"NF",0,1)</f>
        <v>x_Adnaan Ahmed</v>
      </c>
      <c r="H890" t="str">
        <f>_xlfn.XLOOKUP(ohrm_timesheet_action_log[[#This Row],[timesheet_id]],ohrm_timesheet[timesheet_id],ohrm_timesheet[state],"NF",0,1)</f>
        <v>APPROVED</v>
      </c>
      <c r="I890" s="1">
        <f>_xlfn.XLOOKUP(ohrm_timesheet_action_log[[#This Row],[timesheet_id]],ohrm_timesheet[timesheet_id],ohrm_timesheet[start_date],"NF",0,1)</f>
        <v>45180</v>
      </c>
      <c r="J890" s="1">
        <f>_xlfn.XLOOKUP(ohrm_timesheet_action_log[[#This Row],[timesheet_id]],ohrm_timesheet[timesheet_id],ohrm_timesheet[end_date],"NF",0,1)</f>
        <v>45186</v>
      </c>
      <c r="K890">
        <f>_xlfn.XLOOKUP(ohrm_timesheet_action_log[[#This Row],[timesheet_id]],ohrm_timesheet[timesheet_id],ohrm_timesheet[Year],"NF",0,1)</f>
        <v>2023</v>
      </c>
      <c r="L890">
        <f>_xlfn.XLOOKUP(ohrm_timesheet_action_log[[#This Row],[timesheet_id]],ohrm_timesheet[timesheet_id],ohrm_timesheet[Month],"NF",0,1)</f>
        <v>9</v>
      </c>
    </row>
    <row r="891" spans="1:12" x14ac:dyDescent="0.3">
      <c r="A891">
        <v>566</v>
      </c>
      <c r="B891">
        <v>886</v>
      </c>
      <c r="D891" t="s">
        <v>676</v>
      </c>
      <c r="E891" s="1">
        <v>45187</v>
      </c>
      <c r="F891">
        <v>16</v>
      </c>
      <c r="G891" t="str">
        <f>_xlfn.XLOOKUP(ohrm_timesheet_action_log[[#This Row],[timesheet_id]],ohrm_timesheet[timesheet_id],ohrm_timesheet[Employee Name],"NF",0,1)</f>
        <v>Neha Chaudhary</v>
      </c>
      <c r="H891" t="str">
        <f>_xlfn.XLOOKUP(ohrm_timesheet_action_log[[#This Row],[timesheet_id]],ohrm_timesheet[timesheet_id],ohrm_timesheet[state],"NF",0,1)</f>
        <v>APPROVED</v>
      </c>
      <c r="I891" s="1">
        <f>_xlfn.XLOOKUP(ohrm_timesheet_action_log[[#This Row],[timesheet_id]],ohrm_timesheet[timesheet_id],ohrm_timesheet[start_date],"NF",0,1)</f>
        <v>45173</v>
      </c>
      <c r="J891" s="1">
        <f>_xlfn.XLOOKUP(ohrm_timesheet_action_log[[#This Row],[timesheet_id]],ohrm_timesheet[timesheet_id],ohrm_timesheet[end_date],"NF",0,1)</f>
        <v>45179</v>
      </c>
      <c r="K891">
        <f>_xlfn.XLOOKUP(ohrm_timesheet_action_log[[#This Row],[timesheet_id]],ohrm_timesheet[timesheet_id],ohrm_timesheet[Year],"NF",0,1)</f>
        <v>2023</v>
      </c>
      <c r="L891">
        <f>_xlfn.XLOOKUP(ohrm_timesheet_action_log[[#This Row],[timesheet_id]],ohrm_timesheet[timesheet_id],ohrm_timesheet[Month],"NF",0,1)</f>
        <v>9</v>
      </c>
    </row>
    <row r="892" spans="1:12" x14ac:dyDescent="0.3">
      <c r="A892">
        <v>579</v>
      </c>
      <c r="B892">
        <v>887</v>
      </c>
      <c r="D892" t="s">
        <v>676</v>
      </c>
      <c r="E892" s="1">
        <v>45187</v>
      </c>
      <c r="F892">
        <v>16</v>
      </c>
      <c r="G892" t="str">
        <f>_xlfn.XLOOKUP(ohrm_timesheet_action_log[[#This Row],[timesheet_id]],ohrm_timesheet[timesheet_id],ohrm_timesheet[Employee Name],"NF",0,1)</f>
        <v>Neha Chaudhary</v>
      </c>
      <c r="H892" t="str">
        <f>_xlfn.XLOOKUP(ohrm_timesheet_action_log[[#This Row],[timesheet_id]],ohrm_timesheet[timesheet_id],ohrm_timesheet[state],"NF",0,1)</f>
        <v>APPROVED</v>
      </c>
      <c r="I892" s="1">
        <f>_xlfn.XLOOKUP(ohrm_timesheet_action_log[[#This Row],[timesheet_id]],ohrm_timesheet[timesheet_id],ohrm_timesheet[start_date],"NF",0,1)</f>
        <v>45180</v>
      </c>
      <c r="J892" s="1">
        <f>_xlfn.XLOOKUP(ohrm_timesheet_action_log[[#This Row],[timesheet_id]],ohrm_timesheet[timesheet_id],ohrm_timesheet[end_date],"NF",0,1)</f>
        <v>45186</v>
      </c>
      <c r="K892">
        <f>_xlfn.XLOOKUP(ohrm_timesheet_action_log[[#This Row],[timesheet_id]],ohrm_timesheet[timesheet_id],ohrm_timesheet[Year],"NF",0,1)</f>
        <v>2023</v>
      </c>
      <c r="L892">
        <f>_xlfn.XLOOKUP(ohrm_timesheet_action_log[[#This Row],[timesheet_id]],ohrm_timesheet[timesheet_id],ohrm_timesheet[Month],"NF",0,1)</f>
        <v>9</v>
      </c>
    </row>
    <row r="893" spans="1:12" x14ac:dyDescent="0.3">
      <c r="A893">
        <v>574</v>
      </c>
      <c r="B893">
        <v>888</v>
      </c>
      <c r="D893" t="s">
        <v>676</v>
      </c>
      <c r="E893" s="1">
        <v>45190</v>
      </c>
      <c r="F893">
        <v>100006</v>
      </c>
      <c r="G893" t="str">
        <f>_xlfn.XLOOKUP(ohrm_timesheet_action_log[[#This Row],[timesheet_id]],ohrm_timesheet[timesheet_id],ohrm_timesheet[Employee Name],"NF",0,1)</f>
        <v>Sourav Rathor</v>
      </c>
      <c r="H893" t="str">
        <f>_xlfn.XLOOKUP(ohrm_timesheet_action_log[[#This Row],[timesheet_id]],ohrm_timesheet[timesheet_id],ohrm_timesheet[state],"NF",0,1)</f>
        <v>APPROVED</v>
      </c>
      <c r="I893" s="1">
        <f>_xlfn.XLOOKUP(ohrm_timesheet_action_log[[#This Row],[timesheet_id]],ohrm_timesheet[timesheet_id],ohrm_timesheet[start_date],"NF",0,1)</f>
        <v>45180</v>
      </c>
      <c r="J893" s="1">
        <f>_xlfn.XLOOKUP(ohrm_timesheet_action_log[[#This Row],[timesheet_id]],ohrm_timesheet[timesheet_id],ohrm_timesheet[end_date],"NF",0,1)</f>
        <v>45186</v>
      </c>
      <c r="K893">
        <f>_xlfn.XLOOKUP(ohrm_timesheet_action_log[[#This Row],[timesheet_id]],ohrm_timesheet[timesheet_id],ohrm_timesheet[Year],"NF",0,1)</f>
        <v>2023</v>
      </c>
      <c r="L893">
        <f>_xlfn.XLOOKUP(ohrm_timesheet_action_log[[#This Row],[timesheet_id]],ohrm_timesheet[timesheet_id],ohrm_timesheet[Month],"NF",0,1)</f>
        <v>9</v>
      </c>
    </row>
    <row r="894" spans="1:12" x14ac:dyDescent="0.3">
      <c r="A894">
        <v>582</v>
      </c>
      <c r="B894">
        <v>889</v>
      </c>
      <c r="D894" t="s">
        <v>676</v>
      </c>
      <c r="E894" s="1">
        <v>45191</v>
      </c>
      <c r="F894">
        <v>100006</v>
      </c>
      <c r="G894" t="str">
        <f>_xlfn.XLOOKUP(ohrm_timesheet_action_log[[#This Row],[timesheet_id]],ohrm_timesheet[timesheet_id],ohrm_timesheet[Employee Name],"NF",0,1)</f>
        <v>Sourav Rathor</v>
      </c>
      <c r="H894" t="str">
        <f>_xlfn.XLOOKUP(ohrm_timesheet_action_log[[#This Row],[timesheet_id]],ohrm_timesheet[timesheet_id],ohrm_timesheet[state],"NF",0,1)</f>
        <v>APPROVED</v>
      </c>
      <c r="I894" s="1">
        <f>_xlfn.XLOOKUP(ohrm_timesheet_action_log[[#This Row],[timesheet_id]],ohrm_timesheet[timesheet_id],ohrm_timesheet[start_date],"NF",0,1)</f>
        <v>45187</v>
      </c>
      <c r="J894" s="1">
        <f>_xlfn.XLOOKUP(ohrm_timesheet_action_log[[#This Row],[timesheet_id]],ohrm_timesheet[timesheet_id],ohrm_timesheet[end_date],"NF",0,1)</f>
        <v>45193</v>
      </c>
      <c r="K894">
        <f>_xlfn.XLOOKUP(ohrm_timesheet_action_log[[#This Row],[timesheet_id]],ohrm_timesheet[timesheet_id],ohrm_timesheet[Year],"NF",0,1)</f>
        <v>2023</v>
      </c>
      <c r="L894">
        <f>_xlfn.XLOOKUP(ohrm_timesheet_action_log[[#This Row],[timesheet_id]],ohrm_timesheet[timesheet_id],ohrm_timesheet[Month],"NF",0,1)</f>
        <v>9</v>
      </c>
    </row>
    <row r="895" spans="1:12" x14ac:dyDescent="0.3">
      <c r="A895">
        <v>572</v>
      </c>
      <c r="B895">
        <v>890</v>
      </c>
      <c r="D895" t="s">
        <v>676</v>
      </c>
      <c r="E895" s="1">
        <v>45195</v>
      </c>
      <c r="F895">
        <v>100007</v>
      </c>
      <c r="G895" t="str">
        <f>_xlfn.XLOOKUP(ohrm_timesheet_action_log[[#This Row],[timesheet_id]],ohrm_timesheet[timesheet_id],ohrm_timesheet[Employee Name],"NF",0,1)</f>
        <v>x_Ritesh Narayan Singh</v>
      </c>
      <c r="H895" t="str">
        <f>_xlfn.XLOOKUP(ohrm_timesheet_action_log[[#This Row],[timesheet_id]],ohrm_timesheet[timesheet_id],ohrm_timesheet[state],"NF",0,1)</f>
        <v>APPROVED</v>
      </c>
      <c r="I895" s="1">
        <f>_xlfn.XLOOKUP(ohrm_timesheet_action_log[[#This Row],[timesheet_id]],ohrm_timesheet[timesheet_id],ohrm_timesheet[start_date],"NF",0,1)</f>
        <v>45173</v>
      </c>
      <c r="J895" s="1">
        <f>_xlfn.XLOOKUP(ohrm_timesheet_action_log[[#This Row],[timesheet_id]],ohrm_timesheet[timesheet_id],ohrm_timesheet[end_date],"NF",0,1)</f>
        <v>45179</v>
      </c>
      <c r="K895">
        <f>_xlfn.XLOOKUP(ohrm_timesheet_action_log[[#This Row],[timesheet_id]],ohrm_timesheet[timesheet_id],ohrm_timesheet[Year],"NF",0,1)</f>
        <v>2023</v>
      </c>
      <c r="L895">
        <f>_xlfn.XLOOKUP(ohrm_timesheet_action_log[[#This Row],[timesheet_id]],ohrm_timesheet[timesheet_id],ohrm_timesheet[Month],"NF",0,1)</f>
        <v>9</v>
      </c>
    </row>
    <row r="896" spans="1:12" x14ac:dyDescent="0.3">
      <c r="A896">
        <v>584</v>
      </c>
      <c r="B896">
        <v>891</v>
      </c>
      <c r="D896" t="s">
        <v>676</v>
      </c>
      <c r="E896" s="1">
        <v>45195</v>
      </c>
      <c r="F896">
        <v>100007</v>
      </c>
      <c r="G896" t="str">
        <f>_xlfn.XLOOKUP(ohrm_timesheet_action_log[[#This Row],[timesheet_id]],ohrm_timesheet[timesheet_id],ohrm_timesheet[Employee Name],"NF",0,1)</f>
        <v>x_Ritesh Narayan Singh</v>
      </c>
      <c r="H896" t="str">
        <f>_xlfn.XLOOKUP(ohrm_timesheet_action_log[[#This Row],[timesheet_id]],ohrm_timesheet[timesheet_id],ohrm_timesheet[state],"NF",0,1)</f>
        <v>APPROVED</v>
      </c>
      <c r="I896" s="1">
        <f>_xlfn.XLOOKUP(ohrm_timesheet_action_log[[#This Row],[timesheet_id]],ohrm_timesheet[timesheet_id],ohrm_timesheet[start_date],"NF",0,1)</f>
        <v>45180</v>
      </c>
      <c r="J896" s="1">
        <f>_xlfn.XLOOKUP(ohrm_timesheet_action_log[[#This Row],[timesheet_id]],ohrm_timesheet[timesheet_id],ohrm_timesheet[end_date],"NF",0,1)</f>
        <v>45186</v>
      </c>
      <c r="K896">
        <f>_xlfn.XLOOKUP(ohrm_timesheet_action_log[[#This Row],[timesheet_id]],ohrm_timesheet[timesheet_id],ohrm_timesheet[Year],"NF",0,1)</f>
        <v>2023</v>
      </c>
      <c r="L896">
        <f>_xlfn.XLOOKUP(ohrm_timesheet_action_log[[#This Row],[timesheet_id]],ohrm_timesheet[timesheet_id],ohrm_timesheet[Month],"NF",0,1)</f>
        <v>9</v>
      </c>
    </row>
    <row r="897" spans="1:12" x14ac:dyDescent="0.3">
      <c r="A897">
        <v>577</v>
      </c>
      <c r="B897">
        <v>892</v>
      </c>
      <c r="D897" t="s">
        <v>676</v>
      </c>
      <c r="E897" s="1">
        <v>45195</v>
      </c>
      <c r="F897">
        <v>100007</v>
      </c>
      <c r="G897" t="str">
        <f>_xlfn.XLOOKUP(ohrm_timesheet_action_log[[#This Row],[timesheet_id]],ohrm_timesheet[timesheet_id],ohrm_timesheet[Employee Name],"NF",0,1)</f>
        <v>x_Ritesh Narayan Singh</v>
      </c>
      <c r="H897" t="str">
        <f>_xlfn.XLOOKUP(ohrm_timesheet_action_log[[#This Row],[timesheet_id]],ohrm_timesheet[timesheet_id],ohrm_timesheet[state],"NF",0,1)</f>
        <v>APPROVED</v>
      </c>
      <c r="I897" s="1">
        <f>_xlfn.XLOOKUP(ohrm_timesheet_action_log[[#This Row],[timesheet_id]],ohrm_timesheet[timesheet_id],ohrm_timesheet[start_date],"NF",0,1)</f>
        <v>45187</v>
      </c>
      <c r="J897" s="1">
        <f>_xlfn.XLOOKUP(ohrm_timesheet_action_log[[#This Row],[timesheet_id]],ohrm_timesheet[timesheet_id],ohrm_timesheet[end_date],"NF",0,1)</f>
        <v>45193</v>
      </c>
      <c r="K897">
        <f>_xlfn.XLOOKUP(ohrm_timesheet_action_log[[#This Row],[timesheet_id]],ohrm_timesheet[timesheet_id],ohrm_timesheet[Year],"NF",0,1)</f>
        <v>2023</v>
      </c>
      <c r="L897">
        <f>_xlfn.XLOOKUP(ohrm_timesheet_action_log[[#This Row],[timesheet_id]],ohrm_timesheet[timesheet_id],ohrm_timesheet[Month],"NF",0,1)</f>
        <v>9</v>
      </c>
    </row>
    <row r="898" spans="1:12" x14ac:dyDescent="0.3">
      <c r="A898">
        <v>587</v>
      </c>
      <c r="B898">
        <v>893</v>
      </c>
      <c r="D898" t="s">
        <v>676</v>
      </c>
      <c r="E898" s="1">
        <v>45195</v>
      </c>
      <c r="F898">
        <v>100009</v>
      </c>
      <c r="G898" t="str">
        <f>_xlfn.XLOOKUP(ohrm_timesheet_action_log[[#This Row],[timesheet_id]],ohrm_timesheet[timesheet_id],ohrm_timesheet[Employee Name],"NF",0,1)</f>
        <v>Preeti Tyagi</v>
      </c>
      <c r="H898" t="str">
        <f>_xlfn.XLOOKUP(ohrm_timesheet_action_log[[#This Row],[timesheet_id]],ohrm_timesheet[timesheet_id],ohrm_timesheet[state],"NF",0,1)</f>
        <v>APPROVED</v>
      </c>
      <c r="I898" s="1">
        <f>_xlfn.XLOOKUP(ohrm_timesheet_action_log[[#This Row],[timesheet_id]],ohrm_timesheet[timesheet_id],ohrm_timesheet[start_date],"NF",0,1)</f>
        <v>45173</v>
      </c>
      <c r="J898" s="1">
        <f>_xlfn.XLOOKUP(ohrm_timesheet_action_log[[#This Row],[timesheet_id]],ohrm_timesheet[timesheet_id],ohrm_timesheet[end_date],"NF",0,1)</f>
        <v>45179</v>
      </c>
      <c r="K898">
        <f>_xlfn.XLOOKUP(ohrm_timesheet_action_log[[#This Row],[timesheet_id]],ohrm_timesheet[timesheet_id],ohrm_timesheet[Year],"NF",0,1)</f>
        <v>2023</v>
      </c>
      <c r="L898">
        <f>_xlfn.XLOOKUP(ohrm_timesheet_action_log[[#This Row],[timesheet_id]],ohrm_timesheet[timesheet_id],ohrm_timesheet[Month],"NF",0,1)</f>
        <v>9</v>
      </c>
    </row>
    <row r="899" spans="1:12" x14ac:dyDescent="0.3">
      <c r="A899">
        <v>588</v>
      </c>
      <c r="B899">
        <v>894</v>
      </c>
      <c r="D899" t="s">
        <v>676</v>
      </c>
      <c r="E899" s="1">
        <v>45195</v>
      </c>
      <c r="F899">
        <v>100009</v>
      </c>
      <c r="G899" t="str">
        <f>_xlfn.XLOOKUP(ohrm_timesheet_action_log[[#This Row],[timesheet_id]],ohrm_timesheet[timesheet_id],ohrm_timesheet[Employee Name],"NF",0,1)</f>
        <v>Preeti Tyagi</v>
      </c>
      <c r="H899" t="str">
        <f>_xlfn.XLOOKUP(ohrm_timesheet_action_log[[#This Row],[timesheet_id]],ohrm_timesheet[timesheet_id],ohrm_timesheet[state],"NF",0,1)</f>
        <v>APPROVED</v>
      </c>
      <c r="I899" s="1">
        <f>_xlfn.XLOOKUP(ohrm_timesheet_action_log[[#This Row],[timesheet_id]],ohrm_timesheet[timesheet_id],ohrm_timesheet[start_date],"NF",0,1)</f>
        <v>45180</v>
      </c>
      <c r="J899" s="1">
        <f>_xlfn.XLOOKUP(ohrm_timesheet_action_log[[#This Row],[timesheet_id]],ohrm_timesheet[timesheet_id],ohrm_timesheet[end_date],"NF",0,1)</f>
        <v>45186</v>
      </c>
      <c r="K899">
        <f>_xlfn.XLOOKUP(ohrm_timesheet_action_log[[#This Row],[timesheet_id]],ohrm_timesheet[timesheet_id],ohrm_timesheet[Year],"NF",0,1)</f>
        <v>2023</v>
      </c>
      <c r="L899">
        <f>_xlfn.XLOOKUP(ohrm_timesheet_action_log[[#This Row],[timesheet_id]],ohrm_timesheet[timesheet_id],ohrm_timesheet[Month],"NF",0,1)</f>
        <v>9</v>
      </c>
    </row>
    <row r="900" spans="1:12" x14ac:dyDescent="0.3">
      <c r="A900">
        <v>589</v>
      </c>
      <c r="B900">
        <v>895</v>
      </c>
      <c r="D900" t="s">
        <v>676</v>
      </c>
      <c r="E900" s="1">
        <v>45195</v>
      </c>
      <c r="F900">
        <v>100009</v>
      </c>
      <c r="G900" t="str">
        <f>_xlfn.XLOOKUP(ohrm_timesheet_action_log[[#This Row],[timesheet_id]],ohrm_timesheet[timesheet_id],ohrm_timesheet[Employee Name],"NF",0,1)</f>
        <v>Preeti Tyagi</v>
      </c>
      <c r="H900" t="str">
        <f>_xlfn.XLOOKUP(ohrm_timesheet_action_log[[#This Row],[timesheet_id]],ohrm_timesheet[timesheet_id],ohrm_timesheet[state],"NF",0,1)</f>
        <v>APPROVED</v>
      </c>
      <c r="I900" s="1">
        <f>_xlfn.XLOOKUP(ohrm_timesheet_action_log[[#This Row],[timesheet_id]],ohrm_timesheet[timesheet_id],ohrm_timesheet[start_date],"NF",0,1)</f>
        <v>45187</v>
      </c>
      <c r="J900" s="1">
        <f>_xlfn.XLOOKUP(ohrm_timesheet_action_log[[#This Row],[timesheet_id]],ohrm_timesheet[timesheet_id],ohrm_timesheet[end_date],"NF",0,1)</f>
        <v>45193</v>
      </c>
      <c r="K900">
        <f>_xlfn.XLOOKUP(ohrm_timesheet_action_log[[#This Row],[timesheet_id]],ohrm_timesheet[timesheet_id],ohrm_timesheet[Year],"NF",0,1)</f>
        <v>2023</v>
      </c>
      <c r="L900">
        <f>_xlfn.XLOOKUP(ohrm_timesheet_action_log[[#This Row],[timesheet_id]],ohrm_timesheet[timesheet_id],ohrm_timesheet[Month],"NF",0,1)</f>
        <v>9</v>
      </c>
    </row>
    <row r="901" spans="1:12" x14ac:dyDescent="0.3">
      <c r="A901">
        <v>578</v>
      </c>
      <c r="B901">
        <v>896</v>
      </c>
      <c r="D901" t="s">
        <v>676</v>
      </c>
      <c r="E901" s="1">
        <v>45195</v>
      </c>
      <c r="F901">
        <v>16</v>
      </c>
      <c r="G901" t="str">
        <f>_xlfn.XLOOKUP(ohrm_timesheet_action_log[[#This Row],[timesheet_id]],ohrm_timesheet[timesheet_id],ohrm_timesheet[Employee Name],"NF",0,1)</f>
        <v>Neha Chaudhary</v>
      </c>
      <c r="H901" t="str">
        <f>_xlfn.XLOOKUP(ohrm_timesheet_action_log[[#This Row],[timesheet_id]],ohrm_timesheet[timesheet_id],ohrm_timesheet[state],"NF",0,1)</f>
        <v>APPROVED</v>
      </c>
      <c r="I901" s="1">
        <f>_xlfn.XLOOKUP(ohrm_timesheet_action_log[[#This Row],[timesheet_id]],ohrm_timesheet[timesheet_id],ohrm_timesheet[start_date],"NF",0,1)</f>
        <v>45187</v>
      </c>
      <c r="J901" s="1">
        <f>_xlfn.XLOOKUP(ohrm_timesheet_action_log[[#This Row],[timesheet_id]],ohrm_timesheet[timesheet_id],ohrm_timesheet[end_date],"NF",0,1)</f>
        <v>45193</v>
      </c>
      <c r="K901">
        <f>_xlfn.XLOOKUP(ohrm_timesheet_action_log[[#This Row],[timesheet_id]],ohrm_timesheet[timesheet_id],ohrm_timesheet[Year],"NF",0,1)</f>
        <v>2023</v>
      </c>
      <c r="L901">
        <f>_xlfn.XLOOKUP(ohrm_timesheet_action_log[[#This Row],[timesheet_id]],ohrm_timesheet[timesheet_id],ohrm_timesheet[Month],"NF",0,1)</f>
        <v>9</v>
      </c>
    </row>
    <row r="902" spans="1:12" x14ac:dyDescent="0.3">
      <c r="A902">
        <v>567</v>
      </c>
      <c r="B902">
        <v>897</v>
      </c>
      <c r="D902" t="s">
        <v>676</v>
      </c>
      <c r="E902" s="1">
        <v>45198</v>
      </c>
      <c r="F902">
        <v>6</v>
      </c>
      <c r="G902" t="str">
        <f>_xlfn.XLOOKUP(ohrm_timesheet_action_log[[#This Row],[timesheet_id]],ohrm_timesheet[timesheet_id],ohrm_timesheet[Employee Name],"NF",0,1)</f>
        <v>Shekhar Sharma</v>
      </c>
      <c r="H902" t="str">
        <f>_xlfn.XLOOKUP(ohrm_timesheet_action_log[[#This Row],[timesheet_id]],ohrm_timesheet[timesheet_id],ohrm_timesheet[state],"NF",0,1)</f>
        <v>APPROVED</v>
      </c>
      <c r="I902" s="1">
        <f>_xlfn.XLOOKUP(ohrm_timesheet_action_log[[#This Row],[timesheet_id]],ohrm_timesheet[timesheet_id],ohrm_timesheet[start_date],"NF",0,1)</f>
        <v>45173</v>
      </c>
      <c r="J902" s="1">
        <f>_xlfn.XLOOKUP(ohrm_timesheet_action_log[[#This Row],[timesheet_id]],ohrm_timesheet[timesheet_id],ohrm_timesheet[end_date],"NF",0,1)</f>
        <v>45179</v>
      </c>
      <c r="K902">
        <f>_xlfn.XLOOKUP(ohrm_timesheet_action_log[[#This Row],[timesheet_id]],ohrm_timesheet[timesheet_id],ohrm_timesheet[Year],"NF",0,1)</f>
        <v>2023</v>
      </c>
      <c r="L902">
        <f>_xlfn.XLOOKUP(ohrm_timesheet_action_log[[#This Row],[timesheet_id]],ohrm_timesheet[timesheet_id],ohrm_timesheet[Month],"NF",0,1)</f>
        <v>9</v>
      </c>
    </row>
    <row r="903" spans="1:12" x14ac:dyDescent="0.3">
      <c r="A903">
        <v>594</v>
      </c>
      <c r="B903">
        <v>898</v>
      </c>
      <c r="D903" t="s">
        <v>676</v>
      </c>
      <c r="E903" s="1">
        <v>45198</v>
      </c>
      <c r="F903">
        <v>6</v>
      </c>
      <c r="G903" t="str">
        <f>_xlfn.XLOOKUP(ohrm_timesheet_action_log[[#This Row],[timesheet_id]],ohrm_timesheet[timesheet_id],ohrm_timesheet[Employee Name],"NF",0,1)</f>
        <v>Shekhar Sharma</v>
      </c>
      <c r="H903" t="str">
        <f>_xlfn.XLOOKUP(ohrm_timesheet_action_log[[#This Row],[timesheet_id]],ohrm_timesheet[timesheet_id],ohrm_timesheet[state],"NF",0,1)</f>
        <v>APPROVED</v>
      </c>
      <c r="I903" s="1">
        <f>_xlfn.XLOOKUP(ohrm_timesheet_action_log[[#This Row],[timesheet_id]],ohrm_timesheet[timesheet_id],ohrm_timesheet[start_date],"NF",0,1)</f>
        <v>45194</v>
      </c>
      <c r="J903" s="1">
        <f>_xlfn.XLOOKUP(ohrm_timesheet_action_log[[#This Row],[timesheet_id]],ohrm_timesheet[timesheet_id],ohrm_timesheet[end_date],"NF",0,1)</f>
        <v>45200</v>
      </c>
      <c r="K903">
        <f>_xlfn.XLOOKUP(ohrm_timesheet_action_log[[#This Row],[timesheet_id]],ohrm_timesheet[timesheet_id],ohrm_timesheet[Year],"NF",0,1)</f>
        <v>2023</v>
      </c>
      <c r="L903">
        <f>_xlfn.XLOOKUP(ohrm_timesheet_action_log[[#This Row],[timesheet_id]],ohrm_timesheet[timesheet_id],ohrm_timesheet[Month],"NF",0,1)</f>
        <v>9</v>
      </c>
    </row>
    <row r="904" spans="1:12" x14ac:dyDescent="0.3">
      <c r="A904">
        <v>597</v>
      </c>
      <c r="B904">
        <v>899</v>
      </c>
      <c r="D904" t="s">
        <v>676</v>
      </c>
      <c r="E904" s="1">
        <v>45198</v>
      </c>
      <c r="F904">
        <v>6</v>
      </c>
      <c r="G904" t="str">
        <f>_xlfn.XLOOKUP(ohrm_timesheet_action_log[[#This Row],[timesheet_id]],ohrm_timesheet[timesheet_id],ohrm_timesheet[Employee Name],"NF",0,1)</f>
        <v>Shekhar Sharma</v>
      </c>
      <c r="H904" t="str">
        <f>_xlfn.XLOOKUP(ohrm_timesheet_action_log[[#This Row],[timesheet_id]],ohrm_timesheet[timesheet_id],ohrm_timesheet[state],"NF",0,1)</f>
        <v>APPROVED</v>
      </c>
      <c r="I904" s="1">
        <f>_xlfn.XLOOKUP(ohrm_timesheet_action_log[[#This Row],[timesheet_id]],ohrm_timesheet[timesheet_id],ohrm_timesheet[start_date],"NF",0,1)</f>
        <v>45187</v>
      </c>
      <c r="J904" s="1">
        <f>_xlfn.XLOOKUP(ohrm_timesheet_action_log[[#This Row],[timesheet_id]],ohrm_timesheet[timesheet_id],ohrm_timesheet[end_date],"NF",0,1)</f>
        <v>45193</v>
      </c>
      <c r="K904">
        <f>_xlfn.XLOOKUP(ohrm_timesheet_action_log[[#This Row],[timesheet_id]],ohrm_timesheet[timesheet_id],ohrm_timesheet[Year],"NF",0,1)</f>
        <v>2023</v>
      </c>
      <c r="L904">
        <f>_xlfn.XLOOKUP(ohrm_timesheet_action_log[[#This Row],[timesheet_id]],ohrm_timesheet[timesheet_id],ohrm_timesheet[Month],"NF",0,1)</f>
        <v>9</v>
      </c>
    </row>
    <row r="905" spans="1:12" x14ac:dyDescent="0.3">
      <c r="A905">
        <v>595</v>
      </c>
      <c r="B905">
        <v>900</v>
      </c>
      <c r="D905" t="s">
        <v>676</v>
      </c>
      <c r="E905" s="1">
        <v>45198</v>
      </c>
      <c r="F905">
        <v>6</v>
      </c>
      <c r="G905" t="str">
        <f>_xlfn.XLOOKUP(ohrm_timesheet_action_log[[#This Row],[timesheet_id]],ohrm_timesheet[timesheet_id],ohrm_timesheet[Employee Name],"NF",0,1)</f>
        <v>Shekhar Sharma</v>
      </c>
      <c r="H905" t="str">
        <f>_xlfn.XLOOKUP(ohrm_timesheet_action_log[[#This Row],[timesheet_id]],ohrm_timesheet[timesheet_id],ohrm_timesheet[state],"NF",0,1)</f>
        <v>APPROVED</v>
      </c>
      <c r="I905" s="1">
        <f>_xlfn.XLOOKUP(ohrm_timesheet_action_log[[#This Row],[timesheet_id]],ohrm_timesheet[timesheet_id],ohrm_timesheet[start_date],"NF",0,1)</f>
        <v>45180</v>
      </c>
      <c r="J905" s="1">
        <f>_xlfn.XLOOKUP(ohrm_timesheet_action_log[[#This Row],[timesheet_id]],ohrm_timesheet[timesheet_id],ohrm_timesheet[end_date],"NF",0,1)</f>
        <v>45186</v>
      </c>
      <c r="K905">
        <f>_xlfn.XLOOKUP(ohrm_timesheet_action_log[[#This Row],[timesheet_id]],ohrm_timesheet[timesheet_id],ohrm_timesheet[Year],"NF",0,1)</f>
        <v>2023</v>
      </c>
      <c r="L905">
        <f>_xlfn.XLOOKUP(ohrm_timesheet_action_log[[#This Row],[timesheet_id]],ohrm_timesheet[timesheet_id],ohrm_timesheet[Month],"NF",0,1)</f>
        <v>9</v>
      </c>
    </row>
    <row r="906" spans="1:12" x14ac:dyDescent="0.3">
      <c r="A906">
        <v>586</v>
      </c>
      <c r="B906">
        <v>901</v>
      </c>
      <c r="D906" t="s">
        <v>676</v>
      </c>
      <c r="E906" s="1">
        <v>45198</v>
      </c>
      <c r="F906">
        <v>100009</v>
      </c>
      <c r="G906" t="str">
        <f>_xlfn.XLOOKUP(ohrm_timesheet_action_log[[#This Row],[timesheet_id]],ohrm_timesheet[timesheet_id],ohrm_timesheet[Employee Name],"NF",0,1)</f>
        <v>Preeti Tyagi</v>
      </c>
      <c r="H906" t="str">
        <f>_xlfn.XLOOKUP(ohrm_timesheet_action_log[[#This Row],[timesheet_id]],ohrm_timesheet[timesheet_id],ohrm_timesheet[state],"NF",0,1)</f>
        <v>APPROVED</v>
      </c>
      <c r="I906" s="1">
        <f>_xlfn.XLOOKUP(ohrm_timesheet_action_log[[#This Row],[timesheet_id]],ohrm_timesheet[timesheet_id],ohrm_timesheet[start_date],"NF",0,1)</f>
        <v>45194</v>
      </c>
      <c r="J906" s="1">
        <f>_xlfn.XLOOKUP(ohrm_timesheet_action_log[[#This Row],[timesheet_id]],ohrm_timesheet[timesheet_id],ohrm_timesheet[end_date],"NF",0,1)</f>
        <v>45200</v>
      </c>
      <c r="K906">
        <f>_xlfn.XLOOKUP(ohrm_timesheet_action_log[[#This Row],[timesheet_id]],ohrm_timesheet[timesheet_id],ohrm_timesheet[Year],"NF",0,1)</f>
        <v>2023</v>
      </c>
      <c r="L906">
        <f>_xlfn.XLOOKUP(ohrm_timesheet_action_log[[#This Row],[timesheet_id]],ohrm_timesheet[timesheet_id],ohrm_timesheet[Month],"NF",0,1)</f>
        <v>9</v>
      </c>
    </row>
    <row r="907" spans="1:12" x14ac:dyDescent="0.3">
      <c r="A907">
        <v>568</v>
      </c>
      <c r="B907">
        <v>902</v>
      </c>
      <c r="D907" t="s">
        <v>676</v>
      </c>
      <c r="E907" s="1">
        <v>45199</v>
      </c>
      <c r="F907">
        <v>15</v>
      </c>
      <c r="G907" t="str">
        <f>_xlfn.XLOOKUP(ohrm_timesheet_action_log[[#This Row],[timesheet_id]],ohrm_timesheet[timesheet_id],ohrm_timesheet[Employee Name],"NF",0,1)</f>
        <v>Gaurav Kokcha</v>
      </c>
      <c r="H907" t="str">
        <f>_xlfn.XLOOKUP(ohrm_timesheet_action_log[[#This Row],[timesheet_id]],ohrm_timesheet[timesheet_id],ohrm_timesheet[state],"NF",0,1)</f>
        <v>APPROVED</v>
      </c>
      <c r="I907" s="1">
        <f>_xlfn.XLOOKUP(ohrm_timesheet_action_log[[#This Row],[timesheet_id]],ohrm_timesheet[timesheet_id],ohrm_timesheet[start_date],"NF",0,1)</f>
        <v>45173</v>
      </c>
      <c r="J907" s="1">
        <f>_xlfn.XLOOKUP(ohrm_timesheet_action_log[[#This Row],[timesheet_id]],ohrm_timesheet[timesheet_id],ohrm_timesheet[end_date],"NF",0,1)</f>
        <v>45179</v>
      </c>
      <c r="K907">
        <f>_xlfn.XLOOKUP(ohrm_timesheet_action_log[[#This Row],[timesheet_id]],ohrm_timesheet[timesheet_id],ohrm_timesheet[Year],"NF",0,1)</f>
        <v>2023</v>
      </c>
      <c r="L907">
        <f>_xlfn.XLOOKUP(ohrm_timesheet_action_log[[#This Row],[timesheet_id]],ohrm_timesheet[timesheet_id],ohrm_timesheet[Month],"NF",0,1)</f>
        <v>9</v>
      </c>
    </row>
    <row r="908" spans="1:12" x14ac:dyDescent="0.3">
      <c r="A908">
        <v>573</v>
      </c>
      <c r="B908">
        <v>903</v>
      </c>
      <c r="D908" t="s">
        <v>676</v>
      </c>
      <c r="E908" s="1">
        <v>45199</v>
      </c>
      <c r="F908">
        <v>15</v>
      </c>
      <c r="G908" t="str">
        <f>_xlfn.XLOOKUP(ohrm_timesheet_action_log[[#This Row],[timesheet_id]],ohrm_timesheet[timesheet_id],ohrm_timesheet[Employee Name],"NF",0,1)</f>
        <v>Gaurav Kokcha</v>
      </c>
      <c r="H908" t="str">
        <f>_xlfn.XLOOKUP(ohrm_timesheet_action_log[[#This Row],[timesheet_id]],ohrm_timesheet[timesheet_id],ohrm_timesheet[state],"NF",0,1)</f>
        <v>APPROVED</v>
      </c>
      <c r="I908" s="1">
        <f>_xlfn.XLOOKUP(ohrm_timesheet_action_log[[#This Row],[timesheet_id]],ohrm_timesheet[timesheet_id],ohrm_timesheet[start_date],"NF",0,1)</f>
        <v>45180</v>
      </c>
      <c r="J908" s="1">
        <f>_xlfn.XLOOKUP(ohrm_timesheet_action_log[[#This Row],[timesheet_id]],ohrm_timesheet[timesheet_id],ohrm_timesheet[end_date],"NF",0,1)</f>
        <v>45186</v>
      </c>
      <c r="K908">
        <f>_xlfn.XLOOKUP(ohrm_timesheet_action_log[[#This Row],[timesheet_id]],ohrm_timesheet[timesheet_id],ohrm_timesheet[Year],"NF",0,1)</f>
        <v>2023</v>
      </c>
      <c r="L908">
        <f>_xlfn.XLOOKUP(ohrm_timesheet_action_log[[#This Row],[timesheet_id]],ohrm_timesheet[timesheet_id],ohrm_timesheet[Month],"NF",0,1)</f>
        <v>9</v>
      </c>
    </row>
    <row r="909" spans="1:12" x14ac:dyDescent="0.3">
      <c r="A909">
        <v>596</v>
      </c>
      <c r="B909">
        <v>904</v>
      </c>
      <c r="D909" t="s">
        <v>676</v>
      </c>
      <c r="E909" s="1">
        <v>45199</v>
      </c>
      <c r="F909">
        <v>15</v>
      </c>
      <c r="G909" t="str">
        <f>_xlfn.XLOOKUP(ohrm_timesheet_action_log[[#This Row],[timesheet_id]],ohrm_timesheet[timesheet_id],ohrm_timesheet[Employee Name],"NF",0,1)</f>
        <v>Gaurav Kokcha</v>
      </c>
      <c r="H909" t="str">
        <f>_xlfn.XLOOKUP(ohrm_timesheet_action_log[[#This Row],[timesheet_id]],ohrm_timesheet[timesheet_id],ohrm_timesheet[state],"NF",0,1)</f>
        <v>APPROVED</v>
      </c>
      <c r="I909" s="1">
        <f>_xlfn.XLOOKUP(ohrm_timesheet_action_log[[#This Row],[timesheet_id]],ohrm_timesheet[timesheet_id],ohrm_timesheet[start_date],"NF",0,1)</f>
        <v>45194</v>
      </c>
      <c r="J909" s="1">
        <f>_xlfn.XLOOKUP(ohrm_timesheet_action_log[[#This Row],[timesheet_id]],ohrm_timesheet[timesheet_id],ohrm_timesheet[end_date],"NF",0,1)</f>
        <v>45200</v>
      </c>
      <c r="K909">
        <f>_xlfn.XLOOKUP(ohrm_timesheet_action_log[[#This Row],[timesheet_id]],ohrm_timesheet[timesheet_id],ohrm_timesheet[Year],"NF",0,1)</f>
        <v>2023</v>
      </c>
      <c r="L909">
        <f>_xlfn.XLOOKUP(ohrm_timesheet_action_log[[#This Row],[timesheet_id]],ohrm_timesheet[timesheet_id],ohrm_timesheet[Month],"NF",0,1)</f>
        <v>9</v>
      </c>
    </row>
    <row r="910" spans="1:12" x14ac:dyDescent="0.3">
      <c r="A910">
        <v>590</v>
      </c>
      <c r="B910">
        <v>905</v>
      </c>
      <c r="D910" t="s">
        <v>676</v>
      </c>
      <c r="E910" s="1">
        <v>45200</v>
      </c>
      <c r="F910">
        <v>16</v>
      </c>
      <c r="G910" t="str">
        <f>_xlfn.XLOOKUP(ohrm_timesheet_action_log[[#This Row],[timesheet_id]],ohrm_timesheet[timesheet_id],ohrm_timesheet[Employee Name],"NF",0,1)</f>
        <v>Neha Chaudhary</v>
      </c>
      <c r="H910" t="str">
        <f>_xlfn.XLOOKUP(ohrm_timesheet_action_log[[#This Row],[timesheet_id]],ohrm_timesheet[timesheet_id],ohrm_timesheet[state],"NF",0,1)</f>
        <v>APPROVED</v>
      </c>
      <c r="I910" s="1">
        <f>_xlfn.XLOOKUP(ohrm_timesheet_action_log[[#This Row],[timesheet_id]],ohrm_timesheet[timesheet_id],ohrm_timesheet[start_date],"NF",0,1)</f>
        <v>45194</v>
      </c>
      <c r="J910" s="1">
        <f>_xlfn.XLOOKUP(ohrm_timesheet_action_log[[#This Row],[timesheet_id]],ohrm_timesheet[timesheet_id],ohrm_timesheet[end_date],"NF",0,1)</f>
        <v>45200</v>
      </c>
      <c r="K910">
        <f>_xlfn.XLOOKUP(ohrm_timesheet_action_log[[#This Row],[timesheet_id]],ohrm_timesheet[timesheet_id],ohrm_timesheet[Year],"NF",0,1)</f>
        <v>2023</v>
      </c>
      <c r="L910">
        <f>_xlfn.XLOOKUP(ohrm_timesheet_action_log[[#This Row],[timesheet_id]],ohrm_timesheet[timesheet_id],ohrm_timesheet[Month],"NF",0,1)</f>
        <v>9</v>
      </c>
    </row>
    <row r="911" spans="1:12" x14ac:dyDescent="0.3">
      <c r="A911">
        <v>583</v>
      </c>
      <c r="B911">
        <v>906</v>
      </c>
      <c r="D911" t="s">
        <v>676</v>
      </c>
      <c r="E911" s="1">
        <v>45201</v>
      </c>
      <c r="F911">
        <v>100007</v>
      </c>
      <c r="G911" t="str">
        <f>_xlfn.XLOOKUP(ohrm_timesheet_action_log[[#This Row],[timesheet_id]],ohrm_timesheet[timesheet_id],ohrm_timesheet[Employee Name],"NF",0,1)</f>
        <v>x_Ritesh Narayan Singh</v>
      </c>
      <c r="H911" t="str">
        <f>_xlfn.XLOOKUP(ohrm_timesheet_action_log[[#This Row],[timesheet_id]],ohrm_timesheet[timesheet_id],ohrm_timesheet[state],"NF",0,1)</f>
        <v>APPROVED</v>
      </c>
      <c r="I911" s="1">
        <f>_xlfn.XLOOKUP(ohrm_timesheet_action_log[[#This Row],[timesheet_id]],ohrm_timesheet[timesheet_id],ohrm_timesheet[start_date],"NF",0,1)</f>
        <v>45194</v>
      </c>
      <c r="J911" s="1">
        <f>_xlfn.XLOOKUP(ohrm_timesheet_action_log[[#This Row],[timesheet_id]],ohrm_timesheet[timesheet_id],ohrm_timesheet[end_date],"NF",0,1)</f>
        <v>45200</v>
      </c>
      <c r="K911">
        <f>_xlfn.XLOOKUP(ohrm_timesheet_action_log[[#This Row],[timesheet_id]],ohrm_timesheet[timesheet_id],ohrm_timesheet[Year],"NF",0,1)</f>
        <v>2023</v>
      </c>
      <c r="L911">
        <f>_xlfn.XLOOKUP(ohrm_timesheet_action_log[[#This Row],[timesheet_id]],ohrm_timesheet[timesheet_id],ohrm_timesheet[Month],"NF",0,1)</f>
        <v>9</v>
      </c>
    </row>
    <row r="912" spans="1:12" x14ac:dyDescent="0.3">
      <c r="A912">
        <v>596</v>
      </c>
      <c r="B912">
        <v>907</v>
      </c>
      <c r="D912" t="s">
        <v>675</v>
      </c>
      <c r="E912" s="1">
        <v>45201</v>
      </c>
      <c r="F912">
        <v>100007</v>
      </c>
      <c r="G912" t="str">
        <f>_xlfn.XLOOKUP(ohrm_timesheet_action_log[[#This Row],[timesheet_id]],ohrm_timesheet[timesheet_id],ohrm_timesheet[Employee Name],"NF",0,1)</f>
        <v>Gaurav Kokcha</v>
      </c>
      <c r="H912" t="str">
        <f>_xlfn.XLOOKUP(ohrm_timesheet_action_log[[#This Row],[timesheet_id]],ohrm_timesheet[timesheet_id],ohrm_timesheet[state],"NF",0,1)</f>
        <v>APPROVED</v>
      </c>
      <c r="I912" s="1">
        <f>_xlfn.XLOOKUP(ohrm_timesheet_action_log[[#This Row],[timesheet_id]],ohrm_timesheet[timesheet_id],ohrm_timesheet[start_date],"NF",0,1)</f>
        <v>45194</v>
      </c>
      <c r="J912" s="1">
        <f>_xlfn.XLOOKUP(ohrm_timesheet_action_log[[#This Row],[timesheet_id]],ohrm_timesheet[timesheet_id],ohrm_timesheet[end_date],"NF",0,1)</f>
        <v>45200</v>
      </c>
      <c r="K912">
        <f>_xlfn.XLOOKUP(ohrm_timesheet_action_log[[#This Row],[timesheet_id]],ohrm_timesheet[timesheet_id],ohrm_timesheet[Year],"NF",0,1)</f>
        <v>2023</v>
      </c>
      <c r="L912">
        <f>_xlfn.XLOOKUP(ohrm_timesheet_action_log[[#This Row],[timesheet_id]],ohrm_timesheet[timesheet_id],ohrm_timesheet[Month],"NF",0,1)</f>
        <v>9</v>
      </c>
    </row>
    <row r="913" spans="1:12" x14ac:dyDescent="0.3">
      <c r="A913">
        <v>573</v>
      </c>
      <c r="B913">
        <v>908</v>
      </c>
      <c r="D913" t="s">
        <v>675</v>
      </c>
      <c r="E913" s="1">
        <v>45201</v>
      </c>
      <c r="F913">
        <v>100007</v>
      </c>
      <c r="G913" t="str">
        <f>_xlfn.XLOOKUP(ohrm_timesheet_action_log[[#This Row],[timesheet_id]],ohrm_timesheet[timesheet_id],ohrm_timesheet[Employee Name],"NF",0,1)</f>
        <v>Gaurav Kokcha</v>
      </c>
      <c r="H913" t="str">
        <f>_xlfn.XLOOKUP(ohrm_timesheet_action_log[[#This Row],[timesheet_id]],ohrm_timesheet[timesheet_id],ohrm_timesheet[state],"NF",0,1)</f>
        <v>APPROVED</v>
      </c>
      <c r="I913" s="1">
        <f>_xlfn.XLOOKUP(ohrm_timesheet_action_log[[#This Row],[timesheet_id]],ohrm_timesheet[timesheet_id],ohrm_timesheet[start_date],"NF",0,1)</f>
        <v>45180</v>
      </c>
      <c r="J913" s="1">
        <f>_xlfn.XLOOKUP(ohrm_timesheet_action_log[[#This Row],[timesheet_id]],ohrm_timesheet[timesheet_id],ohrm_timesheet[end_date],"NF",0,1)</f>
        <v>45186</v>
      </c>
      <c r="K913">
        <f>_xlfn.XLOOKUP(ohrm_timesheet_action_log[[#This Row],[timesheet_id]],ohrm_timesheet[timesheet_id],ohrm_timesheet[Year],"NF",0,1)</f>
        <v>2023</v>
      </c>
      <c r="L913">
        <f>_xlfn.XLOOKUP(ohrm_timesheet_action_log[[#This Row],[timesheet_id]],ohrm_timesheet[timesheet_id],ohrm_timesheet[Month],"NF",0,1)</f>
        <v>9</v>
      </c>
    </row>
    <row r="914" spans="1:12" x14ac:dyDescent="0.3">
      <c r="A914">
        <v>568</v>
      </c>
      <c r="B914">
        <v>909</v>
      </c>
      <c r="D914" t="s">
        <v>675</v>
      </c>
      <c r="E914" s="1">
        <v>45201</v>
      </c>
      <c r="F914">
        <v>100007</v>
      </c>
      <c r="G914" t="str">
        <f>_xlfn.XLOOKUP(ohrm_timesheet_action_log[[#This Row],[timesheet_id]],ohrm_timesheet[timesheet_id],ohrm_timesheet[Employee Name],"NF",0,1)</f>
        <v>Gaurav Kokcha</v>
      </c>
      <c r="H914" t="str">
        <f>_xlfn.XLOOKUP(ohrm_timesheet_action_log[[#This Row],[timesheet_id]],ohrm_timesheet[timesheet_id],ohrm_timesheet[state],"NF",0,1)</f>
        <v>APPROVED</v>
      </c>
      <c r="I914" s="1">
        <f>_xlfn.XLOOKUP(ohrm_timesheet_action_log[[#This Row],[timesheet_id]],ohrm_timesheet[timesheet_id],ohrm_timesheet[start_date],"NF",0,1)</f>
        <v>45173</v>
      </c>
      <c r="J914" s="1">
        <f>_xlfn.XLOOKUP(ohrm_timesheet_action_log[[#This Row],[timesheet_id]],ohrm_timesheet[timesheet_id],ohrm_timesheet[end_date],"NF",0,1)</f>
        <v>45179</v>
      </c>
      <c r="K914">
        <f>_xlfn.XLOOKUP(ohrm_timesheet_action_log[[#This Row],[timesheet_id]],ohrm_timesheet[timesheet_id],ohrm_timesheet[Year],"NF",0,1)</f>
        <v>2023</v>
      </c>
      <c r="L914">
        <f>_xlfn.XLOOKUP(ohrm_timesheet_action_log[[#This Row],[timesheet_id]],ohrm_timesheet[timesheet_id],ohrm_timesheet[Month],"NF",0,1)</f>
        <v>9</v>
      </c>
    </row>
    <row r="915" spans="1:12" x14ac:dyDescent="0.3">
      <c r="A915">
        <v>562</v>
      </c>
      <c r="B915">
        <v>910</v>
      </c>
      <c r="D915" t="s">
        <v>675</v>
      </c>
      <c r="E915" s="1">
        <v>45201</v>
      </c>
      <c r="F915">
        <v>3</v>
      </c>
      <c r="G915" t="str">
        <f>_xlfn.XLOOKUP(ohrm_timesheet_action_log[[#This Row],[timesheet_id]],ohrm_timesheet[timesheet_id],ohrm_timesheet[Employee Name],"NF",0,1)</f>
        <v>x_Ritesh Narayan Singh</v>
      </c>
      <c r="H915" t="str">
        <f>_xlfn.XLOOKUP(ohrm_timesheet_action_log[[#This Row],[timesheet_id]],ohrm_timesheet[timesheet_id],ohrm_timesheet[state],"NF",0,1)</f>
        <v>APPROVED</v>
      </c>
      <c r="I915" s="1">
        <f>_xlfn.XLOOKUP(ohrm_timesheet_action_log[[#This Row],[timesheet_id]],ohrm_timesheet[timesheet_id],ohrm_timesheet[start_date],"NF",0,1)</f>
        <v>45166</v>
      </c>
      <c r="J915" s="1">
        <f>_xlfn.XLOOKUP(ohrm_timesheet_action_log[[#This Row],[timesheet_id]],ohrm_timesheet[timesheet_id],ohrm_timesheet[end_date],"NF",0,1)</f>
        <v>45172</v>
      </c>
      <c r="K915">
        <f>_xlfn.XLOOKUP(ohrm_timesheet_action_log[[#This Row],[timesheet_id]],ohrm_timesheet[timesheet_id],ohrm_timesheet[Year],"NF",0,1)</f>
        <v>2023</v>
      </c>
      <c r="L915">
        <f>_xlfn.XLOOKUP(ohrm_timesheet_action_log[[#This Row],[timesheet_id]],ohrm_timesheet[timesheet_id],ohrm_timesheet[Month],"NF",0,1)</f>
        <v>8</v>
      </c>
    </row>
    <row r="916" spans="1:12" x14ac:dyDescent="0.3">
      <c r="A916">
        <v>572</v>
      </c>
      <c r="B916">
        <v>911</v>
      </c>
      <c r="D916" t="s">
        <v>675</v>
      </c>
      <c r="E916" s="1">
        <v>45201</v>
      </c>
      <c r="F916">
        <v>3</v>
      </c>
      <c r="G916" t="str">
        <f>_xlfn.XLOOKUP(ohrm_timesheet_action_log[[#This Row],[timesheet_id]],ohrm_timesheet[timesheet_id],ohrm_timesheet[Employee Name],"NF",0,1)</f>
        <v>x_Ritesh Narayan Singh</v>
      </c>
      <c r="H916" t="str">
        <f>_xlfn.XLOOKUP(ohrm_timesheet_action_log[[#This Row],[timesheet_id]],ohrm_timesheet[timesheet_id],ohrm_timesheet[state],"NF",0,1)</f>
        <v>APPROVED</v>
      </c>
      <c r="I916" s="1">
        <f>_xlfn.XLOOKUP(ohrm_timesheet_action_log[[#This Row],[timesheet_id]],ohrm_timesheet[timesheet_id],ohrm_timesheet[start_date],"NF",0,1)</f>
        <v>45173</v>
      </c>
      <c r="J916" s="1">
        <f>_xlfn.XLOOKUP(ohrm_timesheet_action_log[[#This Row],[timesheet_id]],ohrm_timesheet[timesheet_id],ohrm_timesheet[end_date],"NF",0,1)</f>
        <v>45179</v>
      </c>
      <c r="K916">
        <f>_xlfn.XLOOKUP(ohrm_timesheet_action_log[[#This Row],[timesheet_id]],ohrm_timesheet[timesheet_id],ohrm_timesheet[Year],"NF",0,1)</f>
        <v>2023</v>
      </c>
      <c r="L916">
        <f>_xlfn.XLOOKUP(ohrm_timesheet_action_log[[#This Row],[timesheet_id]],ohrm_timesheet[timesheet_id],ohrm_timesheet[Month],"NF",0,1)</f>
        <v>9</v>
      </c>
    </row>
    <row r="917" spans="1:12" x14ac:dyDescent="0.3">
      <c r="A917">
        <v>584</v>
      </c>
      <c r="B917">
        <v>912</v>
      </c>
      <c r="D917" t="s">
        <v>675</v>
      </c>
      <c r="E917" s="1">
        <v>45201</v>
      </c>
      <c r="F917">
        <v>3</v>
      </c>
      <c r="G917" t="str">
        <f>_xlfn.XLOOKUP(ohrm_timesheet_action_log[[#This Row],[timesheet_id]],ohrm_timesheet[timesheet_id],ohrm_timesheet[Employee Name],"NF",0,1)</f>
        <v>x_Ritesh Narayan Singh</v>
      </c>
      <c r="H917" t="str">
        <f>_xlfn.XLOOKUP(ohrm_timesheet_action_log[[#This Row],[timesheet_id]],ohrm_timesheet[timesheet_id],ohrm_timesheet[state],"NF",0,1)</f>
        <v>APPROVED</v>
      </c>
      <c r="I917" s="1">
        <f>_xlfn.XLOOKUP(ohrm_timesheet_action_log[[#This Row],[timesheet_id]],ohrm_timesheet[timesheet_id],ohrm_timesheet[start_date],"NF",0,1)</f>
        <v>45180</v>
      </c>
      <c r="J917" s="1">
        <f>_xlfn.XLOOKUP(ohrm_timesheet_action_log[[#This Row],[timesheet_id]],ohrm_timesheet[timesheet_id],ohrm_timesheet[end_date],"NF",0,1)</f>
        <v>45186</v>
      </c>
      <c r="K917">
        <f>_xlfn.XLOOKUP(ohrm_timesheet_action_log[[#This Row],[timesheet_id]],ohrm_timesheet[timesheet_id],ohrm_timesheet[Year],"NF",0,1)</f>
        <v>2023</v>
      </c>
      <c r="L917">
        <f>_xlfn.XLOOKUP(ohrm_timesheet_action_log[[#This Row],[timesheet_id]],ohrm_timesheet[timesheet_id],ohrm_timesheet[Month],"NF",0,1)</f>
        <v>9</v>
      </c>
    </row>
    <row r="918" spans="1:12" x14ac:dyDescent="0.3">
      <c r="A918">
        <v>577</v>
      </c>
      <c r="B918">
        <v>913</v>
      </c>
      <c r="D918" t="s">
        <v>675</v>
      </c>
      <c r="E918" s="1">
        <v>45201</v>
      </c>
      <c r="F918">
        <v>3</v>
      </c>
      <c r="G918" t="str">
        <f>_xlfn.XLOOKUP(ohrm_timesheet_action_log[[#This Row],[timesheet_id]],ohrm_timesheet[timesheet_id],ohrm_timesheet[Employee Name],"NF",0,1)</f>
        <v>x_Ritesh Narayan Singh</v>
      </c>
      <c r="H918" t="str">
        <f>_xlfn.XLOOKUP(ohrm_timesheet_action_log[[#This Row],[timesheet_id]],ohrm_timesheet[timesheet_id],ohrm_timesheet[state],"NF",0,1)</f>
        <v>APPROVED</v>
      </c>
      <c r="I918" s="1">
        <f>_xlfn.XLOOKUP(ohrm_timesheet_action_log[[#This Row],[timesheet_id]],ohrm_timesheet[timesheet_id],ohrm_timesheet[start_date],"NF",0,1)</f>
        <v>45187</v>
      </c>
      <c r="J918" s="1">
        <f>_xlfn.XLOOKUP(ohrm_timesheet_action_log[[#This Row],[timesheet_id]],ohrm_timesheet[timesheet_id],ohrm_timesheet[end_date],"NF",0,1)</f>
        <v>45193</v>
      </c>
      <c r="K918">
        <f>_xlfn.XLOOKUP(ohrm_timesheet_action_log[[#This Row],[timesheet_id]],ohrm_timesheet[timesheet_id],ohrm_timesheet[Year],"NF",0,1)</f>
        <v>2023</v>
      </c>
      <c r="L918">
        <f>_xlfn.XLOOKUP(ohrm_timesheet_action_log[[#This Row],[timesheet_id]],ohrm_timesheet[timesheet_id],ohrm_timesheet[Month],"NF",0,1)</f>
        <v>9</v>
      </c>
    </row>
    <row r="919" spans="1:12" x14ac:dyDescent="0.3">
      <c r="A919">
        <v>583</v>
      </c>
      <c r="B919">
        <v>914</v>
      </c>
      <c r="D919" t="s">
        <v>675</v>
      </c>
      <c r="E919" s="1">
        <v>45201</v>
      </c>
      <c r="F919">
        <v>3</v>
      </c>
      <c r="G919" t="str">
        <f>_xlfn.XLOOKUP(ohrm_timesheet_action_log[[#This Row],[timesheet_id]],ohrm_timesheet[timesheet_id],ohrm_timesheet[Employee Name],"NF",0,1)</f>
        <v>x_Ritesh Narayan Singh</v>
      </c>
      <c r="H919" t="str">
        <f>_xlfn.XLOOKUP(ohrm_timesheet_action_log[[#This Row],[timesheet_id]],ohrm_timesheet[timesheet_id],ohrm_timesheet[state],"NF",0,1)</f>
        <v>APPROVED</v>
      </c>
      <c r="I919" s="1">
        <f>_xlfn.XLOOKUP(ohrm_timesheet_action_log[[#This Row],[timesheet_id]],ohrm_timesheet[timesheet_id],ohrm_timesheet[start_date],"NF",0,1)</f>
        <v>45194</v>
      </c>
      <c r="J919" s="1">
        <f>_xlfn.XLOOKUP(ohrm_timesheet_action_log[[#This Row],[timesheet_id]],ohrm_timesheet[timesheet_id],ohrm_timesheet[end_date],"NF",0,1)</f>
        <v>45200</v>
      </c>
      <c r="K919">
        <f>_xlfn.XLOOKUP(ohrm_timesheet_action_log[[#This Row],[timesheet_id]],ohrm_timesheet[timesheet_id],ohrm_timesheet[Year],"NF",0,1)</f>
        <v>2023</v>
      </c>
      <c r="L919">
        <f>_xlfn.XLOOKUP(ohrm_timesheet_action_log[[#This Row],[timesheet_id]],ohrm_timesheet[timesheet_id],ohrm_timesheet[Month],"NF",0,1)</f>
        <v>9</v>
      </c>
    </row>
    <row r="920" spans="1:12" x14ac:dyDescent="0.3">
      <c r="A920">
        <v>590</v>
      </c>
      <c r="B920">
        <v>915</v>
      </c>
      <c r="D920" t="s">
        <v>675</v>
      </c>
      <c r="E920" s="1">
        <v>45201</v>
      </c>
      <c r="F920">
        <v>3</v>
      </c>
      <c r="G920" t="str">
        <f>_xlfn.XLOOKUP(ohrm_timesheet_action_log[[#This Row],[timesheet_id]],ohrm_timesheet[timesheet_id],ohrm_timesheet[Employee Name],"NF",0,1)</f>
        <v>Neha Chaudhary</v>
      </c>
      <c r="H920" t="str">
        <f>_xlfn.XLOOKUP(ohrm_timesheet_action_log[[#This Row],[timesheet_id]],ohrm_timesheet[timesheet_id],ohrm_timesheet[state],"NF",0,1)</f>
        <v>APPROVED</v>
      </c>
      <c r="I920" s="1">
        <f>_xlfn.XLOOKUP(ohrm_timesheet_action_log[[#This Row],[timesheet_id]],ohrm_timesheet[timesheet_id],ohrm_timesheet[start_date],"NF",0,1)</f>
        <v>45194</v>
      </c>
      <c r="J920" s="1">
        <f>_xlfn.XLOOKUP(ohrm_timesheet_action_log[[#This Row],[timesheet_id]],ohrm_timesheet[timesheet_id],ohrm_timesheet[end_date],"NF",0,1)</f>
        <v>45200</v>
      </c>
      <c r="K920">
        <f>_xlfn.XLOOKUP(ohrm_timesheet_action_log[[#This Row],[timesheet_id]],ohrm_timesheet[timesheet_id],ohrm_timesheet[Year],"NF",0,1)</f>
        <v>2023</v>
      </c>
      <c r="L920">
        <f>_xlfn.XLOOKUP(ohrm_timesheet_action_log[[#This Row],[timesheet_id]],ohrm_timesheet[timesheet_id],ohrm_timesheet[Month],"NF",0,1)</f>
        <v>9</v>
      </c>
    </row>
    <row r="921" spans="1:12" x14ac:dyDescent="0.3">
      <c r="A921">
        <v>541</v>
      </c>
      <c r="B921">
        <v>916</v>
      </c>
      <c r="D921" t="s">
        <v>675</v>
      </c>
      <c r="E921" s="1">
        <v>45201</v>
      </c>
      <c r="F921">
        <v>3</v>
      </c>
      <c r="G921" t="str">
        <f>_xlfn.XLOOKUP(ohrm_timesheet_action_log[[#This Row],[timesheet_id]],ohrm_timesheet[timesheet_id],ohrm_timesheet[Employee Name],"NF",0,1)</f>
        <v>Dinesh Agrawal</v>
      </c>
      <c r="H921" t="str">
        <f>_xlfn.XLOOKUP(ohrm_timesheet_action_log[[#This Row],[timesheet_id]],ohrm_timesheet[timesheet_id],ohrm_timesheet[state],"NF",0,1)</f>
        <v>APPROVED</v>
      </c>
      <c r="I921" s="1">
        <f>_xlfn.XLOOKUP(ohrm_timesheet_action_log[[#This Row],[timesheet_id]],ohrm_timesheet[timesheet_id],ohrm_timesheet[start_date],"NF",0,1)</f>
        <v>45152</v>
      </c>
      <c r="J921" s="1">
        <f>_xlfn.XLOOKUP(ohrm_timesheet_action_log[[#This Row],[timesheet_id]],ohrm_timesheet[timesheet_id],ohrm_timesheet[end_date],"NF",0,1)</f>
        <v>45158</v>
      </c>
      <c r="K921">
        <f>_xlfn.XLOOKUP(ohrm_timesheet_action_log[[#This Row],[timesheet_id]],ohrm_timesheet[timesheet_id],ohrm_timesheet[Year],"NF",0,1)</f>
        <v>2023</v>
      </c>
      <c r="L921">
        <f>_xlfn.XLOOKUP(ohrm_timesheet_action_log[[#This Row],[timesheet_id]],ohrm_timesheet[timesheet_id],ohrm_timesheet[Month],"NF",0,1)</f>
        <v>8</v>
      </c>
    </row>
    <row r="922" spans="1:12" x14ac:dyDescent="0.3">
      <c r="A922">
        <v>545</v>
      </c>
      <c r="B922">
        <v>917</v>
      </c>
      <c r="D922" t="s">
        <v>675</v>
      </c>
      <c r="E922" s="1">
        <v>45201</v>
      </c>
      <c r="F922">
        <v>3</v>
      </c>
      <c r="G922" t="str">
        <f>_xlfn.XLOOKUP(ohrm_timesheet_action_log[[#This Row],[timesheet_id]],ohrm_timesheet[timesheet_id],ohrm_timesheet[Employee Name],"NF",0,1)</f>
        <v>Dinesh Agrawal</v>
      </c>
      <c r="H922" t="str">
        <f>_xlfn.XLOOKUP(ohrm_timesheet_action_log[[#This Row],[timesheet_id]],ohrm_timesheet[timesheet_id],ohrm_timesheet[state],"NF",0,1)</f>
        <v>APPROVED</v>
      </c>
      <c r="I922" s="1">
        <f>_xlfn.XLOOKUP(ohrm_timesheet_action_log[[#This Row],[timesheet_id]],ohrm_timesheet[timesheet_id],ohrm_timesheet[start_date],"NF",0,1)</f>
        <v>45159</v>
      </c>
      <c r="J922" s="1">
        <f>_xlfn.XLOOKUP(ohrm_timesheet_action_log[[#This Row],[timesheet_id]],ohrm_timesheet[timesheet_id],ohrm_timesheet[end_date],"NF",0,1)</f>
        <v>45165</v>
      </c>
      <c r="K922">
        <f>_xlfn.XLOOKUP(ohrm_timesheet_action_log[[#This Row],[timesheet_id]],ohrm_timesheet[timesheet_id],ohrm_timesheet[Year],"NF",0,1)</f>
        <v>2023</v>
      </c>
      <c r="L922">
        <f>_xlfn.XLOOKUP(ohrm_timesheet_action_log[[#This Row],[timesheet_id]],ohrm_timesheet[timesheet_id],ohrm_timesheet[Month],"NF",0,1)</f>
        <v>8</v>
      </c>
    </row>
    <row r="923" spans="1:12" x14ac:dyDescent="0.3">
      <c r="A923">
        <v>534</v>
      </c>
      <c r="B923">
        <v>918</v>
      </c>
      <c r="D923" t="s">
        <v>675</v>
      </c>
      <c r="E923" s="1">
        <v>45201</v>
      </c>
      <c r="F923">
        <v>3</v>
      </c>
      <c r="G923" t="str">
        <f>_xlfn.XLOOKUP(ohrm_timesheet_action_log[[#This Row],[timesheet_id]],ohrm_timesheet[timesheet_id],ohrm_timesheet[Employee Name],"NF",0,1)</f>
        <v>Dinesh Agrawal</v>
      </c>
      <c r="H923" t="str">
        <f>_xlfn.XLOOKUP(ohrm_timesheet_action_log[[#This Row],[timesheet_id]],ohrm_timesheet[timesheet_id],ohrm_timesheet[state],"NF",0,1)</f>
        <v>APPROVED</v>
      </c>
      <c r="I923" s="1">
        <f>_xlfn.XLOOKUP(ohrm_timesheet_action_log[[#This Row],[timesheet_id]],ohrm_timesheet[timesheet_id],ohrm_timesheet[start_date],"NF",0,1)</f>
        <v>45145</v>
      </c>
      <c r="J923" s="1">
        <f>_xlfn.XLOOKUP(ohrm_timesheet_action_log[[#This Row],[timesheet_id]],ohrm_timesheet[timesheet_id],ohrm_timesheet[end_date],"NF",0,1)</f>
        <v>45151</v>
      </c>
      <c r="K923">
        <f>_xlfn.XLOOKUP(ohrm_timesheet_action_log[[#This Row],[timesheet_id]],ohrm_timesheet[timesheet_id],ohrm_timesheet[Year],"NF",0,1)</f>
        <v>2023</v>
      </c>
      <c r="L923">
        <f>_xlfn.XLOOKUP(ohrm_timesheet_action_log[[#This Row],[timesheet_id]],ohrm_timesheet[timesheet_id],ohrm_timesheet[Month],"NF",0,1)</f>
        <v>8</v>
      </c>
    </row>
    <row r="924" spans="1:12" x14ac:dyDescent="0.3">
      <c r="A924">
        <v>565</v>
      </c>
      <c r="B924">
        <v>919</v>
      </c>
      <c r="D924" t="s">
        <v>675</v>
      </c>
      <c r="E924" s="1">
        <v>45201</v>
      </c>
      <c r="F924">
        <v>3</v>
      </c>
      <c r="G924" t="str">
        <f>_xlfn.XLOOKUP(ohrm_timesheet_action_log[[#This Row],[timesheet_id]],ohrm_timesheet[timesheet_id],ohrm_timesheet[Employee Name],"NF",0,1)</f>
        <v>Dinesh Agrawal</v>
      </c>
      <c r="H924" t="str">
        <f>_xlfn.XLOOKUP(ohrm_timesheet_action_log[[#This Row],[timesheet_id]],ohrm_timesheet[timesheet_id],ohrm_timesheet[state],"NF",0,1)</f>
        <v>APPROVED</v>
      </c>
      <c r="I924" s="1">
        <f>_xlfn.XLOOKUP(ohrm_timesheet_action_log[[#This Row],[timesheet_id]],ohrm_timesheet[timesheet_id],ohrm_timesheet[start_date],"NF",0,1)</f>
        <v>45166</v>
      </c>
      <c r="J924" s="1">
        <f>_xlfn.XLOOKUP(ohrm_timesheet_action_log[[#This Row],[timesheet_id]],ohrm_timesheet[timesheet_id],ohrm_timesheet[end_date],"NF",0,1)</f>
        <v>45172</v>
      </c>
      <c r="K924">
        <f>_xlfn.XLOOKUP(ohrm_timesheet_action_log[[#This Row],[timesheet_id]],ohrm_timesheet[timesheet_id],ohrm_timesheet[Year],"NF",0,1)</f>
        <v>2023</v>
      </c>
      <c r="L924">
        <f>_xlfn.XLOOKUP(ohrm_timesheet_action_log[[#This Row],[timesheet_id]],ohrm_timesheet[timesheet_id],ohrm_timesheet[Month],"NF",0,1)</f>
        <v>8</v>
      </c>
    </row>
    <row r="925" spans="1:12" x14ac:dyDescent="0.3">
      <c r="A925">
        <v>578</v>
      </c>
      <c r="B925">
        <v>920</v>
      </c>
      <c r="D925" t="s">
        <v>675</v>
      </c>
      <c r="E925" s="1">
        <v>45201</v>
      </c>
      <c r="F925">
        <v>3</v>
      </c>
      <c r="G925" t="str">
        <f>_xlfn.XLOOKUP(ohrm_timesheet_action_log[[#This Row],[timesheet_id]],ohrm_timesheet[timesheet_id],ohrm_timesheet[Employee Name],"NF",0,1)</f>
        <v>Neha Chaudhary</v>
      </c>
      <c r="H925" t="str">
        <f>_xlfn.XLOOKUP(ohrm_timesheet_action_log[[#This Row],[timesheet_id]],ohrm_timesheet[timesheet_id],ohrm_timesheet[state],"NF",0,1)</f>
        <v>APPROVED</v>
      </c>
      <c r="I925" s="1">
        <f>_xlfn.XLOOKUP(ohrm_timesheet_action_log[[#This Row],[timesheet_id]],ohrm_timesheet[timesheet_id],ohrm_timesheet[start_date],"NF",0,1)</f>
        <v>45187</v>
      </c>
      <c r="J925" s="1">
        <f>_xlfn.XLOOKUP(ohrm_timesheet_action_log[[#This Row],[timesheet_id]],ohrm_timesheet[timesheet_id],ohrm_timesheet[end_date],"NF",0,1)</f>
        <v>45193</v>
      </c>
      <c r="K925">
        <f>_xlfn.XLOOKUP(ohrm_timesheet_action_log[[#This Row],[timesheet_id]],ohrm_timesheet[timesheet_id],ohrm_timesheet[Year],"NF",0,1)</f>
        <v>2023</v>
      </c>
      <c r="L925">
        <f>_xlfn.XLOOKUP(ohrm_timesheet_action_log[[#This Row],[timesheet_id]],ohrm_timesheet[timesheet_id],ohrm_timesheet[Month],"NF",0,1)</f>
        <v>9</v>
      </c>
    </row>
    <row r="926" spans="1:12" x14ac:dyDescent="0.3">
      <c r="A926">
        <v>579</v>
      </c>
      <c r="B926">
        <v>921</v>
      </c>
      <c r="D926" t="s">
        <v>675</v>
      </c>
      <c r="E926" s="1">
        <v>45201</v>
      </c>
      <c r="F926">
        <v>3</v>
      </c>
      <c r="G926" t="str">
        <f>_xlfn.XLOOKUP(ohrm_timesheet_action_log[[#This Row],[timesheet_id]],ohrm_timesheet[timesheet_id],ohrm_timesheet[Employee Name],"NF",0,1)</f>
        <v>Neha Chaudhary</v>
      </c>
      <c r="H926" t="str">
        <f>_xlfn.XLOOKUP(ohrm_timesheet_action_log[[#This Row],[timesheet_id]],ohrm_timesheet[timesheet_id],ohrm_timesheet[state],"NF",0,1)</f>
        <v>APPROVED</v>
      </c>
      <c r="I926" s="1">
        <f>_xlfn.XLOOKUP(ohrm_timesheet_action_log[[#This Row],[timesheet_id]],ohrm_timesheet[timesheet_id],ohrm_timesheet[start_date],"NF",0,1)</f>
        <v>45180</v>
      </c>
      <c r="J926" s="1">
        <f>_xlfn.XLOOKUP(ohrm_timesheet_action_log[[#This Row],[timesheet_id]],ohrm_timesheet[timesheet_id],ohrm_timesheet[end_date],"NF",0,1)</f>
        <v>45186</v>
      </c>
      <c r="K926">
        <f>_xlfn.XLOOKUP(ohrm_timesheet_action_log[[#This Row],[timesheet_id]],ohrm_timesheet[timesheet_id],ohrm_timesheet[Year],"NF",0,1)</f>
        <v>2023</v>
      </c>
      <c r="L926">
        <f>_xlfn.XLOOKUP(ohrm_timesheet_action_log[[#This Row],[timesheet_id]],ohrm_timesheet[timesheet_id],ohrm_timesheet[Month],"NF",0,1)</f>
        <v>9</v>
      </c>
    </row>
    <row r="927" spans="1:12" x14ac:dyDescent="0.3">
      <c r="A927">
        <v>529</v>
      </c>
      <c r="B927">
        <v>922</v>
      </c>
      <c r="D927" t="s">
        <v>675</v>
      </c>
      <c r="E927" s="1">
        <v>45201</v>
      </c>
      <c r="F927">
        <v>3</v>
      </c>
      <c r="G927" t="str">
        <f>_xlfn.XLOOKUP(ohrm_timesheet_action_log[[#This Row],[timesheet_id]],ohrm_timesheet[timesheet_id],ohrm_timesheet[Employee Name],"NF",0,1)</f>
        <v>Neha Chaudhary</v>
      </c>
      <c r="H927" t="str">
        <f>_xlfn.XLOOKUP(ohrm_timesheet_action_log[[#This Row],[timesheet_id]],ohrm_timesheet[timesheet_id],ohrm_timesheet[state],"NF",0,1)</f>
        <v>APPROVED</v>
      </c>
      <c r="I927" s="1">
        <f>_xlfn.XLOOKUP(ohrm_timesheet_action_log[[#This Row],[timesheet_id]],ohrm_timesheet[timesheet_id],ohrm_timesheet[start_date],"NF",0,1)</f>
        <v>45145</v>
      </c>
      <c r="J927" s="1">
        <f>_xlfn.XLOOKUP(ohrm_timesheet_action_log[[#This Row],[timesheet_id]],ohrm_timesheet[timesheet_id],ohrm_timesheet[end_date],"NF",0,1)</f>
        <v>45151</v>
      </c>
      <c r="K927">
        <f>_xlfn.XLOOKUP(ohrm_timesheet_action_log[[#This Row],[timesheet_id]],ohrm_timesheet[timesheet_id],ohrm_timesheet[Year],"NF",0,1)</f>
        <v>2023</v>
      </c>
      <c r="L927">
        <f>_xlfn.XLOOKUP(ohrm_timesheet_action_log[[#This Row],[timesheet_id]],ohrm_timesheet[timesheet_id],ohrm_timesheet[Month],"NF",0,1)</f>
        <v>8</v>
      </c>
    </row>
    <row r="928" spans="1:12" x14ac:dyDescent="0.3">
      <c r="A928">
        <v>560</v>
      </c>
      <c r="B928">
        <v>923</v>
      </c>
      <c r="D928" t="s">
        <v>675</v>
      </c>
      <c r="E928" s="1">
        <v>45201</v>
      </c>
      <c r="F928">
        <v>3</v>
      </c>
      <c r="G928" t="str">
        <f>_xlfn.XLOOKUP(ohrm_timesheet_action_log[[#This Row],[timesheet_id]],ohrm_timesheet[timesheet_id],ohrm_timesheet[Employee Name],"NF",0,1)</f>
        <v>Neha Chaudhary</v>
      </c>
      <c r="H928" t="str">
        <f>_xlfn.XLOOKUP(ohrm_timesheet_action_log[[#This Row],[timesheet_id]],ohrm_timesheet[timesheet_id],ohrm_timesheet[state],"NF",0,1)</f>
        <v>APPROVED</v>
      </c>
      <c r="I928" s="1">
        <f>_xlfn.XLOOKUP(ohrm_timesheet_action_log[[#This Row],[timesheet_id]],ohrm_timesheet[timesheet_id],ohrm_timesheet[start_date],"NF",0,1)</f>
        <v>45152</v>
      </c>
      <c r="J928" s="1">
        <f>_xlfn.XLOOKUP(ohrm_timesheet_action_log[[#This Row],[timesheet_id]],ohrm_timesheet[timesheet_id],ohrm_timesheet[end_date],"NF",0,1)</f>
        <v>45158</v>
      </c>
      <c r="K928">
        <f>_xlfn.XLOOKUP(ohrm_timesheet_action_log[[#This Row],[timesheet_id]],ohrm_timesheet[timesheet_id],ohrm_timesheet[Year],"NF",0,1)</f>
        <v>2023</v>
      </c>
      <c r="L928">
        <f>_xlfn.XLOOKUP(ohrm_timesheet_action_log[[#This Row],[timesheet_id]],ohrm_timesheet[timesheet_id],ohrm_timesheet[Month],"NF",0,1)</f>
        <v>8</v>
      </c>
    </row>
    <row r="929" spans="1:12" x14ac:dyDescent="0.3">
      <c r="A929">
        <v>553</v>
      </c>
      <c r="B929">
        <v>924</v>
      </c>
      <c r="D929" t="s">
        <v>675</v>
      </c>
      <c r="E929" s="1">
        <v>45201</v>
      </c>
      <c r="F929">
        <v>3</v>
      </c>
      <c r="G929" t="str">
        <f>_xlfn.XLOOKUP(ohrm_timesheet_action_log[[#This Row],[timesheet_id]],ohrm_timesheet[timesheet_id],ohrm_timesheet[Employee Name],"NF",0,1)</f>
        <v>Neha Chaudhary</v>
      </c>
      <c r="H929" t="str">
        <f>_xlfn.XLOOKUP(ohrm_timesheet_action_log[[#This Row],[timesheet_id]],ohrm_timesheet[timesheet_id],ohrm_timesheet[state],"NF",0,1)</f>
        <v>APPROVED</v>
      </c>
      <c r="I929" s="1">
        <f>_xlfn.XLOOKUP(ohrm_timesheet_action_log[[#This Row],[timesheet_id]],ohrm_timesheet[timesheet_id],ohrm_timesheet[start_date],"NF",0,1)</f>
        <v>45159</v>
      </c>
      <c r="J929" s="1">
        <f>_xlfn.XLOOKUP(ohrm_timesheet_action_log[[#This Row],[timesheet_id]],ohrm_timesheet[timesheet_id],ohrm_timesheet[end_date],"NF",0,1)</f>
        <v>45165</v>
      </c>
      <c r="K929">
        <f>_xlfn.XLOOKUP(ohrm_timesheet_action_log[[#This Row],[timesheet_id]],ohrm_timesheet[timesheet_id],ohrm_timesheet[Year],"NF",0,1)</f>
        <v>2023</v>
      </c>
      <c r="L929">
        <f>_xlfn.XLOOKUP(ohrm_timesheet_action_log[[#This Row],[timesheet_id]],ohrm_timesheet[timesheet_id],ohrm_timesheet[Month],"NF",0,1)</f>
        <v>8</v>
      </c>
    </row>
    <row r="930" spans="1:12" x14ac:dyDescent="0.3">
      <c r="A930">
        <v>559</v>
      </c>
      <c r="B930">
        <v>925</v>
      </c>
      <c r="D930" t="s">
        <v>675</v>
      </c>
      <c r="E930" s="1">
        <v>45201</v>
      </c>
      <c r="F930">
        <v>3</v>
      </c>
      <c r="G930" t="str">
        <f>_xlfn.XLOOKUP(ohrm_timesheet_action_log[[#This Row],[timesheet_id]],ohrm_timesheet[timesheet_id],ohrm_timesheet[Employee Name],"NF",0,1)</f>
        <v>Neha Chaudhary</v>
      </c>
      <c r="H930" t="str">
        <f>_xlfn.XLOOKUP(ohrm_timesheet_action_log[[#This Row],[timesheet_id]],ohrm_timesheet[timesheet_id],ohrm_timesheet[state],"NF",0,1)</f>
        <v>APPROVED</v>
      </c>
      <c r="I930" s="1">
        <f>_xlfn.XLOOKUP(ohrm_timesheet_action_log[[#This Row],[timesheet_id]],ohrm_timesheet[timesheet_id],ohrm_timesheet[start_date],"NF",0,1)</f>
        <v>45166</v>
      </c>
      <c r="J930" s="1">
        <f>_xlfn.XLOOKUP(ohrm_timesheet_action_log[[#This Row],[timesheet_id]],ohrm_timesheet[timesheet_id],ohrm_timesheet[end_date],"NF",0,1)</f>
        <v>45172</v>
      </c>
      <c r="K930">
        <f>_xlfn.XLOOKUP(ohrm_timesheet_action_log[[#This Row],[timesheet_id]],ohrm_timesheet[timesheet_id],ohrm_timesheet[Year],"NF",0,1)</f>
        <v>2023</v>
      </c>
      <c r="L930">
        <f>_xlfn.XLOOKUP(ohrm_timesheet_action_log[[#This Row],[timesheet_id]],ohrm_timesheet[timesheet_id],ohrm_timesheet[Month],"NF",0,1)</f>
        <v>8</v>
      </c>
    </row>
    <row r="931" spans="1:12" x14ac:dyDescent="0.3">
      <c r="A931">
        <v>566</v>
      </c>
      <c r="B931">
        <v>926</v>
      </c>
      <c r="D931" t="s">
        <v>675</v>
      </c>
      <c r="E931" s="1">
        <v>45201</v>
      </c>
      <c r="F931">
        <v>3</v>
      </c>
      <c r="G931" t="str">
        <f>_xlfn.XLOOKUP(ohrm_timesheet_action_log[[#This Row],[timesheet_id]],ohrm_timesheet[timesheet_id],ohrm_timesheet[Employee Name],"NF",0,1)</f>
        <v>Neha Chaudhary</v>
      </c>
      <c r="H931" t="str">
        <f>_xlfn.XLOOKUP(ohrm_timesheet_action_log[[#This Row],[timesheet_id]],ohrm_timesheet[timesheet_id],ohrm_timesheet[state],"NF",0,1)</f>
        <v>APPROVED</v>
      </c>
      <c r="I931" s="1">
        <f>_xlfn.XLOOKUP(ohrm_timesheet_action_log[[#This Row],[timesheet_id]],ohrm_timesheet[timesheet_id],ohrm_timesheet[start_date],"NF",0,1)</f>
        <v>45173</v>
      </c>
      <c r="J931" s="1">
        <f>_xlfn.XLOOKUP(ohrm_timesheet_action_log[[#This Row],[timesheet_id]],ohrm_timesheet[timesheet_id],ohrm_timesheet[end_date],"NF",0,1)</f>
        <v>45179</v>
      </c>
      <c r="K931">
        <f>_xlfn.XLOOKUP(ohrm_timesheet_action_log[[#This Row],[timesheet_id]],ohrm_timesheet[timesheet_id],ohrm_timesheet[Year],"NF",0,1)</f>
        <v>2023</v>
      </c>
      <c r="L931">
        <f>_xlfn.XLOOKUP(ohrm_timesheet_action_log[[#This Row],[timesheet_id]],ohrm_timesheet[timesheet_id],ohrm_timesheet[Month],"NF",0,1)</f>
        <v>9</v>
      </c>
    </row>
    <row r="932" spans="1:12" x14ac:dyDescent="0.3">
      <c r="A932">
        <v>594</v>
      </c>
      <c r="B932">
        <v>927</v>
      </c>
      <c r="C932" t="s">
        <v>683</v>
      </c>
      <c r="D932" t="s">
        <v>675</v>
      </c>
      <c r="E932" s="1">
        <v>45202</v>
      </c>
      <c r="F932">
        <v>100001</v>
      </c>
      <c r="G932" t="str">
        <f>_xlfn.XLOOKUP(ohrm_timesheet_action_log[[#This Row],[timesheet_id]],ohrm_timesheet[timesheet_id],ohrm_timesheet[Employee Name],"NF",0,1)</f>
        <v>Shekhar Sharma</v>
      </c>
      <c r="H932" t="str">
        <f>_xlfn.XLOOKUP(ohrm_timesheet_action_log[[#This Row],[timesheet_id]],ohrm_timesheet[timesheet_id],ohrm_timesheet[state],"NF",0,1)</f>
        <v>APPROVED</v>
      </c>
      <c r="I932" s="1">
        <f>_xlfn.XLOOKUP(ohrm_timesheet_action_log[[#This Row],[timesheet_id]],ohrm_timesheet[timesheet_id],ohrm_timesheet[start_date],"NF",0,1)</f>
        <v>45194</v>
      </c>
      <c r="J932" s="1">
        <f>_xlfn.XLOOKUP(ohrm_timesheet_action_log[[#This Row],[timesheet_id]],ohrm_timesheet[timesheet_id],ohrm_timesheet[end_date],"NF",0,1)</f>
        <v>45200</v>
      </c>
      <c r="K932">
        <f>_xlfn.XLOOKUP(ohrm_timesheet_action_log[[#This Row],[timesheet_id]],ohrm_timesheet[timesheet_id],ohrm_timesheet[Year],"NF",0,1)</f>
        <v>2023</v>
      </c>
      <c r="L932">
        <f>_xlfn.XLOOKUP(ohrm_timesheet_action_log[[#This Row],[timesheet_id]],ohrm_timesheet[timesheet_id],ohrm_timesheet[Month],"NF",0,1)</f>
        <v>9</v>
      </c>
    </row>
    <row r="933" spans="1:12" x14ac:dyDescent="0.3">
      <c r="A933">
        <v>597</v>
      </c>
      <c r="B933">
        <v>928</v>
      </c>
      <c r="C933" t="s">
        <v>683</v>
      </c>
      <c r="D933" t="s">
        <v>675</v>
      </c>
      <c r="E933" s="1">
        <v>45202</v>
      </c>
      <c r="F933">
        <v>100001</v>
      </c>
      <c r="G933" t="str">
        <f>_xlfn.XLOOKUP(ohrm_timesheet_action_log[[#This Row],[timesheet_id]],ohrm_timesheet[timesheet_id],ohrm_timesheet[Employee Name],"NF",0,1)</f>
        <v>Shekhar Sharma</v>
      </c>
      <c r="H933" t="str">
        <f>_xlfn.XLOOKUP(ohrm_timesheet_action_log[[#This Row],[timesheet_id]],ohrm_timesheet[timesheet_id],ohrm_timesheet[state],"NF",0,1)</f>
        <v>APPROVED</v>
      </c>
      <c r="I933" s="1">
        <f>_xlfn.XLOOKUP(ohrm_timesheet_action_log[[#This Row],[timesheet_id]],ohrm_timesheet[timesheet_id],ohrm_timesheet[start_date],"NF",0,1)</f>
        <v>45187</v>
      </c>
      <c r="J933" s="1">
        <f>_xlfn.XLOOKUP(ohrm_timesheet_action_log[[#This Row],[timesheet_id]],ohrm_timesheet[timesheet_id],ohrm_timesheet[end_date],"NF",0,1)</f>
        <v>45193</v>
      </c>
      <c r="K933">
        <f>_xlfn.XLOOKUP(ohrm_timesheet_action_log[[#This Row],[timesheet_id]],ohrm_timesheet[timesheet_id],ohrm_timesheet[Year],"NF",0,1)</f>
        <v>2023</v>
      </c>
      <c r="L933">
        <f>_xlfn.XLOOKUP(ohrm_timesheet_action_log[[#This Row],[timesheet_id]],ohrm_timesheet[timesheet_id],ohrm_timesheet[Month],"NF",0,1)</f>
        <v>9</v>
      </c>
    </row>
    <row r="934" spans="1:12" x14ac:dyDescent="0.3">
      <c r="A934">
        <v>595</v>
      </c>
      <c r="B934">
        <v>929</v>
      </c>
      <c r="C934" t="s">
        <v>683</v>
      </c>
      <c r="D934" t="s">
        <v>675</v>
      </c>
      <c r="E934" s="1">
        <v>45202</v>
      </c>
      <c r="F934">
        <v>100001</v>
      </c>
      <c r="G934" t="str">
        <f>_xlfn.XLOOKUP(ohrm_timesheet_action_log[[#This Row],[timesheet_id]],ohrm_timesheet[timesheet_id],ohrm_timesheet[Employee Name],"NF",0,1)</f>
        <v>Shekhar Sharma</v>
      </c>
      <c r="H934" t="str">
        <f>_xlfn.XLOOKUP(ohrm_timesheet_action_log[[#This Row],[timesheet_id]],ohrm_timesheet[timesheet_id],ohrm_timesheet[state],"NF",0,1)</f>
        <v>APPROVED</v>
      </c>
      <c r="I934" s="1">
        <f>_xlfn.XLOOKUP(ohrm_timesheet_action_log[[#This Row],[timesheet_id]],ohrm_timesheet[timesheet_id],ohrm_timesheet[start_date],"NF",0,1)</f>
        <v>45180</v>
      </c>
      <c r="J934" s="1">
        <f>_xlfn.XLOOKUP(ohrm_timesheet_action_log[[#This Row],[timesheet_id]],ohrm_timesheet[timesheet_id],ohrm_timesheet[end_date],"NF",0,1)</f>
        <v>45186</v>
      </c>
      <c r="K934">
        <f>_xlfn.XLOOKUP(ohrm_timesheet_action_log[[#This Row],[timesheet_id]],ohrm_timesheet[timesheet_id],ohrm_timesheet[Year],"NF",0,1)</f>
        <v>2023</v>
      </c>
      <c r="L934">
        <f>_xlfn.XLOOKUP(ohrm_timesheet_action_log[[#This Row],[timesheet_id]],ohrm_timesheet[timesheet_id],ohrm_timesheet[Month],"NF",0,1)</f>
        <v>9</v>
      </c>
    </row>
    <row r="935" spans="1:12" x14ac:dyDescent="0.3">
      <c r="A935">
        <v>567</v>
      </c>
      <c r="B935">
        <v>930</v>
      </c>
      <c r="C935" t="s">
        <v>683</v>
      </c>
      <c r="D935" t="s">
        <v>675</v>
      </c>
      <c r="E935" s="1">
        <v>45202</v>
      </c>
      <c r="F935">
        <v>100001</v>
      </c>
      <c r="G935" t="str">
        <f>_xlfn.XLOOKUP(ohrm_timesheet_action_log[[#This Row],[timesheet_id]],ohrm_timesheet[timesheet_id],ohrm_timesheet[Employee Name],"NF",0,1)</f>
        <v>Shekhar Sharma</v>
      </c>
      <c r="H935" t="str">
        <f>_xlfn.XLOOKUP(ohrm_timesheet_action_log[[#This Row],[timesheet_id]],ohrm_timesheet[timesheet_id],ohrm_timesheet[state],"NF",0,1)</f>
        <v>APPROVED</v>
      </c>
      <c r="I935" s="1">
        <f>_xlfn.XLOOKUP(ohrm_timesheet_action_log[[#This Row],[timesheet_id]],ohrm_timesheet[timesheet_id],ohrm_timesheet[start_date],"NF",0,1)</f>
        <v>45173</v>
      </c>
      <c r="J935" s="1">
        <f>_xlfn.XLOOKUP(ohrm_timesheet_action_log[[#This Row],[timesheet_id]],ohrm_timesheet[timesheet_id],ohrm_timesheet[end_date],"NF",0,1)</f>
        <v>45179</v>
      </c>
      <c r="K935">
        <f>_xlfn.XLOOKUP(ohrm_timesheet_action_log[[#This Row],[timesheet_id]],ohrm_timesheet[timesheet_id],ohrm_timesheet[Year],"NF",0,1)</f>
        <v>2023</v>
      </c>
      <c r="L935">
        <f>_xlfn.XLOOKUP(ohrm_timesheet_action_log[[#This Row],[timesheet_id]],ohrm_timesheet[timesheet_id],ohrm_timesheet[Month],"NF",0,1)</f>
        <v>9</v>
      </c>
    </row>
    <row r="936" spans="1:12" x14ac:dyDescent="0.3">
      <c r="A936">
        <v>582</v>
      </c>
      <c r="B936">
        <v>931</v>
      </c>
      <c r="C936" t="s">
        <v>683</v>
      </c>
      <c r="D936" t="s">
        <v>675</v>
      </c>
      <c r="E936" s="1">
        <v>45202</v>
      </c>
      <c r="F936">
        <v>100001</v>
      </c>
      <c r="G936" t="str">
        <f>_xlfn.XLOOKUP(ohrm_timesheet_action_log[[#This Row],[timesheet_id]],ohrm_timesheet[timesheet_id],ohrm_timesheet[Employee Name],"NF",0,1)</f>
        <v>Sourav Rathor</v>
      </c>
      <c r="H936" t="str">
        <f>_xlfn.XLOOKUP(ohrm_timesheet_action_log[[#This Row],[timesheet_id]],ohrm_timesheet[timesheet_id],ohrm_timesheet[state],"NF",0,1)</f>
        <v>APPROVED</v>
      </c>
      <c r="I936" s="1">
        <f>_xlfn.XLOOKUP(ohrm_timesheet_action_log[[#This Row],[timesheet_id]],ohrm_timesheet[timesheet_id],ohrm_timesheet[start_date],"NF",0,1)</f>
        <v>45187</v>
      </c>
      <c r="J936" s="1">
        <f>_xlfn.XLOOKUP(ohrm_timesheet_action_log[[#This Row],[timesheet_id]],ohrm_timesheet[timesheet_id],ohrm_timesheet[end_date],"NF",0,1)</f>
        <v>45193</v>
      </c>
      <c r="K936">
        <f>_xlfn.XLOOKUP(ohrm_timesheet_action_log[[#This Row],[timesheet_id]],ohrm_timesheet[timesheet_id],ohrm_timesheet[Year],"NF",0,1)</f>
        <v>2023</v>
      </c>
      <c r="L936">
        <f>_xlfn.XLOOKUP(ohrm_timesheet_action_log[[#This Row],[timesheet_id]],ohrm_timesheet[timesheet_id],ohrm_timesheet[Month],"NF",0,1)</f>
        <v>9</v>
      </c>
    </row>
    <row r="937" spans="1:12" x14ac:dyDescent="0.3">
      <c r="A937">
        <v>574</v>
      </c>
      <c r="B937">
        <v>932</v>
      </c>
      <c r="C937" t="s">
        <v>683</v>
      </c>
      <c r="D937" t="s">
        <v>675</v>
      </c>
      <c r="E937" s="1">
        <v>45202</v>
      </c>
      <c r="F937">
        <v>100001</v>
      </c>
      <c r="G937" t="str">
        <f>_xlfn.XLOOKUP(ohrm_timesheet_action_log[[#This Row],[timesheet_id]],ohrm_timesheet[timesheet_id],ohrm_timesheet[Employee Name],"NF",0,1)</f>
        <v>Sourav Rathor</v>
      </c>
      <c r="H937" t="str">
        <f>_xlfn.XLOOKUP(ohrm_timesheet_action_log[[#This Row],[timesheet_id]],ohrm_timesheet[timesheet_id],ohrm_timesheet[state],"NF",0,1)</f>
        <v>APPROVED</v>
      </c>
      <c r="I937" s="1">
        <f>_xlfn.XLOOKUP(ohrm_timesheet_action_log[[#This Row],[timesheet_id]],ohrm_timesheet[timesheet_id],ohrm_timesheet[start_date],"NF",0,1)</f>
        <v>45180</v>
      </c>
      <c r="J937" s="1">
        <f>_xlfn.XLOOKUP(ohrm_timesheet_action_log[[#This Row],[timesheet_id]],ohrm_timesheet[timesheet_id],ohrm_timesheet[end_date],"NF",0,1)</f>
        <v>45186</v>
      </c>
      <c r="K937">
        <f>_xlfn.XLOOKUP(ohrm_timesheet_action_log[[#This Row],[timesheet_id]],ohrm_timesheet[timesheet_id],ohrm_timesheet[Year],"NF",0,1)</f>
        <v>2023</v>
      </c>
      <c r="L937">
        <f>_xlfn.XLOOKUP(ohrm_timesheet_action_log[[#This Row],[timesheet_id]],ohrm_timesheet[timesheet_id],ohrm_timesheet[Month],"NF",0,1)</f>
        <v>9</v>
      </c>
    </row>
    <row r="938" spans="1:12" x14ac:dyDescent="0.3">
      <c r="A938">
        <v>571</v>
      </c>
      <c r="B938">
        <v>933</v>
      </c>
      <c r="C938" t="s">
        <v>683</v>
      </c>
      <c r="D938" t="s">
        <v>675</v>
      </c>
      <c r="E938" s="1">
        <v>45202</v>
      </c>
      <c r="F938">
        <v>100001</v>
      </c>
      <c r="G938" t="str">
        <f>_xlfn.XLOOKUP(ohrm_timesheet_action_log[[#This Row],[timesheet_id]],ohrm_timesheet[timesheet_id],ohrm_timesheet[Employee Name],"NF",0,1)</f>
        <v>Sourav Rathor</v>
      </c>
      <c r="H938" t="str">
        <f>_xlfn.XLOOKUP(ohrm_timesheet_action_log[[#This Row],[timesheet_id]],ohrm_timesheet[timesheet_id],ohrm_timesheet[state],"NF",0,1)</f>
        <v>APPROVED</v>
      </c>
      <c r="I938" s="1">
        <f>_xlfn.XLOOKUP(ohrm_timesheet_action_log[[#This Row],[timesheet_id]],ohrm_timesheet[timesheet_id],ohrm_timesheet[start_date],"NF",0,1)</f>
        <v>45173</v>
      </c>
      <c r="J938" s="1">
        <f>_xlfn.XLOOKUP(ohrm_timesheet_action_log[[#This Row],[timesheet_id]],ohrm_timesheet[timesheet_id],ohrm_timesheet[end_date],"NF",0,1)</f>
        <v>45179</v>
      </c>
      <c r="K938">
        <f>_xlfn.XLOOKUP(ohrm_timesheet_action_log[[#This Row],[timesheet_id]],ohrm_timesheet[timesheet_id],ohrm_timesheet[Year],"NF",0,1)</f>
        <v>2023</v>
      </c>
      <c r="L938">
        <f>_xlfn.XLOOKUP(ohrm_timesheet_action_log[[#This Row],[timesheet_id]],ohrm_timesheet[timesheet_id],ohrm_timesheet[Month],"NF",0,1)</f>
        <v>9</v>
      </c>
    </row>
    <row r="939" spans="1:12" x14ac:dyDescent="0.3">
      <c r="A939">
        <v>575</v>
      </c>
      <c r="B939">
        <v>934</v>
      </c>
      <c r="C939" t="s">
        <v>683</v>
      </c>
      <c r="D939" t="s">
        <v>675</v>
      </c>
      <c r="E939" s="1">
        <v>45202</v>
      </c>
      <c r="F939">
        <v>100001</v>
      </c>
      <c r="G939" t="str">
        <f>_xlfn.XLOOKUP(ohrm_timesheet_action_log[[#This Row],[timesheet_id]],ohrm_timesheet[timesheet_id],ohrm_timesheet[Employee Name],"NF",0,1)</f>
        <v>x_Adnaan Ahmed</v>
      </c>
      <c r="H939" t="str">
        <f>_xlfn.XLOOKUP(ohrm_timesheet_action_log[[#This Row],[timesheet_id]],ohrm_timesheet[timesheet_id],ohrm_timesheet[state],"NF",0,1)</f>
        <v>APPROVED</v>
      </c>
      <c r="I939" s="1">
        <f>_xlfn.XLOOKUP(ohrm_timesheet_action_log[[#This Row],[timesheet_id]],ohrm_timesheet[timesheet_id],ohrm_timesheet[start_date],"NF",0,1)</f>
        <v>45180</v>
      </c>
      <c r="J939" s="1">
        <f>_xlfn.XLOOKUP(ohrm_timesheet_action_log[[#This Row],[timesheet_id]],ohrm_timesheet[timesheet_id],ohrm_timesheet[end_date],"NF",0,1)</f>
        <v>45186</v>
      </c>
      <c r="K939">
        <f>_xlfn.XLOOKUP(ohrm_timesheet_action_log[[#This Row],[timesheet_id]],ohrm_timesheet[timesheet_id],ohrm_timesheet[Year],"NF",0,1)</f>
        <v>2023</v>
      </c>
      <c r="L939">
        <f>_xlfn.XLOOKUP(ohrm_timesheet_action_log[[#This Row],[timesheet_id]],ohrm_timesheet[timesheet_id],ohrm_timesheet[Month],"NF",0,1)</f>
        <v>9</v>
      </c>
    </row>
    <row r="940" spans="1:12" x14ac:dyDescent="0.3">
      <c r="A940">
        <v>576</v>
      </c>
      <c r="B940">
        <v>935</v>
      </c>
      <c r="C940" t="s">
        <v>683</v>
      </c>
      <c r="D940" t="s">
        <v>675</v>
      </c>
      <c r="E940" s="1">
        <v>45202</v>
      </c>
      <c r="F940">
        <v>100001</v>
      </c>
      <c r="G940" t="str">
        <f>_xlfn.XLOOKUP(ohrm_timesheet_action_log[[#This Row],[timesheet_id]],ohrm_timesheet[timesheet_id],ohrm_timesheet[Employee Name],"NF",0,1)</f>
        <v>x_Adnaan Ahmed</v>
      </c>
      <c r="H940" t="str">
        <f>_xlfn.XLOOKUP(ohrm_timesheet_action_log[[#This Row],[timesheet_id]],ohrm_timesheet[timesheet_id],ohrm_timesheet[state],"NF",0,1)</f>
        <v>APPROVED</v>
      </c>
      <c r="I940" s="1">
        <f>_xlfn.XLOOKUP(ohrm_timesheet_action_log[[#This Row],[timesheet_id]],ohrm_timesheet[timesheet_id],ohrm_timesheet[start_date],"NF",0,1)</f>
        <v>45173</v>
      </c>
      <c r="J940" s="1">
        <f>_xlfn.XLOOKUP(ohrm_timesheet_action_log[[#This Row],[timesheet_id]],ohrm_timesheet[timesheet_id],ohrm_timesheet[end_date],"NF",0,1)</f>
        <v>45179</v>
      </c>
      <c r="K940">
        <f>_xlfn.XLOOKUP(ohrm_timesheet_action_log[[#This Row],[timesheet_id]],ohrm_timesheet[timesheet_id],ohrm_timesheet[Year],"NF",0,1)</f>
        <v>2023</v>
      </c>
      <c r="L940">
        <f>_xlfn.XLOOKUP(ohrm_timesheet_action_log[[#This Row],[timesheet_id]],ohrm_timesheet[timesheet_id],ohrm_timesheet[Month],"NF",0,1)</f>
        <v>9</v>
      </c>
    </row>
    <row r="941" spans="1:12" x14ac:dyDescent="0.3">
      <c r="A941">
        <v>570</v>
      </c>
      <c r="B941">
        <v>936</v>
      </c>
      <c r="D941" t="s">
        <v>676</v>
      </c>
      <c r="E941" s="1">
        <v>45202</v>
      </c>
      <c r="F941">
        <v>100001</v>
      </c>
      <c r="G941" t="str">
        <f>_xlfn.XLOOKUP(ohrm_timesheet_action_log[[#This Row],[timesheet_id]],ohrm_timesheet[timesheet_id],ohrm_timesheet[Employee Name],"NF",0,1)</f>
        <v>Dinesh Agrawal</v>
      </c>
      <c r="H941" t="str">
        <f>_xlfn.XLOOKUP(ohrm_timesheet_action_log[[#This Row],[timesheet_id]],ohrm_timesheet[timesheet_id],ohrm_timesheet[state],"NF",0,1)</f>
        <v>APPROVED</v>
      </c>
      <c r="I941" s="1">
        <f>_xlfn.XLOOKUP(ohrm_timesheet_action_log[[#This Row],[timesheet_id]],ohrm_timesheet[timesheet_id],ohrm_timesheet[start_date],"NF",0,1)</f>
        <v>45173</v>
      </c>
      <c r="J941" s="1">
        <f>_xlfn.XLOOKUP(ohrm_timesheet_action_log[[#This Row],[timesheet_id]],ohrm_timesheet[timesheet_id],ohrm_timesheet[end_date],"NF",0,1)</f>
        <v>45179</v>
      </c>
      <c r="K941">
        <f>_xlfn.XLOOKUP(ohrm_timesheet_action_log[[#This Row],[timesheet_id]],ohrm_timesheet[timesheet_id],ohrm_timesheet[Year],"NF",0,1)</f>
        <v>2023</v>
      </c>
      <c r="L941">
        <f>_xlfn.XLOOKUP(ohrm_timesheet_action_log[[#This Row],[timesheet_id]],ohrm_timesheet[timesheet_id],ohrm_timesheet[Month],"NF",0,1)</f>
        <v>9</v>
      </c>
    </row>
    <row r="942" spans="1:12" x14ac:dyDescent="0.3">
      <c r="A942">
        <v>601</v>
      </c>
      <c r="B942">
        <v>937</v>
      </c>
      <c r="D942" t="s">
        <v>676</v>
      </c>
      <c r="E942" s="1">
        <v>45202</v>
      </c>
      <c r="F942">
        <v>100001</v>
      </c>
      <c r="G942" t="str">
        <f>_xlfn.XLOOKUP(ohrm_timesheet_action_log[[#This Row],[timesheet_id]],ohrm_timesheet[timesheet_id],ohrm_timesheet[Employee Name],"NF",0,1)</f>
        <v>Dinesh Agrawal</v>
      </c>
      <c r="H942" t="str">
        <f>_xlfn.XLOOKUP(ohrm_timesheet_action_log[[#This Row],[timesheet_id]],ohrm_timesheet[timesheet_id],ohrm_timesheet[state],"NF",0,1)</f>
        <v>APPROVED</v>
      </c>
      <c r="I942" s="1">
        <f>_xlfn.XLOOKUP(ohrm_timesheet_action_log[[#This Row],[timesheet_id]],ohrm_timesheet[timesheet_id],ohrm_timesheet[start_date],"NF",0,1)</f>
        <v>45180</v>
      </c>
      <c r="J942" s="1">
        <f>_xlfn.XLOOKUP(ohrm_timesheet_action_log[[#This Row],[timesheet_id]],ohrm_timesheet[timesheet_id],ohrm_timesheet[end_date],"NF",0,1)</f>
        <v>45186</v>
      </c>
      <c r="K942">
        <f>_xlfn.XLOOKUP(ohrm_timesheet_action_log[[#This Row],[timesheet_id]],ohrm_timesheet[timesheet_id],ohrm_timesheet[Year],"NF",0,1)</f>
        <v>2023</v>
      </c>
      <c r="L942">
        <f>_xlfn.XLOOKUP(ohrm_timesheet_action_log[[#This Row],[timesheet_id]],ohrm_timesheet[timesheet_id],ohrm_timesheet[Month],"NF",0,1)</f>
        <v>9</v>
      </c>
    </row>
    <row r="943" spans="1:12" x14ac:dyDescent="0.3">
      <c r="A943">
        <v>602</v>
      </c>
      <c r="B943">
        <v>938</v>
      </c>
      <c r="D943" t="s">
        <v>676</v>
      </c>
      <c r="E943" s="1">
        <v>45202</v>
      </c>
      <c r="F943">
        <v>100001</v>
      </c>
      <c r="G943" t="str">
        <f>_xlfn.XLOOKUP(ohrm_timesheet_action_log[[#This Row],[timesheet_id]],ohrm_timesheet[timesheet_id],ohrm_timesheet[Employee Name],"NF",0,1)</f>
        <v>Dinesh Agrawal</v>
      </c>
      <c r="H943" t="str">
        <f>_xlfn.XLOOKUP(ohrm_timesheet_action_log[[#This Row],[timesheet_id]],ohrm_timesheet[timesheet_id],ohrm_timesheet[state],"NF",0,1)</f>
        <v>APPROVED</v>
      </c>
      <c r="I943" s="1">
        <f>_xlfn.XLOOKUP(ohrm_timesheet_action_log[[#This Row],[timesheet_id]],ohrm_timesheet[timesheet_id],ohrm_timesheet[start_date],"NF",0,1)</f>
        <v>45187</v>
      </c>
      <c r="J943" s="1">
        <f>_xlfn.XLOOKUP(ohrm_timesheet_action_log[[#This Row],[timesheet_id]],ohrm_timesheet[timesheet_id],ohrm_timesheet[end_date],"NF",0,1)</f>
        <v>45193</v>
      </c>
      <c r="K943">
        <f>_xlfn.XLOOKUP(ohrm_timesheet_action_log[[#This Row],[timesheet_id]],ohrm_timesheet[timesheet_id],ohrm_timesheet[Year],"NF",0,1)</f>
        <v>2023</v>
      </c>
      <c r="L943">
        <f>_xlfn.XLOOKUP(ohrm_timesheet_action_log[[#This Row],[timesheet_id]],ohrm_timesheet[timesheet_id],ohrm_timesheet[Month],"NF",0,1)</f>
        <v>9</v>
      </c>
    </row>
    <row r="944" spans="1:12" x14ac:dyDescent="0.3">
      <c r="A944">
        <v>585</v>
      </c>
      <c r="B944">
        <v>939</v>
      </c>
      <c r="D944" t="s">
        <v>676</v>
      </c>
      <c r="E944" s="1">
        <v>45202</v>
      </c>
      <c r="F944">
        <v>100001</v>
      </c>
      <c r="G944" t="str">
        <f>_xlfn.XLOOKUP(ohrm_timesheet_action_log[[#This Row],[timesheet_id]],ohrm_timesheet[timesheet_id],ohrm_timesheet[Employee Name],"NF",0,1)</f>
        <v>Dinesh Agrawal</v>
      </c>
      <c r="H944" t="str">
        <f>_xlfn.XLOOKUP(ohrm_timesheet_action_log[[#This Row],[timesheet_id]],ohrm_timesheet[timesheet_id],ohrm_timesheet[state],"NF",0,1)</f>
        <v>APPROVED</v>
      </c>
      <c r="I944" s="1">
        <f>_xlfn.XLOOKUP(ohrm_timesheet_action_log[[#This Row],[timesheet_id]],ohrm_timesheet[timesheet_id],ohrm_timesheet[start_date],"NF",0,1)</f>
        <v>45194</v>
      </c>
      <c r="J944" s="1">
        <f>_xlfn.XLOOKUP(ohrm_timesheet_action_log[[#This Row],[timesheet_id]],ohrm_timesheet[timesheet_id],ohrm_timesheet[end_date],"NF",0,1)</f>
        <v>45200</v>
      </c>
      <c r="K944">
        <f>_xlfn.XLOOKUP(ohrm_timesheet_action_log[[#This Row],[timesheet_id]],ohrm_timesheet[timesheet_id],ohrm_timesheet[Year],"NF",0,1)</f>
        <v>2023</v>
      </c>
      <c r="L944">
        <f>_xlfn.XLOOKUP(ohrm_timesheet_action_log[[#This Row],[timesheet_id]],ohrm_timesheet[timesheet_id],ohrm_timesheet[Month],"NF",0,1)</f>
        <v>9</v>
      </c>
    </row>
    <row r="945" spans="1:12" x14ac:dyDescent="0.3">
      <c r="A945">
        <v>591</v>
      </c>
      <c r="B945">
        <v>940</v>
      </c>
      <c r="D945" t="s">
        <v>676</v>
      </c>
      <c r="E945" s="1">
        <v>45202</v>
      </c>
      <c r="F945">
        <v>100006</v>
      </c>
      <c r="G945" t="str">
        <f>_xlfn.XLOOKUP(ohrm_timesheet_action_log[[#This Row],[timesheet_id]],ohrm_timesheet[timesheet_id],ohrm_timesheet[Employee Name],"NF",0,1)</f>
        <v>Sourav Rathor</v>
      </c>
      <c r="H945" t="str">
        <f>_xlfn.XLOOKUP(ohrm_timesheet_action_log[[#This Row],[timesheet_id]],ohrm_timesheet[timesheet_id],ohrm_timesheet[state],"NF",0,1)</f>
        <v>APPROVED</v>
      </c>
      <c r="I945" s="1">
        <f>_xlfn.XLOOKUP(ohrm_timesheet_action_log[[#This Row],[timesheet_id]],ohrm_timesheet[timesheet_id],ohrm_timesheet[start_date],"NF",0,1)</f>
        <v>45194</v>
      </c>
      <c r="J945" s="1">
        <f>_xlfn.XLOOKUP(ohrm_timesheet_action_log[[#This Row],[timesheet_id]],ohrm_timesheet[timesheet_id],ohrm_timesheet[end_date],"NF",0,1)</f>
        <v>45200</v>
      </c>
      <c r="K945">
        <f>_xlfn.XLOOKUP(ohrm_timesheet_action_log[[#This Row],[timesheet_id]],ohrm_timesheet[timesheet_id],ohrm_timesheet[Year],"NF",0,1)</f>
        <v>2023</v>
      </c>
      <c r="L945">
        <f>_xlfn.XLOOKUP(ohrm_timesheet_action_log[[#This Row],[timesheet_id]],ohrm_timesheet[timesheet_id],ohrm_timesheet[Month],"NF",0,1)</f>
        <v>9</v>
      </c>
    </row>
    <row r="946" spans="1:12" x14ac:dyDescent="0.3">
      <c r="A946">
        <v>591</v>
      </c>
      <c r="B946">
        <v>941</v>
      </c>
      <c r="C946" t="s">
        <v>683</v>
      </c>
      <c r="D946" t="s">
        <v>675</v>
      </c>
      <c r="E946" s="1">
        <v>45202</v>
      </c>
      <c r="F946">
        <v>100001</v>
      </c>
      <c r="G946" t="str">
        <f>_xlfn.XLOOKUP(ohrm_timesheet_action_log[[#This Row],[timesheet_id]],ohrm_timesheet[timesheet_id],ohrm_timesheet[Employee Name],"NF",0,1)</f>
        <v>Sourav Rathor</v>
      </c>
      <c r="H946" t="str">
        <f>_xlfn.XLOOKUP(ohrm_timesheet_action_log[[#This Row],[timesheet_id]],ohrm_timesheet[timesheet_id],ohrm_timesheet[state],"NF",0,1)</f>
        <v>APPROVED</v>
      </c>
      <c r="I946" s="1">
        <f>_xlfn.XLOOKUP(ohrm_timesheet_action_log[[#This Row],[timesheet_id]],ohrm_timesheet[timesheet_id],ohrm_timesheet[start_date],"NF",0,1)</f>
        <v>45194</v>
      </c>
      <c r="J946" s="1">
        <f>_xlfn.XLOOKUP(ohrm_timesheet_action_log[[#This Row],[timesheet_id]],ohrm_timesheet[timesheet_id],ohrm_timesheet[end_date],"NF",0,1)</f>
        <v>45200</v>
      </c>
      <c r="K946">
        <f>_xlfn.XLOOKUP(ohrm_timesheet_action_log[[#This Row],[timesheet_id]],ohrm_timesheet[timesheet_id],ohrm_timesheet[Year],"NF",0,1)</f>
        <v>2023</v>
      </c>
      <c r="L946">
        <f>_xlfn.XLOOKUP(ohrm_timesheet_action_log[[#This Row],[timesheet_id]],ohrm_timesheet[timesheet_id],ohrm_timesheet[Month],"NF",0,1)</f>
        <v>9</v>
      </c>
    </row>
    <row r="947" spans="1:12" x14ac:dyDescent="0.3">
      <c r="A947">
        <v>592</v>
      </c>
      <c r="B947">
        <v>942</v>
      </c>
      <c r="D947" t="s">
        <v>676</v>
      </c>
      <c r="E947" s="1">
        <v>45202</v>
      </c>
      <c r="F947">
        <v>100005</v>
      </c>
      <c r="G947" t="str">
        <f>_xlfn.XLOOKUP(ohrm_timesheet_action_log[[#This Row],[timesheet_id]],ohrm_timesheet[timesheet_id],ohrm_timesheet[Employee Name],"NF",0,1)</f>
        <v>x_Adnaan Ahmed</v>
      </c>
      <c r="H947" t="str">
        <f>_xlfn.XLOOKUP(ohrm_timesheet_action_log[[#This Row],[timesheet_id]],ohrm_timesheet[timesheet_id],ohrm_timesheet[state],"NF",0,1)</f>
        <v>APPROVED</v>
      </c>
      <c r="I947" s="1">
        <f>_xlfn.XLOOKUP(ohrm_timesheet_action_log[[#This Row],[timesheet_id]],ohrm_timesheet[timesheet_id],ohrm_timesheet[start_date],"NF",0,1)</f>
        <v>45194</v>
      </c>
      <c r="J947" s="1">
        <f>_xlfn.XLOOKUP(ohrm_timesheet_action_log[[#This Row],[timesheet_id]],ohrm_timesheet[timesheet_id],ohrm_timesheet[end_date],"NF",0,1)</f>
        <v>45200</v>
      </c>
      <c r="K947">
        <f>_xlfn.XLOOKUP(ohrm_timesheet_action_log[[#This Row],[timesheet_id]],ohrm_timesheet[timesheet_id],ohrm_timesheet[Year],"NF",0,1)</f>
        <v>2023</v>
      </c>
      <c r="L947">
        <f>_xlfn.XLOOKUP(ohrm_timesheet_action_log[[#This Row],[timesheet_id]],ohrm_timesheet[timesheet_id],ohrm_timesheet[Month],"NF",0,1)</f>
        <v>9</v>
      </c>
    </row>
    <row r="948" spans="1:12" x14ac:dyDescent="0.3">
      <c r="A948">
        <v>593</v>
      </c>
      <c r="B948">
        <v>943</v>
      </c>
      <c r="D948" t="s">
        <v>676</v>
      </c>
      <c r="E948" s="1">
        <v>45202</v>
      </c>
      <c r="F948">
        <v>100005</v>
      </c>
      <c r="G948" t="str">
        <f>_xlfn.XLOOKUP(ohrm_timesheet_action_log[[#This Row],[timesheet_id]],ohrm_timesheet[timesheet_id],ohrm_timesheet[Employee Name],"NF",0,1)</f>
        <v>x_Adnaan Ahmed</v>
      </c>
      <c r="H948" t="str">
        <f>_xlfn.XLOOKUP(ohrm_timesheet_action_log[[#This Row],[timesheet_id]],ohrm_timesheet[timesheet_id],ohrm_timesheet[state],"NF",0,1)</f>
        <v>APPROVED</v>
      </c>
      <c r="I948" s="1">
        <f>_xlfn.XLOOKUP(ohrm_timesheet_action_log[[#This Row],[timesheet_id]],ohrm_timesheet[timesheet_id],ohrm_timesheet[start_date],"NF",0,1)</f>
        <v>45187</v>
      </c>
      <c r="J948" s="1">
        <f>_xlfn.XLOOKUP(ohrm_timesheet_action_log[[#This Row],[timesheet_id]],ohrm_timesheet[timesheet_id],ohrm_timesheet[end_date],"NF",0,1)</f>
        <v>45193</v>
      </c>
      <c r="K948">
        <f>_xlfn.XLOOKUP(ohrm_timesheet_action_log[[#This Row],[timesheet_id]],ohrm_timesheet[timesheet_id],ohrm_timesheet[Year],"NF",0,1)</f>
        <v>2023</v>
      </c>
      <c r="L948">
        <f>_xlfn.XLOOKUP(ohrm_timesheet_action_log[[#This Row],[timesheet_id]],ohrm_timesheet[timesheet_id],ohrm_timesheet[Month],"NF",0,1)</f>
        <v>9</v>
      </c>
    </row>
    <row r="949" spans="1:12" x14ac:dyDescent="0.3">
      <c r="A949">
        <v>563</v>
      </c>
      <c r="B949">
        <v>944</v>
      </c>
      <c r="D949" t="s">
        <v>676</v>
      </c>
      <c r="E949" s="1">
        <v>45202</v>
      </c>
      <c r="F949">
        <v>100005</v>
      </c>
      <c r="G949" t="str">
        <f>_xlfn.XLOOKUP(ohrm_timesheet_action_log[[#This Row],[timesheet_id]],ohrm_timesheet[timesheet_id],ohrm_timesheet[Employee Name],"NF",0,1)</f>
        <v>x_Adnaan Ahmed</v>
      </c>
      <c r="H949" t="str">
        <f>_xlfn.XLOOKUP(ohrm_timesheet_action_log[[#This Row],[timesheet_id]],ohrm_timesheet[timesheet_id],ohrm_timesheet[state],"NF",0,1)</f>
        <v>APPROVED</v>
      </c>
      <c r="I949" s="1">
        <f>_xlfn.XLOOKUP(ohrm_timesheet_action_log[[#This Row],[timesheet_id]],ohrm_timesheet[timesheet_id],ohrm_timesheet[start_date],"NF",0,1)</f>
        <v>45166</v>
      </c>
      <c r="J949" s="1">
        <f>_xlfn.XLOOKUP(ohrm_timesheet_action_log[[#This Row],[timesheet_id]],ohrm_timesheet[timesheet_id],ohrm_timesheet[end_date],"NF",0,1)</f>
        <v>45172</v>
      </c>
      <c r="K949">
        <f>_xlfn.XLOOKUP(ohrm_timesheet_action_log[[#This Row],[timesheet_id]],ohrm_timesheet[timesheet_id],ohrm_timesheet[Year],"NF",0,1)</f>
        <v>2023</v>
      </c>
      <c r="L949">
        <f>_xlfn.XLOOKUP(ohrm_timesheet_action_log[[#This Row],[timesheet_id]],ohrm_timesheet[timesheet_id],ohrm_timesheet[Month],"NF",0,1)</f>
        <v>8</v>
      </c>
    </row>
    <row r="950" spans="1:12" x14ac:dyDescent="0.3">
      <c r="A950">
        <v>592</v>
      </c>
      <c r="B950">
        <v>945</v>
      </c>
      <c r="C950" t="s">
        <v>683</v>
      </c>
      <c r="D950" t="s">
        <v>675</v>
      </c>
      <c r="E950" s="1">
        <v>45203</v>
      </c>
      <c r="F950">
        <v>100001</v>
      </c>
      <c r="G950" t="str">
        <f>_xlfn.XLOOKUP(ohrm_timesheet_action_log[[#This Row],[timesheet_id]],ohrm_timesheet[timesheet_id],ohrm_timesheet[Employee Name],"NF",0,1)</f>
        <v>x_Adnaan Ahmed</v>
      </c>
      <c r="H950" t="str">
        <f>_xlfn.XLOOKUP(ohrm_timesheet_action_log[[#This Row],[timesheet_id]],ohrm_timesheet[timesheet_id],ohrm_timesheet[state],"NF",0,1)</f>
        <v>APPROVED</v>
      </c>
      <c r="I950" s="1">
        <f>_xlfn.XLOOKUP(ohrm_timesheet_action_log[[#This Row],[timesheet_id]],ohrm_timesheet[timesheet_id],ohrm_timesheet[start_date],"NF",0,1)</f>
        <v>45194</v>
      </c>
      <c r="J950" s="1">
        <f>_xlfn.XLOOKUP(ohrm_timesheet_action_log[[#This Row],[timesheet_id]],ohrm_timesheet[timesheet_id],ohrm_timesheet[end_date],"NF",0,1)</f>
        <v>45200</v>
      </c>
      <c r="K950">
        <f>_xlfn.XLOOKUP(ohrm_timesheet_action_log[[#This Row],[timesheet_id]],ohrm_timesheet[timesheet_id],ohrm_timesheet[Year],"NF",0,1)</f>
        <v>2023</v>
      </c>
      <c r="L950">
        <f>_xlfn.XLOOKUP(ohrm_timesheet_action_log[[#This Row],[timesheet_id]],ohrm_timesheet[timesheet_id],ohrm_timesheet[Month],"NF",0,1)</f>
        <v>9</v>
      </c>
    </row>
    <row r="951" spans="1:12" x14ac:dyDescent="0.3">
      <c r="A951">
        <v>593</v>
      </c>
      <c r="B951">
        <v>946</v>
      </c>
      <c r="C951" t="s">
        <v>683</v>
      </c>
      <c r="D951" t="s">
        <v>675</v>
      </c>
      <c r="E951" s="1">
        <v>45203</v>
      </c>
      <c r="F951">
        <v>100001</v>
      </c>
      <c r="G951" t="str">
        <f>_xlfn.XLOOKUP(ohrm_timesheet_action_log[[#This Row],[timesheet_id]],ohrm_timesheet[timesheet_id],ohrm_timesheet[Employee Name],"NF",0,1)</f>
        <v>x_Adnaan Ahmed</v>
      </c>
      <c r="H951" t="str">
        <f>_xlfn.XLOOKUP(ohrm_timesheet_action_log[[#This Row],[timesheet_id]],ohrm_timesheet[timesheet_id],ohrm_timesheet[state],"NF",0,1)</f>
        <v>APPROVED</v>
      </c>
      <c r="I951" s="1">
        <f>_xlfn.XLOOKUP(ohrm_timesheet_action_log[[#This Row],[timesheet_id]],ohrm_timesheet[timesheet_id],ohrm_timesheet[start_date],"NF",0,1)</f>
        <v>45187</v>
      </c>
      <c r="J951" s="1">
        <f>_xlfn.XLOOKUP(ohrm_timesheet_action_log[[#This Row],[timesheet_id]],ohrm_timesheet[timesheet_id],ohrm_timesheet[end_date],"NF",0,1)</f>
        <v>45193</v>
      </c>
      <c r="K951">
        <f>_xlfn.XLOOKUP(ohrm_timesheet_action_log[[#This Row],[timesheet_id]],ohrm_timesheet[timesheet_id],ohrm_timesheet[Year],"NF",0,1)</f>
        <v>2023</v>
      </c>
      <c r="L951">
        <f>_xlfn.XLOOKUP(ohrm_timesheet_action_log[[#This Row],[timesheet_id]],ohrm_timesheet[timesheet_id],ohrm_timesheet[Month],"NF",0,1)</f>
        <v>9</v>
      </c>
    </row>
    <row r="952" spans="1:12" x14ac:dyDescent="0.3">
      <c r="A952">
        <v>563</v>
      </c>
      <c r="B952">
        <v>947</v>
      </c>
      <c r="C952" t="s">
        <v>683</v>
      </c>
      <c r="D952" t="s">
        <v>675</v>
      </c>
      <c r="E952" s="1">
        <v>45203</v>
      </c>
      <c r="F952">
        <v>100001</v>
      </c>
      <c r="G952" t="str">
        <f>_xlfn.XLOOKUP(ohrm_timesheet_action_log[[#This Row],[timesheet_id]],ohrm_timesheet[timesheet_id],ohrm_timesheet[Employee Name],"NF",0,1)</f>
        <v>x_Adnaan Ahmed</v>
      </c>
      <c r="H952" t="str">
        <f>_xlfn.XLOOKUP(ohrm_timesheet_action_log[[#This Row],[timesheet_id]],ohrm_timesheet[timesheet_id],ohrm_timesheet[state],"NF",0,1)</f>
        <v>APPROVED</v>
      </c>
      <c r="I952" s="1">
        <f>_xlfn.XLOOKUP(ohrm_timesheet_action_log[[#This Row],[timesheet_id]],ohrm_timesheet[timesheet_id],ohrm_timesheet[start_date],"NF",0,1)</f>
        <v>45166</v>
      </c>
      <c r="J952" s="1">
        <f>_xlfn.XLOOKUP(ohrm_timesheet_action_log[[#This Row],[timesheet_id]],ohrm_timesheet[timesheet_id],ohrm_timesheet[end_date],"NF",0,1)</f>
        <v>45172</v>
      </c>
      <c r="K952">
        <f>_xlfn.XLOOKUP(ohrm_timesheet_action_log[[#This Row],[timesheet_id]],ohrm_timesheet[timesheet_id],ohrm_timesheet[Year],"NF",0,1)</f>
        <v>2023</v>
      </c>
      <c r="L952">
        <f>_xlfn.XLOOKUP(ohrm_timesheet_action_log[[#This Row],[timesheet_id]],ohrm_timesheet[timesheet_id],ohrm_timesheet[Month],"NF",0,1)</f>
        <v>8</v>
      </c>
    </row>
    <row r="953" spans="1:12" x14ac:dyDescent="0.3">
      <c r="A953">
        <v>599</v>
      </c>
      <c r="B953">
        <v>948</v>
      </c>
      <c r="D953" t="s">
        <v>676</v>
      </c>
      <c r="E953" s="1">
        <v>45205</v>
      </c>
      <c r="F953">
        <v>100006</v>
      </c>
      <c r="G953" t="str">
        <f>_xlfn.XLOOKUP(ohrm_timesheet_action_log[[#This Row],[timesheet_id]],ohrm_timesheet[timesheet_id],ohrm_timesheet[Employee Name],"NF",0,1)</f>
        <v>Sourav Rathor</v>
      </c>
      <c r="H953" t="str">
        <f>_xlfn.XLOOKUP(ohrm_timesheet_action_log[[#This Row],[timesheet_id]],ohrm_timesheet[timesheet_id],ohrm_timesheet[state],"NF",0,1)</f>
        <v>APPROVED</v>
      </c>
      <c r="I953" s="1">
        <f>_xlfn.XLOOKUP(ohrm_timesheet_action_log[[#This Row],[timesheet_id]],ohrm_timesheet[timesheet_id],ohrm_timesheet[start_date],"NF",0,1)</f>
        <v>45201</v>
      </c>
      <c r="J953" s="1">
        <f>_xlfn.XLOOKUP(ohrm_timesheet_action_log[[#This Row],[timesheet_id]],ohrm_timesheet[timesheet_id],ohrm_timesheet[end_date],"NF",0,1)</f>
        <v>45207</v>
      </c>
      <c r="K953">
        <f>_xlfn.XLOOKUP(ohrm_timesheet_action_log[[#This Row],[timesheet_id]],ohrm_timesheet[timesheet_id],ohrm_timesheet[Year],"NF",0,1)</f>
        <v>2023</v>
      </c>
      <c r="L953">
        <f>_xlfn.XLOOKUP(ohrm_timesheet_action_log[[#This Row],[timesheet_id]],ohrm_timesheet[timesheet_id],ohrm_timesheet[Month],"NF",0,1)</f>
        <v>10</v>
      </c>
    </row>
    <row r="954" spans="1:12" x14ac:dyDescent="0.3">
      <c r="A954">
        <v>598</v>
      </c>
      <c r="B954">
        <v>949</v>
      </c>
      <c r="D954" t="s">
        <v>676</v>
      </c>
      <c r="E954" s="1">
        <v>45212</v>
      </c>
      <c r="F954">
        <v>100007</v>
      </c>
      <c r="G954" t="str">
        <f>_xlfn.XLOOKUP(ohrm_timesheet_action_log[[#This Row],[timesheet_id]],ohrm_timesheet[timesheet_id],ohrm_timesheet[Employee Name],"NF",0,1)</f>
        <v>x_Ritesh Narayan Singh</v>
      </c>
      <c r="H954" t="str">
        <f>_xlfn.XLOOKUP(ohrm_timesheet_action_log[[#This Row],[timesheet_id]],ohrm_timesheet[timesheet_id],ohrm_timesheet[state],"NF",0,1)</f>
        <v>APPROVED</v>
      </c>
      <c r="I954" s="1">
        <f>_xlfn.XLOOKUP(ohrm_timesheet_action_log[[#This Row],[timesheet_id]],ohrm_timesheet[timesheet_id],ohrm_timesheet[start_date],"NF",0,1)</f>
        <v>45201</v>
      </c>
      <c r="J954" s="1">
        <f>_xlfn.XLOOKUP(ohrm_timesheet_action_log[[#This Row],[timesheet_id]],ohrm_timesheet[timesheet_id],ohrm_timesheet[end_date],"NF",0,1)</f>
        <v>45207</v>
      </c>
      <c r="K954">
        <f>_xlfn.XLOOKUP(ohrm_timesheet_action_log[[#This Row],[timesheet_id]],ohrm_timesheet[timesheet_id],ohrm_timesheet[Year],"NF",0,1)</f>
        <v>2023</v>
      </c>
      <c r="L954">
        <f>_xlfn.XLOOKUP(ohrm_timesheet_action_log[[#This Row],[timesheet_id]],ohrm_timesheet[timesheet_id],ohrm_timesheet[Month],"NF",0,1)</f>
        <v>10</v>
      </c>
    </row>
    <row r="955" spans="1:12" x14ac:dyDescent="0.3">
      <c r="A955">
        <v>611</v>
      </c>
      <c r="B955">
        <v>950</v>
      </c>
      <c r="D955" t="s">
        <v>676</v>
      </c>
      <c r="E955" s="1">
        <v>45215</v>
      </c>
      <c r="F955">
        <v>100006</v>
      </c>
      <c r="G955" t="str">
        <f>_xlfn.XLOOKUP(ohrm_timesheet_action_log[[#This Row],[timesheet_id]],ohrm_timesheet[timesheet_id],ohrm_timesheet[Employee Name],"NF",0,1)</f>
        <v>Sourav Rathor</v>
      </c>
      <c r="H955" t="str">
        <f>_xlfn.XLOOKUP(ohrm_timesheet_action_log[[#This Row],[timesheet_id]],ohrm_timesheet[timesheet_id],ohrm_timesheet[state],"NF",0,1)</f>
        <v>APPROVED</v>
      </c>
      <c r="I955" s="1">
        <f>_xlfn.XLOOKUP(ohrm_timesheet_action_log[[#This Row],[timesheet_id]],ohrm_timesheet[timesheet_id],ohrm_timesheet[start_date],"NF",0,1)</f>
        <v>45208</v>
      </c>
      <c r="J955" s="1">
        <f>_xlfn.XLOOKUP(ohrm_timesheet_action_log[[#This Row],[timesheet_id]],ohrm_timesheet[timesheet_id],ohrm_timesheet[end_date],"NF",0,1)</f>
        <v>45214</v>
      </c>
      <c r="K955">
        <f>_xlfn.XLOOKUP(ohrm_timesheet_action_log[[#This Row],[timesheet_id]],ohrm_timesheet[timesheet_id],ohrm_timesheet[Year],"NF",0,1)</f>
        <v>2023</v>
      </c>
      <c r="L955">
        <f>_xlfn.XLOOKUP(ohrm_timesheet_action_log[[#This Row],[timesheet_id]],ohrm_timesheet[timesheet_id],ohrm_timesheet[Month],"NF",0,1)</f>
        <v>10</v>
      </c>
    </row>
    <row r="956" spans="1:12" x14ac:dyDescent="0.3">
      <c r="A956">
        <v>605</v>
      </c>
      <c r="B956">
        <v>951</v>
      </c>
      <c r="D956" t="s">
        <v>676</v>
      </c>
      <c r="E956" s="1">
        <v>45215</v>
      </c>
      <c r="F956">
        <v>100009</v>
      </c>
      <c r="G956" t="str">
        <f>_xlfn.XLOOKUP(ohrm_timesheet_action_log[[#This Row],[timesheet_id]],ohrm_timesheet[timesheet_id],ohrm_timesheet[Employee Name],"NF",0,1)</f>
        <v>Preeti Tyagi</v>
      </c>
      <c r="H956" t="str">
        <f>_xlfn.XLOOKUP(ohrm_timesheet_action_log[[#This Row],[timesheet_id]],ohrm_timesheet[timesheet_id],ohrm_timesheet[state],"NF",0,1)</f>
        <v>APPROVED</v>
      </c>
      <c r="I956" s="1">
        <f>_xlfn.XLOOKUP(ohrm_timesheet_action_log[[#This Row],[timesheet_id]],ohrm_timesheet[timesheet_id],ohrm_timesheet[start_date],"NF",0,1)</f>
        <v>45201</v>
      </c>
      <c r="J956" s="1">
        <f>_xlfn.XLOOKUP(ohrm_timesheet_action_log[[#This Row],[timesheet_id]],ohrm_timesheet[timesheet_id],ohrm_timesheet[end_date],"NF",0,1)</f>
        <v>45207</v>
      </c>
      <c r="K956">
        <f>_xlfn.XLOOKUP(ohrm_timesheet_action_log[[#This Row],[timesheet_id]],ohrm_timesheet[timesheet_id],ohrm_timesheet[Year],"NF",0,1)</f>
        <v>2023</v>
      </c>
      <c r="L956">
        <f>_xlfn.XLOOKUP(ohrm_timesheet_action_log[[#This Row],[timesheet_id]],ohrm_timesheet[timesheet_id],ohrm_timesheet[Month],"NF",0,1)</f>
        <v>10</v>
      </c>
    </row>
    <row r="957" spans="1:12" x14ac:dyDescent="0.3">
      <c r="A957">
        <v>613</v>
      </c>
      <c r="B957">
        <v>952</v>
      </c>
      <c r="D957" t="s">
        <v>676</v>
      </c>
      <c r="E957" s="1">
        <v>45215</v>
      </c>
      <c r="F957">
        <v>100009</v>
      </c>
      <c r="G957" t="str">
        <f>_xlfn.XLOOKUP(ohrm_timesheet_action_log[[#This Row],[timesheet_id]],ohrm_timesheet[timesheet_id],ohrm_timesheet[Employee Name],"NF",0,1)</f>
        <v>Preeti Tyagi</v>
      </c>
      <c r="H957" t="str">
        <f>_xlfn.XLOOKUP(ohrm_timesheet_action_log[[#This Row],[timesheet_id]],ohrm_timesheet[timesheet_id],ohrm_timesheet[state],"NF",0,1)</f>
        <v>APPROVED</v>
      </c>
      <c r="I957" s="1">
        <f>_xlfn.XLOOKUP(ohrm_timesheet_action_log[[#This Row],[timesheet_id]],ohrm_timesheet[timesheet_id],ohrm_timesheet[start_date],"NF",0,1)</f>
        <v>45208</v>
      </c>
      <c r="J957" s="1">
        <f>_xlfn.XLOOKUP(ohrm_timesheet_action_log[[#This Row],[timesheet_id]],ohrm_timesheet[timesheet_id],ohrm_timesheet[end_date],"NF",0,1)</f>
        <v>45214</v>
      </c>
      <c r="K957">
        <f>_xlfn.XLOOKUP(ohrm_timesheet_action_log[[#This Row],[timesheet_id]],ohrm_timesheet[timesheet_id],ohrm_timesheet[Year],"NF",0,1)</f>
        <v>2023</v>
      </c>
      <c r="L957">
        <f>_xlfn.XLOOKUP(ohrm_timesheet_action_log[[#This Row],[timesheet_id]],ohrm_timesheet[timesheet_id],ohrm_timesheet[Month],"NF",0,1)</f>
        <v>10</v>
      </c>
    </row>
    <row r="958" spans="1:12" x14ac:dyDescent="0.3">
      <c r="A958">
        <v>598</v>
      </c>
      <c r="B958">
        <v>953</v>
      </c>
      <c r="D958" t="s">
        <v>675</v>
      </c>
      <c r="E958" s="1">
        <v>45220</v>
      </c>
      <c r="F958">
        <v>3</v>
      </c>
      <c r="G958" t="str">
        <f>_xlfn.XLOOKUP(ohrm_timesheet_action_log[[#This Row],[timesheet_id]],ohrm_timesheet[timesheet_id],ohrm_timesheet[Employee Name],"NF",0,1)</f>
        <v>x_Ritesh Narayan Singh</v>
      </c>
      <c r="H958" t="str">
        <f>_xlfn.XLOOKUP(ohrm_timesheet_action_log[[#This Row],[timesheet_id]],ohrm_timesheet[timesheet_id],ohrm_timesheet[state],"NF",0,1)</f>
        <v>APPROVED</v>
      </c>
      <c r="I958" s="1">
        <f>_xlfn.XLOOKUP(ohrm_timesheet_action_log[[#This Row],[timesheet_id]],ohrm_timesheet[timesheet_id],ohrm_timesheet[start_date],"NF",0,1)</f>
        <v>45201</v>
      </c>
      <c r="J958" s="1">
        <f>_xlfn.XLOOKUP(ohrm_timesheet_action_log[[#This Row],[timesheet_id]],ohrm_timesheet[timesheet_id],ohrm_timesheet[end_date],"NF",0,1)</f>
        <v>45207</v>
      </c>
      <c r="K958">
        <f>_xlfn.XLOOKUP(ohrm_timesheet_action_log[[#This Row],[timesheet_id]],ohrm_timesheet[timesheet_id],ohrm_timesheet[Year],"NF",0,1)</f>
        <v>2023</v>
      </c>
      <c r="L958">
        <f>_xlfn.XLOOKUP(ohrm_timesheet_action_log[[#This Row],[timesheet_id]],ohrm_timesheet[timesheet_id],ohrm_timesheet[Month],"NF",0,1)</f>
        <v>10</v>
      </c>
    </row>
    <row r="959" spans="1:12" x14ac:dyDescent="0.3">
      <c r="A959">
        <v>570</v>
      </c>
      <c r="B959">
        <v>954</v>
      </c>
      <c r="D959" t="s">
        <v>675</v>
      </c>
      <c r="E959" s="1">
        <v>45220</v>
      </c>
      <c r="F959">
        <v>3</v>
      </c>
      <c r="G959" t="str">
        <f>_xlfn.XLOOKUP(ohrm_timesheet_action_log[[#This Row],[timesheet_id]],ohrm_timesheet[timesheet_id],ohrm_timesheet[Employee Name],"NF",0,1)</f>
        <v>Dinesh Agrawal</v>
      </c>
      <c r="H959" t="str">
        <f>_xlfn.XLOOKUP(ohrm_timesheet_action_log[[#This Row],[timesheet_id]],ohrm_timesheet[timesheet_id],ohrm_timesheet[state],"NF",0,1)</f>
        <v>APPROVED</v>
      </c>
      <c r="I959" s="1">
        <f>_xlfn.XLOOKUP(ohrm_timesheet_action_log[[#This Row],[timesheet_id]],ohrm_timesheet[timesheet_id],ohrm_timesheet[start_date],"NF",0,1)</f>
        <v>45173</v>
      </c>
      <c r="J959" s="1">
        <f>_xlfn.XLOOKUP(ohrm_timesheet_action_log[[#This Row],[timesheet_id]],ohrm_timesheet[timesheet_id],ohrm_timesheet[end_date],"NF",0,1)</f>
        <v>45179</v>
      </c>
      <c r="K959">
        <f>_xlfn.XLOOKUP(ohrm_timesheet_action_log[[#This Row],[timesheet_id]],ohrm_timesheet[timesheet_id],ohrm_timesheet[Year],"NF",0,1)</f>
        <v>2023</v>
      </c>
      <c r="L959">
        <f>_xlfn.XLOOKUP(ohrm_timesheet_action_log[[#This Row],[timesheet_id]],ohrm_timesheet[timesheet_id],ohrm_timesheet[Month],"NF",0,1)</f>
        <v>9</v>
      </c>
    </row>
    <row r="960" spans="1:12" x14ac:dyDescent="0.3">
      <c r="A960">
        <v>601</v>
      </c>
      <c r="B960">
        <v>955</v>
      </c>
      <c r="D960" t="s">
        <v>675</v>
      </c>
      <c r="E960" s="1">
        <v>45220</v>
      </c>
      <c r="F960">
        <v>3</v>
      </c>
      <c r="G960" t="str">
        <f>_xlfn.XLOOKUP(ohrm_timesheet_action_log[[#This Row],[timesheet_id]],ohrm_timesheet[timesheet_id],ohrm_timesheet[Employee Name],"NF",0,1)</f>
        <v>Dinesh Agrawal</v>
      </c>
      <c r="H960" t="str">
        <f>_xlfn.XLOOKUP(ohrm_timesheet_action_log[[#This Row],[timesheet_id]],ohrm_timesheet[timesheet_id],ohrm_timesheet[state],"NF",0,1)</f>
        <v>APPROVED</v>
      </c>
      <c r="I960" s="1">
        <f>_xlfn.XLOOKUP(ohrm_timesheet_action_log[[#This Row],[timesheet_id]],ohrm_timesheet[timesheet_id],ohrm_timesheet[start_date],"NF",0,1)</f>
        <v>45180</v>
      </c>
      <c r="J960" s="1">
        <f>_xlfn.XLOOKUP(ohrm_timesheet_action_log[[#This Row],[timesheet_id]],ohrm_timesheet[timesheet_id],ohrm_timesheet[end_date],"NF",0,1)</f>
        <v>45186</v>
      </c>
      <c r="K960">
        <f>_xlfn.XLOOKUP(ohrm_timesheet_action_log[[#This Row],[timesheet_id]],ohrm_timesheet[timesheet_id],ohrm_timesheet[Year],"NF",0,1)</f>
        <v>2023</v>
      </c>
      <c r="L960">
        <f>_xlfn.XLOOKUP(ohrm_timesheet_action_log[[#This Row],[timesheet_id]],ohrm_timesheet[timesheet_id],ohrm_timesheet[Month],"NF",0,1)</f>
        <v>9</v>
      </c>
    </row>
    <row r="961" spans="1:12" x14ac:dyDescent="0.3">
      <c r="A961">
        <v>602</v>
      </c>
      <c r="B961">
        <v>956</v>
      </c>
      <c r="D961" t="s">
        <v>675</v>
      </c>
      <c r="E961" s="1">
        <v>45220</v>
      </c>
      <c r="F961">
        <v>3</v>
      </c>
      <c r="G961" t="str">
        <f>_xlfn.XLOOKUP(ohrm_timesheet_action_log[[#This Row],[timesheet_id]],ohrm_timesheet[timesheet_id],ohrm_timesheet[Employee Name],"NF",0,1)</f>
        <v>Dinesh Agrawal</v>
      </c>
      <c r="H961" t="str">
        <f>_xlfn.XLOOKUP(ohrm_timesheet_action_log[[#This Row],[timesheet_id]],ohrm_timesheet[timesheet_id],ohrm_timesheet[state],"NF",0,1)</f>
        <v>APPROVED</v>
      </c>
      <c r="I961" s="1">
        <f>_xlfn.XLOOKUP(ohrm_timesheet_action_log[[#This Row],[timesheet_id]],ohrm_timesheet[timesheet_id],ohrm_timesheet[start_date],"NF",0,1)</f>
        <v>45187</v>
      </c>
      <c r="J961" s="1">
        <f>_xlfn.XLOOKUP(ohrm_timesheet_action_log[[#This Row],[timesheet_id]],ohrm_timesheet[timesheet_id],ohrm_timesheet[end_date],"NF",0,1)</f>
        <v>45193</v>
      </c>
      <c r="K961">
        <f>_xlfn.XLOOKUP(ohrm_timesheet_action_log[[#This Row],[timesheet_id]],ohrm_timesheet[timesheet_id],ohrm_timesheet[Year],"NF",0,1)</f>
        <v>2023</v>
      </c>
      <c r="L961">
        <f>_xlfn.XLOOKUP(ohrm_timesheet_action_log[[#This Row],[timesheet_id]],ohrm_timesheet[timesheet_id],ohrm_timesheet[Month],"NF",0,1)</f>
        <v>9</v>
      </c>
    </row>
    <row r="962" spans="1:12" x14ac:dyDescent="0.3">
      <c r="A962">
        <v>585</v>
      </c>
      <c r="B962">
        <v>957</v>
      </c>
      <c r="D962" t="s">
        <v>675</v>
      </c>
      <c r="E962" s="1">
        <v>45220</v>
      </c>
      <c r="F962">
        <v>3</v>
      </c>
      <c r="G962" t="str">
        <f>_xlfn.XLOOKUP(ohrm_timesheet_action_log[[#This Row],[timesheet_id]],ohrm_timesheet[timesheet_id],ohrm_timesheet[Employee Name],"NF",0,1)</f>
        <v>Dinesh Agrawal</v>
      </c>
      <c r="H962" t="str">
        <f>_xlfn.XLOOKUP(ohrm_timesheet_action_log[[#This Row],[timesheet_id]],ohrm_timesheet[timesheet_id],ohrm_timesheet[state],"NF",0,1)</f>
        <v>APPROVED</v>
      </c>
      <c r="I962" s="1">
        <f>_xlfn.XLOOKUP(ohrm_timesheet_action_log[[#This Row],[timesheet_id]],ohrm_timesheet[timesheet_id],ohrm_timesheet[start_date],"NF",0,1)</f>
        <v>45194</v>
      </c>
      <c r="J962" s="1">
        <f>_xlfn.XLOOKUP(ohrm_timesheet_action_log[[#This Row],[timesheet_id]],ohrm_timesheet[timesheet_id],ohrm_timesheet[end_date],"NF",0,1)</f>
        <v>45200</v>
      </c>
      <c r="K962">
        <f>_xlfn.XLOOKUP(ohrm_timesheet_action_log[[#This Row],[timesheet_id]],ohrm_timesheet[timesheet_id],ohrm_timesheet[Year],"NF",0,1)</f>
        <v>2023</v>
      </c>
      <c r="L962">
        <f>_xlfn.XLOOKUP(ohrm_timesheet_action_log[[#This Row],[timesheet_id]],ohrm_timesheet[timesheet_id],ohrm_timesheet[Month],"NF",0,1)</f>
        <v>9</v>
      </c>
    </row>
    <row r="963" spans="1:12" x14ac:dyDescent="0.3">
      <c r="A963">
        <v>542</v>
      </c>
      <c r="B963">
        <v>958</v>
      </c>
      <c r="D963" t="s">
        <v>675</v>
      </c>
      <c r="E963" s="1">
        <v>45220</v>
      </c>
      <c r="F963">
        <v>3</v>
      </c>
      <c r="G963" t="str">
        <f>_xlfn.XLOOKUP(ohrm_timesheet_action_log[[#This Row],[timesheet_id]],ohrm_timesheet[timesheet_id],ohrm_timesheet[Employee Name],"NF",0,1)</f>
        <v>Preeti Tyagi</v>
      </c>
      <c r="H963" t="str">
        <f>_xlfn.XLOOKUP(ohrm_timesheet_action_log[[#This Row],[timesheet_id]],ohrm_timesheet[timesheet_id],ohrm_timesheet[state],"NF",0,1)</f>
        <v>APPROVED</v>
      </c>
      <c r="I963" s="1">
        <f>_xlfn.XLOOKUP(ohrm_timesheet_action_log[[#This Row],[timesheet_id]],ohrm_timesheet[timesheet_id],ohrm_timesheet[start_date],"NF",0,1)</f>
        <v>45152</v>
      </c>
      <c r="J963" s="1">
        <f>_xlfn.XLOOKUP(ohrm_timesheet_action_log[[#This Row],[timesheet_id]],ohrm_timesheet[timesheet_id],ohrm_timesheet[end_date],"NF",0,1)</f>
        <v>45158</v>
      </c>
      <c r="K963">
        <f>_xlfn.XLOOKUP(ohrm_timesheet_action_log[[#This Row],[timesheet_id]],ohrm_timesheet[timesheet_id],ohrm_timesheet[Year],"NF",0,1)</f>
        <v>2023</v>
      </c>
      <c r="L963">
        <f>_xlfn.XLOOKUP(ohrm_timesheet_action_log[[#This Row],[timesheet_id]],ohrm_timesheet[timesheet_id],ohrm_timesheet[Month],"NF",0,1)</f>
        <v>8</v>
      </c>
    </row>
    <row r="964" spans="1:12" x14ac:dyDescent="0.3">
      <c r="A964">
        <v>547</v>
      </c>
      <c r="B964">
        <v>959</v>
      </c>
      <c r="D964" t="s">
        <v>675</v>
      </c>
      <c r="E964" s="1">
        <v>45220</v>
      </c>
      <c r="F964">
        <v>3</v>
      </c>
      <c r="G964" t="str">
        <f>_xlfn.XLOOKUP(ohrm_timesheet_action_log[[#This Row],[timesheet_id]],ohrm_timesheet[timesheet_id],ohrm_timesheet[Employee Name],"NF",0,1)</f>
        <v>Preeti Tyagi</v>
      </c>
      <c r="H964" t="str">
        <f>_xlfn.XLOOKUP(ohrm_timesheet_action_log[[#This Row],[timesheet_id]],ohrm_timesheet[timesheet_id],ohrm_timesheet[state],"NF",0,1)</f>
        <v>APPROVED</v>
      </c>
      <c r="I964" s="1">
        <f>_xlfn.XLOOKUP(ohrm_timesheet_action_log[[#This Row],[timesheet_id]],ohrm_timesheet[timesheet_id],ohrm_timesheet[start_date],"NF",0,1)</f>
        <v>45159</v>
      </c>
      <c r="J964" s="1">
        <f>_xlfn.XLOOKUP(ohrm_timesheet_action_log[[#This Row],[timesheet_id]],ohrm_timesheet[timesheet_id],ohrm_timesheet[end_date],"NF",0,1)</f>
        <v>45165</v>
      </c>
      <c r="K964">
        <f>_xlfn.XLOOKUP(ohrm_timesheet_action_log[[#This Row],[timesheet_id]],ohrm_timesheet[timesheet_id],ohrm_timesheet[Year],"NF",0,1)</f>
        <v>2023</v>
      </c>
      <c r="L964">
        <f>_xlfn.XLOOKUP(ohrm_timesheet_action_log[[#This Row],[timesheet_id]],ohrm_timesheet[timesheet_id],ohrm_timesheet[Month],"NF",0,1)</f>
        <v>8</v>
      </c>
    </row>
    <row r="965" spans="1:12" x14ac:dyDescent="0.3">
      <c r="A965">
        <v>587</v>
      </c>
      <c r="B965">
        <v>960</v>
      </c>
      <c r="D965" t="s">
        <v>675</v>
      </c>
      <c r="E965" s="1">
        <v>45220</v>
      </c>
      <c r="F965">
        <v>3</v>
      </c>
      <c r="G965" t="str">
        <f>_xlfn.XLOOKUP(ohrm_timesheet_action_log[[#This Row],[timesheet_id]],ohrm_timesheet[timesheet_id],ohrm_timesheet[Employee Name],"NF",0,1)</f>
        <v>Preeti Tyagi</v>
      </c>
      <c r="H965" t="str">
        <f>_xlfn.XLOOKUP(ohrm_timesheet_action_log[[#This Row],[timesheet_id]],ohrm_timesheet[timesheet_id],ohrm_timesheet[state],"NF",0,1)</f>
        <v>APPROVED</v>
      </c>
      <c r="I965" s="1">
        <f>_xlfn.XLOOKUP(ohrm_timesheet_action_log[[#This Row],[timesheet_id]],ohrm_timesheet[timesheet_id],ohrm_timesheet[start_date],"NF",0,1)</f>
        <v>45173</v>
      </c>
      <c r="J965" s="1">
        <f>_xlfn.XLOOKUP(ohrm_timesheet_action_log[[#This Row],[timesheet_id]],ohrm_timesheet[timesheet_id],ohrm_timesheet[end_date],"NF",0,1)</f>
        <v>45179</v>
      </c>
      <c r="K965">
        <f>_xlfn.XLOOKUP(ohrm_timesheet_action_log[[#This Row],[timesheet_id]],ohrm_timesheet[timesheet_id],ohrm_timesheet[Year],"NF",0,1)</f>
        <v>2023</v>
      </c>
      <c r="L965">
        <f>_xlfn.XLOOKUP(ohrm_timesheet_action_log[[#This Row],[timesheet_id]],ohrm_timesheet[timesheet_id],ohrm_timesheet[Month],"NF",0,1)</f>
        <v>9</v>
      </c>
    </row>
    <row r="966" spans="1:12" x14ac:dyDescent="0.3">
      <c r="A966">
        <v>588</v>
      </c>
      <c r="B966">
        <v>961</v>
      </c>
      <c r="D966" t="s">
        <v>675</v>
      </c>
      <c r="E966" s="1">
        <v>45220</v>
      </c>
      <c r="F966">
        <v>3</v>
      </c>
      <c r="G966" t="str">
        <f>_xlfn.XLOOKUP(ohrm_timesheet_action_log[[#This Row],[timesheet_id]],ohrm_timesheet[timesheet_id],ohrm_timesheet[Employee Name],"NF",0,1)</f>
        <v>Preeti Tyagi</v>
      </c>
      <c r="H966" t="str">
        <f>_xlfn.XLOOKUP(ohrm_timesheet_action_log[[#This Row],[timesheet_id]],ohrm_timesheet[timesheet_id],ohrm_timesheet[state],"NF",0,1)</f>
        <v>APPROVED</v>
      </c>
      <c r="I966" s="1">
        <f>_xlfn.XLOOKUP(ohrm_timesheet_action_log[[#This Row],[timesheet_id]],ohrm_timesheet[timesheet_id],ohrm_timesheet[start_date],"NF",0,1)</f>
        <v>45180</v>
      </c>
      <c r="J966" s="1">
        <f>_xlfn.XLOOKUP(ohrm_timesheet_action_log[[#This Row],[timesheet_id]],ohrm_timesheet[timesheet_id],ohrm_timesheet[end_date],"NF",0,1)</f>
        <v>45186</v>
      </c>
      <c r="K966">
        <f>_xlfn.XLOOKUP(ohrm_timesheet_action_log[[#This Row],[timesheet_id]],ohrm_timesheet[timesheet_id],ohrm_timesheet[Year],"NF",0,1)</f>
        <v>2023</v>
      </c>
      <c r="L966">
        <f>_xlfn.XLOOKUP(ohrm_timesheet_action_log[[#This Row],[timesheet_id]],ohrm_timesheet[timesheet_id],ohrm_timesheet[Month],"NF",0,1)</f>
        <v>9</v>
      </c>
    </row>
    <row r="967" spans="1:12" x14ac:dyDescent="0.3">
      <c r="A967">
        <v>589</v>
      </c>
      <c r="B967">
        <v>962</v>
      </c>
      <c r="D967" t="s">
        <v>675</v>
      </c>
      <c r="E967" s="1">
        <v>45220</v>
      </c>
      <c r="F967">
        <v>3</v>
      </c>
      <c r="G967" t="str">
        <f>_xlfn.XLOOKUP(ohrm_timesheet_action_log[[#This Row],[timesheet_id]],ohrm_timesheet[timesheet_id],ohrm_timesheet[Employee Name],"NF",0,1)</f>
        <v>Preeti Tyagi</v>
      </c>
      <c r="H967" t="str">
        <f>_xlfn.XLOOKUP(ohrm_timesheet_action_log[[#This Row],[timesheet_id]],ohrm_timesheet[timesheet_id],ohrm_timesheet[state],"NF",0,1)</f>
        <v>APPROVED</v>
      </c>
      <c r="I967" s="1">
        <f>_xlfn.XLOOKUP(ohrm_timesheet_action_log[[#This Row],[timesheet_id]],ohrm_timesheet[timesheet_id],ohrm_timesheet[start_date],"NF",0,1)</f>
        <v>45187</v>
      </c>
      <c r="J967" s="1">
        <f>_xlfn.XLOOKUP(ohrm_timesheet_action_log[[#This Row],[timesheet_id]],ohrm_timesheet[timesheet_id],ohrm_timesheet[end_date],"NF",0,1)</f>
        <v>45193</v>
      </c>
      <c r="K967">
        <f>_xlfn.XLOOKUP(ohrm_timesheet_action_log[[#This Row],[timesheet_id]],ohrm_timesheet[timesheet_id],ohrm_timesheet[Year],"NF",0,1)</f>
        <v>2023</v>
      </c>
      <c r="L967">
        <f>_xlfn.XLOOKUP(ohrm_timesheet_action_log[[#This Row],[timesheet_id]],ohrm_timesheet[timesheet_id],ohrm_timesheet[Month],"NF",0,1)</f>
        <v>9</v>
      </c>
    </row>
    <row r="968" spans="1:12" x14ac:dyDescent="0.3">
      <c r="A968">
        <v>586</v>
      </c>
      <c r="B968">
        <v>963</v>
      </c>
      <c r="D968" t="s">
        <v>675</v>
      </c>
      <c r="E968" s="1">
        <v>45220</v>
      </c>
      <c r="F968">
        <v>3</v>
      </c>
      <c r="G968" t="str">
        <f>_xlfn.XLOOKUP(ohrm_timesheet_action_log[[#This Row],[timesheet_id]],ohrm_timesheet[timesheet_id],ohrm_timesheet[Employee Name],"NF",0,1)</f>
        <v>Preeti Tyagi</v>
      </c>
      <c r="H968" t="str">
        <f>_xlfn.XLOOKUP(ohrm_timesheet_action_log[[#This Row],[timesheet_id]],ohrm_timesheet[timesheet_id],ohrm_timesheet[state],"NF",0,1)</f>
        <v>APPROVED</v>
      </c>
      <c r="I968" s="1">
        <f>_xlfn.XLOOKUP(ohrm_timesheet_action_log[[#This Row],[timesheet_id]],ohrm_timesheet[timesheet_id],ohrm_timesheet[start_date],"NF",0,1)</f>
        <v>45194</v>
      </c>
      <c r="J968" s="1">
        <f>_xlfn.XLOOKUP(ohrm_timesheet_action_log[[#This Row],[timesheet_id]],ohrm_timesheet[timesheet_id],ohrm_timesheet[end_date],"NF",0,1)</f>
        <v>45200</v>
      </c>
      <c r="K968">
        <f>_xlfn.XLOOKUP(ohrm_timesheet_action_log[[#This Row],[timesheet_id]],ohrm_timesheet[timesheet_id],ohrm_timesheet[Year],"NF",0,1)</f>
        <v>2023</v>
      </c>
      <c r="L968">
        <f>_xlfn.XLOOKUP(ohrm_timesheet_action_log[[#This Row],[timesheet_id]],ohrm_timesheet[timesheet_id],ohrm_timesheet[Month],"NF",0,1)</f>
        <v>9</v>
      </c>
    </row>
    <row r="969" spans="1:12" x14ac:dyDescent="0.3">
      <c r="A969">
        <v>605</v>
      </c>
      <c r="B969">
        <v>964</v>
      </c>
      <c r="D969" t="s">
        <v>675</v>
      </c>
      <c r="E969" s="1">
        <v>45220</v>
      </c>
      <c r="F969">
        <v>3</v>
      </c>
      <c r="G969" t="str">
        <f>_xlfn.XLOOKUP(ohrm_timesheet_action_log[[#This Row],[timesheet_id]],ohrm_timesheet[timesheet_id],ohrm_timesheet[Employee Name],"NF",0,1)</f>
        <v>Preeti Tyagi</v>
      </c>
      <c r="H969" t="str">
        <f>_xlfn.XLOOKUP(ohrm_timesheet_action_log[[#This Row],[timesheet_id]],ohrm_timesheet[timesheet_id],ohrm_timesheet[state],"NF",0,1)</f>
        <v>APPROVED</v>
      </c>
      <c r="I969" s="1">
        <f>_xlfn.XLOOKUP(ohrm_timesheet_action_log[[#This Row],[timesheet_id]],ohrm_timesheet[timesheet_id],ohrm_timesheet[start_date],"NF",0,1)</f>
        <v>45201</v>
      </c>
      <c r="J969" s="1">
        <f>_xlfn.XLOOKUP(ohrm_timesheet_action_log[[#This Row],[timesheet_id]],ohrm_timesheet[timesheet_id],ohrm_timesheet[end_date],"NF",0,1)</f>
        <v>45207</v>
      </c>
      <c r="K969">
        <f>_xlfn.XLOOKUP(ohrm_timesheet_action_log[[#This Row],[timesheet_id]],ohrm_timesheet[timesheet_id],ohrm_timesheet[Year],"NF",0,1)</f>
        <v>2023</v>
      </c>
      <c r="L969">
        <f>_xlfn.XLOOKUP(ohrm_timesheet_action_log[[#This Row],[timesheet_id]],ohrm_timesheet[timesheet_id],ohrm_timesheet[Month],"NF",0,1)</f>
        <v>10</v>
      </c>
    </row>
    <row r="970" spans="1:12" x14ac:dyDescent="0.3">
      <c r="A970">
        <v>613</v>
      </c>
      <c r="B970">
        <v>965</v>
      </c>
      <c r="D970" t="s">
        <v>675</v>
      </c>
      <c r="E970" s="1">
        <v>45220</v>
      </c>
      <c r="F970">
        <v>3</v>
      </c>
      <c r="G970" t="str">
        <f>_xlfn.XLOOKUP(ohrm_timesheet_action_log[[#This Row],[timesheet_id]],ohrm_timesheet[timesheet_id],ohrm_timesheet[Employee Name],"NF",0,1)</f>
        <v>Preeti Tyagi</v>
      </c>
      <c r="H970" t="str">
        <f>_xlfn.XLOOKUP(ohrm_timesheet_action_log[[#This Row],[timesheet_id]],ohrm_timesheet[timesheet_id],ohrm_timesheet[state],"NF",0,1)</f>
        <v>APPROVED</v>
      </c>
      <c r="I970" s="1">
        <f>_xlfn.XLOOKUP(ohrm_timesheet_action_log[[#This Row],[timesheet_id]],ohrm_timesheet[timesheet_id],ohrm_timesheet[start_date],"NF",0,1)</f>
        <v>45208</v>
      </c>
      <c r="J970" s="1">
        <f>_xlfn.XLOOKUP(ohrm_timesheet_action_log[[#This Row],[timesheet_id]],ohrm_timesheet[timesheet_id],ohrm_timesheet[end_date],"NF",0,1)</f>
        <v>45214</v>
      </c>
      <c r="K970">
        <f>_xlfn.XLOOKUP(ohrm_timesheet_action_log[[#This Row],[timesheet_id]],ohrm_timesheet[timesheet_id],ohrm_timesheet[Year],"NF",0,1)</f>
        <v>2023</v>
      </c>
      <c r="L970">
        <f>_xlfn.XLOOKUP(ohrm_timesheet_action_log[[#This Row],[timesheet_id]],ohrm_timesheet[timesheet_id],ohrm_timesheet[Month],"NF",0,1)</f>
        <v>10</v>
      </c>
    </row>
    <row r="971" spans="1:12" x14ac:dyDescent="0.3">
      <c r="A971">
        <v>564</v>
      </c>
      <c r="B971">
        <v>966</v>
      </c>
      <c r="D971" t="s">
        <v>675</v>
      </c>
      <c r="E971" s="1">
        <v>45220</v>
      </c>
      <c r="F971">
        <v>3</v>
      </c>
      <c r="G971" t="str">
        <f>_xlfn.XLOOKUP(ohrm_timesheet_action_log[[#This Row],[timesheet_id]],ohrm_timesheet[timesheet_id],ohrm_timesheet[Employee Name],"NF",0,1)</f>
        <v>Preeti Tyagi</v>
      </c>
      <c r="H971" t="str">
        <f>_xlfn.XLOOKUP(ohrm_timesheet_action_log[[#This Row],[timesheet_id]],ohrm_timesheet[timesheet_id],ohrm_timesheet[state],"NF",0,1)</f>
        <v>APPROVED</v>
      </c>
      <c r="I971" s="1">
        <f>_xlfn.XLOOKUP(ohrm_timesheet_action_log[[#This Row],[timesheet_id]],ohrm_timesheet[timesheet_id],ohrm_timesheet[start_date],"NF",0,1)</f>
        <v>45166</v>
      </c>
      <c r="J971" s="1">
        <f>_xlfn.XLOOKUP(ohrm_timesheet_action_log[[#This Row],[timesheet_id]],ohrm_timesheet[timesheet_id],ohrm_timesheet[end_date],"NF",0,1)</f>
        <v>45172</v>
      </c>
      <c r="K971">
        <f>_xlfn.XLOOKUP(ohrm_timesheet_action_log[[#This Row],[timesheet_id]],ohrm_timesheet[timesheet_id],ohrm_timesheet[Year],"NF",0,1)</f>
        <v>2023</v>
      </c>
      <c r="L971">
        <f>_xlfn.XLOOKUP(ohrm_timesheet_action_log[[#This Row],[timesheet_id]],ohrm_timesheet[timesheet_id],ohrm_timesheet[Month],"NF",0,1)</f>
        <v>8</v>
      </c>
    </row>
    <row r="972" spans="1:12" x14ac:dyDescent="0.3">
      <c r="A972">
        <v>611</v>
      </c>
      <c r="B972">
        <v>967</v>
      </c>
      <c r="D972" t="s">
        <v>675</v>
      </c>
      <c r="E972" s="1">
        <v>45220</v>
      </c>
      <c r="F972">
        <v>3</v>
      </c>
      <c r="G972" t="str">
        <f>_xlfn.XLOOKUP(ohrm_timesheet_action_log[[#This Row],[timesheet_id]],ohrm_timesheet[timesheet_id],ohrm_timesheet[Employee Name],"NF",0,1)</f>
        <v>Sourav Rathor</v>
      </c>
      <c r="H972" t="str">
        <f>_xlfn.XLOOKUP(ohrm_timesheet_action_log[[#This Row],[timesheet_id]],ohrm_timesheet[timesheet_id],ohrm_timesheet[state],"NF",0,1)</f>
        <v>APPROVED</v>
      </c>
      <c r="I972" s="1">
        <f>_xlfn.XLOOKUP(ohrm_timesheet_action_log[[#This Row],[timesheet_id]],ohrm_timesheet[timesheet_id],ohrm_timesheet[start_date],"NF",0,1)</f>
        <v>45208</v>
      </c>
      <c r="J972" s="1">
        <f>_xlfn.XLOOKUP(ohrm_timesheet_action_log[[#This Row],[timesheet_id]],ohrm_timesheet[timesheet_id],ohrm_timesheet[end_date],"NF",0,1)</f>
        <v>45214</v>
      </c>
      <c r="K972">
        <f>_xlfn.XLOOKUP(ohrm_timesheet_action_log[[#This Row],[timesheet_id]],ohrm_timesheet[timesheet_id],ohrm_timesheet[Year],"NF",0,1)</f>
        <v>2023</v>
      </c>
      <c r="L972">
        <f>_xlfn.XLOOKUP(ohrm_timesheet_action_log[[#This Row],[timesheet_id]],ohrm_timesheet[timesheet_id],ohrm_timesheet[Month],"NF",0,1)</f>
        <v>10</v>
      </c>
    </row>
    <row r="973" spans="1:12" x14ac:dyDescent="0.3">
      <c r="A973">
        <v>599</v>
      </c>
      <c r="B973">
        <v>968</v>
      </c>
      <c r="D973" t="s">
        <v>675</v>
      </c>
      <c r="E973" s="1">
        <v>45220</v>
      </c>
      <c r="F973">
        <v>3</v>
      </c>
      <c r="G973" t="str">
        <f>_xlfn.XLOOKUP(ohrm_timesheet_action_log[[#This Row],[timesheet_id]],ohrm_timesheet[timesheet_id],ohrm_timesheet[Employee Name],"NF",0,1)</f>
        <v>Sourav Rathor</v>
      </c>
      <c r="H973" t="str">
        <f>_xlfn.XLOOKUP(ohrm_timesheet_action_log[[#This Row],[timesheet_id]],ohrm_timesheet[timesheet_id],ohrm_timesheet[state],"NF",0,1)</f>
        <v>APPROVED</v>
      </c>
      <c r="I973" s="1">
        <f>_xlfn.XLOOKUP(ohrm_timesheet_action_log[[#This Row],[timesheet_id]],ohrm_timesheet[timesheet_id],ohrm_timesheet[start_date],"NF",0,1)</f>
        <v>45201</v>
      </c>
      <c r="J973" s="1">
        <f>_xlfn.XLOOKUP(ohrm_timesheet_action_log[[#This Row],[timesheet_id]],ohrm_timesheet[timesheet_id],ohrm_timesheet[end_date],"NF",0,1)</f>
        <v>45207</v>
      </c>
      <c r="K973">
        <f>_xlfn.XLOOKUP(ohrm_timesheet_action_log[[#This Row],[timesheet_id]],ohrm_timesheet[timesheet_id],ohrm_timesheet[Year],"NF",0,1)</f>
        <v>2023</v>
      </c>
      <c r="L973">
        <f>_xlfn.XLOOKUP(ohrm_timesheet_action_log[[#This Row],[timesheet_id]],ohrm_timesheet[timesheet_id],ohrm_timesheet[Month],"NF",0,1)</f>
        <v>10</v>
      </c>
    </row>
    <row r="974" spans="1:12" x14ac:dyDescent="0.3">
      <c r="A974">
        <v>612</v>
      </c>
      <c r="B974">
        <v>969</v>
      </c>
      <c r="D974" t="s">
        <v>676</v>
      </c>
      <c r="E974" s="1">
        <v>45226</v>
      </c>
      <c r="F974">
        <v>100009</v>
      </c>
      <c r="G974" t="str">
        <f>_xlfn.XLOOKUP(ohrm_timesheet_action_log[[#This Row],[timesheet_id]],ohrm_timesheet[timesheet_id],ohrm_timesheet[Employee Name],"NF",0,1)</f>
        <v>Preeti Tyagi</v>
      </c>
      <c r="H974" t="str">
        <f>_xlfn.XLOOKUP(ohrm_timesheet_action_log[[#This Row],[timesheet_id]],ohrm_timesheet[timesheet_id],ohrm_timesheet[state],"NF",0,1)</f>
        <v>APPROVED</v>
      </c>
      <c r="I974" s="1">
        <f>_xlfn.XLOOKUP(ohrm_timesheet_action_log[[#This Row],[timesheet_id]],ohrm_timesheet[timesheet_id],ohrm_timesheet[start_date],"NF",0,1)</f>
        <v>45215</v>
      </c>
      <c r="J974" s="1">
        <f>_xlfn.XLOOKUP(ohrm_timesheet_action_log[[#This Row],[timesheet_id]],ohrm_timesheet[timesheet_id],ohrm_timesheet[end_date],"NF",0,1)</f>
        <v>45221</v>
      </c>
      <c r="K974">
        <f>_xlfn.XLOOKUP(ohrm_timesheet_action_log[[#This Row],[timesheet_id]],ohrm_timesheet[timesheet_id],ohrm_timesheet[Year],"NF",0,1)</f>
        <v>2023</v>
      </c>
      <c r="L974">
        <f>_xlfn.XLOOKUP(ohrm_timesheet_action_log[[#This Row],[timesheet_id]],ohrm_timesheet[timesheet_id],ohrm_timesheet[Month],"NF",0,1)</f>
        <v>10</v>
      </c>
    </row>
    <row r="975" spans="1:12" x14ac:dyDescent="0.3">
      <c r="A975">
        <v>619</v>
      </c>
      <c r="B975">
        <v>970</v>
      </c>
      <c r="D975" t="s">
        <v>676</v>
      </c>
      <c r="E975" s="1">
        <v>45226</v>
      </c>
      <c r="F975">
        <v>100009</v>
      </c>
      <c r="G975" t="str">
        <f>_xlfn.XLOOKUP(ohrm_timesheet_action_log[[#This Row],[timesheet_id]],ohrm_timesheet[timesheet_id],ohrm_timesheet[Employee Name],"NF",0,1)</f>
        <v>Preeti Tyagi</v>
      </c>
      <c r="H975" t="str">
        <f>_xlfn.XLOOKUP(ohrm_timesheet_action_log[[#This Row],[timesheet_id]],ohrm_timesheet[timesheet_id],ohrm_timesheet[state],"NF",0,1)</f>
        <v>APPROVED</v>
      </c>
      <c r="I975" s="1">
        <f>_xlfn.XLOOKUP(ohrm_timesheet_action_log[[#This Row],[timesheet_id]],ohrm_timesheet[timesheet_id],ohrm_timesheet[start_date],"NF",0,1)</f>
        <v>45222</v>
      </c>
      <c r="J975" s="1">
        <f>_xlfn.XLOOKUP(ohrm_timesheet_action_log[[#This Row],[timesheet_id]],ohrm_timesheet[timesheet_id],ohrm_timesheet[end_date],"NF",0,1)</f>
        <v>45228</v>
      </c>
      <c r="K975">
        <f>_xlfn.XLOOKUP(ohrm_timesheet_action_log[[#This Row],[timesheet_id]],ohrm_timesheet[timesheet_id],ohrm_timesheet[Year],"NF",0,1)</f>
        <v>2023</v>
      </c>
      <c r="L975">
        <f>_xlfn.XLOOKUP(ohrm_timesheet_action_log[[#This Row],[timesheet_id]],ohrm_timesheet[timesheet_id],ohrm_timesheet[Month],"NF",0,1)</f>
        <v>10</v>
      </c>
    </row>
    <row r="976" spans="1:12" x14ac:dyDescent="0.3">
      <c r="A976">
        <v>609</v>
      </c>
      <c r="B976">
        <v>971</v>
      </c>
      <c r="D976" t="s">
        <v>676</v>
      </c>
      <c r="E976" s="1">
        <v>45226</v>
      </c>
      <c r="F976">
        <v>100007</v>
      </c>
      <c r="G976" t="str">
        <f>_xlfn.XLOOKUP(ohrm_timesheet_action_log[[#This Row],[timesheet_id]],ohrm_timesheet[timesheet_id],ohrm_timesheet[Employee Name],"NF",0,1)</f>
        <v>x_Ritesh Narayan Singh</v>
      </c>
      <c r="H976" t="str">
        <f>_xlfn.XLOOKUP(ohrm_timesheet_action_log[[#This Row],[timesheet_id]],ohrm_timesheet[timesheet_id],ohrm_timesheet[state],"NF",0,1)</f>
        <v>APPROVED</v>
      </c>
      <c r="I976" s="1">
        <f>_xlfn.XLOOKUP(ohrm_timesheet_action_log[[#This Row],[timesheet_id]],ohrm_timesheet[timesheet_id],ohrm_timesheet[start_date],"NF",0,1)</f>
        <v>45208</v>
      </c>
      <c r="J976" s="1">
        <f>_xlfn.XLOOKUP(ohrm_timesheet_action_log[[#This Row],[timesheet_id]],ohrm_timesheet[timesheet_id],ohrm_timesheet[end_date],"NF",0,1)</f>
        <v>45214</v>
      </c>
      <c r="K976">
        <f>_xlfn.XLOOKUP(ohrm_timesheet_action_log[[#This Row],[timesheet_id]],ohrm_timesheet[timesheet_id],ohrm_timesheet[Year],"NF",0,1)</f>
        <v>2023</v>
      </c>
      <c r="L976">
        <f>_xlfn.XLOOKUP(ohrm_timesheet_action_log[[#This Row],[timesheet_id]],ohrm_timesheet[timesheet_id],ohrm_timesheet[Month],"NF",0,1)</f>
        <v>10</v>
      </c>
    </row>
    <row r="977" spans="1:12" x14ac:dyDescent="0.3">
      <c r="A977">
        <v>610</v>
      </c>
      <c r="B977">
        <v>972</v>
      </c>
      <c r="D977" t="s">
        <v>676</v>
      </c>
      <c r="E977" s="1">
        <v>45226</v>
      </c>
      <c r="F977">
        <v>100006</v>
      </c>
      <c r="G977" t="str">
        <f>_xlfn.XLOOKUP(ohrm_timesheet_action_log[[#This Row],[timesheet_id]],ohrm_timesheet[timesheet_id],ohrm_timesheet[Employee Name],"NF",0,1)</f>
        <v>Sourav Rathor</v>
      </c>
      <c r="H977" t="str">
        <f>_xlfn.XLOOKUP(ohrm_timesheet_action_log[[#This Row],[timesheet_id]],ohrm_timesheet[timesheet_id],ohrm_timesheet[state],"NF",0,1)</f>
        <v>APPROVED</v>
      </c>
      <c r="I977" s="1">
        <f>_xlfn.XLOOKUP(ohrm_timesheet_action_log[[#This Row],[timesheet_id]],ohrm_timesheet[timesheet_id],ohrm_timesheet[start_date],"NF",0,1)</f>
        <v>45215</v>
      </c>
      <c r="J977" s="1">
        <f>_xlfn.XLOOKUP(ohrm_timesheet_action_log[[#This Row],[timesheet_id]],ohrm_timesheet[timesheet_id],ohrm_timesheet[end_date],"NF",0,1)</f>
        <v>45221</v>
      </c>
      <c r="K977">
        <f>_xlfn.XLOOKUP(ohrm_timesheet_action_log[[#This Row],[timesheet_id]],ohrm_timesheet[timesheet_id],ohrm_timesheet[Year],"NF",0,1)</f>
        <v>2023</v>
      </c>
      <c r="L977">
        <f>_xlfn.XLOOKUP(ohrm_timesheet_action_log[[#This Row],[timesheet_id]],ohrm_timesheet[timesheet_id],ohrm_timesheet[Month],"NF",0,1)</f>
        <v>10</v>
      </c>
    </row>
    <row r="978" spans="1:12" x14ac:dyDescent="0.3">
      <c r="A978">
        <v>623</v>
      </c>
      <c r="B978">
        <v>973</v>
      </c>
      <c r="D978" t="s">
        <v>676</v>
      </c>
      <c r="E978" s="1">
        <v>45226</v>
      </c>
      <c r="F978">
        <v>100006</v>
      </c>
      <c r="G978" t="str">
        <f>_xlfn.XLOOKUP(ohrm_timesheet_action_log[[#This Row],[timesheet_id]],ohrm_timesheet[timesheet_id],ohrm_timesheet[Employee Name],"NF",0,1)</f>
        <v>Sourav Rathor</v>
      </c>
      <c r="H978" t="str">
        <f>_xlfn.XLOOKUP(ohrm_timesheet_action_log[[#This Row],[timesheet_id]],ohrm_timesheet[timesheet_id],ohrm_timesheet[state],"NF",0,1)</f>
        <v>APPROVED</v>
      </c>
      <c r="I978" s="1">
        <f>_xlfn.XLOOKUP(ohrm_timesheet_action_log[[#This Row],[timesheet_id]],ohrm_timesheet[timesheet_id],ohrm_timesheet[start_date],"NF",0,1)</f>
        <v>45222</v>
      </c>
      <c r="J978" s="1">
        <f>_xlfn.XLOOKUP(ohrm_timesheet_action_log[[#This Row],[timesheet_id]],ohrm_timesheet[timesheet_id],ohrm_timesheet[end_date],"NF",0,1)</f>
        <v>45228</v>
      </c>
      <c r="K978">
        <f>_xlfn.XLOOKUP(ohrm_timesheet_action_log[[#This Row],[timesheet_id]],ohrm_timesheet[timesheet_id],ohrm_timesheet[Year],"NF",0,1)</f>
        <v>2023</v>
      </c>
      <c r="L978">
        <f>_xlfn.XLOOKUP(ohrm_timesheet_action_log[[#This Row],[timesheet_id]],ohrm_timesheet[timesheet_id],ohrm_timesheet[Month],"NF",0,1)</f>
        <v>10</v>
      </c>
    </row>
    <row r="979" spans="1:12" x14ac:dyDescent="0.3">
      <c r="A979">
        <v>627</v>
      </c>
      <c r="B979">
        <v>974</v>
      </c>
      <c r="D979" t="s">
        <v>676</v>
      </c>
      <c r="E979" s="1">
        <v>45230</v>
      </c>
      <c r="F979">
        <v>100009</v>
      </c>
      <c r="G979" t="str">
        <f>_xlfn.XLOOKUP(ohrm_timesheet_action_log[[#This Row],[timesheet_id]],ohrm_timesheet[timesheet_id],ohrm_timesheet[Employee Name],"NF",0,1)</f>
        <v>Preeti Tyagi</v>
      </c>
      <c r="H979" t="str">
        <f>_xlfn.XLOOKUP(ohrm_timesheet_action_log[[#This Row],[timesheet_id]],ohrm_timesheet[timesheet_id],ohrm_timesheet[state],"NF",0,1)</f>
        <v>APPROVED</v>
      </c>
      <c r="I979" s="1">
        <f>_xlfn.XLOOKUP(ohrm_timesheet_action_log[[#This Row],[timesheet_id]],ohrm_timesheet[timesheet_id],ohrm_timesheet[start_date],"NF",0,1)</f>
        <v>45229</v>
      </c>
      <c r="J979" s="1">
        <f>_xlfn.XLOOKUP(ohrm_timesheet_action_log[[#This Row],[timesheet_id]],ohrm_timesheet[timesheet_id],ohrm_timesheet[end_date],"NF",0,1)</f>
        <v>45235</v>
      </c>
      <c r="K979">
        <f>_xlfn.XLOOKUP(ohrm_timesheet_action_log[[#This Row],[timesheet_id]],ohrm_timesheet[timesheet_id],ohrm_timesheet[Year],"NF",0,1)</f>
        <v>2023</v>
      </c>
      <c r="L979">
        <f>_xlfn.XLOOKUP(ohrm_timesheet_action_log[[#This Row],[timesheet_id]],ohrm_timesheet[timesheet_id],ohrm_timesheet[Month],"NF",0,1)</f>
        <v>10</v>
      </c>
    </row>
    <row r="980" spans="1:12" x14ac:dyDescent="0.3">
      <c r="A980">
        <v>629</v>
      </c>
      <c r="B980">
        <v>975</v>
      </c>
      <c r="D980" t="s">
        <v>676</v>
      </c>
      <c r="E980" s="1">
        <v>45230</v>
      </c>
      <c r="F980">
        <v>6</v>
      </c>
      <c r="G980" t="str">
        <f>_xlfn.XLOOKUP(ohrm_timesheet_action_log[[#This Row],[timesheet_id]],ohrm_timesheet[timesheet_id],ohrm_timesheet[Employee Name],"NF",0,1)</f>
        <v>Shekhar Sharma</v>
      </c>
      <c r="H980" t="str">
        <f>_xlfn.XLOOKUP(ohrm_timesheet_action_log[[#This Row],[timesheet_id]],ohrm_timesheet[timesheet_id],ohrm_timesheet[state],"NF",0,1)</f>
        <v>APPROVED</v>
      </c>
      <c r="I980" s="1">
        <f>_xlfn.XLOOKUP(ohrm_timesheet_action_log[[#This Row],[timesheet_id]],ohrm_timesheet[timesheet_id],ohrm_timesheet[start_date],"NF",0,1)</f>
        <v>45201</v>
      </c>
      <c r="J980" s="1">
        <f>_xlfn.XLOOKUP(ohrm_timesheet_action_log[[#This Row],[timesheet_id]],ohrm_timesheet[timesheet_id],ohrm_timesheet[end_date],"NF",0,1)</f>
        <v>45207</v>
      </c>
      <c r="K980">
        <f>_xlfn.XLOOKUP(ohrm_timesheet_action_log[[#This Row],[timesheet_id]],ohrm_timesheet[timesheet_id],ohrm_timesheet[Year],"NF",0,1)</f>
        <v>2023</v>
      </c>
      <c r="L980">
        <f>_xlfn.XLOOKUP(ohrm_timesheet_action_log[[#This Row],[timesheet_id]],ohrm_timesheet[timesheet_id],ohrm_timesheet[Month],"NF",0,1)</f>
        <v>10</v>
      </c>
    </row>
    <row r="981" spans="1:12" x14ac:dyDescent="0.3">
      <c r="A981">
        <v>608</v>
      </c>
      <c r="B981">
        <v>976</v>
      </c>
      <c r="D981" t="s">
        <v>676</v>
      </c>
      <c r="E981" s="1">
        <v>45230</v>
      </c>
      <c r="F981">
        <v>6</v>
      </c>
      <c r="G981" t="str">
        <f>_xlfn.XLOOKUP(ohrm_timesheet_action_log[[#This Row],[timesheet_id]],ohrm_timesheet[timesheet_id],ohrm_timesheet[Employee Name],"NF",0,1)</f>
        <v>Shekhar Sharma</v>
      </c>
      <c r="H981" t="str">
        <f>_xlfn.XLOOKUP(ohrm_timesheet_action_log[[#This Row],[timesheet_id]],ohrm_timesheet[timesheet_id],ohrm_timesheet[state],"NF",0,1)</f>
        <v>APPROVED</v>
      </c>
      <c r="I981" s="1">
        <f>_xlfn.XLOOKUP(ohrm_timesheet_action_log[[#This Row],[timesheet_id]],ohrm_timesheet[timesheet_id],ohrm_timesheet[start_date],"NF",0,1)</f>
        <v>45208</v>
      </c>
      <c r="J981" s="1">
        <f>_xlfn.XLOOKUP(ohrm_timesheet_action_log[[#This Row],[timesheet_id]],ohrm_timesheet[timesheet_id],ohrm_timesheet[end_date],"NF",0,1)</f>
        <v>45214</v>
      </c>
      <c r="K981">
        <f>_xlfn.XLOOKUP(ohrm_timesheet_action_log[[#This Row],[timesheet_id]],ohrm_timesheet[timesheet_id],ohrm_timesheet[Year],"NF",0,1)</f>
        <v>2023</v>
      </c>
      <c r="L981">
        <f>_xlfn.XLOOKUP(ohrm_timesheet_action_log[[#This Row],[timesheet_id]],ohrm_timesheet[timesheet_id],ohrm_timesheet[Month],"NF",0,1)</f>
        <v>10</v>
      </c>
    </row>
    <row r="982" spans="1:12" x14ac:dyDescent="0.3">
      <c r="A982">
        <v>630</v>
      </c>
      <c r="B982">
        <v>977</v>
      </c>
      <c r="D982" t="s">
        <v>676</v>
      </c>
      <c r="E982" s="1">
        <v>45230</v>
      </c>
      <c r="F982">
        <v>6</v>
      </c>
      <c r="G982" t="str">
        <f>_xlfn.XLOOKUP(ohrm_timesheet_action_log[[#This Row],[timesheet_id]],ohrm_timesheet[timesheet_id],ohrm_timesheet[Employee Name],"NF",0,1)</f>
        <v>Shekhar Sharma</v>
      </c>
      <c r="H982" t="str">
        <f>_xlfn.XLOOKUP(ohrm_timesheet_action_log[[#This Row],[timesheet_id]],ohrm_timesheet[timesheet_id],ohrm_timesheet[state],"NF",0,1)</f>
        <v>APPROVED</v>
      </c>
      <c r="I982" s="1">
        <f>_xlfn.XLOOKUP(ohrm_timesheet_action_log[[#This Row],[timesheet_id]],ohrm_timesheet[timesheet_id],ohrm_timesheet[start_date],"NF",0,1)</f>
        <v>45215</v>
      </c>
      <c r="J982" s="1">
        <f>_xlfn.XLOOKUP(ohrm_timesheet_action_log[[#This Row],[timesheet_id]],ohrm_timesheet[timesheet_id],ohrm_timesheet[end_date],"NF",0,1)</f>
        <v>45221</v>
      </c>
      <c r="K982">
        <f>_xlfn.XLOOKUP(ohrm_timesheet_action_log[[#This Row],[timesheet_id]],ohrm_timesheet[timesheet_id],ohrm_timesheet[Year],"NF",0,1)</f>
        <v>2023</v>
      </c>
      <c r="L982">
        <f>_xlfn.XLOOKUP(ohrm_timesheet_action_log[[#This Row],[timesheet_id]],ohrm_timesheet[timesheet_id],ohrm_timesheet[Month],"NF",0,1)</f>
        <v>10</v>
      </c>
    </row>
    <row r="983" spans="1:12" x14ac:dyDescent="0.3">
      <c r="A983">
        <v>622</v>
      </c>
      <c r="B983">
        <v>978</v>
      </c>
      <c r="D983" t="s">
        <v>676</v>
      </c>
      <c r="E983" s="1">
        <v>45230</v>
      </c>
      <c r="F983">
        <v>6</v>
      </c>
      <c r="G983" t="str">
        <f>_xlfn.XLOOKUP(ohrm_timesheet_action_log[[#This Row],[timesheet_id]],ohrm_timesheet[timesheet_id],ohrm_timesheet[Employee Name],"NF",0,1)</f>
        <v>Shekhar Sharma</v>
      </c>
      <c r="H983" t="str">
        <f>_xlfn.XLOOKUP(ohrm_timesheet_action_log[[#This Row],[timesheet_id]],ohrm_timesheet[timesheet_id],ohrm_timesheet[state],"NF",0,1)</f>
        <v>APPROVED</v>
      </c>
      <c r="I983" s="1">
        <f>_xlfn.XLOOKUP(ohrm_timesheet_action_log[[#This Row],[timesheet_id]],ohrm_timesheet[timesheet_id],ohrm_timesheet[start_date],"NF",0,1)</f>
        <v>45222</v>
      </c>
      <c r="J983" s="1">
        <f>_xlfn.XLOOKUP(ohrm_timesheet_action_log[[#This Row],[timesheet_id]],ohrm_timesheet[timesheet_id],ohrm_timesheet[end_date],"NF",0,1)</f>
        <v>45228</v>
      </c>
      <c r="K983">
        <f>_xlfn.XLOOKUP(ohrm_timesheet_action_log[[#This Row],[timesheet_id]],ohrm_timesheet[timesheet_id],ohrm_timesheet[Year],"NF",0,1)</f>
        <v>2023</v>
      </c>
      <c r="L983">
        <f>_xlfn.XLOOKUP(ohrm_timesheet_action_log[[#This Row],[timesheet_id]],ohrm_timesheet[timesheet_id],ohrm_timesheet[Month],"NF",0,1)</f>
        <v>10</v>
      </c>
    </row>
    <row r="984" spans="1:12" x14ac:dyDescent="0.3">
      <c r="A984">
        <v>628</v>
      </c>
      <c r="B984">
        <v>979</v>
      </c>
      <c r="D984" t="s">
        <v>676</v>
      </c>
      <c r="E984" s="1">
        <v>45230</v>
      </c>
      <c r="F984">
        <v>6</v>
      </c>
      <c r="G984" t="str">
        <f>_xlfn.XLOOKUP(ohrm_timesheet_action_log[[#This Row],[timesheet_id]],ohrm_timesheet[timesheet_id],ohrm_timesheet[Employee Name],"NF",0,1)</f>
        <v>Shekhar Sharma</v>
      </c>
      <c r="H984" t="str">
        <f>_xlfn.XLOOKUP(ohrm_timesheet_action_log[[#This Row],[timesheet_id]],ohrm_timesheet[timesheet_id],ohrm_timesheet[state],"NF",0,1)</f>
        <v>APPROVED</v>
      </c>
      <c r="I984" s="1">
        <f>_xlfn.XLOOKUP(ohrm_timesheet_action_log[[#This Row],[timesheet_id]],ohrm_timesheet[timesheet_id],ohrm_timesheet[start_date],"NF",0,1)</f>
        <v>45229</v>
      </c>
      <c r="J984" s="1">
        <f>_xlfn.XLOOKUP(ohrm_timesheet_action_log[[#This Row],[timesheet_id]],ohrm_timesheet[timesheet_id],ohrm_timesheet[end_date],"NF",0,1)</f>
        <v>45235</v>
      </c>
      <c r="K984">
        <f>_xlfn.XLOOKUP(ohrm_timesheet_action_log[[#This Row],[timesheet_id]],ohrm_timesheet[timesheet_id],ohrm_timesheet[Year],"NF",0,1)</f>
        <v>2023</v>
      </c>
      <c r="L984">
        <f>_xlfn.XLOOKUP(ohrm_timesheet_action_log[[#This Row],[timesheet_id]],ohrm_timesheet[timesheet_id],ohrm_timesheet[Month],"NF",0,1)</f>
        <v>10</v>
      </c>
    </row>
    <row r="985" spans="1:12" x14ac:dyDescent="0.3">
      <c r="A985">
        <v>620</v>
      </c>
      <c r="B985">
        <v>980</v>
      </c>
      <c r="D985" t="s">
        <v>676</v>
      </c>
      <c r="E985" s="1">
        <v>45230</v>
      </c>
      <c r="F985">
        <v>100007</v>
      </c>
      <c r="G985" t="str">
        <f>_xlfn.XLOOKUP(ohrm_timesheet_action_log[[#This Row],[timesheet_id]],ohrm_timesheet[timesheet_id],ohrm_timesheet[Employee Name],"NF",0,1)</f>
        <v>x_Ritesh Narayan Singh</v>
      </c>
      <c r="H985" t="str">
        <f>_xlfn.XLOOKUP(ohrm_timesheet_action_log[[#This Row],[timesheet_id]],ohrm_timesheet[timesheet_id],ohrm_timesheet[state],"NF",0,1)</f>
        <v>APPROVED</v>
      </c>
      <c r="I985" s="1">
        <f>_xlfn.XLOOKUP(ohrm_timesheet_action_log[[#This Row],[timesheet_id]],ohrm_timesheet[timesheet_id],ohrm_timesheet[start_date],"NF",0,1)</f>
        <v>45222</v>
      </c>
      <c r="J985" s="1">
        <f>_xlfn.XLOOKUP(ohrm_timesheet_action_log[[#This Row],[timesheet_id]],ohrm_timesheet[timesheet_id],ohrm_timesheet[end_date],"NF",0,1)</f>
        <v>45228</v>
      </c>
      <c r="K985">
        <f>_xlfn.XLOOKUP(ohrm_timesheet_action_log[[#This Row],[timesheet_id]],ohrm_timesheet[timesheet_id],ohrm_timesheet[Year],"NF",0,1)</f>
        <v>2023</v>
      </c>
      <c r="L985">
        <f>_xlfn.XLOOKUP(ohrm_timesheet_action_log[[#This Row],[timesheet_id]],ohrm_timesheet[timesheet_id],ohrm_timesheet[Month],"NF",0,1)</f>
        <v>10</v>
      </c>
    </row>
    <row r="986" spans="1:12" x14ac:dyDescent="0.3">
      <c r="A986">
        <v>581</v>
      </c>
      <c r="B986">
        <v>981</v>
      </c>
      <c r="D986" t="s">
        <v>676</v>
      </c>
      <c r="E986" s="1">
        <v>45230</v>
      </c>
      <c r="F986">
        <v>15</v>
      </c>
      <c r="G986" t="str">
        <f>_xlfn.XLOOKUP(ohrm_timesheet_action_log[[#This Row],[timesheet_id]],ohrm_timesheet[timesheet_id],ohrm_timesheet[Employee Name],"NF",0,1)</f>
        <v>Gaurav Kokcha</v>
      </c>
      <c r="H986" t="str">
        <f>_xlfn.XLOOKUP(ohrm_timesheet_action_log[[#This Row],[timesheet_id]],ohrm_timesheet[timesheet_id],ohrm_timesheet[state],"NF",0,1)</f>
        <v>APPROVED</v>
      </c>
      <c r="I986" s="1">
        <f>_xlfn.XLOOKUP(ohrm_timesheet_action_log[[#This Row],[timesheet_id]],ohrm_timesheet[timesheet_id],ohrm_timesheet[start_date],"NF",0,1)</f>
        <v>45187</v>
      </c>
      <c r="J986" s="1">
        <f>_xlfn.XLOOKUP(ohrm_timesheet_action_log[[#This Row],[timesheet_id]],ohrm_timesheet[timesheet_id],ohrm_timesheet[end_date],"NF",0,1)</f>
        <v>45193</v>
      </c>
      <c r="K986">
        <f>_xlfn.XLOOKUP(ohrm_timesheet_action_log[[#This Row],[timesheet_id]],ohrm_timesheet[timesheet_id],ohrm_timesheet[Year],"NF",0,1)</f>
        <v>2023</v>
      </c>
      <c r="L986">
        <f>_xlfn.XLOOKUP(ohrm_timesheet_action_log[[#This Row],[timesheet_id]],ohrm_timesheet[timesheet_id],ohrm_timesheet[Month],"NF",0,1)</f>
        <v>9</v>
      </c>
    </row>
    <row r="987" spans="1:12" x14ac:dyDescent="0.3">
      <c r="A987">
        <v>616</v>
      </c>
      <c r="B987">
        <v>982</v>
      </c>
      <c r="D987" t="s">
        <v>676</v>
      </c>
      <c r="E987" s="1">
        <v>45230</v>
      </c>
      <c r="F987">
        <v>15</v>
      </c>
      <c r="G987" t="str">
        <f>_xlfn.XLOOKUP(ohrm_timesheet_action_log[[#This Row],[timesheet_id]],ohrm_timesheet[timesheet_id],ohrm_timesheet[Employee Name],"NF",0,1)</f>
        <v>Gaurav Kokcha</v>
      </c>
      <c r="H987" t="str">
        <f>_xlfn.XLOOKUP(ohrm_timesheet_action_log[[#This Row],[timesheet_id]],ohrm_timesheet[timesheet_id],ohrm_timesheet[state],"NF",0,1)</f>
        <v>APPROVED</v>
      </c>
      <c r="I987" s="1">
        <f>_xlfn.XLOOKUP(ohrm_timesheet_action_log[[#This Row],[timesheet_id]],ohrm_timesheet[timesheet_id],ohrm_timesheet[start_date],"NF",0,1)</f>
        <v>45201</v>
      </c>
      <c r="J987" s="1">
        <f>_xlfn.XLOOKUP(ohrm_timesheet_action_log[[#This Row],[timesheet_id]],ohrm_timesheet[timesheet_id],ohrm_timesheet[end_date],"NF",0,1)</f>
        <v>45207</v>
      </c>
      <c r="K987">
        <f>_xlfn.XLOOKUP(ohrm_timesheet_action_log[[#This Row],[timesheet_id]],ohrm_timesheet[timesheet_id],ohrm_timesheet[Year],"NF",0,1)</f>
        <v>2023</v>
      </c>
      <c r="L987">
        <f>_xlfn.XLOOKUP(ohrm_timesheet_action_log[[#This Row],[timesheet_id]],ohrm_timesheet[timesheet_id],ohrm_timesheet[Month],"NF",0,1)</f>
        <v>10</v>
      </c>
    </row>
    <row r="988" spans="1:12" x14ac:dyDescent="0.3">
      <c r="A988">
        <v>581</v>
      </c>
      <c r="B988">
        <v>983</v>
      </c>
      <c r="C988" t="s">
        <v>682</v>
      </c>
      <c r="D988" t="s">
        <v>675</v>
      </c>
      <c r="E988" s="1">
        <v>45230</v>
      </c>
      <c r="F988">
        <v>100007</v>
      </c>
      <c r="G988" t="str">
        <f>_xlfn.XLOOKUP(ohrm_timesheet_action_log[[#This Row],[timesheet_id]],ohrm_timesheet[timesheet_id],ohrm_timesheet[Employee Name],"NF",0,1)</f>
        <v>Gaurav Kokcha</v>
      </c>
      <c r="H988" t="str">
        <f>_xlfn.XLOOKUP(ohrm_timesheet_action_log[[#This Row],[timesheet_id]],ohrm_timesheet[timesheet_id],ohrm_timesheet[state],"NF",0,1)</f>
        <v>APPROVED</v>
      </c>
      <c r="I988" s="1">
        <f>_xlfn.XLOOKUP(ohrm_timesheet_action_log[[#This Row],[timesheet_id]],ohrm_timesheet[timesheet_id],ohrm_timesheet[start_date],"NF",0,1)</f>
        <v>45187</v>
      </c>
      <c r="J988" s="1">
        <f>_xlfn.XLOOKUP(ohrm_timesheet_action_log[[#This Row],[timesheet_id]],ohrm_timesheet[timesheet_id],ohrm_timesheet[end_date],"NF",0,1)</f>
        <v>45193</v>
      </c>
      <c r="K988">
        <f>_xlfn.XLOOKUP(ohrm_timesheet_action_log[[#This Row],[timesheet_id]],ohrm_timesheet[timesheet_id],ohrm_timesheet[Year],"NF",0,1)</f>
        <v>2023</v>
      </c>
      <c r="L988">
        <f>_xlfn.XLOOKUP(ohrm_timesheet_action_log[[#This Row],[timesheet_id]],ohrm_timesheet[timesheet_id],ohrm_timesheet[Month],"NF",0,1)</f>
        <v>9</v>
      </c>
    </row>
    <row r="989" spans="1:12" x14ac:dyDescent="0.3">
      <c r="A989">
        <v>617</v>
      </c>
      <c r="B989">
        <v>984</v>
      </c>
      <c r="D989" t="s">
        <v>676</v>
      </c>
      <c r="E989" s="1">
        <v>45230</v>
      </c>
      <c r="F989">
        <v>15</v>
      </c>
      <c r="G989" t="str">
        <f>_xlfn.XLOOKUP(ohrm_timesheet_action_log[[#This Row],[timesheet_id]],ohrm_timesheet[timesheet_id],ohrm_timesheet[Employee Name],"NF",0,1)</f>
        <v>Gaurav Kokcha</v>
      </c>
      <c r="H989" t="str">
        <f>_xlfn.XLOOKUP(ohrm_timesheet_action_log[[#This Row],[timesheet_id]],ohrm_timesheet[timesheet_id],ohrm_timesheet[state],"NF",0,1)</f>
        <v>APPROVED</v>
      </c>
      <c r="I989" s="1">
        <f>_xlfn.XLOOKUP(ohrm_timesheet_action_log[[#This Row],[timesheet_id]],ohrm_timesheet[timesheet_id],ohrm_timesheet[start_date],"NF",0,1)</f>
        <v>45208</v>
      </c>
      <c r="J989" s="1">
        <f>_xlfn.XLOOKUP(ohrm_timesheet_action_log[[#This Row],[timesheet_id]],ohrm_timesheet[timesheet_id],ohrm_timesheet[end_date],"NF",0,1)</f>
        <v>45214</v>
      </c>
      <c r="K989">
        <f>_xlfn.XLOOKUP(ohrm_timesheet_action_log[[#This Row],[timesheet_id]],ohrm_timesheet[timesheet_id],ohrm_timesheet[Year],"NF",0,1)</f>
        <v>2023</v>
      </c>
      <c r="L989">
        <f>_xlfn.XLOOKUP(ohrm_timesheet_action_log[[#This Row],[timesheet_id]],ohrm_timesheet[timesheet_id],ohrm_timesheet[Month],"NF",0,1)</f>
        <v>10</v>
      </c>
    </row>
    <row r="990" spans="1:12" x14ac:dyDescent="0.3">
      <c r="A990">
        <v>615</v>
      </c>
      <c r="B990">
        <v>985</v>
      </c>
      <c r="D990" t="s">
        <v>676</v>
      </c>
      <c r="E990" s="1">
        <v>45230</v>
      </c>
      <c r="F990">
        <v>15</v>
      </c>
      <c r="G990" t="str">
        <f>_xlfn.XLOOKUP(ohrm_timesheet_action_log[[#This Row],[timesheet_id]],ohrm_timesheet[timesheet_id],ohrm_timesheet[Employee Name],"NF",0,1)</f>
        <v>Gaurav Kokcha</v>
      </c>
      <c r="H990" t="str">
        <f>_xlfn.XLOOKUP(ohrm_timesheet_action_log[[#This Row],[timesheet_id]],ohrm_timesheet[timesheet_id],ohrm_timesheet[state],"NF",0,1)</f>
        <v>APPROVED</v>
      </c>
      <c r="I990" s="1">
        <f>_xlfn.XLOOKUP(ohrm_timesheet_action_log[[#This Row],[timesheet_id]],ohrm_timesheet[timesheet_id],ohrm_timesheet[start_date],"NF",0,1)</f>
        <v>45215</v>
      </c>
      <c r="J990" s="1">
        <f>_xlfn.XLOOKUP(ohrm_timesheet_action_log[[#This Row],[timesheet_id]],ohrm_timesheet[timesheet_id],ohrm_timesheet[end_date],"NF",0,1)</f>
        <v>45221</v>
      </c>
      <c r="K990">
        <f>_xlfn.XLOOKUP(ohrm_timesheet_action_log[[#This Row],[timesheet_id]],ohrm_timesheet[timesheet_id],ohrm_timesheet[Year],"NF",0,1)</f>
        <v>2023</v>
      </c>
      <c r="L990">
        <f>_xlfn.XLOOKUP(ohrm_timesheet_action_log[[#This Row],[timesheet_id]],ohrm_timesheet[timesheet_id],ohrm_timesheet[Month],"NF",0,1)</f>
        <v>10</v>
      </c>
    </row>
    <row r="991" spans="1:12" x14ac:dyDescent="0.3">
      <c r="A991">
        <v>632</v>
      </c>
      <c r="B991">
        <v>986</v>
      </c>
      <c r="D991" t="s">
        <v>676</v>
      </c>
      <c r="E991" s="1">
        <v>45230</v>
      </c>
      <c r="F991">
        <v>15</v>
      </c>
      <c r="G991" t="str">
        <f>_xlfn.XLOOKUP(ohrm_timesheet_action_log[[#This Row],[timesheet_id]],ohrm_timesheet[timesheet_id],ohrm_timesheet[Employee Name],"NF",0,1)</f>
        <v>Gaurav Kokcha</v>
      </c>
      <c r="H991" t="str">
        <f>_xlfn.XLOOKUP(ohrm_timesheet_action_log[[#This Row],[timesheet_id]],ohrm_timesheet[timesheet_id],ohrm_timesheet[state],"NF",0,1)</f>
        <v>APPROVED</v>
      </c>
      <c r="I991" s="1">
        <f>_xlfn.XLOOKUP(ohrm_timesheet_action_log[[#This Row],[timesheet_id]],ohrm_timesheet[timesheet_id],ohrm_timesheet[start_date],"NF",0,1)</f>
        <v>45222</v>
      </c>
      <c r="J991" s="1">
        <f>_xlfn.XLOOKUP(ohrm_timesheet_action_log[[#This Row],[timesheet_id]],ohrm_timesheet[timesheet_id],ohrm_timesheet[end_date],"NF",0,1)</f>
        <v>45228</v>
      </c>
      <c r="K991">
        <f>_xlfn.XLOOKUP(ohrm_timesheet_action_log[[#This Row],[timesheet_id]],ohrm_timesheet[timesheet_id],ohrm_timesheet[Year],"NF",0,1)</f>
        <v>2023</v>
      </c>
      <c r="L991">
        <f>_xlfn.XLOOKUP(ohrm_timesheet_action_log[[#This Row],[timesheet_id]],ohrm_timesheet[timesheet_id],ohrm_timesheet[Month],"NF",0,1)</f>
        <v>10</v>
      </c>
    </row>
    <row r="992" spans="1:12" x14ac:dyDescent="0.3">
      <c r="A992">
        <v>617</v>
      </c>
      <c r="B992">
        <v>987</v>
      </c>
      <c r="C992" t="s">
        <v>682</v>
      </c>
      <c r="D992" t="s">
        <v>675</v>
      </c>
      <c r="E992" s="1">
        <v>45230</v>
      </c>
      <c r="F992">
        <v>100007</v>
      </c>
      <c r="G992" t="str">
        <f>_xlfn.XLOOKUP(ohrm_timesheet_action_log[[#This Row],[timesheet_id]],ohrm_timesheet[timesheet_id],ohrm_timesheet[Employee Name],"NF",0,1)</f>
        <v>Gaurav Kokcha</v>
      </c>
      <c r="H992" t="str">
        <f>_xlfn.XLOOKUP(ohrm_timesheet_action_log[[#This Row],[timesheet_id]],ohrm_timesheet[timesheet_id],ohrm_timesheet[state],"NF",0,1)</f>
        <v>APPROVED</v>
      </c>
      <c r="I992" s="1">
        <f>_xlfn.XLOOKUP(ohrm_timesheet_action_log[[#This Row],[timesheet_id]],ohrm_timesheet[timesheet_id],ohrm_timesheet[start_date],"NF",0,1)</f>
        <v>45208</v>
      </c>
      <c r="J992" s="1">
        <f>_xlfn.XLOOKUP(ohrm_timesheet_action_log[[#This Row],[timesheet_id]],ohrm_timesheet[timesheet_id],ohrm_timesheet[end_date],"NF",0,1)</f>
        <v>45214</v>
      </c>
      <c r="K992">
        <f>_xlfn.XLOOKUP(ohrm_timesheet_action_log[[#This Row],[timesheet_id]],ohrm_timesheet[timesheet_id],ohrm_timesheet[Year],"NF",0,1)</f>
        <v>2023</v>
      </c>
      <c r="L992">
        <f>_xlfn.XLOOKUP(ohrm_timesheet_action_log[[#This Row],[timesheet_id]],ohrm_timesheet[timesheet_id],ohrm_timesheet[Month],"NF",0,1)</f>
        <v>10</v>
      </c>
    </row>
    <row r="993" spans="1:12" x14ac:dyDescent="0.3">
      <c r="A993">
        <v>616</v>
      </c>
      <c r="B993">
        <v>988</v>
      </c>
      <c r="C993" t="s">
        <v>682</v>
      </c>
      <c r="D993" t="s">
        <v>675</v>
      </c>
      <c r="E993" s="1">
        <v>45230</v>
      </c>
      <c r="F993">
        <v>100007</v>
      </c>
      <c r="G993" t="str">
        <f>_xlfn.XLOOKUP(ohrm_timesheet_action_log[[#This Row],[timesheet_id]],ohrm_timesheet[timesheet_id],ohrm_timesheet[Employee Name],"NF",0,1)</f>
        <v>Gaurav Kokcha</v>
      </c>
      <c r="H993" t="str">
        <f>_xlfn.XLOOKUP(ohrm_timesheet_action_log[[#This Row],[timesheet_id]],ohrm_timesheet[timesheet_id],ohrm_timesheet[state],"NF",0,1)</f>
        <v>APPROVED</v>
      </c>
      <c r="I993" s="1">
        <f>_xlfn.XLOOKUP(ohrm_timesheet_action_log[[#This Row],[timesheet_id]],ohrm_timesheet[timesheet_id],ohrm_timesheet[start_date],"NF",0,1)</f>
        <v>45201</v>
      </c>
      <c r="J993" s="1">
        <f>_xlfn.XLOOKUP(ohrm_timesheet_action_log[[#This Row],[timesheet_id]],ohrm_timesheet[timesheet_id],ohrm_timesheet[end_date],"NF",0,1)</f>
        <v>45207</v>
      </c>
      <c r="K993">
        <f>_xlfn.XLOOKUP(ohrm_timesheet_action_log[[#This Row],[timesheet_id]],ohrm_timesheet[timesheet_id],ohrm_timesheet[Year],"NF",0,1)</f>
        <v>2023</v>
      </c>
      <c r="L993">
        <f>_xlfn.XLOOKUP(ohrm_timesheet_action_log[[#This Row],[timesheet_id]],ohrm_timesheet[timesheet_id],ohrm_timesheet[Month],"NF",0,1)</f>
        <v>10</v>
      </c>
    </row>
    <row r="994" spans="1:12" x14ac:dyDescent="0.3">
      <c r="A994">
        <v>632</v>
      </c>
      <c r="B994">
        <v>989</v>
      </c>
      <c r="C994" t="s">
        <v>682</v>
      </c>
      <c r="D994" t="s">
        <v>675</v>
      </c>
      <c r="E994" s="1">
        <v>45230</v>
      </c>
      <c r="F994">
        <v>100007</v>
      </c>
      <c r="G994" t="str">
        <f>_xlfn.XLOOKUP(ohrm_timesheet_action_log[[#This Row],[timesheet_id]],ohrm_timesheet[timesheet_id],ohrm_timesheet[Employee Name],"NF",0,1)</f>
        <v>Gaurav Kokcha</v>
      </c>
      <c r="H994" t="str">
        <f>_xlfn.XLOOKUP(ohrm_timesheet_action_log[[#This Row],[timesheet_id]],ohrm_timesheet[timesheet_id],ohrm_timesheet[state],"NF",0,1)</f>
        <v>APPROVED</v>
      </c>
      <c r="I994" s="1">
        <f>_xlfn.XLOOKUP(ohrm_timesheet_action_log[[#This Row],[timesheet_id]],ohrm_timesheet[timesheet_id],ohrm_timesheet[start_date],"NF",0,1)</f>
        <v>45222</v>
      </c>
      <c r="J994" s="1">
        <f>_xlfn.XLOOKUP(ohrm_timesheet_action_log[[#This Row],[timesheet_id]],ohrm_timesheet[timesheet_id],ohrm_timesheet[end_date],"NF",0,1)</f>
        <v>45228</v>
      </c>
      <c r="K994">
        <f>_xlfn.XLOOKUP(ohrm_timesheet_action_log[[#This Row],[timesheet_id]],ohrm_timesheet[timesheet_id],ohrm_timesheet[Year],"NF",0,1)</f>
        <v>2023</v>
      </c>
      <c r="L994">
        <f>_xlfn.XLOOKUP(ohrm_timesheet_action_log[[#This Row],[timesheet_id]],ohrm_timesheet[timesheet_id],ohrm_timesheet[Month],"NF",0,1)</f>
        <v>10</v>
      </c>
    </row>
    <row r="995" spans="1:12" x14ac:dyDescent="0.3">
      <c r="A995">
        <v>615</v>
      </c>
      <c r="B995">
        <v>990</v>
      </c>
      <c r="C995" t="s">
        <v>682</v>
      </c>
      <c r="D995" t="s">
        <v>675</v>
      </c>
      <c r="E995" s="1">
        <v>45230</v>
      </c>
      <c r="F995">
        <v>100007</v>
      </c>
      <c r="G995" t="str">
        <f>_xlfn.XLOOKUP(ohrm_timesheet_action_log[[#This Row],[timesheet_id]],ohrm_timesheet[timesheet_id],ohrm_timesheet[Employee Name],"NF",0,1)</f>
        <v>Gaurav Kokcha</v>
      </c>
      <c r="H995" t="str">
        <f>_xlfn.XLOOKUP(ohrm_timesheet_action_log[[#This Row],[timesheet_id]],ohrm_timesheet[timesheet_id],ohrm_timesheet[state],"NF",0,1)</f>
        <v>APPROVED</v>
      </c>
      <c r="I995" s="1">
        <f>_xlfn.XLOOKUP(ohrm_timesheet_action_log[[#This Row],[timesheet_id]],ohrm_timesheet[timesheet_id],ohrm_timesheet[start_date],"NF",0,1)</f>
        <v>45215</v>
      </c>
      <c r="J995" s="1">
        <f>_xlfn.XLOOKUP(ohrm_timesheet_action_log[[#This Row],[timesheet_id]],ohrm_timesheet[timesheet_id],ohrm_timesheet[end_date],"NF",0,1)</f>
        <v>45221</v>
      </c>
      <c r="K995">
        <f>_xlfn.XLOOKUP(ohrm_timesheet_action_log[[#This Row],[timesheet_id]],ohrm_timesheet[timesheet_id],ohrm_timesheet[Year],"NF",0,1)</f>
        <v>2023</v>
      </c>
      <c r="L995">
        <f>_xlfn.XLOOKUP(ohrm_timesheet_action_log[[#This Row],[timesheet_id]],ohrm_timesheet[timesheet_id],ohrm_timesheet[Month],"NF",0,1)</f>
        <v>10</v>
      </c>
    </row>
    <row r="996" spans="1:12" x14ac:dyDescent="0.3">
      <c r="A996">
        <v>622</v>
      </c>
      <c r="B996">
        <v>991</v>
      </c>
      <c r="C996" t="s">
        <v>393</v>
      </c>
      <c r="D996" t="s">
        <v>675</v>
      </c>
      <c r="E996" s="1">
        <v>45233</v>
      </c>
      <c r="F996">
        <v>100001</v>
      </c>
      <c r="G996" t="str">
        <f>_xlfn.XLOOKUP(ohrm_timesheet_action_log[[#This Row],[timesheet_id]],ohrm_timesheet[timesheet_id],ohrm_timesheet[Employee Name],"NF",0,1)</f>
        <v>Shekhar Sharma</v>
      </c>
      <c r="H996" t="str">
        <f>_xlfn.XLOOKUP(ohrm_timesheet_action_log[[#This Row],[timesheet_id]],ohrm_timesheet[timesheet_id],ohrm_timesheet[state],"NF",0,1)</f>
        <v>APPROVED</v>
      </c>
      <c r="I996" s="1">
        <f>_xlfn.XLOOKUP(ohrm_timesheet_action_log[[#This Row],[timesheet_id]],ohrm_timesheet[timesheet_id],ohrm_timesheet[start_date],"NF",0,1)</f>
        <v>45222</v>
      </c>
      <c r="J996" s="1">
        <f>_xlfn.XLOOKUP(ohrm_timesheet_action_log[[#This Row],[timesheet_id]],ohrm_timesheet[timesheet_id],ohrm_timesheet[end_date],"NF",0,1)</f>
        <v>45228</v>
      </c>
      <c r="K996">
        <f>_xlfn.XLOOKUP(ohrm_timesheet_action_log[[#This Row],[timesheet_id]],ohrm_timesheet[timesheet_id],ohrm_timesheet[Year],"NF",0,1)</f>
        <v>2023</v>
      </c>
      <c r="L996">
        <f>_xlfn.XLOOKUP(ohrm_timesheet_action_log[[#This Row],[timesheet_id]],ohrm_timesheet[timesheet_id],ohrm_timesheet[Month],"NF",0,1)</f>
        <v>10</v>
      </c>
    </row>
    <row r="997" spans="1:12" x14ac:dyDescent="0.3">
      <c r="A997">
        <v>630</v>
      </c>
      <c r="B997">
        <v>992</v>
      </c>
      <c r="C997" t="s">
        <v>393</v>
      </c>
      <c r="D997" t="s">
        <v>675</v>
      </c>
      <c r="E997" s="1">
        <v>45233</v>
      </c>
      <c r="F997">
        <v>100001</v>
      </c>
      <c r="G997" t="str">
        <f>_xlfn.XLOOKUP(ohrm_timesheet_action_log[[#This Row],[timesheet_id]],ohrm_timesheet[timesheet_id],ohrm_timesheet[Employee Name],"NF",0,1)</f>
        <v>Shekhar Sharma</v>
      </c>
      <c r="H997" t="str">
        <f>_xlfn.XLOOKUP(ohrm_timesheet_action_log[[#This Row],[timesheet_id]],ohrm_timesheet[timesheet_id],ohrm_timesheet[state],"NF",0,1)</f>
        <v>APPROVED</v>
      </c>
      <c r="I997" s="1">
        <f>_xlfn.XLOOKUP(ohrm_timesheet_action_log[[#This Row],[timesheet_id]],ohrm_timesheet[timesheet_id],ohrm_timesheet[start_date],"NF",0,1)</f>
        <v>45215</v>
      </c>
      <c r="J997" s="1">
        <f>_xlfn.XLOOKUP(ohrm_timesheet_action_log[[#This Row],[timesheet_id]],ohrm_timesheet[timesheet_id],ohrm_timesheet[end_date],"NF",0,1)</f>
        <v>45221</v>
      </c>
      <c r="K997">
        <f>_xlfn.XLOOKUP(ohrm_timesheet_action_log[[#This Row],[timesheet_id]],ohrm_timesheet[timesheet_id],ohrm_timesheet[Year],"NF",0,1)</f>
        <v>2023</v>
      </c>
      <c r="L997">
        <f>_xlfn.XLOOKUP(ohrm_timesheet_action_log[[#This Row],[timesheet_id]],ohrm_timesheet[timesheet_id],ohrm_timesheet[Month],"NF",0,1)</f>
        <v>10</v>
      </c>
    </row>
    <row r="998" spans="1:12" x14ac:dyDescent="0.3">
      <c r="A998">
        <v>608</v>
      </c>
      <c r="B998">
        <v>993</v>
      </c>
      <c r="C998" t="s">
        <v>393</v>
      </c>
      <c r="D998" t="s">
        <v>675</v>
      </c>
      <c r="E998" s="1">
        <v>45233</v>
      </c>
      <c r="F998">
        <v>100001</v>
      </c>
      <c r="G998" t="str">
        <f>_xlfn.XLOOKUP(ohrm_timesheet_action_log[[#This Row],[timesheet_id]],ohrm_timesheet[timesheet_id],ohrm_timesheet[Employee Name],"NF",0,1)</f>
        <v>Shekhar Sharma</v>
      </c>
      <c r="H998" t="str">
        <f>_xlfn.XLOOKUP(ohrm_timesheet_action_log[[#This Row],[timesheet_id]],ohrm_timesheet[timesheet_id],ohrm_timesheet[state],"NF",0,1)</f>
        <v>APPROVED</v>
      </c>
      <c r="I998" s="1">
        <f>_xlfn.XLOOKUP(ohrm_timesheet_action_log[[#This Row],[timesheet_id]],ohrm_timesheet[timesheet_id],ohrm_timesheet[start_date],"NF",0,1)</f>
        <v>45208</v>
      </c>
      <c r="J998" s="1">
        <f>_xlfn.XLOOKUP(ohrm_timesheet_action_log[[#This Row],[timesheet_id]],ohrm_timesheet[timesheet_id],ohrm_timesheet[end_date],"NF",0,1)</f>
        <v>45214</v>
      </c>
      <c r="K998">
        <f>_xlfn.XLOOKUP(ohrm_timesheet_action_log[[#This Row],[timesheet_id]],ohrm_timesheet[timesheet_id],ohrm_timesheet[Year],"NF",0,1)</f>
        <v>2023</v>
      </c>
      <c r="L998">
        <f>_xlfn.XLOOKUP(ohrm_timesheet_action_log[[#This Row],[timesheet_id]],ohrm_timesheet[timesheet_id],ohrm_timesheet[Month],"NF",0,1)</f>
        <v>10</v>
      </c>
    </row>
    <row r="999" spans="1:12" x14ac:dyDescent="0.3">
      <c r="A999">
        <v>629</v>
      </c>
      <c r="B999">
        <v>994</v>
      </c>
      <c r="C999" t="s">
        <v>393</v>
      </c>
      <c r="D999" t="s">
        <v>675</v>
      </c>
      <c r="E999" s="1">
        <v>45233</v>
      </c>
      <c r="F999">
        <v>100001</v>
      </c>
      <c r="G999" t="str">
        <f>_xlfn.XLOOKUP(ohrm_timesheet_action_log[[#This Row],[timesheet_id]],ohrm_timesheet[timesheet_id],ohrm_timesheet[Employee Name],"NF",0,1)</f>
        <v>Shekhar Sharma</v>
      </c>
      <c r="H999" t="str">
        <f>_xlfn.XLOOKUP(ohrm_timesheet_action_log[[#This Row],[timesheet_id]],ohrm_timesheet[timesheet_id],ohrm_timesheet[state],"NF",0,1)</f>
        <v>APPROVED</v>
      </c>
      <c r="I999" s="1">
        <f>_xlfn.XLOOKUP(ohrm_timesheet_action_log[[#This Row],[timesheet_id]],ohrm_timesheet[timesheet_id],ohrm_timesheet[start_date],"NF",0,1)</f>
        <v>45201</v>
      </c>
      <c r="J999" s="1">
        <f>_xlfn.XLOOKUP(ohrm_timesheet_action_log[[#This Row],[timesheet_id]],ohrm_timesheet[timesheet_id],ohrm_timesheet[end_date],"NF",0,1)</f>
        <v>45207</v>
      </c>
      <c r="K999">
        <f>_xlfn.XLOOKUP(ohrm_timesheet_action_log[[#This Row],[timesheet_id]],ohrm_timesheet[timesheet_id],ohrm_timesheet[Year],"NF",0,1)</f>
        <v>2023</v>
      </c>
      <c r="L999">
        <f>_xlfn.XLOOKUP(ohrm_timesheet_action_log[[#This Row],[timesheet_id]],ohrm_timesheet[timesheet_id],ohrm_timesheet[Month],"NF",0,1)</f>
        <v>10</v>
      </c>
    </row>
    <row r="1000" spans="1:12" x14ac:dyDescent="0.3">
      <c r="A1000">
        <v>610</v>
      </c>
      <c r="B1000">
        <v>995</v>
      </c>
      <c r="C1000" t="s">
        <v>393</v>
      </c>
      <c r="D1000" t="s">
        <v>675</v>
      </c>
      <c r="E1000" s="1">
        <v>45233</v>
      </c>
      <c r="F1000">
        <v>100001</v>
      </c>
      <c r="G1000" t="str">
        <f>_xlfn.XLOOKUP(ohrm_timesheet_action_log[[#This Row],[timesheet_id]],ohrm_timesheet[timesheet_id],ohrm_timesheet[Employee Name],"NF",0,1)</f>
        <v>Sourav Rathor</v>
      </c>
      <c r="H1000" t="str">
        <f>_xlfn.XLOOKUP(ohrm_timesheet_action_log[[#This Row],[timesheet_id]],ohrm_timesheet[timesheet_id],ohrm_timesheet[state],"NF",0,1)</f>
        <v>APPROVED</v>
      </c>
      <c r="I1000" s="1">
        <f>_xlfn.XLOOKUP(ohrm_timesheet_action_log[[#This Row],[timesheet_id]],ohrm_timesheet[timesheet_id],ohrm_timesheet[start_date],"NF",0,1)</f>
        <v>45215</v>
      </c>
      <c r="J1000" s="1">
        <f>_xlfn.XLOOKUP(ohrm_timesheet_action_log[[#This Row],[timesheet_id]],ohrm_timesheet[timesheet_id],ohrm_timesheet[end_date],"NF",0,1)</f>
        <v>45221</v>
      </c>
      <c r="K1000">
        <f>_xlfn.XLOOKUP(ohrm_timesheet_action_log[[#This Row],[timesheet_id]],ohrm_timesheet[timesheet_id],ohrm_timesheet[Year],"NF",0,1)</f>
        <v>2023</v>
      </c>
      <c r="L1000">
        <f>_xlfn.XLOOKUP(ohrm_timesheet_action_log[[#This Row],[timesheet_id]],ohrm_timesheet[timesheet_id],ohrm_timesheet[Month],"NF",0,1)</f>
        <v>10</v>
      </c>
    </row>
    <row r="1001" spans="1:12" x14ac:dyDescent="0.3">
      <c r="A1001">
        <v>623</v>
      </c>
      <c r="B1001">
        <v>996</v>
      </c>
      <c r="C1001" t="s">
        <v>697</v>
      </c>
      <c r="D1001" t="s">
        <v>675</v>
      </c>
      <c r="E1001" s="1">
        <v>45233</v>
      </c>
      <c r="F1001">
        <v>100001</v>
      </c>
      <c r="G1001" t="str">
        <f>_xlfn.XLOOKUP(ohrm_timesheet_action_log[[#This Row],[timesheet_id]],ohrm_timesheet[timesheet_id],ohrm_timesheet[Employee Name],"NF",0,1)</f>
        <v>Sourav Rathor</v>
      </c>
      <c r="H1001" t="str">
        <f>_xlfn.XLOOKUP(ohrm_timesheet_action_log[[#This Row],[timesheet_id]],ohrm_timesheet[timesheet_id],ohrm_timesheet[state],"NF",0,1)</f>
        <v>APPROVED</v>
      </c>
      <c r="I1001" s="1">
        <f>_xlfn.XLOOKUP(ohrm_timesheet_action_log[[#This Row],[timesheet_id]],ohrm_timesheet[timesheet_id],ohrm_timesheet[start_date],"NF",0,1)</f>
        <v>45222</v>
      </c>
      <c r="J1001" s="1">
        <f>_xlfn.XLOOKUP(ohrm_timesheet_action_log[[#This Row],[timesheet_id]],ohrm_timesheet[timesheet_id],ohrm_timesheet[end_date],"NF",0,1)</f>
        <v>45228</v>
      </c>
      <c r="K1001">
        <f>_xlfn.XLOOKUP(ohrm_timesheet_action_log[[#This Row],[timesheet_id]],ohrm_timesheet[timesheet_id],ohrm_timesheet[Year],"NF",0,1)</f>
        <v>2023</v>
      </c>
      <c r="L1001">
        <f>_xlfn.XLOOKUP(ohrm_timesheet_action_log[[#This Row],[timesheet_id]],ohrm_timesheet[timesheet_id],ohrm_timesheet[Month],"NF",0,1)</f>
        <v>10</v>
      </c>
    </row>
    <row r="1002" spans="1:12" x14ac:dyDescent="0.3">
      <c r="A1002">
        <v>625</v>
      </c>
      <c r="B1002">
        <v>997</v>
      </c>
      <c r="D1002" t="s">
        <v>676</v>
      </c>
      <c r="E1002" s="1">
        <v>45233</v>
      </c>
      <c r="F1002">
        <v>100006</v>
      </c>
      <c r="G1002" t="str">
        <f>_xlfn.XLOOKUP(ohrm_timesheet_action_log[[#This Row],[timesheet_id]],ohrm_timesheet[timesheet_id],ohrm_timesheet[Employee Name],"NF",0,1)</f>
        <v>Sourav Rathor</v>
      </c>
      <c r="H1002" t="str">
        <f>_xlfn.XLOOKUP(ohrm_timesheet_action_log[[#This Row],[timesheet_id]],ohrm_timesheet[timesheet_id],ohrm_timesheet[state],"NF",0,1)</f>
        <v>APPROVED</v>
      </c>
      <c r="I1002" s="1">
        <f>_xlfn.XLOOKUP(ohrm_timesheet_action_log[[#This Row],[timesheet_id]],ohrm_timesheet[timesheet_id],ohrm_timesheet[start_date],"NF",0,1)</f>
        <v>45229</v>
      </c>
      <c r="J1002" s="1">
        <f>_xlfn.XLOOKUP(ohrm_timesheet_action_log[[#This Row],[timesheet_id]],ohrm_timesheet[timesheet_id],ohrm_timesheet[end_date],"NF",0,1)</f>
        <v>45235</v>
      </c>
      <c r="K1002">
        <f>_xlfn.XLOOKUP(ohrm_timesheet_action_log[[#This Row],[timesheet_id]],ohrm_timesheet[timesheet_id],ohrm_timesheet[Year],"NF",0,1)</f>
        <v>2023</v>
      </c>
      <c r="L1002">
        <f>_xlfn.XLOOKUP(ohrm_timesheet_action_log[[#This Row],[timesheet_id]],ohrm_timesheet[timesheet_id],ohrm_timesheet[Month],"NF",0,1)</f>
        <v>10</v>
      </c>
    </row>
    <row r="1003" spans="1:12" x14ac:dyDescent="0.3">
      <c r="A1003">
        <v>600</v>
      </c>
      <c r="B1003">
        <v>998</v>
      </c>
      <c r="D1003" t="s">
        <v>676</v>
      </c>
      <c r="E1003" s="1">
        <v>45233</v>
      </c>
      <c r="F1003">
        <v>100001</v>
      </c>
      <c r="G1003" t="str">
        <f>_xlfn.XLOOKUP(ohrm_timesheet_action_log[[#This Row],[timesheet_id]],ohrm_timesheet[timesheet_id],ohrm_timesheet[Employee Name],"NF",0,1)</f>
        <v>Dinesh Agrawal</v>
      </c>
      <c r="H1003" t="str">
        <f>_xlfn.XLOOKUP(ohrm_timesheet_action_log[[#This Row],[timesheet_id]],ohrm_timesheet[timesheet_id],ohrm_timesheet[state],"NF",0,1)</f>
        <v>APPROVED</v>
      </c>
      <c r="I1003" s="1">
        <f>_xlfn.XLOOKUP(ohrm_timesheet_action_log[[#This Row],[timesheet_id]],ohrm_timesheet[timesheet_id],ohrm_timesheet[start_date],"NF",0,1)</f>
        <v>45201</v>
      </c>
      <c r="J1003" s="1">
        <f>_xlfn.XLOOKUP(ohrm_timesheet_action_log[[#This Row],[timesheet_id]],ohrm_timesheet[timesheet_id],ohrm_timesheet[end_date],"NF",0,1)</f>
        <v>45207</v>
      </c>
      <c r="K1003">
        <f>_xlfn.XLOOKUP(ohrm_timesheet_action_log[[#This Row],[timesheet_id]],ohrm_timesheet[timesheet_id],ohrm_timesheet[Year],"NF",0,1)</f>
        <v>2023</v>
      </c>
      <c r="L1003">
        <f>_xlfn.XLOOKUP(ohrm_timesheet_action_log[[#This Row],[timesheet_id]],ohrm_timesheet[timesheet_id],ohrm_timesheet[Month],"NF",0,1)</f>
        <v>10</v>
      </c>
    </row>
    <row r="1004" spans="1:12" x14ac:dyDescent="0.3">
      <c r="A1004">
        <v>607</v>
      </c>
      <c r="B1004">
        <v>999</v>
      </c>
      <c r="D1004" t="s">
        <v>676</v>
      </c>
      <c r="E1004" s="1">
        <v>45233</v>
      </c>
      <c r="F1004">
        <v>100001</v>
      </c>
      <c r="G1004" t="str">
        <f>_xlfn.XLOOKUP(ohrm_timesheet_action_log[[#This Row],[timesheet_id]],ohrm_timesheet[timesheet_id],ohrm_timesheet[Employee Name],"NF",0,1)</f>
        <v>Dinesh Agrawal</v>
      </c>
      <c r="H1004" t="str">
        <f>_xlfn.XLOOKUP(ohrm_timesheet_action_log[[#This Row],[timesheet_id]],ohrm_timesheet[timesheet_id],ohrm_timesheet[state],"NF",0,1)</f>
        <v>APPROVED</v>
      </c>
      <c r="I1004" s="1">
        <f>_xlfn.XLOOKUP(ohrm_timesheet_action_log[[#This Row],[timesheet_id]],ohrm_timesheet[timesheet_id],ohrm_timesheet[start_date],"NF",0,1)</f>
        <v>45208</v>
      </c>
      <c r="J1004" s="1">
        <f>_xlfn.XLOOKUP(ohrm_timesheet_action_log[[#This Row],[timesheet_id]],ohrm_timesheet[timesheet_id],ohrm_timesheet[end_date],"NF",0,1)</f>
        <v>45214</v>
      </c>
      <c r="K1004">
        <f>_xlfn.XLOOKUP(ohrm_timesheet_action_log[[#This Row],[timesheet_id]],ohrm_timesheet[timesheet_id],ohrm_timesheet[Year],"NF",0,1)</f>
        <v>2023</v>
      </c>
      <c r="L1004">
        <f>_xlfn.XLOOKUP(ohrm_timesheet_action_log[[#This Row],[timesheet_id]],ohrm_timesheet[timesheet_id],ohrm_timesheet[Month],"NF",0,1)</f>
        <v>10</v>
      </c>
    </row>
    <row r="1005" spans="1:12" x14ac:dyDescent="0.3">
      <c r="A1005">
        <v>634</v>
      </c>
      <c r="B1005">
        <v>1000</v>
      </c>
      <c r="D1005" t="s">
        <v>676</v>
      </c>
      <c r="E1005" s="1">
        <v>45233</v>
      </c>
      <c r="F1005">
        <v>100001</v>
      </c>
      <c r="G1005" t="str">
        <f>_xlfn.XLOOKUP(ohrm_timesheet_action_log[[#This Row],[timesheet_id]],ohrm_timesheet[timesheet_id],ohrm_timesheet[Employee Name],"NF",0,1)</f>
        <v>Dinesh Agrawal</v>
      </c>
      <c r="H1005" t="str">
        <f>_xlfn.XLOOKUP(ohrm_timesheet_action_log[[#This Row],[timesheet_id]],ohrm_timesheet[timesheet_id],ohrm_timesheet[state],"NF",0,1)</f>
        <v>APPROVED</v>
      </c>
      <c r="I1005" s="1">
        <f>_xlfn.XLOOKUP(ohrm_timesheet_action_log[[#This Row],[timesheet_id]],ohrm_timesheet[timesheet_id],ohrm_timesheet[start_date],"NF",0,1)</f>
        <v>45215</v>
      </c>
      <c r="J1005" s="1">
        <f>_xlfn.XLOOKUP(ohrm_timesheet_action_log[[#This Row],[timesheet_id]],ohrm_timesheet[timesheet_id],ohrm_timesheet[end_date],"NF",0,1)</f>
        <v>45221</v>
      </c>
      <c r="K1005">
        <f>_xlfn.XLOOKUP(ohrm_timesheet_action_log[[#This Row],[timesheet_id]],ohrm_timesheet[timesheet_id],ohrm_timesheet[Year],"NF",0,1)</f>
        <v>2023</v>
      </c>
      <c r="L1005">
        <f>_xlfn.XLOOKUP(ohrm_timesheet_action_log[[#This Row],[timesheet_id]],ohrm_timesheet[timesheet_id],ohrm_timesheet[Month],"NF",0,1)</f>
        <v>10</v>
      </c>
    </row>
    <row r="1006" spans="1:12" x14ac:dyDescent="0.3">
      <c r="A1006">
        <v>635</v>
      </c>
      <c r="B1006">
        <v>1001</v>
      </c>
      <c r="D1006" t="s">
        <v>676</v>
      </c>
      <c r="E1006" s="1">
        <v>45233</v>
      </c>
      <c r="F1006">
        <v>100001</v>
      </c>
      <c r="G1006" t="str">
        <f>_xlfn.XLOOKUP(ohrm_timesheet_action_log[[#This Row],[timesheet_id]],ohrm_timesheet[timesheet_id],ohrm_timesheet[Employee Name],"NF",0,1)</f>
        <v>Dinesh Agrawal</v>
      </c>
      <c r="H1006" t="str">
        <f>_xlfn.XLOOKUP(ohrm_timesheet_action_log[[#This Row],[timesheet_id]],ohrm_timesheet[timesheet_id],ohrm_timesheet[state],"NF",0,1)</f>
        <v>APPROVED</v>
      </c>
      <c r="I1006" s="1">
        <f>_xlfn.XLOOKUP(ohrm_timesheet_action_log[[#This Row],[timesheet_id]],ohrm_timesheet[timesheet_id],ohrm_timesheet[start_date],"NF",0,1)</f>
        <v>45222</v>
      </c>
      <c r="J1006" s="1">
        <f>_xlfn.XLOOKUP(ohrm_timesheet_action_log[[#This Row],[timesheet_id]],ohrm_timesheet[timesheet_id],ohrm_timesheet[end_date],"NF",0,1)</f>
        <v>45228</v>
      </c>
      <c r="K1006">
        <f>_xlfn.XLOOKUP(ohrm_timesheet_action_log[[#This Row],[timesheet_id]],ohrm_timesheet[timesheet_id],ohrm_timesheet[Year],"NF",0,1)</f>
        <v>2023</v>
      </c>
      <c r="L1006">
        <f>_xlfn.XLOOKUP(ohrm_timesheet_action_log[[#This Row],[timesheet_id]],ohrm_timesheet[timesheet_id],ohrm_timesheet[Month],"NF",0,1)</f>
        <v>10</v>
      </c>
    </row>
    <row r="1007" spans="1:12" x14ac:dyDescent="0.3">
      <c r="A1007">
        <v>609</v>
      </c>
      <c r="B1007">
        <v>1002</v>
      </c>
      <c r="D1007" t="s">
        <v>675</v>
      </c>
      <c r="E1007" s="1">
        <v>45233</v>
      </c>
      <c r="F1007">
        <v>10</v>
      </c>
      <c r="G1007" t="str">
        <f>_xlfn.XLOOKUP(ohrm_timesheet_action_log[[#This Row],[timesheet_id]],ohrm_timesheet[timesheet_id],ohrm_timesheet[Employee Name],"NF",0,1)</f>
        <v>x_Ritesh Narayan Singh</v>
      </c>
      <c r="H1007" t="str">
        <f>_xlfn.XLOOKUP(ohrm_timesheet_action_log[[#This Row],[timesheet_id]],ohrm_timesheet[timesheet_id],ohrm_timesheet[state],"NF",0,1)</f>
        <v>APPROVED</v>
      </c>
      <c r="I1007" s="1">
        <f>_xlfn.XLOOKUP(ohrm_timesheet_action_log[[#This Row],[timesheet_id]],ohrm_timesheet[timesheet_id],ohrm_timesheet[start_date],"NF",0,1)</f>
        <v>45208</v>
      </c>
      <c r="J1007" s="1">
        <f>_xlfn.XLOOKUP(ohrm_timesheet_action_log[[#This Row],[timesheet_id]],ohrm_timesheet[timesheet_id],ohrm_timesheet[end_date],"NF",0,1)</f>
        <v>45214</v>
      </c>
      <c r="K1007">
        <f>_xlfn.XLOOKUP(ohrm_timesheet_action_log[[#This Row],[timesheet_id]],ohrm_timesheet[timesheet_id],ohrm_timesheet[Year],"NF",0,1)</f>
        <v>2023</v>
      </c>
      <c r="L1007">
        <f>_xlfn.XLOOKUP(ohrm_timesheet_action_log[[#This Row],[timesheet_id]],ohrm_timesheet[timesheet_id],ohrm_timesheet[Month],"NF",0,1)</f>
        <v>10</v>
      </c>
    </row>
    <row r="1008" spans="1:12" x14ac:dyDescent="0.3">
      <c r="A1008">
        <v>620</v>
      </c>
      <c r="B1008">
        <v>1003</v>
      </c>
      <c r="D1008" t="s">
        <v>675</v>
      </c>
      <c r="E1008" s="1">
        <v>45233</v>
      </c>
      <c r="F1008">
        <v>10</v>
      </c>
      <c r="G1008" t="str">
        <f>_xlfn.XLOOKUP(ohrm_timesheet_action_log[[#This Row],[timesheet_id]],ohrm_timesheet[timesheet_id],ohrm_timesheet[Employee Name],"NF",0,1)</f>
        <v>x_Ritesh Narayan Singh</v>
      </c>
      <c r="H1008" t="str">
        <f>_xlfn.XLOOKUP(ohrm_timesheet_action_log[[#This Row],[timesheet_id]],ohrm_timesheet[timesheet_id],ohrm_timesheet[state],"NF",0,1)</f>
        <v>APPROVED</v>
      </c>
      <c r="I1008" s="1">
        <f>_xlfn.XLOOKUP(ohrm_timesheet_action_log[[#This Row],[timesheet_id]],ohrm_timesheet[timesheet_id],ohrm_timesheet[start_date],"NF",0,1)</f>
        <v>45222</v>
      </c>
      <c r="J1008" s="1">
        <f>_xlfn.XLOOKUP(ohrm_timesheet_action_log[[#This Row],[timesheet_id]],ohrm_timesheet[timesheet_id],ohrm_timesheet[end_date],"NF",0,1)</f>
        <v>45228</v>
      </c>
      <c r="K1008">
        <f>_xlfn.XLOOKUP(ohrm_timesheet_action_log[[#This Row],[timesheet_id]],ohrm_timesheet[timesheet_id],ohrm_timesheet[Year],"NF",0,1)</f>
        <v>2023</v>
      </c>
      <c r="L1008">
        <f>_xlfn.XLOOKUP(ohrm_timesheet_action_log[[#This Row],[timesheet_id]],ohrm_timesheet[timesheet_id],ohrm_timesheet[Month],"NF",0,1)</f>
        <v>10</v>
      </c>
    </row>
    <row r="1009" spans="1:12" x14ac:dyDescent="0.3">
      <c r="A1009">
        <v>607</v>
      </c>
      <c r="B1009">
        <v>1004</v>
      </c>
      <c r="D1009" t="s">
        <v>675</v>
      </c>
      <c r="E1009" s="1">
        <v>45233</v>
      </c>
      <c r="F1009">
        <v>10</v>
      </c>
      <c r="G1009" t="str">
        <f>_xlfn.XLOOKUP(ohrm_timesheet_action_log[[#This Row],[timesheet_id]],ohrm_timesheet[timesheet_id],ohrm_timesheet[Employee Name],"NF",0,1)</f>
        <v>Dinesh Agrawal</v>
      </c>
      <c r="H1009" t="str">
        <f>_xlfn.XLOOKUP(ohrm_timesheet_action_log[[#This Row],[timesheet_id]],ohrm_timesheet[timesheet_id],ohrm_timesheet[state],"NF",0,1)</f>
        <v>APPROVED</v>
      </c>
      <c r="I1009" s="1">
        <f>_xlfn.XLOOKUP(ohrm_timesheet_action_log[[#This Row],[timesheet_id]],ohrm_timesheet[timesheet_id],ohrm_timesheet[start_date],"NF",0,1)</f>
        <v>45208</v>
      </c>
      <c r="J1009" s="1">
        <f>_xlfn.XLOOKUP(ohrm_timesheet_action_log[[#This Row],[timesheet_id]],ohrm_timesheet[timesheet_id],ohrm_timesheet[end_date],"NF",0,1)</f>
        <v>45214</v>
      </c>
      <c r="K1009">
        <f>_xlfn.XLOOKUP(ohrm_timesheet_action_log[[#This Row],[timesheet_id]],ohrm_timesheet[timesheet_id],ohrm_timesheet[Year],"NF",0,1)</f>
        <v>2023</v>
      </c>
      <c r="L1009">
        <f>_xlfn.XLOOKUP(ohrm_timesheet_action_log[[#This Row],[timesheet_id]],ohrm_timesheet[timesheet_id],ohrm_timesheet[Month],"NF",0,1)</f>
        <v>10</v>
      </c>
    </row>
    <row r="1010" spans="1:12" x14ac:dyDescent="0.3">
      <c r="A1010">
        <v>634</v>
      </c>
      <c r="B1010">
        <v>1005</v>
      </c>
      <c r="D1010" t="s">
        <v>675</v>
      </c>
      <c r="E1010" s="1">
        <v>45233</v>
      </c>
      <c r="F1010">
        <v>10</v>
      </c>
      <c r="G1010" t="str">
        <f>_xlfn.XLOOKUP(ohrm_timesheet_action_log[[#This Row],[timesheet_id]],ohrm_timesheet[timesheet_id],ohrm_timesheet[Employee Name],"NF",0,1)</f>
        <v>Dinesh Agrawal</v>
      </c>
      <c r="H1010" t="str">
        <f>_xlfn.XLOOKUP(ohrm_timesheet_action_log[[#This Row],[timesheet_id]],ohrm_timesheet[timesheet_id],ohrm_timesheet[state],"NF",0,1)</f>
        <v>APPROVED</v>
      </c>
      <c r="I1010" s="1">
        <f>_xlfn.XLOOKUP(ohrm_timesheet_action_log[[#This Row],[timesheet_id]],ohrm_timesheet[timesheet_id],ohrm_timesheet[start_date],"NF",0,1)</f>
        <v>45215</v>
      </c>
      <c r="J1010" s="1">
        <f>_xlfn.XLOOKUP(ohrm_timesheet_action_log[[#This Row],[timesheet_id]],ohrm_timesheet[timesheet_id],ohrm_timesheet[end_date],"NF",0,1)</f>
        <v>45221</v>
      </c>
      <c r="K1010">
        <f>_xlfn.XLOOKUP(ohrm_timesheet_action_log[[#This Row],[timesheet_id]],ohrm_timesheet[timesheet_id],ohrm_timesheet[Year],"NF",0,1)</f>
        <v>2023</v>
      </c>
      <c r="L1010">
        <f>_xlfn.XLOOKUP(ohrm_timesheet_action_log[[#This Row],[timesheet_id]],ohrm_timesheet[timesheet_id],ohrm_timesheet[Month],"NF",0,1)</f>
        <v>10</v>
      </c>
    </row>
    <row r="1011" spans="1:12" x14ac:dyDescent="0.3">
      <c r="A1011">
        <v>635</v>
      </c>
      <c r="B1011">
        <v>1006</v>
      </c>
      <c r="D1011" t="s">
        <v>675</v>
      </c>
      <c r="E1011" s="1">
        <v>45233</v>
      </c>
      <c r="F1011">
        <v>10</v>
      </c>
      <c r="G1011" t="str">
        <f>_xlfn.XLOOKUP(ohrm_timesheet_action_log[[#This Row],[timesheet_id]],ohrm_timesheet[timesheet_id],ohrm_timesheet[Employee Name],"NF",0,1)</f>
        <v>Dinesh Agrawal</v>
      </c>
      <c r="H1011" t="str">
        <f>_xlfn.XLOOKUP(ohrm_timesheet_action_log[[#This Row],[timesheet_id]],ohrm_timesheet[timesheet_id],ohrm_timesheet[state],"NF",0,1)</f>
        <v>APPROVED</v>
      </c>
      <c r="I1011" s="1">
        <f>_xlfn.XLOOKUP(ohrm_timesheet_action_log[[#This Row],[timesheet_id]],ohrm_timesheet[timesheet_id],ohrm_timesheet[start_date],"NF",0,1)</f>
        <v>45222</v>
      </c>
      <c r="J1011" s="1">
        <f>_xlfn.XLOOKUP(ohrm_timesheet_action_log[[#This Row],[timesheet_id]],ohrm_timesheet[timesheet_id],ohrm_timesheet[end_date],"NF",0,1)</f>
        <v>45228</v>
      </c>
      <c r="K1011">
        <f>_xlfn.XLOOKUP(ohrm_timesheet_action_log[[#This Row],[timesheet_id]],ohrm_timesheet[timesheet_id],ohrm_timesheet[Year],"NF",0,1)</f>
        <v>2023</v>
      </c>
      <c r="L1011">
        <f>_xlfn.XLOOKUP(ohrm_timesheet_action_log[[#This Row],[timesheet_id]],ohrm_timesheet[timesheet_id],ohrm_timesheet[Month],"NF",0,1)</f>
        <v>10</v>
      </c>
    </row>
    <row r="1012" spans="1:12" x14ac:dyDescent="0.3">
      <c r="A1012">
        <v>600</v>
      </c>
      <c r="B1012">
        <v>1007</v>
      </c>
      <c r="D1012" t="s">
        <v>675</v>
      </c>
      <c r="E1012" s="1">
        <v>45233</v>
      </c>
      <c r="F1012">
        <v>10</v>
      </c>
      <c r="G1012" t="str">
        <f>_xlfn.XLOOKUP(ohrm_timesheet_action_log[[#This Row],[timesheet_id]],ohrm_timesheet[timesheet_id],ohrm_timesheet[Employee Name],"NF",0,1)</f>
        <v>Dinesh Agrawal</v>
      </c>
      <c r="H1012" t="str">
        <f>_xlfn.XLOOKUP(ohrm_timesheet_action_log[[#This Row],[timesheet_id]],ohrm_timesheet[timesheet_id],ohrm_timesheet[state],"NF",0,1)</f>
        <v>APPROVED</v>
      </c>
      <c r="I1012" s="1">
        <f>_xlfn.XLOOKUP(ohrm_timesheet_action_log[[#This Row],[timesheet_id]],ohrm_timesheet[timesheet_id],ohrm_timesheet[start_date],"NF",0,1)</f>
        <v>45201</v>
      </c>
      <c r="J1012" s="1">
        <f>_xlfn.XLOOKUP(ohrm_timesheet_action_log[[#This Row],[timesheet_id]],ohrm_timesheet[timesheet_id],ohrm_timesheet[end_date],"NF",0,1)</f>
        <v>45207</v>
      </c>
      <c r="K1012">
        <f>_xlfn.XLOOKUP(ohrm_timesheet_action_log[[#This Row],[timesheet_id]],ohrm_timesheet[timesheet_id],ohrm_timesheet[Year],"NF",0,1)</f>
        <v>2023</v>
      </c>
      <c r="L1012">
        <f>_xlfn.XLOOKUP(ohrm_timesheet_action_log[[#This Row],[timesheet_id]],ohrm_timesheet[timesheet_id],ohrm_timesheet[Month],"NF",0,1)</f>
        <v>10</v>
      </c>
    </row>
    <row r="1013" spans="1:12" x14ac:dyDescent="0.3">
      <c r="A1013">
        <v>603</v>
      </c>
      <c r="B1013">
        <v>1008</v>
      </c>
      <c r="D1013" t="s">
        <v>676</v>
      </c>
      <c r="E1013" s="1">
        <v>45233</v>
      </c>
      <c r="F1013">
        <v>16</v>
      </c>
      <c r="G1013" t="str">
        <f>_xlfn.XLOOKUP(ohrm_timesheet_action_log[[#This Row],[timesheet_id]],ohrm_timesheet[timesheet_id],ohrm_timesheet[Employee Name],"NF",0,1)</f>
        <v>Neha Chaudhary</v>
      </c>
      <c r="H1013" t="str">
        <f>_xlfn.XLOOKUP(ohrm_timesheet_action_log[[#This Row],[timesheet_id]],ohrm_timesheet[timesheet_id],ohrm_timesheet[state],"NF",0,1)</f>
        <v>APPROVED</v>
      </c>
      <c r="I1013" s="1">
        <f>_xlfn.XLOOKUP(ohrm_timesheet_action_log[[#This Row],[timesheet_id]],ohrm_timesheet[timesheet_id],ohrm_timesheet[start_date],"NF",0,1)</f>
        <v>45201</v>
      </c>
      <c r="J1013" s="1">
        <f>_xlfn.XLOOKUP(ohrm_timesheet_action_log[[#This Row],[timesheet_id]],ohrm_timesheet[timesheet_id],ohrm_timesheet[end_date],"NF",0,1)</f>
        <v>45207</v>
      </c>
      <c r="K1013">
        <f>_xlfn.XLOOKUP(ohrm_timesheet_action_log[[#This Row],[timesheet_id]],ohrm_timesheet[timesheet_id],ohrm_timesheet[Year],"NF",0,1)</f>
        <v>2023</v>
      </c>
      <c r="L1013">
        <f>_xlfn.XLOOKUP(ohrm_timesheet_action_log[[#This Row],[timesheet_id]],ohrm_timesheet[timesheet_id],ohrm_timesheet[Month],"NF",0,1)</f>
        <v>10</v>
      </c>
    </row>
    <row r="1014" spans="1:12" x14ac:dyDescent="0.3">
      <c r="A1014">
        <v>637</v>
      </c>
      <c r="B1014">
        <v>1009</v>
      </c>
      <c r="D1014" t="s">
        <v>676</v>
      </c>
      <c r="E1014" s="1">
        <v>45233</v>
      </c>
      <c r="F1014">
        <v>16</v>
      </c>
      <c r="G1014" t="str">
        <f>_xlfn.XLOOKUP(ohrm_timesheet_action_log[[#This Row],[timesheet_id]],ohrm_timesheet[timesheet_id],ohrm_timesheet[Employee Name],"NF",0,1)</f>
        <v>Neha Chaudhary</v>
      </c>
      <c r="H1014" t="str">
        <f>_xlfn.XLOOKUP(ohrm_timesheet_action_log[[#This Row],[timesheet_id]],ohrm_timesheet[timesheet_id],ohrm_timesheet[state],"NF",0,1)</f>
        <v>APPROVED</v>
      </c>
      <c r="I1014" s="1">
        <f>_xlfn.XLOOKUP(ohrm_timesheet_action_log[[#This Row],[timesheet_id]],ohrm_timesheet[timesheet_id],ohrm_timesheet[start_date],"NF",0,1)</f>
        <v>45208</v>
      </c>
      <c r="J1014" s="1">
        <f>_xlfn.XLOOKUP(ohrm_timesheet_action_log[[#This Row],[timesheet_id]],ohrm_timesheet[timesheet_id],ohrm_timesheet[end_date],"NF",0,1)</f>
        <v>45214</v>
      </c>
      <c r="K1014">
        <f>_xlfn.XLOOKUP(ohrm_timesheet_action_log[[#This Row],[timesheet_id]],ohrm_timesheet[timesheet_id],ohrm_timesheet[Year],"NF",0,1)</f>
        <v>2023</v>
      </c>
      <c r="L1014">
        <f>_xlfn.XLOOKUP(ohrm_timesheet_action_log[[#This Row],[timesheet_id]],ohrm_timesheet[timesheet_id],ohrm_timesheet[Month],"NF",0,1)</f>
        <v>10</v>
      </c>
    </row>
    <row r="1015" spans="1:12" x14ac:dyDescent="0.3">
      <c r="A1015">
        <v>638</v>
      </c>
      <c r="B1015">
        <v>1010</v>
      </c>
      <c r="D1015" t="s">
        <v>676</v>
      </c>
      <c r="E1015" s="1">
        <v>45233</v>
      </c>
      <c r="F1015">
        <v>16</v>
      </c>
      <c r="G1015" t="str">
        <f>_xlfn.XLOOKUP(ohrm_timesheet_action_log[[#This Row],[timesheet_id]],ohrm_timesheet[timesheet_id],ohrm_timesheet[Employee Name],"NF",0,1)</f>
        <v>Neha Chaudhary</v>
      </c>
      <c r="H1015" t="str">
        <f>_xlfn.XLOOKUP(ohrm_timesheet_action_log[[#This Row],[timesheet_id]],ohrm_timesheet[timesheet_id],ohrm_timesheet[state],"NF",0,1)</f>
        <v>APPROVED</v>
      </c>
      <c r="I1015" s="1">
        <f>_xlfn.XLOOKUP(ohrm_timesheet_action_log[[#This Row],[timesheet_id]],ohrm_timesheet[timesheet_id],ohrm_timesheet[start_date],"NF",0,1)</f>
        <v>45215</v>
      </c>
      <c r="J1015" s="1">
        <f>_xlfn.XLOOKUP(ohrm_timesheet_action_log[[#This Row],[timesheet_id]],ohrm_timesheet[timesheet_id],ohrm_timesheet[end_date],"NF",0,1)</f>
        <v>45221</v>
      </c>
      <c r="K1015">
        <f>_xlfn.XLOOKUP(ohrm_timesheet_action_log[[#This Row],[timesheet_id]],ohrm_timesheet[timesheet_id],ohrm_timesheet[Year],"NF",0,1)</f>
        <v>2023</v>
      </c>
      <c r="L1015">
        <f>_xlfn.XLOOKUP(ohrm_timesheet_action_log[[#This Row],[timesheet_id]],ohrm_timesheet[timesheet_id],ohrm_timesheet[Month],"NF",0,1)</f>
        <v>10</v>
      </c>
    </row>
    <row r="1016" spans="1:12" x14ac:dyDescent="0.3">
      <c r="A1016">
        <v>639</v>
      </c>
      <c r="B1016">
        <v>1011</v>
      </c>
      <c r="D1016" t="s">
        <v>676</v>
      </c>
      <c r="E1016" s="1">
        <v>45233</v>
      </c>
      <c r="F1016">
        <v>16</v>
      </c>
      <c r="G1016" t="str">
        <f>_xlfn.XLOOKUP(ohrm_timesheet_action_log[[#This Row],[timesheet_id]],ohrm_timesheet[timesheet_id],ohrm_timesheet[Employee Name],"NF",0,1)</f>
        <v>Neha Chaudhary</v>
      </c>
      <c r="H1016" t="str">
        <f>_xlfn.XLOOKUP(ohrm_timesheet_action_log[[#This Row],[timesheet_id]],ohrm_timesheet[timesheet_id],ohrm_timesheet[state],"NF",0,1)</f>
        <v>APPROVED</v>
      </c>
      <c r="I1016" s="1">
        <f>_xlfn.XLOOKUP(ohrm_timesheet_action_log[[#This Row],[timesheet_id]],ohrm_timesheet[timesheet_id],ohrm_timesheet[start_date],"NF",0,1)</f>
        <v>45222</v>
      </c>
      <c r="J1016" s="1">
        <f>_xlfn.XLOOKUP(ohrm_timesheet_action_log[[#This Row],[timesheet_id]],ohrm_timesheet[timesheet_id],ohrm_timesheet[end_date],"NF",0,1)</f>
        <v>45228</v>
      </c>
      <c r="K1016">
        <f>_xlfn.XLOOKUP(ohrm_timesheet_action_log[[#This Row],[timesheet_id]],ohrm_timesheet[timesheet_id],ohrm_timesheet[Year],"NF",0,1)</f>
        <v>2023</v>
      </c>
      <c r="L1016">
        <f>_xlfn.XLOOKUP(ohrm_timesheet_action_log[[#This Row],[timesheet_id]],ohrm_timesheet[timesheet_id],ohrm_timesheet[Month],"NF",0,1)</f>
        <v>10</v>
      </c>
    </row>
    <row r="1017" spans="1:12" x14ac:dyDescent="0.3">
      <c r="A1017">
        <v>636</v>
      </c>
      <c r="B1017">
        <v>1012</v>
      </c>
      <c r="D1017" t="s">
        <v>676</v>
      </c>
      <c r="E1017" s="1">
        <v>45233</v>
      </c>
      <c r="F1017">
        <v>16</v>
      </c>
      <c r="G1017" t="str">
        <f>_xlfn.XLOOKUP(ohrm_timesheet_action_log[[#This Row],[timesheet_id]],ohrm_timesheet[timesheet_id],ohrm_timesheet[Employee Name],"NF",0,1)</f>
        <v>Neha Chaudhary</v>
      </c>
      <c r="H1017" t="str">
        <f>_xlfn.XLOOKUP(ohrm_timesheet_action_log[[#This Row],[timesheet_id]],ohrm_timesheet[timesheet_id],ohrm_timesheet[state],"NF",0,1)</f>
        <v>APPROVED</v>
      </c>
      <c r="I1017" s="1">
        <f>_xlfn.XLOOKUP(ohrm_timesheet_action_log[[#This Row],[timesheet_id]],ohrm_timesheet[timesheet_id],ohrm_timesheet[start_date],"NF",0,1)</f>
        <v>45229</v>
      </c>
      <c r="J1017" s="1">
        <f>_xlfn.XLOOKUP(ohrm_timesheet_action_log[[#This Row],[timesheet_id]],ohrm_timesheet[timesheet_id],ohrm_timesheet[end_date],"NF",0,1)</f>
        <v>45235</v>
      </c>
      <c r="K1017">
        <f>_xlfn.XLOOKUP(ohrm_timesheet_action_log[[#This Row],[timesheet_id]],ohrm_timesheet[timesheet_id],ohrm_timesheet[Year],"NF",0,1)</f>
        <v>2023</v>
      </c>
      <c r="L1017">
        <f>_xlfn.XLOOKUP(ohrm_timesheet_action_log[[#This Row],[timesheet_id]],ohrm_timesheet[timesheet_id],ohrm_timesheet[Month],"NF",0,1)</f>
        <v>10</v>
      </c>
    </row>
    <row r="1018" spans="1:12" x14ac:dyDescent="0.3">
      <c r="A1018">
        <v>631</v>
      </c>
      <c r="B1018">
        <v>1013</v>
      </c>
      <c r="D1018" t="s">
        <v>676</v>
      </c>
      <c r="E1018" s="1">
        <v>45237</v>
      </c>
      <c r="F1018">
        <v>15</v>
      </c>
      <c r="G1018" t="str">
        <f>_xlfn.XLOOKUP(ohrm_timesheet_action_log[[#This Row],[timesheet_id]],ohrm_timesheet[timesheet_id],ohrm_timesheet[Employee Name],"NF",0,1)</f>
        <v>Gaurav Kokcha</v>
      </c>
      <c r="H1018" t="str">
        <f>_xlfn.XLOOKUP(ohrm_timesheet_action_log[[#This Row],[timesheet_id]],ohrm_timesheet[timesheet_id],ohrm_timesheet[state],"NF",0,1)</f>
        <v>APPROVED</v>
      </c>
      <c r="I1018" s="1">
        <f>_xlfn.XLOOKUP(ohrm_timesheet_action_log[[#This Row],[timesheet_id]],ohrm_timesheet[timesheet_id],ohrm_timesheet[start_date],"NF",0,1)</f>
        <v>45229</v>
      </c>
      <c r="J1018" s="1">
        <f>_xlfn.XLOOKUP(ohrm_timesheet_action_log[[#This Row],[timesheet_id]],ohrm_timesheet[timesheet_id],ohrm_timesheet[end_date],"NF",0,1)</f>
        <v>45235</v>
      </c>
      <c r="K1018">
        <f>_xlfn.XLOOKUP(ohrm_timesheet_action_log[[#This Row],[timesheet_id]],ohrm_timesheet[timesheet_id],ohrm_timesheet[Year],"NF",0,1)</f>
        <v>2023</v>
      </c>
      <c r="L1018">
        <f>_xlfn.XLOOKUP(ohrm_timesheet_action_log[[#This Row],[timesheet_id]],ohrm_timesheet[timesheet_id],ohrm_timesheet[Month],"NF",0,1)</f>
        <v>10</v>
      </c>
    </row>
    <row r="1019" spans="1:12" x14ac:dyDescent="0.3">
      <c r="A1019">
        <v>646</v>
      </c>
      <c r="B1019">
        <v>1014</v>
      </c>
      <c r="D1019" t="s">
        <v>676</v>
      </c>
      <c r="E1019" s="1">
        <v>45250</v>
      </c>
      <c r="F1019">
        <v>100009</v>
      </c>
      <c r="G1019" t="str">
        <f>_xlfn.XLOOKUP(ohrm_timesheet_action_log[[#This Row],[timesheet_id]],ohrm_timesheet[timesheet_id],ohrm_timesheet[Employee Name],"NF",0,1)</f>
        <v>Preeti Tyagi</v>
      </c>
      <c r="H1019" t="str">
        <f>_xlfn.XLOOKUP(ohrm_timesheet_action_log[[#This Row],[timesheet_id]],ohrm_timesheet[timesheet_id],ohrm_timesheet[state],"NF",0,1)</f>
        <v>APPROVED</v>
      </c>
      <c r="I1019" s="1">
        <f>_xlfn.XLOOKUP(ohrm_timesheet_action_log[[#This Row],[timesheet_id]],ohrm_timesheet[timesheet_id],ohrm_timesheet[start_date],"NF",0,1)</f>
        <v>45236</v>
      </c>
      <c r="J1019" s="1">
        <f>_xlfn.XLOOKUP(ohrm_timesheet_action_log[[#This Row],[timesheet_id]],ohrm_timesheet[timesheet_id],ohrm_timesheet[end_date],"NF",0,1)</f>
        <v>45242</v>
      </c>
      <c r="K1019">
        <f>_xlfn.XLOOKUP(ohrm_timesheet_action_log[[#This Row],[timesheet_id]],ohrm_timesheet[timesheet_id],ohrm_timesheet[Year],"NF",0,1)</f>
        <v>2023</v>
      </c>
      <c r="L1019">
        <f>_xlfn.XLOOKUP(ohrm_timesheet_action_log[[#This Row],[timesheet_id]],ohrm_timesheet[timesheet_id],ohrm_timesheet[Month],"NF",0,1)</f>
        <v>11</v>
      </c>
    </row>
    <row r="1020" spans="1:12" x14ac:dyDescent="0.3">
      <c r="A1020">
        <v>645</v>
      </c>
      <c r="B1020">
        <v>1015</v>
      </c>
      <c r="D1020" t="s">
        <v>676</v>
      </c>
      <c r="E1020" s="1">
        <v>45250</v>
      </c>
      <c r="F1020">
        <v>100009</v>
      </c>
      <c r="G1020" t="str">
        <f>_xlfn.XLOOKUP(ohrm_timesheet_action_log[[#This Row],[timesheet_id]],ohrm_timesheet[timesheet_id],ohrm_timesheet[Employee Name],"NF",0,1)</f>
        <v>Preeti Tyagi</v>
      </c>
      <c r="H1020" t="str">
        <f>_xlfn.XLOOKUP(ohrm_timesheet_action_log[[#This Row],[timesheet_id]],ohrm_timesheet[timesheet_id],ohrm_timesheet[state],"NF",0,1)</f>
        <v>APPROVED</v>
      </c>
      <c r="I1020" s="1">
        <f>_xlfn.XLOOKUP(ohrm_timesheet_action_log[[#This Row],[timesheet_id]],ohrm_timesheet[timesheet_id],ohrm_timesheet[start_date],"NF",0,1)</f>
        <v>45243</v>
      </c>
      <c r="J1020" s="1">
        <f>_xlfn.XLOOKUP(ohrm_timesheet_action_log[[#This Row],[timesheet_id]],ohrm_timesheet[timesheet_id],ohrm_timesheet[end_date],"NF",0,1)</f>
        <v>45249</v>
      </c>
      <c r="K1020">
        <f>_xlfn.XLOOKUP(ohrm_timesheet_action_log[[#This Row],[timesheet_id]],ohrm_timesheet[timesheet_id],ohrm_timesheet[Year],"NF",0,1)</f>
        <v>2023</v>
      </c>
      <c r="L1020">
        <f>_xlfn.XLOOKUP(ohrm_timesheet_action_log[[#This Row],[timesheet_id]],ohrm_timesheet[timesheet_id],ohrm_timesheet[Month],"NF",0,1)</f>
        <v>11</v>
      </c>
    </row>
    <row r="1021" spans="1:12" x14ac:dyDescent="0.3">
      <c r="A1021">
        <v>624</v>
      </c>
      <c r="B1021">
        <v>1016</v>
      </c>
      <c r="D1021" t="s">
        <v>676</v>
      </c>
      <c r="E1021" s="1">
        <v>45253</v>
      </c>
      <c r="F1021">
        <v>100007</v>
      </c>
      <c r="G1021" t="str">
        <f>_xlfn.XLOOKUP(ohrm_timesheet_action_log[[#This Row],[timesheet_id]],ohrm_timesheet[timesheet_id],ohrm_timesheet[Employee Name],"NF",0,1)</f>
        <v>x_Ritesh Narayan Singh</v>
      </c>
      <c r="H1021" t="str">
        <f>_xlfn.XLOOKUP(ohrm_timesheet_action_log[[#This Row],[timesheet_id]],ohrm_timesheet[timesheet_id],ohrm_timesheet[state],"NF",0,1)</f>
        <v>APPROVED</v>
      </c>
      <c r="I1021" s="1">
        <f>_xlfn.XLOOKUP(ohrm_timesheet_action_log[[#This Row],[timesheet_id]],ohrm_timesheet[timesheet_id],ohrm_timesheet[start_date],"NF",0,1)</f>
        <v>45229</v>
      </c>
      <c r="J1021" s="1">
        <f>_xlfn.XLOOKUP(ohrm_timesheet_action_log[[#This Row],[timesheet_id]],ohrm_timesheet[timesheet_id],ohrm_timesheet[end_date],"NF",0,1)</f>
        <v>45235</v>
      </c>
      <c r="K1021">
        <f>_xlfn.XLOOKUP(ohrm_timesheet_action_log[[#This Row],[timesheet_id]],ohrm_timesheet[timesheet_id],ohrm_timesheet[Year],"NF",0,1)</f>
        <v>2023</v>
      </c>
      <c r="L1021">
        <f>_xlfn.XLOOKUP(ohrm_timesheet_action_log[[#This Row],[timesheet_id]],ohrm_timesheet[timesheet_id],ohrm_timesheet[Month],"NF",0,1)</f>
        <v>10</v>
      </c>
    </row>
    <row r="1022" spans="1:12" x14ac:dyDescent="0.3">
      <c r="A1022">
        <v>651</v>
      </c>
      <c r="B1022">
        <v>1017</v>
      </c>
      <c r="D1022" t="s">
        <v>676</v>
      </c>
      <c r="E1022" s="1">
        <v>45253</v>
      </c>
      <c r="F1022">
        <v>100007</v>
      </c>
      <c r="G1022" t="str">
        <f>_xlfn.XLOOKUP(ohrm_timesheet_action_log[[#This Row],[timesheet_id]],ohrm_timesheet[timesheet_id],ohrm_timesheet[Employee Name],"NF",0,1)</f>
        <v>x_Ritesh Narayan Singh</v>
      </c>
      <c r="H1022" t="str">
        <f>_xlfn.XLOOKUP(ohrm_timesheet_action_log[[#This Row],[timesheet_id]],ohrm_timesheet[timesheet_id],ohrm_timesheet[state],"NF",0,1)</f>
        <v>APPROVED</v>
      </c>
      <c r="I1022" s="1">
        <f>_xlfn.XLOOKUP(ohrm_timesheet_action_log[[#This Row],[timesheet_id]],ohrm_timesheet[timesheet_id],ohrm_timesheet[start_date],"NF",0,1)</f>
        <v>45236</v>
      </c>
      <c r="J1022" s="1">
        <f>_xlfn.XLOOKUP(ohrm_timesheet_action_log[[#This Row],[timesheet_id]],ohrm_timesheet[timesheet_id],ohrm_timesheet[end_date],"NF",0,1)</f>
        <v>45242</v>
      </c>
      <c r="K1022">
        <f>_xlfn.XLOOKUP(ohrm_timesheet_action_log[[#This Row],[timesheet_id]],ohrm_timesheet[timesheet_id],ohrm_timesheet[Year],"NF",0,1)</f>
        <v>2023</v>
      </c>
      <c r="L1022">
        <f>_xlfn.XLOOKUP(ohrm_timesheet_action_log[[#This Row],[timesheet_id]],ohrm_timesheet[timesheet_id],ohrm_timesheet[Month],"NF",0,1)</f>
        <v>11</v>
      </c>
    </row>
    <row r="1023" spans="1:12" x14ac:dyDescent="0.3">
      <c r="A1023">
        <v>652</v>
      </c>
      <c r="B1023">
        <v>1018</v>
      </c>
      <c r="D1023" t="s">
        <v>676</v>
      </c>
      <c r="E1023" s="1">
        <v>45253</v>
      </c>
      <c r="F1023">
        <v>100007</v>
      </c>
      <c r="G1023" t="str">
        <f>_xlfn.XLOOKUP(ohrm_timesheet_action_log[[#This Row],[timesheet_id]],ohrm_timesheet[timesheet_id],ohrm_timesheet[Employee Name],"NF",0,1)</f>
        <v>x_Ritesh Narayan Singh</v>
      </c>
      <c r="H1023" t="str">
        <f>_xlfn.XLOOKUP(ohrm_timesheet_action_log[[#This Row],[timesheet_id]],ohrm_timesheet[timesheet_id],ohrm_timesheet[state],"NF",0,1)</f>
        <v>APPROVED</v>
      </c>
      <c r="I1023" s="1">
        <f>_xlfn.XLOOKUP(ohrm_timesheet_action_log[[#This Row],[timesheet_id]],ohrm_timesheet[timesheet_id],ohrm_timesheet[start_date],"NF",0,1)</f>
        <v>45243</v>
      </c>
      <c r="J1023" s="1">
        <f>_xlfn.XLOOKUP(ohrm_timesheet_action_log[[#This Row],[timesheet_id]],ohrm_timesheet[timesheet_id],ohrm_timesheet[end_date],"NF",0,1)</f>
        <v>45249</v>
      </c>
      <c r="K1023">
        <f>_xlfn.XLOOKUP(ohrm_timesheet_action_log[[#This Row],[timesheet_id]],ohrm_timesheet[timesheet_id],ohrm_timesheet[Year],"NF",0,1)</f>
        <v>2023</v>
      </c>
      <c r="L1023">
        <f>_xlfn.XLOOKUP(ohrm_timesheet_action_log[[#This Row],[timesheet_id]],ohrm_timesheet[timesheet_id],ohrm_timesheet[Month],"NF",0,1)</f>
        <v>11</v>
      </c>
    </row>
    <row r="1024" spans="1:12" x14ac:dyDescent="0.3">
      <c r="A1024">
        <v>642</v>
      </c>
      <c r="B1024">
        <v>1019</v>
      </c>
      <c r="D1024" t="s">
        <v>676</v>
      </c>
      <c r="E1024" s="1">
        <v>45253</v>
      </c>
      <c r="F1024">
        <v>15</v>
      </c>
      <c r="G1024" t="str">
        <f>_xlfn.XLOOKUP(ohrm_timesheet_action_log[[#This Row],[timesheet_id]],ohrm_timesheet[timesheet_id],ohrm_timesheet[Employee Name],"NF",0,1)</f>
        <v>Gaurav Kokcha</v>
      </c>
      <c r="H1024" t="str">
        <f>_xlfn.XLOOKUP(ohrm_timesheet_action_log[[#This Row],[timesheet_id]],ohrm_timesheet[timesheet_id],ohrm_timesheet[state],"NF",0,1)</f>
        <v>APPROVED</v>
      </c>
      <c r="I1024" s="1">
        <f>_xlfn.XLOOKUP(ohrm_timesheet_action_log[[#This Row],[timesheet_id]],ohrm_timesheet[timesheet_id],ohrm_timesheet[start_date],"NF",0,1)</f>
        <v>45236</v>
      </c>
      <c r="J1024" s="1">
        <f>_xlfn.XLOOKUP(ohrm_timesheet_action_log[[#This Row],[timesheet_id]],ohrm_timesheet[timesheet_id],ohrm_timesheet[end_date],"NF",0,1)</f>
        <v>45242</v>
      </c>
      <c r="K1024">
        <f>_xlfn.XLOOKUP(ohrm_timesheet_action_log[[#This Row],[timesheet_id]],ohrm_timesheet[timesheet_id],ohrm_timesheet[Year],"NF",0,1)</f>
        <v>2023</v>
      </c>
      <c r="L1024">
        <f>_xlfn.XLOOKUP(ohrm_timesheet_action_log[[#This Row],[timesheet_id]],ohrm_timesheet[timesheet_id],ohrm_timesheet[Month],"NF",0,1)</f>
        <v>11</v>
      </c>
    </row>
    <row r="1025" spans="1:12" x14ac:dyDescent="0.3">
      <c r="A1025">
        <v>653</v>
      </c>
      <c r="B1025">
        <v>1020</v>
      </c>
      <c r="D1025" t="s">
        <v>676</v>
      </c>
      <c r="E1025" s="1">
        <v>45253</v>
      </c>
      <c r="F1025">
        <v>15</v>
      </c>
      <c r="G1025" t="str">
        <f>_xlfn.XLOOKUP(ohrm_timesheet_action_log[[#This Row],[timesheet_id]],ohrm_timesheet[timesheet_id],ohrm_timesheet[Employee Name],"NF",0,1)</f>
        <v>Gaurav Kokcha</v>
      </c>
      <c r="H1025" t="str">
        <f>_xlfn.XLOOKUP(ohrm_timesheet_action_log[[#This Row],[timesheet_id]],ohrm_timesheet[timesheet_id],ohrm_timesheet[state],"NF",0,1)</f>
        <v>APPROVED</v>
      </c>
      <c r="I1025" s="1">
        <f>_xlfn.XLOOKUP(ohrm_timesheet_action_log[[#This Row],[timesheet_id]],ohrm_timesheet[timesheet_id],ohrm_timesheet[start_date],"NF",0,1)</f>
        <v>45243</v>
      </c>
      <c r="J1025" s="1">
        <f>_xlfn.XLOOKUP(ohrm_timesheet_action_log[[#This Row],[timesheet_id]],ohrm_timesheet[timesheet_id],ohrm_timesheet[end_date],"NF",0,1)</f>
        <v>45249</v>
      </c>
      <c r="K1025">
        <f>_xlfn.XLOOKUP(ohrm_timesheet_action_log[[#This Row],[timesheet_id]],ohrm_timesheet[timesheet_id],ohrm_timesheet[Year],"NF",0,1)</f>
        <v>2023</v>
      </c>
      <c r="L1025">
        <f>_xlfn.XLOOKUP(ohrm_timesheet_action_log[[#This Row],[timesheet_id]],ohrm_timesheet[timesheet_id],ohrm_timesheet[Month],"NF",0,1)</f>
        <v>11</v>
      </c>
    </row>
    <row r="1026" spans="1:12" x14ac:dyDescent="0.3">
      <c r="A1026">
        <v>644</v>
      </c>
      <c r="B1026">
        <v>1021</v>
      </c>
      <c r="D1026" t="s">
        <v>676</v>
      </c>
      <c r="E1026" s="1">
        <v>45257</v>
      </c>
      <c r="F1026">
        <v>100009</v>
      </c>
      <c r="G1026" t="str">
        <f>_xlfn.XLOOKUP(ohrm_timesheet_action_log[[#This Row],[timesheet_id]],ohrm_timesheet[timesheet_id],ohrm_timesheet[Employee Name],"NF",0,1)</f>
        <v>Preeti Tyagi</v>
      </c>
      <c r="H1026" t="str">
        <f>_xlfn.XLOOKUP(ohrm_timesheet_action_log[[#This Row],[timesheet_id]],ohrm_timesheet[timesheet_id],ohrm_timesheet[state],"NF",0,1)</f>
        <v>APPROVED</v>
      </c>
      <c r="I1026" s="1">
        <f>_xlfn.XLOOKUP(ohrm_timesheet_action_log[[#This Row],[timesheet_id]],ohrm_timesheet[timesheet_id],ohrm_timesheet[start_date],"NF",0,1)</f>
        <v>45250</v>
      </c>
      <c r="J1026" s="1">
        <f>_xlfn.XLOOKUP(ohrm_timesheet_action_log[[#This Row],[timesheet_id]],ohrm_timesheet[timesheet_id],ohrm_timesheet[end_date],"NF",0,1)</f>
        <v>45256</v>
      </c>
      <c r="K1026">
        <f>_xlfn.XLOOKUP(ohrm_timesheet_action_log[[#This Row],[timesheet_id]],ohrm_timesheet[timesheet_id],ohrm_timesheet[Year],"NF",0,1)</f>
        <v>2023</v>
      </c>
      <c r="L1026">
        <f>_xlfn.XLOOKUP(ohrm_timesheet_action_log[[#This Row],[timesheet_id]],ohrm_timesheet[timesheet_id],ohrm_timesheet[Month],"NF",0,1)</f>
        <v>11</v>
      </c>
    </row>
    <row r="1027" spans="1:12" x14ac:dyDescent="0.3">
      <c r="A1027">
        <v>643</v>
      </c>
      <c r="B1027">
        <v>1022</v>
      </c>
      <c r="D1027" t="s">
        <v>676</v>
      </c>
      <c r="E1027" s="1">
        <v>45259</v>
      </c>
      <c r="F1027">
        <v>100006</v>
      </c>
      <c r="G1027" t="str">
        <f>_xlfn.XLOOKUP(ohrm_timesheet_action_log[[#This Row],[timesheet_id]],ohrm_timesheet[timesheet_id],ohrm_timesheet[Employee Name],"NF",0,1)</f>
        <v>Sourav Rathor</v>
      </c>
      <c r="H1027" t="str">
        <f>_xlfn.XLOOKUP(ohrm_timesheet_action_log[[#This Row],[timesheet_id]],ohrm_timesheet[timesheet_id],ohrm_timesheet[state],"NF",0,1)</f>
        <v>APPROVED</v>
      </c>
      <c r="I1027" s="1">
        <f>_xlfn.XLOOKUP(ohrm_timesheet_action_log[[#This Row],[timesheet_id]],ohrm_timesheet[timesheet_id],ohrm_timesheet[start_date],"NF",0,1)</f>
        <v>45236</v>
      </c>
      <c r="J1027" s="1">
        <f>_xlfn.XLOOKUP(ohrm_timesheet_action_log[[#This Row],[timesheet_id]],ohrm_timesheet[timesheet_id],ohrm_timesheet[end_date],"NF",0,1)</f>
        <v>45242</v>
      </c>
      <c r="K1027">
        <f>_xlfn.XLOOKUP(ohrm_timesheet_action_log[[#This Row],[timesheet_id]],ohrm_timesheet[timesheet_id],ohrm_timesheet[Year],"NF",0,1)</f>
        <v>2023</v>
      </c>
      <c r="L1027">
        <f>_xlfn.XLOOKUP(ohrm_timesheet_action_log[[#This Row],[timesheet_id]],ohrm_timesheet[timesheet_id],ohrm_timesheet[Month],"NF",0,1)</f>
        <v>11</v>
      </c>
    </row>
    <row r="1028" spans="1:12" x14ac:dyDescent="0.3">
      <c r="A1028">
        <v>656</v>
      </c>
      <c r="B1028">
        <v>1023</v>
      </c>
      <c r="D1028" t="s">
        <v>676</v>
      </c>
      <c r="E1028" s="1">
        <v>45259</v>
      </c>
      <c r="F1028">
        <v>100006</v>
      </c>
      <c r="G1028" t="str">
        <f>_xlfn.XLOOKUP(ohrm_timesheet_action_log[[#This Row],[timesheet_id]],ohrm_timesheet[timesheet_id],ohrm_timesheet[Employee Name],"NF",0,1)</f>
        <v>Sourav Rathor</v>
      </c>
      <c r="H1028" t="str">
        <f>_xlfn.XLOOKUP(ohrm_timesheet_action_log[[#This Row],[timesheet_id]],ohrm_timesheet[timesheet_id],ohrm_timesheet[state],"NF",0,1)</f>
        <v>APPROVED</v>
      </c>
      <c r="I1028" s="1">
        <f>_xlfn.XLOOKUP(ohrm_timesheet_action_log[[#This Row],[timesheet_id]],ohrm_timesheet[timesheet_id],ohrm_timesheet[start_date],"NF",0,1)</f>
        <v>45243</v>
      </c>
      <c r="J1028" s="1">
        <f>_xlfn.XLOOKUP(ohrm_timesheet_action_log[[#This Row],[timesheet_id]],ohrm_timesheet[timesheet_id],ohrm_timesheet[end_date],"NF",0,1)</f>
        <v>45249</v>
      </c>
      <c r="K1028">
        <f>_xlfn.XLOOKUP(ohrm_timesheet_action_log[[#This Row],[timesheet_id]],ohrm_timesheet[timesheet_id],ohrm_timesheet[Year],"NF",0,1)</f>
        <v>2023</v>
      </c>
      <c r="L1028">
        <f>_xlfn.XLOOKUP(ohrm_timesheet_action_log[[#This Row],[timesheet_id]],ohrm_timesheet[timesheet_id],ohrm_timesheet[Month],"NF",0,1)</f>
        <v>11</v>
      </c>
    </row>
    <row r="1029" spans="1:12" x14ac:dyDescent="0.3">
      <c r="A1029">
        <v>657</v>
      </c>
      <c r="B1029">
        <v>1024</v>
      </c>
      <c r="D1029" t="s">
        <v>676</v>
      </c>
      <c r="E1029" s="1">
        <v>45259</v>
      </c>
      <c r="F1029">
        <v>100006</v>
      </c>
      <c r="G1029" t="str">
        <f>_xlfn.XLOOKUP(ohrm_timesheet_action_log[[#This Row],[timesheet_id]],ohrm_timesheet[timesheet_id],ohrm_timesheet[Employee Name],"NF",0,1)</f>
        <v>Sourav Rathor</v>
      </c>
      <c r="H1029" t="str">
        <f>_xlfn.XLOOKUP(ohrm_timesheet_action_log[[#This Row],[timesheet_id]],ohrm_timesheet[timesheet_id],ohrm_timesheet[state],"NF",0,1)</f>
        <v>APPROVED</v>
      </c>
      <c r="I1029" s="1">
        <f>_xlfn.XLOOKUP(ohrm_timesheet_action_log[[#This Row],[timesheet_id]],ohrm_timesheet[timesheet_id],ohrm_timesheet[start_date],"NF",0,1)</f>
        <v>45250</v>
      </c>
      <c r="J1029" s="1">
        <f>_xlfn.XLOOKUP(ohrm_timesheet_action_log[[#This Row],[timesheet_id]],ohrm_timesheet[timesheet_id],ohrm_timesheet[end_date],"NF",0,1)</f>
        <v>45256</v>
      </c>
      <c r="K1029">
        <f>_xlfn.XLOOKUP(ohrm_timesheet_action_log[[#This Row],[timesheet_id]],ohrm_timesheet[timesheet_id],ohrm_timesheet[Year],"NF",0,1)</f>
        <v>2023</v>
      </c>
      <c r="L1029">
        <f>_xlfn.XLOOKUP(ohrm_timesheet_action_log[[#This Row],[timesheet_id]],ohrm_timesheet[timesheet_id],ohrm_timesheet[Month],"NF",0,1)</f>
        <v>11</v>
      </c>
    </row>
    <row r="1030" spans="1:12" x14ac:dyDescent="0.3">
      <c r="A1030">
        <v>660</v>
      </c>
      <c r="B1030">
        <v>1025</v>
      </c>
      <c r="D1030" t="s">
        <v>676</v>
      </c>
      <c r="E1030" s="1">
        <v>45261</v>
      </c>
      <c r="F1030">
        <v>6</v>
      </c>
      <c r="G1030" t="str">
        <f>_xlfn.XLOOKUP(ohrm_timesheet_action_log[[#This Row],[timesheet_id]],ohrm_timesheet[timesheet_id],ohrm_timesheet[Employee Name],"NF",0,1)</f>
        <v>Shekhar Sharma</v>
      </c>
      <c r="H1030" t="str">
        <f>_xlfn.XLOOKUP(ohrm_timesheet_action_log[[#This Row],[timesheet_id]],ohrm_timesheet[timesheet_id],ohrm_timesheet[state],"NF",0,1)</f>
        <v>APPROVED</v>
      </c>
      <c r="I1030" s="1">
        <f>_xlfn.XLOOKUP(ohrm_timesheet_action_log[[#This Row],[timesheet_id]],ohrm_timesheet[timesheet_id],ohrm_timesheet[start_date],"NF",0,1)</f>
        <v>45236</v>
      </c>
      <c r="J1030" s="1">
        <f>_xlfn.XLOOKUP(ohrm_timesheet_action_log[[#This Row],[timesheet_id]],ohrm_timesheet[timesheet_id],ohrm_timesheet[end_date],"NF",0,1)</f>
        <v>45242</v>
      </c>
      <c r="K1030">
        <f>_xlfn.XLOOKUP(ohrm_timesheet_action_log[[#This Row],[timesheet_id]],ohrm_timesheet[timesheet_id],ohrm_timesheet[Year],"NF",0,1)</f>
        <v>2023</v>
      </c>
      <c r="L1030">
        <f>_xlfn.XLOOKUP(ohrm_timesheet_action_log[[#This Row],[timesheet_id]],ohrm_timesheet[timesheet_id],ohrm_timesheet[Month],"NF",0,1)</f>
        <v>11</v>
      </c>
    </row>
    <row r="1031" spans="1:12" x14ac:dyDescent="0.3">
      <c r="A1031">
        <v>661</v>
      </c>
      <c r="B1031">
        <v>1026</v>
      </c>
      <c r="D1031" t="s">
        <v>676</v>
      </c>
      <c r="E1031" s="1">
        <v>45261</v>
      </c>
      <c r="F1031">
        <v>6</v>
      </c>
      <c r="G1031" t="str">
        <f>_xlfn.XLOOKUP(ohrm_timesheet_action_log[[#This Row],[timesheet_id]],ohrm_timesheet[timesheet_id],ohrm_timesheet[Employee Name],"NF",0,1)</f>
        <v>Shekhar Sharma</v>
      </c>
      <c r="H1031" t="str">
        <f>_xlfn.XLOOKUP(ohrm_timesheet_action_log[[#This Row],[timesheet_id]],ohrm_timesheet[timesheet_id],ohrm_timesheet[state],"NF",0,1)</f>
        <v>APPROVED</v>
      </c>
      <c r="I1031" s="1">
        <f>_xlfn.XLOOKUP(ohrm_timesheet_action_log[[#This Row],[timesheet_id]],ohrm_timesheet[timesheet_id],ohrm_timesheet[start_date],"NF",0,1)</f>
        <v>45243</v>
      </c>
      <c r="J1031" s="1">
        <f>_xlfn.XLOOKUP(ohrm_timesheet_action_log[[#This Row],[timesheet_id]],ohrm_timesheet[timesheet_id],ohrm_timesheet[end_date],"NF",0,1)</f>
        <v>45249</v>
      </c>
      <c r="K1031">
        <f>_xlfn.XLOOKUP(ohrm_timesheet_action_log[[#This Row],[timesheet_id]],ohrm_timesheet[timesheet_id],ohrm_timesheet[Year],"NF",0,1)</f>
        <v>2023</v>
      </c>
      <c r="L1031">
        <f>_xlfn.XLOOKUP(ohrm_timesheet_action_log[[#This Row],[timesheet_id]],ohrm_timesheet[timesheet_id],ohrm_timesheet[Month],"NF",0,1)</f>
        <v>11</v>
      </c>
    </row>
    <row r="1032" spans="1:12" x14ac:dyDescent="0.3">
      <c r="A1032">
        <v>662</v>
      </c>
      <c r="B1032">
        <v>1027</v>
      </c>
      <c r="D1032" t="s">
        <v>676</v>
      </c>
      <c r="E1032" s="1">
        <v>45261</v>
      </c>
      <c r="F1032">
        <v>6</v>
      </c>
      <c r="G1032" t="str">
        <f>_xlfn.XLOOKUP(ohrm_timesheet_action_log[[#This Row],[timesheet_id]],ohrm_timesheet[timesheet_id],ohrm_timesheet[Employee Name],"NF",0,1)</f>
        <v>Shekhar Sharma</v>
      </c>
      <c r="H1032" t="str">
        <f>_xlfn.XLOOKUP(ohrm_timesheet_action_log[[#This Row],[timesheet_id]],ohrm_timesheet[timesheet_id],ohrm_timesheet[state],"NF",0,1)</f>
        <v>APPROVED</v>
      </c>
      <c r="I1032" s="1">
        <f>_xlfn.XLOOKUP(ohrm_timesheet_action_log[[#This Row],[timesheet_id]],ohrm_timesheet[timesheet_id],ohrm_timesheet[start_date],"NF",0,1)</f>
        <v>45250</v>
      </c>
      <c r="J1032" s="1">
        <f>_xlfn.XLOOKUP(ohrm_timesheet_action_log[[#This Row],[timesheet_id]],ohrm_timesheet[timesheet_id],ohrm_timesheet[end_date],"NF",0,1)</f>
        <v>45256</v>
      </c>
      <c r="K1032">
        <f>_xlfn.XLOOKUP(ohrm_timesheet_action_log[[#This Row],[timesheet_id]],ohrm_timesheet[timesheet_id],ohrm_timesheet[Year],"NF",0,1)</f>
        <v>2023</v>
      </c>
      <c r="L1032">
        <f>_xlfn.XLOOKUP(ohrm_timesheet_action_log[[#This Row],[timesheet_id]],ohrm_timesheet[timesheet_id],ohrm_timesheet[Month],"NF",0,1)</f>
        <v>11</v>
      </c>
    </row>
    <row r="1033" spans="1:12" x14ac:dyDescent="0.3">
      <c r="A1033">
        <v>659</v>
      </c>
      <c r="B1033">
        <v>1028</v>
      </c>
      <c r="D1033" t="s">
        <v>676</v>
      </c>
      <c r="E1033" s="1">
        <v>45261</v>
      </c>
      <c r="F1033">
        <v>6</v>
      </c>
      <c r="G1033" t="str">
        <f>_xlfn.XLOOKUP(ohrm_timesheet_action_log[[#This Row],[timesheet_id]],ohrm_timesheet[timesheet_id],ohrm_timesheet[Employee Name],"NF",0,1)</f>
        <v>Shekhar Sharma</v>
      </c>
      <c r="H1033" t="str">
        <f>_xlfn.XLOOKUP(ohrm_timesheet_action_log[[#This Row],[timesheet_id]],ohrm_timesheet[timesheet_id],ohrm_timesheet[state],"NF",0,1)</f>
        <v>APPROVED</v>
      </c>
      <c r="I1033" s="1">
        <f>_xlfn.XLOOKUP(ohrm_timesheet_action_log[[#This Row],[timesheet_id]],ohrm_timesheet[timesheet_id],ohrm_timesheet[start_date],"NF",0,1)</f>
        <v>45257</v>
      </c>
      <c r="J1033" s="1">
        <f>_xlfn.XLOOKUP(ohrm_timesheet_action_log[[#This Row],[timesheet_id]],ohrm_timesheet[timesheet_id],ohrm_timesheet[end_date],"NF",0,1)</f>
        <v>45263</v>
      </c>
      <c r="K1033">
        <f>_xlfn.XLOOKUP(ohrm_timesheet_action_log[[#This Row],[timesheet_id]],ohrm_timesheet[timesheet_id],ohrm_timesheet[Year],"NF",0,1)</f>
        <v>2023</v>
      </c>
      <c r="L1033">
        <f>_xlfn.XLOOKUP(ohrm_timesheet_action_log[[#This Row],[timesheet_id]],ohrm_timesheet[timesheet_id],ohrm_timesheet[Month],"NF",0,1)</f>
        <v>11</v>
      </c>
    </row>
    <row r="1034" spans="1:12" x14ac:dyDescent="0.3">
      <c r="A1034">
        <v>654</v>
      </c>
      <c r="B1034">
        <v>1029</v>
      </c>
      <c r="D1034" t="s">
        <v>676</v>
      </c>
      <c r="E1034" s="1">
        <v>45261</v>
      </c>
      <c r="F1034">
        <v>100009</v>
      </c>
      <c r="G1034" t="str">
        <f>_xlfn.XLOOKUP(ohrm_timesheet_action_log[[#This Row],[timesheet_id]],ohrm_timesheet[timesheet_id],ohrm_timesheet[Employee Name],"NF",0,1)</f>
        <v>Preeti Tyagi</v>
      </c>
      <c r="H1034" t="str">
        <f>_xlfn.XLOOKUP(ohrm_timesheet_action_log[[#This Row],[timesheet_id]],ohrm_timesheet[timesheet_id],ohrm_timesheet[state],"NF",0,1)</f>
        <v>APPROVED</v>
      </c>
      <c r="I1034" s="1">
        <f>_xlfn.XLOOKUP(ohrm_timesheet_action_log[[#This Row],[timesheet_id]],ohrm_timesheet[timesheet_id],ohrm_timesheet[start_date],"NF",0,1)</f>
        <v>45257</v>
      </c>
      <c r="J1034" s="1">
        <f>_xlfn.XLOOKUP(ohrm_timesheet_action_log[[#This Row],[timesheet_id]],ohrm_timesheet[timesheet_id],ohrm_timesheet[end_date],"NF",0,1)</f>
        <v>45263</v>
      </c>
      <c r="K1034">
        <f>_xlfn.XLOOKUP(ohrm_timesheet_action_log[[#This Row],[timesheet_id]],ohrm_timesheet[timesheet_id],ohrm_timesheet[Year],"NF",0,1)</f>
        <v>2023</v>
      </c>
      <c r="L1034">
        <f>_xlfn.XLOOKUP(ohrm_timesheet_action_log[[#This Row],[timesheet_id]],ohrm_timesheet[timesheet_id],ohrm_timesheet[Month],"NF",0,1)</f>
        <v>11</v>
      </c>
    </row>
    <row r="1035" spans="1:12" x14ac:dyDescent="0.3">
      <c r="A1035">
        <v>654</v>
      </c>
      <c r="B1035">
        <v>1030</v>
      </c>
      <c r="D1035" t="s">
        <v>675</v>
      </c>
      <c r="E1035" s="1">
        <v>45263</v>
      </c>
      <c r="F1035">
        <v>3</v>
      </c>
      <c r="G1035" t="str">
        <f>_xlfn.XLOOKUP(ohrm_timesheet_action_log[[#This Row],[timesheet_id]],ohrm_timesheet[timesheet_id],ohrm_timesheet[Employee Name],"NF",0,1)</f>
        <v>Preeti Tyagi</v>
      </c>
      <c r="H1035" t="str">
        <f>_xlfn.XLOOKUP(ohrm_timesheet_action_log[[#This Row],[timesheet_id]],ohrm_timesheet[timesheet_id],ohrm_timesheet[state],"NF",0,1)</f>
        <v>APPROVED</v>
      </c>
      <c r="I1035" s="1">
        <f>_xlfn.XLOOKUP(ohrm_timesheet_action_log[[#This Row],[timesheet_id]],ohrm_timesheet[timesheet_id],ohrm_timesheet[start_date],"NF",0,1)</f>
        <v>45257</v>
      </c>
      <c r="J1035" s="1">
        <f>_xlfn.XLOOKUP(ohrm_timesheet_action_log[[#This Row],[timesheet_id]],ohrm_timesheet[timesheet_id],ohrm_timesheet[end_date],"NF",0,1)</f>
        <v>45263</v>
      </c>
      <c r="K1035">
        <f>_xlfn.XLOOKUP(ohrm_timesheet_action_log[[#This Row],[timesheet_id]],ohrm_timesheet[timesheet_id],ohrm_timesheet[Year],"NF",0,1)</f>
        <v>2023</v>
      </c>
      <c r="L1035">
        <f>_xlfn.XLOOKUP(ohrm_timesheet_action_log[[#This Row],[timesheet_id]],ohrm_timesheet[timesheet_id],ohrm_timesheet[Month],"NF",0,1)</f>
        <v>11</v>
      </c>
    </row>
    <row r="1036" spans="1:12" x14ac:dyDescent="0.3">
      <c r="A1036">
        <v>644</v>
      </c>
      <c r="B1036">
        <v>1031</v>
      </c>
      <c r="D1036" t="s">
        <v>675</v>
      </c>
      <c r="E1036" s="1">
        <v>45263</v>
      </c>
      <c r="F1036">
        <v>3</v>
      </c>
      <c r="G1036" t="str">
        <f>_xlfn.XLOOKUP(ohrm_timesheet_action_log[[#This Row],[timesheet_id]],ohrm_timesheet[timesheet_id],ohrm_timesheet[Employee Name],"NF",0,1)</f>
        <v>Preeti Tyagi</v>
      </c>
      <c r="H1036" t="str">
        <f>_xlfn.XLOOKUP(ohrm_timesheet_action_log[[#This Row],[timesheet_id]],ohrm_timesheet[timesheet_id],ohrm_timesheet[state],"NF",0,1)</f>
        <v>APPROVED</v>
      </c>
      <c r="I1036" s="1">
        <f>_xlfn.XLOOKUP(ohrm_timesheet_action_log[[#This Row],[timesheet_id]],ohrm_timesheet[timesheet_id],ohrm_timesheet[start_date],"NF",0,1)</f>
        <v>45250</v>
      </c>
      <c r="J1036" s="1">
        <f>_xlfn.XLOOKUP(ohrm_timesheet_action_log[[#This Row],[timesheet_id]],ohrm_timesheet[timesheet_id],ohrm_timesheet[end_date],"NF",0,1)</f>
        <v>45256</v>
      </c>
      <c r="K1036">
        <f>_xlfn.XLOOKUP(ohrm_timesheet_action_log[[#This Row],[timesheet_id]],ohrm_timesheet[timesheet_id],ohrm_timesheet[Year],"NF",0,1)</f>
        <v>2023</v>
      </c>
      <c r="L1036">
        <f>_xlfn.XLOOKUP(ohrm_timesheet_action_log[[#This Row],[timesheet_id]],ohrm_timesheet[timesheet_id],ohrm_timesheet[Month],"NF",0,1)</f>
        <v>11</v>
      </c>
    </row>
    <row r="1037" spans="1:12" x14ac:dyDescent="0.3">
      <c r="A1037">
        <v>645</v>
      </c>
      <c r="B1037">
        <v>1032</v>
      </c>
      <c r="D1037" t="s">
        <v>675</v>
      </c>
      <c r="E1037" s="1">
        <v>45263</v>
      </c>
      <c r="F1037">
        <v>3</v>
      </c>
      <c r="G1037" t="str">
        <f>_xlfn.XLOOKUP(ohrm_timesheet_action_log[[#This Row],[timesheet_id]],ohrm_timesheet[timesheet_id],ohrm_timesheet[Employee Name],"NF",0,1)</f>
        <v>Preeti Tyagi</v>
      </c>
      <c r="H1037" t="str">
        <f>_xlfn.XLOOKUP(ohrm_timesheet_action_log[[#This Row],[timesheet_id]],ohrm_timesheet[timesheet_id],ohrm_timesheet[state],"NF",0,1)</f>
        <v>APPROVED</v>
      </c>
      <c r="I1037" s="1">
        <f>_xlfn.XLOOKUP(ohrm_timesheet_action_log[[#This Row],[timesheet_id]],ohrm_timesheet[timesheet_id],ohrm_timesheet[start_date],"NF",0,1)</f>
        <v>45243</v>
      </c>
      <c r="J1037" s="1">
        <f>_xlfn.XLOOKUP(ohrm_timesheet_action_log[[#This Row],[timesheet_id]],ohrm_timesheet[timesheet_id],ohrm_timesheet[end_date],"NF",0,1)</f>
        <v>45249</v>
      </c>
      <c r="K1037">
        <f>_xlfn.XLOOKUP(ohrm_timesheet_action_log[[#This Row],[timesheet_id]],ohrm_timesheet[timesheet_id],ohrm_timesheet[Year],"NF",0,1)</f>
        <v>2023</v>
      </c>
      <c r="L1037">
        <f>_xlfn.XLOOKUP(ohrm_timesheet_action_log[[#This Row],[timesheet_id]],ohrm_timesheet[timesheet_id],ohrm_timesheet[Month],"NF",0,1)</f>
        <v>11</v>
      </c>
    </row>
    <row r="1038" spans="1:12" x14ac:dyDescent="0.3">
      <c r="A1038">
        <v>646</v>
      </c>
      <c r="B1038">
        <v>1033</v>
      </c>
      <c r="D1038" t="s">
        <v>675</v>
      </c>
      <c r="E1038" s="1">
        <v>45263</v>
      </c>
      <c r="F1038">
        <v>3</v>
      </c>
      <c r="G1038" t="str">
        <f>_xlfn.XLOOKUP(ohrm_timesheet_action_log[[#This Row],[timesheet_id]],ohrm_timesheet[timesheet_id],ohrm_timesheet[Employee Name],"NF",0,1)</f>
        <v>Preeti Tyagi</v>
      </c>
      <c r="H1038" t="str">
        <f>_xlfn.XLOOKUP(ohrm_timesheet_action_log[[#This Row],[timesheet_id]],ohrm_timesheet[timesheet_id],ohrm_timesheet[state],"NF",0,1)</f>
        <v>APPROVED</v>
      </c>
      <c r="I1038" s="1">
        <f>_xlfn.XLOOKUP(ohrm_timesheet_action_log[[#This Row],[timesheet_id]],ohrm_timesheet[timesheet_id],ohrm_timesheet[start_date],"NF",0,1)</f>
        <v>45236</v>
      </c>
      <c r="J1038" s="1">
        <f>_xlfn.XLOOKUP(ohrm_timesheet_action_log[[#This Row],[timesheet_id]],ohrm_timesheet[timesheet_id],ohrm_timesheet[end_date],"NF",0,1)</f>
        <v>45242</v>
      </c>
      <c r="K1038">
        <f>_xlfn.XLOOKUP(ohrm_timesheet_action_log[[#This Row],[timesheet_id]],ohrm_timesheet[timesheet_id],ohrm_timesheet[Year],"NF",0,1)</f>
        <v>2023</v>
      </c>
      <c r="L1038">
        <f>_xlfn.XLOOKUP(ohrm_timesheet_action_log[[#This Row],[timesheet_id]],ohrm_timesheet[timesheet_id],ohrm_timesheet[Month],"NF",0,1)</f>
        <v>11</v>
      </c>
    </row>
    <row r="1039" spans="1:12" x14ac:dyDescent="0.3">
      <c r="A1039">
        <v>627</v>
      </c>
      <c r="B1039">
        <v>1034</v>
      </c>
      <c r="D1039" t="s">
        <v>675</v>
      </c>
      <c r="E1039" s="1">
        <v>45263</v>
      </c>
      <c r="F1039">
        <v>3</v>
      </c>
      <c r="G1039" t="str">
        <f>_xlfn.XLOOKUP(ohrm_timesheet_action_log[[#This Row],[timesheet_id]],ohrm_timesheet[timesheet_id],ohrm_timesheet[Employee Name],"NF",0,1)</f>
        <v>Preeti Tyagi</v>
      </c>
      <c r="H1039" t="str">
        <f>_xlfn.XLOOKUP(ohrm_timesheet_action_log[[#This Row],[timesheet_id]],ohrm_timesheet[timesheet_id],ohrm_timesheet[state],"NF",0,1)</f>
        <v>APPROVED</v>
      </c>
      <c r="I1039" s="1">
        <f>_xlfn.XLOOKUP(ohrm_timesheet_action_log[[#This Row],[timesheet_id]],ohrm_timesheet[timesheet_id],ohrm_timesheet[start_date],"NF",0,1)</f>
        <v>45229</v>
      </c>
      <c r="J1039" s="1">
        <f>_xlfn.XLOOKUP(ohrm_timesheet_action_log[[#This Row],[timesheet_id]],ohrm_timesheet[timesheet_id],ohrm_timesheet[end_date],"NF",0,1)</f>
        <v>45235</v>
      </c>
      <c r="K1039">
        <f>_xlfn.XLOOKUP(ohrm_timesheet_action_log[[#This Row],[timesheet_id]],ohrm_timesheet[timesheet_id],ohrm_timesheet[Year],"NF",0,1)</f>
        <v>2023</v>
      </c>
      <c r="L1039">
        <f>_xlfn.XLOOKUP(ohrm_timesheet_action_log[[#This Row],[timesheet_id]],ohrm_timesheet[timesheet_id],ohrm_timesheet[Month],"NF",0,1)</f>
        <v>10</v>
      </c>
    </row>
    <row r="1040" spans="1:12" x14ac:dyDescent="0.3">
      <c r="A1040">
        <v>619</v>
      </c>
      <c r="B1040">
        <v>1035</v>
      </c>
      <c r="D1040" t="s">
        <v>675</v>
      </c>
      <c r="E1040" s="1">
        <v>45263</v>
      </c>
      <c r="F1040">
        <v>3</v>
      </c>
      <c r="G1040" t="str">
        <f>_xlfn.XLOOKUP(ohrm_timesheet_action_log[[#This Row],[timesheet_id]],ohrm_timesheet[timesheet_id],ohrm_timesheet[Employee Name],"NF",0,1)</f>
        <v>Preeti Tyagi</v>
      </c>
      <c r="H1040" t="str">
        <f>_xlfn.XLOOKUP(ohrm_timesheet_action_log[[#This Row],[timesheet_id]],ohrm_timesheet[timesheet_id],ohrm_timesheet[state],"NF",0,1)</f>
        <v>APPROVED</v>
      </c>
      <c r="I1040" s="1">
        <f>_xlfn.XLOOKUP(ohrm_timesheet_action_log[[#This Row],[timesheet_id]],ohrm_timesheet[timesheet_id],ohrm_timesheet[start_date],"NF",0,1)</f>
        <v>45222</v>
      </c>
      <c r="J1040" s="1">
        <f>_xlfn.XLOOKUP(ohrm_timesheet_action_log[[#This Row],[timesheet_id]],ohrm_timesheet[timesheet_id],ohrm_timesheet[end_date],"NF",0,1)</f>
        <v>45228</v>
      </c>
      <c r="K1040">
        <f>_xlfn.XLOOKUP(ohrm_timesheet_action_log[[#This Row],[timesheet_id]],ohrm_timesheet[timesheet_id],ohrm_timesheet[Year],"NF",0,1)</f>
        <v>2023</v>
      </c>
      <c r="L1040">
        <f>_xlfn.XLOOKUP(ohrm_timesheet_action_log[[#This Row],[timesheet_id]],ohrm_timesheet[timesheet_id],ohrm_timesheet[Month],"NF",0,1)</f>
        <v>10</v>
      </c>
    </row>
    <row r="1041" spans="1:12" x14ac:dyDescent="0.3">
      <c r="A1041">
        <v>612</v>
      </c>
      <c r="B1041">
        <v>1036</v>
      </c>
      <c r="D1041" t="s">
        <v>675</v>
      </c>
      <c r="E1041" s="1">
        <v>45263</v>
      </c>
      <c r="F1041">
        <v>3</v>
      </c>
      <c r="G1041" t="str">
        <f>_xlfn.XLOOKUP(ohrm_timesheet_action_log[[#This Row],[timesheet_id]],ohrm_timesheet[timesheet_id],ohrm_timesheet[Employee Name],"NF",0,1)</f>
        <v>Preeti Tyagi</v>
      </c>
      <c r="H1041" t="str">
        <f>_xlfn.XLOOKUP(ohrm_timesheet_action_log[[#This Row],[timesheet_id]],ohrm_timesheet[timesheet_id],ohrm_timesheet[state],"NF",0,1)</f>
        <v>APPROVED</v>
      </c>
      <c r="I1041" s="1">
        <f>_xlfn.XLOOKUP(ohrm_timesheet_action_log[[#This Row],[timesheet_id]],ohrm_timesheet[timesheet_id],ohrm_timesheet[start_date],"NF",0,1)</f>
        <v>45215</v>
      </c>
      <c r="J1041" s="1">
        <f>_xlfn.XLOOKUP(ohrm_timesheet_action_log[[#This Row],[timesheet_id]],ohrm_timesheet[timesheet_id],ohrm_timesheet[end_date],"NF",0,1)</f>
        <v>45221</v>
      </c>
      <c r="K1041">
        <f>_xlfn.XLOOKUP(ohrm_timesheet_action_log[[#This Row],[timesheet_id]],ohrm_timesheet[timesheet_id],ohrm_timesheet[Year],"NF",0,1)</f>
        <v>2023</v>
      </c>
      <c r="L1041">
        <f>_xlfn.XLOOKUP(ohrm_timesheet_action_log[[#This Row],[timesheet_id]],ohrm_timesheet[timesheet_id],ohrm_timesheet[Month],"NF",0,1)</f>
        <v>10</v>
      </c>
    </row>
    <row r="1042" spans="1:12" x14ac:dyDescent="0.3">
      <c r="A1042">
        <v>603</v>
      </c>
      <c r="B1042">
        <v>1037</v>
      </c>
      <c r="D1042" t="s">
        <v>675</v>
      </c>
      <c r="E1042" s="1">
        <v>45263</v>
      </c>
      <c r="F1042">
        <v>3</v>
      </c>
      <c r="G1042" t="str">
        <f>_xlfn.XLOOKUP(ohrm_timesheet_action_log[[#This Row],[timesheet_id]],ohrm_timesheet[timesheet_id],ohrm_timesheet[Employee Name],"NF",0,1)</f>
        <v>Neha Chaudhary</v>
      </c>
      <c r="H1042" t="str">
        <f>_xlfn.XLOOKUP(ohrm_timesheet_action_log[[#This Row],[timesheet_id]],ohrm_timesheet[timesheet_id],ohrm_timesheet[state],"NF",0,1)</f>
        <v>APPROVED</v>
      </c>
      <c r="I1042" s="1">
        <f>_xlfn.XLOOKUP(ohrm_timesheet_action_log[[#This Row],[timesheet_id]],ohrm_timesheet[timesheet_id],ohrm_timesheet[start_date],"NF",0,1)</f>
        <v>45201</v>
      </c>
      <c r="J1042" s="1">
        <f>_xlfn.XLOOKUP(ohrm_timesheet_action_log[[#This Row],[timesheet_id]],ohrm_timesheet[timesheet_id],ohrm_timesheet[end_date],"NF",0,1)</f>
        <v>45207</v>
      </c>
      <c r="K1042">
        <f>_xlfn.XLOOKUP(ohrm_timesheet_action_log[[#This Row],[timesheet_id]],ohrm_timesheet[timesheet_id],ohrm_timesheet[Year],"NF",0,1)</f>
        <v>2023</v>
      </c>
      <c r="L1042">
        <f>_xlfn.XLOOKUP(ohrm_timesheet_action_log[[#This Row],[timesheet_id]],ohrm_timesheet[timesheet_id],ohrm_timesheet[Month],"NF",0,1)</f>
        <v>10</v>
      </c>
    </row>
    <row r="1043" spans="1:12" x14ac:dyDescent="0.3">
      <c r="A1043">
        <v>637</v>
      </c>
      <c r="B1043">
        <v>1038</v>
      </c>
      <c r="D1043" t="s">
        <v>675</v>
      </c>
      <c r="E1043" s="1">
        <v>45263</v>
      </c>
      <c r="F1043">
        <v>3</v>
      </c>
      <c r="G1043" t="str">
        <f>_xlfn.XLOOKUP(ohrm_timesheet_action_log[[#This Row],[timesheet_id]],ohrm_timesheet[timesheet_id],ohrm_timesheet[Employee Name],"NF",0,1)</f>
        <v>Neha Chaudhary</v>
      </c>
      <c r="H1043" t="str">
        <f>_xlfn.XLOOKUP(ohrm_timesheet_action_log[[#This Row],[timesheet_id]],ohrm_timesheet[timesheet_id],ohrm_timesheet[state],"NF",0,1)</f>
        <v>APPROVED</v>
      </c>
      <c r="I1043" s="1">
        <f>_xlfn.XLOOKUP(ohrm_timesheet_action_log[[#This Row],[timesheet_id]],ohrm_timesheet[timesheet_id],ohrm_timesheet[start_date],"NF",0,1)</f>
        <v>45208</v>
      </c>
      <c r="J1043" s="1">
        <f>_xlfn.XLOOKUP(ohrm_timesheet_action_log[[#This Row],[timesheet_id]],ohrm_timesheet[timesheet_id],ohrm_timesheet[end_date],"NF",0,1)</f>
        <v>45214</v>
      </c>
      <c r="K1043">
        <f>_xlfn.XLOOKUP(ohrm_timesheet_action_log[[#This Row],[timesheet_id]],ohrm_timesheet[timesheet_id],ohrm_timesheet[Year],"NF",0,1)</f>
        <v>2023</v>
      </c>
      <c r="L1043">
        <f>_xlfn.XLOOKUP(ohrm_timesheet_action_log[[#This Row],[timesheet_id]],ohrm_timesheet[timesheet_id],ohrm_timesheet[Month],"NF",0,1)</f>
        <v>10</v>
      </c>
    </row>
    <row r="1044" spans="1:12" x14ac:dyDescent="0.3">
      <c r="A1044">
        <v>638</v>
      </c>
      <c r="B1044">
        <v>1039</v>
      </c>
      <c r="D1044" t="s">
        <v>675</v>
      </c>
      <c r="E1044" s="1">
        <v>45263</v>
      </c>
      <c r="F1044">
        <v>3</v>
      </c>
      <c r="G1044" t="str">
        <f>_xlfn.XLOOKUP(ohrm_timesheet_action_log[[#This Row],[timesheet_id]],ohrm_timesheet[timesheet_id],ohrm_timesheet[Employee Name],"NF",0,1)</f>
        <v>Neha Chaudhary</v>
      </c>
      <c r="H1044" t="str">
        <f>_xlfn.XLOOKUP(ohrm_timesheet_action_log[[#This Row],[timesheet_id]],ohrm_timesheet[timesheet_id],ohrm_timesheet[state],"NF",0,1)</f>
        <v>APPROVED</v>
      </c>
      <c r="I1044" s="1">
        <f>_xlfn.XLOOKUP(ohrm_timesheet_action_log[[#This Row],[timesheet_id]],ohrm_timesheet[timesheet_id],ohrm_timesheet[start_date],"NF",0,1)</f>
        <v>45215</v>
      </c>
      <c r="J1044" s="1">
        <f>_xlfn.XLOOKUP(ohrm_timesheet_action_log[[#This Row],[timesheet_id]],ohrm_timesheet[timesheet_id],ohrm_timesheet[end_date],"NF",0,1)</f>
        <v>45221</v>
      </c>
      <c r="K1044">
        <f>_xlfn.XLOOKUP(ohrm_timesheet_action_log[[#This Row],[timesheet_id]],ohrm_timesheet[timesheet_id],ohrm_timesheet[Year],"NF",0,1)</f>
        <v>2023</v>
      </c>
      <c r="L1044">
        <f>_xlfn.XLOOKUP(ohrm_timesheet_action_log[[#This Row],[timesheet_id]],ohrm_timesheet[timesheet_id],ohrm_timesheet[Month],"NF",0,1)</f>
        <v>10</v>
      </c>
    </row>
    <row r="1045" spans="1:12" x14ac:dyDescent="0.3">
      <c r="A1045">
        <v>639</v>
      </c>
      <c r="B1045">
        <v>1040</v>
      </c>
      <c r="D1045" t="s">
        <v>675</v>
      </c>
      <c r="E1045" s="1">
        <v>45263</v>
      </c>
      <c r="F1045">
        <v>3</v>
      </c>
      <c r="G1045" t="str">
        <f>_xlfn.XLOOKUP(ohrm_timesheet_action_log[[#This Row],[timesheet_id]],ohrm_timesheet[timesheet_id],ohrm_timesheet[Employee Name],"NF",0,1)</f>
        <v>Neha Chaudhary</v>
      </c>
      <c r="H1045" t="str">
        <f>_xlfn.XLOOKUP(ohrm_timesheet_action_log[[#This Row],[timesheet_id]],ohrm_timesheet[timesheet_id],ohrm_timesheet[state],"NF",0,1)</f>
        <v>APPROVED</v>
      </c>
      <c r="I1045" s="1">
        <f>_xlfn.XLOOKUP(ohrm_timesheet_action_log[[#This Row],[timesheet_id]],ohrm_timesheet[timesheet_id],ohrm_timesheet[start_date],"NF",0,1)</f>
        <v>45222</v>
      </c>
      <c r="J1045" s="1">
        <f>_xlfn.XLOOKUP(ohrm_timesheet_action_log[[#This Row],[timesheet_id]],ohrm_timesheet[timesheet_id],ohrm_timesheet[end_date],"NF",0,1)</f>
        <v>45228</v>
      </c>
      <c r="K1045">
        <f>_xlfn.XLOOKUP(ohrm_timesheet_action_log[[#This Row],[timesheet_id]],ohrm_timesheet[timesheet_id],ohrm_timesheet[Year],"NF",0,1)</f>
        <v>2023</v>
      </c>
      <c r="L1045">
        <f>_xlfn.XLOOKUP(ohrm_timesheet_action_log[[#This Row],[timesheet_id]],ohrm_timesheet[timesheet_id],ohrm_timesheet[Month],"NF",0,1)</f>
        <v>10</v>
      </c>
    </row>
    <row r="1046" spans="1:12" x14ac:dyDescent="0.3">
      <c r="A1046">
        <v>636</v>
      </c>
      <c r="B1046">
        <v>1041</v>
      </c>
      <c r="D1046" t="s">
        <v>675</v>
      </c>
      <c r="E1046" s="1">
        <v>45263</v>
      </c>
      <c r="F1046">
        <v>3</v>
      </c>
      <c r="G1046" t="str">
        <f>_xlfn.XLOOKUP(ohrm_timesheet_action_log[[#This Row],[timesheet_id]],ohrm_timesheet[timesheet_id],ohrm_timesheet[Employee Name],"NF",0,1)</f>
        <v>Neha Chaudhary</v>
      </c>
      <c r="H1046" t="str">
        <f>_xlfn.XLOOKUP(ohrm_timesheet_action_log[[#This Row],[timesheet_id]],ohrm_timesheet[timesheet_id],ohrm_timesheet[state],"NF",0,1)</f>
        <v>APPROVED</v>
      </c>
      <c r="I1046" s="1">
        <f>_xlfn.XLOOKUP(ohrm_timesheet_action_log[[#This Row],[timesheet_id]],ohrm_timesheet[timesheet_id],ohrm_timesheet[start_date],"NF",0,1)</f>
        <v>45229</v>
      </c>
      <c r="J1046" s="1">
        <f>_xlfn.XLOOKUP(ohrm_timesheet_action_log[[#This Row],[timesheet_id]],ohrm_timesheet[timesheet_id],ohrm_timesheet[end_date],"NF",0,1)</f>
        <v>45235</v>
      </c>
      <c r="K1046">
        <f>_xlfn.XLOOKUP(ohrm_timesheet_action_log[[#This Row],[timesheet_id]],ohrm_timesheet[timesheet_id],ohrm_timesheet[Year],"NF",0,1)</f>
        <v>2023</v>
      </c>
      <c r="L1046">
        <f>_xlfn.XLOOKUP(ohrm_timesheet_action_log[[#This Row],[timesheet_id]],ohrm_timesheet[timesheet_id],ohrm_timesheet[Month],"NF",0,1)</f>
        <v>10</v>
      </c>
    </row>
    <row r="1047" spans="1:12" x14ac:dyDescent="0.3">
      <c r="A1047">
        <v>664</v>
      </c>
      <c r="B1047">
        <v>1042</v>
      </c>
      <c r="D1047" t="s">
        <v>676</v>
      </c>
      <c r="E1047" s="1">
        <v>45263</v>
      </c>
      <c r="F1047">
        <v>16</v>
      </c>
      <c r="G1047" t="str">
        <f>_xlfn.XLOOKUP(ohrm_timesheet_action_log[[#This Row],[timesheet_id]],ohrm_timesheet[timesheet_id],ohrm_timesheet[Employee Name],"NF",0,1)</f>
        <v>Neha Chaudhary</v>
      </c>
      <c r="H1047" t="str">
        <f>_xlfn.XLOOKUP(ohrm_timesheet_action_log[[#This Row],[timesheet_id]],ohrm_timesheet[timesheet_id],ohrm_timesheet[state],"NF",0,1)</f>
        <v>APPROVED</v>
      </c>
      <c r="I1047" s="1">
        <f>_xlfn.XLOOKUP(ohrm_timesheet_action_log[[#This Row],[timesheet_id]],ohrm_timesheet[timesheet_id],ohrm_timesheet[start_date],"NF",0,1)</f>
        <v>45236</v>
      </c>
      <c r="J1047" s="1">
        <f>_xlfn.XLOOKUP(ohrm_timesheet_action_log[[#This Row],[timesheet_id]],ohrm_timesheet[timesheet_id],ohrm_timesheet[end_date],"NF",0,1)</f>
        <v>45242</v>
      </c>
      <c r="K1047">
        <f>_xlfn.XLOOKUP(ohrm_timesheet_action_log[[#This Row],[timesheet_id]],ohrm_timesheet[timesheet_id],ohrm_timesheet[Year],"NF",0,1)</f>
        <v>2023</v>
      </c>
      <c r="L1047">
        <f>_xlfn.XLOOKUP(ohrm_timesheet_action_log[[#This Row],[timesheet_id]],ohrm_timesheet[timesheet_id],ohrm_timesheet[Month],"NF",0,1)</f>
        <v>11</v>
      </c>
    </row>
    <row r="1048" spans="1:12" x14ac:dyDescent="0.3">
      <c r="A1048">
        <v>665</v>
      </c>
      <c r="B1048">
        <v>1043</v>
      </c>
      <c r="D1048" t="s">
        <v>676</v>
      </c>
      <c r="E1048" s="1">
        <v>45263</v>
      </c>
      <c r="F1048">
        <v>16</v>
      </c>
      <c r="G1048" t="str">
        <f>_xlfn.XLOOKUP(ohrm_timesheet_action_log[[#This Row],[timesheet_id]],ohrm_timesheet[timesheet_id],ohrm_timesheet[Employee Name],"NF",0,1)</f>
        <v>Neha Chaudhary</v>
      </c>
      <c r="H1048" t="str">
        <f>_xlfn.XLOOKUP(ohrm_timesheet_action_log[[#This Row],[timesheet_id]],ohrm_timesheet[timesheet_id],ohrm_timesheet[state],"NF",0,1)</f>
        <v>APPROVED</v>
      </c>
      <c r="I1048" s="1">
        <f>_xlfn.XLOOKUP(ohrm_timesheet_action_log[[#This Row],[timesheet_id]],ohrm_timesheet[timesheet_id],ohrm_timesheet[start_date],"NF",0,1)</f>
        <v>45243</v>
      </c>
      <c r="J1048" s="1">
        <f>_xlfn.XLOOKUP(ohrm_timesheet_action_log[[#This Row],[timesheet_id]],ohrm_timesheet[timesheet_id],ohrm_timesheet[end_date],"NF",0,1)</f>
        <v>45249</v>
      </c>
      <c r="K1048">
        <f>_xlfn.XLOOKUP(ohrm_timesheet_action_log[[#This Row],[timesheet_id]],ohrm_timesheet[timesheet_id],ohrm_timesheet[Year],"NF",0,1)</f>
        <v>2023</v>
      </c>
      <c r="L1048">
        <f>_xlfn.XLOOKUP(ohrm_timesheet_action_log[[#This Row],[timesheet_id]],ohrm_timesheet[timesheet_id],ohrm_timesheet[Month],"NF",0,1)</f>
        <v>11</v>
      </c>
    </row>
    <row r="1049" spans="1:12" x14ac:dyDescent="0.3">
      <c r="A1049">
        <v>666</v>
      </c>
      <c r="B1049">
        <v>1044</v>
      </c>
      <c r="D1049" t="s">
        <v>676</v>
      </c>
      <c r="E1049" s="1">
        <v>45263</v>
      </c>
      <c r="F1049">
        <v>16</v>
      </c>
      <c r="G1049" t="str">
        <f>_xlfn.XLOOKUP(ohrm_timesheet_action_log[[#This Row],[timesheet_id]],ohrm_timesheet[timesheet_id],ohrm_timesheet[Employee Name],"NF",0,1)</f>
        <v>Neha Chaudhary</v>
      </c>
      <c r="H1049" t="str">
        <f>_xlfn.XLOOKUP(ohrm_timesheet_action_log[[#This Row],[timesheet_id]],ohrm_timesheet[timesheet_id],ohrm_timesheet[state],"NF",0,1)</f>
        <v>APPROVED</v>
      </c>
      <c r="I1049" s="1">
        <f>_xlfn.XLOOKUP(ohrm_timesheet_action_log[[#This Row],[timesheet_id]],ohrm_timesheet[timesheet_id],ohrm_timesheet[start_date],"NF",0,1)</f>
        <v>45250</v>
      </c>
      <c r="J1049" s="1">
        <f>_xlfn.XLOOKUP(ohrm_timesheet_action_log[[#This Row],[timesheet_id]],ohrm_timesheet[timesheet_id],ohrm_timesheet[end_date],"NF",0,1)</f>
        <v>45256</v>
      </c>
      <c r="K1049">
        <f>_xlfn.XLOOKUP(ohrm_timesheet_action_log[[#This Row],[timesheet_id]],ohrm_timesheet[timesheet_id],ohrm_timesheet[Year],"NF",0,1)</f>
        <v>2023</v>
      </c>
      <c r="L1049">
        <f>_xlfn.XLOOKUP(ohrm_timesheet_action_log[[#This Row],[timesheet_id]],ohrm_timesheet[timesheet_id],ohrm_timesheet[Month],"NF",0,1)</f>
        <v>11</v>
      </c>
    </row>
    <row r="1050" spans="1:12" x14ac:dyDescent="0.3">
      <c r="A1050">
        <v>663</v>
      </c>
      <c r="B1050">
        <v>1045</v>
      </c>
      <c r="D1050" t="s">
        <v>676</v>
      </c>
      <c r="E1050" s="1">
        <v>45263</v>
      </c>
      <c r="F1050">
        <v>16</v>
      </c>
      <c r="G1050" t="str">
        <f>_xlfn.XLOOKUP(ohrm_timesheet_action_log[[#This Row],[timesheet_id]],ohrm_timesheet[timesheet_id],ohrm_timesheet[Employee Name],"NF",0,1)</f>
        <v>Neha Chaudhary</v>
      </c>
      <c r="H1050" t="str">
        <f>_xlfn.XLOOKUP(ohrm_timesheet_action_log[[#This Row],[timesheet_id]],ohrm_timesheet[timesheet_id],ohrm_timesheet[state],"NF",0,1)</f>
        <v>APPROVED</v>
      </c>
      <c r="I1050" s="1">
        <f>_xlfn.XLOOKUP(ohrm_timesheet_action_log[[#This Row],[timesheet_id]],ohrm_timesheet[timesheet_id],ohrm_timesheet[start_date],"NF",0,1)</f>
        <v>45257</v>
      </c>
      <c r="J1050" s="1">
        <f>_xlfn.XLOOKUP(ohrm_timesheet_action_log[[#This Row],[timesheet_id]],ohrm_timesheet[timesheet_id],ohrm_timesheet[end_date],"NF",0,1)</f>
        <v>45263</v>
      </c>
      <c r="K1050">
        <f>_xlfn.XLOOKUP(ohrm_timesheet_action_log[[#This Row],[timesheet_id]],ohrm_timesheet[timesheet_id],ohrm_timesheet[Year],"NF",0,1)</f>
        <v>2023</v>
      </c>
      <c r="L1050">
        <f>_xlfn.XLOOKUP(ohrm_timesheet_action_log[[#This Row],[timesheet_id]],ohrm_timesheet[timesheet_id],ohrm_timesheet[Month],"NF",0,1)</f>
        <v>11</v>
      </c>
    </row>
    <row r="1051" spans="1:12" x14ac:dyDescent="0.3">
      <c r="A1051">
        <v>650</v>
      </c>
      <c r="B1051">
        <v>1046</v>
      </c>
      <c r="D1051" t="s">
        <v>676</v>
      </c>
      <c r="E1051" s="1">
        <v>45263</v>
      </c>
      <c r="F1051">
        <v>15</v>
      </c>
      <c r="G1051" t="str">
        <f>_xlfn.XLOOKUP(ohrm_timesheet_action_log[[#This Row],[timesheet_id]],ohrm_timesheet[timesheet_id],ohrm_timesheet[Employee Name],"NF",0,1)</f>
        <v>Gaurav Kokcha</v>
      </c>
      <c r="H1051" t="str">
        <f>_xlfn.XLOOKUP(ohrm_timesheet_action_log[[#This Row],[timesheet_id]],ohrm_timesheet[timesheet_id],ohrm_timesheet[state],"NF",0,1)</f>
        <v>APPROVED</v>
      </c>
      <c r="I1051" s="1">
        <f>_xlfn.XLOOKUP(ohrm_timesheet_action_log[[#This Row],[timesheet_id]],ohrm_timesheet[timesheet_id],ohrm_timesheet[start_date],"NF",0,1)</f>
        <v>45250</v>
      </c>
      <c r="J1051" s="1">
        <f>_xlfn.XLOOKUP(ohrm_timesheet_action_log[[#This Row],[timesheet_id]],ohrm_timesheet[timesheet_id],ohrm_timesheet[end_date],"NF",0,1)</f>
        <v>45256</v>
      </c>
      <c r="K1051">
        <f>_xlfn.XLOOKUP(ohrm_timesheet_action_log[[#This Row],[timesheet_id]],ohrm_timesheet[timesheet_id],ohrm_timesheet[Year],"NF",0,1)</f>
        <v>2023</v>
      </c>
      <c r="L1051">
        <f>_xlfn.XLOOKUP(ohrm_timesheet_action_log[[#This Row],[timesheet_id]],ohrm_timesheet[timesheet_id],ohrm_timesheet[Month],"NF",0,1)</f>
        <v>11</v>
      </c>
    </row>
    <row r="1052" spans="1:12" x14ac:dyDescent="0.3">
      <c r="A1052">
        <v>658</v>
      </c>
      <c r="B1052">
        <v>1047</v>
      </c>
      <c r="D1052" t="s">
        <v>676</v>
      </c>
      <c r="E1052" s="1">
        <v>45263</v>
      </c>
      <c r="F1052">
        <v>15</v>
      </c>
      <c r="G1052" t="str">
        <f>_xlfn.XLOOKUP(ohrm_timesheet_action_log[[#This Row],[timesheet_id]],ohrm_timesheet[timesheet_id],ohrm_timesheet[Employee Name],"NF",0,1)</f>
        <v>Gaurav Kokcha</v>
      </c>
      <c r="H1052" t="str">
        <f>_xlfn.XLOOKUP(ohrm_timesheet_action_log[[#This Row],[timesheet_id]],ohrm_timesheet[timesheet_id],ohrm_timesheet[state],"NF",0,1)</f>
        <v>APPROVED</v>
      </c>
      <c r="I1052" s="1">
        <f>_xlfn.XLOOKUP(ohrm_timesheet_action_log[[#This Row],[timesheet_id]],ohrm_timesheet[timesheet_id],ohrm_timesheet[start_date],"NF",0,1)</f>
        <v>45257</v>
      </c>
      <c r="J1052" s="1">
        <f>_xlfn.XLOOKUP(ohrm_timesheet_action_log[[#This Row],[timesheet_id]],ohrm_timesheet[timesheet_id],ohrm_timesheet[end_date],"NF",0,1)</f>
        <v>45263</v>
      </c>
      <c r="K1052">
        <f>_xlfn.XLOOKUP(ohrm_timesheet_action_log[[#This Row],[timesheet_id]],ohrm_timesheet[timesheet_id],ohrm_timesheet[Year],"NF",0,1)</f>
        <v>2023</v>
      </c>
      <c r="L1052">
        <f>_xlfn.XLOOKUP(ohrm_timesheet_action_log[[#This Row],[timesheet_id]],ohrm_timesheet[timesheet_id],ohrm_timesheet[Month],"NF",0,1)</f>
        <v>11</v>
      </c>
    </row>
    <row r="1053" spans="1:12" x14ac:dyDescent="0.3">
      <c r="A1053">
        <v>659</v>
      </c>
      <c r="B1053">
        <v>1048</v>
      </c>
      <c r="C1053" t="s">
        <v>683</v>
      </c>
      <c r="D1053" t="s">
        <v>675</v>
      </c>
      <c r="E1053" s="1">
        <v>45264</v>
      </c>
      <c r="F1053">
        <v>100001</v>
      </c>
      <c r="G1053" t="str">
        <f>_xlfn.XLOOKUP(ohrm_timesheet_action_log[[#This Row],[timesheet_id]],ohrm_timesheet[timesheet_id],ohrm_timesheet[Employee Name],"NF",0,1)</f>
        <v>Shekhar Sharma</v>
      </c>
      <c r="H1053" t="str">
        <f>_xlfn.XLOOKUP(ohrm_timesheet_action_log[[#This Row],[timesheet_id]],ohrm_timesheet[timesheet_id],ohrm_timesheet[state],"NF",0,1)</f>
        <v>APPROVED</v>
      </c>
      <c r="I1053" s="1">
        <f>_xlfn.XLOOKUP(ohrm_timesheet_action_log[[#This Row],[timesheet_id]],ohrm_timesheet[timesheet_id],ohrm_timesheet[start_date],"NF",0,1)</f>
        <v>45257</v>
      </c>
      <c r="J1053" s="1">
        <f>_xlfn.XLOOKUP(ohrm_timesheet_action_log[[#This Row],[timesheet_id]],ohrm_timesheet[timesheet_id],ohrm_timesheet[end_date],"NF",0,1)</f>
        <v>45263</v>
      </c>
      <c r="K1053">
        <f>_xlfn.XLOOKUP(ohrm_timesheet_action_log[[#This Row],[timesheet_id]],ohrm_timesheet[timesheet_id],ohrm_timesheet[Year],"NF",0,1)</f>
        <v>2023</v>
      </c>
      <c r="L1053">
        <f>_xlfn.XLOOKUP(ohrm_timesheet_action_log[[#This Row],[timesheet_id]],ohrm_timesheet[timesheet_id],ohrm_timesheet[Month],"NF",0,1)</f>
        <v>11</v>
      </c>
    </row>
    <row r="1054" spans="1:12" x14ac:dyDescent="0.3">
      <c r="A1054">
        <v>662</v>
      </c>
      <c r="B1054">
        <v>1049</v>
      </c>
      <c r="C1054" t="s">
        <v>683</v>
      </c>
      <c r="D1054" t="s">
        <v>675</v>
      </c>
      <c r="E1054" s="1">
        <v>45264</v>
      </c>
      <c r="F1054">
        <v>100001</v>
      </c>
      <c r="G1054" t="str">
        <f>_xlfn.XLOOKUP(ohrm_timesheet_action_log[[#This Row],[timesheet_id]],ohrm_timesheet[timesheet_id],ohrm_timesheet[Employee Name],"NF",0,1)</f>
        <v>Shekhar Sharma</v>
      </c>
      <c r="H1054" t="str">
        <f>_xlfn.XLOOKUP(ohrm_timesheet_action_log[[#This Row],[timesheet_id]],ohrm_timesheet[timesheet_id],ohrm_timesheet[state],"NF",0,1)</f>
        <v>APPROVED</v>
      </c>
      <c r="I1054" s="1">
        <f>_xlfn.XLOOKUP(ohrm_timesheet_action_log[[#This Row],[timesheet_id]],ohrm_timesheet[timesheet_id],ohrm_timesheet[start_date],"NF",0,1)</f>
        <v>45250</v>
      </c>
      <c r="J1054" s="1">
        <f>_xlfn.XLOOKUP(ohrm_timesheet_action_log[[#This Row],[timesheet_id]],ohrm_timesheet[timesheet_id],ohrm_timesheet[end_date],"NF",0,1)</f>
        <v>45256</v>
      </c>
      <c r="K1054">
        <f>_xlfn.XLOOKUP(ohrm_timesheet_action_log[[#This Row],[timesheet_id]],ohrm_timesheet[timesheet_id],ohrm_timesheet[Year],"NF",0,1)</f>
        <v>2023</v>
      </c>
      <c r="L1054">
        <f>_xlfn.XLOOKUP(ohrm_timesheet_action_log[[#This Row],[timesheet_id]],ohrm_timesheet[timesheet_id],ohrm_timesheet[Month],"NF",0,1)</f>
        <v>11</v>
      </c>
    </row>
    <row r="1055" spans="1:12" x14ac:dyDescent="0.3">
      <c r="A1055">
        <v>661</v>
      </c>
      <c r="B1055">
        <v>1050</v>
      </c>
      <c r="C1055" t="s">
        <v>683</v>
      </c>
      <c r="D1055" t="s">
        <v>675</v>
      </c>
      <c r="E1055" s="1">
        <v>45264</v>
      </c>
      <c r="F1055">
        <v>100001</v>
      </c>
      <c r="G1055" t="str">
        <f>_xlfn.XLOOKUP(ohrm_timesheet_action_log[[#This Row],[timesheet_id]],ohrm_timesheet[timesheet_id],ohrm_timesheet[Employee Name],"NF",0,1)</f>
        <v>Shekhar Sharma</v>
      </c>
      <c r="H1055" t="str">
        <f>_xlfn.XLOOKUP(ohrm_timesheet_action_log[[#This Row],[timesheet_id]],ohrm_timesheet[timesheet_id],ohrm_timesheet[state],"NF",0,1)</f>
        <v>APPROVED</v>
      </c>
      <c r="I1055" s="1">
        <f>_xlfn.XLOOKUP(ohrm_timesheet_action_log[[#This Row],[timesheet_id]],ohrm_timesheet[timesheet_id],ohrm_timesheet[start_date],"NF",0,1)</f>
        <v>45243</v>
      </c>
      <c r="J1055" s="1">
        <f>_xlfn.XLOOKUP(ohrm_timesheet_action_log[[#This Row],[timesheet_id]],ohrm_timesheet[timesheet_id],ohrm_timesheet[end_date],"NF",0,1)</f>
        <v>45249</v>
      </c>
      <c r="K1055">
        <f>_xlfn.XLOOKUP(ohrm_timesheet_action_log[[#This Row],[timesheet_id]],ohrm_timesheet[timesheet_id],ohrm_timesheet[Year],"NF",0,1)</f>
        <v>2023</v>
      </c>
      <c r="L1055">
        <f>_xlfn.XLOOKUP(ohrm_timesheet_action_log[[#This Row],[timesheet_id]],ohrm_timesheet[timesheet_id],ohrm_timesheet[Month],"NF",0,1)</f>
        <v>11</v>
      </c>
    </row>
    <row r="1056" spans="1:12" x14ac:dyDescent="0.3">
      <c r="A1056">
        <v>660</v>
      </c>
      <c r="B1056">
        <v>1051</v>
      </c>
      <c r="C1056" t="s">
        <v>683</v>
      </c>
      <c r="D1056" t="s">
        <v>675</v>
      </c>
      <c r="E1056" s="1">
        <v>45264</v>
      </c>
      <c r="F1056">
        <v>100001</v>
      </c>
      <c r="G1056" t="str">
        <f>_xlfn.XLOOKUP(ohrm_timesheet_action_log[[#This Row],[timesheet_id]],ohrm_timesheet[timesheet_id],ohrm_timesheet[Employee Name],"NF",0,1)</f>
        <v>Shekhar Sharma</v>
      </c>
      <c r="H1056" t="str">
        <f>_xlfn.XLOOKUP(ohrm_timesheet_action_log[[#This Row],[timesheet_id]],ohrm_timesheet[timesheet_id],ohrm_timesheet[state],"NF",0,1)</f>
        <v>APPROVED</v>
      </c>
      <c r="I1056" s="1">
        <f>_xlfn.XLOOKUP(ohrm_timesheet_action_log[[#This Row],[timesheet_id]],ohrm_timesheet[timesheet_id],ohrm_timesheet[start_date],"NF",0,1)</f>
        <v>45236</v>
      </c>
      <c r="J1056" s="1">
        <f>_xlfn.XLOOKUP(ohrm_timesheet_action_log[[#This Row],[timesheet_id]],ohrm_timesheet[timesheet_id],ohrm_timesheet[end_date],"NF",0,1)</f>
        <v>45242</v>
      </c>
      <c r="K1056">
        <f>_xlfn.XLOOKUP(ohrm_timesheet_action_log[[#This Row],[timesheet_id]],ohrm_timesheet[timesheet_id],ohrm_timesheet[Year],"NF",0,1)</f>
        <v>2023</v>
      </c>
      <c r="L1056">
        <f>_xlfn.XLOOKUP(ohrm_timesheet_action_log[[#This Row],[timesheet_id]],ohrm_timesheet[timesheet_id],ohrm_timesheet[Month],"NF",0,1)</f>
        <v>11</v>
      </c>
    </row>
    <row r="1057" spans="1:12" x14ac:dyDescent="0.3">
      <c r="A1057">
        <v>628</v>
      </c>
      <c r="B1057">
        <v>1052</v>
      </c>
      <c r="C1057" t="s">
        <v>683</v>
      </c>
      <c r="D1057" t="s">
        <v>675</v>
      </c>
      <c r="E1057" s="1">
        <v>45264</v>
      </c>
      <c r="F1057">
        <v>100001</v>
      </c>
      <c r="G1057" t="str">
        <f>_xlfn.XLOOKUP(ohrm_timesheet_action_log[[#This Row],[timesheet_id]],ohrm_timesheet[timesheet_id],ohrm_timesheet[Employee Name],"NF",0,1)</f>
        <v>Shekhar Sharma</v>
      </c>
      <c r="H1057" t="str">
        <f>_xlfn.XLOOKUP(ohrm_timesheet_action_log[[#This Row],[timesheet_id]],ohrm_timesheet[timesheet_id],ohrm_timesheet[state],"NF",0,1)</f>
        <v>APPROVED</v>
      </c>
      <c r="I1057" s="1">
        <f>_xlfn.XLOOKUP(ohrm_timesheet_action_log[[#This Row],[timesheet_id]],ohrm_timesheet[timesheet_id],ohrm_timesheet[start_date],"NF",0,1)</f>
        <v>45229</v>
      </c>
      <c r="J1057" s="1">
        <f>_xlfn.XLOOKUP(ohrm_timesheet_action_log[[#This Row],[timesheet_id]],ohrm_timesheet[timesheet_id],ohrm_timesheet[end_date],"NF",0,1)</f>
        <v>45235</v>
      </c>
      <c r="K1057">
        <f>_xlfn.XLOOKUP(ohrm_timesheet_action_log[[#This Row],[timesheet_id]],ohrm_timesheet[timesheet_id],ohrm_timesheet[Year],"NF",0,1)</f>
        <v>2023</v>
      </c>
      <c r="L1057">
        <f>_xlfn.XLOOKUP(ohrm_timesheet_action_log[[#This Row],[timesheet_id]],ohrm_timesheet[timesheet_id],ohrm_timesheet[Month],"NF",0,1)</f>
        <v>10</v>
      </c>
    </row>
    <row r="1058" spans="1:12" x14ac:dyDescent="0.3">
      <c r="A1058">
        <v>657</v>
      </c>
      <c r="B1058">
        <v>1053</v>
      </c>
      <c r="C1058" t="s">
        <v>683</v>
      </c>
      <c r="D1058" t="s">
        <v>675</v>
      </c>
      <c r="E1058" s="1">
        <v>45264</v>
      </c>
      <c r="F1058">
        <v>100001</v>
      </c>
      <c r="G1058" t="str">
        <f>_xlfn.XLOOKUP(ohrm_timesheet_action_log[[#This Row],[timesheet_id]],ohrm_timesheet[timesheet_id],ohrm_timesheet[Employee Name],"NF",0,1)</f>
        <v>Sourav Rathor</v>
      </c>
      <c r="H1058" t="str">
        <f>_xlfn.XLOOKUP(ohrm_timesheet_action_log[[#This Row],[timesheet_id]],ohrm_timesheet[timesheet_id],ohrm_timesheet[state],"NF",0,1)</f>
        <v>APPROVED</v>
      </c>
      <c r="I1058" s="1">
        <f>_xlfn.XLOOKUP(ohrm_timesheet_action_log[[#This Row],[timesheet_id]],ohrm_timesheet[timesheet_id],ohrm_timesheet[start_date],"NF",0,1)</f>
        <v>45250</v>
      </c>
      <c r="J1058" s="1">
        <f>_xlfn.XLOOKUP(ohrm_timesheet_action_log[[#This Row],[timesheet_id]],ohrm_timesheet[timesheet_id],ohrm_timesheet[end_date],"NF",0,1)</f>
        <v>45256</v>
      </c>
      <c r="K1058">
        <f>_xlfn.XLOOKUP(ohrm_timesheet_action_log[[#This Row],[timesheet_id]],ohrm_timesheet[timesheet_id],ohrm_timesheet[Year],"NF",0,1)</f>
        <v>2023</v>
      </c>
      <c r="L1058">
        <f>_xlfn.XLOOKUP(ohrm_timesheet_action_log[[#This Row],[timesheet_id]],ohrm_timesheet[timesheet_id],ohrm_timesheet[Month],"NF",0,1)</f>
        <v>11</v>
      </c>
    </row>
    <row r="1059" spans="1:12" x14ac:dyDescent="0.3">
      <c r="A1059">
        <v>656</v>
      </c>
      <c r="B1059">
        <v>1054</v>
      </c>
      <c r="C1059" t="s">
        <v>683</v>
      </c>
      <c r="D1059" t="s">
        <v>675</v>
      </c>
      <c r="E1059" s="1">
        <v>45264</v>
      </c>
      <c r="F1059">
        <v>100001</v>
      </c>
      <c r="G1059" t="str">
        <f>_xlfn.XLOOKUP(ohrm_timesheet_action_log[[#This Row],[timesheet_id]],ohrm_timesheet[timesheet_id],ohrm_timesheet[Employee Name],"NF",0,1)</f>
        <v>Sourav Rathor</v>
      </c>
      <c r="H1059" t="str">
        <f>_xlfn.XLOOKUP(ohrm_timesheet_action_log[[#This Row],[timesheet_id]],ohrm_timesheet[timesheet_id],ohrm_timesheet[state],"NF",0,1)</f>
        <v>APPROVED</v>
      </c>
      <c r="I1059" s="1">
        <f>_xlfn.XLOOKUP(ohrm_timesheet_action_log[[#This Row],[timesheet_id]],ohrm_timesheet[timesheet_id],ohrm_timesheet[start_date],"NF",0,1)</f>
        <v>45243</v>
      </c>
      <c r="J1059" s="1">
        <f>_xlfn.XLOOKUP(ohrm_timesheet_action_log[[#This Row],[timesheet_id]],ohrm_timesheet[timesheet_id],ohrm_timesheet[end_date],"NF",0,1)</f>
        <v>45249</v>
      </c>
      <c r="K1059">
        <f>_xlfn.XLOOKUP(ohrm_timesheet_action_log[[#This Row],[timesheet_id]],ohrm_timesheet[timesheet_id],ohrm_timesheet[Year],"NF",0,1)</f>
        <v>2023</v>
      </c>
      <c r="L1059">
        <f>_xlfn.XLOOKUP(ohrm_timesheet_action_log[[#This Row],[timesheet_id]],ohrm_timesheet[timesheet_id],ohrm_timesheet[Month],"NF",0,1)</f>
        <v>11</v>
      </c>
    </row>
    <row r="1060" spans="1:12" x14ac:dyDescent="0.3">
      <c r="A1060">
        <v>643</v>
      </c>
      <c r="B1060">
        <v>1055</v>
      </c>
      <c r="C1060" t="s">
        <v>683</v>
      </c>
      <c r="D1060" t="s">
        <v>675</v>
      </c>
      <c r="E1060" s="1">
        <v>45264</v>
      </c>
      <c r="F1060">
        <v>100001</v>
      </c>
      <c r="G1060" t="str">
        <f>_xlfn.XLOOKUP(ohrm_timesheet_action_log[[#This Row],[timesheet_id]],ohrm_timesheet[timesheet_id],ohrm_timesheet[Employee Name],"NF",0,1)</f>
        <v>Sourav Rathor</v>
      </c>
      <c r="H1060" t="str">
        <f>_xlfn.XLOOKUP(ohrm_timesheet_action_log[[#This Row],[timesheet_id]],ohrm_timesheet[timesheet_id],ohrm_timesheet[state],"NF",0,1)</f>
        <v>APPROVED</v>
      </c>
      <c r="I1060" s="1">
        <f>_xlfn.XLOOKUP(ohrm_timesheet_action_log[[#This Row],[timesheet_id]],ohrm_timesheet[timesheet_id],ohrm_timesheet[start_date],"NF",0,1)</f>
        <v>45236</v>
      </c>
      <c r="J1060" s="1">
        <f>_xlfn.XLOOKUP(ohrm_timesheet_action_log[[#This Row],[timesheet_id]],ohrm_timesheet[timesheet_id],ohrm_timesheet[end_date],"NF",0,1)</f>
        <v>45242</v>
      </c>
      <c r="K1060">
        <f>_xlfn.XLOOKUP(ohrm_timesheet_action_log[[#This Row],[timesheet_id]],ohrm_timesheet[timesheet_id],ohrm_timesheet[Year],"NF",0,1)</f>
        <v>2023</v>
      </c>
      <c r="L1060">
        <f>_xlfn.XLOOKUP(ohrm_timesheet_action_log[[#This Row],[timesheet_id]],ohrm_timesheet[timesheet_id],ohrm_timesheet[Month],"NF",0,1)</f>
        <v>11</v>
      </c>
    </row>
    <row r="1061" spans="1:12" x14ac:dyDescent="0.3">
      <c r="A1061">
        <v>625</v>
      </c>
      <c r="B1061">
        <v>1056</v>
      </c>
      <c r="C1061" t="s">
        <v>683</v>
      </c>
      <c r="D1061" t="s">
        <v>675</v>
      </c>
      <c r="E1061" s="1">
        <v>45264</v>
      </c>
      <c r="F1061">
        <v>100001</v>
      </c>
      <c r="G1061" t="str">
        <f>_xlfn.XLOOKUP(ohrm_timesheet_action_log[[#This Row],[timesheet_id]],ohrm_timesheet[timesheet_id],ohrm_timesheet[Employee Name],"NF",0,1)</f>
        <v>Sourav Rathor</v>
      </c>
      <c r="H1061" t="str">
        <f>_xlfn.XLOOKUP(ohrm_timesheet_action_log[[#This Row],[timesheet_id]],ohrm_timesheet[timesheet_id],ohrm_timesheet[state],"NF",0,1)</f>
        <v>APPROVED</v>
      </c>
      <c r="I1061" s="1">
        <f>_xlfn.XLOOKUP(ohrm_timesheet_action_log[[#This Row],[timesheet_id]],ohrm_timesheet[timesheet_id],ohrm_timesheet[start_date],"NF",0,1)</f>
        <v>45229</v>
      </c>
      <c r="J1061" s="1">
        <f>_xlfn.XLOOKUP(ohrm_timesheet_action_log[[#This Row],[timesheet_id]],ohrm_timesheet[timesheet_id],ohrm_timesheet[end_date],"NF",0,1)</f>
        <v>45235</v>
      </c>
      <c r="K1061">
        <f>_xlfn.XLOOKUP(ohrm_timesheet_action_log[[#This Row],[timesheet_id]],ohrm_timesheet[timesheet_id],ohrm_timesheet[Year],"NF",0,1)</f>
        <v>2023</v>
      </c>
      <c r="L1061">
        <f>_xlfn.XLOOKUP(ohrm_timesheet_action_log[[#This Row],[timesheet_id]],ohrm_timesheet[timesheet_id],ohrm_timesheet[Month],"NF",0,1)</f>
        <v>10</v>
      </c>
    </row>
    <row r="1062" spans="1:12" x14ac:dyDescent="0.3">
      <c r="A1062">
        <v>655</v>
      </c>
      <c r="B1062">
        <v>1057</v>
      </c>
      <c r="D1062" t="s">
        <v>676</v>
      </c>
      <c r="E1062" s="1">
        <v>45264</v>
      </c>
      <c r="F1062">
        <v>100006</v>
      </c>
      <c r="G1062" t="str">
        <f>_xlfn.XLOOKUP(ohrm_timesheet_action_log[[#This Row],[timesheet_id]],ohrm_timesheet[timesheet_id],ohrm_timesheet[Employee Name],"NF",0,1)</f>
        <v>Sourav Rathor</v>
      </c>
      <c r="H1062" t="str">
        <f>_xlfn.XLOOKUP(ohrm_timesheet_action_log[[#This Row],[timesheet_id]],ohrm_timesheet[timesheet_id],ohrm_timesheet[state],"NF",0,1)</f>
        <v>APPROVED</v>
      </c>
      <c r="I1062" s="1">
        <f>_xlfn.XLOOKUP(ohrm_timesheet_action_log[[#This Row],[timesheet_id]],ohrm_timesheet[timesheet_id],ohrm_timesheet[start_date],"NF",0,1)</f>
        <v>45257</v>
      </c>
      <c r="J1062" s="1">
        <f>_xlfn.XLOOKUP(ohrm_timesheet_action_log[[#This Row],[timesheet_id]],ohrm_timesheet[timesheet_id],ohrm_timesheet[end_date],"NF",0,1)</f>
        <v>45263</v>
      </c>
      <c r="K1062">
        <f>_xlfn.XLOOKUP(ohrm_timesheet_action_log[[#This Row],[timesheet_id]],ohrm_timesheet[timesheet_id],ohrm_timesheet[Year],"NF",0,1)</f>
        <v>2023</v>
      </c>
      <c r="L1062">
        <f>_xlfn.XLOOKUP(ohrm_timesheet_action_log[[#This Row],[timesheet_id]],ohrm_timesheet[timesheet_id],ohrm_timesheet[Month],"NF",0,1)</f>
        <v>11</v>
      </c>
    </row>
    <row r="1063" spans="1:12" x14ac:dyDescent="0.3">
      <c r="A1063">
        <v>655</v>
      </c>
      <c r="B1063">
        <v>1058</v>
      </c>
      <c r="C1063" t="s">
        <v>683</v>
      </c>
      <c r="D1063" t="s">
        <v>675</v>
      </c>
      <c r="E1063" s="1">
        <v>45264</v>
      </c>
      <c r="F1063">
        <v>100001</v>
      </c>
      <c r="G1063" t="str">
        <f>_xlfn.XLOOKUP(ohrm_timesheet_action_log[[#This Row],[timesheet_id]],ohrm_timesheet[timesheet_id],ohrm_timesheet[Employee Name],"NF",0,1)</f>
        <v>Sourav Rathor</v>
      </c>
      <c r="H1063" t="str">
        <f>_xlfn.XLOOKUP(ohrm_timesheet_action_log[[#This Row],[timesheet_id]],ohrm_timesheet[timesheet_id],ohrm_timesheet[state],"NF",0,1)</f>
        <v>APPROVED</v>
      </c>
      <c r="I1063" s="1">
        <f>_xlfn.XLOOKUP(ohrm_timesheet_action_log[[#This Row],[timesheet_id]],ohrm_timesheet[timesheet_id],ohrm_timesheet[start_date],"NF",0,1)</f>
        <v>45257</v>
      </c>
      <c r="J1063" s="1">
        <f>_xlfn.XLOOKUP(ohrm_timesheet_action_log[[#This Row],[timesheet_id]],ohrm_timesheet[timesheet_id],ohrm_timesheet[end_date],"NF",0,1)</f>
        <v>45263</v>
      </c>
      <c r="K1063">
        <f>_xlfn.XLOOKUP(ohrm_timesheet_action_log[[#This Row],[timesheet_id]],ohrm_timesheet[timesheet_id],ohrm_timesheet[Year],"NF",0,1)</f>
        <v>2023</v>
      </c>
      <c r="L1063">
        <f>_xlfn.XLOOKUP(ohrm_timesheet_action_log[[#This Row],[timesheet_id]],ohrm_timesheet[timesheet_id],ohrm_timesheet[Month],"NF",0,1)</f>
        <v>11</v>
      </c>
    </row>
    <row r="1064" spans="1:12" x14ac:dyDescent="0.3">
      <c r="A1064">
        <v>633</v>
      </c>
      <c r="B1064">
        <v>1059</v>
      </c>
      <c r="D1064" t="s">
        <v>676</v>
      </c>
      <c r="E1064" s="1">
        <v>45264</v>
      </c>
      <c r="F1064">
        <v>100001</v>
      </c>
      <c r="G1064" t="str">
        <f>_xlfn.XLOOKUP(ohrm_timesheet_action_log[[#This Row],[timesheet_id]],ohrm_timesheet[timesheet_id],ohrm_timesheet[Employee Name],"NF",0,1)</f>
        <v>Dinesh Agrawal</v>
      </c>
      <c r="H1064" t="str">
        <f>_xlfn.XLOOKUP(ohrm_timesheet_action_log[[#This Row],[timesheet_id]],ohrm_timesheet[timesheet_id],ohrm_timesheet[state],"NF",0,1)</f>
        <v>APPROVED</v>
      </c>
      <c r="I1064" s="1">
        <f>_xlfn.XLOOKUP(ohrm_timesheet_action_log[[#This Row],[timesheet_id]],ohrm_timesheet[timesheet_id],ohrm_timesheet[start_date],"NF",0,1)</f>
        <v>45229</v>
      </c>
      <c r="J1064" s="1">
        <f>_xlfn.XLOOKUP(ohrm_timesheet_action_log[[#This Row],[timesheet_id]],ohrm_timesheet[timesheet_id],ohrm_timesheet[end_date],"NF",0,1)</f>
        <v>45235</v>
      </c>
      <c r="K1064">
        <f>_xlfn.XLOOKUP(ohrm_timesheet_action_log[[#This Row],[timesheet_id]],ohrm_timesheet[timesheet_id],ohrm_timesheet[Year],"NF",0,1)</f>
        <v>2023</v>
      </c>
      <c r="L1064">
        <f>_xlfn.XLOOKUP(ohrm_timesheet_action_log[[#This Row],[timesheet_id]],ohrm_timesheet[timesheet_id],ohrm_timesheet[Month],"NF",0,1)</f>
        <v>10</v>
      </c>
    </row>
    <row r="1065" spans="1:12" x14ac:dyDescent="0.3">
      <c r="A1065">
        <v>669</v>
      </c>
      <c r="B1065">
        <v>1060</v>
      </c>
      <c r="D1065" t="s">
        <v>676</v>
      </c>
      <c r="E1065" s="1">
        <v>45264</v>
      </c>
      <c r="F1065">
        <v>100001</v>
      </c>
      <c r="G1065" t="str">
        <f>_xlfn.XLOOKUP(ohrm_timesheet_action_log[[#This Row],[timesheet_id]],ohrm_timesheet[timesheet_id],ohrm_timesheet[Employee Name],"NF",0,1)</f>
        <v>Dinesh Agrawal</v>
      </c>
      <c r="H1065" t="str">
        <f>_xlfn.XLOOKUP(ohrm_timesheet_action_log[[#This Row],[timesheet_id]],ohrm_timesheet[timesheet_id],ohrm_timesheet[state],"NF",0,1)</f>
        <v>APPROVED</v>
      </c>
      <c r="I1065" s="1">
        <f>_xlfn.XLOOKUP(ohrm_timesheet_action_log[[#This Row],[timesheet_id]],ohrm_timesheet[timesheet_id],ohrm_timesheet[start_date],"NF",0,1)</f>
        <v>45236</v>
      </c>
      <c r="J1065" s="1">
        <f>_xlfn.XLOOKUP(ohrm_timesheet_action_log[[#This Row],[timesheet_id]],ohrm_timesheet[timesheet_id],ohrm_timesheet[end_date],"NF",0,1)</f>
        <v>45242</v>
      </c>
      <c r="K1065">
        <f>_xlfn.XLOOKUP(ohrm_timesheet_action_log[[#This Row],[timesheet_id]],ohrm_timesheet[timesheet_id],ohrm_timesheet[Year],"NF",0,1)</f>
        <v>2023</v>
      </c>
      <c r="L1065">
        <f>_xlfn.XLOOKUP(ohrm_timesheet_action_log[[#This Row],[timesheet_id]],ohrm_timesheet[timesheet_id],ohrm_timesheet[Month],"NF",0,1)</f>
        <v>11</v>
      </c>
    </row>
    <row r="1066" spans="1:12" x14ac:dyDescent="0.3">
      <c r="A1066">
        <v>670</v>
      </c>
      <c r="B1066">
        <v>1061</v>
      </c>
      <c r="D1066" t="s">
        <v>676</v>
      </c>
      <c r="E1066" s="1">
        <v>45264</v>
      </c>
      <c r="F1066">
        <v>100001</v>
      </c>
      <c r="G1066" t="str">
        <f>_xlfn.XLOOKUP(ohrm_timesheet_action_log[[#This Row],[timesheet_id]],ohrm_timesheet[timesheet_id],ohrm_timesheet[Employee Name],"NF",0,1)</f>
        <v>Dinesh Agrawal</v>
      </c>
      <c r="H1066" t="str">
        <f>_xlfn.XLOOKUP(ohrm_timesheet_action_log[[#This Row],[timesheet_id]],ohrm_timesheet[timesheet_id],ohrm_timesheet[state],"NF",0,1)</f>
        <v>APPROVED</v>
      </c>
      <c r="I1066" s="1">
        <f>_xlfn.XLOOKUP(ohrm_timesheet_action_log[[#This Row],[timesheet_id]],ohrm_timesheet[timesheet_id],ohrm_timesheet[start_date],"NF",0,1)</f>
        <v>45243</v>
      </c>
      <c r="J1066" s="1">
        <f>_xlfn.XLOOKUP(ohrm_timesheet_action_log[[#This Row],[timesheet_id]],ohrm_timesheet[timesheet_id],ohrm_timesheet[end_date],"NF",0,1)</f>
        <v>45249</v>
      </c>
      <c r="K1066">
        <f>_xlfn.XLOOKUP(ohrm_timesheet_action_log[[#This Row],[timesheet_id]],ohrm_timesheet[timesheet_id],ohrm_timesheet[Year],"NF",0,1)</f>
        <v>2023</v>
      </c>
      <c r="L1066">
        <f>_xlfn.XLOOKUP(ohrm_timesheet_action_log[[#This Row],[timesheet_id]],ohrm_timesheet[timesheet_id],ohrm_timesheet[Month],"NF",0,1)</f>
        <v>11</v>
      </c>
    </row>
    <row r="1067" spans="1:12" x14ac:dyDescent="0.3">
      <c r="A1067">
        <v>672</v>
      </c>
      <c r="B1067">
        <v>1062</v>
      </c>
      <c r="D1067" t="s">
        <v>676</v>
      </c>
      <c r="E1067" s="1">
        <v>45264</v>
      </c>
      <c r="F1067">
        <v>100001</v>
      </c>
      <c r="G1067" t="str">
        <f>_xlfn.XLOOKUP(ohrm_timesheet_action_log[[#This Row],[timesheet_id]],ohrm_timesheet[timesheet_id],ohrm_timesheet[Employee Name],"NF",0,1)</f>
        <v>Dinesh Agrawal</v>
      </c>
      <c r="H1067" t="str">
        <f>_xlfn.XLOOKUP(ohrm_timesheet_action_log[[#This Row],[timesheet_id]],ohrm_timesheet[timesheet_id],ohrm_timesheet[state],"NF",0,1)</f>
        <v>APPROVED</v>
      </c>
      <c r="I1067" s="1">
        <f>_xlfn.XLOOKUP(ohrm_timesheet_action_log[[#This Row],[timesheet_id]],ohrm_timesheet[timesheet_id],ohrm_timesheet[start_date],"NF",0,1)</f>
        <v>45250</v>
      </c>
      <c r="J1067" s="1">
        <f>_xlfn.XLOOKUP(ohrm_timesheet_action_log[[#This Row],[timesheet_id]],ohrm_timesheet[timesheet_id],ohrm_timesheet[end_date],"NF",0,1)</f>
        <v>45256</v>
      </c>
      <c r="K1067">
        <f>_xlfn.XLOOKUP(ohrm_timesheet_action_log[[#This Row],[timesheet_id]],ohrm_timesheet[timesheet_id],ohrm_timesheet[Year],"NF",0,1)</f>
        <v>2023</v>
      </c>
      <c r="L1067">
        <f>_xlfn.XLOOKUP(ohrm_timesheet_action_log[[#This Row],[timesheet_id]],ohrm_timesheet[timesheet_id],ohrm_timesheet[Month],"NF",0,1)</f>
        <v>11</v>
      </c>
    </row>
    <row r="1068" spans="1:12" x14ac:dyDescent="0.3">
      <c r="A1068">
        <v>673</v>
      </c>
      <c r="B1068">
        <v>1063</v>
      </c>
      <c r="D1068" t="s">
        <v>676</v>
      </c>
      <c r="E1068" s="1">
        <v>45264</v>
      </c>
      <c r="F1068">
        <v>100001</v>
      </c>
      <c r="G1068" t="str">
        <f>_xlfn.XLOOKUP(ohrm_timesheet_action_log[[#This Row],[timesheet_id]],ohrm_timesheet[timesheet_id],ohrm_timesheet[Employee Name],"NF",0,1)</f>
        <v>Dinesh Agrawal</v>
      </c>
      <c r="H1068" t="str">
        <f>_xlfn.XLOOKUP(ohrm_timesheet_action_log[[#This Row],[timesheet_id]],ohrm_timesheet[timesheet_id],ohrm_timesheet[state],"NF",0,1)</f>
        <v>APPROVED</v>
      </c>
      <c r="I1068" s="1">
        <f>_xlfn.XLOOKUP(ohrm_timesheet_action_log[[#This Row],[timesheet_id]],ohrm_timesheet[timesheet_id],ohrm_timesheet[start_date],"NF",0,1)</f>
        <v>45257</v>
      </c>
      <c r="J1068" s="1">
        <f>_xlfn.XLOOKUP(ohrm_timesheet_action_log[[#This Row],[timesheet_id]],ohrm_timesheet[timesheet_id],ohrm_timesheet[end_date],"NF",0,1)</f>
        <v>45263</v>
      </c>
      <c r="K1068">
        <f>_xlfn.XLOOKUP(ohrm_timesheet_action_log[[#This Row],[timesheet_id]],ohrm_timesheet[timesheet_id],ohrm_timesheet[Year],"NF",0,1)</f>
        <v>2023</v>
      </c>
      <c r="L1068">
        <f>_xlfn.XLOOKUP(ohrm_timesheet_action_log[[#This Row],[timesheet_id]],ohrm_timesheet[timesheet_id],ohrm_timesheet[Month],"NF",0,1)</f>
        <v>11</v>
      </c>
    </row>
    <row r="1069" spans="1:12" x14ac:dyDescent="0.3">
      <c r="A1069">
        <v>648</v>
      </c>
      <c r="B1069">
        <v>1064</v>
      </c>
      <c r="D1069" t="s">
        <v>676</v>
      </c>
      <c r="E1069" s="1">
        <v>45265</v>
      </c>
      <c r="F1069">
        <v>100007</v>
      </c>
      <c r="G1069" t="str">
        <f>_xlfn.XLOOKUP(ohrm_timesheet_action_log[[#This Row],[timesheet_id]],ohrm_timesheet[timesheet_id],ohrm_timesheet[Employee Name],"NF",0,1)</f>
        <v>x_Ritesh Narayan Singh</v>
      </c>
      <c r="H1069" t="str">
        <f>_xlfn.XLOOKUP(ohrm_timesheet_action_log[[#This Row],[timesheet_id]],ohrm_timesheet[timesheet_id],ohrm_timesheet[state],"NF",0,1)</f>
        <v>APPROVED</v>
      </c>
      <c r="I1069" s="1">
        <f>_xlfn.XLOOKUP(ohrm_timesheet_action_log[[#This Row],[timesheet_id]],ohrm_timesheet[timesheet_id],ohrm_timesheet[start_date],"NF",0,1)</f>
        <v>45250</v>
      </c>
      <c r="J1069" s="1">
        <f>_xlfn.XLOOKUP(ohrm_timesheet_action_log[[#This Row],[timesheet_id]],ohrm_timesheet[timesheet_id],ohrm_timesheet[end_date],"NF",0,1)</f>
        <v>45256</v>
      </c>
      <c r="K1069">
        <f>_xlfn.XLOOKUP(ohrm_timesheet_action_log[[#This Row],[timesheet_id]],ohrm_timesheet[timesheet_id],ohrm_timesheet[Year],"NF",0,1)</f>
        <v>2023</v>
      </c>
      <c r="L1069">
        <f>_xlfn.XLOOKUP(ohrm_timesheet_action_log[[#This Row],[timesheet_id]],ohrm_timesheet[timesheet_id],ohrm_timesheet[Month],"NF",0,1)</f>
        <v>11</v>
      </c>
    </row>
    <row r="1070" spans="1:12" x14ac:dyDescent="0.3">
      <c r="A1070">
        <v>675</v>
      </c>
      <c r="B1070">
        <v>1065</v>
      </c>
      <c r="D1070" t="s">
        <v>676</v>
      </c>
      <c r="E1070" s="1">
        <v>45265</v>
      </c>
      <c r="F1070">
        <v>100007</v>
      </c>
      <c r="G1070" t="str">
        <f>_xlfn.XLOOKUP(ohrm_timesheet_action_log[[#This Row],[timesheet_id]],ohrm_timesheet[timesheet_id],ohrm_timesheet[Employee Name],"NF",0,1)</f>
        <v>x_Ritesh Narayan Singh</v>
      </c>
      <c r="H1070" t="str">
        <f>_xlfn.XLOOKUP(ohrm_timesheet_action_log[[#This Row],[timesheet_id]],ohrm_timesheet[timesheet_id],ohrm_timesheet[state],"NF",0,1)</f>
        <v>APPROVED</v>
      </c>
      <c r="I1070" s="1">
        <f>_xlfn.XLOOKUP(ohrm_timesheet_action_log[[#This Row],[timesheet_id]],ohrm_timesheet[timesheet_id],ohrm_timesheet[start_date],"NF",0,1)</f>
        <v>45257</v>
      </c>
      <c r="J1070" s="1">
        <f>_xlfn.XLOOKUP(ohrm_timesheet_action_log[[#This Row],[timesheet_id]],ohrm_timesheet[timesheet_id],ohrm_timesheet[end_date],"NF",0,1)</f>
        <v>45263</v>
      </c>
      <c r="K1070">
        <f>_xlfn.XLOOKUP(ohrm_timesheet_action_log[[#This Row],[timesheet_id]],ohrm_timesheet[timesheet_id],ohrm_timesheet[Year],"NF",0,1)</f>
        <v>2023</v>
      </c>
      <c r="L1070">
        <f>_xlfn.XLOOKUP(ohrm_timesheet_action_log[[#This Row],[timesheet_id]],ohrm_timesheet[timesheet_id],ohrm_timesheet[Month],"NF",0,1)</f>
        <v>11</v>
      </c>
    </row>
    <row r="1071" spans="1:12" x14ac:dyDescent="0.3">
      <c r="A1071">
        <v>631</v>
      </c>
      <c r="B1071">
        <v>1066</v>
      </c>
      <c r="C1071" t="s">
        <v>393</v>
      </c>
      <c r="D1071" t="s">
        <v>675</v>
      </c>
      <c r="E1071" s="1">
        <v>45265</v>
      </c>
      <c r="F1071">
        <v>100007</v>
      </c>
      <c r="G1071" t="str">
        <f>_xlfn.XLOOKUP(ohrm_timesheet_action_log[[#This Row],[timesheet_id]],ohrm_timesheet[timesheet_id],ohrm_timesheet[Employee Name],"NF",0,1)</f>
        <v>Gaurav Kokcha</v>
      </c>
      <c r="H1071" t="str">
        <f>_xlfn.XLOOKUP(ohrm_timesheet_action_log[[#This Row],[timesheet_id]],ohrm_timesheet[timesheet_id],ohrm_timesheet[state],"NF",0,1)</f>
        <v>APPROVED</v>
      </c>
      <c r="I1071" s="1">
        <f>_xlfn.XLOOKUP(ohrm_timesheet_action_log[[#This Row],[timesheet_id]],ohrm_timesheet[timesheet_id],ohrm_timesheet[start_date],"NF",0,1)</f>
        <v>45229</v>
      </c>
      <c r="J1071" s="1">
        <f>_xlfn.XLOOKUP(ohrm_timesheet_action_log[[#This Row],[timesheet_id]],ohrm_timesheet[timesheet_id],ohrm_timesheet[end_date],"NF",0,1)</f>
        <v>45235</v>
      </c>
      <c r="K1071">
        <f>_xlfn.XLOOKUP(ohrm_timesheet_action_log[[#This Row],[timesheet_id]],ohrm_timesheet[timesheet_id],ohrm_timesheet[Year],"NF",0,1)</f>
        <v>2023</v>
      </c>
      <c r="L1071">
        <f>_xlfn.XLOOKUP(ohrm_timesheet_action_log[[#This Row],[timesheet_id]],ohrm_timesheet[timesheet_id],ohrm_timesheet[Month],"NF",0,1)</f>
        <v>10</v>
      </c>
    </row>
    <row r="1072" spans="1:12" x14ac:dyDescent="0.3">
      <c r="A1072">
        <v>658</v>
      </c>
      <c r="B1072">
        <v>1067</v>
      </c>
      <c r="C1072" t="s">
        <v>393</v>
      </c>
      <c r="D1072" t="s">
        <v>675</v>
      </c>
      <c r="E1072" s="1">
        <v>45265</v>
      </c>
      <c r="F1072">
        <v>100007</v>
      </c>
      <c r="G1072" t="str">
        <f>_xlfn.XLOOKUP(ohrm_timesheet_action_log[[#This Row],[timesheet_id]],ohrm_timesheet[timesheet_id],ohrm_timesheet[Employee Name],"NF",0,1)</f>
        <v>Gaurav Kokcha</v>
      </c>
      <c r="H1072" t="str">
        <f>_xlfn.XLOOKUP(ohrm_timesheet_action_log[[#This Row],[timesheet_id]],ohrm_timesheet[timesheet_id],ohrm_timesheet[state],"NF",0,1)</f>
        <v>APPROVED</v>
      </c>
      <c r="I1072" s="1">
        <f>_xlfn.XLOOKUP(ohrm_timesheet_action_log[[#This Row],[timesheet_id]],ohrm_timesheet[timesheet_id],ohrm_timesheet[start_date],"NF",0,1)</f>
        <v>45257</v>
      </c>
      <c r="J1072" s="1">
        <f>_xlfn.XLOOKUP(ohrm_timesheet_action_log[[#This Row],[timesheet_id]],ohrm_timesheet[timesheet_id],ohrm_timesheet[end_date],"NF",0,1)</f>
        <v>45263</v>
      </c>
      <c r="K1072">
        <f>_xlfn.XLOOKUP(ohrm_timesheet_action_log[[#This Row],[timesheet_id]],ohrm_timesheet[timesheet_id],ohrm_timesheet[Year],"NF",0,1)</f>
        <v>2023</v>
      </c>
      <c r="L1072">
        <f>_xlfn.XLOOKUP(ohrm_timesheet_action_log[[#This Row],[timesheet_id]],ohrm_timesheet[timesheet_id],ohrm_timesheet[Month],"NF",0,1)</f>
        <v>11</v>
      </c>
    </row>
    <row r="1073" spans="1:12" x14ac:dyDescent="0.3">
      <c r="A1073">
        <v>650</v>
      </c>
      <c r="B1073">
        <v>1068</v>
      </c>
      <c r="C1073" t="s">
        <v>393</v>
      </c>
      <c r="D1073" t="s">
        <v>675</v>
      </c>
      <c r="E1073" s="1">
        <v>45265</v>
      </c>
      <c r="F1073">
        <v>100007</v>
      </c>
      <c r="G1073" t="str">
        <f>_xlfn.XLOOKUP(ohrm_timesheet_action_log[[#This Row],[timesheet_id]],ohrm_timesheet[timesheet_id],ohrm_timesheet[Employee Name],"NF",0,1)</f>
        <v>Gaurav Kokcha</v>
      </c>
      <c r="H1073" t="str">
        <f>_xlfn.XLOOKUP(ohrm_timesheet_action_log[[#This Row],[timesheet_id]],ohrm_timesheet[timesheet_id],ohrm_timesheet[state],"NF",0,1)</f>
        <v>APPROVED</v>
      </c>
      <c r="I1073" s="1">
        <f>_xlfn.XLOOKUP(ohrm_timesheet_action_log[[#This Row],[timesheet_id]],ohrm_timesheet[timesheet_id],ohrm_timesheet[start_date],"NF",0,1)</f>
        <v>45250</v>
      </c>
      <c r="J1073" s="1">
        <f>_xlfn.XLOOKUP(ohrm_timesheet_action_log[[#This Row],[timesheet_id]],ohrm_timesheet[timesheet_id],ohrm_timesheet[end_date],"NF",0,1)</f>
        <v>45256</v>
      </c>
      <c r="K1073">
        <f>_xlfn.XLOOKUP(ohrm_timesheet_action_log[[#This Row],[timesheet_id]],ohrm_timesheet[timesheet_id],ohrm_timesheet[Year],"NF",0,1)</f>
        <v>2023</v>
      </c>
      <c r="L1073">
        <f>_xlfn.XLOOKUP(ohrm_timesheet_action_log[[#This Row],[timesheet_id]],ohrm_timesheet[timesheet_id],ohrm_timesheet[Month],"NF",0,1)</f>
        <v>11</v>
      </c>
    </row>
    <row r="1074" spans="1:12" x14ac:dyDescent="0.3">
      <c r="A1074">
        <v>653</v>
      </c>
      <c r="B1074">
        <v>1069</v>
      </c>
      <c r="C1074" t="s">
        <v>393</v>
      </c>
      <c r="D1074" t="s">
        <v>675</v>
      </c>
      <c r="E1074" s="1">
        <v>45265</v>
      </c>
      <c r="F1074">
        <v>100007</v>
      </c>
      <c r="G1074" t="str">
        <f>_xlfn.XLOOKUP(ohrm_timesheet_action_log[[#This Row],[timesheet_id]],ohrm_timesheet[timesheet_id],ohrm_timesheet[Employee Name],"NF",0,1)</f>
        <v>Gaurav Kokcha</v>
      </c>
      <c r="H1074" t="str">
        <f>_xlfn.XLOOKUP(ohrm_timesheet_action_log[[#This Row],[timesheet_id]],ohrm_timesheet[timesheet_id],ohrm_timesheet[state],"NF",0,1)</f>
        <v>APPROVED</v>
      </c>
      <c r="I1074" s="1">
        <f>_xlfn.XLOOKUP(ohrm_timesheet_action_log[[#This Row],[timesheet_id]],ohrm_timesheet[timesheet_id],ohrm_timesheet[start_date],"NF",0,1)</f>
        <v>45243</v>
      </c>
      <c r="J1074" s="1">
        <f>_xlfn.XLOOKUP(ohrm_timesheet_action_log[[#This Row],[timesheet_id]],ohrm_timesheet[timesheet_id],ohrm_timesheet[end_date],"NF",0,1)</f>
        <v>45249</v>
      </c>
      <c r="K1074">
        <f>_xlfn.XLOOKUP(ohrm_timesheet_action_log[[#This Row],[timesheet_id]],ohrm_timesheet[timesheet_id],ohrm_timesheet[Year],"NF",0,1)</f>
        <v>2023</v>
      </c>
      <c r="L1074">
        <f>_xlfn.XLOOKUP(ohrm_timesheet_action_log[[#This Row],[timesheet_id]],ohrm_timesheet[timesheet_id],ohrm_timesheet[Month],"NF",0,1)</f>
        <v>11</v>
      </c>
    </row>
    <row r="1075" spans="1:12" x14ac:dyDescent="0.3">
      <c r="A1075">
        <v>642</v>
      </c>
      <c r="B1075">
        <v>1070</v>
      </c>
      <c r="C1075" t="s">
        <v>393</v>
      </c>
      <c r="D1075" t="s">
        <v>675</v>
      </c>
      <c r="E1075" s="1">
        <v>45265</v>
      </c>
      <c r="F1075">
        <v>100007</v>
      </c>
      <c r="G1075" t="str">
        <f>_xlfn.XLOOKUP(ohrm_timesheet_action_log[[#This Row],[timesheet_id]],ohrm_timesheet[timesheet_id],ohrm_timesheet[Employee Name],"NF",0,1)</f>
        <v>Gaurav Kokcha</v>
      </c>
      <c r="H1075" t="str">
        <f>_xlfn.XLOOKUP(ohrm_timesheet_action_log[[#This Row],[timesheet_id]],ohrm_timesheet[timesheet_id],ohrm_timesheet[state],"NF",0,1)</f>
        <v>APPROVED</v>
      </c>
      <c r="I1075" s="1">
        <f>_xlfn.XLOOKUP(ohrm_timesheet_action_log[[#This Row],[timesheet_id]],ohrm_timesheet[timesheet_id],ohrm_timesheet[start_date],"NF",0,1)</f>
        <v>45236</v>
      </c>
      <c r="J1075" s="1">
        <f>_xlfn.XLOOKUP(ohrm_timesheet_action_log[[#This Row],[timesheet_id]],ohrm_timesheet[timesheet_id],ohrm_timesheet[end_date],"NF",0,1)</f>
        <v>45242</v>
      </c>
      <c r="K1075">
        <f>_xlfn.XLOOKUP(ohrm_timesheet_action_log[[#This Row],[timesheet_id]],ohrm_timesheet[timesheet_id],ohrm_timesheet[Year],"NF",0,1)</f>
        <v>2023</v>
      </c>
      <c r="L1075">
        <f>_xlfn.XLOOKUP(ohrm_timesheet_action_log[[#This Row],[timesheet_id]],ohrm_timesheet[timesheet_id],ohrm_timesheet[Month],"NF",0,1)</f>
        <v>11</v>
      </c>
    </row>
    <row r="1076" spans="1:12" x14ac:dyDescent="0.3">
      <c r="A1076">
        <v>673</v>
      </c>
      <c r="B1076">
        <v>1071</v>
      </c>
      <c r="D1076" t="s">
        <v>675</v>
      </c>
      <c r="E1076" s="1">
        <v>45271</v>
      </c>
      <c r="F1076">
        <v>3</v>
      </c>
      <c r="G1076" t="str">
        <f>_xlfn.XLOOKUP(ohrm_timesheet_action_log[[#This Row],[timesheet_id]],ohrm_timesheet[timesheet_id],ohrm_timesheet[Employee Name],"NF",0,1)</f>
        <v>Dinesh Agrawal</v>
      </c>
      <c r="H1076" t="str">
        <f>_xlfn.XLOOKUP(ohrm_timesheet_action_log[[#This Row],[timesheet_id]],ohrm_timesheet[timesheet_id],ohrm_timesheet[state],"NF",0,1)</f>
        <v>APPROVED</v>
      </c>
      <c r="I1076" s="1">
        <f>_xlfn.XLOOKUP(ohrm_timesheet_action_log[[#This Row],[timesheet_id]],ohrm_timesheet[timesheet_id],ohrm_timesheet[start_date],"NF",0,1)</f>
        <v>45257</v>
      </c>
      <c r="J1076" s="1">
        <f>_xlfn.XLOOKUP(ohrm_timesheet_action_log[[#This Row],[timesheet_id]],ohrm_timesheet[timesheet_id],ohrm_timesheet[end_date],"NF",0,1)</f>
        <v>45263</v>
      </c>
      <c r="K1076">
        <f>_xlfn.XLOOKUP(ohrm_timesheet_action_log[[#This Row],[timesheet_id]],ohrm_timesheet[timesheet_id],ohrm_timesheet[Year],"NF",0,1)</f>
        <v>2023</v>
      </c>
      <c r="L1076">
        <f>_xlfn.XLOOKUP(ohrm_timesheet_action_log[[#This Row],[timesheet_id]],ohrm_timesheet[timesheet_id],ohrm_timesheet[Month],"NF",0,1)</f>
        <v>11</v>
      </c>
    </row>
    <row r="1077" spans="1:12" x14ac:dyDescent="0.3">
      <c r="A1077">
        <v>648</v>
      </c>
      <c r="B1077">
        <v>1072</v>
      </c>
      <c r="D1077" t="s">
        <v>675</v>
      </c>
      <c r="E1077" s="1">
        <v>45271</v>
      </c>
      <c r="F1077">
        <v>3</v>
      </c>
      <c r="G1077" t="str">
        <f>_xlfn.XLOOKUP(ohrm_timesheet_action_log[[#This Row],[timesheet_id]],ohrm_timesheet[timesheet_id],ohrm_timesheet[Employee Name],"NF",0,1)</f>
        <v>x_Ritesh Narayan Singh</v>
      </c>
      <c r="H1077" t="str">
        <f>_xlfn.XLOOKUP(ohrm_timesheet_action_log[[#This Row],[timesheet_id]],ohrm_timesheet[timesheet_id],ohrm_timesheet[state],"NF",0,1)</f>
        <v>APPROVED</v>
      </c>
      <c r="I1077" s="1">
        <f>_xlfn.XLOOKUP(ohrm_timesheet_action_log[[#This Row],[timesheet_id]],ohrm_timesheet[timesheet_id],ohrm_timesheet[start_date],"NF",0,1)</f>
        <v>45250</v>
      </c>
      <c r="J1077" s="1">
        <f>_xlfn.XLOOKUP(ohrm_timesheet_action_log[[#This Row],[timesheet_id]],ohrm_timesheet[timesheet_id],ohrm_timesheet[end_date],"NF",0,1)</f>
        <v>45256</v>
      </c>
      <c r="K1077">
        <f>_xlfn.XLOOKUP(ohrm_timesheet_action_log[[#This Row],[timesheet_id]],ohrm_timesheet[timesheet_id],ohrm_timesheet[Year],"NF",0,1)</f>
        <v>2023</v>
      </c>
      <c r="L1077">
        <f>_xlfn.XLOOKUP(ohrm_timesheet_action_log[[#This Row],[timesheet_id]],ohrm_timesheet[timesheet_id],ohrm_timesheet[Month],"NF",0,1)</f>
        <v>11</v>
      </c>
    </row>
    <row r="1078" spans="1:12" x14ac:dyDescent="0.3">
      <c r="A1078">
        <v>652</v>
      </c>
      <c r="B1078">
        <v>1073</v>
      </c>
      <c r="D1078" t="s">
        <v>675</v>
      </c>
      <c r="E1078" s="1">
        <v>45271</v>
      </c>
      <c r="F1078">
        <v>3</v>
      </c>
      <c r="G1078" t="str">
        <f>_xlfn.XLOOKUP(ohrm_timesheet_action_log[[#This Row],[timesheet_id]],ohrm_timesheet[timesheet_id],ohrm_timesheet[Employee Name],"NF",0,1)</f>
        <v>x_Ritesh Narayan Singh</v>
      </c>
      <c r="H1078" t="str">
        <f>_xlfn.XLOOKUP(ohrm_timesheet_action_log[[#This Row],[timesheet_id]],ohrm_timesheet[timesheet_id],ohrm_timesheet[state],"NF",0,1)</f>
        <v>APPROVED</v>
      </c>
      <c r="I1078" s="1">
        <f>_xlfn.XLOOKUP(ohrm_timesheet_action_log[[#This Row],[timesheet_id]],ohrm_timesheet[timesheet_id],ohrm_timesheet[start_date],"NF",0,1)</f>
        <v>45243</v>
      </c>
      <c r="J1078" s="1">
        <f>_xlfn.XLOOKUP(ohrm_timesheet_action_log[[#This Row],[timesheet_id]],ohrm_timesheet[timesheet_id],ohrm_timesheet[end_date],"NF",0,1)</f>
        <v>45249</v>
      </c>
      <c r="K1078">
        <f>_xlfn.XLOOKUP(ohrm_timesheet_action_log[[#This Row],[timesheet_id]],ohrm_timesheet[timesheet_id],ohrm_timesheet[Year],"NF",0,1)</f>
        <v>2023</v>
      </c>
      <c r="L1078">
        <f>_xlfn.XLOOKUP(ohrm_timesheet_action_log[[#This Row],[timesheet_id]],ohrm_timesheet[timesheet_id],ohrm_timesheet[Month],"NF",0,1)</f>
        <v>11</v>
      </c>
    </row>
    <row r="1079" spans="1:12" x14ac:dyDescent="0.3">
      <c r="A1079">
        <v>624</v>
      </c>
      <c r="B1079">
        <v>1074</v>
      </c>
      <c r="D1079" t="s">
        <v>675</v>
      </c>
      <c r="E1079" s="1">
        <v>45271</v>
      </c>
      <c r="F1079">
        <v>3</v>
      </c>
      <c r="G1079" t="str">
        <f>_xlfn.XLOOKUP(ohrm_timesheet_action_log[[#This Row],[timesheet_id]],ohrm_timesheet[timesheet_id],ohrm_timesheet[Employee Name],"NF",0,1)</f>
        <v>x_Ritesh Narayan Singh</v>
      </c>
      <c r="H1079" t="str">
        <f>_xlfn.XLOOKUP(ohrm_timesheet_action_log[[#This Row],[timesheet_id]],ohrm_timesheet[timesheet_id],ohrm_timesheet[state],"NF",0,1)</f>
        <v>APPROVED</v>
      </c>
      <c r="I1079" s="1">
        <f>_xlfn.XLOOKUP(ohrm_timesheet_action_log[[#This Row],[timesheet_id]],ohrm_timesheet[timesheet_id],ohrm_timesheet[start_date],"NF",0,1)</f>
        <v>45229</v>
      </c>
      <c r="J1079" s="1">
        <f>_xlfn.XLOOKUP(ohrm_timesheet_action_log[[#This Row],[timesheet_id]],ohrm_timesheet[timesheet_id],ohrm_timesheet[end_date],"NF",0,1)</f>
        <v>45235</v>
      </c>
      <c r="K1079">
        <f>_xlfn.XLOOKUP(ohrm_timesheet_action_log[[#This Row],[timesheet_id]],ohrm_timesheet[timesheet_id],ohrm_timesheet[Year],"NF",0,1)</f>
        <v>2023</v>
      </c>
      <c r="L1079">
        <f>_xlfn.XLOOKUP(ohrm_timesheet_action_log[[#This Row],[timesheet_id]],ohrm_timesheet[timesheet_id],ohrm_timesheet[Month],"NF",0,1)</f>
        <v>10</v>
      </c>
    </row>
    <row r="1080" spans="1:12" x14ac:dyDescent="0.3">
      <c r="A1080">
        <v>651</v>
      </c>
      <c r="B1080">
        <v>1075</v>
      </c>
      <c r="D1080" t="s">
        <v>675</v>
      </c>
      <c r="E1080" s="1">
        <v>45271</v>
      </c>
      <c r="F1080">
        <v>3</v>
      </c>
      <c r="G1080" t="str">
        <f>_xlfn.XLOOKUP(ohrm_timesheet_action_log[[#This Row],[timesheet_id]],ohrm_timesheet[timesheet_id],ohrm_timesheet[Employee Name],"NF",0,1)</f>
        <v>x_Ritesh Narayan Singh</v>
      </c>
      <c r="H1080" t="str">
        <f>_xlfn.XLOOKUP(ohrm_timesheet_action_log[[#This Row],[timesheet_id]],ohrm_timesheet[timesheet_id],ohrm_timesheet[state],"NF",0,1)</f>
        <v>APPROVED</v>
      </c>
      <c r="I1080" s="1">
        <f>_xlfn.XLOOKUP(ohrm_timesheet_action_log[[#This Row],[timesheet_id]],ohrm_timesheet[timesheet_id],ohrm_timesheet[start_date],"NF",0,1)</f>
        <v>45236</v>
      </c>
      <c r="J1080" s="1">
        <f>_xlfn.XLOOKUP(ohrm_timesheet_action_log[[#This Row],[timesheet_id]],ohrm_timesheet[timesheet_id],ohrm_timesheet[end_date],"NF",0,1)</f>
        <v>45242</v>
      </c>
      <c r="K1080">
        <f>_xlfn.XLOOKUP(ohrm_timesheet_action_log[[#This Row],[timesheet_id]],ohrm_timesheet[timesheet_id],ohrm_timesheet[Year],"NF",0,1)</f>
        <v>2023</v>
      </c>
      <c r="L1080">
        <f>_xlfn.XLOOKUP(ohrm_timesheet_action_log[[#This Row],[timesheet_id]],ohrm_timesheet[timesheet_id],ohrm_timesheet[Month],"NF",0,1)</f>
        <v>11</v>
      </c>
    </row>
    <row r="1081" spans="1:12" x14ac:dyDescent="0.3">
      <c r="A1081">
        <v>675</v>
      </c>
      <c r="B1081">
        <v>1076</v>
      </c>
      <c r="D1081" t="s">
        <v>675</v>
      </c>
      <c r="E1081" s="1">
        <v>45271</v>
      </c>
      <c r="F1081">
        <v>3</v>
      </c>
      <c r="G1081" t="str">
        <f>_xlfn.XLOOKUP(ohrm_timesheet_action_log[[#This Row],[timesheet_id]],ohrm_timesheet[timesheet_id],ohrm_timesheet[Employee Name],"NF",0,1)</f>
        <v>x_Ritesh Narayan Singh</v>
      </c>
      <c r="H1081" t="str">
        <f>_xlfn.XLOOKUP(ohrm_timesheet_action_log[[#This Row],[timesheet_id]],ohrm_timesheet[timesheet_id],ohrm_timesheet[state],"NF",0,1)</f>
        <v>APPROVED</v>
      </c>
      <c r="I1081" s="1">
        <f>_xlfn.XLOOKUP(ohrm_timesheet_action_log[[#This Row],[timesheet_id]],ohrm_timesheet[timesheet_id],ohrm_timesheet[start_date],"NF",0,1)</f>
        <v>45257</v>
      </c>
      <c r="J1081" s="1">
        <f>_xlfn.XLOOKUP(ohrm_timesheet_action_log[[#This Row],[timesheet_id]],ohrm_timesheet[timesheet_id],ohrm_timesheet[end_date],"NF",0,1)</f>
        <v>45263</v>
      </c>
      <c r="K1081">
        <f>_xlfn.XLOOKUP(ohrm_timesheet_action_log[[#This Row],[timesheet_id]],ohrm_timesheet[timesheet_id],ohrm_timesheet[Year],"NF",0,1)</f>
        <v>2023</v>
      </c>
      <c r="L1081">
        <f>_xlfn.XLOOKUP(ohrm_timesheet_action_log[[#This Row],[timesheet_id]],ohrm_timesheet[timesheet_id],ohrm_timesheet[Month],"NF",0,1)</f>
        <v>11</v>
      </c>
    </row>
    <row r="1082" spans="1:12" x14ac:dyDescent="0.3">
      <c r="A1082">
        <v>633</v>
      </c>
      <c r="B1082">
        <v>1077</v>
      </c>
      <c r="D1082" t="s">
        <v>675</v>
      </c>
      <c r="E1082" s="1">
        <v>45271</v>
      </c>
      <c r="F1082">
        <v>3</v>
      </c>
      <c r="G1082" t="str">
        <f>_xlfn.XLOOKUP(ohrm_timesheet_action_log[[#This Row],[timesheet_id]],ohrm_timesheet[timesheet_id],ohrm_timesheet[Employee Name],"NF",0,1)</f>
        <v>Dinesh Agrawal</v>
      </c>
      <c r="H1082" t="str">
        <f>_xlfn.XLOOKUP(ohrm_timesheet_action_log[[#This Row],[timesheet_id]],ohrm_timesheet[timesheet_id],ohrm_timesheet[state],"NF",0,1)</f>
        <v>APPROVED</v>
      </c>
      <c r="I1082" s="1">
        <f>_xlfn.XLOOKUP(ohrm_timesheet_action_log[[#This Row],[timesheet_id]],ohrm_timesheet[timesheet_id],ohrm_timesheet[start_date],"NF",0,1)</f>
        <v>45229</v>
      </c>
      <c r="J1082" s="1">
        <f>_xlfn.XLOOKUP(ohrm_timesheet_action_log[[#This Row],[timesheet_id]],ohrm_timesheet[timesheet_id],ohrm_timesheet[end_date],"NF",0,1)</f>
        <v>45235</v>
      </c>
      <c r="K1082">
        <f>_xlfn.XLOOKUP(ohrm_timesheet_action_log[[#This Row],[timesheet_id]],ohrm_timesheet[timesheet_id],ohrm_timesheet[Year],"NF",0,1)</f>
        <v>2023</v>
      </c>
      <c r="L1082">
        <f>_xlfn.XLOOKUP(ohrm_timesheet_action_log[[#This Row],[timesheet_id]],ohrm_timesheet[timesheet_id],ohrm_timesheet[Month],"NF",0,1)</f>
        <v>10</v>
      </c>
    </row>
    <row r="1083" spans="1:12" x14ac:dyDescent="0.3">
      <c r="A1083">
        <v>669</v>
      </c>
      <c r="B1083">
        <v>1078</v>
      </c>
      <c r="D1083" t="s">
        <v>675</v>
      </c>
      <c r="E1083" s="1">
        <v>45279</v>
      </c>
      <c r="F1083">
        <v>3</v>
      </c>
      <c r="G1083" t="str">
        <f>_xlfn.XLOOKUP(ohrm_timesheet_action_log[[#This Row],[timesheet_id]],ohrm_timesheet[timesheet_id],ohrm_timesheet[Employee Name],"NF",0,1)</f>
        <v>Dinesh Agrawal</v>
      </c>
      <c r="H1083" t="str">
        <f>_xlfn.XLOOKUP(ohrm_timesheet_action_log[[#This Row],[timesheet_id]],ohrm_timesheet[timesheet_id],ohrm_timesheet[state],"NF",0,1)</f>
        <v>APPROVED</v>
      </c>
      <c r="I1083" s="1">
        <f>_xlfn.XLOOKUP(ohrm_timesheet_action_log[[#This Row],[timesheet_id]],ohrm_timesheet[timesheet_id],ohrm_timesheet[start_date],"NF",0,1)</f>
        <v>45236</v>
      </c>
      <c r="J1083" s="1">
        <f>_xlfn.XLOOKUP(ohrm_timesheet_action_log[[#This Row],[timesheet_id]],ohrm_timesheet[timesheet_id],ohrm_timesheet[end_date],"NF",0,1)</f>
        <v>45242</v>
      </c>
      <c r="K1083">
        <f>_xlfn.XLOOKUP(ohrm_timesheet_action_log[[#This Row],[timesheet_id]],ohrm_timesheet[timesheet_id],ohrm_timesheet[Year],"NF",0,1)</f>
        <v>2023</v>
      </c>
      <c r="L1083">
        <f>_xlfn.XLOOKUP(ohrm_timesheet_action_log[[#This Row],[timesheet_id]],ohrm_timesheet[timesheet_id],ohrm_timesheet[Month],"NF",0,1)</f>
        <v>11</v>
      </c>
    </row>
    <row r="1084" spans="1:12" x14ac:dyDescent="0.3">
      <c r="A1084">
        <v>670</v>
      </c>
      <c r="B1084">
        <v>1079</v>
      </c>
      <c r="D1084" t="s">
        <v>675</v>
      </c>
      <c r="E1084" s="1">
        <v>45279</v>
      </c>
      <c r="F1084">
        <v>3</v>
      </c>
      <c r="G1084" t="str">
        <f>_xlfn.XLOOKUP(ohrm_timesheet_action_log[[#This Row],[timesheet_id]],ohrm_timesheet[timesheet_id],ohrm_timesheet[Employee Name],"NF",0,1)</f>
        <v>Dinesh Agrawal</v>
      </c>
      <c r="H1084" t="str">
        <f>_xlfn.XLOOKUP(ohrm_timesheet_action_log[[#This Row],[timesheet_id]],ohrm_timesheet[timesheet_id],ohrm_timesheet[state],"NF",0,1)</f>
        <v>APPROVED</v>
      </c>
      <c r="I1084" s="1">
        <f>_xlfn.XLOOKUP(ohrm_timesheet_action_log[[#This Row],[timesheet_id]],ohrm_timesheet[timesheet_id],ohrm_timesheet[start_date],"NF",0,1)</f>
        <v>45243</v>
      </c>
      <c r="J1084" s="1">
        <f>_xlfn.XLOOKUP(ohrm_timesheet_action_log[[#This Row],[timesheet_id]],ohrm_timesheet[timesheet_id],ohrm_timesheet[end_date],"NF",0,1)</f>
        <v>45249</v>
      </c>
      <c r="K1084">
        <f>_xlfn.XLOOKUP(ohrm_timesheet_action_log[[#This Row],[timesheet_id]],ohrm_timesheet[timesheet_id],ohrm_timesheet[Year],"NF",0,1)</f>
        <v>2023</v>
      </c>
      <c r="L1084">
        <f>_xlfn.XLOOKUP(ohrm_timesheet_action_log[[#This Row],[timesheet_id]],ohrm_timesheet[timesheet_id],ohrm_timesheet[Month],"NF",0,1)</f>
        <v>11</v>
      </c>
    </row>
    <row r="1085" spans="1:12" x14ac:dyDescent="0.3">
      <c r="A1085">
        <v>672</v>
      </c>
      <c r="B1085">
        <v>1080</v>
      </c>
      <c r="D1085" t="s">
        <v>675</v>
      </c>
      <c r="E1085" s="1">
        <v>45279</v>
      </c>
      <c r="F1085">
        <v>3</v>
      </c>
      <c r="G1085" t="str">
        <f>_xlfn.XLOOKUP(ohrm_timesheet_action_log[[#This Row],[timesheet_id]],ohrm_timesheet[timesheet_id],ohrm_timesheet[Employee Name],"NF",0,1)</f>
        <v>Dinesh Agrawal</v>
      </c>
      <c r="H1085" t="str">
        <f>_xlfn.XLOOKUP(ohrm_timesheet_action_log[[#This Row],[timesheet_id]],ohrm_timesheet[timesheet_id],ohrm_timesheet[state],"NF",0,1)</f>
        <v>APPROVED</v>
      </c>
      <c r="I1085" s="1">
        <f>_xlfn.XLOOKUP(ohrm_timesheet_action_log[[#This Row],[timesheet_id]],ohrm_timesheet[timesheet_id],ohrm_timesheet[start_date],"NF",0,1)</f>
        <v>45250</v>
      </c>
      <c r="J1085" s="1">
        <f>_xlfn.XLOOKUP(ohrm_timesheet_action_log[[#This Row],[timesheet_id]],ohrm_timesheet[timesheet_id],ohrm_timesheet[end_date],"NF",0,1)</f>
        <v>45256</v>
      </c>
      <c r="K1085">
        <f>_xlfn.XLOOKUP(ohrm_timesheet_action_log[[#This Row],[timesheet_id]],ohrm_timesheet[timesheet_id],ohrm_timesheet[Year],"NF",0,1)</f>
        <v>2023</v>
      </c>
      <c r="L1085">
        <f>_xlfn.XLOOKUP(ohrm_timesheet_action_log[[#This Row],[timesheet_id]],ohrm_timesheet[timesheet_id],ohrm_timesheet[Month],"NF",0,1)</f>
        <v>11</v>
      </c>
    </row>
    <row r="1086" spans="1:12" x14ac:dyDescent="0.3">
      <c r="A1086">
        <v>664</v>
      </c>
      <c r="B1086">
        <v>1081</v>
      </c>
      <c r="D1086" t="s">
        <v>675</v>
      </c>
      <c r="E1086" s="1">
        <v>45279</v>
      </c>
      <c r="F1086">
        <v>3</v>
      </c>
      <c r="G1086" t="str">
        <f>_xlfn.XLOOKUP(ohrm_timesheet_action_log[[#This Row],[timesheet_id]],ohrm_timesheet[timesheet_id],ohrm_timesheet[Employee Name],"NF",0,1)</f>
        <v>Neha Chaudhary</v>
      </c>
      <c r="H1086" t="str">
        <f>_xlfn.XLOOKUP(ohrm_timesheet_action_log[[#This Row],[timesheet_id]],ohrm_timesheet[timesheet_id],ohrm_timesheet[state],"NF",0,1)</f>
        <v>APPROVED</v>
      </c>
      <c r="I1086" s="1">
        <f>_xlfn.XLOOKUP(ohrm_timesheet_action_log[[#This Row],[timesheet_id]],ohrm_timesheet[timesheet_id],ohrm_timesheet[start_date],"NF",0,1)</f>
        <v>45236</v>
      </c>
      <c r="J1086" s="1">
        <f>_xlfn.XLOOKUP(ohrm_timesheet_action_log[[#This Row],[timesheet_id]],ohrm_timesheet[timesheet_id],ohrm_timesheet[end_date],"NF",0,1)</f>
        <v>45242</v>
      </c>
      <c r="K1086">
        <f>_xlfn.XLOOKUP(ohrm_timesheet_action_log[[#This Row],[timesheet_id]],ohrm_timesheet[timesheet_id],ohrm_timesheet[Year],"NF",0,1)</f>
        <v>2023</v>
      </c>
      <c r="L1086">
        <f>_xlfn.XLOOKUP(ohrm_timesheet_action_log[[#This Row],[timesheet_id]],ohrm_timesheet[timesheet_id],ohrm_timesheet[Month],"NF",0,1)</f>
        <v>11</v>
      </c>
    </row>
    <row r="1087" spans="1:12" x14ac:dyDescent="0.3">
      <c r="A1087">
        <v>665</v>
      </c>
      <c r="B1087">
        <v>1082</v>
      </c>
      <c r="D1087" t="s">
        <v>675</v>
      </c>
      <c r="E1087" s="1">
        <v>45279</v>
      </c>
      <c r="F1087">
        <v>3</v>
      </c>
      <c r="G1087" t="str">
        <f>_xlfn.XLOOKUP(ohrm_timesheet_action_log[[#This Row],[timesheet_id]],ohrm_timesheet[timesheet_id],ohrm_timesheet[Employee Name],"NF",0,1)</f>
        <v>Neha Chaudhary</v>
      </c>
      <c r="H1087" t="str">
        <f>_xlfn.XLOOKUP(ohrm_timesheet_action_log[[#This Row],[timesheet_id]],ohrm_timesheet[timesheet_id],ohrm_timesheet[state],"NF",0,1)</f>
        <v>APPROVED</v>
      </c>
      <c r="I1087" s="1">
        <f>_xlfn.XLOOKUP(ohrm_timesheet_action_log[[#This Row],[timesheet_id]],ohrm_timesheet[timesheet_id],ohrm_timesheet[start_date],"NF",0,1)</f>
        <v>45243</v>
      </c>
      <c r="J1087" s="1">
        <f>_xlfn.XLOOKUP(ohrm_timesheet_action_log[[#This Row],[timesheet_id]],ohrm_timesheet[timesheet_id],ohrm_timesheet[end_date],"NF",0,1)</f>
        <v>45249</v>
      </c>
      <c r="K1087">
        <f>_xlfn.XLOOKUP(ohrm_timesheet_action_log[[#This Row],[timesheet_id]],ohrm_timesheet[timesheet_id],ohrm_timesheet[Year],"NF",0,1)</f>
        <v>2023</v>
      </c>
      <c r="L1087">
        <f>_xlfn.XLOOKUP(ohrm_timesheet_action_log[[#This Row],[timesheet_id]],ohrm_timesheet[timesheet_id],ohrm_timesheet[Month],"NF",0,1)</f>
        <v>11</v>
      </c>
    </row>
    <row r="1088" spans="1:12" x14ac:dyDescent="0.3">
      <c r="A1088">
        <v>666</v>
      </c>
      <c r="B1088">
        <v>1083</v>
      </c>
      <c r="D1088" t="s">
        <v>675</v>
      </c>
      <c r="E1088" s="1">
        <v>45279</v>
      </c>
      <c r="F1088">
        <v>3</v>
      </c>
      <c r="G1088" t="str">
        <f>_xlfn.XLOOKUP(ohrm_timesheet_action_log[[#This Row],[timesheet_id]],ohrm_timesheet[timesheet_id],ohrm_timesheet[Employee Name],"NF",0,1)</f>
        <v>Neha Chaudhary</v>
      </c>
      <c r="H1088" t="str">
        <f>_xlfn.XLOOKUP(ohrm_timesheet_action_log[[#This Row],[timesheet_id]],ohrm_timesheet[timesheet_id],ohrm_timesheet[state],"NF",0,1)</f>
        <v>APPROVED</v>
      </c>
      <c r="I1088" s="1">
        <f>_xlfn.XLOOKUP(ohrm_timesheet_action_log[[#This Row],[timesheet_id]],ohrm_timesheet[timesheet_id],ohrm_timesheet[start_date],"NF",0,1)</f>
        <v>45250</v>
      </c>
      <c r="J1088" s="1">
        <f>_xlfn.XLOOKUP(ohrm_timesheet_action_log[[#This Row],[timesheet_id]],ohrm_timesheet[timesheet_id],ohrm_timesheet[end_date],"NF",0,1)</f>
        <v>45256</v>
      </c>
      <c r="K1088">
        <f>_xlfn.XLOOKUP(ohrm_timesheet_action_log[[#This Row],[timesheet_id]],ohrm_timesheet[timesheet_id],ohrm_timesheet[Year],"NF",0,1)</f>
        <v>2023</v>
      </c>
      <c r="L1088">
        <f>_xlfn.XLOOKUP(ohrm_timesheet_action_log[[#This Row],[timesheet_id]],ohrm_timesheet[timesheet_id],ohrm_timesheet[Month],"NF",0,1)</f>
        <v>11</v>
      </c>
    </row>
    <row r="1089" spans="1:12" x14ac:dyDescent="0.3">
      <c r="A1089">
        <v>663</v>
      </c>
      <c r="B1089">
        <v>1084</v>
      </c>
      <c r="D1089" t="s">
        <v>675</v>
      </c>
      <c r="E1089" s="1">
        <v>45279</v>
      </c>
      <c r="F1089">
        <v>3</v>
      </c>
      <c r="G1089" t="str">
        <f>_xlfn.XLOOKUP(ohrm_timesheet_action_log[[#This Row],[timesheet_id]],ohrm_timesheet[timesheet_id],ohrm_timesheet[Employee Name],"NF",0,1)</f>
        <v>Neha Chaudhary</v>
      </c>
      <c r="H1089" t="str">
        <f>_xlfn.XLOOKUP(ohrm_timesheet_action_log[[#This Row],[timesheet_id]],ohrm_timesheet[timesheet_id],ohrm_timesheet[state],"NF",0,1)</f>
        <v>APPROVED</v>
      </c>
      <c r="I1089" s="1">
        <f>_xlfn.XLOOKUP(ohrm_timesheet_action_log[[#This Row],[timesheet_id]],ohrm_timesheet[timesheet_id],ohrm_timesheet[start_date],"NF",0,1)</f>
        <v>45257</v>
      </c>
      <c r="J1089" s="1">
        <f>_xlfn.XLOOKUP(ohrm_timesheet_action_log[[#This Row],[timesheet_id]],ohrm_timesheet[timesheet_id],ohrm_timesheet[end_date],"NF",0,1)</f>
        <v>45263</v>
      </c>
      <c r="K1089">
        <f>_xlfn.XLOOKUP(ohrm_timesheet_action_log[[#This Row],[timesheet_id]],ohrm_timesheet[timesheet_id],ohrm_timesheet[Year],"NF",0,1)</f>
        <v>2023</v>
      </c>
      <c r="L1089">
        <f>_xlfn.XLOOKUP(ohrm_timesheet_action_log[[#This Row],[timesheet_id]],ohrm_timesheet[timesheet_id],ohrm_timesheet[Month],"NF",0,1)</f>
        <v>11</v>
      </c>
    </row>
    <row r="1090" spans="1:12" x14ac:dyDescent="0.3">
      <c r="A1090">
        <v>668</v>
      </c>
      <c r="B1090">
        <v>1085</v>
      </c>
      <c r="D1090" t="s">
        <v>676</v>
      </c>
      <c r="E1090" s="1">
        <v>45286</v>
      </c>
      <c r="F1090">
        <v>100006</v>
      </c>
      <c r="G1090" t="str">
        <f>_xlfn.XLOOKUP(ohrm_timesheet_action_log[[#This Row],[timesheet_id]],ohrm_timesheet[timesheet_id],ohrm_timesheet[Employee Name],"NF",0,1)</f>
        <v>Sourav Rathor</v>
      </c>
      <c r="H1090" t="str">
        <f>_xlfn.XLOOKUP(ohrm_timesheet_action_log[[#This Row],[timesheet_id]],ohrm_timesheet[timesheet_id],ohrm_timesheet[state],"NF",0,1)</f>
        <v>APPROVED</v>
      </c>
      <c r="I1090" s="1">
        <f>_xlfn.XLOOKUP(ohrm_timesheet_action_log[[#This Row],[timesheet_id]],ohrm_timesheet[timesheet_id],ohrm_timesheet[start_date],"NF",0,1)</f>
        <v>45264</v>
      </c>
      <c r="J1090" s="1">
        <f>_xlfn.XLOOKUP(ohrm_timesheet_action_log[[#This Row],[timesheet_id]],ohrm_timesheet[timesheet_id],ohrm_timesheet[end_date],"NF",0,1)</f>
        <v>45270</v>
      </c>
      <c r="K1090">
        <f>_xlfn.XLOOKUP(ohrm_timesheet_action_log[[#This Row],[timesheet_id]],ohrm_timesheet[timesheet_id],ohrm_timesheet[Year],"NF",0,1)</f>
        <v>2023</v>
      </c>
      <c r="L1090">
        <f>_xlfn.XLOOKUP(ohrm_timesheet_action_log[[#This Row],[timesheet_id]],ohrm_timesheet[timesheet_id],ohrm_timesheet[Month],"NF",0,1)</f>
        <v>12</v>
      </c>
    </row>
    <row r="1091" spans="1:12" x14ac:dyDescent="0.3">
      <c r="A1091">
        <v>687</v>
      </c>
      <c r="B1091">
        <v>1086</v>
      </c>
      <c r="D1091" t="s">
        <v>676</v>
      </c>
      <c r="E1091" s="1">
        <v>45286</v>
      </c>
      <c r="F1091">
        <v>100006</v>
      </c>
      <c r="G1091" t="str">
        <f>_xlfn.XLOOKUP(ohrm_timesheet_action_log[[#This Row],[timesheet_id]],ohrm_timesheet[timesheet_id],ohrm_timesheet[Employee Name],"NF",0,1)</f>
        <v>Sourav Rathor</v>
      </c>
      <c r="H1091" t="str">
        <f>_xlfn.XLOOKUP(ohrm_timesheet_action_log[[#This Row],[timesheet_id]],ohrm_timesheet[timesheet_id],ohrm_timesheet[state],"NF",0,1)</f>
        <v>APPROVED</v>
      </c>
      <c r="I1091" s="1">
        <f>_xlfn.XLOOKUP(ohrm_timesheet_action_log[[#This Row],[timesheet_id]],ohrm_timesheet[timesheet_id],ohrm_timesheet[start_date],"NF",0,1)</f>
        <v>45278</v>
      </c>
      <c r="J1091" s="1">
        <f>_xlfn.XLOOKUP(ohrm_timesheet_action_log[[#This Row],[timesheet_id]],ohrm_timesheet[timesheet_id],ohrm_timesheet[end_date],"NF",0,1)</f>
        <v>45284</v>
      </c>
      <c r="K1091">
        <f>_xlfn.XLOOKUP(ohrm_timesheet_action_log[[#This Row],[timesheet_id]],ohrm_timesheet[timesheet_id],ohrm_timesheet[Year],"NF",0,1)</f>
        <v>2023</v>
      </c>
      <c r="L1091">
        <f>_xlfn.XLOOKUP(ohrm_timesheet_action_log[[#This Row],[timesheet_id]],ohrm_timesheet[timesheet_id],ohrm_timesheet[Month],"NF",0,1)</f>
        <v>12</v>
      </c>
    </row>
    <row r="1092" spans="1:12" x14ac:dyDescent="0.3">
      <c r="A1092">
        <v>688</v>
      </c>
      <c r="B1092">
        <v>1087</v>
      </c>
      <c r="D1092" t="s">
        <v>676</v>
      </c>
      <c r="E1092" s="1">
        <v>45286</v>
      </c>
      <c r="F1092">
        <v>100006</v>
      </c>
      <c r="G1092" t="str">
        <f>_xlfn.XLOOKUP(ohrm_timesheet_action_log[[#This Row],[timesheet_id]],ohrm_timesheet[timesheet_id],ohrm_timesheet[Employee Name],"NF",0,1)</f>
        <v>Sourav Rathor</v>
      </c>
      <c r="H1092" t="str">
        <f>_xlfn.XLOOKUP(ohrm_timesheet_action_log[[#This Row],[timesheet_id]],ohrm_timesheet[timesheet_id],ohrm_timesheet[state],"NF",0,1)</f>
        <v>APPROVED</v>
      </c>
      <c r="I1092" s="1">
        <f>_xlfn.XLOOKUP(ohrm_timesheet_action_log[[#This Row],[timesheet_id]],ohrm_timesheet[timesheet_id],ohrm_timesheet[start_date],"NF",0,1)</f>
        <v>45271</v>
      </c>
      <c r="J1092" s="1">
        <f>_xlfn.XLOOKUP(ohrm_timesheet_action_log[[#This Row],[timesheet_id]],ohrm_timesheet[timesheet_id],ohrm_timesheet[end_date],"NF",0,1)</f>
        <v>45277</v>
      </c>
      <c r="K1092">
        <f>_xlfn.XLOOKUP(ohrm_timesheet_action_log[[#This Row],[timesheet_id]],ohrm_timesheet[timesheet_id],ohrm_timesheet[Year],"NF",0,1)</f>
        <v>2023</v>
      </c>
      <c r="L1092">
        <f>_xlfn.XLOOKUP(ohrm_timesheet_action_log[[#This Row],[timesheet_id]],ohrm_timesheet[timesheet_id],ohrm_timesheet[Month],"NF",0,1)</f>
        <v>12</v>
      </c>
    </row>
    <row r="1093" spans="1:12" x14ac:dyDescent="0.3">
      <c r="A1093">
        <v>674</v>
      </c>
      <c r="B1093">
        <v>1088</v>
      </c>
      <c r="D1093" t="s">
        <v>676</v>
      </c>
      <c r="E1093" s="1">
        <v>45287</v>
      </c>
      <c r="F1093">
        <v>100007</v>
      </c>
      <c r="G1093" t="str">
        <f>_xlfn.XLOOKUP(ohrm_timesheet_action_log[[#This Row],[timesheet_id]],ohrm_timesheet[timesheet_id],ohrm_timesheet[Employee Name],"NF",0,1)</f>
        <v>x_Ritesh Narayan Singh</v>
      </c>
      <c r="H1093" t="str">
        <f>_xlfn.XLOOKUP(ohrm_timesheet_action_log[[#This Row],[timesheet_id]],ohrm_timesheet[timesheet_id],ohrm_timesheet[state],"NF",0,1)</f>
        <v>APPROVED</v>
      </c>
      <c r="I1093" s="1">
        <f>_xlfn.XLOOKUP(ohrm_timesheet_action_log[[#This Row],[timesheet_id]],ohrm_timesheet[timesheet_id],ohrm_timesheet[start_date],"NF",0,1)</f>
        <v>45264</v>
      </c>
      <c r="J1093" s="1">
        <f>_xlfn.XLOOKUP(ohrm_timesheet_action_log[[#This Row],[timesheet_id]],ohrm_timesheet[timesheet_id],ohrm_timesheet[end_date],"NF",0,1)</f>
        <v>45270</v>
      </c>
      <c r="K1093">
        <f>_xlfn.XLOOKUP(ohrm_timesheet_action_log[[#This Row],[timesheet_id]],ohrm_timesheet[timesheet_id],ohrm_timesheet[Year],"NF",0,1)</f>
        <v>2023</v>
      </c>
      <c r="L1093">
        <f>_xlfn.XLOOKUP(ohrm_timesheet_action_log[[#This Row],[timesheet_id]],ohrm_timesheet[timesheet_id],ohrm_timesheet[Month],"NF",0,1)</f>
        <v>12</v>
      </c>
    </row>
    <row r="1094" spans="1:12" x14ac:dyDescent="0.3">
      <c r="A1094">
        <v>690</v>
      </c>
      <c r="B1094">
        <v>1089</v>
      </c>
      <c r="D1094" t="s">
        <v>676</v>
      </c>
      <c r="E1094" s="1">
        <v>45287</v>
      </c>
      <c r="F1094">
        <v>100007</v>
      </c>
      <c r="G1094" t="str">
        <f>_xlfn.XLOOKUP(ohrm_timesheet_action_log[[#This Row],[timesheet_id]],ohrm_timesheet[timesheet_id],ohrm_timesheet[Employee Name],"NF",0,1)</f>
        <v>x_Ritesh Narayan Singh</v>
      </c>
      <c r="H1094" t="str">
        <f>_xlfn.XLOOKUP(ohrm_timesheet_action_log[[#This Row],[timesheet_id]],ohrm_timesheet[timesheet_id],ohrm_timesheet[state],"NF",0,1)</f>
        <v>APPROVED</v>
      </c>
      <c r="I1094" s="1">
        <f>_xlfn.XLOOKUP(ohrm_timesheet_action_log[[#This Row],[timesheet_id]],ohrm_timesheet[timesheet_id],ohrm_timesheet[start_date],"NF",0,1)</f>
        <v>45271</v>
      </c>
      <c r="J1094" s="1">
        <f>_xlfn.XLOOKUP(ohrm_timesheet_action_log[[#This Row],[timesheet_id]],ohrm_timesheet[timesheet_id],ohrm_timesheet[end_date],"NF",0,1)</f>
        <v>45277</v>
      </c>
      <c r="K1094">
        <f>_xlfn.XLOOKUP(ohrm_timesheet_action_log[[#This Row],[timesheet_id]],ohrm_timesheet[timesheet_id],ohrm_timesheet[Year],"NF",0,1)</f>
        <v>2023</v>
      </c>
      <c r="L1094">
        <f>_xlfn.XLOOKUP(ohrm_timesheet_action_log[[#This Row],[timesheet_id]],ohrm_timesheet[timesheet_id],ohrm_timesheet[Month],"NF",0,1)</f>
        <v>12</v>
      </c>
    </row>
    <row r="1095" spans="1:12" x14ac:dyDescent="0.3">
      <c r="A1095">
        <v>691</v>
      </c>
      <c r="B1095">
        <v>1090</v>
      </c>
      <c r="D1095" t="s">
        <v>676</v>
      </c>
      <c r="E1095" s="1">
        <v>45287</v>
      </c>
      <c r="F1095">
        <v>100007</v>
      </c>
      <c r="G1095" t="str">
        <f>_xlfn.XLOOKUP(ohrm_timesheet_action_log[[#This Row],[timesheet_id]],ohrm_timesheet[timesheet_id],ohrm_timesheet[Employee Name],"NF",0,1)</f>
        <v>x_Ritesh Narayan Singh</v>
      </c>
      <c r="H1095" t="str">
        <f>_xlfn.XLOOKUP(ohrm_timesheet_action_log[[#This Row],[timesheet_id]],ohrm_timesheet[timesheet_id],ohrm_timesheet[state],"NF",0,1)</f>
        <v>APPROVED</v>
      </c>
      <c r="I1095" s="1">
        <f>_xlfn.XLOOKUP(ohrm_timesheet_action_log[[#This Row],[timesheet_id]],ohrm_timesheet[timesheet_id],ohrm_timesheet[start_date],"NF",0,1)</f>
        <v>45278</v>
      </c>
      <c r="J1095" s="1">
        <f>_xlfn.XLOOKUP(ohrm_timesheet_action_log[[#This Row],[timesheet_id]],ohrm_timesheet[timesheet_id],ohrm_timesheet[end_date],"NF",0,1)</f>
        <v>45284</v>
      </c>
      <c r="K1095">
        <f>_xlfn.XLOOKUP(ohrm_timesheet_action_log[[#This Row],[timesheet_id]],ohrm_timesheet[timesheet_id],ohrm_timesheet[Year],"NF",0,1)</f>
        <v>2023</v>
      </c>
      <c r="L1095">
        <f>_xlfn.XLOOKUP(ohrm_timesheet_action_log[[#This Row],[timesheet_id]],ohrm_timesheet[timesheet_id],ohrm_timesheet[Month],"NF",0,1)</f>
        <v>12</v>
      </c>
    </row>
    <row r="1096" spans="1:12" x14ac:dyDescent="0.3">
      <c r="A1096">
        <v>678</v>
      </c>
      <c r="B1096">
        <v>1091</v>
      </c>
      <c r="D1096" t="s">
        <v>676</v>
      </c>
      <c r="E1096" s="1">
        <v>45288</v>
      </c>
      <c r="F1096">
        <v>15</v>
      </c>
      <c r="G1096" t="str">
        <f>_xlfn.XLOOKUP(ohrm_timesheet_action_log[[#This Row],[timesheet_id]],ohrm_timesheet[timesheet_id],ohrm_timesheet[Employee Name],"NF",0,1)</f>
        <v>Gaurav Kokcha</v>
      </c>
      <c r="H1096" t="str">
        <f>_xlfn.XLOOKUP(ohrm_timesheet_action_log[[#This Row],[timesheet_id]],ohrm_timesheet[timesheet_id],ohrm_timesheet[state],"NF",0,1)</f>
        <v>APPROVED</v>
      </c>
      <c r="I1096" s="1">
        <f>_xlfn.XLOOKUP(ohrm_timesheet_action_log[[#This Row],[timesheet_id]],ohrm_timesheet[timesheet_id],ohrm_timesheet[start_date],"NF",0,1)</f>
        <v>45264</v>
      </c>
      <c r="J1096" s="1">
        <f>_xlfn.XLOOKUP(ohrm_timesheet_action_log[[#This Row],[timesheet_id]],ohrm_timesheet[timesheet_id],ohrm_timesheet[end_date],"NF",0,1)</f>
        <v>45270</v>
      </c>
      <c r="K1096">
        <f>_xlfn.XLOOKUP(ohrm_timesheet_action_log[[#This Row],[timesheet_id]],ohrm_timesheet[timesheet_id],ohrm_timesheet[Year],"NF",0,1)</f>
        <v>2023</v>
      </c>
      <c r="L1096">
        <f>_xlfn.XLOOKUP(ohrm_timesheet_action_log[[#This Row],[timesheet_id]],ohrm_timesheet[timesheet_id],ohrm_timesheet[Month],"NF",0,1)</f>
        <v>12</v>
      </c>
    </row>
    <row r="1097" spans="1:12" x14ac:dyDescent="0.3">
      <c r="A1097">
        <v>677</v>
      </c>
      <c r="B1097">
        <v>1092</v>
      </c>
      <c r="D1097" t="s">
        <v>676</v>
      </c>
      <c r="E1097" s="1">
        <v>45288</v>
      </c>
      <c r="F1097">
        <v>15</v>
      </c>
      <c r="G1097" t="str">
        <f>_xlfn.XLOOKUP(ohrm_timesheet_action_log[[#This Row],[timesheet_id]],ohrm_timesheet[timesheet_id],ohrm_timesheet[Employee Name],"NF",0,1)</f>
        <v>Gaurav Kokcha</v>
      </c>
      <c r="H1097" t="str">
        <f>_xlfn.XLOOKUP(ohrm_timesheet_action_log[[#This Row],[timesheet_id]],ohrm_timesheet[timesheet_id],ohrm_timesheet[state],"NF",0,1)</f>
        <v>APPROVED</v>
      </c>
      <c r="I1097" s="1">
        <f>_xlfn.XLOOKUP(ohrm_timesheet_action_log[[#This Row],[timesheet_id]],ohrm_timesheet[timesheet_id],ohrm_timesheet[start_date],"NF",0,1)</f>
        <v>45271</v>
      </c>
      <c r="J1097" s="1">
        <f>_xlfn.XLOOKUP(ohrm_timesheet_action_log[[#This Row],[timesheet_id]],ohrm_timesheet[timesheet_id],ohrm_timesheet[end_date],"NF",0,1)</f>
        <v>45277</v>
      </c>
      <c r="K1097">
        <f>_xlfn.XLOOKUP(ohrm_timesheet_action_log[[#This Row],[timesheet_id]],ohrm_timesheet[timesheet_id],ohrm_timesheet[Year],"NF",0,1)</f>
        <v>2023</v>
      </c>
      <c r="L1097">
        <f>_xlfn.XLOOKUP(ohrm_timesheet_action_log[[#This Row],[timesheet_id]],ohrm_timesheet[timesheet_id],ohrm_timesheet[Month],"NF",0,1)</f>
        <v>12</v>
      </c>
    </row>
    <row r="1098" spans="1:12" x14ac:dyDescent="0.3">
      <c r="A1098">
        <v>683</v>
      </c>
      <c r="B1098">
        <v>1093</v>
      </c>
      <c r="D1098" t="s">
        <v>676</v>
      </c>
      <c r="E1098" s="1">
        <v>45288</v>
      </c>
      <c r="F1098">
        <v>15</v>
      </c>
      <c r="G1098" t="str">
        <f>_xlfn.XLOOKUP(ohrm_timesheet_action_log[[#This Row],[timesheet_id]],ohrm_timesheet[timesheet_id],ohrm_timesheet[Employee Name],"NF",0,1)</f>
        <v>Gaurav Kokcha</v>
      </c>
      <c r="H1098" t="str">
        <f>_xlfn.XLOOKUP(ohrm_timesheet_action_log[[#This Row],[timesheet_id]],ohrm_timesheet[timesheet_id],ohrm_timesheet[state],"NF",0,1)</f>
        <v>APPROVED</v>
      </c>
      <c r="I1098" s="1">
        <f>_xlfn.XLOOKUP(ohrm_timesheet_action_log[[#This Row],[timesheet_id]],ohrm_timesheet[timesheet_id],ohrm_timesheet[start_date],"NF",0,1)</f>
        <v>45278</v>
      </c>
      <c r="J1098" s="1">
        <f>_xlfn.XLOOKUP(ohrm_timesheet_action_log[[#This Row],[timesheet_id]],ohrm_timesheet[timesheet_id],ohrm_timesheet[end_date],"NF",0,1)</f>
        <v>45284</v>
      </c>
      <c r="K1098">
        <f>_xlfn.XLOOKUP(ohrm_timesheet_action_log[[#This Row],[timesheet_id]],ohrm_timesheet[timesheet_id],ohrm_timesheet[Year],"NF",0,1)</f>
        <v>2023</v>
      </c>
      <c r="L1098">
        <f>_xlfn.XLOOKUP(ohrm_timesheet_action_log[[#This Row],[timesheet_id]],ohrm_timesheet[timesheet_id],ohrm_timesheet[Month],"NF",0,1)</f>
        <v>12</v>
      </c>
    </row>
    <row r="1099" spans="1:12" x14ac:dyDescent="0.3">
      <c r="A1099">
        <v>695</v>
      </c>
      <c r="B1099">
        <v>1094</v>
      </c>
      <c r="D1099" t="s">
        <v>676</v>
      </c>
      <c r="E1099" s="1">
        <v>45288</v>
      </c>
      <c r="F1099">
        <v>100009</v>
      </c>
      <c r="G1099" t="str">
        <f>_xlfn.XLOOKUP(ohrm_timesheet_action_log[[#This Row],[timesheet_id]],ohrm_timesheet[timesheet_id],ohrm_timesheet[Employee Name],"NF",0,1)</f>
        <v>Preeti Tyagi</v>
      </c>
      <c r="H1099" t="str">
        <f>_xlfn.XLOOKUP(ohrm_timesheet_action_log[[#This Row],[timesheet_id]],ohrm_timesheet[timesheet_id],ohrm_timesheet[state],"NF",0,1)</f>
        <v>APPROVED</v>
      </c>
      <c r="I1099" s="1">
        <f>_xlfn.XLOOKUP(ohrm_timesheet_action_log[[#This Row],[timesheet_id]],ohrm_timesheet[timesheet_id],ohrm_timesheet[start_date],"NF",0,1)</f>
        <v>45264</v>
      </c>
      <c r="J1099" s="1">
        <f>_xlfn.XLOOKUP(ohrm_timesheet_action_log[[#This Row],[timesheet_id]],ohrm_timesheet[timesheet_id],ohrm_timesheet[end_date],"NF",0,1)</f>
        <v>45270</v>
      </c>
      <c r="K1099">
        <f>_xlfn.XLOOKUP(ohrm_timesheet_action_log[[#This Row],[timesheet_id]],ohrm_timesheet[timesheet_id],ohrm_timesheet[Year],"NF",0,1)</f>
        <v>2023</v>
      </c>
      <c r="L1099">
        <f>_xlfn.XLOOKUP(ohrm_timesheet_action_log[[#This Row],[timesheet_id]],ohrm_timesheet[timesheet_id],ohrm_timesheet[Month],"NF",0,1)</f>
        <v>12</v>
      </c>
    </row>
    <row r="1100" spans="1:12" x14ac:dyDescent="0.3">
      <c r="A1100">
        <v>676</v>
      </c>
      <c r="B1100">
        <v>1095</v>
      </c>
      <c r="D1100" t="s">
        <v>676</v>
      </c>
      <c r="E1100" s="1">
        <v>45288</v>
      </c>
      <c r="F1100">
        <v>100009</v>
      </c>
      <c r="G1100" t="str">
        <f>_xlfn.XLOOKUP(ohrm_timesheet_action_log[[#This Row],[timesheet_id]],ohrm_timesheet[timesheet_id],ohrm_timesheet[Employee Name],"NF",0,1)</f>
        <v>Preeti Tyagi</v>
      </c>
      <c r="H1100" t="str">
        <f>_xlfn.XLOOKUP(ohrm_timesheet_action_log[[#This Row],[timesheet_id]],ohrm_timesheet[timesheet_id],ohrm_timesheet[state],"NF",0,1)</f>
        <v>APPROVED</v>
      </c>
      <c r="I1100" s="1">
        <f>_xlfn.XLOOKUP(ohrm_timesheet_action_log[[#This Row],[timesheet_id]],ohrm_timesheet[timesheet_id],ohrm_timesheet[start_date],"NF",0,1)</f>
        <v>45271</v>
      </c>
      <c r="J1100" s="1">
        <f>_xlfn.XLOOKUP(ohrm_timesheet_action_log[[#This Row],[timesheet_id]],ohrm_timesheet[timesheet_id],ohrm_timesheet[end_date],"NF",0,1)</f>
        <v>45277</v>
      </c>
      <c r="K1100">
        <f>_xlfn.XLOOKUP(ohrm_timesheet_action_log[[#This Row],[timesheet_id]],ohrm_timesheet[timesheet_id],ohrm_timesheet[Year],"NF",0,1)</f>
        <v>2023</v>
      </c>
      <c r="L1100">
        <f>_xlfn.XLOOKUP(ohrm_timesheet_action_log[[#This Row],[timesheet_id]],ohrm_timesheet[timesheet_id],ohrm_timesheet[Month],"NF",0,1)</f>
        <v>12</v>
      </c>
    </row>
    <row r="1101" spans="1:12" x14ac:dyDescent="0.3">
      <c r="A1101">
        <v>681</v>
      </c>
      <c r="B1101">
        <v>1096</v>
      </c>
      <c r="D1101" t="s">
        <v>676</v>
      </c>
      <c r="E1101" s="1">
        <v>45288</v>
      </c>
      <c r="F1101">
        <v>100009</v>
      </c>
      <c r="G1101" t="str">
        <f>_xlfn.XLOOKUP(ohrm_timesheet_action_log[[#This Row],[timesheet_id]],ohrm_timesheet[timesheet_id],ohrm_timesheet[Employee Name],"NF",0,1)</f>
        <v>Preeti Tyagi</v>
      </c>
      <c r="H1101" t="str">
        <f>_xlfn.XLOOKUP(ohrm_timesheet_action_log[[#This Row],[timesheet_id]],ohrm_timesheet[timesheet_id],ohrm_timesheet[state],"NF",0,1)</f>
        <v>APPROVED</v>
      </c>
      <c r="I1101" s="1">
        <f>_xlfn.XLOOKUP(ohrm_timesheet_action_log[[#This Row],[timesheet_id]],ohrm_timesheet[timesheet_id],ohrm_timesheet[start_date],"NF",0,1)</f>
        <v>45278</v>
      </c>
      <c r="J1101" s="1">
        <f>_xlfn.XLOOKUP(ohrm_timesheet_action_log[[#This Row],[timesheet_id]],ohrm_timesheet[timesheet_id],ohrm_timesheet[end_date],"NF",0,1)</f>
        <v>45284</v>
      </c>
      <c r="K1101">
        <f>_xlfn.XLOOKUP(ohrm_timesheet_action_log[[#This Row],[timesheet_id]],ohrm_timesheet[timesheet_id],ohrm_timesheet[Year],"NF",0,1)</f>
        <v>2023</v>
      </c>
      <c r="L1101">
        <f>_xlfn.XLOOKUP(ohrm_timesheet_action_log[[#This Row],[timesheet_id]],ohrm_timesheet[timesheet_id],ohrm_timesheet[Month],"NF",0,1)</f>
        <v>12</v>
      </c>
    </row>
    <row r="1102" spans="1:12" x14ac:dyDescent="0.3">
      <c r="A1102">
        <v>685</v>
      </c>
      <c r="B1102">
        <v>1097</v>
      </c>
      <c r="D1102" t="s">
        <v>676</v>
      </c>
      <c r="E1102" s="1">
        <v>45288</v>
      </c>
      <c r="F1102">
        <v>100009</v>
      </c>
      <c r="G1102" t="str">
        <f>_xlfn.XLOOKUP(ohrm_timesheet_action_log[[#This Row],[timesheet_id]],ohrm_timesheet[timesheet_id],ohrm_timesheet[Employee Name],"NF",0,1)</f>
        <v>Preeti Tyagi</v>
      </c>
      <c r="H1102" t="str">
        <f>_xlfn.XLOOKUP(ohrm_timesheet_action_log[[#This Row],[timesheet_id]],ohrm_timesheet[timesheet_id],ohrm_timesheet[state],"NF",0,1)</f>
        <v>APPROVED</v>
      </c>
      <c r="I1102" s="1">
        <f>_xlfn.XLOOKUP(ohrm_timesheet_action_log[[#This Row],[timesheet_id]],ohrm_timesheet[timesheet_id],ohrm_timesheet[start_date],"NF",0,1)</f>
        <v>45285</v>
      </c>
      <c r="J1102" s="1">
        <f>_xlfn.XLOOKUP(ohrm_timesheet_action_log[[#This Row],[timesheet_id]],ohrm_timesheet[timesheet_id],ohrm_timesheet[end_date],"NF",0,1)</f>
        <v>45291</v>
      </c>
      <c r="K1102">
        <f>_xlfn.XLOOKUP(ohrm_timesheet_action_log[[#This Row],[timesheet_id]],ohrm_timesheet[timesheet_id],ohrm_timesheet[Year],"NF",0,1)</f>
        <v>2023</v>
      </c>
      <c r="L1102">
        <f>_xlfn.XLOOKUP(ohrm_timesheet_action_log[[#This Row],[timesheet_id]],ohrm_timesheet[timesheet_id],ohrm_timesheet[Month],"NF",0,1)</f>
        <v>12</v>
      </c>
    </row>
    <row r="1103" spans="1:12" x14ac:dyDescent="0.3">
      <c r="A1103">
        <v>694</v>
      </c>
      <c r="B1103">
        <v>1098</v>
      </c>
      <c r="D1103" t="s">
        <v>676</v>
      </c>
      <c r="E1103" s="1">
        <v>45289</v>
      </c>
      <c r="F1103">
        <v>100001</v>
      </c>
      <c r="G1103" t="str">
        <f>_xlfn.XLOOKUP(ohrm_timesheet_action_log[[#This Row],[timesheet_id]],ohrm_timesheet[timesheet_id],ohrm_timesheet[Employee Name],"NF",0,1)</f>
        <v>Dinesh Agrawal</v>
      </c>
      <c r="H1103" t="str">
        <f>_xlfn.XLOOKUP(ohrm_timesheet_action_log[[#This Row],[timesheet_id]],ohrm_timesheet[timesheet_id],ohrm_timesheet[state],"NF",0,1)</f>
        <v>APPROVED</v>
      </c>
      <c r="I1103" s="1">
        <f>_xlfn.XLOOKUP(ohrm_timesheet_action_log[[#This Row],[timesheet_id]],ohrm_timesheet[timesheet_id],ohrm_timesheet[start_date],"NF",0,1)</f>
        <v>45285</v>
      </c>
      <c r="J1103" s="1">
        <f>_xlfn.XLOOKUP(ohrm_timesheet_action_log[[#This Row],[timesheet_id]],ohrm_timesheet[timesheet_id],ohrm_timesheet[end_date],"NF",0,1)</f>
        <v>45291</v>
      </c>
      <c r="K1103">
        <f>_xlfn.XLOOKUP(ohrm_timesheet_action_log[[#This Row],[timesheet_id]],ohrm_timesheet[timesheet_id],ohrm_timesheet[Year],"NF",0,1)</f>
        <v>2023</v>
      </c>
      <c r="L1103">
        <f>_xlfn.XLOOKUP(ohrm_timesheet_action_log[[#This Row],[timesheet_id]],ohrm_timesheet[timesheet_id],ohrm_timesheet[Month],"NF",0,1)</f>
        <v>12</v>
      </c>
    </row>
    <row r="1104" spans="1:12" x14ac:dyDescent="0.3">
      <c r="A1104">
        <v>682</v>
      </c>
      <c r="B1104">
        <v>1099</v>
      </c>
      <c r="D1104" t="s">
        <v>676</v>
      </c>
      <c r="E1104" s="1">
        <v>45289</v>
      </c>
      <c r="F1104">
        <v>100001</v>
      </c>
      <c r="G1104" t="str">
        <f>_xlfn.XLOOKUP(ohrm_timesheet_action_log[[#This Row],[timesheet_id]],ohrm_timesheet[timesheet_id],ohrm_timesheet[Employee Name],"NF",0,1)</f>
        <v>Dinesh Agrawal</v>
      </c>
      <c r="H1104" t="str">
        <f>_xlfn.XLOOKUP(ohrm_timesheet_action_log[[#This Row],[timesheet_id]],ohrm_timesheet[timesheet_id],ohrm_timesheet[state],"NF",0,1)</f>
        <v>APPROVED</v>
      </c>
      <c r="I1104" s="1">
        <f>_xlfn.XLOOKUP(ohrm_timesheet_action_log[[#This Row],[timesheet_id]],ohrm_timesheet[timesheet_id],ohrm_timesheet[start_date],"NF",0,1)</f>
        <v>45278</v>
      </c>
      <c r="J1104" s="1">
        <f>_xlfn.XLOOKUP(ohrm_timesheet_action_log[[#This Row],[timesheet_id]],ohrm_timesheet[timesheet_id],ohrm_timesheet[end_date],"NF",0,1)</f>
        <v>45284</v>
      </c>
      <c r="K1104">
        <f>_xlfn.XLOOKUP(ohrm_timesheet_action_log[[#This Row],[timesheet_id]],ohrm_timesheet[timesheet_id],ohrm_timesheet[Year],"NF",0,1)</f>
        <v>2023</v>
      </c>
      <c r="L1104">
        <f>_xlfn.XLOOKUP(ohrm_timesheet_action_log[[#This Row],[timesheet_id]],ohrm_timesheet[timesheet_id],ohrm_timesheet[Month],"NF",0,1)</f>
        <v>12</v>
      </c>
    </row>
    <row r="1105" spans="1:12" x14ac:dyDescent="0.3">
      <c r="A1105">
        <v>680</v>
      </c>
      <c r="B1105">
        <v>1100</v>
      </c>
      <c r="D1105" t="s">
        <v>676</v>
      </c>
      <c r="E1105" s="1">
        <v>45289</v>
      </c>
      <c r="F1105">
        <v>100001</v>
      </c>
      <c r="G1105" t="str">
        <f>_xlfn.XLOOKUP(ohrm_timesheet_action_log[[#This Row],[timesheet_id]],ohrm_timesheet[timesheet_id],ohrm_timesheet[Employee Name],"NF",0,1)</f>
        <v>Dinesh Agrawal</v>
      </c>
      <c r="H1105" t="str">
        <f>_xlfn.XLOOKUP(ohrm_timesheet_action_log[[#This Row],[timesheet_id]],ohrm_timesheet[timesheet_id],ohrm_timesheet[state],"NF",0,1)</f>
        <v>APPROVED</v>
      </c>
      <c r="I1105" s="1">
        <f>_xlfn.XLOOKUP(ohrm_timesheet_action_log[[#This Row],[timesheet_id]],ohrm_timesheet[timesheet_id],ohrm_timesheet[start_date],"NF",0,1)</f>
        <v>45271</v>
      </c>
      <c r="J1105" s="1">
        <f>_xlfn.XLOOKUP(ohrm_timesheet_action_log[[#This Row],[timesheet_id]],ohrm_timesheet[timesheet_id],ohrm_timesheet[end_date],"NF",0,1)</f>
        <v>45277</v>
      </c>
      <c r="K1105">
        <f>_xlfn.XLOOKUP(ohrm_timesheet_action_log[[#This Row],[timesheet_id]],ohrm_timesheet[timesheet_id],ohrm_timesheet[Year],"NF",0,1)</f>
        <v>2023</v>
      </c>
      <c r="L1105">
        <f>_xlfn.XLOOKUP(ohrm_timesheet_action_log[[#This Row],[timesheet_id]],ohrm_timesheet[timesheet_id],ohrm_timesheet[Month],"NF",0,1)</f>
        <v>12</v>
      </c>
    </row>
    <row r="1106" spans="1:12" x14ac:dyDescent="0.3">
      <c r="A1106">
        <v>667</v>
      </c>
      <c r="B1106">
        <v>1101</v>
      </c>
      <c r="D1106" t="s">
        <v>676</v>
      </c>
      <c r="E1106" s="1">
        <v>45289</v>
      </c>
      <c r="F1106">
        <v>100001</v>
      </c>
      <c r="G1106" t="str">
        <f>_xlfn.XLOOKUP(ohrm_timesheet_action_log[[#This Row],[timesheet_id]],ohrm_timesheet[timesheet_id],ohrm_timesheet[Employee Name],"NF",0,1)</f>
        <v>Dinesh Agrawal</v>
      </c>
      <c r="H1106" t="str">
        <f>_xlfn.XLOOKUP(ohrm_timesheet_action_log[[#This Row],[timesheet_id]],ohrm_timesheet[timesheet_id],ohrm_timesheet[state],"NF",0,1)</f>
        <v>APPROVED</v>
      </c>
      <c r="I1106" s="1">
        <f>_xlfn.XLOOKUP(ohrm_timesheet_action_log[[#This Row],[timesheet_id]],ohrm_timesheet[timesheet_id],ohrm_timesheet[start_date],"NF",0,1)</f>
        <v>45264</v>
      </c>
      <c r="J1106" s="1">
        <f>_xlfn.XLOOKUP(ohrm_timesheet_action_log[[#This Row],[timesheet_id]],ohrm_timesheet[timesheet_id],ohrm_timesheet[end_date],"NF",0,1)</f>
        <v>45270</v>
      </c>
      <c r="K1106">
        <f>_xlfn.XLOOKUP(ohrm_timesheet_action_log[[#This Row],[timesheet_id]],ohrm_timesheet[timesheet_id],ohrm_timesheet[Year],"NF",0,1)</f>
        <v>2023</v>
      </c>
      <c r="L1106">
        <f>_xlfn.XLOOKUP(ohrm_timesheet_action_log[[#This Row],[timesheet_id]],ohrm_timesheet[timesheet_id],ohrm_timesheet[Month],"NF",0,1)</f>
        <v>12</v>
      </c>
    </row>
    <row r="1107" spans="1:12" x14ac:dyDescent="0.3">
      <c r="A1107">
        <v>687</v>
      </c>
      <c r="B1107">
        <v>1102</v>
      </c>
      <c r="C1107" t="s">
        <v>683</v>
      </c>
      <c r="D1107" t="s">
        <v>675</v>
      </c>
      <c r="E1107" s="1">
        <v>45289</v>
      </c>
      <c r="F1107">
        <v>100001</v>
      </c>
      <c r="G1107" t="str">
        <f>_xlfn.XLOOKUP(ohrm_timesheet_action_log[[#This Row],[timesheet_id]],ohrm_timesheet[timesheet_id],ohrm_timesheet[Employee Name],"NF",0,1)</f>
        <v>Sourav Rathor</v>
      </c>
      <c r="H1107" t="str">
        <f>_xlfn.XLOOKUP(ohrm_timesheet_action_log[[#This Row],[timesheet_id]],ohrm_timesheet[timesheet_id],ohrm_timesheet[state],"NF",0,1)</f>
        <v>APPROVED</v>
      </c>
      <c r="I1107" s="1">
        <f>_xlfn.XLOOKUP(ohrm_timesheet_action_log[[#This Row],[timesheet_id]],ohrm_timesheet[timesheet_id],ohrm_timesheet[start_date],"NF",0,1)</f>
        <v>45278</v>
      </c>
      <c r="J1107" s="1">
        <f>_xlfn.XLOOKUP(ohrm_timesheet_action_log[[#This Row],[timesheet_id]],ohrm_timesheet[timesheet_id],ohrm_timesheet[end_date],"NF",0,1)</f>
        <v>45284</v>
      </c>
      <c r="K1107">
        <f>_xlfn.XLOOKUP(ohrm_timesheet_action_log[[#This Row],[timesheet_id]],ohrm_timesheet[timesheet_id],ohrm_timesheet[Year],"NF",0,1)</f>
        <v>2023</v>
      </c>
      <c r="L1107">
        <f>_xlfn.XLOOKUP(ohrm_timesheet_action_log[[#This Row],[timesheet_id]],ohrm_timesheet[timesheet_id],ohrm_timesheet[Month],"NF",0,1)</f>
        <v>12</v>
      </c>
    </row>
    <row r="1108" spans="1:12" x14ac:dyDescent="0.3">
      <c r="A1108">
        <v>668</v>
      </c>
      <c r="B1108">
        <v>1103</v>
      </c>
      <c r="C1108" t="s">
        <v>683</v>
      </c>
      <c r="D1108" t="s">
        <v>675</v>
      </c>
      <c r="E1108" s="1">
        <v>45289</v>
      </c>
      <c r="F1108">
        <v>100001</v>
      </c>
      <c r="G1108" t="str">
        <f>_xlfn.XLOOKUP(ohrm_timesheet_action_log[[#This Row],[timesheet_id]],ohrm_timesheet[timesheet_id],ohrm_timesheet[Employee Name],"NF",0,1)</f>
        <v>Sourav Rathor</v>
      </c>
      <c r="H1108" t="str">
        <f>_xlfn.XLOOKUP(ohrm_timesheet_action_log[[#This Row],[timesheet_id]],ohrm_timesheet[timesheet_id],ohrm_timesheet[state],"NF",0,1)</f>
        <v>APPROVED</v>
      </c>
      <c r="I1108" s="1">
        <f>_xlfn.XLOOKUP(ohrm_timesheet_action_log[[#This Row],[timesheet_id]],ohrm_timesheet[timesheet_id],ohrm_timesheet[start_date],"NF",0,1)</f>
        <v>45264</v>
      </c>
      <c r="J1108" s="1">
        <f>_xlfn.XLOOKUP(ohrm_timesheet_action_log[[#This Row],[timesheet_id]],ohrm_timesheet[timesheet_id],ohrm_timesheet[end_date],"NF",0,1)</f>
        <v>45270</v>
      </c>
      <c r="K1108">
        <f>_xlfn.XLOOKUP(ohrm_timesheet_action_log[[#This Row],[timesheet_id]],ohrm_timesheet[timesheet_id],ohrm_timesheet[Year],"NF",0,1)</f>
        <v>2023</v>
      </c>
      <c r="L1108">
        <f>_xlfn.XLOOKUP(ohrm_timesheet_action_log[[#This Row],[timesheet_id]],ohrm_timesheet[timesheet_id],ohrm_timesheet[Month],"NF",0,1)</f>
        <v>12</v>
      </c>
    </row>
    <row r="1109" spans="1:12" x14ac:dyDescent="0.3">
      <c r="A1109">
        <v>688</v>
      </c>
      <c r="B1109">
        <v>1104</v>
      </c>
      <c r="C1109" t="s">
        <v>683</v>
      </c>
      <c r="D1109" t="s">
        <v>675</v>
      </c>
      <c r="E1109" s="1">
        <v>45289</v>
      </c>
      <c r="F1109">
        <v>100001</v>
      </c>
      <c r="G1109" t="str">
        <f>_xlfn.XLOOKUP(ohrm_timesheet_action_log[[#This Row],[timesheet_id]],ohrm_timesheet[timesheet_id],ohrm_timesheet[Employee Name],"NF",0,1)</f>
        <v>Sourav Rathor</v>
      </c>
      <c r="H1109" t="str">
        <f>_xlfn.XLOOKUP(ohrm_timesheet_action_log[[#This Row],[timesheet_id]],ohrm_timesheet[timesheet_id],ohrm_timesheet[state],"NF",0,1)</f>
        <v>APPROVED</v>
      </c>
      <c r="I1109" s="1">
        <f>_xlfn.XLOOKUP(ohrm_timesheet_action_log[[#This Row],[timesheet_id]],ohrm_timesheet[timesheet_id],ohrm_timesheet[start_date],"NF",0,1)</f>
        <v>45271</v>
      </c>
      <c r="J1109" s="1">
        <f>_xlfn.XLOOKUP(ohrm_timesheet_action_log[[#This Row],[timesheet_id]],ohrm_timesheet[timesheet_id],ohrm_timesheet[end_date],"NF",0,1)</f>
        <v>45277</v>
      </c>
      <c r="K1109">
        <f>_xlfn.XLOOKUP(ohrm_timesheet_action_log[[#This Row],[timesheet_id]],ohrm_timesheet[timesheet_id],ohrm_timesheet[Year],"NF",0,1)</f>
        <v>2023</v>
      </c>
      <c r="L1109">
        <f>_xlfn.XLOOKUP(ohrm_timesheet_action_log[[#This Row],[timesheet_id]],ohrm_timesheet[timesheet_id],ohrm_timesheet[Month],"NF",0,1)</f>
        <v>12</v>
      </c>
    </row>
    <row r="1110" spans="1:12" x14ac:dyDescent="0.3">
      <c r="A1110">
        <v>686</v>
      </c>
      <c r="B1110">
        <v>1105</v>
      </c>
      <c r="D1110" t="s">
        <v>676</v>
      </c>
      <c r="E1110" s="1">
        <v>45289</v>
      </c>
      <c r="F1110">
        <v>100006</v>
      </c>
      <c r="G1110" t="str">
        <f>_xlfn.XLOOKUP(ohrm_timesheet_action_log[[#This Row],[timesheet_id]],ohrm_timesheet[timesheet_id],ohrm_timesheet[Employee Name],"NF",0,1)</f>
        <v>Sourav Rathor</v>
      </c>
      <c r="H1110" t="str">
        <f>_xlfn.XLOOKUP(ohrm_timesheet_action_log[[#This Row],[timesheet_id]],ohrm_timesheet[timesheet_id],ohrm_timesheet[state],"NF",0,1)</f>
        <v>APPROVED</v>
      </c>
      <c r="I1110" s="1">
        <f>_xlfn.XLOOKUP(ohrm_timesheet_action_log[[#This Row],[timesheet_id]],ohrm_timesheet[timesheet_id],ohrm_timesheet[start_date],"NF",0,1)</f>
        <v>45285</v>
      </c>
      <c r="J1110" s="1">
        <f>_xlfn.XLOOKUP(ohrm_timesheet_action_log[[#This Row],[timesheet_id]],ohrm_timesheet[timesheet_id],ohrm_timesheet[end_date],"NF",0,1)</f>
        <v>45291</v>
      </c>
      <c r="K1110">
        <f>_xlfn.XLOOKUP(ohrm_timesheet_action_log[[#This Row],[timesheet_id]],ohrm_timesheet[timesheet_id],ohrm_timesheet[Year],"NF",0,1)</f>
        <v>2023</v>
      </c>
      <c r="L1110">
        <f>_xlfn.XLOOKUP(ohrm_timesheet_action_log[[#This Row],[timesheet_id]],ohrm_timesheet[timesheet_id],ohrm_timesheet[Month],"NF",0,1)</f>
        <v>12</v>
      </c>
    </row>
    <row r="1111" spans="1:12" x14ac:dyDescent="0.3">
      <c r="A1111">
        <v>686</v>
      </c>
      <c r="B1111">
        <v>1106</v>
      </c>
      <c r="C1111" t="s">
        <v>698</v>
      </c>
      <c r="D1111" t="s">
        <v>675</v>
      </c>
      <c r="E1111" s="1">
        <v>45289</v>
      </c>
      <c r="F1111">
        <v>100001</v>
      </c>
      <c r="G1111" t="str">
        <f>_xlfn.XLOOKUP(ohrm_timesheet_action_log[[#This Row],[timesheet_id]],ohrm_timesheet[timesheet_id],ohrm_timesheet[Employee Name],"NF",0,1)</f>
        <v>Sourav Rathor</v>
      </c>
      <c r="H1111" t="str">
        <f>_xlfn.XLOOKUP(ohrm_timesheet_action_log[[#This Row],[timesheet_id]],ohrm_timesheet[timesheet_id],ohrm_timesheet[state],"NF",0,1)</f>
        <v>APPROVED</v>
      </c>
      <c r="I1111" s="1">
        <f>_xlfn.XLOOKUP(ohrm_timesheet_action_log[[#This Row],[timesheet_id]],ohrm_timesheet[timesheet_id],ohrm_timesheet[start_date],"NF",0,1)</f>
        <v>45285</v>
      </c>
      <c r="J1111" s="1">
        <f>_xlfn.XLOOKUP(ohrm_timesheet_action_log[[#This Row],[timesheet_id]],ohrm_timesheet[timesheet_id],ohrm_timesheet[end_date],"NF",0,1)</f>
        <v>45291</v>
      </c>
      <c r="K1111">
        <f>_xlfn.XLOOKUP(ohrm_timesheet_action_log[[#This Row],[timesheet_id]],ohrm_timesheet[timesheet_id],ohrm_timesheet[Year],"NF",0,1)</f>
        <v>2023</v>
      </c>
      <c r="L1111">
        <f>_xlfn.XLOOKUP(ohrm_timesheet_action_log[[#This Row],[timesheet_id]],ohrm_timesheet[timesheet_id],ohrm_timesheet[Month],"NF",0,1)</f>
        <v>12</v>
      </c>
    </row>
    <row r="1112" spans="1:12" x14ac:dyDescent="0.3">
      <c r="A1112">
        <v>679</v>
      </c>
      <c r="B1112">
        <v>1107</v>
      </c>
      <c r="D1112" t="s">
        <v>676</v>
      </c>
      <c r="E1112" s="1">
        <v>45289</v>
      </c>
      <c r="F1112">
        <v>6</v>
      </c>
      <c r="G1112" t="str">
        <f>_xlfn.XLOOKUP(ohrm_timesheet_action_log[[#This Row],[timesheet_id]],ohrm_timesheet[timesheet_id],ohrm_timesheet[Employee Name],"NF",0,1)</f>
        <v>Shekhar Sharma</v>
      </c>
      <c r="H1112" t="str">
        <f>_xlfn.XLOOKUP(ohrm_timesheet_action_log[[#This Row],[timesheet_id]],ohrm_timesheet[timesheet_id],ohrm_timesheet[state],"NF",0,1)</f>
        <v>APPROVED</v>
      </c>
      <c r="I1112" s="1">
        <f>_xlfn.XLOOKUP(ohrm_timesheet_action_log[[#This Row],[timesheet_id]],ohrm_timesheet[timesheet_id],ohrm_timesheet[start_date],"NF",0,1)</f>
        <v>45271</v>
      </c>
      <c r="J1112" s="1">
        <f>_xlfn.XLOOKUP(ohrm_timesheet_action_log[[#This Row],[timesheet_id]],ohrm_timesheet[timesheet_id],ohrm_timesheet[end_date],"NF",0,1)</f>
        <v>45277</v>
      </c>
      <c r="K1112">
        <f>_xlfn.XLOOKUP(ohrm_timesheet_action_log[[#This Row],[timesheet_id]],ohrm_timesheet[timesheet_id],ohrm_timesheet[Year],"NF",0,1)</f>
        <v>2023</v>
      </c>
      <c r="L1112">
        <f>_xlfn.XLOOKUP(ohrm_timesheet_action_log[[#This Row],[timesheet_id]],ohrm_timesheet[timesheet_id],ohrm_timesheet[Month],"NF",0,1)</f>
        <v>12</v>
      </c>
    </row>
    <row r="1113" spans="1:12" x14ac:dyDescent="0.3">
      <c r="A1113">
        <v>671</v>
      </c>
      <c r="B1113">
        <v>1108</v>
      </c>
      <c r="D1113" t="s">
        <v>676</v>
      </c>
      <c r="E1113" s="1">
        <v>45289</v>
      </c>
      <c r="F1113">
        <v>6</v>
      </c>
      <c r="G1113" t="str">
        <f>_xlfn.XLOOKUP(ohrm_timesheet_action_log[[#This Row],[timesheet_id]],ohrm_timesheet[timesheet_id],ohrm_timesheet[Employee Name],"NF",0,1)</f>
        <v>Shekhar Sharma</v>
      </c>
      <c r="H1113" t="str">
        <f>_xlfn.XLOOKUP(ohrm_timesheet_action_log[[#This Row],[timesheet_id]],ohrm_timesheet[timesheet_id],ohrm_timesheet[state],"NF",0,1)</f>
        <v>APPROVED</v>
      </c>
      <c r="I1113" s="1">
        <f>_xlfn.XLOOKUP(ohrm_timesheet_action_log[[#This Row],[timesheet_id]],ohrm_timesheet[timesheet_id],ohrm_timesheet[start_date],"NF",0,1)</f>
        <v>45264</v>
      </c>
      <c r="J1113" s="1">
        <f>_xlfn.XLOOKUP(ohrm_timesheet_action_log[[#This Row],[timesheet_id]],ohrm_timesheet[timesheet_id],ohrm_timesheet[end_date],"NF",0,1)</f>
        <v>45270</v>
      </c>
      <c r="K1113">
        <f>_xlfn.XLOOKUP(ohrm_timesheet_action_log[[#This Row],[timesheet_id]],ohrm_timesheet[timesheet_id],ohrm_timesheet[Year],"NF",0,1)</f>
        <v>2023</v>
      </c>
      <c r="L1113">
        <f>_xlfn.XLOOKUP(ohrm_timesheet_action_log[[#This Row],[timesheet_id]],ohrm_timesheet[timesheet_id],ohrm_timesheet[Month],"NF",0,1)</f>
        <v>12</v>
      </c>
    </row>
    <row r="1114" spans="1:12" x14ac:dyDescent="0.3">
      <c r="A1114">
        <v>696</v>
      </c>
      <c r="B1114">
        <v>1109</v>
      </c>
      <c r="D1114" t="s">
        <v>676</v>
      </c>
      <c r="E1114" s="1">
        <v>45289</v>
      </c>
      <c r="F1114">
        <v>6</v>
      </c>
      <c r="G1114" t="str">
        <f>_xlfn.XLOOKUP(ohrm_timesheet_action_log[[#This Row],[timesheet_id]],ohrm_timesheet[timesheet_id],ohrm_timesheet[Employee Name],"NF",0,1)</f>
        <v>Shekhar Sharma</v>
      </c>
      <c r="H1114" t="str">
        <f>_xlfn.XLOOKUP(ohrm_timesheet_action_log[[#This Row],[timesheet_id]],ohrm_timesheet[timesheet_id],ohrm_timesheet[state],"NF",0,1)</f>
        <v>APPROVED</v>
      </c>
      <c r="I1114" s="1">
        <f>_xlfn.XLOOKUP(ohrm_timesheet_action_log[[#This Row],[timesheet_id]],ohrm_timesheet[timesheet_id],ohrm_timesheet[start_date],"NF",0,1)</f>
        <v>45278</v>
      </c>
      <c r="J1114" s="1">
        <f>_xlfn.XLOOKUP(ohrm_timesheet_action_log[[#This Row],[timesheet_id]],ohrm_timesheet[timesheet_id],ohrm_timesheet[end_date],"NF",0,1)</f>
        <v>45284</v>
      </c>
      <c r="K1114">
        <f>_xlfn.XLOOKUP(ohrm_timesheet_action_log[[#This Row],[timesheet_id]],ohrm_timesheet[timesheet_id],ohrm_timesheet[Year],"NF",0,1)</f>
        <v>2023</v>
      </c>
      <c r="L1114">
        <f>_xlfn.XLOOKUP(ohrm_timesheet_action_log[[#This Row],[timesheet_id]],ohrm_timesheet[timesheet_id],ohrm_timesheet[Month],"NF",0,1)</f>
        <v>12</v>
      </c>
    </row>
    <row r="1115" spans="1:12" x14ac:dyDescent="0.3">
      <c r="A1115">
        <v>684</v>
      </c>
      <c r="B1115">
        <v>1110</v>
      </c>
      <c r="D1115" t="s">
        <v>676</v>
      </c>
      <c r="E1115" s="1">
        <v>45289</v>
      </c>
      <c r="F1115">
        <v>6</v>
      </c>
      <c r="G1115" t="str">
        <f>_xlfn.XLOOKUP(ohrm_timesheet_action_log[[#This Row],[timesheet_id]],ohrm_timesheet[timesheet_id],ohrm_timesheet[Employee Name],"NF",0,1)</f>
        <v>Shekhar Sharma</v>
      </c>
      <c r="H1115" t="str">
        <f>_xlfn.XLOOKUP(ohrm_timesheet_action_log[[#This Row],[timesheet_id]],ohrm_timesheet[timesheet_id],ohrm_timesheet[state],"NF",0,1)</f>
        <v>APPROVED</v>
      </c>
      <c r="I1115" s="1">
        <f>_xlfn.XLOOKUP(ohrm_timesheet_action_log[[#This Row],[timesheet_id]],ohrm_timesheet[timesheet_id],ohrm_timesheet[start_date],"NF",0,1)</f>
        <v>45285</v>
      </c>
      <c r="J1115" s="1">
        <f>_xlfn.XLOOKUP(ohrm_timesheet_action_log[[#This Row],[timesheet_id]],ohrm_timesheet[timesheet_id],ohrm_timesheet[end_date],"NF",0,1)</f>
        <v>45291</v>
      </c>
      <c r="K1115">
        <f>_xlfn.XLOOKUP(ohrm_timesheet_action_log[[#This Row],[timesheet_id]],ohrm_timesheet[timesheet_id],ohrm_timesheet[Year],"NF",0,1)</f>
        <v>2023</v>
      </c>
      <c r="L1115">
        <f>_xlfn.XLOOKUP(ohrm_timesheet_action_log[[#This Row],[timesheet_id]],ohrm_timesheet[timesheet_id],ohrm_timesheet[Month],"NF",0,1)</f>
        <v>12</v>
      </c>
    </row>
    <row r="1116" spans="1:12" x14ac:dyDescent="0.3">
      <c r="A1116">
        <v>671</v>
      </c>
      <c r="B1116">
        <v>1111</v>
      </c>
      <c r="C1116" t="s">
        <v>683</v>
      </c>
      <c r="D1116" t="s">
        <v>675</v>
      </c>
      <c r="E1116" s="1">
        <v>45289</v>
      </c>
      <c r="F1116">
        <v>100001</v>
      </c>
      <c r="G1116" t="str">
        <f>_xlfn.XLOOKUP(ohrm_timesheet_action_log[[#This Row],[timesheet_id]],ohrm_timesheet[timesheet_id],ohrm_timesheet[Employee Name],"NF",0,1)</f>
        <v>Shekhar Sharma</v>
      </c>
      <c r="H1116" t="str">
        <f>_xlfn.XLOOKUP(ohrm_timesheet_action_log[[#This Row],[timesheet_id]],ohrm_timesheet[timesheet_id],ohrm_timesheet[state],"NF",0,1)</f>
        <v>APPROVED</v>
      </c>
      <c r="I1116" s="1">
        <f>_xlfn.XLOOKUP(ohrm_timesheet_action_log[[#This Row],[timesheet_id]],ohrm_timesheet[timesheet_id],ohrm_timesheet[start_date],"NF",0,1)</f>
        <v>45264</v>
      </c>
      <c r="J1116" s="1">
        <f>_xlfn.XLOOKUP(ohrm_timesheet_action_log[[#This Row],[timesheet_id]],ohrm_timesheet[timesheet_id],ohrm_timesheet[end_date],"NF",0,1)</f>
        <v>45270</v>
      </c>
      <c r="K1116">
        <f>_xlfn.XLOOKUP(ohrm_timesheet_action_log[[#This Row],[timesheet_id]],ohrm_timesheet[timesheet_id],ohrm_timesheet[Year],"NF",0,1)</f>
        <v>2023</v>
      </c>
      <c r="L1116">
        <f>_xlfn.XLOOKUP(ohrm_timesheet_action_log[[#This Row],[timesheet_id]],ohrm_timesheet[timesheet_id],ohrm_timesheet[Month],"NF",0,1)</f>
        <v>12</v>
      </c>
    </row>
    <row r="1117" spans="1:12" x14ac:dyDescent="0.3">
      <c r="A1117">
        <v>679</v>
      </c>
      <c r="B1117">
        <v>1112</v>
      </c>
      <c r="C1117" t="s">
        <v>683</v>
      </c>
      <c r="D1117" t="s">
        <v>675</v>
      </c>
      <c r="E1117" s="1">
        <v>45289</v>
      </c>
      <c r="F1117">
        <v>100001</v>
      </c>
      <c r="G1117" t="str">
        <f>_xlfn.XLOOKUP(ohrm_timesheet_action_log[[#This Row],[timesheet_id]],ohrm_timesheet[timesheet_id],ohrm_timesheet[Employee Name],"NF",0,1)</f>
        <v>Shekhar Sharma</v>
      </c>
      <c r="H1117" t="str">
        <f>_xlfn.XLOOKUP(ohrm_timesheet_action_log[[#This Row],[timesheet_id]],ohrm_timesheet[timesheet_id],ohrm_timesheet[state],"NF",0,1)</f>
        <v>APPROVED</v>
      </c>
      <c r="I1117" s="1">
        <f>_xlfn.XLOOKUP(ohrm_timesheet_action_log[[#This Row],[timesheet_id]],ohrm_timesheet[timesheet_id],ohrm_timesheet[start_date],"NF",0,1)</f>
        <v>45271</v>
      </c>
      <c r="J1117" s="1">
        <f>_xlfn.XLOOKUP(ohrm_timesheet_action_log[[#This Row],[timesheet_id]],ohrm_timesheet[timesheet_id],ohrm_timesheet[end_date],"NF",0,1)</f>
        <v>45277</v>
      </c>
      <c r="K1117">
        <f>_xlfn.XLOOKUP(ohrm_timesheet_action_log[[#This Row],[timesheet_id]],ohrm_timesheet[timesheet_id],ohrm_timesheet[Year],"NF",0,1)</f>
        <v>2023</v>
      </c>
      <c r="L1117">
        <f>_xlfn.XLOOKUP(ohrm_timesheet_action_log[[#This Row],[timesheet_id]],ohrm_timesheet[timesheet_id],ohrm_timesheet[Month],"NF",0,1)</f>
        <v>12</v>
      </c>
    </row>
    <row r="1118" spans="1:12" x14ac:dyDescent="0.3">
      <c r="A1118">
        <v>696</v>
      </c>
      <c r="B1118">
        <v>1113</v>
      </c>
      <c r="C1118" t="s">
        <v>683</v>
      </c>
      <c r="D1118" t="s">
        <v>675</v>
      </c>
      <c r="E1118" s="1">
        <v>45289</v>
      </c>
      <c r="F1118">
        <v>100001</v>
      </c>
      <c r="G1118" t="str">
        <f>_xlfn.XLOOKUP(ohrm_timesheet_action_log[[#This Row],[timesheet_id]],ohrm_timesheet[timesheet_id],ohrm_timesheet[Employee Name],"NF",0,1)</f>
        <v>Shekhar Sharma</v>
      </c>
      <c r="H1118" t="str">
        <f>_xlfn.XLOOKUP(ohrm_timesheet_action_log[[#This Row],[timesheet_id]],ohrm_timesheet[timesheet_id],ohrm_timesheet[state],"NF",0,1)</f>
        <v>APPROVED</v>
      </c>
      <c r="I1118" s="1">
        <f>_xlfn.XLOOKUP(ohrm_timesheet_action_log[[#This Row],[timesheet_id]],ohrm_timesheet[timesheet_id],ohrm_timesheet[start_date],"NF",0,1)</f>
        <v>45278</v>
      </c>
      <c r="J1118" s="1">
        <f>_xlfn.XLOOKUP(ohrm_timesheet_action_log[[#This Row],[timesheet_id]],ohrm_timesheet[timesheet_id],ohrm_timesheet[end_date],"NF",0,1)</f>
        <v>45284</v>
      </c>
      <c r="K1118">
        <f>_xlfn.XLOOKUP(ohrm_timesheet_action_log[[#This Row],[timesheet_id]],ohrm_timesheet[timesheet_id],ohrm_timesheet[Year],"NF",0,1)</f>
        <v>2023</v>
      </c>
      <c r="L1118">
        <f>_xlfn.XLOOKUP(ohrm_timesheet_action_log[[#This Row],[timesheet_id]],ohrm_timesheet[timesheet_id],ohrm_timesheet[Month],"NF",0,1)</f>
        <v>12</v>
      </c>
    </row>
    <row r="1119" spans="1:12" x14ac:dyDescent="0.3">
      <c r="A1119">
        <v>684</v>
      </c>
      <c r="B1119">
        <v>1114</v>
      </c>
      <c r="C1119" t="s">
        <v>683</v>
      </c>
      <c r="D1119" t="s">
        <v>675</v>
      </c>
      <c r="E1119" s="1">
        <v>45289</v>
      </c>
      <c r="F1119">
        <v>100001</v>
      </c>
      <c r="G1119" t="str">
        <f>_xlfn.XLOOKUP(ohrm_timesheet_action_log[[#This Row],[timesheet_id]],ohrm_timesheet[timesheet_id],ohrm_timesheet[Employee Name],"NF",0,1)</f>
        <v>Shekhar Sharma</v>
      </c>
      <c r="H1119" t="str">
        <f>_xlfn.XLOOKUP(ohrm_timesheet_action_log[[#This Row],[timesheet_id]],ohrm_timesheet[timesheet_id],ohrm_timesheet[state],"NF",0,1)</f>
        <v>APPROVED</v>
      </c>
      <c r="I1119" s="1">
        <f>_xlfn.XLOOKUP(ohrm_timesheet_action_log[[#This Row],[timesheet_id]],ohrm_timesheet[timesheet_id],ohrm_timesheet[start_date],"NF",0,1)</f>
        <v>45285</v>
      </c>
      <c r="J1119" s="1">
        <f>_xlfn.XLOOKUP(ohrm_timesheet_action_log[[#This Row],[timesheet_id]],ohrm_timesheet[timesheet_id],ohrm_timesheet[end_date],"NF",0,1)</f>
        <v>45291</v>
      </c>
      <c r="K1119">
        <f>_xlfn.XLOOKUP(ohrm_timesheet_action_log[[#This Row],[timesheet_id]],ohrm_timesheet[timesheet_id],ohrm_timesheet[Year],"NF",0,1)</f>
        <v>2023</v>
      </c>
      <c r="L1119">
        <f>_xlfn.XLOOKUP(ohrm_timesheet_action_log[[#This Row],[timesheet_id]],ohrm_timesheet[timesheet_id],ohrm_timesheet[Month],"NF",0,1)</f>
        <v>12</v>
      </c>
    </row>
    <row r="1120" spans="1:12" x14ac:dyDescent="0.3">
      <c r="A1120">
        <v>699</v>
      </c>
      <c r="B1120">
        <v>1115</v>
      </c>
      <c r="D1120" t="s">
        <v>676</v>
      </c>
      <c r="E1120" s="1">
        <v>45293</v>
      </c>
      <c r="F1120">
        <v>16</v>
      </c>
      <c r="G1120" t="str">
        <f>_xlfn.XLOOKUP(ohrm_timesheet_action_log[[#This Row],[timesheet_id]],ohrm_timesheet[timesheet_id],ohrm_timesheet[Employee Name],"NF",0,1)</f>
        <v>Neha Chaudhary</v>
      </c>
      <c r="H1120" t="str">
        <f>_xlfn.XLOOKUP(ohrm_timesheet_action_log[[#This Row],[timesheet_id]],ohrm_timesheet[timesheet_id],ohrm_timesheet[state],"NF",0,1)</f>
        <v>APPROVED</v>
      </c>
      <c r="I1120" s="1">
        <f>_xlfn.XLOOKUP(ohrm_timesheet_action_log[[#This Row],[timesheet_id]],ohrm_timesheet[timesheet_id],ohrm_timesheet[start_date],"NF",0,1)</f>
        <v>45264</v>
      </c>
      <c r="J1120" s="1">
        <f>_xlfn.XLOOKUP(ohrm_timesheet_action_log[[#This Row],[timesheet_id]],ohrm_timesheet[timesheet_id],ohrm_timesheet[end_date],"NF",0,1)</f>
        <v>45270</v>
      </c>
      <c r="K1120">
        <f>_xlfn.XLOOKUP(ohrm_timesheet_action_log[[#This Row],[timesheet_id]],ohrm_timesheet[timesheet_id],ohrm_timesheet[Year],"NF",0,1)</f>
        <v>2023</v>
      </c>
      <c r="L1120">
        <f>_xlfn.XLOOKUP(ohrm_timesheet_action_log[[#This Row],[timesheet_id]],ohrm_timesheet[timesheet_id],ohrm_timesheet[Month],"NF",0,1)</f>
        <v>12</v>
      </c>
    </row>
    <row r="1121" spans="1:12" x14ac:dyDescent="0.3">
      <c r="A1121">
        <v>700</v>
      </c>
      <c r="B1121">
        <v>1116</v>
      </c>
      <c r="D1121" t="s">
        <v>676</v>
      </c>
      <c r="E1121" s="1">
        <v>45293</v>
      </c>
      <c r="F1121">
        <v>16</v>
      </c>
      <c r="G1121" t="str">
        <f>_xlfn.XLOOKUP(ohrm_timesheet_action_log[[#This Row],[timesheet_id]],ohrm_timesheet[timesheet_id],ohrm_timesheet[Employee Name],"NF",0,1)</f>
        <v>Neha Chaudhary</v>
      </c>
      <c r="H1121" t="str">
        <f>_xlfn.XLOOKUP(ohrm_timesheet_action_log[[#This Row],[timesheet_id]],ohrm_timesheet[timesheet_id],ohrm_timesheet[state],"NF",0,1)</f>
        <v>APPROVED</v>
      </c>
      <c r="I1121" s="1">
        <f>_xlfn.XLOOKUP(ohrm_timesheet_action_log[[#This Row],[timesheet_id]],ohrm_timesheet[timesheet_id],ohrm_timesheet[start_date],"NF",0,1)</f>
        <v>45271</v>
      </c>
      <c r="J1121" s="1">
        <f>_xlfn.XLOOKUP(ohrm_timesheet_action_log[[#This Row],[timesheet_id]],ohrm_timesheet[timesheet_id],ohrm_timesheet[end_date],"NF",0,1)</f>
        <v>45277</v>
      </c>
      <c r="K1121">
        <f>_xlfn.XLOOKUP(ohrm_timesheet_action_log[[#This Row],[timesheet_id]],ohrm_timesheet[timesheet_id],ohrm_timesheet[Year],"NF",0,1)</f>
        <v>2023</v>
      </c>
      <c r="L1121">
        <f>_xlfn.XLOOKUP(ohrm_timesheet_action_log[[#This Row],[timesheet_id]],ohrm_timesheet[timesheet_id],ohrm_timesheet[Month],"NF",0,1)</f>
        <v>12</v>
      </c>
    </row>
    <row r="1122" spans="1:12" x14ac:dyDescent="0.3">
      <c r="A1122">
        <v>701</v>
      </c>
      <c r="B1122">
        <v>1117</v>
      </c>
      <c r="D1122" t="s">
        <v>676</v>
      </c>
      <c r="E1122" s="1">
        <v>45293</v>
      </c>
      <c r="F1122">
        <v>16</v>
      </c>
      <c r="G1122" t="str">
        <f>_xlfn.XLOOKUP(ohrm_timesheet_action_log[[#This Row],[timesheet_id]],ohrm_timesheet[timesheet_id],ohrm_timesheet[Employee Name],"NF",0,1)</f>
        <v>Neha Chaudhary</v>
      </c>
      <c r="H1122" t="str">
        <f>_xlfn.XLOOKUP(ohrm_timesheet_action_log[[#This Row],[timesheet_id]],ohrm_timesheet[timesheet_id],ohrm_timesheet[state],"NF",0,1)</f>
        <v>APPROVED</v>
      </c>
      <c r="I1122" s="1">
        <f>_xlfn.XLOOKUP(ohrm_timesheet_action_log[[#This Row],[timesheet_id]],ohrm_timesheet[timesheet_id],ohrm_timesheet[start_date],"NF",0,1)</f>
        <v>45278</v>
      </c>
      <c r="J1122" s="1">
        <f>_xlfn.XLOOKUP(ohrm_timesheet_action_log[[#This Row],[timesheet_id]],ohrm_timesheet[timesheet_id],ohrm_timesheet[end_date],"NF",0,1)</f>
        <v>45284</v>
      </c>
      <c r="K1122">
        <f>_xlfn.XLOOKUP(ohrm_timesheet_action_log[[#This Row],[timesheet_id]],ohrm_timesheet[timesheet_id],ohrm_timesheet[Year],"NF",0,1)</f>
        <v>2023</v>
      </c>
      <c r="L1122">
        <f>_xlfn.XLOOKUP(ohrm_timesheet_action_log[[#This Row],[timesheet_id]],ohrm_timesheet[timesheet_id],ohrm_timesheet[Month],"NF",0,1)</f>
        <v>12</v>
      </c>
    </row>
    <row r="1123" spans="1:12" x14ac:dyDescent="0.3">
      <c r="A1123">
        <v>694</v>
      </c>
      <c r="B1123">
        <v>1118</v>
      </c>
      <c r="D1123" t="s">
        <v>675</v>
      </c>
      <c r="E1123" s="1">
        <v>45293</v>
      </c>
      <c r="F1123">
        <v>3</v>
      </c>
      <c r="G1123" t="str">
        <f>_xlfn.XLOOKUP(ohrm_timesheet_action_log[[#This Row],[timesheet_id]],ohrm_timesheet[timesheet_id],ohrm_timesheet[Employee Name],"NF",0,1)</f>
        <v>Dinesh Agrawal</v>
      </c>
      <c r="H1123" t="str">
        <f>_xlfn.XLOOKUP(ohrm_timesheet_action_log[[#This Row],[timesheet_id]],ohrm_timesheet[timesheet_id],ohrm_timesheet[state],"NF",0,1)</f>
        <v>APPROVED</v>
      </c>
      <c r="I1123" s="1">
        <f>_xlfn.XLOOKUP(ohrm_timesheet_action_log[[#This Row],[timesheet_id]],ohrm_timesheet[timesheet_id],ohrm_timesheet[start_date],"NF",0,1)</f>
        <v>45285</v>
      </c>
      <c r="J1123" s="1">
        <f>_xlfn.XLOOKUP(ohrm_timesheet_action_log[[#This Row],[timesheet_id]],ohrm_timesheet[timesheet_id],ohrm_timesheet[end_date],"NF",0,1)</f>
        <v>45291</v>
      </c>
      <c r="K1123">
        <f>_xlfn.XLOOKUP(ohrm_timesheet_action_log[[#This Row],[timesheet_id]],ohrm_timesheet[timesheet_id],ohrm_timesheet[Year],"NF",0,1)</f>
        <v>2023</v>
      </c>
      <c r="L1123">
        <f>_xlfn.XLOOKUP(ohrm_timesheet_action_log[[#This Row],[timesheet_id]],ohrm_timesheet[timesheet_id],ohrm_timesheet[Month],"NF",0,1)</f>
        <v>12</v>
      </c>
    </row>
    <row r="1124" spans="1:12" x14ac:dyDescent="0.3">
      <c r="A1124">
        <v>693</v>
      </c>
      <c r="B1124">
        <v>1119</v>
      </c>
      <c r="D1124" t="s">
        <v>676</v>
      </c>
      <c r="E1124" s="1">
        <v>45294</v>
      </c>
      <c r="F1124">
        <v>15</v>
      </c>
      <c r="G1124" t="str">
        <f>_xlfn.XLOOKUP(ohrm_timesheet_action_log[[#This Row],[timesheet_id]],ohrm_timesheet[timesheet_id],ohrm_timesheet[Employee Name],"NF",0,1)</f>
        <v>Gaurav Kokcha</v>
      </c>
      <c r="H1124" t="str">
        <f>_xlfn.XLOOKUP(ohrm_timesheet_action_log[[#This Row],[timesheet_id]],ohrm_timesheet[timesheet_id],ohrm_timesheet[state],"NF",0,1)</f>
        <v>APPROVED</v>
      </c>
      <c r="I1124" s="1">
        <f>_xlfn.XLOOKUP(ohrm_timesheet_action_log[[#This Row],[timesheet_id]],ohrm_timesheet[timesheet_id],ohrm_timesheet[start_date],"NF",0,1)</f>
        <v>45285</v>
      </c>
      <c r="J1124" s="1">
        <f>_xlfn.XLOOKUP(ohrm_timesheet_action_log[[#This Row],[timesheet_id]],ohrm_timesheet[timesheet_id],ohrm_timesheet[end_date],"NF",0,1)</f>
        <v>45291</v>
      </c>
      <c r="K1124">
        <f>_xlfn.XLOOKUP(ohrm_timesheet_action_log[[#This Row],[timesheet_id]],ohrm_timesheet[timesheet_id],ohrm_timesheet[Year],"NF",0,1)</f>
        <v>2023</v>
      </c>
      <c r="L1124">
        <f>_xlfn.XLOOKUP(ohrm_timesheet_action_log[[#This Row],[timesheet_id]],ohrm_timesheet[timesheet_id],ohrm_timesheet[Month],"NF",0,1)</f>
        <v>12</v>
      </c>
    </row>
    <row r="1125" spans="1:12" x14ac:dyDescent="0.3">
      <c r="A1125">
        <v>693</v>
      </c>
      <c r="B1125">
        <v>1120</v>
      </c>
      <c r="D1125" t="s">
        <v>675</v>
      </c>
      <c r="E1125" s="1">
        <v>45295</v>
      </c>
      <c r="F1125">
        <v>3</v>
      </c>
      <c r="G1125" t="str">
        <f>_xlfn.XLOOKUP(ohrm_timesheet_action_log[[#This Row],[timesheet_id]],ohrm_timesheet[timesheet_id],ohrm_timesheet[Employee Name],"NF",0,1)</f>
        <v>Gaurav Kokcha</v>
      </c>
      <c r="H1125" t="str">
        <f>_xlfn.XLOOKUP(ohrm_timesheet_action_log[[#This Row],[timesheet_id]],ohrm_timesheet[timesheet_id],ohrm_timesheet[state],"NF",0,1)</f>
        <v>APPROVED</v>
      </c>
      <c r="I1125" s="1">
        <f>_xlfn.XLOOKUP(ohrm_timesheet_action_log[[#This Row],[timesheet_id]],ohrm_timesheet[timesheet_id],ohrm_timesheet[start_date],"NF",0,1)</f>
        <v>45285</v>
      </c>
      <c r="J1125" s="1">
        <f>_xlfn.XLOOKUP(ohrm_timesheet_action_log[[#This Row],[timesheet_id]],ohrm_timesheet[timesheet_id],ohrm_timesheet[end_date],"NF",0,1)</f>
        <v>45291</v>
      </c>
      <c r="K1125">
        <f>_xlfn.XLOOKUP(ohrm_timesheet_action_log[[#This Row],[timesheet_id]],ohrm_timesheet[timesheet_id],ohrm_timesheet[Year],"NF",0,1)</f>
        <v>2023</v>
      </c>
      <c r="L1125">
        <f>_xlfn.XLOOKUP(ohrm_timesheet_action_log[[#This Row],[timesheet_id]],ohrm_timesheet[timesheet_id],ohrm_timesheet[Month],"NF",0,1)</f>
        <v>12</v>
      </c>
    </row>
    <row r="1126" spans="1:12" x14ac:dyDescent="0.3">
      <c r="A1126">
        <v>683</v>
      </c>
      <c r="B1126">
        <v>1121</v>
      </c>
      <c r="D1126" t="s">
        <v>675</v>
      </c>
      <c r="E1126" s="1">
        <v>45295</v>
      </c>
      <c r="F1126">
        <v>3</v>
      </c>
      <c r="G1126" t="str">
        <f>_xlfn.XLOOKUP(ohrm_timesheet_action_log[[#This Row],[timesheet_id]],ohrm_timesheet[timesheet_id],ohrm_timesheet[Employee Name],"NF",0,1)</f>
        <v>Gaurav Kokcha</v>
      </c>
      <c r="H1126" t="str">
        <f>_xlfn.XLOOKUP(ohrm_timesheet_action_log[[#This Row],[timesheet_id]],ohrm_timesheet[timesheet_id],ohrm_timesheet[state],"NF",0,1)</f>
        <v>APPROVED</v>
      </c>
      <c r="I1126" s="1">
        <f>_xlfn.XLOOKUP(ohrm_timesheet_action_log[[#This Row],[timesheet_id]],ohrm_timesheet[timesheet_id],ohrm_timesheet[start_date],"NF",0,1)</f>
        <v>45278</v>
      </c>
      <c r="J1126" s="1">
        <f>_xlfn.XLOOKUP(ohrm_timesheet_action_log[[#This Row],[timesheet_id]],ohrm_timesheet[timesheet_id],ohrm_timesheet[end_date],"NF",0,1)</f>
        <v>45284</v>
      </c>
      <c r="K1126">
        <f>_xlfn.XLOOKUP(ohrm_timesheet_action_log[[#This Row],[timesheet_id]],ohrm_timesheet[timesheet_id],ohrm_timesheet[Year],"NF",0,1)</f>
        <v>2023</v>
      </c>
      <c r="L1126">
        <f>_xlfn.XLOOKUP(ohrm_timesheet_action_log[[#This Row],[timesheet_id]],ohrm_timesheet[timesheet_id],ohrm_timesheet[Month],"NF",0,1)</f>
        <v>12</v>
      </c>
    </row>
    <row r="1127" spans="1:12" x14ac:dyDescent="0.3">
      <c r="A1127">
        <v>677</v>
      </c>
      <c r="B1127">
        <v>1122</v>
      </c>
      <c r="D1127" t="s">
        <v>675</v>
      </c>
      <c r="E1127" s="1">
        <v>45295</v>
      </c>
      <c r="F1127">
        <v>3</v>
      </c>
      <c r="G1127" t="str">
        <f>_xlfn.XLOOKUP(ohrm_timesheet_action_log[[#This Row],[timesheet_id]],ohrm_timesheet[timesheet_id],ohrm_timesheet[Employee Name],"NF",0,1)</f>
        <v>Gaurav Kokcha</v>
      </c>
      <c r="H1127" t="str">
        <f>_xlfn.XLOOKUP(ohrm_timesheet_action_log[[#This Row],[timesheet_id]],ohrm_timesheet[timesheet_id],ohrm_timesheet[state],"NF",0,1)</f>
        <v>APPROVED</v>
      </c>
      <c r="I1127" s="1">
        <f>_xlfn.XLOOKUP(ohrm_timesheet_action_log[[#This Row],[timesheet_id]],ohrm_timesheet[timesheet_id],ohrm_timesheet[start_date],"NF",0,1)</f>
        <v>45271</v>
      </c>
      <c r="J1127" s="1">
        <f>_xlfn.XLOOKUP(ohrm_timesheet_action_log[[#This Row],[timesheet_id]],ohrm_timesheet[timesheet_id],ohrm_timesheet[end_date],"NF",0,1)</f>
        <v>45277</v>
      </c>
      <c r="K1127">
        <f>_xlfn.XLOOKUP(ohrm_timesheet_action_log[[#This Row],[timesheet_id]],ohrm_timesheet[timesheet_id],ohrm_timesheet[Year],"NF",0,1)</f>
        <v>2023</v>
      </c>
      <c r="L1127">
        <f>_xlfn.XLOOKUP(ohrm_timesheet_action_log[[#This Row],[timesheet_id]],ohrm_timesheet[timesheet_id],ohrm_timesheet[Month],"NF",0,1)</f>
        <v>12</v>
      </c>
    </row>
    <row r="1128" spans="1:12" x14ac:dyDescent="0.3">
      <c r="A1128">
        <v>678</v>
      </c>
      <c r="B1128">
        <v>1123</v>
      </c>
      <c r="D1128" t="s">
        <v>675</v>
      </c>
      <c r="E1128" s="1">
        <v>45295</v>
      </c>
      <c r="F1128">
        <v>3</v>
      </c>
      <c r="G1128" t="str">
        <f>_xlfn.XLOOKUP(ohrm_timesheet_action_log[[#This Row],[timesheet_id]],ohrm_timesheet[timesheet_id],ohrm_timesheet[Employee Name],"NF",0,1)</f>
        <v>Gaurav Kokcha</v>
      </c>
      <c r="H1128" t="str">
        <f>_xlfn.XLOOKUP(ohrm_timesheet_action_log[[#This Row],[timesheet_id]],ohrm_timesheet[timesheet_id],ohrm_timesheet[state],"NF",0,1)</f>
        <v>APPROVED</v>
      </c>
      <c r="I1128" s="1">
        <f>_xlfn.XLOOKUP(ohrm_timesheet_action_log[[#This Row],[timesheet_id]],ohrm_timesheet[timesheet_id],ohrm_timesheet[start_date],"NF",0,1)</f>
        <v>45264</v>
      </c>
      <c r="J1128" s="1">
        <f>_xlfn.XLOOKUP(ohrm_timesheet_action_log[[#This Row],[timesheet_id]],ohrm_timesheet[timesheet_id],ohrm_timesheet[end_date],"NF",0,1)</f>
        <v>45270</v>
      </c>
      <c r="K1128">
        <f>_xlfn.XLOOKUP(ohrm_timesheet_action_log[[#This Row],[timesheet_id]],ohrm_timesheet[timesheet_id],ohrm_timesheet[Year],"NF",0,1)</f>
        <v>2023</v>
      </c>
      <c r="L1128">
        <f>_xlfn.XLOOKUP(ohrm_timesheet_action_log[[#This Row],[timesheet_id]],ohrm_timesheet[timesheet_id],ohrm_timesheet[Month],"NF",0,1)</f>
        <v>12</v>
      </c>
    </row>
    <row r="1129" spans="1:12" x14ac:dyDescent="0.3">
      <c r="A1129">
        <v>706</v>
      </c>
      <c r="B1129">
        <v>1124</v>
      </c>
      <c r="D1129" t="s">
        <v>676</v>
      </c>
      <c r="E1129" s="1">
        <v>45306</v>
      </c>
      <c r="F1129">
        <v>100009</v>
      </c>
      <c r="G1129" t="str">
        <f>_xlfn.XLOOKUP(ohrm_timesheet_action_log[[#This Row],[timesheet_id]],ohrm_timesheet[timesheet_id],ohrm_timesheet[Employee Name],"NF",0,1)</f>
        <v>Preeti Tyagi</v>
      </c>
      <c r="H1129" t="str">
        <f>_xlfn.XLOOKUP(ohrm_timesheet_action_log[[#This Row],[timesheet_id]],ohrm_timesheet[timesheet_id],ohrm_timesheet[state],"NF",0,1)</f>
        <v>APPROVED</v>
      </c>
      <c r="I1129" s="1">
        <f>_xlfn.XLOOKUP(ohrm_timesheet_action_log[[#This Row],[timesheet_id]],ohrm_timesheet[timesheet_id],ohrm_timesheet[start_date],"NF",0,1)</f>
        <v>45292</v>
      </c>
      <c r="J1129" s="1">
        <f>_xlfn.XLOOKUP(ohrm_timesheet_action_log[[#This Row],[timesheet_id]],ohrm_timesheet[timesheet_id],ohrm_timesheet[end_date],"NF",0,1)</f>
        <v>45298</v>
      </c>
      <c r="K1129">
        <f>_xlfn.XLOOKUP(ohrm_timesheet_action_log[[#This Row],[timesheet_id]],ohrm_timesheet[timesheet_id],ohrm_timesheet[Year],"NF",0,1)</f>
        <v>2024</v>
      </c>
      <c r="L1129">
        <f>_xlfn.XLOOKUP(ohrm_timesheet_action_log[[#This Row],[timesheet_id]],ohrm_timesheet[timesheet_id],ohrm_timesheet[Month],"NF",0,1)</f>
        <v>1</v>
      </c>
    </row>
    <row r="1130" spans="1:12" x14ac:dyDescent="0.3">
      <c r="A1130">
        <v>710</v>
      </c>
      <c r="B1130">
        <v>1125</v>
      </c>
      <c r="D1130" t="s">
        <v>676</v>
      </c>
      <c r="E1130" s="1">
        <v>45306</v>
      </c>
      <c r="F1130">
        <v>100009</v>
      </c>
      <c r="G1130" t="str">
        <f>_xlfn.XLOOKUP(ohrm_timesheet_action_log[[#This Row],[timesheet_id]],ohrm_timesheet[timesheet_id],ohrm_timesheet[Employee Name],"NF",0,1)</f>
        <v>Preeti Tyagi</v>
      </c>
      <c r="H1130" t="str">
        <f>_xlfn.XLOOKUP(ohrm_timesheet_action_log[[#This Row],[timesheet_id]],ohrm_timesheet[timesheet_id],ohrm_timesheet[state],"NF",0,1)</f>
        <v>APPROVED</v>
      </c>
      <c r="I1130" s="1">
        <f>_xlfn.XLOOKUP(ohrm_timesheet_action_log[[#This Row],[timesheet_id]],ohrm_timesheet[timesheet_id],ohrm_timesheet[start_date],"NF",0,1)</f>
        <v>45299</v>
      </c>
      <c r="J1130" s="1">
        <f>_xlfn.XLOOKUP(ohrm_timesheet_action_log[[#This Row],[timesheet_id]],ohrm_timesheet[timesheet_id],ohrm_timesheet[end_date],"NF",0,1)</f>
        <v>45305</v>
      </c>
      <c r="K1130">
        <f>_xlfn.XLOOKUP(ohrm_timesheet_action_log[[#This Row],[timesheet_id]],ohrm_timesheet[timesheet_id],ohrm_timesheet[Year],"NF",0,1)</f>
        <v>2024</v>
      </c>
      <c r="L1130">
        <f>_xlfn.XLOOKUP(ohrm_timesheet_action_log[[#This Row],[timesheet_id]],ohrm_timesheet[timesheet_id],ohrm_timesheet[Month],"NF",0,1)</f>
        <v>1</v>
      </c>
    </row>
    <row r="1131" spans="1:12" x14ac:dyDescent="0.3">
      <c r="A1131">
        <v>689</v>
      </c>
      <c r="B1131">
        <v>1126</v>
      </c>
      <c r="D1131" t="s">
        <v>676</v>
      </c>
      <c r="E1131" s="1">
        <v>45318</v>
      </c>
      <c r="F1131">
        <v>100007</v>
      </c>
      <c r="G1131" t="str">
        <f>_xlfn.XLOOKUP(ohrm_timesheet_action_log[[#This Row],[timesheet_id]],ohrm_timesheet[timesheet_id],ohrm_timesheet[Employee Name],"NF",0,1)</f>
        <v>x_Ritesh Narayan Singh</v>
      </c>
      <c r="H1131" t="str">
        <f>_xlfn.XLOOKUP(ohrm_timesheet_action_log[[#This Row],[timesheet_id]],ohrm_timesheet[timesheet_id],ohrm_timesheet[state],"NF",0,1)</f>
        <v>APPROVED</v>
      </c>
      <c r="I1131" s="1">
        <f>_xlfn.XLOOKUP(ohrm_timesheet_action_log[[#This Row],[timesheet_id]],ohrm_timesheet[timesheet_id],ohrm_timesheet[start_date],"NF",0,1)</f>
        <v>45285</v>
      </c>
      <c r="J1131" s="1">
        <f>_xlfn.XLOOKUP(ohrm_timesheet_action_log[[#This Row],[timesheet_id]],ohrm_timesheet[timesheet_id],ohrm_timesheet[end_date],"NF",0,1)</f>
        <v>45291</v>
      </c>
      <c r="K1131">
        <f>_xlfn.XLOOKUP(ohrm_timesheet_action_log[[#This Row],[timesheet_id]],ohrm_timesheet[timesheet_id],ohrm_timesheet[Year],"NF",0,1)</f>
        <v>2023</v>
      </c>
      <c r="L1131">
        <f>_xlfn.XLOOKUP(ohrm_timesheet_action_log[[#This Row],[timesheet_id]],ohrm_timesheet[timesheet_id],ohrm_timesheet[Month],"NF",0,1)</f>
        <v>12</v>
      </c>
    </row>
    <row r="1132" spans="1:12" x14ac:dyDescent="0.3">
      <c r="A1132">
        <v>716</v>
      </c>
      <c r="B1132">
        <v>1127</v>
      </c>
      <c r="D1132" t="s">
        <v>676</v>
      </c>
      <c r="E1132" s="1">
        <v>45318</v>
      </c>
      <c r="F1132">
        <v>100007</v>
      </c>
      <c r="G1132" t="str">
        <f>_xlfn.XLOOKUP(ohrm_timesheet_action_log[[#This Row],[timesheet_id]],ohrm_timesheet[timesheet_id],ohrm_timesheet[Employee Name],"NF",0,1)</f>
        <v>x_Ritesh Narayan Singh</v>
      </c>
      <c r="H1132" t="str">
        <f>_xlfn.XLOOKUP(ohrm_timesheet_action_log[[#This Row],[timesheet_id]],ohrm_timesheet[timesheet_id],ohrm_timesheet[state],"NF",0,1)</f>
        <v>APPROVED</v>
      </c>
      <c r="I1132" s="1">
        <f>_xlfn.XLOOKUP(ohrm_timesheet_action_log[[#This Row],[timesheet_id]],ohrm_timesheet[timesheet_id],ohrm_timesheet[start_date],"NF",0,1)</f>
        <v>45292</v>
      </c>
      <c r="J1132" s="1">
        <f>_xlfn.XLOOKUP(ohrm_timesheet_action_log[[#This Row],[timesheet_id]],ohrm_timesheet[timesheet_id],ohrm_timesheet[end_date],"NF",0,1)</f>
        <v>45298</v>
      </c>
      <c r="K1132">
        <f>_xlfn.XLOOKUP(ohrm_timesheet_action_log[[#This Row],[timesheet_id]],ohrm_timesheet[timesheet_id],ohrm_timesheet[Year],"NF",0,1)</f>
        <v>2024</v>
      </c>
      <c r="L1132">
        <f>_xlfn.XLOOKUP(ohrm_timesheet_action_log[[#This Row],[timesheet_id]],ohrm_timesheet[timesheet_id],ohrm_timesheet[Month],"NF",0,1)</f>
        <v>1</v>
      </c>
    </row>
    <row r="1133" spans="1:12" x14ac:dyDescent="0.3">
      <c r="A1133">
        <v>717</v>
      </c>
      <c r="B1133">
        <v>1128</v>
      </c>
      <c r="D1133" t="s">
        <v>676</v>
      </c>
      <c r="E1133" s="1">
        <v>45318</v>
      </c>
      <c r="F1133">
        <v>100007</v>
      </c>
      <c r="G1133" t="str">
        <f>_xlfn.XLOOKUP(ohrm_timesheet_action_log[[#This Row],[timesheet_id]],ohrm_timesheet[timesheet_id],ohrm_timesheet[Employee Name],"NF",0,1)</f>
        <v>x_Ritesh Narayan Singh</v>
      </c>
      <c r="H1133" t="str">
        <f>_xlfn.XLOOKUP(ohrm_timesheet_action_log[[#This Row],[timesheet_id]],ohrm_timesheet[timesheet_id],ohrm_timesheet[state],"NF",0,1)</f>
        <v>APPROVED</v>
      </c>
      <c r="I1133" s="1">
        <f>_xlfn.XLOOKUP(ohrm_timesheet_action_log[[#This Row],[timesheet_id]],ohrm_timesheet[timesheet_id],ohrm_timesheet[start_date],"NF",0,1)</f>
        <v>45299</v>
      </c>
      <c r="J1133" s="1">
        <f>_xlfn.XLOOKUP(ohrm_timesheet_action_log[[#This Row],[timesheet_id]],ohrm_timesheet[timesheet_id],ohrm_timesheet[end_date],"NF",0,1)</f>
        <v>45305</v>
      </c>
      <c r="K1133">
        <f>_xlfn.XLOOKUP(ohrm_timesheet_action_log[[#This Row],[timesheet_id]],ohrm_timesheet[timesheet_id],ohrm_timesheet[Year],"NF",0,1)</f>
        <v>2024</v>
      </c>
      <c r="L1133">
        <f>_xlfn.XLOOKUP(ohrm_timesheet_action_log[[#This Row],[timesheet_id]],ohrm_timesheet[timesheet_id],ohrm_timesheet[Month],"NF",0,1)</f>
        <v>1</v>
      </c>
    </row>
    <row r="1134" spans="1:12" x14ac:dyDescent="0.3">
      <c r="A1134">
        <v>718</v>
      </c>
      <c r="B1134">
        <v>1129</v>
      </c>
      <c r="D1134" t="s">
        <v>676</v>
      </c>
      <c r="E1134" s="1">
        <v>45318</v>
      </c>
      <c r="F1134">
        <v>100007</v>
      </c>
      <c r="G1134" t="str">
        <f>_xlfn.XLOOKUP(ohrm_timesheet_action_log[[#This Row],[timesheet_id]],ohrm_timesheet[timesheet_id],ohrm_timesheet[Employee Name],"NF",0,1)</f>
        <v>x_Ritesh Narayan Singh</v>
      </c>
      <c r="H1134" t="str">
        <f>_xlfn.XLOOKUP(ohrm_timesheet_action_log[[#This Row],[timesheet_id]],ohrm_timesheet[timesheet_id],ohrm_timesheet[state],"NF",0,1)</f>
        <v>APPROVED</v>
      </c>
      <c r="I1134" s="1">
        <f>_xlfn.XLOOKUP(ohrm_timesheet_action_log[[#This Row],[timesheet_id]],ohrm_timesheet[timesheet_id],ohrm_timesheet[start_date],"NF",0,1)</f>
        <v>45306</v>
      </c>
      <c r="J1134" s="1">
        <f>_xlfn.XLOOKUP(ohrm_timesheet_action_log[[#This Row],[timesheet_id]],ohrm_timesheet[timesheet_id],ohrm_timesheet[end_date],"NF",0,1)</f>
        <v>45312</v>
      </c>
      <c r="K1134">
        <f>_xlfn.XLOOKUP(ohrm_timesheet_action_log[[#This Row],[timesheet_id]],ohrm_timesheet[timesheet_id],ohrm_timesheet[Year],"NF",0,1)</f>
        <v>2024</v>
      </c>
      <c r="L1134">
        <f>_xlfn.XLOOKUP(ohrm_timesheet_action_log[[#This Row],[timesheet_id]],ohrm_timesheet[timesheet_id],ohrm_timesheet[Month],"NF",0,1)</f>
        <v>1</v>
      </c>
    </row>
    <row r="1135" spans="1:12" x14ac:dyDescent="0.3">
      <c r="A1135">
        <v>705</v>
      </c>
      <c r="B1135">
        <v>1130</v>
      </c>
      <c r="D1135" t="s">
        <v>676</v>
      </c>
      <c r="E1135" s="1">
        <v>45320</v>
      </c>
      <c r="F1135">
        <v>15</v>
      </c>
      <c r="G1135" t="str">
        <f>_xlfn.XLOOKUP(ohrm_timesheet_action_log[[#This Row],[timesheet_id]],ohrm_timesheet[timesheet_id],ohrm_timesheet[Employee Name],"NF",0,1)</f>
        <v>Gaurav Kokcha</v>
      </c>
      <c r="H1135" t="str">
        <f>_xlfn.XLOOKUP(ohrm_timesheet_action_log[[#This Row],[timesheet_id]],ohrm_timesheet[timesheet_id],ohrm_timesheet[state],"NF",0,1)</f>
        <v>APPROVED</v>
      </c>
      <c r="I1135" s="1">
        <f>_xlfn.XLOOKUP(ohrm_timesheet_action_log[[#This Row],[timesheet_id]],ohrm_timesheet[timesheet_id],ohrm_timesheet[start_date],"NF",0,1)</f>
        <v>45292</v>
      </c>
      <c r="J1135" s="1">
        <f>_xlfn.XLOOKUP(ohrm_timesheet_action_log[[#This Row],[timesheet_id]],ohrm_timesheet[timesheet_id],ohrm_timesheet[end_date],"NF",0,1)</f>
        <v>45298</v>
      </c>
      <c r="K1135">
        <f>_xlfn.XLOOKUP(ohrm_timesheet_action_log[[#This Row],[timesheet_id]],ohrm_timesheet[timesheet_id],ohrm_timesheet[Year],"NF",0,1)</f>
        <v>2024</v>
      </c>
      <c r="L1135">
        <f>_xlfn.XLOOKUP(ohrm_timesheet_action_log[[#This Row],[timesheet_id]],ohrm_timesheet[timesheet_id],ohrm_timesheet[Month],"NF",0,1)</f>
        <v>1</v>
      </c>
    </row>
    <row r="1136" spans="1:12" x14ac:dyDescent="0.3">
      <c r="A1136">
        <v>720</v>
      </c>
      <c r="B1136">
        <v>1131</v>
      </c>
      <c r="D1136" t="s">
        <v>676</v>
      </c>
      <c r="E1136" s="1">
        <v>45320</v>
      </c>
      <c r="F1136">
        <v>15</v>
      </c>
      <c r="G1136" t="str">
        <f>_xlfn.XLOOKUP(ohrm_timesheet_action_log[[#This Row],[timesheet_id]],ohrm_timesheet[timesheet_id],ohrm_timesheet[Employee Name],"NF",0,1)</f>
        <v>Gaurav Kokcha</v>
      </c>
      <c r="H1136" t="str">
        <f>_xlfn.XLOOKUP(ohrm_timesheet_action_log[[#This Row],[timesheet_id]],ohrm_timesheet[timesheet_id],ohrm_timesheet[state],"NF",0,1)</f>
        <v>APPROVED</v>
      </c>
      <c r="I1136" s="1">
        <f>_xlfn.XLOOKUP(ohrm_timesheet_action_log[[#This Row],[timesheet_id]],ohrm_timesheet[timesheet_id],ohrm_timesheet[start_date],"NF",0,1)</f>
        <v>45299</v>
      </c>
      <c r="J1136" s="1">
        <f>_xlfn.XLOOKUP(ohrm_timesheet_action_log[[#This Row],[timesheet_id]],ohrm_timesheet[timesheet_id],ohrm_timesheet[end_date],"NF",0,1)</f>
        <v>45305</v>
      </c>
      <c r="K1136">
        <f>_xlfn.XLOOKUP(ohrm_timesheet_action_log[[#This Row],[timesheet_id]],ohrm_timesheet[timesheet_id],ohrm_timesheet[Year],"NF",0,1)</f>
        <v>2024</v>
      </c>
      <c r="L1136">
        <f>_xlfn.XLOOKUP(ohrm_timesheet_action_log[[#This Row],[timesheet_id]],ohrm_timesheet[timesheet_id],ohrm_timesheet[Month],"NF",0,1)</f>
        <v>1</v>
      </c>
    </row>
    <row r="1137" spans="1:12" x14ac:dyDescent="0.3">
      <c r="A1137">
        <v>721</v>
      </c>
      <c r="B1137">
        <v>1132</v>
      </c>
      <c r="D1137" t="s">
        <v>676</v>
      </c>
      <c r="E1137" s="1">
        <v>45320</v>
      </c>
      <c r="F1137">
        <v>15</v>
      </c>
      <c r="G1137" t="str">
        <f>_xlfn.XLOOKUP(ohrm_timesheet_action_log[[#This Row],[timesheet_id]],ohrm_timesheet[timesheet_id],ohrm_timesheet[Employee Name],"NF",0,1)</f>
        <v>Gaurav Kokcha</v>
      </c>
      <c r="H1137" t="str">
        <f>_xlfn.XLOOKUP(ohrm_timesheet_action_log[[#This Row],[timesheet_id]],ohrm_timesheet[timesheet_id],ohrm_timesheet[state],"NF",0,1)</f>
        <v>APPROVED</v>
      </c>
      <c r="I1137" s="1">
        <f>_xlfn.XLOOKUP(ohrm_timesheet_action_log[[#This Row],[timesheet_id]],ohrm_timesheet[timesheet_id],ohrm_timesheet[start_date],"NF",0,1)</f>
        <v>45306</v>
      </c>
      <c r="J1137" s="1">
        <f>_xlfn.XLOOKUP(ohrm_timesheet_action_log[[#This Row],[timesheet_id]],ohrm_timesheet[timesheet_id],ohrm_timesheet[end_date],"NF",0,1)</f>
        <v>45312</v>
      </c>
      <c r="K1137">
        <f>_xlfn.XLOOKUP(ohrm_timesheet_action_log[[#This Row],[timesheet_id]],ohrm_timesheet[timesheet_id],ohrm_timesheet[Year],"NF",0,1)</f>
        <v>2024</v>
      </c>
      <c r="L1137">
        <f>_xlfn.XLOOKUP(ohrm_timesheet_action_log[[#This Row],[timesheet_id]],ohrm_timesheet[timesheet_id],ohrm_timesheet[Month],"NF",0,1)</f>
        <v>1</v>
      </c>
    </row>
    <row r="1138" spans="1:12" x14ac:dyDescent="0.3">
      <c r="A1138">
        <v>722</v>
      </c>
      <c r="B1138">
        <v>1133</v>
      </c>
      <c r="D1138" t="s">
        <v>676</v>
      </c>
      <c r="E1138" s="1">
        <v>45320</v>
      </c>
      <c r="F1138">
        <v>15</v>
      </c>
      <c r="G1138" t="str">
        <f>_xlfn.XLOOKUP(ohrm_timesheet_action_log[[#This Row],[timesheet_id]],ohrm_timesheet[timesheet_id],ohrm_timesheet[Employee Name],"NF",0,1)</f>
        <v>Gaurav Kokcha</v>
      </c>
      <c r="H1138" t="str">
        <f>_xlfn.XLOOKUP(ohrm_timesheet_action_log[[#This Row],[timesheet_id]],ohrm_timesheet[timesheet_id],ohrm_timesheet[state],"NF",0,1)</f>
        <v>APPROVED</v>
      </c>
      <c r="I1138" s="1">
        <f>_xlfn.XLOOKUP(ohrm_timesheet_action_log[[#This Row],[timesheet_id]],ohrm_timesheet[timesheet_id],ohrm_timesheet[start_date],"NF",0,1)</f>
        <v>45313</v>
      </c>
      <c r="J1138" s="1">
        <f>_xlfn.XLOOKUP(ohrm_timesheet_action_log[[#This Row],[timesheet_id]],ohrm_timesheet[timesheet_id],ohrm_timesheet[end_date],"NF",0,1)</f>
        <v>45319</v>
      </c>
      <c r="K1138">
        <f>_xlfn.XLOOKUP(ohrm_timesheet_action_log[[#This Row],[timesheet_id]],ohrm_timesheet[timesheet_id],ohrm_timesheet[Year],"NF",0,1)</f>
        <v>2024</v>
      </c>
      <c r="L1138">
        <f>_xlfn.XLOOKUP(ohrm_timesheet_action_log[[#This Row],[timesheet_id]],ohrm_timesheet[timesheet_id],ohrm_timesheet[Month],"NF",0,1)</f>
        <v>1</v>
      </c>
    </row>
    <row r="1139" spans="1:12" x14ac:dyDescent="0.3">
      <c r="A1139">
        <v>709</v>
      </c>
      <c r="B1139">
        <v>1134</v>
      </c>
      <c r="D1139" t="s">
        <v>676</v>
      </c>
      <c r="E1139" s="1">
        <v>45322</v>
      </c>
      <c r="F1139">
        <v>100009</v>
      </c>
      <c r="G1139" t="str">
        <f>_xlfn.XLOOKUP(ohrm_timesheet_action_log[[#This Row],[timesheet_id]],ohrm_timesheet[timesheet_id],ohrm_timesheet[Employee Name],"NF",0,1)</f>
        <v>Preeti Tyagi</v>
      </c>
      <c r="H1139" t="str">
        <f>_xlfn.XLOOKUP(ohrm_timesheet_action_log[[#This Row],[timesheet_id]],ohrm_timesheet[timesheet_id],ohrm_timesheet[state],"NF",0,1)</f>
        <v>APPROVED</v>
      </c>
      <c r="I1139" s="1">
        <f>_xlfn.XLOOKUP(ohrm_timesheet_action_log[[#This Row],[timesheet_id]],ohrm_timesheet[timesheet_id],ohrm_timesheet[start_date],"NF",0,1)</f>
        <v>45306</v>
      </c>
      <c r="J1139" s="1">
        <f>_xlfn.XLOOKUP(ohrm_timesheet_action_log[[#This Row],[timesheet_id]],ohrm_timesheet[timesheet_id],ohrm_timesheet[end_date],"NF",0,1)</f>
        <v>45312</v>
      </c>
      <c r="K1139">
        <f>_xlfn.XLOOKUP(ohrm_timesheet_action_log[[#This Row],[timesheet_id]],ohrm_timesheet[timesheet_id],ohrm_timesheet[Year],"NF",0,1)</f>
        <v>2024</v>
      </c>
      <c r="L1139">
        <f>_xlfn.XLOOKUP(ohrm_timesheet_action_log[[#This Row],[timesheet_id]],ohrm_timesheet[timesheet_id],ohrm_timesheet[Month],"NF",0,1)</f>
        <v>1</v>
      </c>
    </row>
    <row r="1140" spans="1:12" x14ac:dyDescent="0.3">
      <c r="A1140">
        <v>713</v>
      </c>
      <c r="B1140">
        <v>1135</v>
      </c>
      <c r="D1140" t="s">
        <v>676</v>
      </c>
      <c r="E1140" s="1">
        <v>45322</v>
      </c>
      <c r="F1140">
        <v>100009</v>
      </c>
      <c r="G1140" t="str">
        <f>_xlfn.XLOOKUP(ohrm_timesheet_action_log[[#This Row],[timesheet_id]],ohrm_timesheet[timesheet_id],ohrm_timesheet[Employee Name],"NF",0,1)</f>
        <v>Preeti Tyagi</v>
      </c>
      <c r="H1140" t="str">
        <f>_xlfn.XLOOKUP(ohrm_timesheet_action_log[[#This Row],[timesheet_id]],ohrm_timesheet[timesheet_id],ohrm_timesheet[state],"NF",0,1)</f>
        <v>APPROVED</v>
      </c>
      <c r="I1140" s="1">
        <f>_xlfn.XLOOKUP(ohrm_timesheet_action_log[[#This Row],[timesheet_id]],ohrm_timesheet[timesheet_id],ohrm_timesheet[start_date],"NF",0,1)</f>
        <v>45313</v>
      </c>
      <c r="J1140" s="1">
        <f>_xlfn.XLOOKUP(ohrm_timesheet_action_log[[#This Row],[timesheet_id]],ohrm_timesheet[timesheet_id],ohrm_timesheet[end_date],"NF",0,1)</f>
        <v>45319</v>
      </c>
      <c r="K1140">
        <f>_xlfn.XLOOKUP(ohrm_timesheet_action_log[[#This Row],[timesheet_id]],ohrm_timesheet[timesheet_id],ohrm_timesheet[Year],"NF",0,1)</f>
        <v>2024</v>
      </c>
      <c r="L1140">
        <f>_xlfn.XLOOKUP(ohrm_timesheet_action_log[[#This Row],[timesheet_id]],ohrm_timesheet[timesheet_id],ohrm_timesheet[Month],"NF",0,1)</f>
        <v>1</v>
      </c>
    </row>
    <row r="1141" spans="1:12" x14ac:dyDescent="0.3">
      <c r="A1141">
        <v>723</v>
      </c>
      <c r="B1141">
        <v>1136</v>
      </c>
      <c r="D1141" t="s">
        <v>676</v>
      </c>
      <c r="E1141" s="1">
        <v>45322</v>
      </c>
      <c r="F1141">
        <v>100009</v>
      </c>
      <c r="G1141" t="str">
        <f>_xlfn.XLOOKUP(ohrm_timesheet_action_log[[#This Row],[timesheet_id]],ohrm_timesheet[timesheet_id],ohrm_timesheet[Employee Name],"NF",0,1)</f>
        <v>Preeti Tyagi</v>
      </c>
      <c r="H1141" t="str">
        <f>_xlfn.XLOOKUP(ohrm_timesheet_action_log[[#This Row],[timesheet_id]],ohrm_timesheet[timesheet_id],ohrm_timesheet[state],"NF",0,1)</f>
        <v>APPROVED</v>
      </c>
      <c r="I1141" s="1">
        <f>_xlfn.XLOOKUP(ohrm_timesheet_action_log[[#This Row],[timesheet_id]],ohrm_timesheet[timesheet_id],ohrm_timesheet[start_date],"NF",0,1)</f>
        <v>45320</v>
      </c>
      <c r="J1141" s="1">
        <f>_xlfn.XLOOKUP(ohrm_timesheet_action_log[[#This Row],[timesheet_id]],ohrm_timesheet[timesheet_id],ohrm_timesheet[end_date],"NF",0,1)</f>
        <v>45326</v>
      </c>
      <c r="K1141">
        <f>_xlfn.XLOOKUP(ohrm_timesheet_action_log[[#This Row],[timesheet_id]],ohrm_timesheet[timesheet_id],ohrm_timesheet[Year],"NF",0,1)</f>
        <v>2024</v>
      </c>
      <c r="L1141">
        <f>_xlfn.XLOOKUP(ohrm_timesheet_action_log[[#This Row],[timesheet_id]],ohrm_timesheet[timesheet_id],ohrm_timesheet[Month],"NF",0,1)</f>
        <v>1</v>
      </c>
    </row>
    <row r="1142" spans="1:12" x14ac:dyDescent="0.3">
      <c r="A1142">
        <v>704</v>
      </c>
      <c r="B1142">
        <v>1137</v>
      </c>
      <c r="D1142" t="s">
        <v>676</v>
      </c>
      <c r="E1142" s="1">
        <v>45322</v>
      </c>
      <c r="F1142">
        <v>100006</v>
      </c>
      <c r="G1142" t="str">
        <f>_xlfn.XLOOKUP(ohrm_timesheet_action_log[[#This Row],[timesheet_id]],ohrm_timesheet[timesheet_id],ohrm_timesheet[Employee Name],"NF",0,1)</f>
        <v>Sourav Rathor</v>
      </c>
      <c r="H1142" t="str">
        <f>_xlfn.XLOOKUP(ohrm_timesheet_action_log[[#This Row],[timesheet_id]],ohrm_timesheet[timesheet_id],ohrm_timesheet[state],"NF",0,1)</f>
        <v>APPROVED</v>
      </c>
      <c r="I1142" s="1">
        <f>_xlfn.XLOOKUP(ohrm_timesheet_action_log[[#This Row],[timesheet_id]],ohrm_timesheet[timesheet_id],ohrm_timesheet[start_date],"NF",0,1)</f>
        <v>45292</v>
      </c>
      <c r="J1142" s="1">
        <f>_xlfn.XLOOKUP(ohrm_timesheet_action_log[[#This Row],[timesheet_id]],ohrm_timesheet[timesheet_id],ohrm_timesheet[end_date],"NF",0,1)</f>
        <v>45298</v>
      </c>
      <c r="K1142">
        <f>_xlfn.XLOOKUP(ohrm_timesheet_action_log[[#This Row],[timesheet_id]],ohrm_timesheet[timesheet_id],ohrm_timesheet[Year],"NF",0,1)</f>
        <v>2024</v>
      </c>
      <c r="L1142">
        <f>_xlfn.XLOOKUP(ohrm_timesheet_action_log[[#This Row],[timesheet_id]],ohrm_timesheet[timesheet_id],ohrm_timesheet[Month],"NF",0,1)</f>
        <v>1</v>
      </c>
    </row>
    <row r="1143" spans="1:12" x14ac:dyDescent="0.3">
      <c r="A1143">
        <v>708</v>
      </c>
      <c r="B1143">
        <v>1138</v>
      </c>
      <c r="D1143" t="s">
        <v>676</v>
      </c>
      <c r="E1143" s="1">
        <v>45322</v>
      </c>
      <c r="F1143">
        <v>100006</v>
      </c>
      <c r="G1143" t="str">
        <f>_xlfn.XLOOKUP(ohrm_timesheet_action_log[[#This Row],[timesheet_id]],ohrm_timesheet[timesheet_id],ohrm_timesheet[Employee Name],"NF",0,1)</f>
        <v>Sourav Rathor</v>
      </c>
      <c r="H1143" t="str">
        <f>_xlfn.XLOOKUP(ohrm_timesheet_action_log[[#This Row],[timesheet_id]],ohrm_timesheet[timesheet_id],ohrm_timesheet[state],"NF",0,1)</f>
        <v>APPROVED</v>
      </c>
      <c r="I1143" s="1">
        <f>_xlfn.XLOOKUP(ohrm_timesheet_action_log[[#This Row],[timesheet_id]],ohrm_timesheet[timesheet_id],ohrm_timesheet[start_date],"NF",0,1)</f>
        <v>45299</v>
      </c>
      <c r="J1143" s="1">
        <f>_xlfn.XLOOKUP(ohrm_timesheet_action_log[[#This Row],[timesheet_id]],ohrm_timesheet[timesheet_id],ohrm_timesheet[end_date],"NF",0,1)</f>
        <v>45305</v>
      </c>
      <c r="K1143">
        <f>_xlfn.XLOOKUP(ohrm_timesheet_action_log[[#This Row],[timesheet_id]],ohrm_timesheet[timesheet_id],ohrm_timesheet[Year],"NF",0,1)</f>
        <v>2024</v>
      </c>
      <c r="L1143">
        <f>_xlfn.XLOOKUP(ohrm_timesheet_action_log[[#This Row],[timesheet_id]],ohrm_timesheet[timesheet_id],ohrm_timesheet[Month],"NF",0,1)</f>
        <v>1</v>
      </c>
    </row>
    <row r="1144" spans="1:12" x14ac:dyDescent="0.3">
      <c r="A1144">
        <v>712</v>
      </c>
      <c r="B1144">
        <v>1139</v>
      </c>
      <c r="D1144" t="s">
        <v>676</v>
      </c>
      <c r="E1144" s="1">
        <v>45322</v>
      </c>
      <c r="F1144">
        <v>100006</v>
      </c>
      <c r="G1144" t="str">
        <f>_xlfn.XLOOKUP(ohrm_timesheet_action_log[[#This Row],[timesheet_id]],ohrm_timesheet[timesheet_id],ohrm_timesheet[Employee Name],"NF",0,1)</f>
        <v>Sourav Rathor</v>
      </c>
      <c r="H1144" t="str">
        <f>_xlfn.XLOOKUP(ohrm_timesheet_action_log[[#This Row],[timesheet_id]],ohrm_timesheet[timesheet_id],ohrm_timesheet[state],"NF",0,1)</f>
        <v>APPROVED</v>
      </c>
      <c r="I1144" s="1">
        <f>_xlfn.XLOOKUP(ohrm_timesheet_action_log[[#This Row],[timesheet_id]],ohrm_timesheet[timesheet_id],ohrm_timesheet[start_date],"NF",0,1)</f>
        <v>45306</v>
      </c>
      <c r="J1144" s="1">
        <f>_xlfn.XLOOKUP(ohrm_timesheet_action_log[[#This Row],[timesheet_id]],ohrm_timesheet[timesheet_id],ohrm_timesheet[end_date],"NF",0,1)</f>
        <v>45312</v>
      </c>
      <c r="K1144">
        <f>_xlfn.XLOOKUP(ohrm_timesheet_action_log[[#This Row],[timesheet_id]],ohrm_timesheet[timesheet_id],ohrm_timesheet[Year],"NF",0,1)</f>
        <v>2024</v>
      </c>
      <c r="L1144">
        <f>_xlfn.XLOOKUP(ohrm_timesheet_action_log[[#This Row],[timesheet_id]],ohrm_timesheet[timesheet_id],ohrm_timesheet[Month],"NF",0,1)</f>
        <v>1</v>
      </c>
    </row>
    <row r="1145" spans="1:12" x14ac:dyDescent="0.3">
      <c r="A1145">
        <v>725</v>
      </c>
      <c r="B1145">
        <v>1140</v>
      </c>
      <c r="D1145" t="s">
        <v>676</v>
      </c>
      <c r="E1145" s="1">
        <v>45322</v>
      </c>
      <c r="F1145">
        <v>100006</v>
      </c>
      <c r="G1145" t="str">
        <f>_xlfn.XLOOKUP(ohrm_timesheet_action_log[[#This Row],[timesheet_id]],ohrm_timesheet[timesheet_id],ohrm_timesheet[Employee Name],"NF",0,1)</f>
        <v>Sourav Rathor</v>
      </c>
      <c r="H1145" t="str">
        <f>_xlfn.XLOOKUP(ohrm_timesheet_action_log[[#This Row],[timesheet_id]],ohrm_timesheet[timesheet_id],ohrm_timesheet[state],"NF",0,1)</f>
        <v>APPROVED</v>
      </c>
      <c r="I1145" s="1">
        <f>_xlfn.XLOOKUP(ohrm_timesheet_action_log[[#This Row],[timesheet_id]],ohrm_timesheet[timesheet_id],ohrm_timesheet[start_date],"NF",0,1)</f>
        <v>45313</v>
      </c>
      <c r="J1145" s="1">
        <f>_xlfn.XLOOKUP(ohrm_timesheet_action_log[[#This Row],[timesheet_id]],ohrm_timesheet[timesheet_id],ohrm_timesheet[end_date],"NF",0,1)</f>
        <v>45319</v>
      </c>
      <c r="K1145">
        <f>_xlfn.XLOOKUP(ohrm_timesheet_action_log[[#This Row],[timesheet_id]],ohrm_timesheet[timesheet_id],ohrm_timesheet[Year],"NF",0,1)</f>
        <v>2024</v>
      </c>
      <c r="L1145">
        <f>_xlfn.XLOOKUP(ohrm_timesheet_action_log[[#This Row],[timesheet_id]],ohrm_timesheet[timesheet_id],ohrm_timesheet[Month],"NF",0,1)</f>
        <v>1</v>
      </c>
    </row>
    <row r="1146" spans="1:12" x14ac:dyDescent="0.3">
      <c r="A1146">
        <v>723</v>
      </c>
      <c r="B1146">
        <v>1141</v>
      </c>
      <c r="C1146" t="s">
        <v>683</v>
      </c>
      <c r="D1146" t="s">
        <v>675</v>
      </c>
      <c r="E1146" s="1">
        <v>45323</v>
      </c>
      <c r="F1146">
        <v>100001</v>
      </c>
      <c r="G1146" t="str">
        <f>_xlfn.XLOOKUP(ohrm_timesheet_action_log[[#This Row],[timesheet_id]],ohrm_timesheet[timesheet_id],ohrm_timesheet[Employee Name],"NF",0,1)</f>
        <v>Preeti Tyagi</v>
      </c>
      <c r="H1146" t="str">
        <f>_xlfn.XLOOKUP(ohrm_timesheet_action_log[[#This Row],[timesheet_id]],ohrm_timesheet[timesheet_id],ohrm_timesheet[state],"NF",0,1)</f>
        <v>APPROVED</v>
      </c>
      <c r="I1146" s="1">
        <f>_xlfn.XLOOKUP(ohrm_timesheet_action_log[[#This Row],[timesheet_id]],ohrm_timesheet[timesheet_id],ohrm_timesheet[start_date],"NF",0,1)</f>
        <v>45320</v>
      </c>
      <c r="J1146" s="1">
        <f>_xlfn.XLOOKUP(ohrm_timesheet_action_log[[#This Row],[timesheet_id]],ohrm_timesheet[timesheet_id],ohrm_timesheet[end_date],"NF",0,1)</f>
        <v>45326</v>
      </c>
      <c r="K1146">
        <f>_xlfn.XLOOKUP(ohrm_timesheet_action_log[[#This Row],[timesheet_id]],ohrm_timesheet[timesheet_id],ohrm_timesheet[Year],"NF",0,1)</f>
        <v>2024</v>
      </c>
      <c r="L1146">
        <f>_xlfn.XLOOKUP(ohrm_timesheet_action_log[[#This Row],[timesheet_id]],ohrm_timesheet[timesheet_id],ohrm_timesheet[Month],"NF",0,1)</f>
        <v>1</v>
      </c>
    </row>
    <row r="1147" spans="1:12" x14ac:dyDescent="0.3">
      <c r="A1147">
        <v>713</v>
      </c>
      <c r="B1147">
        <v>1142</v>
      </c>
      <c r="C1147" t="s">
        <v>683</v>
      </c>
      <c r="D1147" t="s">
        <v>675</v>
      </c>
      <c r="E1147" s="1">
        <v>45323</v>
      </c>
      <c r="F1147">
        <v>100001</v>
      </c>
      <c r="G1147" t="str">
        <f>_xlfn.XLOOKUP(ohrm_timesheet_action_log[[#This Row],[timesheet_id]],ohrm_timesheet[timesheet_id],ohrm_timesheet[Employee Name],"NF",0,1)</f>
        <v>Preeti Tyagi</v>
      </c>
      <c r="H1147" t="str">
        <f>_xlfn.XLOOKUP(ohrm_timesheet_action_log[[#This Row],[timesheet_id]],ohrm_timesheet[timesheet_id],ohrm_timesheet[state],"NF",0,1)</f>
        <v>APPROVED</v>
      </c>
      <c r="I1147" s="1">
        <f>_xlfn.XLOOKUP(ohrm_timesheet_action_log[[#This Row],[timesheet_id]],ohrm_timesheet[timesheet_id],ohrm_timesheet[start_date],"NF",0,1)</f>
        <v>45313</v>
      </c>
      <c r="J1147" s="1">
        <f>_xlfn.XLOOKUP(ohrm_timesheet_action_log[[#This Row],[timesheet_id]],ohrm_timesheet[timesheet_id],ohrm_timesheet[end_date],"NF",0,1)</f>
        <v>45319</v>
      </c>
      <c r="K1147">
        <f>_xlfn.XLOOKUP(ohrm_timesheet_action_log[[#This Row],[timesheet_id]],ohrm_timesheet[timesheet_id],ohrm_timesheet[Year],"NF",0,1)</f>
        <v>2024</v>
      </c>
      <c r="L1147">
        <f>_xlfn.XLOOKUP(ohrm_timesheet_action_log[[#This Row],[timesheet_id]],ohrm_timesheet[timesheet_id],ohrm_timesheet[Month],"NF",0,1)</f>
        <v>1</v>
      </c>
    </row>
    <row r="1148" spans="1:12" x14ac:dyDescent="0.3">
      <c r="A1148">
        <v>709</v>
      </c>
      <c r="B1148">
        <v>1143</v>
      </c>
      <c r="C1148" t="s">
        <v>683</v>
      </c>
      <c r="D1148" t="s">
        <v>675</v>
      </c>
      <c r="E1148" s="1">
        <v>45323</v>
      </c>
      <c r="F1148">
        <v>100001</v>
      </c>
      <c r="G1148" t="str">
        <f>_xlfn.XLOOKUP(ohrm_timesheet_action_log[[#This Row],[timesheet_id]],ohrm_timesheet[timesheet_id],ohrm_timesheet[Employee Name],"NF",0,1)</f>
        <v>Preeti Tyagi</v>
      </c>
      <c r="H1148" t="str">
        <f>_xlfn.XLOOKUP(ohrm_timesheet_action_log[[#This Row],[timesheet_id]],ohrm_timesheet[timesheet_id],ohrm_timesheet[state],"NF",0,1)</f>
        <v>APPROVED</v>
      </c>
      <c r="I1148" s="1">
        <f>_xlfn.XLOOKUP(ohrm_timesheet_action_log[[#This Row],[timesheet_id]],ohrm_timesheet[timesheet_id],ohrm_timesheet[start_date],"NF",0,1)</f>
        <v>45306</v>
      </c>
      <c r="J1148" s="1">
        <f>_xlfn.XLOOKUP(ohrm_timesheet_action_log[[#This Row],[timesheet_id]],ohrm_timesheet[timesheet_id],ohrm_timesheet[end_date],"NF",0,1)</f>
        <v>45312</v>
      </c>
      <c r="K1148">
        <f>_xlfn.XLOOKUP(ohrm_timesheet_action_log[[#This Row],[timesheet_id]],ohrm_timesheet[timesheet_id],ohrm_timesheet[Year],"NF",0,1)</f>
        <v>2024</v>
      </c>
      <c r="L1148">
        <f>_xlfn.XLOOKUP(ohrm_timesheet_action_log[[#This Row],[timesheet_id]],ohrm_timesheet[timesheet_id],ohrm_timesheet[Month],"NF",0,1)</f>
        <v>1</v>
      </c>
    </row>
    <row r="1149" spans="1:12" x14ac:dyDescent="0.3">
      <c r="A1149">
        <v>710</v>
      </c>
      <c r="B1149">
        <v>1144</v>
      </c>
      <c r="C1149" t="s">
        <v>683</v>
      </c>
      <c r="D1149" t="s">
        <v>675</v>
      </c>
      <c r="E1149" s="1">
        <v>45323</v>
      </c>
      <c r="F1149">
        <v>100001</v>
      </c>
      <c r="G1149" t="str">
        <f>_xlfn.XLOOKUP(ohrm_timesheet_action_log[[#This Row],[timesheet_id]],ohrm_timesheet[timesheet_id],ohrm_timesheet[Employee Name],"NF",0,1)</f>
        <v>Preeti Tyagi</v>
      </c>
      <c r="H1149" t="str">
        <f>_xlfn.XLOOKUP(ohrm_timesheet_action_log[[#This Row],[timesheet_id]],ohrm_timesheet[timesheet_id],ohrm_timesheet[state],"NF",0,1)</f>
        <v>APPROVED</v>
      </c>
      <c r="I1149" s="1">
        <f>_xlfn.XLOOKUP(ohrm_timesheet_action_log[[#This Row],[timesheet_id]],ohrm_timesheet[timesheet_id],ohrm_timesheet[start_date],"NF",0,1)</f>
        <v>45299</v>
      </c>
      <c r="J1149" s="1">
        <f>_xlfn.XLOOKUP(ohrm_timesheet_action_log[[#This Row],[timesheet_id]],ohrm_timesheet[timesheet_id],ohrm_timesheet[end_date],"NF",0,1)</f>
        <v>45305</v>
      </c>
      <c r="K1149">
        <f>_xlfn.XLOOKUP(ohrm_timesheet_action_log[[#This Row],[timesheet_id]],ohrm_timesheet[timesheet_id],ohrm_timesheet[Year],"NF",0,1)</f>
        <v>2024</v>
      </c>
      <c r="L1149">
        <f>_xlfn.XLOOKUP(ohrm_timesheet_action_log[[#This Row],[timesheet_id]],ohrm_timesheet[timesheet_id],ohrm_timesheet[Month],"NF",0,1)</f>
        <v>1</v>
      </c>
    </row>
    <row r="1150" spans="1:12" x14ac:dyDescent="0.3">
      <c r="A1150">
        <v>706</v>
      </c>
      <c r="B1150">
        <v>1145</v>
      </c>
      <c r="C1150" t="s">
        <v>683</v>
      </c>
      <c r="D1150" t="s">
        <v>675</v>
      </c>
      <c r="E1150" s="1">
        <v>45323</v>
      </c>
      <c r="F1150">
        <v>100001</v>
      </c>
      <c r="G1150" t="str">
        <f>_xlfn.XLOOKUP(ohrm_timesheet_action_log[[#This Row],[timesheet_id]],ohrm_timesheet[timesheet_id],ohrm_timesheet[Employee Name],"NF",0,1)</f>
        <v>Preeti Tyagi</v>
      </c>
      <c r="H1150" t="str">
        <f>_xlfn.XLOOKUP(ohrm_timesheet_action_log[[#This Row],[timesheet_id]],ohrm_timesheet[timesheet_id],ohrm_timesheet[state],"NF",0,1)</f>
        <v>APPROVED</v>
      </c>
      <c r="I1150" s="1">
        <f>_xlfn.XLOOKUP(ohrm_timesheet_action_log[[#This Row],[timesheet_id]],ohrm_timesheet[timesheet_id],ohrm_timesheet[start_date],"NF",0,1)</f>
        <v>45292</v>
      </c>
      <c r="J1150" s="1">
        <f>_xlfn.XLOOKUP(ohrm_timesheet_action_log[[#This Row],[timesheet_id]],ohrm_timesheet[timesheet_id],ohrm_timesheet[end_date],"NF",0,1)</f>
        <v>45298</v>
      </c>
      <c r="K1150">
        <f>_xlfn.XLOOKUP(ohrm_timesheet_action_log[[#This Row],[timesheet_id]],ohrm_timesheet[timesheet_id],ohrm_timesheet[Year],"NF",0,1)</f>
        <v>2024</v>
      </c>
      <c r="L1150">
        <f>_xlfn.XLOOKUP(ohrm_timesheet_action_log[[#This Row],[timesheet_id]],ohrm_timesheet[timesheet_id],ohrm_timesheet[Month],"NF",0,1)</f>
        <v>1</v>
      </c>
    </row>
    <row r="1151" spans="1:12" x14ac:dyDescent="0.3">
      <c r="A1151">
        <v>685</v>
      </c>
      <c r="B1151">
        <v>1146</v>
      </c>
      <c r="C1151" t="s">
        <v>683</v>
      </c>
      <c r="D1151" t="s">
        <v>675</v>
      </c>
      <c r="E1151" s="1">
        <v>45323</v>
      </c>
      <c r="F1151">
        <v>100001</v>
      </c>
      <c r="G1151" t="str">
        <f>_xlfn.XLOOKUP(ohrm_timesheet_action_log[[#This Row],[timesheet_id]],ohrm_timesheet[timesheet_id],ohrm_timesheet[Employee Name],"NF",0,1)</f>
        <v>Preeti Tyagi</v>
      </c>
      <c r="H1151" t="str">
        <f>_xlfn.XLOOKUP(ohrm_timesheet_action_log[[#This Row],[timesheet_id]],ohrm_timesheet[timesheet_id],ohrm_timesheet[state],"NF",0,1)</f>
        <v>APPROVED</v>
      </c>
      <c r="I1151" s="1">
        <f>_xlfn.XLOOKUP(ohrm_timesheet_action_log[[#This Row],[timesheet_id]],ohrm_timesheet[timesheet_id],ohrm_timesheet[start_date],"NF",0,1)</f>
        <v>45285</v>
      </c>
      <c r="J1151" s="1">
        <f>_xlfn.XLOOKUP(ohrm_timesheet_action_log[[#This Row],[timesheet_id]],ohrm_timesheet[timesheet_id],ohrm_timesheet[end_date],"NF",0,1)</f>
        <v>45291</v>
      </c>
      <c r="K1151">
        <f>_xlfn.XLOOKUP(ohrm_timesheet_action_log[[#This Row],[timesheet_id]],ohrm_timesheet[timesheet_id],ohrm_timesheet[Year],"NF",0,1)</f>
        <v>2023</v>
      </c>
      <c r="L1151">
        <f>_xlfn.XLOOKUP(ohrm_timesheet_action_log[[#This Row],[timesheet_id]],ohrm_timesheet[timesheet_id],ohrm_timesheet[Month],"NF",0,1)</f>
        <v>12</v>
      </c>
    </row>
    <row r="1152" spans="1:12" x14ac:dyDescent="0.3">
      <c r="A1152">
        <v>681</v>
      </c>
      <c r="B1152">
        <v>1147</v>
      </c>
      <c r="C1152" t="s">
        <v>683</v>
      </c>
      <c r="D1152" t="s">
        <v>675</v>
      </c>
      <c r="E1152" s="1">
        <v>45323</v>
      </c>
      <c r="F1152">
        <v>100001</v>
      </c>
      <c r="G1152" t="str">
        <f>_xlfn.XLOOKUP(ohrm_timesheet_action_log[[#This Row],[timesheet_id]],ohrm_timesheet[timesheet_id],ohrm_timesheet[Employee Name],"NF",0,1)</f>
        <v>Preeti Tyagi</v>
      </c>
      <c r="H1152" t="str">
        <f>_xlfn.XLOOKUP(ohrm_timesheet_action_log[[#This Row],[timesheet_id]],ohrm_timesheet[timesheet_id],ohrm_timesheet[state],"NF",0,1)</f>
        <v>APPROVED</v>
      </c>
      <c r="I1152" s="1">
        <f>_xlfn.XLOOKUP(ohrm_timesheet_action_log[[#This Row],[timesheet_id]],ohrm_timesheet[timesheet_id],ohrm_timesheet[start_date],"NF",0,1)</f>
        <v>45278</v>
      </c>
      <c r="J1152" s="1">
        <f>_xlfn.XLOOKUP(ohrm_timesheet_action_log[[#This Row],[timesheet_id]],ohrm_timesheet[timesheet_id],ohrm_timesheet[end_date],"NF",0,1)</f>
        <v>45284</v>
      </c>
      <c r="K1152">
        <f>_xlfn.XLOOKUP(ohrm_timesheet_action_log[[#This Row],[timesheet_id]],ohrm_timesheet[timesheet_id],ohrm_timesheet[Year],"NF",0,1)</f>
        <v>2023</v>
      </c>
      <c r="L1152">
        <f>_xlfn.XLOOKUP(ohrm_timesheet_action_log[[#This Row],[timesheet_id]],ohrm_timesheet[timesheet_id],ohrm_timesheet[Month],"NF",0,1)</f>
        <v>12</v>
      </c>
    </row>
    <row r="1153" spans="1:12" x14ac:dyDescent="0.3">
      <c r="A1153">
        <v>676</v>
      </c>
      <c r="B1153">
        <v>1148</v>
      </c>
      <c r="C1153" t="s">
        <v>683</v>
      </c>
      <c r="D1153" t="s">
        <v>675</v>
      </c>
      <c r="E1153" s="1">
        <v>45323</v>
      </c>
      <c r="F1153">
        <v>100001</v>
      </c>
      <c r="G1153" t="str">
        <f>_xlfn.XLOOKUP(ohrm_timesheet_action_log[[#This Row],[timesheet_id]],ohrm_timesheet[timesheet_id],ohrm_timesheet[Employee Name],"NF",0,1)</f>
        <v>Preeti Tyagi</v>
      </c>
      <c r="H1153" t="str">
        <f>_xlfn.XLOOKUP(ohrm_timesheet_action_log[[#This Row],[timesheet_id]],ohrm_timesheet[timesheet_id],ohrm_timesheet[state],"NF",0,1)</f>
        <v>APPROVED</v>
      </c>
      <c r="I1153" s="1">
        <f>_xlfn.XLOOKUP(ohrm_timesheet_action_log[[#This Row],[timesheet_id]],ohrm_timesheet[timesheet_id],ohrm_timesheet[start_date],"NF",0,1)</f>
        <v>45271</v>
      </c>
      <c r="J1153" s="1">
        <f>_xlfn.XLOOKUP(ohrm_timesheet_action_log[[#This Row],[timesheet_id]],ohrm_timesheet[timesheet_id],ohrm_timesheet[end_date],"NF",0,1)</f>
        <v>45277</v>
      </c>
      <c r="K1153">
        <f>_xlfn.XLOOKUP(ohrm_timesheet_action_log[[#This Row],[timesheet_id]],ohrm_timesheet[timesheet_id],ohrm_timesheet[Year],"NF",0,1)</f>
        <v>2023</v>
      </c>
      <c r="L1153">
        <f>_xlfn.XLOOKUP(ohrm_timesheet_action_log[[#This Row],[timesheet_id]],ohrm_timesheet[timesheet_id],ohrm_timesheet[Month],"NF",0,1)</f>
        <v>12</v>
      </c>
    </row>
    <row r="1154" spans="1:12" x14ac:dyDescent="0.3">
      <c r="A1154">
        <v>695</v>
      </c>
      <c r="B1154">
        <v>1149</v>
      </c>
      <c r="C1154" t="s">
        <v>683</v>
      </c>
      <c r="D1154" t="s">
        <v>675</v>
      </c>
      <c r="E1154" s="1">
        <v>45323</v>
      </c>
      <c r="F1154">
        <v>100001</v>
      </c>
      <c r="G1154" t="str">
        <f>_xlfn.XLOOKUP(ohrm_timesheet_action_log[[#This Row],[timesheet_id]],ohrm_timesheet[timesheet_id],ohrm_timesheet[Employee Name],"NF",0,1)</f>
        <v>Preeti Tyagi</v>
      </c>
      <c r="H1154" t="str">
        <f>_xlfn.XLOOKUP(ohrm_timesheet_action_log[[#This Row],[timesheet_id]],ohrm_timesheet[timesheet_id],ohrm_timesheet[state],"NF",0,1)</f>
        <v>APPROVED</v>
      </c>
      <c r="I1154" s="1">
        <f>_xlfn.XLOOKUP(ohrm_timesheet_action_log[[#This Row],[timesheet_id]],ohrm_timesheet[timesheet_id],ohrm_timesheet[start_date],"NF",0,1)</f>
        <v>45264</v>
      </c>
      <c r="J1154" s="1">
        <f>_xlfn.XLOOKUP(ohrm_timesheet_action_log[[#This Row],[timesheet_id]],ohrm_timesheet[timesheet_id],ohrm_timesheet[end_date],"NF",0,1)</f>
        <v>45270</v>
      </c>
      <c r="K1154">
        <f>_xlfn.XLOOKUP(ohrm_timesheet_action_log[[#This Row],[timesheet_id]],ohrm_timesheet[timesheet_id],ohrm_timesheet[Year],"NF",0,1)</f>
        <v>2023</v>
      </c>
      <c r="L1154">
        <f>_xlfn.XLOOKUP(ohrm_timesheet_action_log[[#This Row],[timesheet_id]],ohrm_timesheet[timesheet_id],ohrm_timesheet[Month],"NF",0,1)</f>
        <v>12</v>
      </c>
    </row>
    <row r="1155" spans="1:12" x14ac:dyDescent="0.3">
      <c r="A1155">
        <v>725</v>
      </c>
      <c r="B1155">
        <v>1150</v>
      </c>
      <c r="C1155" t="s">
        <v>683</v>
      </c>
      <c r="D1155" t="s">
        <v>675</v>
      </c>
      <c r="E1155" s="1">
        <v>45323</v>
      </c>
      <c r="F1155">
        <v>100001</v>
      </c>
      <c r="G1155" t="str">
        <f>_xlfn.XLOOKUP(ohrm_timesheet_action_log[[#This Row],[timesheet_id]],ohrm_timesheet[timesheet_id],ohrm_timesheet[Employee Name],"NF",0,1)</f>
        <v>Sourav Rathor</v>
      </c>
      <c r="H1155" t="str">
        <f>_xlfn.XLOOKUP(ohrm_timesheet_action_log[[#This Row],[timesheet_id]],ohrm_timesheet[timesheet_id],ohrm_timesheet[state],"NF",0,1)</f>
        <v>APPROVED</v>
      </c>
      <c r="I1155" s="1">
        <f>_xlfn.XLOOKUP(ohrm_timesheet_action_log[[#This Row],[timesheet_id]],ohrm_timesheet[timesheet_id],ohrm_timesheet[start_date],"NF",0,1)</f>
        <v>45313</v>
      </c>
      <c r="J1155" s="1">
        <f>_xlfn.XLOOKUP(ohrm_timesheet_action_log[[#This Row],[timesheet_id]],ohrm_timesheet[timesheet_id],ohrm_timesheet[end_date],"NF",0,1)</f>
        <v>45319</v>
      </c>
      <c r="K1155">
        <f>_xlfn.XLOOKUP(ohrm_timesheet_action_log[[#This Row],[timesheet_id]],ohrm_timesheet[timesheet_id],ohrm_timesheet[Year],"NF",0,1)</f>
        <v>2024</v>
      </c>
      <c r="L1155">
        <f>_xlfn.XLOOKUP(ohrm_timesheet_action_log[[#This Row],[timesheet_id]],ohrm_timesheet[timesheet_id],ohrm_timesheet[Month],"NF",0,1)</f>
        <v>1</v>
      </c>
    </row>
    <row r="1156" spans="1:12" x14ac:dyDescent="0.3">
      <c r="A1156">
        <v>712</v>
      </c>
      <c r="B1156">
        <v>1151</v>
      </c>
      <c r="C1156" t="s">
        <v>683</v>
      </c>
      <c r="D1156" t="s">
        <v>675</v>
      </c>
      <c r="E1156" s="1">
        <v>45323</v>
      </c>
      <c r="F1156">
        <v>100001</v>
      </c>
      <c r="G1156" t="str">
        <f>_xlfn.XLOOKUP(ohrm_timesheet_action_log[[#This Row],[timesheet_id]],ohrm_timesheet[timesheet_id],ohrm_timesheet[Employee Name],"NF",0,1)</f>
        <v>Sourav Rathor</v>
      </c>
      <c r="H1156" t="str">
        <f>_xlfn.XLOOKUP(ohrm_timesheet_action_log[[#This Row],[timesheet_id]],ohrm_timesheet[timesheet_id],ohrm_timesheet[state],"NF",0,1)</f>
        <v>APPROVED</v>
      </c>
      <c r="I1156" s="1">
        <f>_xlfn.XLOOKUP(ohrm_timesheet_action_log[[#This Row],[timesheet_id]],ohrm_timesheet[timesheet_id],ohrm_timesheet[start_date],"NF",0,1)</f>
        <v>45306</v>
      </c>
      <c r="J1156" s="1">
        <f>_xlfn.XLOOKUP(ohrm_timesheet_action_log[[#This Row],[timesheet_id]],ohrm_timesheet[timesheet_id],ohrm_timesheet[end_date],"NF",0,1)</f>
        <v>45312</v>
      </c>
      <c r="K1156">
        <f>_xlfn.XLOOKUP(ohrm_timesheet_action_log[[#This Row],[timesheet_id]],ohrm_timesheet[timesheet_id],ohrm_timesheet[Year],"NF",0,1)</f>
        <v>2024</v>
      </c>
      <c r="L1156">
        <f>_xlfn.XLOOKUP(ohrm_timesheet_action_log[[#This Row],[timesheet_id]],ohrm_timesheet[timesheet_id],ohrm_timesheet[Month],"NF",0,1)</f>
        <v>1</v>
      </c>
    </row>
    <row r="1157" spans="1:12" x14ac:dyDescent="0.3">
      <c r="A1157">
        <v>708</v>
      </c>
      <c r="B1157">
        <v>1152</v>
      </c>
      <c r="C1157" t="s">
        <v>683</v>
      </c>
      <c r="D1157" t="s">
        <v>675</v>
      </c>
      <c r="E1157" s="1">
        <v>45323</v>
      </c>
      <c r="F1157">
        <v>100001</v>
      </c>
      <c r="G1157" t="str">
        <f>_xlfn.XLOOKUP(ohrm_timesheet_action_log[[#This Row],[timesheet_id]],ohrm_timesheet[timesheet_id],ohrm_timesheet[Employee Name],"NF",0,1)</f>
        <v>Sourav Rathor</v>
      </c>
      <c r="H1157" t="str">
        <f>_xlfn.XLOOKUP(ohrm_timesheet_action_log[[#This Row],[timesheet_id]],ohrm_timesheet[timesheet_id],ohrm_timesheet[state],"NF",0,1)</f>
        <v>APPROVED</v>
      </c>
      <c r="I1157" s="1">
        <f>_xlfn.XLOOKUP(ohrm_timesheet_action_log[[#This Row],[timesheet_id]],ohrm_timesheet[timesheet_id],ohrm_timesheet[start_date],"NF",0,1)</f>
        <v>45299</v>
      </c>
      <c r="J1157" s="1">
        <f>_xlfn.XLOOKUP(ohrm_timesheet_action_log[[#This Row],[timesheet_id]],ohrm_timesheet[timesheet_id],ohrm_timesheet[end_date],"NF",0,1)</f>
        <v>45305</v>
      </c>
      <c r="K1157">
        <f>_xlfn.XLOOKUP(ohrm_timesheet_action_log[[#This Row],[timesheet_id]],ohrm_timesheet[timesheet_id],ohrm_timesheet[Year],"NF",0,1)</f>
        <v>2024</v>
      </c>
      <c r="L1157">
        <f>_xlfn.XLOOKUP(ohrm_timesheet_action_log[[#This Row],[timesheet_id]],ohrm_timesheet[timesheet_id],ohrm_timesheet[Month],"NF",0,1)</f>
        <v>1</v>
      </c>
    </row>
    <row r="1158" spans="1:12" x14ac:dyDescent="0.3">
      <c r="A1158">
        <v>704</v>
      </c>
      <c r="B1158">
        <v>1153</v>
      </c>
      <c r="C1158" t="s">
        <v>683</v>
      </c>
      <c r="D1158" t="s">
        <v>675</v>
      </c>
      <c r="E1158" s="1">
        <v>45323</v>
      </c>
      <c r="F1158">
        <v>100001</v>
      </c>
      <c r="G1158" t="str">
        <f>_xlfn.XLOOKUP(ohrm_timesheet_action_log[[#This Row],[timesheet_id]],ohrm_timesheet[timesheet_id],ohrm_timesheet[Employee Name],"NF",0,1)</f>
        <v>Sourav Rathor</v>
      </c>
      <c r="H1158" t="str">
        <f>_xlfn.XLOOKUP(ohrm_timesheet_action_log[[#This Row],[timesheet_id]],ohrm_timesheet[timesheet_id],ohrm_timesheet[state],"NF",0,1)</f>
        <v>APPROVED</v>
      </c>
      <c r="I1158" s="1">
        <f>_xlfn.XLOOKUP(ohrm_timesheet_action_log[[#This Row],[timesheet_id]],ohrm_timesheet[timesheet_id],ohrm_timesheet[start_date],"NF",0,1)</f>
        <v>45292</v>
      </c>
      <c r="J1158" s="1">
        <f>_xlfn.XLOOKUP(ohrm_timesheet_action_log[[#This Row],[timesheet_id]],ohrm_timesheet[timesheet_id],ohrm_timesheet[end_date],"NF",0,1)</f>
        <v>45298</v>
      </c>
      <c r="K1158">
        <f>_xlfn.XLOOKUP(ohrm_timesheet_action_log[[#This Row],[timesheet_id]],ohrm_timesheet[timesheet_id],ohrm_timesheet[Year],"NF",0,1)</f>
        <v>2024</v>
      </c>
      <c r="L1158">
        <f>_xlfn.XLOOKUP(ohrm_timesheet_action_log[[#This Row],[timesheet_id]],ohrm_timesheet[timesheet_id],ohrm_timesheet[Month],"NF",0,1)</f>
        <v>1</v>
      </c>
    </row>
    <row r="1159" spans="1:12" x14ac:dyDescent="0.3">
      <c r="A1159">
        <v>727</v>
      </c>
      <c r="B1159">
        <v>1154</v>
      </c>
      <c r="D1159" t="s">
        <v>676</v>
      </c>
      <c r="E1159" s="1">
        <v>45323</v>
      </c>
      <c r="F1159">
        <v>100001</v>
      </c>
      <c r="G1159" t="str">
        <f>_xlfn.XLOOKUP(ohrm_timesheet_action_log[[#This Row],[timesheet_id]],ohrm_timesheet[timesheet_id],ohrm_timesheet[Employee Name],"NF",0,1)</f>
        <v>Dinesh Agrawal</v>
      </c>
      <c r="H1159" t="str">
        <f>_xlfn.XLOOKUP(ohrm_timesheet_action_log[[#This Row],[timesheet_id]],ohrm_timesheet[timesheet_id],ohrm_timesheet[state],"NF",0,1)</f>
        <v>APPROVED</v>
      </c>
      <c r="I1159" s="1">
        <f>_xlfn.XLOOKUP(ohrm_timesheet_action_log[[#This Row],[timesheet_id]],ohrm_timesheet[timesheet_id],ohrm_timesheet[start_date],"NF",0,1)</f>
        <v>45313</v>
      </c>
      <c r="J1159" s="1">
        <f>_xlfn.XLOOKUP(ohrm_timesheet_action_log[[#This Row],[timesheet_id]],ohrm_timesheet[timesheet_id],ohrm_timesheet[end_date],"NF",0,1)</f>
        <v>45319</v>
      </c>
      <c r="K1159">
        <f>_xlfn.XLOOKUP(ohrm_timesheet_action_log[[#This Row],[timesheet_id]],ohrm_timesheet[timesheet_id],ohrm_timesheet[Year],"NF",0,1)</f>
        <v>2024</v>
      </c>
      <c r="L1159">
        <f>_xlfn.XLOOKUP(ohrm_timesheet_action_log[[#This Row],[timesheet_id]],ohrm_timesheet[timesheet_id],ohrm_timesheet[Month],"NF",0,1)</f>
        <v>1</v>
      </c>
    </row>
    <row r="1160" spans="1:12" x14ac:dyDescent="0.3">
      <c r="A1160">
        <v>711</v>
      </c>
      <c r="B1160">
        <v>1155</v>
      </c>
      <c r="D1160" t="s">
        <v>676</v>
      </c>
      <c r="E1160" s="1">
        <v>45323</v>
      </c>
      <c r="F1160">
        <v>100001</v>
      </c>
      <c r="G1160" t="str">
        <f>_xlfn.XLOOKUP(ohrm_timesheet_action_log[[#This Row],[timesheet_id]],ohrm_timesheet[timesheet_id],ohrm_timesheet[Employee Name],"NF",0,1)</f>
        <v>Dinesh Agrawal</v>
      </c>
      <c r="H1160" t="str">
        <f>_xlfn.XLOOKUP(ohrm_timesheet_action_log[[#This Row],[timesheet_id]],ohrm_timesheet[timesheet_id],ohrm_timesheet[state],"NF",0,1)</f>
        <v>APPROVED</v>
      </c>
      <c r="I1160" s="1">
        <f>_xlfn.XLOOKUP(ohrm_timesheet_action_log[[#This Row],[timesheet_id]],ohrm_timesheet[timesheet_id],ohrm_timesheet[start_date],"NF",0,1)</f>
        <v>45306</v>
      </c>
      <c r="J1160" s="1">
        <f>_xlfn.XLOOKUP(ohrm_timesheet_action_log[[#This Row],[timesheet_id]],ohrm_timesheet[timesheet_id],ohrm_timesheet[end_date],"NF",0,1)</f>
        <v>45312</v>
      </c>
      <c r="K1160">
        <f>_xlfn.XLOOKUP(ohrm_timesheet_action_log[[#This Row],[timesheet_id]],ohrm_timesheet[timesheet_id],ohrm_timesheet[Year],"NF",0,1)</f>
        <v>2024</v>
      </c>
      <c r="L1160">
        <f>_xlfn.XLOOKUP(ohrm_timesheet_action_log[[#This Row],[timesheet_id]],ohrm_timesheet[timesheet_id],ohrm_timesheet[Month],"NF",0,1)</f>
        <v>1</v>
      </c>
    </row>
    <row r="1161" spans="1:12" x14ac:dyDescent="0.3">
      <c r="A1161">
        <v>707</v>
      </c>
      <c r="B1161">
        <v>1156</v>
      </c>
      <c r="D1161" t="s">
        <v>676</v>
      </c>
      <c r="E1161" s="1">
        <v>45323</v>
      </c>
      <c r="F1161">
        <v>100001</v>
      </c>
      <c r="G1161" t="str">
        <f>_xlfn.XLOOKUP(ohrm_timesheet_action_log[[#This Row],[timesheet_id]],ohrm_timesheet[timesheet_id],ohrm_timesheet[Employee Name],"NF",0,1)</f>
        <v>Dinesh Agrawal</v>
      </c>
      <c r="H1161" t="str">
        <f>_xlfn.XLOOKUP(ohrm_timesheet_action_log[[#This Row],[timesheet_id]],ohrm_timesheet[timesheet_id],ohrm_timesheet[state],"NF",0,1)</f>
        <v>APPROVED</v>
      </c>
      <c r="I1161" s="1">
        <f>_xlfn.XLOOKUP(ohrm_timesheet_action_log[[#This Row],[timesheet_id]],ohrm_timesheet[timesheet_id],ohrm_timesheet[start_date],"NF",0,1)</f>
        <v>45299</v>
      </c>
      <c r="J1161" s="1">
        <f>_xlfn.XLOOKUP(ohrm_timesheet_action_log[[#This Row],[timesheet_id]],ohrm_timesheet[timesheet_id],ohrm_timesheet[end_date],"NF",0,1)</f>
        <v>45305</v>
      </c>
      <c r="K1161">
        <f>_xlfn.XLOOKUP(ohrm_timesheet_action_log[[#This Row],[timesheet_id]],ohrm_timesheet[timesheet_id],ohrm_timesheet[Year],"NF",0,1)</f>
        <v>2024</v>
      </c>
      <c r="L1161">
        <f>_xlfn.XLOOKUP(ohrm_timesheet_action_log[[#This Row],[timesheet_id]],ohrm_timesheet[timesheet_id],ohrm_timesheet[Month],"NF",0,1)</f>
        <v>1</v>
      </c>
    </row>
    <row r="1162" spans="1:12" x14ac:dyDescent="0.3">
      <c r="A1162">
        <v>728</v>
      </c>
      <c r="B1162">
        <v>1157</v>
      </c>
      <c r="D1162" t="s">
        <v>676</v>
      </c>
      <c r="E1162" s="1">
        <v>45323</v>
      </c>
      <c r="F1162">
        <v>100001</v>
      </c>
      <c r="G1162" t="str">
        <f>_xlfn.XLOOKUP(ohrm_timesheet_action_log[[#This Row],[timesheet_id]],ohrm_timesheet[timesheet_id],ohrm_timesheet[Employee Name],"NF",0,1)</f>
        <v>Dinesh Agrawal</v>
      </c>
      <c r="H1162" t="str">
        <f>_xlfn.XLOOKUP(ohrm_timesheet_action_log[[#This Row],[timesheet_id]],ohrm_timesheet[timesheet_id],ohrm_timesheet[state],"NF",0,1)</f>
        <v>APPROVED</v>
      </c>
      <c r="I1162" s="1">
        <f>_xlfn.XLOOKUP(ohrm_timesheet_action_log[[#This Row],[timesheet_id]],ohrm_timesheet[timesheet_id],ohrm_timesheet[start_date],"NF",0,1)</f>
        <v>45292</v>
      </c>
      <c r="J1162" s="1">
        <f>_xlfn.XLOOKUP(ohrm_timesheet_action_log[[#This Row],[timesheet_id]],ohrm_timesheet[timesheet_id],ohrm_timesheet[end_date],"NF",0,1)</f>
        <v>45298</v>
      </c>
      <c r="K1162">
        <f>_xlfn.XLOOKUP(ohrm_timesheet_action_log[[#This Row],[timesheet_id]],ohrm_timesheet[timesheet_id],ohrm_timesheet[Year],"NF",0,1)</f>
        <v>2024</v>
      </c>
      <c r="L1162">
        <f>_xlfn.XLOOKUP(ohrm_timesheet_action_log[[#This Row],[timesheet_id]],ohrm_timesheet[timesheet_id],ohrm_timesheet[Month],"NF",0,1)</f>
        <v>1</v>
      </c>
    </row>
    <row r="1163" spans="1:12" x14ac:dyDescent="0.3">
      <c r="A1163">
        <v>703</v>
      </c>
      <c r="B1163">
        <v>1158</v>
      </c>
      <c r="D1163" t="s">
        <v>676</v>
      </c>
      <c r="E1163" s="1">
        <v>45324</v>
      </c>
      <c r="F1163">
        <v>6</v>
      </c>
      <c r="G1163" t="str">
        <f>_xlfn.XLOOKUP(ohrm_timesheet_action_log[[#This Row],[timesheet_id]],ohrm_timesheet[timesheet_id],ohrm_timesheet[Employee Name],"NF",0,1)</f>
        <v>Shekhar Sharma</v>
      </c>
      <c r="H1163" t="str">
        <f>_xlfn.XLOOKUP(ohrm_timesheet_action_log[[#This Row],[timesheet_id]],ohrm_timesheet[timesheet_id],ohrm_timesheet[state],"NF",0,1)</f>
        <v>APPROVED</v>
      </c>
      <c r="I1163" s="1">
        <f>_xlfn.XLOOKUP(ohrm_timesheet_action_log[[#This Row],[timesheet_id]],ohrm_timesheet[timesheet_id],ohrm_timesheet[start_date],"NF",0,1)</f>
        <v>45292</v>
      </c>
      <c r="J1163" s="1">
        <f>_xlfn.XLOOKUP(ohrm_timesheet_action_log[[#This Row],[timesheet_id]],ohrm_timesheet[timesheet_id],ohrm_timesheet[end_date],"NF",0,1)</f>
        <v>45298</v>
      </c>
      <c r="K1163">
        <f>_xlfn.XLOOKUP(ohrm_timesheet_action_log[[#This Row],[timesheet_id]],ohrm_timesheet[timesheet_id],ohrm_timesheet[Year],"NF",0,1)</f>
        <v>2024</v>
      </c>
      <c r="L1163">
        <f>_xlfn.XLOOKUP(ohrm_timesheet_action_log[[#This Row],[timesheet_id]],ohrm_timesheet[timesheet_id],ohrm_timesheet[Month],"NF",0,1)</f>
        <v>1</v>
      </c>
    </row>
    <row r="1164" spans="1:12" x14ac:dyDescent="0.3">
      <c r="A1164">
        <v>730</v>
      </c>
      <c r="B1164">
        <v>1159</v>
      </c>
      <c r="D1164" t="s">
        <v>676</v>
      </c>
      <c r="E1164" s="1">
        <v>45324</v>
      </c>
      <c r="F1164">
        <v>6</v>
      </c>
      <c r="G1164" t="str">
        <f>_xlfn.XLOOKUP(ohrm_timesheet_action_log[[#This Row],[timesheet_id]],ohrm_timesheet[timesheet_id],ohrm_timesheet[Employee Name],"NF",0,1)</f>
        <v>Shekhar Sharma</v>
      </c>
      <c r="H1164" t="str">
        <f>_xlfn.XLOOKUP(ohrm_timesheet_action_log[[#This Row],[timesheet_id]],ohrm_timesheet[timesheet_id],ohrm_timesheet[state],"NF",0,1)</f>
        <v>APPROVED</v>
      </c>
      <c r="I1164" s="1">
        <f>_xlfn.XLOOKUP(ohrm_timesheet_action_log[[#This Row],[timesheet_id]],ohrm_timesheet[timesheet_id],ohrm_timesheet[start_date],"NF",0,1)</f>
        <v>45299</v>
      </c>
      <c r="J1164" s="1">
        <f>_xlfn.XLOOKUP(ohrm_timesheet_action_log[[#This Row],[timesheet_id]],ohrm_timesheet[timesheet_id],ohrm_timesheet[end_date],"NF",0,1)</f>
        <v>45305</v>
      </c>
      <c r="K1164">
        <f>_xlfn.XLOOKUP(ohrm_timesheet_action_log[[#This Row],[timesheet_id]],ohrm_timesheet[timesheet_id],ohrm_timesheet[Year],"NF",0,1)</f>
        <v>2024</v>
      </c>
      <c r="L1164">
        <f>_xlfn.XLOOKUP(ohrm_timesheet_action_log[[#This Row],[timesheet_id]],ohrm_timesheet[timesheet_id],ohrm_timesheet[Month],"NF",0,1)</f>
        <v>1</v>
      </c>
    </row>
    <row r="1165" spans="1:12" x14ac:dyDescent="0.3">
      <c r="A1165">
        <v>731</v>
      </c>
      <c r="B1165">
        <v>1160</v>
      </c>
      <c r="D1165" t="s">
        <v>676</v>
      </c>
      <c r="E1165" s="1">
        <v>45324</v>
      </c>
      <c r="F1165">
        <v>6</v>
      </c>
      <c r="G1165" t="str">
        <f>_xlfn.XLOOKUP(ohrm_timesheet_action_log[[#This Row],[timesheet_id]],ohrm_timesheet[timesheet_id],ohrm_timesheet[Employee Name],"NF",0,1)</f>
        <v>Shekhar Sharma</v>
      </c>
      <c r="H1165" t="str">
        <f>_xlfn.XLOOKUP(ohrm_timesheet_action_log[[#This Row],[timesheet_id]],ohrm_timesheet[timesheet_id],ohrm_timesheet[state],"NF",0,1)</f>
        <v>APPROVED</v>
      </c>
      <c r="I1165" s="1">
        <f>_xlfn.XLOOKUP(ohrm_timesheet_action_log[[#This Row],[timesheet_id]],ohrm_timesheet[timesheet_id],ohrm_timesheet[start_date],"NF",0,1)</f>
        <v>45306</v>
      </c>
      <c r="J1165" s="1">
        <f>_xlfn.XLOOKUP(ohrm_timesheet_action_log[[#This Row],[timesheet_id]],ohrm_timesheet[timesheet_id],ohrm_timesheet[end_date],"NF",0,1)</f>
        <v>45312</v>
      </c>
      <c r="K1165">
        <f>_xlfn.XLOOKUP(ohrm_timesheet_action_log[[#This Row],[timesheet_id]],ohrm_timesheet[timesheet_id],ohrm_timesheet[Year],"NF",0,1)</f>
        <v>2024</v>
      </c>
      <c r="L1165">
        <f>_xlfn.XLOOKUP(ohrm_timesheet_action_log[[#This Row],[timesheet_id]],ohrm_timesheet[timesheet_id],ohrm_timesheet[Month],"NF",0,1)</f>
        <v>1</v>
      </c>
    </row>
    <row r="1166" spans="1:12" x14ac:dyDescent="0.3">
      <c r="A1166">
        <v>732</v>
      </c>
      <c r="B1166">
        <v>1161</v>
      </c>
      <c r="D1166" t="s">
        <v>676</v>
      </c>
      <c r="E1166" s="1">
        <v>45324</v>
      </c>
      <c r="F1166">
        <v>6</v>
      </c>
      <c r="G1166" t="str">
        <f>_xlfn.XLOOKUP(ohrm_timesheet_action_log[[#This Row],[timesheet_id]],ohrm_timesheet[timesheet_id],ohrm_timesheet[Employee Name],"NF",0,1)</f>
        <v>Shekhar Sharma</v>
      </c>
      <c r="H1166" t="str">
        <f>_xlfn.XLOOKUP(ohrm_timesheet_action_log[[#This Row],[timesheet_id]],ohrm_timesheet[timesheet_id],ohrm_timesheet[state],"NF",0,1)</f>
        <v>APPROVED</v>
      </c>
      <c r="I1166" s="1">
        <f>_xlfn.XLOOKUP(ohrm_timesheet_action_log[[#This Row],[timesheet_id]],ohrm_timesheet[timesheet_id],ohrm_timesheet[start_date],"NF",0,1)</f>
        <v>45313</v>
      </c>
      <c r="J1166" s="1">
        <f>_xlfn.XLOOKUP(ohrm_timesheet_action_log[[#This Row],[timesheet_id]],ohrm_timesheet[timesheet_id],ohrm_timesheet[end_date],"NF",0,1)</f>
        <v>45319</v>
      </c>
      <c r="K1166">
        <f>_xlfn.XLOOKUP(ohrm_timesheet_action_log[[#This Row],[timesheet_id]],ohrm_timesheet[timesheet_id],ohrm_timesheet[Year],"NF",0,1)</f>
        <v>2024</v>
      </c>
      <c r="L1166">
        <f>_xlfn.XLOOKUP(ohrm_timesheet_action_log[[#This Row],[timesheet_id]],ohrm_timesheet[timesheet_id],ohrm_timesheet[Month],"NF",0,1)</f>
        <v>1</v>
      </c>
    </row>
    <row r="1167" spans="1:12" x14ac:dyDescent="0.3">
      <c r="A1167">
        <v>729</v>
      </c>
      <c r="B1167">
        <v>1162</v>
      </c>
      <c r="D1167" t="s">
        <v>676</v>
      </c>
      <c r="E1167" s="1">
        <v>45324</v>
      </c>
      <c r="F1167">
        <v>6</v>
      </c>
      <c r="G1167" t="str">
        <f>_xlfn.XLOOKUP(ohrm_timesheet_action_log[[#This Row],[timesheet_id]],ohrm_timesheet[timesheet_id],ohrm_timesheet[Employee Name],"NF",0,1)</f>
        <v>Shekhar Sharma</v>
      </c>
      <c r="H1167" t="str">
        <f>_xlfn.XLOOKUP(ohrm_timesheet_action_log[[#This Row],[timesheet_id]],ohrm_timesheet[timesheet_id],ohrm_timesheet[state],"NF",0,1)</f>
        <v>APPROVED</v>
      </c>
      <c r="I1167" s="1">
        <f>_xlfn.XLOOKUP(ohrm_timesheet_action_log[[#This Row],[timesheet_id]],ohrm_timesheet[timesheet_id],ohrm_timesheet[start_date],"NF",0,1)</f>
        <v>45320</v>
      </c>
      <c r="J1167" s="1">
        <f>_xlfn.XLOOKUP(ohrm_timesheet_action_log[[#This Row],[timesheet_id]],ohrm_timesheet[timesheet_id],ohrm_timesheet[end_date],"NF",0,1)</f>
        <v>45326</v>
      </c>
      <c r="K1167">
        <f>_xlfn.XLOOKUP(ohrm_timesheet_action_log[[#This Row],[timesheet_id]],ohrm_timesheet[timesheet_id],ohrm_timesheet[Year],"NF",0,1)</f>
        <v>2024</v>
      </c>
      <c r="L1167">
        <f>_xlfn.XLOOKUP(ohrm_timesheet_action_log[[#This Row],[timesheet_id]],ohrm_timesheet[timesheet_id],ohrm_timesheet[Month],"NF",0,1)</f>
        <v>1</v>
      </c>
    </row>
    <row r="1168" spans="1:12" x14ac:dyDescent="0.3">
      <c r="A1168">
        <v>719</v>
      </c>
      <c r="B1168">
        <v>1163</v>
      </c>
      <c r="D1168" t="s">
        <v>676</v>
      </c>
      <c r="E1168" s="1">
        <v>45324</v>
      </c>
      <c r="F1168">
        <v>15</v>
      </c>
      <c r="G1168" t="str">
        <f>_xlfn.XLOOKUP(ohrm_timesheet_action_log[[#This Row],[timesheet_id]],ohrm_timesheet[timesheet_id],ohrm_timesheet[Employee Name],"NF",0,1)</f>
        <v>Gaurav Kokcha</v>
      </c>
      <c r="H1168" t="str">
        <f>_xlfn.XLOOKUP(ohrm_timesheet_action_log[[#This Row],[timesheet_id]],ohrm_timesheet[timesheet_id],ohrm_timesheet[state],"NF",0,1)</f>
        <v>APPROVED</v>
      </c>
      <c r="I1168" s="1">
        <f>_xlfn.XLOOKUP(ohrm_timesheet_action_log[[#This Row],[timesheet_id]],ohrm_timesheet[timesheet_id],ohrm_timesheet[start_date],"NF",0,1)</f>
        <v>45320</v>
      </c>
      <c r="J1168" s="1">
        <f>_xlfn.XLOOKUP(ohrm_timesheet_action_log[[#This Row],[timesheet_id]],ohrm_timesheet[timesheet_id],ohrm_timesheet[end_date],"NF",0,1)</f>
        <v>45326</v>
      </c>
      <c r="K1168">
        <f>_xlfn.XLOOKUP(ohrm_timesheet_action_log[[#This Row],[timesheet_id]],ohrm_timesheet[timesheet_id],ohrm_timesheet[Year],"NF",0,1)</f>
        <v>2024</v>
      </c>
      <c r="L1168">
        <f>_xlfn.XLOOKUP(ohrm_timesheet_action_log[[#This Row],[timesheet_id]],ohrm_timesheet[timesheet_id],ohrm_timesheet[Month],"NF",0,1)</f>
        <v>1</v>
      </c>
    </row>
    <row r="1169" spans="1:12" x14ac:dyDescent="0.3">
      <c r="A1169">
        <v>729</v>
      </c>
      <c r="B1169">
        <v>1164</v>
      </c>
      <c r="C1169" t="s">
        <v>697</v>
      </c>
      <c r="D1169" t="s">
        <v>675</v>
      </c>
      <c r="E1169" s="1">
        <v>45327</v>
      </c>
      <c r="F1169">
        <v>100001</v>
      </c>
      <c r="G1169" t="str">
        <f>_xlfn.XLOOKUP(ohrm_timesheet_action_log[[#This Row],[timesheet_id]],ohrm_timesheet[timesheet_id],ohrm_timesheet[Employee Name],"NF",0,1)</f>
        <v>Shekhar Sharma</v>
      </c>
      <c r="H1169" t="str">
        <f>_xlfn.XLOOKUP(ohrm_timesheet_action_log[[#This Row],[timesheet_id]],ohrm_timesheet[timesheet_id],ohrm_timesheet[state],"NF",0,1)</f>
        <v>APPROVED</v>
      </c>
      <c r="I1169" s="1">
        <f>_xlfn.XLOOKUP(ohrm_timesheet_action_log[[#This Row],[timesheet_id]],ohrm_timesheet[timesheet_id],ohrm_timesheet[start_date],"NF",0,1)</f>
        <v>45320</v>
      </c>
      <c r="J1169" s="1">
        <f>_xlfn.XLOOKUP(ohrm_timesheet_action_log[[#This Row],[timesheet_id]],ohrm_timesheet[timesheet_id],ohrm_timesheet[end_date],"NF",0,1)</f>
        <v>45326</v>
      </c>
      <c r="K1169">
        <f>_xlfn.XLOOKUP(ohrm_timesheet_action_log[[#This Row],[timesheet_id]],ohrm_timesheet[timesheet_id],ohrm_timesheet[Year],"NF",0,1)</f>
        <v>2024</v>
      </c>
      <c r="L1169">
        <f>_xlfn.XLOOKUP(ohrm_timesheet_action_log[[#This Row],[timesheet_id]],ohrm_timesheet[timesheet_id],ohrm_timesheet[Month],"NF",0,1)</f>
        <v>1</v>
      </c>
    </row>
    <row r="1170" spans="1:12" x14ac:dyDescent="0.3">
      <c r="A1170">
        <v>732</v>
      </c>
      <c r="B1170">
        <v>1165</v>
      </c>
      <c r="C1170" t="s">
        <v>697</v>
      </c>
      <c r="D1170" t="s">
        <v>675</v>
      </c>
      <c r="E1170" s="1">
        <v>45327</v>
      </c>
      <c r="F1170">
        <v>100001</v>
      </c>
      <c r="G1170" t="str">
        <f>_xlfn.XLOOKUP(ohrm_timesheet_action_log[[#This Row],[timesheet_id]],ohrm_timesheet[timesheet_id],ohrm_timesheet[Employee Name],"NF",0,1)</f>
        <v>Shekhar Sharma</v>
      </c>
      <c r="H1170" t="str">
        <f>_xlfn.XLOOKUP(ohrm_timesheet_action_log[[#This Row],[timesheet_id]],ohrm_timesheet[timesheet_id],ohrm_timesheet[state],"NF",0,1)</f>
        <v>APPROVED</v>
      </c>
      <c r="I1170" s="1">
        <f>_xlfn.XLOOKUP(ohrm_timesheet_action_log[[#This Row],[timesheet_id]],ohrm_timesheet[timesheet_id],ohrm_timesheet[start_date],"NF",0,1)</f>
        <v>45313</v>
      </c>
      <c r="J1170" s="1">
        <f>_xlfn.XLOOKUP(ohrm_timesheet_action_log[[#This Row],[timesheet_id]],ohrm_timesheet[timesheet_id],ohrm_timesheet[end_date],"NF",0,1)</f>
        <v>45319</v>
      </c>
      <c r="K1170">
        <f>_xlfn.XLOOKUP(ohrm_timesheet_action_log[[#This Row],[timesheet_id]],ohrm_timesheet[timesheet_id],ohrm_timesheet[Year],"NF",0,1)</f>
        <v>2024</v>
      </c>
      <c r="L1170">
        <f>_xlfn.XLOOKUP(ohrm_timesheet_action_log[[#This Row],[timesheet_id]],ohrm_timesheet[timesheet_id],ohrm_timesheet[Month],"NF",0,1)</f>
        <v>1</v>
      </c>
    </row>
    <row r="1171" spans="1:12" x14ac:dyDescent="0.3">
      <c r="A1171">
        <v>731</v>
      </c>
      <c r="B1171">
        <v>1166</v>
      </c>
      <c r="C1171" t="s">
        <v>697</v>
      </c>
      <c r="D1171" t="s">
        <v>675</v>
      </c>
      <c r="E1171" s="1">
        <v>45327</v>
      </c>
      <c r="F1171">
        <v>100001</v>
      </c>
      <c r="G1171" t="str">
        <f>_xlfn.XLOOKUP(ohrm_timesheet_action_log[[#This Row],[timesheet_id]],ohrm_timesheet[timesheet_id],ohrm_timesheet[Employee Name],"NF",0,1)</f>
        <v>Shekhar Sharma</v>
      </c>
      <c r="H1171" t="str">
        <f>_xlfn.XLOOKUP(ohrm_timesheet_action_log[[#This Row],[timesheet_id]],ohrm_timesheet[timesheet_id],ohrm_timesheet[state],"NF",0,1)</f>
        <v>APPROVED</v>
      </c>
      <c r="I1171" s="1">
        <f>_xlfn.XLOOKUP(ohrm_timesheet_action_log[[#This Row],[timesheet_id]],ohrm_timesheet[timesheet_id],ohrm_timesheet[start_date],"NF",0,1)</f>
        <v>45306</v>
      </c>
      <c r="J1171" s="1">
        <f>_xlfn.XLOOKUP(ohrm_timesheet_action_log[[#This Row],[timesheet_id]],ohrm_timesheet[timesheet_id],ohrm_timesheet[end_date],"NF",0,1)</f>
        <v>45312</v>
      </c>
      <c r="K1171">
        <f>_xlfn.XLOOKUP(ohrm_timesheet_action_log[[#This Row],[timesheet_id]],ohrm_timesheet[timesheet_id],ohrm_timesheet[Year],"NF",0,1)</f>
        <v>2024</v>
      </c>
      <c r="L1171">
        <f>_xlfn.XLOOKUP(ohrm_timesheet_action_log[[#This Row],[timesheet_id]],ohrm_timesheet[timesheet_id],ohrm_timesheet[Month],"NF",0,1)</f>
        <v>1</v>
      </c>
    </row>
    <row r="1172" spans="1:12" x14ac:dyDescent="0.3">
      <c r="A1172">
        <v>730</v>
      </c>
      <c r="B1172">
        <v>1167</v>
      </c>
      <c r="C1172" t="s">
        <v>697</v>
      </c>
      <c r="D1172" t="s">
        <v>675</v>
      </c>
      <c r="E1172" s="1">
        <v>45327</v>
      </c>
      <c r="F1172">
        <v>100001</v>
      </c>
      <c r="G1172" t="str">
        <f>_xlfn.XLOOKUP(ohrm_timesheet_action_log[[#This Row],[timesheet_id]],ohrm_timesheet[timesheet_id],ohrm_timesheet[Employee Name],"NF",0,1)</f>
        <v>Shekhar Sharma</v>
      </c>
      <c r="H1172" t="str">
        <f>_xlfn.XLOOKUP(ohrm_timesheet_action_log[[#This Row],[timesheet_id]],ohrm_timesheet[timesheet_id],ohrm_timesheet[state],"NF",0,1)</f>
        <v>APPROVED</v>
      </c>
      <c r="I1172" s="1">
        <f>_xlfn.XLOOKUP(ohrm_timesheet_action_log[[#This Row],[timesheet_id]],ohrm_timesheet[timesheet_id],ohrm_timesheet[start_date],"NF",0,1)</f>
        <v>45299</v>
      </c>
      <c r="J1172" s="1">
        <f>_xlfn.XLOOKUP(ohrm_timesheet_action_log[[#This Row],[timesheet_id]],ohrm_timesheet[timesheet_id],ohrm_timesheet[end_date],"NF",0,1)</f>
        <v>45305</v>
      </c>
      <c r="K1172">
        <f>_xlfn.XLOOKUP(ohrm_timesheet_action_log[[#This Row],[timesheet_id]],ohrm_timesheet[timesheet_id],ohrm_timesheet[Year],"NF",0,1)</f>
        <v>2024</v>
      </c>
      <c r="L1172">
        <f>_xlfn.XLOOKUP(ohrm_timesheet_action_log[[#This Row],[timesheet_id]],ohrm_timesheet[timesheet_id],ohrm_timesheet[Month],"NF",0,1)</f>
        <v>1</v>
      </c>
    </row>
    <row r="1173" spans="1:12" x14ac:dyDescent="0.3">
      <c r="A1173">
        <v>703</v>
      </c>
      <c r="B1173">
        <v>1168</v>
      </c>
      <c r="C1173" t="s">
        <v>697</v>
      </c>
      <c r="D1173" t="s">
        <v>675</v>
      </c>
      <c r="E1173" s="1">
        <v>45327</v>
      </c>
      <c r="F1173">
        <v>100001</v>
      </c>
      <c r="G1173" t="str">
        <f>_xlfn.XLOOKUP(ohrm_timesheet_action_log[[#This Row],[timesheet_id]],ohrm_timesheet[timesheet_id],ohrm_timesheet[Employee Name],"NF",0,1)</f>
        <v>Shekhar Sharma</v>
      </c>
      <c r="H1173" t="str">
        <f>_xlfn.XLOOKUP(ohrm_timesheet_action_log[[#This Row],[timesheet_id]],ohrm_timesheet[timesheet_id],ohrm_timesheet[state],"NF",0,1)</f>
        <v>APPROVED</v>
      </c>
      <c r="I1173" s="1">
        <f>_xlfn.XLOOKUP(ohrm_timesheet_action_log[[#This Row],[timesheet_id]],ohrm_timesheet[timesheet_id],ohrm_timesheet[start_date],"NF",0,1)</f>
        <v>45292</v>
      </c>
      <c r="J1173" s="1">
        <f>_xlfn.XLOOKUP(ohrm_timesheet_action_log[[#This Row],[timesheet_id]],ohrm_timesheet[timesheet_id],ohrm_timesheet[end_date],"NF",0,1)</f>
        <v>45298</v>
      </c>
      <c r="K1173">
        <f>_xlfn.XLOOKUP(ohrm_timesheet_action_log[[#This Row],[timesheet_id]],ohrm_timesheet[timesheet_id],ohrm_timesheet[Year],"NF",0,1)</f>
        <v>2024</v>
      </c>
      <c r="L1173">
        <f>_xlfn.XLOOKUP(ohrm_timesheet_action_log[[#This Row],[timesheet_id]],ohrm_timesheet[timesheet_id],ohrm_timesheet[Month],"NF",0,1)</f>
        <v>1</v>
      </c>
    </row>
    <row r="1174" spans="1:12" x14ac:dyDescent="0.3">
      <c r="A1174">
        <v>719</v>
      </c>
      <c r="B1174">
        <v>1169</v>
      </c>
      <c r="D1174" t="s">
        <v>675</v>
      </c>
      <c r="E1174" s="1">
        <v>45328</v>
      </c>
      <c r="F1174">
        <v>3</v>
      </c>
      <c r="G1174" t="str">
        <f>_xlfn.XLOOKUP(ohrm_timesheet_action_log[[#This Row],[timesheet_id]],ohrm_timesheet[timesheet_id],ohrm_timesheet[Employee Name],"NF",0,1)</f>
        <v>Gaurav Kokcha</v>
      </c>
      <c r="H1174" t="str">
        <f>_xlfn.XLOOKUP(ohrm_timesheet_action_log[[#This Row],[timesheet_id]],ohrm_timesheet[timesheet_id],ohrm_timesheet[state],"NF",0,1)</f>
        <v>APPROVED</v>
      </c>
      <c r="I1174" s="1">
        <f>_xlfn.XLOOKUP(ohrm_timesheet_action_log[[#This Row],[timesheet_id]],ohrm_timesheet[timesheet_id],ohrm_timesheet[start_date],"NF",0,1)</f>
        <v>45320</v>
      </c>
      <c r="J1174" s="1">
        <f>_xlfn.XLOOKUP(ohrm_timesheet_action_log[[#This Row],[timesheet_id]],ohrm_timesheet[timesheet_id],ohrm_timesheet[end_date],"NF",0,1)</f>
        <v>45326</v>
      </c>
      <c r="K1174">
        <f>_xlfn.XLOOKUP(ohrm_timesheet_action_log[[#This Row],[timesheet_id]],ohrm_timesheet[timesheet_id],ohrm_timesheet[Year],"NF",0,1)</f>
        <v>2024</v>
      </c>
      <c r="L1174">
        <f>_xlfn.XLOOKUP(ohrm_timesheet_action_log[[#This Row],[timesheet_id]],ohrm_timesheet[timesheet_id],ohrm_timesheet[Month],"NF",0,1)</f>
        <v>1</v>
      </c>
    </row>
    <row r="1175" spans="1:12" x14ac:dyDescent="0.3">
      <c r="A1175">
        <v>722</v>
      </c>
      <c r="B1175">
        <v>1170</v>
      </c>
      <c r="D1175" t="s">
        <v>675</v>
      </c>
      <c r="E1175" s="1">
        <v>45328</v>
      </c>
      <c r="F1175">
        <v>3</v>
      </c>
      <c r="G1175" t="str">
        <f>_xlfn.XLOOKUP(ohrm_timesheet_action_log[[#This Row],[timesheet_id]],ohrm_timesheet[timesheet_id],ohrm_timesheet[Employee Name],"NF",0,1)</f>
        <v>Gaurav Kokcha</v>
      </c>
      <c r="H1175" t="str">
        <f>_xlfn.XLOOKUP(ohrm_timesheet_action_log[[#This Row],[timesheet_id]],ohrm_timesheet[timesheet_id],ohrm_timesheet[state],"NF",0,1)</f>
        <v>APPROVED</v>
      </c>
      <c r="I1175" s="1">
        <f>_xlfn.XLOOKUP(ohrm_timesheet_action_log[[#This Row],[timesheet_id]],ohrm_timesheet[timesheet_id],ohrm_timesheet[start_date],"NF",0,1)</f>
        <v>45313</v>
      </c>
      <c r="J1175" s="1">
        <f>_xlfn.XLOOKUP(ohrm_timesheet_action_log[[#This Row],[timesheet_id]],ohrm_timesheet[timesheet_id],ohrm_timesheet[end_date],"NF",0,1)</f>
        <v>45319</v>
      </c>
      <c r="K1175">
        <f>_xlfn.XLOOKUP(ohrm_timesheet_action_log[[#This Row],[timesheet_id]],ohrm_timesheet[timesheet_id],ohrm_timesheet[Year],"NF",0,1)</f>
        <v>2024</v>
      </c>
      <c r="L1175">
        <f>_xlfn.XLOOKUP(ohrm_timesheet_action_log[[#This Row],[timesheet_id]],ohrm_timesheet[timesheet_id],ohrm_timesheet[Month],"NF",0,1)</f>
        <v>1</v>
      </c>
    </row>
    <row r="1176" spans="1:12" x14ac:dyDescent="0.3">
      <c r="A1176">
        <v>721</v>
      </c>
      <c r="B1176">
        <v>1171</v>
      </c>
      <c r="D1176" t="s">
        <v>675</v>
      </c>
      <c r="E1176" s="1">
        <v>45328</v>
      </c>
      <c r="F1176">
        <v>3</v>
      </c>
      <c r="G1176" t="str">
        <f>_xlfn.XLOOKUP(ohrm_timesheet_action_log[[#This Row],[timesheet_id]],ohrm_timesheet[timesheet_id],ohrm_timesheet[Employee Name],"NF",0,1)</f>
        <v>Gaurav Kokcha</v>
      </c>
      <c r="H1176" t="str">
        <f>_xlfn.XLOOKUP(ohrm_timesheet_action_log[[#This Row],[timesheet_id]],ohrm_timesheet[timesheet_id],ohrm_timesheet[state],"NF",0,1)</f>
        <v>APPROVED</v>
      </c>
      <c r="I1176" s="1">
        <f>_xlfn.XLOOKUP(ohrm_timesheet_action_log[[#This Row],[timesheet_id]],ohrm_timesheet[timesheet_id],ohrm_timesheet[start_date],"NF",0,1)</f>
        <v>45306</v>
      </c>
      <c r="J1176" s="1">
        <f>_xlfn.XLOOKUP(ohrm_timesheet_action_log[[#This Row],[timesheet_id]],ohrm_timesheet[timesheet_id],ohrm_timesheet[end_date],"NF",0,1)</f>
        <v>45312</v>
      </c>
      <c r="K1176">
        <f>_xlfn.XLOOKUP(ohrm_timesheet_action_log[[#This Row],[timesheet_id]],ohrm_timesheet[timesheet_id],ohrm_timesheet[Year],"NF",0,1)</f>
        <v>2024</v>
      </c>
      <c r="L1176">
        <f>_xlfn.XLOOKUP(ohrm_timesheet_action_log[[#This Row],[timesheet_id]],ohrm_timesheet[timesheet_id],ohrm_timesheet[Month],"NF",0,1)</f>
        <v>1</v>
      </c>
    </row>
    <row r="1177" spans="1:12" x14ac:dyDescent="0.3">
      <c r="A1177">
        <v>720</v>
      </c>
      <c r="B1177">
        <v>1172</v>
      </c>
      <c r="D1177" t="s">
        <v>675</v>
      </c>
      <c r="E1177" s="1">
        <v>45328</v>
      </c>
      <c r="F1177">
        <v>3</v>
      </c>
      <c r="G1177" t="str">
        <f>_xlfn.XLOOKUP(ohrm_timesheet_action_log[[#This Row],[timesheet_id]],ohrm_timesheet[timesheet_id],ohrm_timesheet[Employee Name],"NF",0,1)</f>
        <v>Gaurav Kokcha</v>
      </c>
      <c r="H1177" t="str">
        <f>_xlfn.XLOOKUP(ohrm_timesheet_action_log[[#This Row],[timesheet_id]],ohrm_timesheet[timesheet_id],ohrm_timesheet[state],"NF",0,1)</f>
        <v>APPROVED</v>
      </c>
      <c r="I1177" s="1">
        <f>_xlfn.XLOOKUP(ohrm_timesheet_action_log[[#This Row],[timesheet_id]],ohrm_timesheet[timesheet_id],ohrm_timesheet[start_date],"NF",0,1)</f>
        <v>45299</v>
      </c>
      <c r="J1177" s="1">
        <f>_xlfn.XLOOKUP(ohrm_timesheet_action_log[[#This Row],[timesheet_id]],ohrm_timesheet[timesheet_id],ohrm_timesheet[end_date],"NF",0,1)</f>
        <v>45305</v>
      </c>
      <c r="K1177">
        <f>_xlfn.XLOOKUP(ohrm_timesheet_action_log[[#This Row],[timesheet_id]],ohrm_timesheet[timesheet_id],ohrm_timesheet[Year],"NF",0,1)</f>
        <v>2024</v>
      </c>
      <c r="L1177">
        <f>_xlfn.XLOOKUP(ohrm_timesheet_action_log[[#This Row],[timesheet_id]],ohrm_timesheet[timesheet_id],ohrm_timesheet[Month],"NF",0,1)</f>
        <v>1</v>
      </c>
    </row>
    <row r="1178" spans="1:12" x14ac:dyDescent="0.3">
      <c r="A1178">
        <v>705</v>
      </c>
      <c r="B1178">
        <v>1173</v>
      </c>
      <c r="D1178" t="s">
        <v>675</v>
      </c>
      <c r="E1178" s="1">
        <v>45328</v>
      </c>
      <c r="F1178">
        <v>3</v>
      </c>
      <c r="G1178" t="str">
        <f>_xlfn.XLOOKUP(ohrm_timesheet_action_log[[#This Row],[timesheet_id]],ohrm_timesheet[timesheet_id],ohrm_timesheet[Employee Name],"NF",0,1)</f>
        <v>Gaurav Kokcha</v>
      </c>
      <c r="H1178" t="str">
        <f>_xlfn.XLOOKUP(ohrm_timesheet_action_log[[#This Row],[timesheet_id]],ohrm_timesheet[timesheet_id],ohrm_timesheet[state],"NF",0,1)</f>
        <v>APPROVED</v>
      </c>
      <c r="I1178" s="1">
        <f>_xlfn.XLOOKUP(ohrm_timesheet_action_log[[#This Row],[timesheet_id]],ohrm_timesheet[timesheet_id],ohrm_timesheet[start_date],"NF",0,1)</f>
        <v>45292</v>
      </c>
      <c r="J1178" s="1">
        <f>_xlfn.XLOOKUP(ohrm_timesheet_action_log[[#This Row],[timesheet_id]],ohrm_timesheet[timesheet_id],ohrm_timesheet[end_date],"NF",0,1)</f>
        <v>45298</v>
      </c>
      <c r="K1178">
        <f>_xlfn.XLOOKUP(ohrm_timesheet_action_log[[#This Row],[timesheet_id]],ohrm_timesheet[timesheet_id],ohrm_timesheet[Year],"NF",0,1)</f>
        <v>2024</v>
      </c>
      <c r="L1178">
        <f>_xlfn.XLOOKUP(ohrm_timesheet_action_log[[#This Row],[timesheet_id]],ohrm_timesheet[timesheet_id],ohrm_timesheet[Month],"NF",0,1)</f>
        <v>1</v>
      </c>
    </row>
    <row r="1179" spans="1:12" x14ac:dyDescent="0.3">
      <c r="A1179">
        <v>727</v>
      </c>
      <c r="B1179">
        <v>1174</v>
      </c>
      <c r="D1179" t="s">
        <v>675</v>
      </c>
      <c r="E1179" s="1">
        <v>45328</v>
      </c>
      <c r="F1179">
        <v>3</v>
      </c>
      <c r="G1179" t="str">
        <f>_xlfn.XLOOKUP(ohrm_timesheet_action_log[[#This Row],[timesheet_id]],ohrm_timesheet[timesheet_id],ohrm_timesheet[Employee Name],"NF",0,1)</f>
        <v>Dinesh Agrawal</v>
      </c>
      <c r="H1179" t="str">
        <f>_xlfn.XLOOKUP(ohrm_timesheet_action_log[[#This Row],[timesheet_id]],ohrm_timesheet[timesheet_id],ohrm_timesheet[state],"NF",0,1)</f>
        <v>APPROVED</v>
      </c>
      <c r="I1179" s="1">
        <f>_xlfn.XLOOKUP(ohrm_timesheet_action_log[[#This Row],[timesheet_id]],ohrm_timesheet[timesheet_id],ohrm_timesheet[start_date],"NF",0,1)</f>
        <v>45313</v>
      </c>
      <c r="J1179" s="1">
        <f>_xlfn.XLOOKUP(ohrm_timesheet_action_log[[#This Row],[timesheet_id]],ohrm_timesheet[timesheet_id],ohrm_timesheet[end_date],"NF",0,1)</f>
        <v>45319</v>
      </c>
      <c r="K1179">
        <f>_xlfn.XLOOKUP(ohrm_timesheet_action_log[[#This Row],[timesheet_id]],ohrm_timesheet[timesheet_id],ohrm_timesheet[Year],"NF",0,1)</f>
        <v>2024</v>
      </c>
      <c r="L1179">
        <f>_xlfn.XLOOKUP(ohrm_timesheet_action_log[[#This Row],[timesheet_id]],ohrm_timesheet[timesheet_id],ohrm_timesheet[Month],"NF",0,1)</f>
        <v>1</v>
      </c>
    </row>
    <row r="1180" spans="1:12" x14ac:dyDescent="0.3">
      <c r="A1180">
        <v>711</v>
      </c>
      <c r="B1180">
        <v>1175</v>
      </c>
      <c r="D1180" t="s">
        <v>675</v>
      </c>
      <c r="E1180" s="1">
        <v>45328</v>
      </c>
      <c r="F1180">
        <v>3</v>
      </c>
      <c r="G1180" t="str">
        <f>_xlfn.XLOOKUP(ohrm_timesheet_action_log[[#This Row],[timesheet_id]],ohrm_timesheet[timesheet_id],ohrm_timesheet[Employee Name],"NF",0,1)</f>
        <v>Dinesh Agrawal</v>
      </c>
      <c r="H1180" t="str">
        <f>_xlfn.XLOOKUP(ohrm_timesheet_action_log[[#This Row],[timesheet_id]],ohrm_timesheet[timesheet_id],ohrm_timesheet[state],"NF",0,1)</f>
        <v>APPROVED</v>
      </c>
      <c r="I1180" s="1">
        <f>_xlfn.XLOOKUP(ohrm_timesheet_action_log[[#This Row],[timesheet_id]],ohrm_timesheet[timesheet_id],ohrm_timesheet[start_date],"NF",0,1)</f>
        <v>45306</v>
      </c>
      <c r="J1180" s="1">
        <f>_xlfn.XLOOKUP(ohrm_timesheet_action_log[[#This Row],[timesheet_id]],ohrm_timesheet[timesheet_id],ohrm_timesheet[end_date],"NF",0,1)</f>
        <v>45312</v>
      </c>
      <c r="K1180">
        <f>_xlfn.XLOOKUP(ohrm_timesheet_action_log[[#This Row],[timesheet_id]],ohrm_timesheet[timesheet_id],ohrm_timesheet[Year],"NF",0,1)</f>
        <v>2024</v>
      </c>
      <c r="L1180">
        <f>_xlfn.XLOOKUP(ohrm_timesheet_action_log[[#This Row],[timesheet_id]],ohrm_timesheet[timesheet_id],ohrm_timesheet[Month],"NF",0,1)</f>
        <v>1</v>
      </c>
    </row>
    <row r="1181" spans="1:12" x14ac:dyDescent="0.3">
      <c r="A1181">
        <v>707</v>
      </c>
      <c r="B1181">
        <v>1176</v>
      </c>
      <c r="D1181" t="s">
        <v>675</v>
      </c>
      <c r="E1181" s="1">
        <v>45328</v>
      </c>
      <c r="F1181">
        <v>3</v>
      </c>
      <c r="G1181" t="str">
        <f>_xlfn.XLOOKUP(ohrm_timesheet_action_log[[#This Row],[timesheet_id]],ohrm_timesheet[timesheet_id],ohrm_timesheet[Employee Name],"NF",0,1)</f>
        <v>Dinesh Agrawal</v>
      </c>
      <c r="H1181" t="str">
        <f>_xlfn.XLOOKUP(ohrm_timesheet_action_log[[#This Row],[timesheet_id]],ohrm_timesheet[timesheet_id],ohrm_timesheet[state],"NF",0,1)</f>
        <v>APPROVED</v>
      </c>
      <c r="I1181" s="1">
        <f>_xlfn.XLOOKUP(ohrm_timesheet_action_log[[#This Row],[timesheet_id]],ohrm_timesheet[timesheet_id],ohrm_timesheet[start_date],"NF",0,1)</f>
        <v>45299</v>
      </c>
      <c r="J1181" s="1">
        <f>_xlfn.XLOOKUP(ohrm_timesheet_action_log[[#This Row],[timesheet_id]],ohrm_timesheet[timesheet_id],ohrm_timesheet[end_date],"NF",0,1)</f>
        <v>45305</v>
      </c>
      <c r="K1181">
        <f>_xlfn.XLOOKUP(ohrm_timesheet_action_log[[#This Row],[timesheet_id]],ohrm_timesheet[timesheet_id],ohrm_timesheet[Year],"NF",0,1)</f>
        <v>2024</v>
      </c>
      <c r="L1181">
        <f>_xlfn.XLOOKUP(ohrm_timesheet_action_log[[#This Row],[timesheet_id]],ohrm_timesheet[timesheet_id],ohrm_timesheet[Month],"NF",0,1)</f>
        <v>1</v>
      </c>
    </row>
    <row r="1182" spans="1:12" x14ac:dyDescent="0.3">
      <c r="A1182">
        <v>728</v>
      </c>
      <c r="B1182">
        <v>1177</v>
      </c>
      <c r="D1182" t="s">
        <v>675</v>
      </c>
      <c r="E1182" s="1">
        <v>45328</v>
      </c>
      <c r="F1182">
        <v>3</v>
      </c>
      <c r="G1182" t="str">
        <f>_xlfn.XLOOKUP(ohrm_timesheet_action_log[[#This Row],[timesheet_id]],ohrm_timesheet[timesheet_id],ohrm_timesheet[Employee Name],"NF",0,1)</f>
        <v>Dinesh Agrawal</v>
      </c>
      <c r="H1182" t="str">
        <f>_xlfn.XLOOKUP(ohrm_timesheet_action_log[[#This Row],[timesheet_id]],ohrm_timesheet[timesheet_id],ohrm_timesheet[state],"NF",0,1)</f>
        <v>APPROVED</v>
      </c>
      <c r="I1182" s="1">
        <f>_xlfn.XLOOKUP(ohrm_timesheet_action_log[[#This Row],[timesheet_id]],ohrm_timesheet[timesheet_id],ohrm_timesheet[start_date],"NF",0,1)</f>
        <v>45292</v>
      </c>
      <c r="J1182" s="1">
        <f>_xlfn.XLOOKUP(ohrm_timesheet_action_log[[#This Row],[timesheet_id]],ohrm_timesheet[timesheet_id],ohrm_timesheet[end_date],"NF",0,1)</f>
        <v>45298</v>
      </c>
      <c r="K1182">
        <f>_xlfn.XLOOKUP(ohrm_timesheet_action_log[[#This Row],[timesheet_id]],ohrm_timesheet[timesheet_id],ohrm_timesheet[Year],"NF",0,1)</f>
        <v>2024</v>
      </c>
      <c r="L1182">
        <f>_xlfn.XLOOKUP(ohrm_timesheet_action_log[[#This Row],[timesheet_id]],ohrm_timesheet[timesheet_id],ohrm_timesheet[Month],"NF",0,1)</f>
        <v>1</v>
      </c>
    </row>
    <row r="1183" spans="1:12" x14ac:dyDescent="0.3">
      <c r="A1183">
        <v>682</v>
      </c>
      <c r="B1183">
        <v>1178</v>
      </c>
      <c r="D1183" t="s">
        <v>675</v>
      </c>
      <c r="E1183" s="1">
        <v>45328</v>
      </c>
      <c r="F1183">
        <v>3</v>
      </c>
      <c r="G1183" t="str">
        <f>_xlfn.XLOOKUP(ohrm_timesheet_action_log[[#This Row],[timesheet_id]],ohrm_timesheet[timesheet_id],ohrm_timesheet[Employee Name],"NF",0,1)</f>
        <v>Dinesh Agrawal</v>
      </c>
      <c r="H1183" t="str">
        <f>_xlfn.XLOOKUP(ohrm_timesheet_action_log[[#This Row],[timesheet_id]],ohrm_timesheet[timesheet_id],ohrm_timesheet[state],"NF",0,1)</f>
        <v>APPROVED</v>
      </c>
      <c r="I1183" s="1">
        <f>_xlfn.XLOOKUP(ohrm_timesheet_action_log[[#This Row],[timesheet_id]],ohrm_timesheet[timesheet_id],ohrm_timesheet[start_date],"NF",0,1)</f>
        <v>45278</v>
      </c>
      <c r="J1183" s="1">
        <f>_xlfn.XLOOKUP(ohrm_timesheet_action_log[[#This Row],[timesheet_id]],ohrm_timesheet[timesheet_id],ohrm_timesheet[end_date],"NF",0,1)</f>
        <v>45284</v>
      </c>
      <c r="K1183">
        <f>_xlfn.XLOOKUP(ohrm_timesheet_action_log[[#This Row],[timesheet_id]],ohrm_timesheet[timesheet_id],ohrm_timesheet[Year],"NF",0,1)</f>
        <v>2023</v>
      </c>
      <c r="L1183">
        <f>_xlfn.XLOOKUP(ohrm_timesheet_action_log[[#This Row],[timesheet_id]],ohrm_timesheet[timesheet_id],ohrm_timesheet[Month],"NF",0,1)</f>
        <v>12</v>
      </c>
    </row>
    <row r="1184" spans="1:12" x14ac:dyDescent="0.3">
      <c r="A1184">
        <v>680</v>
      </c>
      <c r="B1184">
        <v>1179</v>
      </c>
      <c r="D1184" t="s">
        <v>675</v>
      </c>
      <c r="E1184" s="1">
        <v>45328</v>
      </c>
      <c r="F1184">
        <v>3</v>
      </c>
      <c r="G1184" t="str">
        <f>_xlfn.XLOOKUP(ohrm_timesheet_action_log[[#This Row],[timesheet_id]],ohrm_timesheet[timesheet_id],ohrm_timesheet[Employee Name],"NF",0,1)</f>
        <v>Dinesh Agrawal</v>
      </c>
      <c r="H1184" t="str">
        <f>_xlfn.XLOOKUP(ohrm_timesheet_action_log[[#This Row],[timesheet_id]],ohrm_timesheet[timesheet_id],ohrm_timesheet[state],"NF",0,1)</f>
        <v>APPROVED</v>
      </c>
      <c r="I1184" s="1">
        <f>_xlfn.XLOOKUP(ohrm_timesheet_action_log[[#This Row],[timesheet_id]],ohrm_timesheet[timesheet_id],ohrm_timesheet[start_date],"NF",0,1)</f>
        <v>45271</v>
      </c>
      <c r="J1184" s="1">
        <f>_xlfn.XLOOKUP(ohrm_timesheet_action_log[[#This Row],[timesheet_id]],ohrm_timesheet[timesheet_id],ohrm_timesheet[end_date],"NF",0,1)</f>
        <v>45277</v>
      </c>
      <c r="K1184">
        <f>_xlfn.XLOOKUP(ohrm_timesheet_action_log[[#This Row],[timesheet_id]],ohrm_timesheet[timesheet_id],ohrm_timesheet[Year],"NF",0,1)</f>
        <v>2023</v>
      </c>
      <c r="L1184">
        <f>_xlfn.XLOOKUP(ohrm_timesheet_action_log[[#This Row],[timesheet_id]],ohrm_timesheet[timesheet_id],ohrm_timesheet[Month],"NF",0,1)</f>
        <v>12</v>
      </c>
    </row>
    <row r="1185" spans="1:12" x14ac:dyDescent="0.3">
      <c r="A1185">
        <v>667</v>
      </c>
      <c r="B1185">
        <v>1180</v>
      </c>
      <c r="D1185" t="s">
        <v>675</v>
      </c>
      <c r="E1185" s="1">
        <v>45328</v>
      </c>
      <c r="F1185">
        <v>3</v>
      </c>
      <c r="G1185" t="str">
        <f>_xlfn.XLOOKUP(ohrm_timesheet_action_log[[#This Row],[timesheet_id]],ohrm_timesheet[timesheet_id],ohrm_timesheet[Employee Name],"NF",0,1)</f>
        <v>Dinesh Agrawal</v>
      </c>
      <c r="H1185" t="str">
        <f>_xlfn.XLOOKUP(ohrm_timesheet_action_log[[#This Row],[timesheet_id]],ohrm_timesheet[timesheet_id],ohrm_timesheet[state],"NF",0,1)</f>
        <v>APPROVED</v>
      </c>
      <c r="I1185" s="1">
        <f>_xlfn.XLOOKUP(ohrm_timesheet_action_log[[#This Row],[timesheet_id]],ohrm_timesheet[timesheet_id],ohrm_timesheet[start_date],"NF",0,1)</f>
        <v>45264</v>
      </c>
      <c r="J1185" s="1">
        <f>_xlfn.XLOOKUP(ohrm_timesheet_action_log[[#This Row],[timesheet_id]],ohrm_timesheet[timesheet_id],ohrm_timesheet[end_date],"NF",0,1)</f>
        <v>45270</v>
      </c>
      <c r="K1185">
        <f>_xlfn.XLOOKUP(ohrm_timesheet_action_log[[#This Row],[timesheet_id]],ohrm_timesheet[timesheet_id],ohrm_timesheet[Year],"NF",0,1)</f>
        <v>2023</v>
      </c>
      <c r="L1185">
        <f>_xlfn.XLOOKUP(ohrm_timesheet_action_log[[#This Row],[timesheet_id]],ohrm_timesheet[timesheet_id],ohrm_timesheet[Month],"NF",0,1)</f>
        <v>12</v>
      </c>
    </row>
    <row r="1186" spans="1:12" x14ac:dyDescent="0.3">
      <c r="A1186">
        <v>701</v>
      </c>
      <c r="B1186">
        <v>1181</v>
      </c>
      <c r="D1186" t="s">
        <v>675</v>
      </c>
      <c r="E1186" s="1">
        <v>45328</v>
      </c>
      <c r="F1186">
        <v>3</v>
      </c>
      <c r="G1186" t="str">
        <f>_xlfn.XLOOKUP(ohrm_timesheet_action_log[[#This Row],[timesheet_id]],ohrm_timesheet[timesheet_id],ohrm_timesheet[Employee Name],"NF",0,1)</f>
        <v>Neha Chaudhary</v>
      </c>
      <c r="H1186" t="str">
        <f>_xlfn.XLOOKUP(ohrm_timesheet_action_log[[#This Row],[timesheet_id]],ohrm_timesheet[timesheet_id],ohrm_timesheet[state],"NF",0,1)</f>
        <v>APPROVED</v>
      </c>
      <c r="I1186" s="1">
        <f>_xlfn.XLOOKUP(ohrm_timesheet_action_log[[#This Row],[timesheet_id]],ohrm_timesheet[timesheet_id],ohrm_timesheet[start_date],"NF",0,1)</f>
        <v>45278</v>
      </c>
      <c r="J1186" s="1">
        <f>_xlfn.XLOOKUP(ohrm_timesheet_action_log[[#This Row],[timesheet_id]],ohrm_timesheet[timesheet_id],ohrm_timesheet[end_date],"NF",0,1)</f>
        <v>45284</v>
      </c>
      <c r="K1186">
        <f>_xlfn.XLOOKUP(ohrm_timesheet_action_log[[#This Row],[timesheet_id]],ohrm_timesheet[timesheet_id],ohrm_timesheet[Year],"NF",0,1)</f>
        <v>2023</v>
      </c>
      <c r="L1186">
        <f>_xlfn.XLOOKUP(ohrm_timesheet_action_log[[#This Row],[timesheet_id]],ohrm_timesheet[timesheet_id],ohrm_timesheet[Month],"NF",0,1)</f>
        <v>12</v>
      </c>
    </row>
    <row r="1187" spans="1:12" x14ac:dyDescent="0.3">
      <c r="A1187">
        <v>700</v>
      </c>
      <c r="B1187">
        <v>1182</v>
      </c>
      <c r="D1187" t="s">
        <v>675</v>
      </c>
      <c r="E1187" s="1">
        <v>45328</v>
      </c>
      <c r="F1187">
        <v>3</v>
      </c>
      <c r="G1187" t="str">
        <f>_xlfn.XLOOKUP(ohrm_timesheet_action_log[[#This Row],[timesheet_id]],ohrm_timesheet[timesheet_id],ohrm_timesheet[Employee Name],"NF",0,1)</f>
        <v>Neha Chaudhary</v>
      </c>
      <c r="H1187" t="str">
        <f>_xlfn.XLOOKUP(ohrm_timesheet_action_log[[#This Row],[timesheet_id]],ohrm_timesheet[timesheet_id],ohrm_timesheet[state],"NF",0,1)</f>
        <v>APPROVED</v>
      </c>
      <c r="I1187" s="1">
        <f>_xlfn.XLOOKUP(ohrm_timesheet_action_log[[#This Row],[timesheet_id]],ohrm_timesheet[timesheet_id],ohrm_timesheet[start_date],"NF",0,1)</f>
        <v>45271</v>
      </c>
      <c r="J1187" s="1">
        <f>_xlfn.XLOOKUP(ohrm_timesheet_action_log[[#This Row],[timesheet_id]],ohrm_timesheet[timesheet_id],ohrm_timesheet[end_date],"NF",0,1)</f>
        <v>45277</v>
      </c>
      <c r="K1187">
        <f>_xlfn.XLOOKUP(ohrm_timesheet_action_log[[#This Row],[timesheet_id]],ohrm_timesheet[timesheet_id],ohrm_timesheet[Year],"NF",0,1)</f>
        <v>2023</v>
      </c>
      <c r="L1187">
        <f>_xlfn.XLOOKUP(ohrm_timesheet_action_log[[#This Row],[timesheet_id]],ohrm_timesheet[timesheet_id],ohrm_timesheet[Month],"NF",0,1)</f>
        <v>12</v>
      </c>
    </row>
    <row r="1188" spans="1:12" x14ac:dyDescent="0.3">
      <c r="A1188">
        <v>699</v>
      </c>
      <c r="B1188">
        <v>1183</v>
      </c>
      <c r="D1188" t="s">
        <v>675</v>
      </c>
      <c r="E1188" s="1">
        <v>45328</v>
      </c>
      <c r="F1188">
        <v>3</v>
      </c>
      <c r="G1188" t="str">
        <f>_xlfn.XLOOKUP(ohrm_timesheet_action_log[[#This Row],[timesheet_id]],ohrm_timesheet[timesheet_id],ohrm_timesheet[Employee Name],"NF",0,1)</f>
        <v>Neha Chaudhary</v>
      </c>
      <c r="H1188" t="str">
        <f>_xlfn.XLOOKUP(ohrm_timesheet_action_log[[#This Row],[timesheet_id]],ohrm_timesheet[timesheet_id],ohrm_timesheet[state],"NF",0,1)</f>
        <v>APPROVED</v>
      </c>
      <c r="I1188" s="1">
        <f>_xlfn.XLOOKUP(ohrm_timesheet_action_log[[#This Row],[timesheet_id]],ohrm_timesheet[timesheet_id],ohrm_timesheet[start_date],"NF",0,1)</f>
        <v>45264</v>
      </c>
      <c r="J1188" s="1">
        <f>_xlfn.XLOOKUP(ohrm_timesheet_action_log[[#This Row],[timesheet_id]],ohrm_timesheet[timesheet_id],ohrm_timesheet[end_date],"NF",0,1)</f>
        <v>45270</v>
      </c>
      <c r="K1188">
        <f>_xlfn.XLOOKUP(ohrm_timesheet_action_log[[#This Row],[timesheet_id]],ohrm_timesheet[timesheet_id],ohrm_timesheet[Year],"NF",0,1)</f>
        <v>2023</v>
      </c>
      <c r="L1188">
        <f>_xlfn.XLOOKUP(ohrm_timesheet_action_log[[#This Row],[timesheet_id]],ohrm_timesheet[timesheet_id],ohrm_timesheet[Month],"NF",0,1)</f>
        <v>12</v>
      </c>
    </row>
    <row r="1189" spans="1:12" x14ac:dyDescent="0.3">
      <c r="A1189">
        <v>724</v>
      </c>
      <c r="B1189">
        <v>1184</v>
      </c>
      <c r="D1189" t="s">
        <v>676</v>
      </c>
      <c r="E1189" s="1">
        <v>45329</v>
      </c>
      <c r="F1189">
        <v>100006</v>
      </c>
      <c r="G1189" t="str">
        <f>_xlfn.XLOOKUP(ohrm_timesheet_action_log[[#This Row],[timesheet_id]],ohrm_timesheet[timesheet_id],ohrm_timesheet[Employee Name],"NF",0,1)</f>
        <v>Sourav Rathor</v>
      </c>
      <c r="H1189" t="str">
        <f>_xlfn.XLOOKUP(ohrm_timesheet_action_log[[#This Row],[timesheet_id]],ohrm_timesheet[timesheet_id],ohrm_timesheet[state],"NF",0,1)</f>
        <v>APPROVED</v>
      </c>
      <c r="I1189" s="1">
        <f>_xlfn.XLOOKUP(ohrm_timesheet_action_log[[#This Row],[timesheet_id]],ohrm_timesheet[timesheet_id],ohrm_timesheet[start_date],"NF",0,1)</f>
        <v>45320</v>
      </c>
      <c r="J1189" s="1">
        <f>_xlfn.XLOOKUP(ohrm_timesheet_action_log[[#This Row],[timesheet_id]],ohrm_timesheet[timesheet_id],ohrm_timesheet[end_date],"NF",0,1)</f>
        <v>45326</v>
      </c>
      <c r="K1189">
        <f>_xlfn.XLOOKUP(ohrm_timesheet_action_log[[#This Row],[timesheet_id]],ohrm_timesheet[timesheet_id],ohrm_timesheet[Year],"NF",0,1)</f>
        <v>2024</v>
      </c>
      <c r="L1189">
        <f>_xlfn.XLOOKUP(ohrm_timesheet_action_log[[#This Row],[timesheet_id]],ohrm_timesheet[timesheet_id],ohrm_timesheet[Month],"NF",0,1)</f>
        <v>1</v>
      </c>
    </row>
    <row r="1190" spans="1:12" x14ac:dyDescent="0.3">
      <c r="A1190">
        <v>724</v>
      </c>
      <c r="B1190">
        <v>1185</v>
      </c>
      <c r="C1190" t="s">
        <v>699</v>
      </c>
      <c r="D1190" t="s">
        <v>675</v>
      </c>
      <c r="E1190" s="1">
        <v>45329</v>
      </c>
      <c r="F1190">
        <v>100001</v>
      </c>
      <c r="G1190" t="str">
        <f>_xlfn.XLOOKUP(ohrm_timesheet_action_log[[#This Row],[timesheet_id]],ohrm_timesheet[timesheet_id],ohrm_timesheet[Employee Name],"NF",0,1)</f>
        <v>Sourav Rathor</v>
      </c>
      <c r="H1190" t="str">
        <f>_xlfn.XLOOKUP(ohrm_timesheet_action_log[[#This Row],[timesheet_id]],ohrm_timesheet[timesheet_id],ohrm_timesheet[state],"NF",0,1)</f>
        <v>APPROVED</v>
      </c>
      <c r="I1190" s="1">
        <f>_xlfn.XLOOKUP(ohrm_timesheet_action_log[[#This Row],[timesheet_id]],ohrm_timesheet[timesheet_id],ohrm_timesheet[start_date],"NF",0,1)</f>
        <v>45320</v>
      </c>
      <c r="J1190" s="1">
        <f>_xlfn.XLOOKUP(ohrm_timesheet_action_log[[#This Row],[timesheet_id]],ohrm_timesheet[timesheet_id],ohrm_timesheet[end_date],"NF",0,1)</f>
        <v>45326</v>
      </c>
      <c r="K1190">
        <f>_xlfn.XLOOKUP(ohrm_timesheet_action_log[[#This Row],[timesheet_id]],ohrm_timesheet[timesheet_id],ohrm_timesheet[Year],"NF",0,1)</f>
        <v>2024</v>
      </c>
      <c r="L1190">
        <f>_xlfn.XLOOKUP(ohrm_timesheet_action_log[[#This Row],[timesheet_id]],ohrm_timesheet[timesheet_id],ohrm_timesheet[Month],"NF",0,1)</f>
        <v>1</v>
      </c>
    </row>
    <row r="1191" spans="1:12" x14ac:dyDescent="0.3">
      <c r="A1191">
        <v>734</v>
      </c>
      <c r="B1191">
        <v>1186</v>
      </c>
      <c r="D1191" t="s">
        <v>676</v>
      </c>
      <c r="E1191" s="1">
        <v>45330</v>
      </c>
      <c r="F1191">
        <v>100006</v>
      </c>
      <c r="G1191" t="str">
        <f>_xlfn.XLOOKUP(ohrm_timesheet_action_log[[#This Row],[timesheet_id]],ohrm_timesheet[timesheet_id],ohrm_timesheet[Employee Name],"NF",0,1)</f>
        <v>Sourav Rathor</v>
      </c>
      <c r="H1191" t="str">
        <f>_xlfn.XLOOKUP(ohrm_timesheet_action_log[[#This Row],[timesheet_id]],ohrm_timesheet[timesheet_id],ohrm_timesheet[state],"NF",0,1)</f>
        <v>APPROVED</v>
      </c>
      <c r="I1191" s="1">
        <f>_xlfn.XLOOKUP(ohrm_timesheet_action_log[[#This Row],[timesheet_id]],ohrm_timesheet[timesheet_id],ohrm_timesheet[start_date],"NF",0,1)</f>
        <v>45327</v>
      </c>
      <c r="J1191" s="1">
        <f>_xlfn.XLOOKUP(ohrm_timesheet_action_log[[#This Row],[timesheet_id]],ohrm_timesheet[timesheet_id],ohrm_timesheet[end_date],"NF",0,1)</f>
        <v>45333</v>
      </c>
      <c r="K1191">
        <f>_xlfn.XLOOKUP(ohrm_timesheet_action_log[[#This Row],[timesheet_id]],ohrm_timesheet[timesheet_id],ohrm_timesheet[Year],"NF",0,1)</f>
        <v>2024</v>
      </c>
      <c r="L1191">
        <f>_xlfn.XLOOKUP(ohrm_timesheet_action_log[[#This Row],[timesheet_id]],ohrm_timesheet[timesheet_id],ohrm_timesheet[Month],"NF",0,1)</f>
        <v>2</v>
      </c>
    </row>
    <row r="1192" spans="1:12" x14ac:dyDescent="0.3">
      <c r="A1192">
        <v>737</v>
      </c>
      <c r="B1192">
        <v>1187</v>
      </c>
      <c r="D1192" t="s">
        <v>676</v>
      </c>
      <c r="E1192" s="1">
        <v>45348</v>
      </c>
      <c r="F1192">
        <v>100006</v>
      </c>
      <c r="G1192" t="str">
        <f>_xlfn.XLOOKUP(ohrm_timesheet_action_log[[#This Row],[timesheet_id]],ohrm_timesheet[timesheet_id],ohrm_timesheet[Employee Name],"NF",0,1)</f>
        <v>Sourav Rathor</v>
      </c>
      <c r="H1192" t="str">
        <f>_xlfn.XLOOKUP(ohrm_timesheet_action_log[[#This Row],[timesheet_id]],ohrm_timesheet[timesheet_id],ohrm_timesheet[state],"NF",0,1)</f>
        <v>APPROVED</v>
      </c>
      <c r="I1192" s="1">
        <f>_xlfn.XLOOKUP(ohrm_timesheet_action_log[[#This Row],[timesheet_id]],ohrm_timesheet[timesheet_id],ohrm_timesheet[start_date],"NF",0,1)</f>
        <v>45348</v>
      </c>
      <c r="J1192" s="1">
        <f>_xlfn.XLOOKUP(ohrm_timesheet_action_log[[#This Row],[timesheet_id]],ohrm_timesheet[timesheet_id],ohrm_timesheet[end_date],"NF",0,1)</f>
        <v>45354</v>
      </c>
      <c r="K1192">
        <f>_xlfn.XLOOKUP(ohrm_timesheet_action_log[[#This Row],[timesheet_id]],ohrm_timesheet[timesheet_id],ohrm_timesheet[Year],"NF",0,1)</f>
        <v>2024</v>
      </c>
      <c r="L1192">
        <f>_xlfn.XLOOKUP(ohrm_timesheet_action_log[[#This Row],[timesheet_id]],ohrm_timesheet[timesheet_id],ohrm_timesheet[Month],"NF",0,1)</f>
        <v>2</v>
      </c>
    </row>
    <row r="1193" spans="1:12" x14ac:dyDescent="0.3">
      <c r="A1193">
        <v>736</v>
      </c>
      <c r="B1193">
        <v>1188</v>
      </c>
      <c r="D1193" t="s">
        <v>676</v>
      </c>
      <c r="E1193" s="1">
        <v>45348</v>
      </c>
      <c r="F1193">
        <v>100006</v>
      </c>
      <c r="G1193" t="str">
        <f>_xlfn.XLOOKUP(ohrm_timesheet_action_log[[#This Row],[timesheet_id]],ohrm_timesheet[timesheet_id],ohrm_timesheet[Employee Name],"NF",0,1)</f>
        <v>Sourav Rathor</v>
      </c>
      <c r="H1193" t="str">
        <f>_xlfn.XLOOKUP(ohrm_timesheet_action_log[[#This Row],[timesheet_id]],ohrm_timesheet[timesheet_id],ohrm_timesheet[state],"NF",0,1)</f>
        <v>APPROVED</v>
      </c>
      <c r="I1193" s="1">
        <f>_xlfn.XLOOKUP(ohrm_timesheet_action_log[[#This Row],[timesheet_id]],ohrm_timesheet[timesheet_id],ohrm_timesheet[start_date],"NF",0,1)</f>
        <v>45334</v>
      </c>
      <c r="J1193" s="1">
        <f>_xlfn.XLOOKUP(ohrm_timesheet_action_log[[#This Row],[timesheet_id]],ohrm_timesheet[timesheet_id],ohrm_timesheet[end_date],"NF",0,1)</f>
        <v>45340</v>
      </c>
      <c r="K1193">
        <f>_xlfn.XLOOKUP(ohrm_timesheet_action_log[[#This Row],[timesheet_id]],ohrm_timesheet[timesheet_id],ohrm_timesheet[Year],"NF",0,1)</f>
        <v>2024</v>
      </c>
      <c r="L1193">
        <f>_xlfn.XLOOKUP(ohrm_timesheet_action_log[[#This Row],[timesheet_id]],ohrm_timesheet[timesheet_id],ohrm_timesheet[Month],"NF",0,1)</f>
        <v>2</v>
      </c>
    </row>
    <row r="1194" spans="1:12" x14ac:dyDescent="0.3">
      <c r="A1194">
        <v>738</v>
      </c>
      <c r="B1194">
        <v>1189</v>
      </c>
      <c r="D1194" t="s">
        <v>676</v>
      </c>
      <c r="E1194" s="1">
        <v>45348</v>
      </c>
      <c r="F1194">
        <v>100006</v>
      </c>
      <c r="G1194" t="str">
        <f>_xlfn.XLOOKUP(ohrm_timesheet_action_log[[#This Row],[timesheet_id]],ohrm_timesheet[timesheet_id],ohrm_timesheet[Employee Name],"NF",0,1)</f>
        <v>Sourav Rathor</v>
      </c>
      <c r="H1194" t="str">
        <f>_xlfn.XLOOKUP(ohrm_timesheet_action_log[[#This Row],[timesheet_id]],ohrm_timesheet[timesheet_id],ohrm_timesheet[state],"NF",0,1)</f>
        <v>APPROVED</v>
      </c>
      <c r="I1194" s="1">
        <f>_xlfn.XLOOKUP(ohrm_timesheet_action_log[[#This Row],[timesheet_id]],ohrm_timesheet[timesheet_id],ohrm_timesheet[start_date],"NF",0,1)</f>
        <v>45341</v>
      </c>
      <c r="J1194" s="1">
        <f>_xlfn.XLOOKUP(ohrm_timesheet_action_log[[#This Row],[timesheet_id]],ohrm_timesheet[timesheet_id],ohrm_timesheet[end_date],"NF",0,1)</f>
        <v>45347</v>
      </c>
      <c r="K1194">
        <f>_xlfn.XLOOKUP(ohrm_timesheet_action_log[[#This Row],[timesheet_id]],ohrm_timesheet[timesheet_id],ohrm_timesheet[Year],"NF",0,1)</f>
        <v>2024</v>
      </c>
      <c r="L1194">
        <f>_xlfn.XLOOKUP(ohrm_timesheet_action_log[[#This Row],[timesheet_id]],ohrm_timesheet[timesheet_id],ohrm_timesheet[Month],"NF",0,1)</f>
        <v>2</v>
      </c>
    </row>
    <row r="1195" spans="1:12" x14ac:dyDescent="0.3">
      <c r="A1195">
        <v>735</v>
      </c>
      <c r="B1195">
        <v>1190</v>
      </c>
      <c r="D1195" t="s">
        <v>676</v>
      </c>
      <c r="E1195" s="1">
        <v>45350</v>
      </c>
      <c r="F1195">
        <v>100009</v>
      </c>
      <c r="G1195" t="str">
        <f>_xlfn.XLOOKUP(ohrm_timesheet_action_log[[#This Row],[timesheet_id]],ohrm_timesheet[timesheet_id],ohrm_timesheet[Employee Name],"NF",0,1)</f>
        <v>Preeti Tyagi</v>
      </c>
      <c r="H1195" t="str">
        <f>_xlfn.XLOOKUP(ohrm_timesheet_action_log[[#This Row],[timesheet_id]],ohrm_timesheet[timesheet_id],ohrm_timesheet[state],"NF",0,1)</f>
        <v>APPROVED</v>
      </c>
      <c r="I1195" s="1">
        <f>_xlfn.XLOOKUP(ohrm_timesheet_action_log[[#This Row],[timesheet_id]],ohrm_timesheet[timesheet_id],ohrm_timesheet[start_date],"NF",0,1)</f>
        <v>45327</v>
      </c>
      <c r="J1195" s="1">
        <f>_xlfn.XLOOKUP(ohrm_timesheet_action_log[[#This Row],[timesheet_id]],ohrm_timesheet[timesheet_id],ohrm_timesheet[end_date],"NF",0,1)</f>
        <v>45333</v>
      </c>
      <c r="K1195">
        <f>_xlfn.XLOOKUP(ohrm_timesheet_action_log[[#This Row],[timesheet_id]],ohrm_timesheet[timesheet_id],ohrm_timesheet[Year],"NF",0,1)</f>
        <v>2024</v>
      </c>
      <c r="L1195">
        <f>_xlfn.XLOOKUP(ohrm_timesheet_action_log[[#This Row],[timesheet_id]],ohrm_timesheet[timesheet_id],ohrm_timesheet[Month],"NF",0,1)</f>
        <v>2</v>
      </c>
    </row>
    <row r="1196" spans="1:12" x14ac:dyDescent="0.3">
      <c r="A1196">
        <v>744</v>
      </c>
      <c r="B1196">
        <v>1191</v>
      </c>
      <c r="D1196" t="s">
        <v>676</v>
      </c>
      <c r="E1196" s="1">
        <v>45350</v>
      </c>
      <c r="F1196">
        <v>100009</v>
      </c>
      <c r="G1196" t="str">
        <f>_xlfn.XLOOKUP(ohrm_timesheet_action_log[[#This Row],[timesheet_id]],ohrm_timesheet[timesheet_id],ohrm_timesheet[Employee Name],"NF",0,1)</f>
        <v>Preeti Tyagi</v>
      </c>
      <c r="H1196" t="str">
        <f>_xlfn.XLOOKUP(ohrm_timesheet_action_log[[#This Row],[timesheet_id]],ohrm_timesheet[timesheet_id],ohrm_timesheet[state],"NF",0,1)</f>
        <v>APPROVED</v>
      </c>
      <c r="I1196" s="1">
        <f>_xlfn.XLOOKUP(ohrm_timesheet_action_log[[#This Row],[timesheet_id]],ohrm_timesheet[timesheet_id],ohrm_timesheet[start_date],"NF",0,1)</f>
        <v>45334</v>
      </c>
      <c r="J1196" s="1">
        <f>_xlfn.XLOOKUP(ohrm_timesheet_action_log[[#This Row],[timesheet_id]],ohrm_timesheet[timesheet_id],ohrm_timesheet[end_date],"NF",0,1)</f>
        <v>45340</v>
      </c>
      <c r="K1196">
        <f>_xlfn.XLOOKUP(ohrm_timesheet_action_log[[#This Row],[timesheet_id]],ohrm_timesheet[timesheet_id],ohrm_timesheet[Year],"NF",0,1)</f>
        <v>2024</v>
      </c>
      <c r="L1196">
        <f>_xlfn.XLOOKUP(ohrm_timesheet_action_log[[#This Row],[timesheet_id]],ohrm_timesheet[timesheet_id],ohrm_timesheet[Month],"NF",0,1)</f>
        <v>2</v>
      </c>
    </row>
    <row r="1197" spans="1:12" x14ac:dyDescent="0.3">
      <c r="A1197">
        <v>745</v>
      </c>
      <c r="B1197">
        <v>1192</v>
      </c>
      <c r="D1197" t="s">
        <v>676</v>
      </c>
      <c r="E1197" s="1">
        <v>45350</v>
      </c>
      <c r="F1197">
        <v>100009</v>
      </c>
      <c r="G1197" t="str">
        <f>_xlfn.XLOOKUP(ohrm_timesheet_action_log[[#This Row],[timesheet_id]],ohrm_timesheet[timesheet_id],ohrm_timesheet[Employee Name],"NF",0,1)</f>
        <v>Preeti Tyagi</v>
      </c>
      <c r="H1197" t="str">
        <f>_xlfn.XLOOKUP(ohrm_timesheet_action_log[[#This Row],[timesheet_id]],ohrm_timesheet[timesheet_id],ohrm_timesheet[state],"NF",0,1)</f>
        <v>APPROVED</v>
      </c>
      <c r="I1197" s="1">
        <f>_xlfn.XLOOKUP(ohrm_timesheet_action_log[[#This Row],[timesheet_id]],ohrm_timesheet[timesheet_id],ohrm_timesheet[start_date],"NF",0,1)</f>
        <v>45341</v>
      </c>
      <c r="J1197" s="1">
        <f>_xlfn.XLOOKUP(ohrm_timesheet_action_log[[#This Row],[timesheet_id]],ohrm_timesheet[timesheet_id],ohrm_timesheet[end_date],"NF",0,1)</f>
        <v>45347</v>
      </c>
      <c r="K1197">
        <f>_xlfn.XLOOKUP(ohrm_timesheet_action_log[[#This Row],[timesheet_id]],ohrm_timesheet[timesheet_id],ohrm_timesheet[Year],"NF",0,1)</f>
        <v>2024</v>
      </c>
      <c r="L1197">
        <f>_xlfn.XLOOKUP(ohrm_timesheet_action_log[[#This Row],[timesheet_id]],ohrm_timesheet[timesheet_id],ohrm_timesheet[Month],"NF",0,1)</f>
        <v>2</v>
      </c>
    </row>
    <row r="1198" spans="1:12" x14ac:dyDescent="0.3">
      <c r="A1198">
        <v>743</v>
      </c>
      <c r="B1198">
        <v>1193</v>
      </c>
      <c r="D1198" t="s">
        <v>676</v>
      </c>
      <c r="E1198" s="1">
        <v>45350</v>
      </c>
      <c r="F1198">
        <v>100009</v>
      </c>
      <c r="G1198" t="str">
        <f>_xlfn.XLOOKUP(ohrm_timesheet_action_log[[#This Row],[timesheet_id]],ohrm_timesheet[timesheet_id],ohrm_timesheet[Employee Name],"NF",0,1)</f>
        <v>Preeti Tyagi</v>
      </c>
      <c r="H1198" t="str">
        <f>_xlfn.XLOOKUP(ohrm_timesheet_action_log[[#This Row],[timesheet_id]],ohrm_timesheet[timesheet_id],ohrm_timesheet[state],"NF",0,1)</f>
        <v>APPROVED</v>
      </c>
      <c r="I1198" s="1">
        <f>_xlfn.XLOOKUP(ohrm_timesheet_action_log[[#This Row],[timesheet_id]],ohrm_timesheet[timesheet_id],ohrm_timesheet[start_date],"NF",0,1)</f>
        <v>45348</v>
      </c>
      <c r="J1198" s="1">
        <f>_xlfn.XLOOKUP(ohrm_timesheet_action_log[[#This Row],[timesheet_id]],ohrm_timesheet[timesheet_id],ohrm_timesheet[end_date],"NF",0,1)</f>
        <v>45354</v>
      </c>
      <c r="K1198">
        <f>_xlfn.XLOOKUP(ohrm_timesheet_action_log[[#This Row],[timesheet_id]],ohrm_timesheet[timesheet_id],ohrm_timesheet[Year],"NF",0,1)</f>
        <v>2024</v>
      </c>
      <c r="L1198">
        <f>_xlfn.XLOOKUP(ohrm_timesheet_action_log[[#This Row],[timesheet_id]],ohrm_timesheet[timesheet_id],ohrm_timesheet[Month],"NF",0,1)</f>
        <v>2</v>
      </c>
    </row>
    <row r="1199" spans="1:12" x14ac:dyDescent="0.3">
      <c r="A1199">
        <v>740</v>
      </c>
      <c r="B1199">
        <v>1194</v>
      </c>
      <c r="D1199" t="s">
        <v>676</v>
      </c>
      <c r="E1199" s="1">
        <v>45353</v>
      </c>
      <c r="F1199">
        <v>15</v>
      </c>
      <c r="G1199" t="str">
        <f>_xlfn.XLOOKUP(ohrm_timesheet_action_log[[#This Row],[timesheet_id]],ohrm_timesheet[timesheet_id],ohrm_timesheet[Employee Name],"NF",0,1)</f>
        <v>Gaurav Kokcha</v>
      </c>
      <c r="H1199" t="str">
        <f>_xlfn.XLOOKUP(ohrm_timesheet_action_log[[#This Row],[timesheet_id]],ohrm_timesheet[timesheet_id],ohrm_timesheet[state],"NF",0,1)</f>
        <v>APPROVED</v>
      </c>
      <c r="I1199" s="1">
        <f>_xlfn.XLOOKUP(ohrm_timesheet_action_log[[#This Row],[timesheet_id]],ohrm_timesheet[timesheet_id],ohrm_timesheet[start_date],"NF",0,1)</f>
        <v>45327</v>
      </c>
      <c r="J1199" s="1">
        <f>_xlfn.XLOOKUP(ohrm_timesheet_action_log[[#This Row],[timesheet_id]],ohrm_timesheet[timesheet_id],ohrm_timesheet[end_date],"NF",0,1)</f>
        <v>45333</v>
      </c>
      <c r="K1199">
        <f>_xlfn.XLOOKUP(ohrm_timesheet_action_log[[#This Row],[timesheet_id]],ohrm_timesheet[timesheet_id],ohrm_timesheet[Year],"NF",0,1)</f>
        <v>2024</v>
      </c>
      <c r="L1199">
        <f>_xlfn.XLOOKUP(ohrm_timesheet_action_log[[#This Row],[timesheet_id]],ohrm_timesheet[timesheet_id],ohrm_timesheet[Month],"NF",0,1)</f>
        <v>2</v>
      </c>
    </row>
    <row r="1200" spans="1:12" x14ac:dyDescent="0.3">
      <c r="A1200">
        <v>741</v>
      </c>
      <c r="B1200">
        <v>1195</v>
      </c>
      <c r="D1200" t="s">
        <v>676</v>
      </c>
      <c r="E1200" s="1">
        <v>45353</v>
      </c>
      <c r="F1200">
        <v>15</v>
      </c>
      <c r="G1200" t="str">
        <f>_xlfn.XLOOKUP(ohrm_timesheet_action_log[[#This Row],[timesheet_id]],ohrm_timesheet[timesheet_id],ohrm_timesheet[Employee Name],"NF",0,1)</f>
        <v>Gaurav Kokcha</v>
      </c>
      <c r="H1200" t="str">
        <f>_xlfn.XLOOKUP(ohrm_timesheet_action_log[[#This Row],[timesheet_id]],ohrm_timesheet[timesheet_id],ohrm_timesheet[state],"NF",0,1)</f>
        <v>APPROVED</v>
      </c>
      <c r="I1200" s="1">
        <f>_xlfn.XLOOKUP(ohrm_timesheet_action_log[[#This Row],[timesheet_id]],ohrm_timesheet[timesheet_id],ohrm_timesheet[start_date],"NF",0,1)</f>
        <v>45334</v>
      </c>
      <c r="J1200" s="1">
        <f>_xlfn.XLOOKUP(ohrm_timesheet_action_log[[#This Row],[timesheet_id]],ohrm_timesheet[timesheet_id],ohrm_timesheet[end_date],"NF",0,1)</f>
        <v>45340</v>
      </c>
      <c r="K1200">
        <f>_xlfn.XLOOKUP(ohrm_timesheet_action_log[[#This Row],[timesheet_id]],ohrm_timesheet[timesheet_id],ohrm_timesheet[Year],"NF",0,1)</f>
        <v>2024</v>
      </c>
      <c r="L1200">
        <f>_xlfn.XLOOKUP(ohrm_timesheet_action_log[[#This Row],[timesheet_id]],ohrm_timesheet[timesheet_id],ohrm_timesheet[Month],"NF",0,1)</f>
        <v>2</v>
      </c>
    </row>
    <row r="1201" spans="1:12" x14ac:dyDescent="0.3">
      <c r="A1201">
        <v>742</v>
      </c>
      <c r="B1201">
        <v>1196</v>
      </c>
      <c r="D1201" t="s">
        <v>676</v>
      </c>
      <c r="E1201" s="1">
        <v>45353</v>
      </c>
      <c r="F1201">
        <v>15</v>
      </c>
      <c r="G1201" t="str">
        <f>_xlfn.XLOOKUP(ohrm_timesheet_action_log[[#This Row],[timesheet_id]],ohrm_timesheet[timesheet_id],ohrm_timesheet[Employee Name],"NF",0,1)</f>
        <v>Gaurav Kokcha</v>
      </c>
      <c r="H1201" t="str">
        <f>_xlfn.XLOOKUP(ohrm_timesheet_action_log[[#This Row],[timesheet_id]],ohrm_timesheet[timesheet_id],ohrm_timesheet[state],"NF",0,1)</f>
        <v>APPROVED</v>
      </c>
      <c r="I1201" s="1">
        <f>_xlfn.XLOOKUP(ohrm_timesheet_action_log[[#This Row],[timesheet_id]],ohrm_timesheet[timesheet_id],ohrm_timesheet[start_date],"NF",0,1)</f>
        <v>45341</v>
      </c>
      <c r="J1201" s="1">
        <f>_xlfn.XLOOKUP(ohrm_timesheet_action_log[[#This Row],[timesheet_id]],ohrm_timesheet[timesheet_id],ohrm_timesheet[end_date],"NF",0,1)</f>
        <v>45347</v>
      </c>
      <c r="K1201">
        <f>_xlfn.XLOOKUP(ohrm_timesheet_action_log[[#This Row],[timesheet_id]],ohrm_timesheet[timesheet_id],ohrm_timesheet[Year],"NF",0,1)</f>
        <v>2024</v>
      </c>
      <c r="L1201">
        <f>_xlfn.XLOOKUP(ohrm_timesheet_action_log[[#This Row],[timesheet_id]],ohrm_timesheet[timesheet_id],ohrm_timesheet[Month],"NF",0,1)</f>
        <v>2</v>
      </c>
    </row>
    <row r="1202" spans="1:12" x14ac:dyDescent="0.3">
      <c r="A1202">
        <v>739</v>
      </c>
      <c r="B1202">
        <v>1197</v>
      </c>
      <c r="D1202" t="s">
        <v>676</v>
      </c>
      <c r="E1202" s="1">
        <v>45353</v>
      </c>
      <c r="F1202">
        <v>15</v>
      </c>
      <c r="G1202" t="str">
        <f>_xlfn.XLOOKUP(ohrm_timesheet_action_log[[#This Row],[timesheet_id]],ohrm_timesheet[timesheet_id],ohrm_timesheet[Employee Name],"NF",0,1)</f>
        <v>Gaurav Kokcha</v>
      </c>
      <c r="H1202" t="str">
        <f>_xlfn.XLOOKUP(ohrm_timesheet_action_log[[#This Row],[timesheet_id]],ohrm_timesheet[timesheet_id],ohrm_timesheet[state],"NF",0,1)</f>
        <v>APPROVED</v>
      </c>
      <c r="I1202" s="1">
        <f>_xlfn.XLOOKUP(ohrm_timesheet_action_log[[#This Row],[timesheet_id]],ohrm_timesheet[timesheet_id],ohrm_timesheet[start_date],"NF",0,1)</f>
        <v>45348</v>
      </c>
      <c r="J1202" s="1">
        <f>_xlfn.XLOOKUP(ohrm_timesheet_action_log[[#This Row],[timesheet_id]],ohrm_timesheet[timesheet_id],ohrm_timesheet[end_date],"NF",0,1)</f>
        <v>45354</v>
      </c>
      <c r="K1202">
        <f>_xlfn.XLOOKUP(ohrm_timesheet_action_log[[#This Row],[timesheet_id]],ohrm_timesheet[timesheet_id],ohrm_timesheet[Year],"NF",0,1)</f>
        <v>2024</v>
      </c>
      <c r="L1202">
        <f>_xlfn.XLOOKUP(ohrm_timesheet_action_log[[#This Row],[timesheet_id]],ohrm_timesheet[timesheet_id],ohrm_timesheet[Month],"NF",0,1)</f>
        <v>2</v>
      </c>
    </row>
    <row r="1203" spans="1:12" x14ac:dyDescent="0.3">
      <c r="A1203">
        <v>747</v>
      </c>
      <c r="B1203">
        <v>1198</v>
      </c>
      <c r="D1203" t="s">
        <v>676</v>
      </c>
      <c r="E1203" s="1">
        <v>45377</v>
      </c>
      <c r="F1203">
        <v>100006</v>
      </c>
      <c r="G1203" t="str">
        <f>_xlfn.XLOOKUP(ohrm_timesheet_action_log[[#This Row],[timesheet_id]],ohrm_timesheet[timesheet_id],ohrm_timesheet[Employee Name],"NF",0,1)</f>
        <v>Sourav Rathor</v>
      </c>
      <c r="H1203" t="str">
        <f>_xlfn.XLOOKUP(ohrm_timesheet_action_log[[#This Row],[timesheet_id]],ohrm_timesheet[timesheet_id],ohrm_timesheet[state],"NF",0,1)</f>
        <v>APPROVED</v>
      </c>
      <c r="I1203" s="1">
        <f>_xlfn.XLOOKUP(ohrm_timesheet_action_log[[#This Row],[timesheet_id]],ohrm_timesheet[timesheet_id],ohrm_timesheet[start_date],"NF",0,1)</f>
        <v>45355</v>
      </c>
      <c r="J1203" s="1">
        <f>_xlfn.XLOOKUP(ohrm_timesheet_action_log[[#This Row],[timesheet_id]],ohrm_timesheet[timesheet_id],ohrm_timesheet[end_date],"NF",0,1)</f>
        <v>45361</v>
      </c>
      <c r="K1203">
        <f>_xlfn.XLOOKUP(ohrm_timesheet_action_log[[#This Row],[timesheet_id]],ohrm_timesheet[timesheet_id],ohrm_timesheet[Year],"NF",0,1)</f>
        <v>2024</v>
      </c>
      <c r="L1203">
        <f>_xlfn.XLOOKUP(ohrm_timesheet_action_log[[#This Row],[timesheet_id]],ohrm_timesheet[timesheet_id],ohrm_timesheet[Month],"NF",0,1)</f>
        <v>3</v>
      </c>
    </row>
    <row r="1204" spans="1:12" x14ac:dyDescent="0.3">
      <c r="A1204">
        <v>754</v>
      </c>
      <c r="B1204">
        <v>1199</v>
      </c>
      <c r="D1204" t="s">
        <v>676</v>
      </c>
      <c r="E1204" s="1">
        <v>45380</v>
      </c>
      <c r="F1204">
        <v>100006</v>
      </c>
      <c r="G1204" t="str">
        <f>_xlfn.XLOOKUP(ohrm_timesheet_action_log[[#This Row],[timesheet_id]],ohrm_timesheet[timesheet_id],ohrm_timesheet[Employee Name],"NF",0,1)</f>
        <v>Sourav Rathor</v>
      </c>
      <c r="H1204" t="str">
        <f>_xlfn.XLOOKUP(ohrm_timesheet_action_log[[#This Row],[timesheet_id]],ohrm_timesheet[timesheet_id],ohrm_timesheet[state],"NF",0,1)</f>
        <v>APPROVED</v>
      </c>
      <c r="I1204" s="1">
        <f>_xlfn.XLOOKUP(ohrm_timesheet_action_log[[#This Row],[timesheet_id]],ohrm_timesheet[timesheet_id],ohrm_timesheet[start_date],"NF",0,1)</f>
        <v>45362</v>
      </c>
      <c r="J1204" s="1">
        <f>_xlfn.XLOOKUP(ohrm_timesheet_action_log[[#This Row],[timesheet_id]],ohrm_timesheet[timesheet_id],ohrm_timesheet[end_date],"NF",0,1)</f>
        <v>45368</v>
      </c>
      <c r="K1204">
        <f>_xlfn.XLOOKUP(ohrm_timesheet_action_log[[#This Row],[timesheet_id]],ohrm_timesheet[timesheet_id],ohrm_timesheet[Year],"NF",0,1)</f>
        <v>2024</v>
      </c>
      <c r="L1204">
        <f>_xlfn.XLOOKUP(ohrm_timesheet_action_log[[#This Row],[timesheet_id]],ohrm_timesheet[timesheet_id],ohrm_timesheet[Month],"NF",0,1)</f>
        <v>3</v>
      </c>
    </row>
    <row r="1205" spans="1:12" x14ac:dyDescent="0.3">
      <c r="A1205">
        <v>750</v>
      </c>
      <c r="B1205">
        <v>1200</v>
      </c>
      <c r="D1205" t="s">
        <v>676</v>
      </c>
      <c r="E1205" s="1">
        <v>45380</v>
      </c>
      <c r="F1205">
        <v>100006</v>
      </c>
      <c r="G1205" t="str">
        <f>_xlfn.XLOOKUP(ohrm_timesheet_action_log[[#This Row],[timesheet_id]],ohrm_timesheet[timesheet_id],ohrm_timesheet[Employee Name],"NF",0,1)</f>
        <v>Sourav Rathor</v>
      </c>
      <c r="H1205" t="str">
        <f>_xlfn.XLOOKUP(ohrm_timesheet_action_log[[#This Row],[timesheet_id]],ohrm_timesheet[timesheet_id],ohrm_timesheet[state],"NF",0,1)</f>
        <v>APPROVED</v>
      </c>
      <c r="I1205" s="1">
        <f>_xlfn.XLOOKUP(ohrm_timesheet_action_log[[#This Row],[timesheet_id]],ohrm_timesheet[timesheet_id],ohrm_timesheet[start_date],"NF",0,1)</f>
        <v>45369</v>
      </c>
      <c r="J1205" s="1">
        <f>_xlfn.XLOOKUP(ohrm_timesheet_action_log[[#This Row],[timesheet_id]],ohrm_timesheet[timesheet_id],ohrm_timesheet[end_date],"NF",0,1)</f>
        <v>45375</v>
      </c>
      <c r="K1205">
        <f>_xlfn.XLOOKUP(ohrm_timesheet_action_log[[#This Row],[timesheet_id]],ohrm_timesheet[timesheet_id],ohrm_timesheet[Year],"NF",0,1)</f>
        <v>2024</v>
      </c>
      <c r="L1205">
        <f>_xlfn.XLOOKUP(ohrm_timesheet_action_log[[#This Row],[timesheet_id]],ohrm_timesheet[timesheet_id],ohrm_timesheet[Month],"NF",0,1)</f>
        <v>3</v>
      </c>
    </row>
    <row r="1206" spans="1:12" x14ac:dyDescent="0.3">
      <c r="A1206">
        <v>752</v>
      </c>
      <c r="B1206">
        <v>1201</v>
      </c>
      <c r="D1206" t="s">
        <v>676</v>
      </c>
      <c r="E1206" s="1">
        <v>45380</v>
      </c>
      <c r="F1206">
        <v>100006</v>
      </c>
      <c r="G1206" t="str">
        <f>_xlfn.XLOOKUP(ohrm_timesheet_action_log[[#This Row],[timesheet_id]],ohrm_timesheet[timesheet_id],ohrm_timesheet[Employee Name],"NF",0,1)</f>
        <v>Sourav Rathor</v>
      </c>
      <c r="H1206" t="str">
        <f>_xlfn.XLOOKUP(ohrm_timesheet_action_log[[#This Row],[timesheet_id]],ohrm_timesheet[timesheet_id],ohrm_timesheet[state],"NF",0,1)</f>
        <v>APPROVED</v>
      </c>
      <c r="I1206" s="1">
        <f>_xlfn.XLOOKUP(ohrm_timesheet_action_log[[#This Row],[timesheet_id]],ohrm_timesheet[timesheet_id],ohrm_timesheet[start_date],"NF",0,1)</f>
        <v>45376</v>
      </c>
      <c r="J1206" s="1">
        <f>_xlfn.XLOOKUP(ohrm_timesheet_action_log[[#This Row],[timesheet_id]],ohrm_timesheet[timesheet_id],ohrm_timesheet[end_date],"NF",0,1)</f>
        <v>45382</v>
      </c>
      <c r="K1206">
        <f>_xlfn.XLOOKUP(ohrm_timesheet_action_log[[#This Row],[timesheet_id]],ohrm_timesheet[timesheet_id],ohrm_timesheet[Year],"NF",0,1)</f>
        <v>2024</v>
      </c>
      <c r="L1206">
        <f>_xlfn.XLOOKUP(ohrm_timesheet_action_log[[#This Row],[timesheet_id]],ohrm_timesheet[timesheet_id],ohrm_timesheet[Month],"NF",0,1)</f>
        <v>3</v>
      </c>
    </row>
    <row r="1207" spans="1:12" x14ac:dyDescent="0.3">
      <c r="A1207">
        <v>749</v>
      </c>
      <c r="B1207">
        <v>1202</v>
      </c>
      <c r="D1207" t="s">
        <v>676</v>
      </c>
      <c r="E1207" s="1">
        <v>45382</v>
      </c>
      <c r="F1207">
        <v>15</v>
      </c>
      <c r="G1207" t="str">
        <f>_xlfn.XLOOKUP(ohrm_timesheet_action_log[[#This Row],[timesheet_id]],ohrm_timesheet[timesheet_id],ohrm_timesheet[Employee Name],"NF",0,1)</f>
        <v>Gaurav Kokcha</v>
      </c>
      <c r="H1207" t="str">
        <f>_xlfn.XLOOKUP(ohrm_timesheet_action_log[[#This Row],[timesheet_id]],ohrm_timesheet[timesheet_id],ohrm_timesheet[state],"NF",0,1)</f>
        <v>APPROVED</v>
      </c>
      <c r="I1207" s="1">
        <f>_xlfn.XLOOKUP(ohrm_timesheet_action_log[[#This Row],[timesheet_id]],ohrm_timesheet[timesheet_id],ohrm_timesheet[start_date],"NF",0,1)</f>
        <v>45355</v>
      </c>
      <c r="J1207" s="1">
        <f>_xlfn.XLOOKUP(ohrm_timesheet_action_log[[#This Row],[timesheet_id]],ohrm_timesheet[timesheet_id],ohrm_timesheet[end_date],"NF",0,1)</f>
        <v>45361</v>
      </c>
      <c r="K1207">
        <f>_xlfn.XLOOKUP(ohrm_timesheet_action_log[[#This Row],[timesheet_id]],ohrm_timesheet[timesheet_id],ohrm_timesheet[Year],"NF",0,1)</f>
        <v>2024</v>
      </c>
      <c r="L1207">
        <f>_xlfn.XLOOKUP(ohrm_timesheet_action_log[[#This Row],[timesheet_id]],ohrm_timesheet[timesheet_id],ohrm_timesheet[Month],"NF",0,1)</f>
        <v>3</v>
      </c>
    </row>
    <row r="1208" spans="1:12" x14ac:dyDescent="0.3">
      <c r="A1208">
        <v>748</v>
      </c>
      <c r="B1208">
        <v>1203</v>
      </c>
      <c r="D1208" t="s">
        <v>676</v>
      </c>
      <c r="E1208" s="1">
        <v>45382</v>
      </c>
      <c r="F1208">
        <v>15</v>
      </c>
      <c r="G1208" t="str">
        <f>_xlfn.XLOOKUP(ohrm_timesheet_action_log[[#This Row],[timesheet_id]],ohrm_timesheet[timesheet_id],ohrm_timesheet[Employee Name],"NF",0,1)</f>
        <v>Gaurav Kokcha</v>
      </c>
      <c r="H1208" t="str">
        <f>_xlfn.XLOOKUP(ohrm_timesheet_action_log[[#This Row],[timesheet_id]],ohrm_timesheet[timesheet_id],ohrm_timesheet[state],"NF",0,1)</f>
        <v>APPROVED</v>
      </c>
      <c r="I1208" s="1">
        <f>_xlfn.XLOOKUP(ohrm_timesheet_action_log[[#This Row],[timesheet_id]],ohrm_timesheet[timesheet_id],ohrm_timesheet[start_date],"NF",0,1)</f>
        <v>45362</v>
      </c>
      <c r="J1208" s="1">
        <f>_xlfn.XLOOKUP(ohrm_timesheet_action_log[[#This Row],[timesheet_id]],ohrm_timesheet[timesheet_id],ohrm_timesheet[end_date],"NF",0,1)</f>
        <v>45368</v>
      </c>
      <c r="K1208">
        <f>_xlfn.XLOOKUP(ohrm_timesheet_action_log[[#This Row],[timesheet_id]],ohrm_timesheet[timesheet_id],ohrm_timesheet[Year],"NF",0,1)</f>
        <v>2024</v>
      </c>
      <c r="L1208">
        <f>_xlfn.XLOOKUP(ohrm_timesheet_action_log[[#This Row],[timesheet_id]],ohrm_timesheet[timesheet_id],ohrm_timesheet[Month],"NF",0,1)</f>
        <v>3</v>
      </c>
    </row>
    <row r="1209" spans="1:12" x14ac:dyDescent="0.3">
      <c r="A1209">
        <v>756</v>
      </c>
      <c r="B1209">
        <v>1204</v>
      </c>
      <c r="D1209" t="s">
        <v>676</v>
      </c>
      <c r="E1209" s="1">
        <v>45382</v>
      </c>
      <c r="F1209">
        <v>15</v>
      </c>
      <c r="G1209" t="str">
        <f>_xlfn.XLOOKUP(ohrm_timesheet_action_log[[#This Row],[timesheet_id]],ohrm_timesheet[timesheet_id],ohrm_timesheet[Employee Name],"NF",0,1)</f>
        <v>Gaurav Kokcha</v>
      </c>
      <c r="H1209" t="str">
        <f>_xlfn.XLOOKUP(ohrm_timesheet_action_log[[#This Row],[timesheet_id]],ohrm_timesheet[timesheet_id],ohrm_timesheet[state],"NF",0,1)</f>
        <v>APPROVED</v>
      </c>
      <c r="I1209" s="1">
        <f>_xlfn.XLOOKUP(ohrm_timesheet_action_log[[#This Row],[timesheet_id]],ohrm_timesheet[timesheet_id],ohrm_timesheet[start_date],"NF",0,1)</f>
        <v>45369</v>
      </c>
      <c r="J1209" s="1">
        <f>_xlfn.XLOOKUP(ohrm_timesheet_action_log[[#This Row],[timesheet_id]],ohrm_timesheet[timesheet_id],ohrm_timesheet[end_date],"NF",0,1)</f>
        <v>45375</v>
      </c>
      <c r="K1209">
        <f>_xlfn.XLOOKUP(ohrm_timesheet_action_log[[#This Row],[timesheet_id]],ohrm_timesheet[timesheet_id],ohrm_timesheet[Year],"NF",0,1)</f>
        <v>2024</v>
      </c>
      <c r="L1209">
        <f>_xlfn.XLOOKUP(ohrm_timesheet_action_log[[#This Row],[timesheet_id]],ohrm_timesheet[timesheet_id],ohrm_timesheet[Month],"NF",0,1)</f>
        <v>3</v>
      </c>
    </row>
    <row r="1210" spans="1:12" x14ac:dyDescent="0.3">
      <c r="A1210">
        <v>755</v>
      </c>
      <c r="B1210">
        <v>1205</v>
      </c>
      <c r="D1210" t="s">
        <v>676</v>
      </c>
      <c r="E1210" s="1">
        <v>45382</v>
      </c>
      <c r="F1210">
        <v>15</v>
      </c>
      <c r="G1210" t="str">
        <f>_xlfn.XLOOKUP(ohrm_timesheet_action_log[[#This Row],[timesheet_id]],ohrm_timesheet[timesheet_id],ohrm_timesheet[Employee Name],"NF",0,1)</f>
        <v>Gaurav Kokcha</v>
      </c>
      <c r="H1210" t="str">
        <f>_xlfn.XLOOKUP(ohrm_timesheet_action_log[[#This Row],[timesheet_id]],ohrm_timesheet[timesheet_id],ohrm_timesheet[state],"NF",0,1)</f>
        <v>APPROVED</v>
      </c>
      <c r="I1210" s="1">
        <f>_xlfn.XLOOKUP(ohrm_timesheet_action_log[[#This Row],[timesheet_id]],ohrm_timesheet[timesheet_id],ohrm_timesheet[start_date],"NF",0,1)</f>
        <v>45376</v>
      </c>
      <c r="J1210" s="1">
        <f>_xlfn.XLOOKUP(ohrm_timesheet_action_log[[#This Row],[timesheet_id]],ohrm_timesheet[timesheet_id],ohrm_timesheet[end_date],"NF",0,1)</f>
        <v>45382</v>
      </c>
      <c r="K1210">
        <f>_xlfn.XLOOKUP(ohrm_timesheet_action_log[[#This Row],[timesheet_id]],ohrm_timesheet[timesheet_id],ohrm_timesheet[Year],"NF",0,1)</f>
        <v>2024</v>
      </c>
      <c r="L1210">
        <f>_xlfn.XLOOKUP(ohrm_timesheet_action_log[[#This Row],[timesheet_id]],ohrm_timesheet[timesheet_id],ohrm_timesheet[Month],"NF",0,1)</f>
        <v>3</v>
      </c>
    </row>
    <row r="1211" spans="1:12" x14ac:dyDescent="0.3">
      <c r="A1211">
        <v>759</v>
      </c>
      <c r="B1211">
        <v>1206</v>
      </c>
      <c r="D1211" t="s">
        <v>676</v>
      </c>
      <c r="E1211" s="1">
        <v>45384</v>
      </c>
      <c r="F1211">
        <v>100009</v>
      </c>
      <c r="G1211" t="str">
        <f>_xlfn.XLOOKUP(ohrm_timesheet_action_log[[#This Row],[timesheet_id]],ohrm_timesheet[timesheet_id],ohrm_timesheet[Employee Name],"NF",0,1)</f>
        <v>Preeti Tyagi</v>
      </c>
      <c r="H1211" t="str">
        <f>_xlfn.XLOOKUP(ohrm_timesheet_action_log[[#This Row],[timesheet_id]],ohrm_timesheet[timesheet_id],ohrm_timesheet[state],"NF",0,1)</f>
        <v>APPROVED</v>
      </c>
      <c r="I1211" s="1">
        <f>_xlfn.XLOOKUP(ohrm_timesheet_action_log[[#This Row],[timesheet_id]],ohrm_timesheet[timesheet_id],ohrm_timesheet[start_date],"NF",0,1)</f>
        <v>45355</v>
      </c>
      <c r="J1211" s="1">
        <f>_xlfn.XLOOKUP(ohrm_timesheet_action_log[[#This Row],[timesheet_id]],ohrm_timesheet[timesheet_id],ohrm_timesheet[end_date],"NF",0,1)</f>
        <v>45361</v>
      </c>
      <c r="K1211">
        <f>_xlfn.XLOOKUP(ohrm_timesheet_action_log[[#This Row],[timesheet_id]],ohrm_timesheet[timesheet_id],ohrm_timesheet[Year],"NF",0,1)</f>
        <v>2024</v>
      </c>
      <c r="L1211">
        <f>_xlfn.XLOOKUP(ohrm_timesheet_action_log[[#This Row],[timesheet_id]],ohrm_timesheet[timesheet_id],ohrm_timesheet[Month],"NF",0,1)</f>
        <v>3</v>
      </c>
    </row>
    <row r="1212" spans="1:12" x14ac:dyDescent="0.3">
      <c r="A1212">
        <v>760</v>
      </c>
      <c r="B1212">
        <v>1207</v>
      </c>
      <c r="D1212" t="s">
        <v>676</v>
      </c>
      <c r="E1212" s="1">
        <v>45384</v>
      </c>
      <c r="F1212">
        <v>100009</v>
      </c>
      <c r="G1212" t="str">
        <f>_xlfn.XLOOKUP(ohrm_timesheet_action_log[[#This Row],[timesheet_id]],ohrm_timesheet[timesheet_id],ohrm_timesheet[Employee Name],"NF",0,1)</f>
        <v>Preeti Tyagi</v>
      </c>
      <c r="H1212" t="str">
        <f>_xlfn.XLOOKUP(ohrm_timesheet_action_log[[#This Row],[timesheet_id]],ohrm_timesheet[timesheet_id],ohrm_timesheet[state],"NF",0,1)</f>
        <v>APPROVED</v>
      </c>
      <c r="I1212" s="1">
        <f>_xlfn.XLOOKUP(ohrm_timesheet_action_log[[#This Row],[timesheet_id]],ohrm_timesheet[timesheet_id],ohrm_timesheet[start_date],"NF",0,1)</f>
        <v>45362</v>
      </c>
      <c r="J1212" s="1">
        <f>_xlfn.XLOOKUP(ohrm_timesheet_action_log[[#This Row],[timesheet_id]],ohrm_timesheet[timesheet_id],ohrm_timesheet[end_date],"NF",0,1)</f>
        <v>45368</v>
      </c>
      <c r="K1212">
        <f>_xlfn.XLOOKUP(ohrm_timesheet_action_log[[#This Row],[timesheet_id]],ohrm_timesheet[timesheet_id],ohrm_timesheet[Year],"NF",0,1)</f>
        <v>2024</v>
      </c>
      <c r="L1212">
        <f>_xlfn.XLOOKUP(ohrm_timesheet_action_log[[#This Row],[timesheet_id]],ohrm_timesheet[timesheet_id],ohrm_timesheet[Month],"NF",0,1)</f>
        <v>3</v>
      </c>
    </row>
    <row r="1213" spans="1:12" x14ac:dyDescent="0.3">
      <c r="A1213">
        <v>761</v>
      </c>
      <c r="B1213">
        <v>1208</v>
      </c>
      <c r="D1213" t="s">
        <v>676</v>
      </c>
      <c r="E1213" s="1">
        <v>45384</v>
      </c>
      <c r="F1213">
        <v>100009</v>
      </c>
      <c r="G1213" t="str">
        <f>_xlfn.XLOOKUP(ohrm_timesheet_action_log[[#This Row],[timesheet_id]],ohrm_timesheet[timesheet_id],ohrm_timesheet[Employee Name],"NF",0,1)</f>
        <v>Preeti Tyagi</v>
      </c>
      <c r="H1213" t="str">
        <f>_xlfn.XLOOKUP(ohrm_timesheet_action_log[[#This Row],[timesheet_id]],ohrm_timesheet[timesheet_id],ohrm_timesheet[state],"NF",0,1)</f>
        <v>APPROVED</v>
      </c>
      <c r="I1213" s="1">
        <f>_xlfn.XLOOKUP(ohrm_timesheet_action_log[[#This Row],[timesheet_id]],ohrm_timesheet[timesheet_id],ohrm_timesheet[start_date],"NF",0,1)</f>
        <v>45369</v>
      </c>
      <c r="J1213" s="1">
        <f>_xlfn.XLOOKUP(ohrm_timesheet_action_log[[#This Row],[timesheet_id]],ohrm_timesheet[timesheet_id],ohrm_timesheet[end_date],"NF",0,1)</f>
        <v>45375</v>
      </c>
      <c r="K1213">
        <f>_xlfn.XLOOKUP(ohrm_timesheet_action_log[[#This Row],[timesheet_id]],ohrm_timesheet[timesheet_id],ohrm_timesheet[Year],"NF",0,1)</f>
        <v>2024</v>
      </c>
      <c r="L1213">
        <f>_xlfn.XLOOKUP(ohrm_timesheet_action_log[[#This Row],[timesheet_id]],ohrm_timesheet[timesheet_id],ohrm_timesheet[Month],"NF",0,1)</f>
        <v>3</v>
      </c>
    </row>
    <row r="1214" spans="1:12" x14ac:dyDescent="0.3">
      <c r="A1214">
        <v>762</v>
      </c>
      <c r="B1214">
        <v>1209</v>
      </c>
      <c r="D1214" t="s">
        <v>676</v>
      </c>
      <c r="E1214" s="1">
        <v>45384</v>
      </c>
      <c r="F1214">
        <v>100009</v>
      </c>
      <c r="G1214" t="str">
        <f>_xlfn.XLOOKUP(ohrm_timesheet_action_log[[#This Row],[timesheet_id]],ohrm_timesheet[timesheet_id],ohrm_timesheet[Employee Name],"NF",0,1)</f>
        <v>Preeti Tyagi</v>
      </c>
      <c r="H1214" t="str">
        <f>_xlfn.XLOOKUP(ohrm_timesheet_action_log[[#This Row],[timesheet_id]],ohrm_timesheet[timesheet_id],ohrm_timesheet[state],"NF",0,1)</f>
        <v>APPROVED</v>
      </c>
      <c r="I1214" s="1">
        <f>_xlfn.XLOOKUP(ohrm_timesheet_action_log[[#This Row],[timesheet_id]],ohrm_timesheet[timesheet_id],ohrm_timesheet[start_date],"NF",0,1)</f>
        <v>45376</v>
      </c>
      <c r="J1214" s="1">
        <f>_xlfn.XLOOKUP(ohrm_timesheet_action_log[[#This Row],[timesheet_id]],ohrm_timesheet[timesheet_id],ohrm_timesheet[end_date],"NF",0,1)</f>
        <v>45382</v>
      </c>
      <c r="K1214">
        <f>_xlfn.XLOOKUP(ohrm_timesheet_action_log[[#This Row],[timesheet_id]],ohrm_timesheet[timesheet_id],ohrm_timesheet[Year],"NF",0,1)</f>
        <v>2024</v>
      </c>
      <c r="L1214">
        <f>_xlfn.XLOOKUP(ohrm_timesheet_action_log[[#This Row],[timesheet_id]],ohrm_timesheet[timesheet_id],ohrm_timesheet[Month],"NF",0,1)</f>
        <v>3</v>
      </c>
    </row>
    <row r="1215" spans="1:12" x14ac:dyDescent="0.3">
      <c r="A1215">
        <v>764</v>
      </c>
      <c r="B1215">
        <v>1210</v>
      </c>
      <c r="D1215" t="s">
        <v>676</v>
      </c>
      <c r="E1215" s="1">
        <v>45388</v>
      </c>
      <c r="F1215">
        <v>100006</v>
      </c>
      <c r="G1215" t="str">
        <f>_xlfn.XLOOKUP(ohrm_timesheet_action_log[[#This Row],[timesheet_id]],ohrm_timesheet[timesheet_id],ohrm_timesheet[Employee Name],"NF",0,1)</f>
        <v>Sourav Rathor</v>
      </c>
      <c r="H1215" t="str">
        <f>_xlfn.XLOOKUP(ohrm_timesheet_action_log[[#This Row],[timesheet_id]],ohrm_timesheet[timesheet_id],ohrm_timesheet[state],"NF",0,1)</f>
        <v>APPROVED</v>
      </c>
      <c r="I1215" s="1">
        <f>_xlfn.XLOOKUP(ohrm_timesheet_action_log[[#This Row],[timesheet_id]],ohrm_timesheet[timesheet_id],ohrm_timesheet[start_date],"NF",0,1)</f>
        <v>45383</v>
      </c>
      <c r="J1215" s="1">
        <f>_xlfn.XLOOKUP(ohrm_timesheet_action_log[[#This Row],[timesheet_id]],ohrm_timesheet[timesheet_id],ohrm_timesheet[end_date],"NF",0,1)</f>
        <v>45389</v>
      </c>
      <c r="K1215">
        <f>_xlfn.XLOOKUP(ohrm_timesheet_action_log[[#This Row],[timesheet_id]],ohrm_timesheet[timesheet_id],ohrm_timesheet[Year],"NF",0,1)</f>
        <v>2024</v>
      </c>
      <c r="L1215">
        <f>_xlfn.XLOOKUP(ohrm_timesheet_action_log[[#This Row],[timesheet_id]],ohrm_timesheet[timesheet_id],ohrm_timesheet[Month],"NF",0,1)</f>
        <v>4</v>
      </c>
    </row>
    <row r="1216" spans="1:12" x14ac:dyDescent="0.3">
      <c r="A1216">
        <v>768</v>
      </c>
      <c r="B1216">
        <v>1211</v>
      </c>
      <c r="D1216" t="s">
        <v>676</v>
      </c>
      <c r="E1216" s="1">
        <v>45390</v>
      </c>
      <c r="F1216">
        <v>6</v>
      </c>
      <c r="G1216" t="str">
        <f>_xlfn.XLOOKUP(ohrm_timesheet_action_log[[#This Row],[timesheet_id]],ohrm_timesheet[timesheet_id],ohrm_timesheet[Employee Name],"NF",0,1)</f>
        <v>Shekhar Sharma</v>
      </c>
      <c r="H1216" t="str">
        <f>_xlfn.XLOOKUP(ohrm_timesheet_action_log[[#This Row],[timesheet_id]],ohrm_timesheet[timesheet_id],ohrm_timesheet[state],"NF",0,1)</f>
        <v>APPROVED</v>
      </c>
      <c r="I1216" s="1">
        <f>_xlfn.XLOOKUP(ohrm_timesheet_action_log[[#This Row],[timesheet_id]],ohrm_timesheet[timesheet_id],ohrm_timesheet[start_date],"NF",0,1)</f>
        <v>45327</v>
      </c>
      <c r="J1216" s="1">
        <f>_xlfn.XLOOKUP(ohrm_timesheet_action_log[[#This Row],[timesheet_id]],ohrm_timesheet[timesheet_id],ohrm_timesheet[end_date],"NF",0,1)</f>
        <v>45333</v>
      </c>
      <c r="K1216">
        <f>_xlfn.XLOOKUP(ohrm_timesheet_action_log[[#This Row],[timesheet_id]],ohrm_timesheet[timesheet_id],ohrm_timesheet[Year],"NF",0,1)</f>
        <v>2024</v>
      </c>
      <c r="L1216">
        <f>_xlfn.XLOOKUP(ohrm_timesheet_action_log[[#This Row],[timesheet_id]],ohrm_timesheet[timesheet_id],ohrm_timesheet[Month],"NF",0,1)</f>
        <v>2</v>
      </c>
    </row>
    <row r="1217" spans="1:12" x14ac:dyDescent="0.3">
      <c r="A1217">
        <v>769</v>
      </c>
      <c r="B1217">
        <v>1212</v>
      </c>
      <c r="D1217" t="s">
        <v>676</v>
      </c>
      <c r="E1217" s="1">
        <v>45390</v>
      </c>
      <c r="F1217">
        <v>6</v>
      </c>
      <c r="G1217" t="str">
        <f>_xlfn.XLOOKUP(ohrm_timesheet_action_log[[#This Row],[timesheet_id]],ohrm_timesheet[timesheet_id],ohrm_timesheet[Employee Name],"NF",0,1)</f>
        <v>Shekhar Sharma</v>
      </c>
      <c r="H1217" t="str">
        <f>_xlfn.XLOOKUP(ohrm_timesheet_action_log[[#This Row],[timesheet_id]],ohrm_timesheet[timesheet_id],ohrm_timesheet[state],"NF",0,1)</f>
        <v>APPROVED</v>
      </c>
      <c r="I1217" s="1">
        <f>_xlfn.XLOOKUP(ohrm_timesheet_action_log[[#This Row],[timesheet_id]],ohrm_timesheet[timesheet_id],ohrm_timesheet[start_date],"NF",0,1)</f>
        <v>45334</v>
      </c>
      <c r="J1217" s="1">
        <f>_xlfn.XLOOKUP(ohrm_timesheet_action_log[[#This Row],[timesheet_id]],ohrm_timesheet[timesheet_id],ohrm_timesheet[end_date],"NF",0,1)</f>
        <v>45340</v>
      </c>
      <c r="K1217">
        <f>_xlfn.XLOOKUP(ohrm_timesheet_action_log[[#This Row],[timesheet_id]],ohrm_timesheet[timesheet_id],ohrm_timesheet[Year],"NF",0,1)</f>
        <v>2024</v>
      </c>
      <c r="L1217">
        <f>_xlfn.XLOOKUP(ohrm_timesheet_action_log[[#This Row],[timesheet_id]],ohrm_timesheet[timesheet_id],ohrm_timesheet[Month],"NF",0,1)</f>
        <v>2</v>
      </c>
    </row>
    <row r="1218" spans="1:12" x14ac:dyDescent="0.3">
      <c r="A1218">
        <v>770</v>
      </c>
      <c r="B1218">
        <v>1213</v>
      </c>
      <c r="D1218" t="s">
        <v>676</v>
      </c>
      <c r="E1218" s="1">
        <v>45390</v>
      </c>
      <c r="F1218">
        <v>6</v>
      </c>
      <c r="G1218" t="str">
        <f>_xlfn.XLOOKUP(ohrm_timesheet_action_log[[#This Row],[timesheet_id]],ohrm_timesheet[timesheet_id],ohrm_timesheet[Employee Name],"NF",0,1)</f>
        <v>Shekhar Sharma</v>
      </c>
      <c r="H1218" t="str">
        <f>_xlfn.XLOOKUP(ohrm_timesheet_action_log[[#This Row],[timesheet_id]],ohrm_timesheet[timesheet_id],ohrm_timesheet[state],"NF",0,1)</f>
        <v>APPROVED</v>
      </c>
      <c r="I1218" s="1">
        <f>_xlfn.XLOOKUP(ohrm_timesheet_action_log[[#This Row],[timesheet_id]],ohrm_timesheet[timesheet_id],ohrm_timesheet[start_date],"NF",0,1)</f>
        <v>45341</v>
      </c>
      <c r="J1218" s="1">
        <f>_xlfn.XLOOKUP(ohrm_timesheet_action_log[[#This Row],[timesheet_id]],ohrm_timesheet[timesheet_id],ohrm_timesheet[end_date],"NF",0,1)</f>
        <v>45347</v>
      </c>
      <c r="K1218">
        <f>_xlfn.XLOOKUP(ohrm_timesheet_action_log[[#This Row],[timesheet_id]],ohrm_timesheet[timesheet_id],ohrm_timesheet[Year],"NF",0,1)</f>
        <v>2024</v>
      </c>
      <c r="L1218">
        <f>_xlfn.XLOOKUP(ohrm_timesheet_action_log[[#This Row],[timesheet_id]],ohrm_timesheet[timesheet_id],ohrm_timesheet[Month],"NF",0,1)</f>
        <v>2</v>
      </c>
    </row>
    <row r="1219" spans="1:12" x14ac:dyDescent="0.3">
      <c r="A1219">
        <v>771</v>
      </c>
      <c r="B1219">
        <v>1214</v>
      </c>
      <c r="D1219" t="s">
        <v>676</v>
      </c>
      <c r="E1219" s="1">
        <v>45390</v>
      </c>
      <c r="F1219">
        <v>6</v>
      </c>
      <c r="G1219" t="str">
        <f>_xlfn.XLOOKUP(ohrm_timesheet_action_log[[#This Row],[timesheet_id]],ohrm_timesheet[timesheet_id],ohrm_timesheet[Employee Name],"NF",0,1)</f>
        <v>Shekhar Sharma</v>
      </c>
      <c r="H1219" t="str">
        <f>_xlfn.XLOOKUP(ohrm_timesheet_action_log[[#This Row],[timesheet_id]],ohrm_timesheet[timesheet_id],ohrm_timesheet[state],"NF",0,1)</f>
        <v>APPROVED</v>
      </c>
      <c r="I1219" s="1">
        <f>_xlfn.XLOOKUP(ohrm_timesheet_action_log[[#This Row],[timesheet_id]],ohrm_timesheet[timesheet_id],ohrm_timesheet[start_date],"NF",0,1)</f>
        <v>45348</v>
      </c>
      <c r="J1219" s="1">
        <f>_xlfn.XLOOKUP(ohrm_timesheet_action_log[[#This Row],[timesheet_id]],ohrm_timesheet[timesheet_id],ohrm_timesheet[end_date],"NF",0,1)</f>
        <v>45354</v>
      </c>
      <c r="K1219">
        <f>_xlfn.XLOOKUP(ohrm_timesheet_action_log[[#This Row],[timesheet_id]],ohrm_timesheet[timesheet_id],ohrm_timesheet[Year],"NF",0,1)</f>
        <v>2024</v>
      </c>
      <c r="L1219">
        <f>_xlfn.XLOOKUP(ohrm_timesheet_action_log[[#This Row],[timesheet_id]],ohrm_timesheet[timesheet_id],ohrm_timesheet[Month],"NF",0,1)</f>
        <v>2</v>
      </c>
    </row>
    <row r="1220" spans="1:12" x14ac:dyDescent="0.3">
      <c r="A1220">
        <v>772</v>
      </c>
      <c r="B1220">
        <v>1215</v>
      </c>
      <c r="D1220" t="s">
        <v>676</v>
      </c>
      <c r="E1220" s="1">
        <v>45390</v>
      </c>
      <c r="F1220">
        <v>6</v>
      </c>
      <c r="G1220" t="str">
        <f>_xlfn.XLOOKUP(ohrm_timesheet_action_log[[#This Row],[timesheet_id]],ohrm_timesheet[timesheet_id],ohrm_timesheet[Employee Name],"NF",0,1)</f>
        <v>Shekhar Sharma</v>
      </c>
      <c r="H1220" t="str">
        <f>_xlfn.XLOOKUP(ohrm_timesheet_action_log[[#This Row],[timesheet_id]],ohrm_timesheet[timesheet_id],ohrm_timesheet[state],"NF",0,1)</f>
        <v>APPROVED</v>
      </c>
      <c r="I1220" s="1">
        <f>_xlfn.XLOOKUP(ohrm_timesheet_action_log[[#This Row],[timesheet_id]],ohrm_timesheet[timesheet_id],ohrm_timesheet[start_date],"NF",0,1)</f>
        <v>45355</v>
      </c>
      <c r="J1220" s="1">
        <f>_xlfn.XLOOKUP(ohrm_timesheet_action_log[[#This Row],[timesheet_id]],ohrm_timesheet[timesheet_id],ohrm_timesheet[end_date],"NF",0,1)</f>
        <v>45361</v>
      </c>
      <c r="K1220">
        <f>_xlfn.XLOOKUP(ohrm_timesheet_action_log[[#This Row],[timesheet_id]],ohrm_timesheet[timesheet_id],ohrm_timesheet[Year],"NF",0,1)</f>
        <v>2024</v>
      </c>
      <c r="L1220">
        <f>_xlfn.XLOOKUP(ohrm_timesheet_action_log[[#This Row],[timesheet_id]],ohrm_timesheet[timesheet_id],ohrm_timesheet[Month],"NF",0,1)</f>
        <v>3</v>
      </c>
    </row>
    <row r="1221" spans="1:12" x14ac:dyDescent="0.3">
      <c r="A1221">
        <v>773</v>
      </c>
      <c r="B1221">
        <v>1216</v>
      </c>
      <c r="D1221" t="s">
        <v>676</v>
      </c>
      <c r="E1221" s="1">
        <v>45390</v>
      </c>
      <c r="F1221">
        <v>6</v>
      </c>
      <c r="G1221" t="str">
        <f>_xlfn.XLOOKUP(ohrm_timesheet_action_log[[#This Row],[timesheet_id]],ohrm_timesheet[timesheet_id],ohrm_timesheet[Employee Name],"NF",0,1)</f>
        <v>Shekhar Sharma</v>
      </c>
      <c r="H1221" t="str">
        <f>_xlfn.XLOOKUP(ohrm_timesheet_action_log[[#This Row],[timesheet_id]],ohrm_timesheet[timesheet_id],ohrm_timesheet[state],"NF",0,1)</f>
        <v>APPROVED</v>
      </c>
      <c r="I1221" s="1">
        <f>_xlfn.XLOOKUP(ohrm_timesheet_action_log[[#This Row],[timesheet_id]],ohrm_timesheet[timesheet_id],ohrm_timesheet[start_date],"NF",0,1)</f>
        <v>45362</v>
      </c>
      <c r="J1221" s="1">
        <f>_xlfn.XLOOKUP(ohrm_timesheet_action_log[[#This Row],[timesheet_id]],ohrm_timesheet[timesheet_id],ohrm_timesheet[end_date],"NF",0,1)</f>
        <v>45368</v>
      </c>
      <c r="K1221">
        <f>_xlfn.XLOOKUP(ohrm_timesheet_action_log[[#This Row],[timesheet_id]],ohrm_timesheet[timesheet_id],ohrm_timesheet[Year],"NF",0,1)</f>
        <v>2024</v>
      </c>
      <c r="L1221">
        <f>_xlfn.XLOOKUP(ohrm_timesheet_action_log[[#This Row],[timesheet_id]],ohrm_timesheet[timesheet_id],ohrm_timesheet[Month],"NF",0,1)</f>
        <v>3</v>
      </c>
    </row>
    <row r="1222" spans="1:12" x14ac:dyDescent="0.3">
      <c r="A1222">
        <v>774</v>
      </c>
      <c r="B1222">
        <v>1217</v>
      </c>
      <c r="D1222" t="s">
        <v>676</v>
      </c>
      <c r="E1222" s="1">
        <v>45390</v>
      </c>
      <c r="F1222">
        <v>6</v>
      </c>
      <c r="G1222" t="str">
        <f>_xlfn.XLOOKUP(ohrm_timesheet_action_log[[#This Row],[timesheet_id]],ohrm_timesheet[timesheet_id],ohrm_timesheet[Employee Name],"NF",0,1)</f>
        <v>Shekhar Sharma</v>
      </c>
      <c r="H1222" t="str">
        <f>_xlfn.XLOOKUP(ohrm_timesheet_action_log[[#This Row],[timesheet_id]],ohrm_timesheet[timesheet_id],ohrm_timesheet[state],"NF",0,1)</f>
        <v>APPROVED</v>
      </c>
      <c r="I1222" s="1">
        <f>_xlfn.XLOOKUP(ohrm_timesheet_action_log[[#This Row],[timesheet_id]],ohrm_timesheet[timesheet_id],ohrm_timesheet[start_date],"NF",0,1)</f>
        <v>45369</v>
      </c>
      <c r="J1222" s="1">
        <f>_xlfn.XLOOKUP(ohrm_timesheet_action_log[[#This Row],[timesheet_id]],ohrm_timesheet[timesheet_id],ohrm_timesheet[end_date],"NF",0,1)</f>
        <v>45375</v>
      </c>
      <c r="K1222">
        <f>_xlfn.XLOOKUP(ohrm_timesheet_action_log[[#This Row],[timesheet_id]],ohrm_timesheet[timesheet_id],ohrm_timesheet[Year],"NF",0,1)</f>
        <v>2024</v>
      </c>
      <c r="L1222">
        <f>_xlfn.XLOOKUP(ohrm_timesheet_action_log[[#This Row],[timesheet_id]],ohrm_timesheet[timesheet_id],ohrm_timesheet[Month],"NF",0,1)</f>
        <v>3</v>
      </c>
    </row>
    <row r="1223" spans="1:12" x14ac:dyDescent="0.3">
      <c r="A1223">
        <v>751</v>
      </c>
      <c r="B1223">
        <v>1218</v>
      </c>
      <c r="D1223" t="s">
        <v>676</v>
      </c>
      <c r="E1223" s="1">
        <v>45390</v>
      </c>
      <c r="F1223">
        <v>6</v>
      </c>
      <c r="G1223" t="str">
        <f>_xlfn.XLOOKUP(ohrm_timesheet_action_log[[#This Row],[timesheet_id]],ohrm_timesheet[timesheet_id],ohrm_timesheet[Employee Name],"NF",0,1)</f>
        <v>Shekhar Sharma</v>
      </c>
      <c r="H1223" t="str">
        <f>_xlfn.XLOOKUP(ohrm_timesheet_action_log[[#This Row],[timesheet_id]],ohrm_timesheet[timesheet_id],ohrm_timesheet[state],"NF",0,1)</f>
        <v>APPROVED</v>
      </c>
      <c r="I1223" s="1">
        <f>_xlfn.XLOOKUP(ohrm_timesheet_action_log[[#This Row],[timesheet_id]],ohrm_timesheet[timesheet_id],ohrm_timesheet[start_date],"NF",0,1)</f>
        <v>45376</v>
      </c>
      <c r="J1223" s="1">
        <f>_xlfn.XLOOKUP(ohrm_timesheet_action_log[[#This Row],[timesheet_id]],ohrm_timesheet[timesheet_id],ohrm_timesheet[end_date],"NF",0,1)</f>
        <v>45382</v>
      </c>
      <c r="K1223">
        <f>_xlfn.XLOOKUP(ohrm_timesheet_action_log[[#This Row],[timesheet_id]],ohrm_timesheet[timesheet_id],ohrm_timesheet[Year],"NF",0,1)</f>
        <v>2024</v>
      </c>
      <c r="L1223">
        <f>_xlfn.XLOOKUP(ohrm_timesheet_action_log[[#This Row],[timesheet_id]],ohrm_timesheet[timesheet_id],ohrm_timesheet[Month],"NF",0,1)</f>
        <v>3</v>
      </c>
    </row>
    <row r="1224" spans="1:12" x14ac:dyDescent="0.3">
      <c r="A1224">
        <v>765</v>
      </c>
      <c r="B1224">
        <v>1219</v>
      </c>
      <c r="D1224" t="s">
        <v>676</v>
      </c>
      <c r="E1224" s="1">
        <v>45391</v>
      </c>
      <c r="F1224">
        <v>100011</v>
      </c>
      <c r="G1224" t="str">
        <f>_xlfn.XLOOKUP(ohrm_timesheet_action_log[[#This Row],[timesheet_id]],ohrm_timesheet[timesheet_id],ohrm_timesheet[Employee Name],"NF",0,1)</f>
        <v>Harshal Ramesh Gharde</v>
      </c>
      <c r="H1224" t="str">
        <f>_xlfn.XLOOKUP(ohrm_timesheet_action_log[[#This Row],[timesheet_id]],ohrm_timesheet[timesheet_id],ohrm_timesheet[state],"NF",0,1)</f>
        <v>APPROVED</v>
      </c>
      <c r="I1224" s="1">
        <f>_xlfn.XLOOKUP(ohrm_timesheet_action_log[[#This Row],[timesheet_id]],ohrm_timesheet[timesheet_id],ohrm_timesheet[start_date],"NF",0,1)</f>
        <v>45390</v>
      </c>
      <c r="J1224" s="1">
        <f>_xlfn.XLOOKUP(ohrm_timesheet_action_log[[#This Row],[timesheet_id]],ohrm_timesheet[timesheet_id],ohrm_timesheet[end_date],"NF",0,1)</f>
        <v>45396</v>
      </c>
      <c r="K1224">
        <f>_xlfn.XLOOKUP(ohrm_timesheet_action_log[[#This Row],[timesheet_id]],ohrm_timesheet[timesheet_id],ohrm_timesheet[Year],"NF",0,1)</f>
        <v>2024</v>
      </c>
      <c r="L1224">
        <f>_xlfn.XLOOKUP(ohrm_timesheet_action_log[[#This Row],[timesheet_id]],ohrm_timesheet[timesheet_id],ohrm_timesheet[Month],"NF",0,1)</f>
        <v>4</v>
      </c>
    </row>
    <row r="1225" spans="1:12" x14ac:dyDescent="0.3">
      <c r="A1225">
        <v>764</v>
      </c>
      <c r="B1225">
        <v>1220</v>
      </c>
      <c r="D1225" t="s">
        <v>675</v>
      </c>
      <c r="E1225" s="1">
        <v>45393</v>
      </c>
      <c r="F1225">
        <v>16</v>
      </c>
      <c r="G1225" t="str">
        <f>_xlfn.XLOOKUP(ohrm_timesheet_action_log[[#This Row],[timesheet_id]],ohrm_timesheet[timesheet_id],ohrm_timesheet[Employee Name],"NF",0,1)</f>
        <v>Sourav Rathor</v>
      </c>
      <c r="H1225" t="str">
        <f>_xlfn.XLOOKUP(ohrm_timesheet_action_log[[#This Row],[timesheet_id]],ohrm_timesheet[timesheet_id],ohrm_timesheet[state],"NF",0,1)</f>
        <v>APPROVED</v>
      </c>
      <c r="I1225" s="1">
        <f>_xlfn.XLOOKUP(ohrm_timesheet_action_log[[#This Row],[timesheet_id]],ohrm_timesheet[timesheet_id],ohrm_timesheet[start_date],"NF",0,1)</f>
        <v>45383</v>
      </c>
      <c r="J1225" s="1">
        <f>_xlfn.XLOOKUP(ohrm_timesheet_action_log[[#This Row],[timesheet_id]],ohrm_timesheet[timesheet_id],ohrm_timesheet[end_date],"NF",0,1)</f>
        <v>45389</v>
      </c>
      <c r="K1225">
        <f>_xlfn.XLOOKUP(ohrm_timesheet_action_log[[#This Row],[timesheet_id]],ohrm_timesheet[timesheet_id],ohrm_timesheet[Year],"NF",0,1)</f>
        <v>2024</v>
      </c>
      <c r="L1225">
        <f>_xlfn.XLOOKUP(ohrm_timesheet_action_log[[#This Row],[timesheet_id]],ohrm_timesheet[timesheet_id],ohrm_timesheet[Month],"NF",0,1)</f>
        <v>4</v>
      </c>
    </row>
    <row r="1226" spans="1:12" x14ac:dyDescent="0.3">
      <c r="A1226">
        <v>734</v>
      </c>
      <c r="B1226">
        <v>1221</v>
      </c>
      <c r="D1226" t="s">
        <v>675</v>
      </c>
      <c r="E1226" s="1">
        <v>45393</v>
      </c>
      <c r="F1226">
        <v>16</v>
      </c>
      <c r="G1226" t="str">
        <f>_xlfn.XLOOKUP(ohrm_timesheet_action_log[[#This Row],[timesheet_id]],ohrm_timesheet[timesheet_id],ohrm_timesheet[Employee Name],"NF",0,1)</f>
        <v>Sourav Rathor</v>
      </c>
      <c r="H1226" t="str">
        <f>_xlfn.XLOOKUP(ohrm_timesheet_action_log[[#This Row],[timesheet_id]],ohrm_timesheet[timesheet_id],ohrm_timesheet[state],"NF",0,1)</f>
        <v>APPROVED</v>
      </c>
      <c r="I1226" s="1">
        <f>_xlfn.XLOOKUP(ohrm_timesheet_action_log[[#This Row],[timesheet_id]],ohrm_timesheet[timesheet_id],ohrm_timesheet[start_date],"NF",0,1)</f>
        <v>45327</v>
      </c>
      <c r="J1226" s="1">
        <f>_xlfn.XLOOKUP(ohrm_timesheet_action_log[[#This Row],[timesheet_id]],ohrm_timesheet[timesheet_id],ohrm_timesheet[end_date],"NF",0,1)</f>
        <v>45333</v>
      </c>
      <c r="K1226">
        <f>_xlfn.XLOOKUP(ohrm_timesheet_action_log[[#This Row],[timesheet_id]],ohrm_timesheet[timesheet_id],ohrm_timesheet[Year],"NF",0,1)</f>
        <v>2024</v>
      </c>
      <c r="L1226">
        <f>_xlfn.XLOOKUP(ohrm_timesheet_action_log[[#This Row],[timesheet_id]],ohrm_timesheet[timesheet_id],ohrm_timesheet[Month],"NF",0,1)</f>
        <v>2</v>
      </c>
    </row>
    <row r="1227" spans="1:12" x14ac:dyDescent="0.3">
      <c r="A1227">
        <v>735</v>
      </c>
      <c r="B1227">
        <v>1222</v>
      </c>
      <c r="C1227" t="s">
        <v>697</v>
      </c>
      <c r="D1227" t="s">
        <v>675</v>
      </c>
      <c r="E1227" s="1">
        <v>45393</v>
      </c>
      <c r="F1227">
        <v>100001</v>
      </c>
      <c r="G1227" t="str">
        <f>_xlfn.XLOOKUP(ohrm_timesheet_action_log[[#This Row],[timesheet_id]],ohrm_timesheet[timesheet_id],ohrm_timesheet[Employee Name],"NF",0,1)</f>
        <v>Preeti Tyagi</v>
      </c>
      <c r="H1227" t="str">
        <f>_xlfn.XLOOKUP(ohrm_timesheet_action_log[[#This Row],[timesheet_id]],ohrm_timesheet[timesheet_id],ohrm_timesheet[state],"NF",0,1)</f>
        <v>APPROVED</v>
      </c>
      <c r="I1227" s="1">
        <f>_xlfn.XLOOKUP(ohrm_timesheet_action_log[[#This Row],[timesheet_id]],ohrm_timesheet[timesheet_id],ohrm_timesheet[start_date],"NF",0,1)</f>
        <v>45327</v>
      </c>
      <c r="J1227" s="1">
        <f>_xlfn.XLOOKUP(ohrm_timesheet_action_log[[#This Row],[timesheet_id]],ohrm_timesheet[timesheet_id],ohrm_timesheet[end_date],"NF",0,1)</f>
        <v>45333</v>
      </c>
      <c r="K1227">
        <f>_xlfn.XLOOKUP(ohrm_timesheet_action_log[[#This Row],[timesheet_id]],ohrm_timesheet[timesheet_id],ohrm_timesheet[Year],"NF",0,1)</f>
        <v>2024</v>
      </c>
      <c r="L1227">
        <f>_xlfn.XLOOKUP(ohrm_timesheet_action_log[[#This Row],[timesheet_id]],ohrm_timesheet[timesheet_id],ohrm_timesheet[Month],"NF",0,1)</f>
        <v>2</v>
      </c>
    </row>
    <row r="1228" spans="1:12" x14ac:dyDescent="0.3">
      <c r="A1228">
        <v>736</v>
      </c>
      <c r="B1228">
        <v>1223</v>
      </c>
      <c r="D1228" t="s">
        <v>675</v>
      </c>
      <c r="E1228" s="1">
        <v>45393</v>
      </c>
      <c r="F1228">
        <v>16</v>
      </c>
      <c r="G1228" t="str">
        <f>_xlfn.XLOOKUP(ohrm_timesheet_action_log[[#This Row],[timesheet_id]],ohrm_timesheet[timesheet_id],ohrm_timesheet[Employee Name],"NF",0,1)</f>
        <v>Sourav Rathor</v>
      </c>
      <c r="H1228" t="str">
        <f>_xlfn.XLOOKUP(ohrm_timesheet_action_log[[#This Row],[timesheet_id]],ohrm_timesheet[timesheet_id],ohrm_timesheet[state],"NF",0,1)</f>
        <v>APPROVED</v>
      </c>
      <c r="I1228" s="1">
        <f>_xlfn.XLOOKUP(ohrm_timesheet_action_log[[#This Row],[timesheet_id]],ohrm_timesheet[timesheet_id],ohrm_timesheet[start_date],"NF",0,1)</f>
        <v>45334</v>
      </c>
      <c r="J1228" s="1">
        <f>_xlfn.XLOOKUP(ohrm_timesheet_action_log[[#This Row],[timesheet_id]],ohrm_timesheet[timesheet_id],ohrm_timesheet[end_date],"NF",0,1)</f>
        <v>45340</v>
      </c>
      <c r="K1228">
        <f>_xlfn.XLOOKUP(ohrm_timesheet_action_log[[#This Row],[timesheet_id]],ohrm_timesheet[timesheet_id],ohrm_timesheet[Year],"NF",0,1)</f>
        <v>2024</v>
      </c>
      <c r="L1228">
        <f>_xlfn.XLOOKUP(ohrm_timesheet_action_log[[#This Row],[timesheet_id]],ohrm_timesheet[timesheet_id],ohrm_timesheet[Month],"NF",0,1)</f>
        <v>2</v>
      </c>
    </row>
    <row r="1229" spans="1:12" x14ac:dyDescent="0.3">
      <c r="A1229">
        <v>744</v>
      </c>
      <c r="B1229">
        <v>1224</v>
      </c>
      <c r="C1229" t="s">
        <v>697</v>
      </c>
      <c r="D1229" t="s">
        <v>675</v>
      </c>
      <c r="E1229" s="1">
        <v>45393</v>
      </c>
      <c r="F1229">
        <v>100001</v>
      </c>
      <c r="G1229" t="str">
        <f>_xlfn.XLOOKUP(ohrm_timesheet_action_log[[#This Row],[timesheet_id]],ohrm_timesheet[timesheet_id],ohrm_timesheet[Employee Name],"NF",0,1)</f>
        <v>Preeti Tyagi</v>
      </c>
      <c r="H1229" t="str">
        <f>_xlfn.XLOOKUP(ohrm_timesheet_action_log[[#This Row],[timesheet_id]],ohrm_timesheet[timesheet_id],ohrm_timesheet[state],"NF",0,1)</f>
        <v>APPROVED</v>
      </c>
      <c r="I1229" s="1">
        <f>_xlfn.XLOOKUP(ohrm_timesheet_action_log[[#This Row],[timesheet_id]],ohrm_timesheet[timesheet_id],ohrm_timesheet[start_date],"NF",0,1)</f>
        <v>45334</v>
      </c>
      <c r="J1229" s="1">
        <f>_xlfn.XLOOKUP(ohrm_timesheet_action_log[[#This Row],[timesheet_id]],ohrm_timesheet[timesheet_id],ohrm_timesheet[end_date],"NF",0,1)</f>
        <v>45340</v>
      </c>
      <c r="K1229">
        <f>_xlfn.XLOOKUP(ohrm_timesheet_action_log[[#This Row],[timesheet_id]],ohrm_timesheet[timesheet_id],ohrm_timesheet[Year],"NF",0,1)</f>
        <v>2024</v>
      </c>
      <c r="L1229">
        <f>_xlfn.XLOOKUP(ohrm_timesheet_action_log[[#This Row],[timesheet_id]],ohrm_timesheet[timesheet_id],ohrm_timesheet[Month],"NF",0,1)</f>
        <v>2</v>
      </c>
    </row>
    <row r="1230" spans="1:12" x14ac:dyDescent="0.3">
      <c r="A1230">
        <v>745</v>
      </c>
      <c r="B1230">
        <v>1225</v>
      </c>
      <c r="C1230" t="s">
        <v>697</v>
      </c>
      <c r="D1230" t="s">
        <v>675</v>
      </c>
      <c r="E1230" s="1">
        <v>45393</v>
      </c>
      <c r="F1230">
        <v>100001</v>
      </c>
      <c r="G1230" t="str">
        <f>_xlfn.XLOOKUP(ohrm_timesheet_action_log[[#This Row],[timesheet_id]],ohrm_timesheet[timesheet_id],ohrm_timesheet[Employee Name],"NF",0,1)</f>
        <v>Preeti Tyagi</v>
      </c>
      <c r="H1230" t="str">
        <f>_xlfn.XLOOKUP(ohrm_timesheet_action_log[[#This Row],[timesheet_id]],ohrm_timesheet[timesheet_id],ohrm_timesheet[state],"NF",0,1)</f>
        <v>APPROVED</v>
      </c>
      <c r="I1230" s="1">
        <f>_xlfn.XLOOKUP(ohrm_timesheet_action_log[[#This Row],[timesheet_id]],ohrm_timesheet[timesheet_id],ohrm_timesheet[start_date],"NF",0,1)</f>
        <v>45341</v>
      </c>
      <c r="J1230" s="1">
        <f>_xlfn.XLOOKUP(ohrm_timesheet_action_log[[#This Row],[timesheet_id]],ohrm_timesheet[timesheet_id],ohrm_timesheet[end_date],"NF",0,1)</f>
        <v>45347</v>
      </c>
      <c r="K1230">
        <f>_xlfn.XLOOKUP(ohrm_timesheet_action_log[[#This Row],[timesheet_id]],ohrm_timesheet[timesheet_id],ohrm_timesheet[Year],"NF",0,1)</f>
        <v>2024</v>
      </c>
      <c r="L1230">
        <f>_xlfn.XLOOKUP(ohrm_timesheet_action_log[[#This Row],[timesheet_id]],ohrm_timesheet[timesheet_id],ohrm_timesheet[Month],"NF",0,1)</f>
        <v>2</v>
      </c>
    </row>
    <row r="1231" spans="1:12" x14ac:dyDescent="0.3">
      <c r="A1231">
        <v>738</v>
      </c>
      <c r="B1231">
        <v>1226</v>
      </c>
      <c r="D1231" t="s">
        <v>675</v>
      </c>
      <c r="E1231" s="1">
        <v>45393</v>
      </c>
      <c r="F1231">
        <v>16</v>
      </c>
      <c r="G1231" t="str">
        <f>_xlfn.XLOOKUP(ohrm_timesheet_action_log[[#This Row],[timesheet_id]],ohrm_timesheet[timesheet_id],ohrm_timesheet[Employee Name],"NF",0,1)</f>
        <v>Sourav Rathor</v>
      </c>
      <c r="H1231" t="str">
        <f>_xlfn.XLOOKUP(ohrm_timesheet_action_log[[#This Row],[timesheet_id]],ohrm_timesheet[timesheet_id],ohrm_timesheet[state],"NF",0,1)</f>
        <v>APPROVED</v>
      </c>
      <c r="I1231" s="1">
        <f>_xlfn.XLOOKUP(ohrm_timesheet_action_log[[#This Row],[timesheet_id]],ohrm_timesheet[timesheet_id],ohrm_timesheet[start_date],"NF",0,1)</f>
        <v>45341</v>
      </c>
      <c r="J1231" s="1">
        <f>_xlfn.XLOOKUP(ohrm_timesheet_action_log[[#This Row],[timesheet_id]],ohrm_timesheet[timesheet_id],ohrm_timesheet[end_date],"NF",0,1)</f>
        <v>45347</v>
      </c>
      <c r="K1231">
        <f>_xlfn.XLOOKUP(ohrm_timesheet_action_log[[#This Row],[timesheet_id]],ohrm_timesheet[timesheet_id],ohrm_timesheet[Year],"NF",0,1)</f>
        <v>2024</v>
      </c>
      <c r="L1231">
        <f>_xlfn.XLOOKUP(ohrm_timesheet_action_log[[#This Row],[timesheet_id]],ohrm_timesheet[timesheet_id],ohrm_timesheet[Month],"NF",0,1)</f>
        <v>2</v>
      </c>
    </row>
    <row r="1232" spans="1:12" x14ac:dyDescent="0.3">
      <c r="A1232">
        <v>743</v>
      </c>
      <c r="B1232">
        <v>1227</v>
      </c>
      <c r="C1232" t="s">
        <v>697</v>
      </c>
      <c r="D1232" t="s">
        <v>675</v>
      </c>
      <c r="E1232" s="1">
        <v>45393</v>
      </c>
      <c r="F1232">
        <v>100001</v>
      </c>
      <c r="G1232" t="str">
        <f>_xlfn.XLOOKUP(ohrm_timesheet_action_log[[#This Row],[timesheet_id]],ohrm_timesheet[timesheet_id],ohrm_timesheet[Employee Name],"NF",0,1)</f>
        <v>Preeti Tyagi</v>
      </c>
      <c r="H1232" t="str">
        <f>_xlfn.XLOOKUP(ohrm_timesheet_action_log[[#This Row],[timesheet_id]],ohrm_timesheet[timesheet_id],ohrm_timesheet[state],"NF",0,1)</f>
        <v>APPROVED</v>
      </c>
      <c r="I1232" s="1">
        <f>_xlfn.XLOOKUP(ohrm_timesheet_action_log[[#This Row],[timesheet_id]],ohrm_timesheet[timesheet_id],ohrm_timesheet[start_date],"NF",0,1)</f>
        <v>45348</v>
      </c>
      <c r="J1232" s="1">
        <f>_xlfn.XLOOKUP(ohrm_timesheet_action_log[[#This Row],[timesheet_id]],ohrm_timesheet[timesheet_id],ohrm_timesheet[end_date],"NF",0,1)</f>
        <v>45354</v>
      </c>
      <c r="K1232">
        <f>_xlfn.XLOOKUP(ohrm_timesheet_action_log[[#This Row],[timesheet_id]],ohrm_timesheet[timesheet_id],ohrm_timesheet[Year],"NF",0,1)</f>
        <v>2024</v>
      </c>
      <c r="L1232">
        <f>_xlfn.XLOOKUP(ohrm_timesheet_action_log[[#This Row],[timesheet_id]],ohrm_timesheet[timesheet_id],ohrm_timesheet[Month],"NF",0,1)</f>
        <v>2</v>
      </c>
    </row>
    <row r="1233" spans="1:12" x14ac:dyDescent="0.3">
      <c r="A1233">
        <v>737</v>
      </c>
      <c r="B1233">
        <v>1228</v>
      </c>
      <c r="D1233" t="s">
        <v>675</v>
      </c>
      <c r="E1233" s="1">
        <v>45393</v>
      </c>
      <c r="F1233">
        <v>16</v>
      </c>
      <c r="G1233" t="str">
        <f>_xlfn.XLOOKUP(ohrm_timesheet_action_log[[#This Row],[timesheet_id]],ohrm_timesheet[timesheet_id],ohrm_timesheet[Employee Name],"NF",0,1)</f>
        <v>Sourav Rathor</v>
      </c>
      <c r="H1233" t="str">
        <f>_xlfn.XLOOKUP(ohrm_timesheet_action_log[[#This Row],[timesheet_id]],ohrm_timesheet[timesheet_id],ohrm_timesheet[state],"NF",0,1)</f>
        <v>APPROVED</v>
      </c>
      <c r="I1233" s="1">
        <f>_xlfn.XLOOKUP(ohrm_timesheet_action_log[[#This Row],[timesheet_id]],ohrm_timesheet[timesheet_id],ohrm_timesheet[start_date],"NF",0,1)</f>
        <v>45348</v>
      </c>
      <c r="J1233" s="1">
        <f>_xlfn.XLOOKUP(ohrm_timesheet_action_log[[#This Row],[timesheet_id]],ohrm_timesheet[timesheet_id],ohrm_timesheet[end_date],"NF",0,1)</f>
        <v>45354</v>
      </c>
      <c r="K1233">
        <f>_xlfn.XLOOKUP(ohrm_timesheet_action_log[[#This Row],[timesheet_id]],ohrm_timesheet[timesheet_id],ohrm_timesheet[Year],"NF",0,1)</f>
        <v>2024</v>
      </c>
      <c r="L1233">
        <f>_xlfn.XLOOKUP(ohrm_timesheet_action_log[[#This Row],[timesheet_id]],ohrm_timesheet[timesheet_id],ohrm_timesheet[Month],"NF",0,1)</f>
        <v>2</v>
      </c>
    </row>
    <row r="1234" spans="1:12" x14ac:dyDescent="0.3">
      <c r="A1234">
        <v>759</v>
      </c>
      <c r="B1234">
        <v>1229</v>
      </c>
      <c r="C1234" t="s">
        <v>697</v>
      </c>
      <c r="D1234" t="s">
        <v>675</v>
      </c>
      <c r="E1234" s="1">
        <v>45393</v>
      </c>
      <c r="F1234">
        <v>100001</v>
      </c>
      <c r="G1234" t="str">
        <f>_xlfn.XLOOKUP(ohrm_timesheet_action_log[[#This Row],[timesheet_id]],ohrm_timesheet[timesheet_id],ohrm_timesheet[Employee Name],"NF",0,1)</f>
        <v>Preeti Tyagi</v>
      </c>
      <c r="H1234" t="str">
        <f>_xlfn.XLOOKUP(ohrm_timesheet_action_log[[#This Row],[timesheet_id]],ohrm_timesheet[timesheet_id],ohrm_timesheet[state],"NF",0,1)</f>
        <v>APPROVED</v>
      </c>
      <c r="I1234" s="1">
        <f>_xlfn.XLOOKUP(ohrm_timesheet_action_log[[#This Row],[timesheet_id]],ohrm_timesheet[timesheet_id],ohrm_timesheet[start_date],"NF",0,1)</f>
        <v>45355</v>
      </c>
      <c r="J1234" s="1">
        <f>_xlfn.XLOOKUP(ohrm_timesheet_action_log[[#This Row],[timesheet_id]],ohrm_timesheet[timesheet_id],ohrm_timesheet[end_date],"NF",0,1)</f>
        <v>45361</v>
      </c>
      <c r="K1234">
        <f>_xlfn.XLOOKUP(ohrm_timesheet_action_log[[#This Row],[timesheet_id]],ohrm_timesheet[timesheet_id],ohrm_timesheet[Year],"NF",0,1)</f>
        <v>2024</v>
      </c>
      <c r="L1234">
        <f>_xlfn.XLOOKUP(ohrm_timesheet_action_log[[#This Row],[timesheet_id]],ohrm_timesheet[timesheet_id],ohrm_timesheet[Month],"NF",0,1)</f>
        <v>3</v>
      </c>
    </row>
    <row r="1235" spans="1:12" x14ac:dyDescent="0.3">
      <c r="A1235">
        <v>760</v>
      </c>
      <c r="B1235">
        <v>1230</v>
      </c>
      <c r="C1235" t="s">
        <v>697</v>
      </c>
      <c r="D1235" t="s">
        <v>675</v>
      </c>
      <c r="E1235" s="1">
        <v>45393</v>
      </c>
      <c r="F1235">
        <v>100001</v>
      </c>
      <c r="G1235" t="str">
        <f>_xlfn.XLOOKUP(ohrm_timesheet_action_log[[#This Row],[timesheet_id]],ohrm_timesheet[timesheet_id],ohrm_timesheet[Employee Name],"NF",0,1)</f>
        <v>Preeti Tyagi</v>
      </c>
      <c r="H1235" t="str">
        <f>_xlfn.XLOOKUP(ohrm_timesheet_action_log[[#This Row],[timesheet_id]],ohrm_timesheet[timesheet_id],ohrm_timesheet[state],"NF",0,1)</f>
        <v>APPROVED</v>
      </c>
      <c r="I1235" s="1">
        <f>_xlfn.XLOOKUP(ohrm_timesheet_action_log[[#This Row],[timesheet_id]],ohrm_timesheet[timesheet_id],ohrm_timesheet[start_date],"NF",0,1)</f>
        <v>45362</v>
      </c>
      <c r="J1235" s="1">
        <f>_xlfn.XLOOKUP(ohrm_timesheet_action_log[[#This Row],[timesheet_id]],ohrm_timesheet[timesheet_id],ohrm_timesheet[end_date],"NF",0,1)</f>
        <v>45368</v>
      </c>
      <c r="K1235">
        <f>_xlfn.XLOOKUP(ohrm_timesheet_action_log[[#This Row],[timesheet_id]],ohrm_timesheet[timesheet_id],ohrm_timesheet[Year],"NF",0,1)</f>
        <v>2024</v>
      </c>
      <c r="L1235">
        <f>_xlfn.XLOOKUP(ohrm_timesheet_action_log[[#This Row],[timesheet_id]],ohrm_timesheet[timesheet_id],ohrm_timesheet[Month],"NF",0,1)</f>
        <v>3</v>
      </c>
    </row>
    <row r="1236" spans="1:12" x14ac:dyDescent="0.3">
      <c r="A1236">
        <v>747</v>
      </c>
      <c r="B1236">
        <v>1231</v>
      </c>
      <c r="D1236" t="s">
        <v>675</v>
      </c>
      <c r="E1236" s="1">
        <v>45393</v>
      </c>
      <c r="F1236">
        <v>16</v>
      </c>
      <c r="G1236" t="str">
        <f>_xlfn.XLOOKUP(ohrm_timesheet_action_log[[#This Row],[timesheet_id]],ohrm_timesheet[timesheet_id],ohrm_timesheet[Employee Name],"NF",0,1)</f>
        <v>Sourav Rathor</v>
      </c>
      <c r="H1236" t="str">
        <f>_xlfn.XLOOKUP(ohrm_timesheet_action_log[[#This Row],[timesheet_id]],ohrm_timesheet[timesheet_id],ohrm_timesheet[state],"NF",0,1)</f>
        <v>APPROVED</v>
      </c>
      <c r="I1236" s="1">
        <f>_xlfn.XLOOKUP(ohrm_timesheet_action_log[[#This Row],[timesheet_id]],ohrm_timesheet[timesheet_id],ohrm_timesheet[start_date],"NF",0,1)</f>
        <v>45355</v>
      </c>
      <c r="J1236" s="1">
        <f>_xlfn.XLOOKUP(ohrm_timesheet_action_log[[#This Row],[timesheet_id]],ohrm_timesheet[timesheet_id],ohrm_timesheet[end_date],"NF",0,1)</f>
        <v>45361</v>
      </c>
      <c r="K1236">
        <f>_xlfn.XLOOKUP(ohrm_timesheet_action_log[[#This Row],[timesheet_id]],ohrm_timesheet[timesheet_id],ohrm_timesheet[Year],"NF",0,1)</f>
        <v>2024</v>
      </c>
      <c r="L1236">
        <f>_xlfn.XLOOKUP(ohrm_timesheet_action_log[[#This Row],[timesheet_id]],ohrm_timesheet[timesheet_id],ohrm_timesheet[Month],"NF",0,1)</f>
        <v>3</v>
      </c>
    </row>
    <row r="1237" spans="1:12" x14ac:dyDescent="0.3">
      <c r="A1237">
        <v>761</v>
      </c>
      <c r="B1237">
        <v>1232</v>
      </c>
      <c r="C1237" t="s">
        <v>697</v>
      </c>
      <c r="D1237" t="s">
        <v>675</v>
      </c>
      <c r="E1237" s="1">
        <v>45393</v>
      </c>
      <c r="F1237">
        <v>100001</v>
      </c>
      <c r="G1237" t="str">
        <f>_xlfn.XLOOKUP(ohrm_timesheet_action_log[[#This Row],[timesheet_id]],ohrm_timesheet[timesheet_id],ohrm_timesheet[Employee Name],"NF",0,1)</f>
        <v>Preeti Tyagi</v>
      </c>
      <c r="H1237" t="str">
        <f>_xlfn.XLOOKUP(ohrm_timesheet_action_log[[#This Row],[timesheet_id]],ohrm_timesheet[timesheet_id],ohrm_timesheet[state],"NF",0,1)</f>
        <v>APPROVED</v>
      </c>
      <c r="I1237" s="1">
        <f>_xlfn.XLOOKUP(ohrm_timesheet_action_log[[#This Row],[timesheet_id]],ohrm_timesheet[timesheet_id],ohrm_timesheet[start_date],"NF",0,1)</f>
        <v>45369</v>
      </c>
      <c r="J1237" s="1">
        <f>_xlfn.XLOOKUP(ohrm_timesheet_action_log[[#This Row],[timesheet_id]],ohrm_timesheet[timesheet_id],ohrm_timesheet[end_date],"NF",0,1)</f>
        <v>45375</v>
      </c>
      <c r="K1237">
        <f>_xlfn.XLOOKUP(ohrm_timesheet_action_log[[#This Row],[timesheet_id]],ohrm_timesheet[timesheet_id],ohrm_timesheet[Year],"NF",0,1)</f>
        <v>2024</v>
      </c>
      <c r="L1237">
        <f>_xlfn.XLOOKUP(ohrm_timesheet_action_log[[#This Row],[timesheet_id]],ohrm_timesheet[timesheet_id],ohrm_timesheet[Month],"NF",0,1)</f>
        <v>3</v>
      </c>
    </row>
    <row r="1238" spans="1:12" x14ac:dyDescent="0.3">
      <c r="A1238">
        <v>754</v>
      </c>
      <c r="B1238">
        <v>1233</v>
      </c>
      <c r="D1238" t="s">
        <v>675</v>
      </c>
      <c r="E1238" s="1">
        <v>45393</v>
      </c>
      <c r="F1238">
        <v>16</v>
      </c>
      <c r="G1238" t="str">
        <f>_xlfn.XLOOKUP(ohrm_timesheet_action_log[[#This Row],[timesheet_id]],ohrm_timesheet[timesheet_id],ohrm_timesheet[Employee Name],"NF",0,1)</f>
        <v>Sourav Rathor</v>
      </c>
      <c r="H1238" t="str">
        <f>_xlfn.XLOOKUP(ohrm_timesheet_action_log[[#This Row],[timesheet_id]],ohrm_timesheet[timesheet_id],ohrm_timesheet[state],"NF",0,1)</f>
        <v>APPROVED</v>
      </c>
      <c r="I1238" s="1">
        <f>_xlfn.XLOOKUP(ohrm_timesheet_action_log[[#This Row],[timesheet_id]],ohrm_timesheet[timesheet_id],ohrm_timesheet[start_date],"NF",0,1)</f>
        <v>45362</v>
      </c>
      <c r="J1238" s="1">
        <f>_xlfn.XLOOKUP(ohrm_timesheet_action_log[[#This Row],[timesheet_id]],ohrm_timesheet[timesheet_id],ohrm_timesheet[end_date],"NF",0,1)</f>
        <v>45368</v>
      </c>
      <c r="K1238">
        <f>_xlfn.XLOOKUP(ohrm_timesheet_action_log[[#This Row],[timesheet_id]],ohrm_timesheet[timesheet_id],ohrm_timesheet[Year],"NF",0,1)</f>
        <v>2024</v>
      </c>
      <c r="L1238">
        <f>_xlfn.XLOOKUP(ohrm_timesheet_action_log[[#This Row],[timesheet_id]],ohrm_timesheet[timesheet_id],ohrm_timesheet[Month],"NF",0,1)</f>
        <v>3</v>
      </c>
    </row>
    <row r="1239" spans="1:12" x14ac:dyDescent="0.3">
      <c r="A1239">
        <v>762</v>
      </c>
      <c r="B1239">
        <v>1234</v>
      </c>
      <c r="C1239" t="s">
        <v>697</v>
      </c>
      <c r="D1239" t="s">
        <v>675</v>
      </c>
      <c r="E1239" s="1">
        <v>45393</v>
      </c>
      <c r="F1239">
        <v>100001</v>
      </c>
      <c r="G1239" t="str">
        <f>_xlfn.XLOOKUP(ohrm_timesheet_action_log[[#This Row],[timesheet_id]],ohrm_timesheet[timesheet_id],ohrm_timesheet[Employee Name],"NF",0,1)</f>
        <v>Preeti Tyagi</v>
      </c>
      <c r="H1239" t="str">
        <f>_xlfn.XLOOKUP(ohrm_timesheet_action_log[[#This Row],[timesheet_id]],ohrm_timesheet[timesheet_id],ohrm_timesheet[state],"NF",0,1)</f>
        <v>APPROVED</v>
      </c>
      <c r="I1239" s="1">
        <f>_xlfn.XLOOKUP(ohrm_timesheet_action_log[[#This Row],[timesheet_id]],ohrm_timesheet[timesheet_id],ohrm_timesheet[start_date],"NF",0,1)</f>
        <v>45376</v>
      </c>
      <c r="J1239" s="1">
        <f>_xlfn.XLOOKUP(ohrm_timesheet_action_log[[#This Row],[timesheet_id]],ohrm_timesheet[timesheet_id],ohrm_timesheet[end_date],"NF",0,1)</f>
        <v>45382</v>
      </c>
      <c r="K1239">
        <f>_xlfn.XLOOKUP(ohrm_timesheet_action_log[[#This Row],[timesheet_id]],ohrm_timesheet[timesheet_id],ohrm_timesheet[Year],"NF",0,1)</f>
        <v>2024</v>
      </c>
      <c r="L1239">
        <f>_xlfn.XLOOKUP(ohrm_timesheet_action_log[[#This Row],[timesheet_id]],ohrm_timesheet[timesheet_id],ohrm_timesheet[Month],"NF",0,1)</f>
        <v>3</v>
      </c>
    </row>
    <row r="1240" spans="1:12" x14ac:dyDescent="0.3">
      <c r="A1240">
        <v>750</v>
      </c>
      <c r="B1240">
        <v>1235</v>
      </c>
      <c r="D1240" t="s">
        <v>675</v>
      </c>
      <c r="E1240" s="1">
        <v>45393</v>
      </c>
      <c r="F1240">
        <v>16</v>
      </c>
      <c r="G1240" t="str">
        <f>_xlfn.XLOOKUP(ohrm_timesheet_action_log[[#This Row],[timesheet_id]],ohrm_timesheet[timesheet_id],ohrm_timesheet[Employee Name],"NF",0,1)</f>
        <v>Sourav Rathor</v>
      </c>
      <c r="H1240" t="str">
        <f>_xlfn.XLOOKUP(ohrm_timesheet_action_log[[#This Row],[timesheet_id]],ohrm_timesheet[timesheet_id],ohrm_timesheet[state],"NF",0,1)</f>
        <v>APPROVED</v>
      </c>
      <c r="I1240" s="1">
        <f>_xlfn.XLOOKUP(ohrm_timesheet_action_log[[#This Row],[timesheet_id]],ohrm_timesheet[timesheet_id],ohrm_timesheet[start_date],"NF",0,1)</f>
        <v>45369</v>
      </c>
      <c r="J1240" s="1">
        <f>_xlfn.XLOOKUP(ohrm_timesheet_action_log[[#This Row],[timesheet_id]],ohrm_timesheet[timesheet_id],ohrm_timesheet[end_date],"NF",0,1)</f>
        <v>45375</v>
      </c>
      <c r="K1240">
        <f>_xlfn.XLOOKUP(ohrm_timesheet_action_log[[#This Row],[timesheet_id]],ohrm_timesheet[timesheet_id],ohrm_timesheet[Year],"NF",0,1)</f>
        <v>2024</v>
      </c>
      <c r="L1240">
        <f>_xlfn.XLOOKUP(ohrm_timesheet_action_log[[#This Row],[timesheet_id]],ohrm_timesheet[timesheet_id],ohrm_timesheet[Month],"NF",0,1)</f>
        <v>3</v>
      </c>
    </row>
    <row r="1241" spans="1:12" x14ac:dyDescent="0.3">
      <c r="A1241">
        <v>752</v>
      </c>
      <c r="B1241">
        <v>1236</v>
      </c>
      <c r="D1241" t="s">
        <v>675</v>
      </c>
      <c r="E1241" s="1">
        <v>45393</v>
      </c>
      <c r="F1241">
        <v>16</v>
      </c>
      <c r="G1241" t="str">
        <f>_xlfn.XLOOKUP(ohrm_timesheet_action_log[[#This Row],[timesheet_id]],ohrm_timesheet[timesheet_id],ohrm_timesheet[Employee Name],"NF",0,1)</f>
        <v>Sourav Rathor</v>
      </c>
      <c r="H1241" t="str">
        <f>_xlfn.XLOOKUP(ohrm_timesheet_action_log[[#This Row],[timesheet_id]],ohrm_timesheet[timesheet_id],ohrm_timesheet[state],"NF",0,1)</f>
        <v>APPROVED</v>
      </c>
      <c r="I1241" s="1">
        <f>_xlfn.XLOOKUP(ohrm_timesheet_action_log[[#This Row],[timesheet_id]],ohrm_timesheet[timesheet_id],ohrm_timesheet[start_date],"NF",0,1)</f>
        <v>45376</v>
      </c>
      <c r="J1241" s="1">
        <f>_xlfn.XLOOKUP(ohrm_timesheet_action_log[[#This Row],[timesheet_id]],ohrm_timesheet[timesheet_id],ohrm_timesheet[end_date],"NF",0,1)</f>
        <v>45382</v>
      </c>
      <c r="K1241">
        <f>_xlfn.XLOOKUP(ohrm_timesheet_action_log[[#This Row],[timesheet_id]],ohrm_timesheet[timesheet_id],ohrm_timesheet[Year],"NF",0,1)</f>
        <v>2024</v>
      </c>
      <c r="L1241">
        <f>_xlfn.XLOOKUP(ohrm_timesheet_action_log[[#This Row],[timesheet_id]],ohrm_timesheet[timesheet_id],ohrm_timesheet[Month],"NF",0,1)</f>
        <v>3</v>
      </c>
    </row>
    <row r="1242" spans="1:12" x14ac:dyDescent="0.3">
      <c r="A1242">
        <v>768</v>
      </c>
      <c r="B1242">
        <v>1237</v>
      </c>
      <c r="C1242" t="s">
        <v>697</v>
      </c>
      <c r="D1242" t="s">
        <v>675</v>
      </c>
      <c r="E1242" s="1">
        <v>45393</v>
      </c>
      <c r="F1242">
        <v>100001</v>
      </c>
      <c r="G1242" t="str">
        <f>_xlfn.XLOOKUP(ohrm_timesheet_action_log[[#This Row],[timesheet_id]],ohrm_timesheet[timesheet_id],ohrm_timesheet[Employee Name],"NF",0,1)</f>
        <v>Shekhar Sharma</v>
      </c>
      <c r="H1242" t="str">
        <f>_xlfn.XLOOKUP(ohrm_timesheet_action_log[[#This Row],[timesheet_id]],ohrm_timesheet[timesheet_id],ohrm_timesheet[state],"NF",0,1)</f>
        <v>APPROVED</v>
      </c>
      <c r="I1242" s="1">
        <f>_xlfn.XLOOKUP(ohrm_timesheet_action_log[[#This Row],[timesheet_id]],ohrm_timesheet[timesheet_id],ohrm_timesheet[start_date],"NF",0,1)</f>
        <v>45327</v>
      </c>
      <c r="J1242" s="1">
        <f>_xlfn.XLOOKUP(ohrm_timesheet_action_log[[#This Row],[timesheet_id]],ohrm_timesheet[timesheet_id],ohrm_timesheet[end_date],"NF",0,1)</f>
        <v>45333</v>
      </c>
      <c r="K1242">
        <f>_xlfn.XLOOKUP(ohrm_timesheet_action_log[[#This Row],[timesheet_id]],ohrm_timesheet[timesheet_id],ohrm_timesheet[Year],"NF",0,1)</f>
        <v>2024</v>
      </c>
      <c r="L1242">
        <f>_xlfn.XLOOKUP(ohrm_timesheet_action_log[[#This Row],[timesheet_id]],ohrm_timesheet[timesheet_id],ohrm_timesheet[Month],"NF",0,1)</f>
        <v>2</v>
      </c>
    </row>
    <row r="1243" spans="1:12" x14ac:dyDescent="0.3">
      <c r="A1243">
        <v>769</v>
      </c>
      <c r="B1243">
        <v>1238</v>
      </c>
      <c r="C1243" t="s">
        <v>697</v>
      </c>
      <c r="D1243" t="s">
        <v>675</v>
      </c>
      <c r="E1243" s="1">
        <v>45393</v>
      </c>
      <c r="F1243">
        <v>100001</v>
      </c>
      <c r="G1243" t="str">
        <f>_xlfn.XLOOKUP(ohrm_timesheet_action_log[[#This Row],[timesheet_id]],ohrm_timesheet[timesheet_id],ohrm_timesheet[Employee Name],"NF",0,1)</f>
        <v>Shekhar Sharma</v>
      </c>
      <c r="H1243" t="str">
        <f>_xlfn.XLOOKUP(ohrm_timesheet_action_log[[#This Row],[timesheet_id]],ohrm_timesheet[timesheet_id],ohrm_timesheet[state],"NF",0,1)</f>
        <v>APPROVED</v>
      </c>
      <c r="I1243" s="1">
        <f>_xlfn.XLOOKUP(ohrm_timesheet_action_log[[#This Row],[timesheet_id]],ohrm_timesheet[timesheet_id],ohrm_timesheet[start_date],"NF",0,1)</f>
        <v>45334</v>
      </c>
      <c r="J1243" s="1">
        <f>_xlfn.XLOOKUP(ohrm_timesheet_action_log[[#This Row],[timesheet_id]],ohrm_timesheet[timesheet_id],ohrm_timesheet[end_date],"NF",0,1)</f>
        <v>45340</v>
      </c>
      <c r="K1243">
        <f>_xlfn.XLOOKUP(ohrm_timesheet_action_log[[#This Row],[timesheet_id]],ohrm_timesheet[timesheet_id],ohrm_timesheet[Year],"NF",0,1)</f>
        <v>2024</v>
      </c>
      <c r="L1243">
        <f>_xlfn.XLOOKUP(ohrm_timesheet_action_log[[#This Row],[timesheet_id]],ohrm_timesheet[timesheet_id],ohrm_timesheet[Month],"NF",0,1)</f>
        <v>2</v>
      </c>
    </row>
    <row r="1244" spans="1:12" x14ac:dyDescent="0.3">
      <c r="A1244">
        <v>770</v>
      </c>
      <c r="B1244">
        <v>1239</v>
      </c>
      <c r="C1244" t="s">
        <v>697</v>
      </c>
      <c r="D1244" t="s">
        <v>675</v>
      </c>
      <c r="E1244" s="1">
        <v>45393</v>
      </c>
      <c r="F1244">
        <v>100001</v>
      </c>
      <c r="G1244" t="str">
        <f>_xlfn.XLOOKUP(ohrm_timesheet_action_log[[#This Row],[timesheet_id]],ohrm_timesheet[timesheet_id],ohrm_timesheet[Employee Name],"NF",0,1)</f>
        <v>Shekhar Sharma</v>
      </c>
      <c r="H1244" t="str">
        <f>_xlfn.XLOOKUP(ohrm_timesheet_action_log[[#This Row],[timesheet_id]],ohrm_timesheet[timesheet_id],ohrm_timesheet[state],"NF",0,1)</f>
        <v>APPROVED</v>
      </c>
      <c r="I1244" s="1">
        <f>_xlfn.XLOOKUP(ohrm_timesheet_action_log[[#This Row],[timesheet_id]],ohrm_timesheet[timesheet_id],ohrm_timesheet[start_date],"NF",0,1)</f>
        <v>45341</v>
      </c>
      <c r="J1244" s="1">
        <f>_xlfn.XLOOKUP(ohrm_timesheet_action_log[[#This Row],[timesheet_id]],ohrm_timesheet[timesheet_id],ohrm_timesheet[end_date],"NF",0,1)</f>
        <v>45347</v>
      </c>
      <c r="K1244">
        <f>_xlfn.XLOOKUP(ohrm_timesheet_action_log[[#This Row],[timesheet_id]],ohrm_timesheet[timesheet_id],ohrm_timesheet[Year],"NF",0,1)</f>
        <v>2024</v>
      </c>
      <c r="L1244">
        <f>_xlfn.XLOOKUP(ohrm_timesheet_action_log[[#This Row],[timesheet_id]],ohrm_timesheet[timesheet_id],ohrm_timesheet[Month],"NF",0,1)</f>
        <v>2</v>
      </c>
    </row>
    <row r="1245" spans="1:12" x14ac:dyDescent="0.3">
      <c r="A1245">
        <v>771</v>
      </c>
      <c r="B1245">
        <v>1240</v>
      </c>
      <c r="C1245" t="s">
        <v>697</v>
      </c>
      <c r="D1245" t="s">
        <v>675</v>
      </c>
      <c r="E1245" s="1">
        <v>45393</v>
      </c>
      <c r="F1245">
        <v>100001</v>
      </c>
      <c r="G1245" t="str">
        <f>_xlfn.XLOOKUP(ohrm_timesheet_action_log[[#This Row],[timesheet_id]],ohrm_timesheet[timesheet_id],ohrm_timesheet[Employee Name],"NF",0,1)</f>
        <v>Shekhar Sharma</v>
      </c>
      <c r="H1245" t="str">
        <f>_xlfn.XLOOKUP(ohrm_timesheet_action_log[[#This Row],[timesheet_id]],ohrm_timesheet[timesheet_id],ohrm_timesheet[state],"NF",0,1)</f>
        <v>APPROVED</v>
      </c>
      <c r="I1245" s="1">
        <f>_xlfn.XLOOKUP(ohrm_timesheet_action_log[[#This Row],[timesheet_id]],ohrm_timesheet[timesheet_id],ohrm_timesheet[start_date],"NF",0,1)</f>
        <v>45348</v>
      </c>
      <c r="J1245" s="1">
        <f>_xlfn.XLOOKUP(ohrm_timesheet_action_log[[#This Row],[timesheet_id]],ohrm_timesheet[timesheet_id],ohrm_timesheet[end_date],"NF",0,1)</f>
        <v>45354</v>
      </c>
      <c r="K1245">
        <f>_xlfn.XLOOKUP(ohrm_timesheet_action_log[[#This Row],[timesheet_id]],ohrm_timesheet[timesheet_id],ohrm_timesheet[Year],"NF",0,1)</f>
        <v>2024</v>
      </c>
      <c r="L1245">
        <f>_xlfn.XLOOKUP(ohrm_timesheet_action_log[[#This Row],[timesheet_id]],ohrm_timesheet[timesheet_id],ohrm_timesheet[Month],"NF",0,1)</f>
        <v>2</v>
      </c>
    </row>
    <row r="1246" spans="1:12" x14ac:dyDescent="0.3">
      <c r="A1246">
        <v>772</v>
      </c>
      <c r="B1246">
        <v>1241</v>
      </c>
      <c r="C1246" t="s">
        <v>697</v>
      </c>
      <c r="D1246" t="s">
        <v>675</v>
      </c>
      <c r="E1246" s="1">
        <v>45393</v>
      </c>
      <c r="F1246">
        <v>100001</v>
      </c>
      <c r="G1246" t="str">
        <f>_xlfn.XLOOKUP(ohrm_timesheet_action_log[[#This Row],[timesheet_id]],ohrm_timesheet[timesheet_id],ohrm_timesheet[Employee Name],"NF",0,1)</f>
        <v>Shekhar Sharma</v>
      </c>
      <c r="H1246" t="str">
        <f>_xlfn.XLOOKUP(ohrm_timesheet_action_log[[#This Row],[timesheet_id]],ohrm_timesheet[timesheet_id],ohrm_timesheet[state],"NF",0,1)</f>
        <v>APPROVED</v>
      </c>
      <c r="I1246" s="1">
        <f>_xlfn.XLOOKUP(ohrm_timesheet_action_log[[#This Row],[timesheet_id]],ohrm_timesheet[timesheet_id],ohrm_timesheet[start_date],"NF",0,1)</f>
        <v>45355</v>
      </c>
      <c r="J1246" s="1">
        <f>_xlfn.XLOOKUP(ohrm_timesheet_action_log[[#This Row],[timesheet_id]],ohrm_timesheet[timesheet_id],ohrm_timesheet[end_date],"NF",0,1)</f>
        <v>45361</v>
      </c>
      <c r="K1246">
        <f>_xlfn.XLOOKUP(ohrm_timesheet_action_log[[#This Row],[timesheet_id]],ohrm_timesheet[timesheet_id],ohrm_timesheet[Year],"NF",0,1)</f>
        <v>2024</v>
      </c>
      <c r="L1246">
        <f>_xlfn.XLOOKUP(ohrm_timesheet_action_log[[#This Row],[timesheet_id]],ohrm_timesheet[timesheet_id],ohrm_timesheet[Month],"NF",0,1)</f>
        <v>3</v>
      </c>
    </row>
    <row r="1247" spans="1:12" x14ac:dyDescent="0.3">
      <c r="A1247">
        <v>773</v>
      </c>
      <c r="B1247">
        <v>1242</v>
      </c>
      <c r="C1247" t="s">
        <v>697</v>
      </c>
      <c r="D1247" t="s">
        <v>675</v>
      </c>
      <c r="E1247" s="1">
        <v>45393</v>
      </c>
      <c r="F1247">
        <v>100001</v>
      </c>
      <c r="G1247" t="str">
        <f>_xlfn.XLOOKUP(ohrm_timesheet_action_log[[#This Row],[timesheet_id]],ohrm_timesheet[timesheet_id],ohrm_timesheet[Employee Name],"NF",0,1)</f>
        <v>Shekhar Sharma</v>
      </c>
      <c r="H1247" t="str">
        <f>_xlfn.XLOOKUP(ohrm_timesheet_action_log[[#This Row],[timesheet_id]],ohrm_timesheet[timesheet_id],ohrm_timesheet[state],"NF",0,1)</f>
        <v>APPROVED</v>
      </c>
      <c r="I1247" s="1">
        <f>_xlfn.XLOOKUP(ohrm_timesheet_action_log[[#This Row],[timesheet_id]],ohrm_timesheet[timesheet_id],ohrm_timesheet[start_date],"NF",0,1)</f>
        <v>45362</v>
      </c>
      <c r="J1247" s="1">
        <f>_xlfn.XLOOKUP(ohrm_timesheet_action_log[[#This Row],[timesheet_id]],ohrm_timesheet[timesheet_id],ohrm_timesheet[end_date],"NF",0,1)</f>
        <v>45368</v>
      </c>
      <c r="K1247">
        <f>_xlfn.XLOOKUP(ohrm_timesheet_action_log[[#This Row],[timesheet_id]],ohrm_timesheet[timesheet_id],ohrm_timesheet[Year],"NF",0,1)</f>
        <v>2024</v>
      </c>
      <c r="L1247">
        <f>_xlfn.XLOOKUP(ohrm_timesheet_action_log[[#This Row],[timesheet_id]],ohrm_timesheet[timesheet_id],ohrm_timesheet[Month],"NF",0,1)</f>
        <v>3</v>
      </c>
    </row>
    <row r="1248" spans="1:12" x14ac:dyDescent="0.3">
      <c r="A1248">
        <v>774</v>
      </c>
      <c r="B1248">
        <v>1243</v>
      </c>
      <c r="C1248" t="s">
        <v>697</v>
      </c>
      <c r="D1248" t="s">
        <v>675</v>
      </c>
      <c r="E1248" s="1">
        <v>45393</v>
      </c>
      <c r="F1248">
        <v>100001</v>
      </c>
      <c r="G1248" t="str">
        <f>_xlfn.XLOOKUP(ohrm_timesheet_action_log[[#This Row],[timesheet_id]],ohrm_timesheet[timesheet_id],ohrm_timesheet[Employee Name],"NF",0,1)</f>
        <v>Shekhar Sharma</v>
      </c>
      <c r="H1248" t="str">
        <f>_xlfn.XLOOKUP(ohrm_timesheet_action_log[[#This Row],[timesheet_id]],ohrm_timesheet[timesheet_id],ohrm_timesheet[state],"NF",0,1)</f>
        <v>APPROVED</v>
      </c>
      <c r="I1248" s="1">
        <f>_xlfn.XLOOKUP(ohrm_timesheet_action_log[[#This Row],[timesheet_id]],ohrm_timesheet[timesheet_id],ohrm_timesheet[start_date],"NF",0,1)</f>
        <v>45369</v>
      </c>
      <c r="J1248" s="1">
        <f>_xlfn.XLOOKUP(ohrm_timesheet_action_log[[#This Row],[timesheet_id]],ohrm_timesheet[timesheet_id],ohrm_timesheet[end_date],"NF",0,1)</f>
        <v>45375</v>
      </c>
      <c r="K1248">
        <f>_xlfn.XLOOKUP(ohrm_timesheet_action_log[[#This Row],[timesheet_id]],ohrm_timesheet[timesheet_id],ohrm_timesheet[Year],"NF",0,1)</f>
        <v>2024</v>
      </c>
      <c r="L1248">
        <f>_xlfn.XLOOKUP(ohrm_timesheet_action_log[[#This Row],[timesheet_id]],ohrm_timesheet[timesheet_id],ohrm_timesheet[Month],"NF",0,1)</f>
        <v>3</v>
      </c>
    </row>
    <row r="1249" spans="1:12" x14ac:dyDescent="0.3">
      <c r="A1249">
        <v>751</v>
      </c>
      <c r="B1249">
        <v>1244</v>
      </c>
      <c r="C1249" t="s">
        <v>697</v>
      </c>
      <c r="D1249" t="s">
        <v>675</v>
      </c>
      <c r="E1249" s="1">
        <v>45393</v>
      </c>
      <c r="F1249">
        <v>100001</v>
      </c>
      <c r="G1249" t="str">
        <f>_xlfn.XLOOKUP(ohrm_timesheet_action_log[[#This Row],[timesheet_id]],ohrm_timesheet[timesheet_id],ohrm_timesheet[Employee Name],"NF",0,1)</f>
        <v>Shekhar Sharma</v>
      </c>
      <c r="H1249" t="str">
        <f>_xlfn.XLOOKUP(ohrm_timesheet_action_log[[#This Row],[timesheet_id]],ohrm_timesheet[timesheet_id],ohrm_timesheet[state],"NF",0,1)</f>
        <v>APPROVED</v>
      </c>
      <c r="I1249" s="1">
        <f>_xlfn.XLOOKUP(ohrm_timesheet_action_log[[#This Row],[timesheet_id]],ohrm_timesheet[timesheet_id],ohrm_timesheet[start_date],"NF",0,1)</f>
        <v>45376</v>
      </c>
      <c r="J1249" s="1">
        <f>_xlfn.XLOOKUP(ohrm_timesheet_action_log[[#This Row],[timesheet_id]],ohrm_timesheet[timesheet_id],ohrm_timesheet[end_date],"NF",0,1)</f>
        <v>45382</v>
      </c>
      <c r="K1249">
        <f>_xlfn.XLOOKUP(ohrm_timesheet_action_log[[#This Row],[timesheet_id]],ohrm_timesheet[timesheet_id],ohrm_timesheet[Year],"NF",0,1)</f>
        <v>2024</v>
      </c>
      <c r="L1249">
        <f>_xlfn.XLOOKUP(ohrm_timesheet_action_log[[#This Row],[timesheet_id]],ohrm_timesheet[timesheet_id],ohrm_timesheet[Month],"NF",0,1)</f>
        <v>3</v>
      </c>
    </row>
    <row r="1250" spans="1:12" x14ac:dyDescent="0.3">
      <c r="A1250">
        <v>758</v>
      </c>
      <c r="B1250">
        <v>1245</v>
      </c>
      <c r="D1250" t="s">
        <v>676</v>
      </c>
      <c r="E1250" s="1">
        <v>45398</v>
      </c>
      <c r="F1250">
        <v>100009</v>
      </c>
      <c r="G1250" t="str">
        <f>_xlfn.XLOOKUP(ohrm_timesheet_action_log[[#This Row],[timesheet_id]],ohrm_timesheet[timesheet_id],ohrm_timesheet[Employee Name],"NF",0,1)</f>
        <v>Preeti Tyagi</v>
      </c>
      <c r="H1250" t="str">
        <f>_xlfn.XLOOKUP(ohrm_timesheet_action_log[[#This Row],[timesheet_id]],ohrm_timesheet[timesheet_id],ohrm_timesheet[state],"NF",0,1)</f>
        <v>APPROVED</v>
      </c>
      <c r="I1250" s="1">
        <f>_xlfn.XLOOKUP(ohrm_timesheet_action_log[[#This Row],[timesheet_id]],ohrm_timesheet[timesheet_id],ohrm_timesheet[start_date],"NF",0,1)</f>
        <v>45383</v>
      </c>
      <c r="J1250" s="1">
        <f>_xlfn.XLOOKUP(ohrm_timesheet_action_log[[#This Row],[timesheet_id]],ohrm_timesheet[timesheet_id],ohrm_timesheet[end_date],"NF",0,1)</f>
        <v>45389</v>
      </c>
      <c r="K1250">
        <f>_xlfn.XLOOKUP(ohrm_timesheet_action_log[[#This Row],[timesheet_id]],ohrm_timesheet[timesheet_id],ohrm_timesheet[Year],"NF",0,1)</f>
        <v>2024</v>
      </c>
      <c r="L1250">
        <f>_xlfn.XLOOKUP(ohrm_timesheet_action_log[[#This Row],[timesheet_id]],ohrm_timesheet[timesheet_id],ohrm_timesheet[Month],"NF",0,1)</f>
        <v>4</v>
      </c>
    </row>
    <row r="1251" spans="1:12" x14ac:dyDescent="0.3">
      <c r="A1251">
        <v>775</v>
      </c>
      <c r="B1251">
        <v>1246</v>
      </c>
      <c r="D1251" t="s">
        <v>676</v>
      </c>
      <c r="E1251" s="1">
        <v>45398</v>
      </c>
      <c r="F1251">
        <v>100009</v>
      </c>
      <c r="G1251" t="str">
        <f>_xlfn.XLOOKUP(ohrm_timesheet_action_log[[#This Row],[timesheet_id]],ohrm_timesheet[timesheet_id],ohrm_timesheet[Employee Name],"NF",0,1)</f>
        <v>Preeti Tyagi</v>
      </c>
      <c r="H1251" t="str">
        <f>_xlfn.XLOOKUP(ohrm_timesheet_action_log[[#This Row],[timesheet_id]],ohrm_timesheet[timesheet_id],ohrm_timesheet[state],"NF",0,1)</f>
        <v>APPROVED</v>
      </c>
      <c r="I1251" s="1">
        <f>_xlfn.XLOOKUP(ohrm_timesheet_action_log[[#This Row],[timesheet_id]],ohrm_timesheet[timesheet_id],ohrm_timesheet[start_date],"NF",0,1)</f>
        <v>45390</v>
      </c>
      <c r="J1251" s="1">
        <f>_xlfn.XLOOKUP(ohrm_timesheet_action_log[[#This Row],[timesheet_id]],ohrm_timesheet[timesheet_id],ohrm_timesheet[end_date],"NF",0,1)</f>
        <v>45396</v>
      </c>
      <c r="K1251">
        <f>_xlfn.XLOOKUP(ohrm_timesheet_action_log[[#This Row],[timesheet_id]],ohrm_timesheet[timesheet_id],ohrm_timesheet[Year],"NF",0,1)</f>
        <v>2024</v>
      </c>
      <c r="L1251">
        <f>_xlfn.XLOOKUP(ohrm_timesheet_action_log[[#This Row],[timesheet_id]],ohrm_timesheet[timesheet_id],ohrm_timesheet[Month],"NF",0,1)</f>
        <v>4</v>
      </c>
    </row>
    <row r="1252" spans="1:12" x14ac:dyDescent="0.3">
      <c r="A1252">
        <v>779</v>
      </c>
      <c r="B1252">
        <v>1247</v>
      </c>
      <c r="D1252" t="s">
        <v>676</v>
      </c>
      <c r="E1252" s="1">
        <v>45399</v>
      </c>
      <c r="F1252">
        <v>100011</v>
      </c>
      <c r="G1252" t="str">
        <f>_xlfn.XLOOKUP(ohrm_timesheet_action_log[[#This Row],[timesheet_id]],ohrm_timesheet[timesheet_id],ohrm_timesheet[Employee Name],"NF",0,1)</f>
        <v>Harshal Ramesh Gharde</v>
      </c>
      <c r="H1252" t="str">
        <f>_xlfn.XLOOKUP(ohrm_timesheet_action_log[[#This Row],[timesheet_id]],ohrm_timesheet[timesheet_id],ohrm_timesheet[state],"NF",0,1)</f>
        <v>APPROVED</v>
      </c>
      <c r="I1252" s="1">
        <f>_xlfn.XLOOKUP(ohrm_timesheet_action_log[[#This Row],[timesheet_id]],ohrm_timesheet[timesheet_id],ohrm_timesheet[start_date],"NF",0,1)</f>
        <v>45397</v>
      </c>
      <c r="J1252" s="1">
        <f>_xlfn.XLOOKUP(ohrm_timesheet_action_log[[#This Row],[timesheet_id]],ohrm_timesheet[timesheet_id],ohrm_timesheet[end_date],"NF",0,1)</f>
        <v>45403</v>
      </c>
      <c r="K1252">
        <f>_xlfn.XLOOKUP(ohrm_timesheet_action_log[[#This Row],[timesheet_id]],ohrm_timesheet[timesheet_id],ohrm_timesheet[Year],"NF",0,1)</f>
        <v>2024</v>
      </c>
      <c r="L1252">
        <f>_xlfn.XLOOKUP(ohrm_timesheet_action_log[[#This Row],[timesheet_id]],ohrm_timesheet[timesheet_id],ohrm_timesheet[Month],"NF",0,1)</f>
        <v>4</v>
      </c>
    </row>
    <row r="1253" spans="1:12" x14ac:dyDescent="0.3">
      <c r="A1253">
        <v>780</v>
      </c>
      <c r="B1253">
        <v>1248</v>
      </c>
      <c r="D1253" t="s">
        <v>676</v>
      </c>
      <c r="E1253" s="1">
        <v>45408</v>
      </c>
      <c r="F1253">
        <v>100009</v>
      </c>
      <c r="G1253" t="str">
        <f>_xlfn.XLOOKUP(ohrm_timesheet_action_log[[#This Row],[timesheet_id]],ohrm_timesheet[timesheet_id],ohrm_timesheet[Employee Name],"NF",0,1)</f>
        <v>Preeti Tyagi</v>
      </c>
      <c r="H1253" t="str">
        <f>_xlfn.XLOOKUP(ohrm_timesheet_action_log[[#This Row],[timesheet_id]],ohrm_timesheet[timesheet_id],ohrm_timesheet[state],"NF",0,1)</f>
        <v>APPROVED</v>
      </c>
      <c r="I1253" s="1">
        <f>_xlfn.XLOOKUP(ohrm_timesheet_action_log[[#This Row],[timesheet_id]],ohrm_timesheet[timesheet_id],ohrm_timesheet[start_date],"NF",0,1)</f>
        <v>45397</v>
      </c>
      <c r="J1253" s="1">
        <f>_xlfn.XLOOKUP(ohrm_timesheet_action_log[[#This Row],[timesheet_id]],ohrm_timesheet[timesheet_id],ohrm_timesheet[end_date],"NF",0,1)</f>
        <v>45403</v>
      </c>
      <c r="K1253">
        <f>_xlfn.XLOOKUP(ohrm_timesheet_action_log[[#This Row],[timesheet_id]],ohrm_timesheet[timesheet_id],ohrm_timesheet[Year],"NF",0,1)</f>
        <v>2024</v>
      </c>
      <c r="L1253">
        <f>_xlfn.XLOOKUP(ohrm_timesheet_action_log[[#This Row],[timesheet_id]],ohrm_timesheet[timesheet_id],ohrm_timesheet[Month],"NF",0,1)</f>
        <v>4</v>
      </c>
    </row>
    <row r="1254" spans="1:12" x14ac:dyDescent="0.3">
      <c r="A1254">
        <v>783</v>
      </c>
      <c r="B1254">
        <v>1249</v>
      </c>
      <c r="D1254" t="s">
        <v>676</v>
      </c>
      <c r="E1254" s="1">
        <v>45408</v>
      </c>
      <c r="F1254">
        <v>100009</v>
      </c>
      <c r="G1254" t="str">
        <f>_xlfn.XLOOKUP(ohrm_timesheet_action_log[[#This Row],[timesheet_id]],ohrm_timesheet[timesheet_id],ohrm_timesheet[Employee Name],"NF",0,1)</f>
        <v>Preeti Tyagi</v>
      </c>
      <c r="H1254" t="str">
        <f>_xlfn.XLOOKUP(ohrm_timesheet_action_log[[#This Row],[timesheet_id]],ohrm_timesheet[timesheet_id],ohrm_timesheet[state],"NF",0,1)</f>
        <v>APPROVED</v>
      </c>
      <c r="I1254" s="1">
        <f>_xlfn.XLOOKUP(ohrm_timesheet_action_log[[#This Row],[timesheet_id]],ohrm_timesheet[timesheet_id],ohrm_timesheet[start_date],"NF",0,1)</f>
        <v>45404</v>
      </c>
      <c r="J1254" s="1">
        <f>_xlfn.XLOOKUP(ohrm_timesheet_action_log[[#This Row],[timesheet_id]],ohrm_timesheet[timesheet_id],ohrm_timesheet[end_date],"NF",0,1)</f>
        <v>45410</v>
      </c>
      <c r="K1254">
        <f>_xlfn.XLOOKUP(ohrm_timesheet_action_log[[#This Row],[timesheet_id]],ohrm_timesheet[timesheet_id],ohrm_timesheet[Year],"NF",0,1)</f>
        <v>2024</v>
      </c>
      <c r="L1254">
        <f>_xlfn.XLOOKUP(ohrm_timesheet_action_log[[#This Row],[timesheet_id]],ohrm_timesheet[timesheet_id],ohrm_timesheet[Month],"NF",0,1)</f>
        <v>4</v>
      </c>
    </row>
    <row r="1255" spans="1:12" x14ac:dyDescent="0.3">
      <c r="A1255">
        <v>782</v>
      </c>
      <c r="B1255">
        <v>1250</v>
      </c>
      <c r="D1255" t="s">
        <v>676</v>
      </c>
      <c r="E1255" s="1">
        <v>45408</v>
      </c>
      <c r="F1255">
        <v>100011</v>
      </c>
      <c r="G1255" t="str">
        <f>_xlfn.XLOOKUP(ohrm_timesheet_action_log[[#This Row],[timesheet_id]],ohrm_timesheet[timesheet_id],ohrm_timesheet[Employee Name],"NF",0,1)</f>
        <v>Harshal Ramesh Gharde</v>
      </c>
      <c r="H1255" t="str">
        <f>_xlfn.XLOOKUP(ohrm_timesheet_action_log[[#This Row],[timesheet_id]],ohrm_timesheet[timesheet_id],ohrm_timesheet[state],"NF",0,1)</f>
        <v>APPROVED</v>
      </c>
      <c r="I1255" s="1">
        <f>_xlfn.XLOOKUP(ohrm_timesheet_action_log[[#This Row],[timesheet_id]],ohrm_timesheet[timesheet_id],ohrm_timesheet[start_date],"NF",0,1)</f>
        <v>45404</v>
      </c>
      <c r="J1255" s="1">
        <f>_xlfn.XLOOKUP(ohrm_timesheet_action_log[[#This Row],[timesheet_id]],ohrm_timesheet[timesheet_id],ohrm_timesheet[end_date],"NF",0,1)</f>
        <v>45410</v>
      </c>
      <c r="K1255">
        <f>_xlfn.XLOOKUP(ohrm_timesheet_action_log[[#This Row],[timesheet_id]],ohrm_timesheet[timesheet_id],ohrm_timesheet[Year],"NF",0,1)</f>
        <v>2024</v>
      </c>
      <c r="L1255">
        <f>_xlfn.XLOOKUP(ohrm_timesheet_action_log[[#This Row],[timesheet_id]],ohrm_timesheet[timesheet_id],ohrm_timesheet[Month],"NF",0,1)</f>
        <v>4</v>
      </c>
    </row>
    <row r="1256" spans="1:12" x14ac:dyDescent="0.3">
      <c r="A1256">
        <v>766</v>
      </c>
      <c r="B1256">
        <v>1251</v>
      </c>
      <c r="D1256" t="s">
        <v>676</v>
      </c>
      <c r="E1256" s="1">
        <v>45408</v>
      </c>
      <c r="F1256">
        <v>100011</v>
      </c>
      <c r="G1256" t="str">
        <f>_xlfn.XLOOKUP(ohrm_timesheet_action_log[[#This Row],[timesheet_id]],ohrm_timesheet[timesheet_id],ohrm_timesheet[Employee Name],"NF",0,1)</f>
        <v>Harshal Ramesh Gharde</v>
      </c>
      <c r="H1256" t="str">
        <f>_xlfn.XLOOKUP(ohrm_timesheet_action_log[[#This Row],[timesheet_id]],ohrm_timesheet[timesheet_id],ohrm_timesheet[state],"NF",0,1)</f>
        <v>APPROVED</v>
      </c>
      <c r="I1256" s="1">
        <f>_xlfn.XLOOKUP(ohrm_timesheet_action_log[[#This Row],[timesheet_id]],ohrm_timesheet[timesheet_id],ohrm_timesheet[start_date],"NF",0,1)</f>
        <v>45383</v>
      </c>
      <c r="J1256" s="1">
        <f>_xlfn.XLOOKUP(ohrm_timesheet_action_log[[#This Row],[timesheet_id]],ohrm_timesheet[timesheet_id],ohrm_timesheet[end_date],"NF",0,1)</f>
        <v>45389</v>
      </c>
      <c r="K1256">
        <f>_xlfn.XLOOKUP(ohrm_timesheet_action_log[[#This Row],[timesheet_id]],ohrm_timesheet[timesheet_id],ohrm_timesheet[Year],"NF",0,1)</f>
        <v>2024</v>
      </c>
      <c r="L1256">
        <f>_xlfn.XLOOKUP(ohrm_timesheet_action_log[[#This Row],[timesheet_id]],ohrm_timesheet[timesheet_id],ohrm_timesheet[Month],"NF",0,1)</f>
        <v>4</v>
      </c>
    </row>
    <row r="1257" spans="1:12" x14ac:dyDescent="0.3">
      <c r="A1257">
        <v>785</v>
      </c>
      <c r="B1257">
        <v>1252</v>
      </c>
      <c r="D1257" t="s">
        <v>676</v>
      </c>
      <c r="E1257" s="1">
        <v>45411</v>
      </c>
      <c r="F1257">
        <v>15</v>
      </c>
      <c r="G1257" t="str">
        <f>_xlfn.XLOOKUP(ohrm_timesheet_action_log[[#This Row],[timesheet_id]],ohrm_timesheet[timesheet_id],ohrm_timesheet[Employee Name],"NF",0,1)</f>
        <v>Gaurav Kokcha</v>
      </c>
      <c r="H1257" t="str">
        <f>_xlfn.XLOOKUP(ohrm_timesheet_action_log[[#This Row],[timesheet_id]],ohrm_timesheet[timesheet_id],ohrm_timesheet[state],"NF",0,1)</f>
        <v>APPROVED</v>
      </c>
      <c r="I1257" s="1">
        <f>_xlfn.XLOOKUP(ohrm_timesheet_action_log[[#This Row],[timesheet_id]],ohrm_timesheet[timesheet_id],ohrm_timesheet[start_date],"NF",0,1)</f>
        <v>45383</v>
      </c>
      <c r="J1257" s="1">
        <f>_xlfn.XLOOKUP(ohrm_timesheet_action_log[[#This Row],[timesheet_id]],ohrm_timesheet[timesheet_id],ohrm_timesheet[end_date],"NF",0,1)</f>
        <v>45389</v>
      </c>
      <c r="K1257">
        <f>_xlfn.XLOOKUP(ohrm_timesheet_action_log[[#This Row],[timesheet_id]],ohrm_timesheet[timesheet_id],ohrm_timesheet[Year],"NF",0,1)</f>
        <v>2024</v>
      </c>
      <c r="L1257">
        <f>_xlfn.XLOOKUP(ohrm_timesheet_action_log[[#This Row],[timesheet_id]],ohrm_timesheet[timesheet_id],ohrm_timesheet[Month],"NF",0,1)</f>
        <v>4</v>
      </c>
    </row>
    <row r="1258" spans="1:12" x14ac:dyDescent="0.3">
      <c r="A1258">
        <v>786</v>
      </c>
      <c r="B1258">
        <v>1253</v>
      </c>
      <c r="D1258" t="s">
        <v>676</v>
      </c>
      <c r="E1258" s="1">
        <v>45411</v>
      </c>
      <c r="F1258">
        <v>15</v>
      </c>
      <c r="G1258" t="str">
        <f>_xlfn.XLOOKUP(ohrm_timesheet_action_log[[#This Row],[timesheet_id]],ohrm_timesheet[timesheet_id],ohrm_timesheet[Employee Name],"NF",0,1)</f>
        <v>Gaurav Kokcha</v>
      </c>
      <c r="H1258" t="str">
        <f>_xlfn.XLOOKUP(ohrm_timesheet_action_log[[#This Row],[timesheet_id]],ohrm_timesheet[timesheet_id],ohrm_timesheet[state],"NF",0,1)</f>
        <v>APPROVED</v>
      </c>
      <c r="I1258" s="1">
        <f>_xlfn.XLOOKUP(ohrm_timesheet_action_log[[#This Row],[timesheet_id]],ohrm_timesheet[timesheet_id],ohrm_timesheet[start_date],"NF",0,1)</f>
        <v>45390</v>
      </c>
      <c r="J1258" s="1">
        <f>_xlfn.XLOOKUP(ohrm_timesheet_action_log[[#This Row],[timesheet_id]],ohrm_timesheet[timesheet_id],ohrm_timesheet[end_date],"NF",0,1)</f>
        <v>45396</v>
      </c>
      <c r="K1258">
        <f>_xlfn.XLOOKUP(ohrm_timesheet_action_log[[#This Row],[timesheet_id]],ohrm_timesheet[timesheet_id],ohrm_timesheet[Year],"NF",0,1)</f>
        <v>2024</v>
      </c>
      <c r="L1258">
        <f>_xlfn.XLOOKUP(ohrm_timesheet_action_log[[#This Row],[timesheet_id]],ohrm_timesheet[timesheet_id],ohrm_timesheet[Month],"NF",0,1)</f>
        <v>4</v>
      </c>
    </row>
    <row r="1259" spans="1:12" x14ac:dyDescent="0.3">
      <c r="A1259">
        <v>787</v>
      </c>
      <c r="B1259">
        <v>1254</v>
      </c>
      <c r="D1259" t="s">
        <v>676</v>
      </c>
      <c r="E1259" s="1">
        <v>45411</v>
      </c>
      <c r="F1259">
        <v>15</v>
      </c>
      <c r="G1259" t="str">
        <f>_xlfn.XLOOKUP(ohrm_timesheet_action_log[[#This Row],[timesheet_id]],ohrm_timesheet[timesheet_id],ohrm_timesheet[Employee Name],"NF",0,1)</f>
        <v>Gaurav Kokcha</v>
      </c>
      <c r="H1259" t="str">
        <f>_xlfn.XLOOKUP(ohrm_timesheet_action_log[[#This Row],[timesheet_id]],ohrm_timesheet[timesheet_id],ohrm_timesheet[state],"NF",0,1)</f>
        <v>APPROVED</v>
      </c>
      <c r="I1259" s="1">
        <f>_xlfn.XLOOKUP(ohrm_timesheet_action_log[[#This Row],[timesheet_id]],ohrm_timesheet[timesheet_id],ohrm_timesheet[start_date],"NF",0,1)</f>
        <v>45397</v>
      </c>
      <c r="J1259" s="1">
        <f>_xlfn.XLOOKUP(ohrm_timesheet_action_log[[#This Row],[timesheet_id]],ohrm_timesheet[timesheet_id],ohrm_timesheet[end_date],"NF",0,1)</f>
        <v>45403</v>
      </c>
      <c r="K1259">
        <f>_xlfn.XLOOKUP(ohrm_timesheet_action_log[[#This Row],[timesheet_id]],ohrm_timesheet[timesheet_id],ohrm_timesheet[Year],"NF",0,1)</f>
        <v>2024</v>
      </c>
      <c r="L1259">
        <f>_xlfn.XLOOKUP(ohrm_timesheet_action_log[[#This Row],[timesheet_id]],ohrm_timesheet[timesheet_id],ohrm_timesheet[Month],"NF",0,1)</f>
        <v>4</v>
      </c>
    </row>
    <row r="1260" spans="1:12" x14ac:dyDescent="0.3">
      <c r="A1260">
        <v>788</v>
      </c>
      <c r="B1260">
        <v>1255</v>
      </c>
      <c r="D1260" t="s">
        <v>676</v>
      </c>
      <c r="E1260" s="1">
        <v>45411</v>
      </c>
      <c r="F1260">
        <v>15</v>
      </c>
      <c r="G1260" t="str">
        <f>_xlfn.XLOOKUP(ohrm_timesheet_action_log[[#This Row],[timesheet_id]],ohrm_timesheet[timesheet_id],ohrm_timesheet[Employee Name],"NF",0,1)</f>
        <v>Gaurav Kokcha</v>
      </c>
      <c r="H1260" t="str">
        <f>_xlfn.XLOOKUP(ohrm_timesheet_action_log[[#This Row],[timesheet_id]],ohrm_timesheet[timesheet_id],ohrm_timesheet[state],"NF",0,1)</f>
        <v>APPROVED</v>
      </c>
      <c r="I1260" s="1">
        <f>_xlfn.XLOOKUP(ohrm_timesheet_action_log[[#This Row],[timesheet_id]],ohrm_timesheet[timesheet_id],ohrm_timesheet[start_date],"NF",0,1)</f>
        <v>45404</v>
      </c>
      <c r="J1260" s="1">
        <f>_xlfn.XLOOKUP(ohrm_timesheet_action_log[[#This Row],[timesheet_id]],ohrm_timesheet[timesheet_id],ohrm_timesheet[end_date],"NF",0,1)</f>
        <v>45410</v>
      </c>
      <c r="K1260">
        <f>_xlfn.XLOOKUP(ohrm_timesheet_action_log[[#This Row],[timesheet_id]],ohrm_timesheet[timesheet_id],ohrm_timesheet[Year],"NF",0,1)</f>
        <v>2024</v>
      </c>
      <c r="L1260">
        <f>_xlfn.XLOOKUP(ohrm_timesheet_action_log[[#This Row],[timesheet_id]],ohrm_timesheet[timesheet_id],ohrm_timesheet[Month],"NF",0,1)</f>
        <v>4</v>
      </c>
    </row>
    <row r="1261" spans="1:12" x14ac:dyDescent="0.3">
      <c r="A1261">
        <v>791</v>
      </c>
      <c r="B1261">
        <v>1256</v>
      </c>
      <c r="D1261" t="s">
        <v>676</v>
      </c>
      <c r="E1261" s="1">
        <v>45414</v>
      </c>
      <c r="F1261">
        <v>100009</v>
      </c>
      <c r="G1261" t="str">
        <f>_xlfn.XLOOKUP(ohrm_timesheet_action_log[[#This Row],[timesheet_id]],ohrm_timesheet[timesheet_id],ohrm_timesheet[Employee Name],"NF",0,1)</f>
        <v>Preeti Tyagi</v>
      </c>
      <c r="H1261" t="str">
        <f>_xlfn.XLOOKUP(ohrm_timesheet_action_log[[#This Row],[timesheet_id]],ohrm_timesheet[timesheet_id],ohrm_timesheet[state],"NF",0,1)</f>
        <v>APPROVED</v>
      </c>
      <c r="I1261" s="1">
        <f>_xlfn.XLOOKUP(ohrm_timesheet_action_log[[#This Row],[timesheet_id]],ohrm_timesheet[timesheet_id],ohrm_timesheet[start_date],"NF",0,1)</f>
        <v>45411</v>
      </c>
      <c r="J1261" s="1">
        <f>_xlfn.XLOOKUP(ohrm_timesheet_action_log[[#This Row],[timesheet_id]],ohrm_timesheet[timesheet_id],ohrm_timesheet[end_date],"NF",0,1)</f>
        <v>45417</v>
      </c>
      <c r="K1261">
        <f>_xlfn.XLOOKUP(ohrm_timesheet_action_log[[#This Row],[timesheet_id]],ohrm_timesheet[timesheet_id],ohrm_timesheet[Year],"NF",0,1)</f>
        <v>2024</v>
      </c>
      <c r="L1261">
        <f>_xlfn.XLOOKUP(ohrm_timesheet_action_log[[#This Row],[timesheet_id]],ohrm_timesheet[timesheet_id],ohrm_timesheet[Month],"NF",0,1)</f>
        <v>4</v>
      </c>
    </row>
    <row r="1262" spans="1:12" x14ac:dyDescent="0.3">
      <c r="A1262">
        <v>784</v>
      </c>
      <c r="B1262">
        <v>1257</v>
      </c>
      <c r="D1262" t="s">
        <v>676</v>
      </c>
      <c r="E1262" s="1">
        <v>45416</v>
      </c>
      <c r="F1262">
        <v>15</v>
      </c>
      <c r="G1262" t="str">
        <f>_xlfn.XLOOKUP(ohrm_timesheet_action_log[[#This Row],[timesheet_id]],ohrm_timesheet[timesheet_id],ohrm_timesheet[Employee Name],"NF",0,1)</f>
        <v>Gaurav Kokcha</v>
      </c>
      <c r="H1262" t="str">
        <f>_xlfn.XLOOKUP(ohrm_timesheet_action_log[[#This Row],[timesheet_id]],ohrm_timesheet[timesheet_id],ohrm_timesheet[state],"NF",0,1)</f>
        <v>APPROVED</v>
      </c>
      <c r="I1262" s="1">
        <f>_xlfn.XLOOKUP(ohrm_timesheet_action_log[[#This Row],[timesheet_id]],ohrm_timesheet[timesheet_id],ohrm_timesheet[start_date],"NF",0,1)</f>
        <v>45411</v>
      </c>
      <c r="J1262" s="1">
        <f>_xlfn.XLOOKUP(ohrm_timesheet_action_log[[#This Row],[timesheet_id]],ohrm_timesheet[timesheet_id],ohrm_timesheet[end_date],"NF",0,1)</f>
        <v>45417</v>
      </c>
      <c r="K1262">
        <f>_xlfn.XLOOKUP(ohrm_timesheet_action_log[[#This Row],[timesheet_id]],ohrm_timesheet[timesheet_id],ohrm_timesheet[Year],"NF",0,1)</f>
        <v>2024</v>
      </c>
      <c r="L1262">
        <f>_xlfn.XLOOKUP(ohrm_timesheet_action_log[[#This Row],[timesheet_id]],ohrm_timesheet[timesheet_id],ohrm_timesheet[Month],"NF",0,1)</f>
        <v>4</v>
      </c>
    </row>
    <row r="1263" spans="1:12" x14ac:dyDescent="0.3">
      <c r="A1263">
        <v>789</v>
      </c>
      <c r="B1263">
        <v>1258</v>
      </c>
      <c r="D1263" t="s">
        <v>676</v>
      </c>
      <c r="E1263" s="1">
        <v>45418</v>
      </c>
      <c r="F1263">
        <v>100011</v>
      </c>
      <c r="G1263" t="str">
        <f>_xlfn.XLOOKUP(ohrm_timesheet_action_log[[#This Row],[timesheet_id]],ohrm_timesheet[timesheet_id],ohrm_timesheet[Employee Name],"NF",0,1)</f>
        <v>Harshal Ramesh Gharde</v>
      </c>
      <c r="H1263" t="str">
        <f>_xlfn.XLOOKUP(ohrm_timesheet_action_log[[#This Row],[timesheet_id]],ohrm_timesheet[timesheet_id],ohrm_timesheet[state],"NF",0,1)</f>
        <v>APPROVED</v>
      </c>
      <c r="I1263" s="1">
        <f>_xlfn.XLOOKUP(ohrm_timesheet_action_log[[#This Row],[timesheet_id]],ohrm_timesheet[timesheet_id],ohrm_timesheet[start_date],"NF",0,1)</f>
        <v>45411</v>
      </c>
      <c r="J1263" s="1">
        <f>_xlfn.XLOOKUP(ohrm_timesheet_action_log[[#This Row],[timesheet_id]],ohrm_timesheet[timesheet_id],ohrm_timesheet[end_date],"NF",0,1)</f>
        <v>45417</v>
      </c>
      <c r="K1263">
        <f>_xlfn.XLOOKUP(ohrm_timesheet_action_log[[#This Row],[timesheet_id]],ohrm_timesheet[timesheet_id],ohrm_timesheet[Year],"NF",0,1)</f>
        <v>2024</v>
      </c>
      <c r="L1263">
        <f>_xlfn.XLOOKUP(ohrm_timesheet_action_log[[#This Row],[timesheet_id]],ohrm_timesheet[timesheet_id],ohrm_timesheet[Month],"NF",0,1)</f>
        <v>4</v>
      </c>
    </row>
    <row r="1264" spans="1:12" x14ac:dyDescent="0.3">
      <c r="A1264">
        <v>794</v>
      </c>
      <c r="B1264">
        <v>1259</v>
      </c>
      <c r="D1264" t="s">
        <v>676</v>
      </c>
      <c r="E1264" s="1">
        <v>45419</v>
      </c>
      <c r="F1264">
        <v>6</v>
      </c>
      <c r="G1264" t="str">
        <f>_xlfn.XLOOKUP(ohrm_timesheet_action_log[[#This Row],[timesheet_id]],ohrm_timesheet[timesheet_id],ohrm_timesheet[Employee Name],"NF",0,1)</f>
        <v>Shekhar Sharma</v>
      </c>
      <c r="H1264" t="str">
        <f>_xlfn.XLOOKUP(ohrm_timesheet_action_log[[#This Row],[timesheet_id]],ohrm_timesheet[timesheet_id],ohrm_timesheet[state],"NF",0,1)</f>
        <v>APPROVED</v>
      </c>
      <c r="I1264" s="1">
        <f>_xlfn.XLOOKUP(ohrm_timesheet_action_log[[#This Row],[timesheet_id]],ohrm_timesheet[timesheet_id],ohrm_timesheet[start_date],"NF",0,1)</f>
        <v>45418</v>
      </c>
      <c r="J1264" s="1">
        <f>_xlfn.XLOOKUP(ohrm_timesheet_action_log[[#This Row],[timesheet_id]],ohrm_timesheet[timesheet_id],ohrm_timesheet[end_date],"NF",0,1)</f>
        <v>45424</v>
      </c>
      <c r="K1264">
        <f>_xlfn.XLOOKUP(ohrm_timesheet_action_log[[#This Row],[timesheet_id]],ohrm_timesheet[timesheet_id],ohrm_timesheet[Year],"NF",0,1)</f>
        <v>2024</v>
      </c>
      <c r="L1264">
        <f>_xlfn.XLOOKUP(ohrm_timesheet_action_log[[#This Row],[timesheet_id]],ohrm_timesheet[timesheet_id],ohrm_timesheet[Month],"NF",0,1)</f>
        <v>5</v>
      </c>
    </row>
    <row r="1265" spans="1:12" x14ac:dyDescent="0.3">
      <c r="A1265">
        <v>794</v>
      </c>
      <c r="B1265">
        <v>1260</v>
      </c>
      <c r="C1265" t="s">
        <v>697</v>
      </c>
      <c r="D1265" t="s">
        <v>675</v>
      </c>
      <c r="E1265" s="1">
        <v>45419</v>
      </c>
      <c r="F1265">
        <v>100001</v>
      </c>
      <c r="G1265" t="str">
        <f>_xlfn.XLOOKUP(ohrm_timesheet_action_log[[#This Row],[timesheet_id]],ohrm_timesheet[timesheet_id],ohrm_timesheet[Employee Name],"NF",0,1)</f>
        <v>Shekhar Sharma</v>
      </c>
      <c r="H1265" t="str">
        <f>_xlfn.XLOOKUP(ohrm_timesheet_action_log[[#This Row],[timesheet_id]],ohrm_timesheet[timesheet_id],ohrm_timesheet[state],"NF",0,1)</f>
        <v>APPROVED</v>
      </c>
      <c r="I1265" s="1">
        <f>_xlfn.XLOOKUP(ohrm_timesheet_action_log[[#This Row],[timesheet_id]],ohrm_timesheet[timesheet_id],ohrm_timesheet[start_date],"NF",0,1)</f>
        <v>45418</v>
      </c>
      <c r="J1265" s="1">
        <f>_xlfn.XLOOKUP(ohrm_timesheet_action_log[[#This Row],[timesheet_id]],ohrm_timesheet[timesheet_id],ohrm_timesheet[end_date],"NF",0,1)</f>
        <v>45424</v>
      </c>
      <c r="K1265">
        <f>_xlfn.XLOOKUP(ohrm_timesheet_action_log[[#This Row],[timesheet_id]],ohrm_timesheet[timesheet_id],ohrm_timesheet[Year],"NF",0,1)</f>
        <v>2024</v>
      </c>
      <c r="L1265">
        <f>_xlfn.XLOOKUP(ohrm_timesheet_action_log[[#This Row],[timesheet_id]],ohrm_timesheet[timesheet_id],ohrm_timesheet[Month],"NF",0,1)</f>
        <v>5</v>
      </c>
    </row>
    <row r="1266" spans="1:12" x14ac:dyDescent="0.3">
      <c r="A1266">
        <v>791</v>
      </c>
      <c r="B1266">
        <v>1261</v>
      </c>
      <c r="D1266" t="s">
        <v>675</v>
      </c>
      <c r="E1266" s="1">
        <v>45419</v>
      </c>
      <c r="F1266">
        <v>100001</v>
      </c>
      <c r="G1266" t="str">
        <f>_xlfn.XLOOKUP(ohrm_timesheet_action_log[[#This Row],[timesheet_id]],ohrm_timesheet[timesheet_id],ohrm_timesheet[Employee Name],"NF",0,1)</f>
        <v>Preeti Tyagi</v>
      </c>
      <c r="H1266" t="str">
        <f>_xlfn.XLOOKUP(ohrm_timesheet_action_log[[#This Row],[timesheet_id]],ohrm_timesheet[timesheet_id],ohrm_timesheet[state],"NF",0,1)</f>
        <v>APPROVED</v>
      </c>
      <c r="I1266" s="1">
        <f>_xlfn.XLOOKUP(ohrm_timesheet_action_log[[#This Row],[timesheet_id]],ohrm_timesheet[timesheet_id],ohrm_timesheet[start_date],"NF",0,1)</f>
        <v>45411</v>
      </c>
      <c r="J1266" s="1">
        <f>_xlfn.XLOOKUP(ohrm_timesheet_action_log[[#This Row],[timesheet_id]],ohrm_timesheet[timesheet_id],ohrm_timesheet[end_date],"NF",0,1)</f>
        <v>45417</v>
      </c>
      <c r="K1266">
        <f>_xlfn.XLOOKUP(ohrm_timesheet_action_log[[#This Row],[timesheet_id]],ohrm_timesheet[timesheet_id],ohrm_timesheet[Year],"NF",0,1)</f>
        <v>2024</v>
      </c>
      <c r="L1266">
        <f>_xlfn.XLOOKUP(ohrm_timesheet_action_log[[#This Row],[timesheet_id]],ohrm_timesheet[timesheet_id],ohrm_timesheet[Month],"NF",0,1)</f>
        <v>4</v>
      </c>
    </row>
    <row r="1267" spans="1:12" x14ac:dyDescent="0.3">
      <c r="A1267">
        <v>783</v>
      </c>
      <c r="B1267">
        <v>1262</v>
      </c>
      <c r="D1267" t="s">
        <v>675</v>
      </c>
      <c r="E1267" s="1">
        <v>45419</v>
      </c>
      <c r="F1267">
        <v>100001</v>
      </c>
      <c r="G1267" t="str">
        <f>_xlfn.XLOOKUP(ohrm_timesheet_action_log[[#This Row],[timesheet_id]],ohrm_timesheet[timesheet_id],ohrm_timesheet[Employee Name],"NF",0,1)</f>
        <v>Preeti Tyagi</v>
      </c>
      <c r="H1267" t="str">
        <f>_xlfn.XLOOKUP(ohrm_timesheet_action_log[[#This Row],[timesheet_id]],ohrm_timesheet[timesheet_id],ohrm_timesheet[state],"NF",0,1)</f>
        <v>APPROVED</v>
      </c>
      <c r="I1267" s="1">
        <f>_xlfn.XLOOKUP(ohrm_timesheet_action_log[[#This Row],[timesheet_id]],ohrm_timesheet[timesheet_id],ohrm_timesheet[start_date],"NF",0,1)</f>
        <v>45404</v>
      </c>
      <c r="J1267" s="1">
        <f>_xlfn.XLOOKUP(ohrm_timesheet_action_log[[#This Row],[timesheet_id]],ohrm_timesheet[timesheet_id],ohrm_timesheet[end_date],"NF",0,1)</f>
        <v>45410</v>
      </c>
      <c r="K1267">
        <f>_xlfn.XLOOKUP(ohrm_timesheet_action_log[[#This Row],[timesheet_id]],ohrm_timesheet[timesheet_id],ohrm_timesheet[Year],"NF",0,1)</f>
        <v>2024</v>
      </c>
      <c r="L1267">
        <f>_xlfn.XLOOKUP(ohrm_timesheet_action_log[[#This Row],[timesheet_id]],ohrm_timesheet[timesheet_id],ohrm_timesheet[Month],"NF",0,1)</f>
        <v>4</v>
      </c>
    </row>
    <row r="1268" spans="1:12" x14ac:dyDescent="0.3">
      <c r="A1268">
        <v>780</v>
      </c>
      <c r="B1268">
        <v>1263</v>
      </c>
      <c r="D1268" t="s">
        <v>675</v>
      </c>
      <c r="E1268" s="1">
        <v>45419</v>
      </c>
      <c r="F1268">
        <v>100001</v>
      </c>
      <c r="G1268" t="str">
        <f>_xlfn.XLOOKUP(ohrm_timesheet_action_log[[#This Row],[timesheet_id]],ohrm_timesheet[timesheet_id],ohrm_timesheet[Employee Name],"NF",0,1)</f>
        <v>Preeti Tyagi</v>
      </c>
      <c r="H1268" t="str">
        <f>_xlfn.XLOOKUP(ohrm_timesheet_action_log[[#This Row],[timesheet_id]],ohrm_timesheet[timesheet_id],ohrm_timesheet[state],"NF",0,1)</f>
        <v>APPROVED</v>
      </c>
      <c r="I1268" s="1">
        <f>_xlfn.XLOOKUP(ohrm_timesheet_action_log[[#This Row],[timesheet_id]],ohrm_timesheet[timesheet_id],ohrm_timesheet[start_date],"NF",0,1)</f>
        <v>45397</v>
      </c>
      <c r="J1268" s="1">
        <f>_xlfn.XLOOKUP(ohrm_timesheet_action_log[[#This Row],[timesheet_id]],ohrm_timesheet[timesheet_id],ohrm_timesheet[end_date],"NF",0,1)</f>
        <v>45403</v>
      </c>
      <c r="K1268">
        <f>_xlfn.XLOOKUP(ohrm_timesheet_action_log[[#This Row],[timesheet_id]],ohrm_timesheet[timesheet_id],ohrm_timesheet[Year],"NF",0,1)</f>
        <v>2024</v>
      </c>
      <c r="L1268">
        <f>_xlfn.XLOOKUP(ohrm_timesheet_action_log[[#This Row],[timesheet_id]],ohrm_timesheet[timesheet_id],ohrm_timesheet[Month],"NF",0,1)</f>
        <v>4</v>
      </c>
    </row>
    <row r="1269" spans="1:12" x14ac:dyDescent="0.3">
      <c r="A1269">
        <v>775</v>
      </c>
      <c r="B1269">
        <v>1264</v>
      </c>
      <c r="D1269" t="s">
        <v>675</v>
      </c>
      <c r="E1269" s="1">
        <v>45419</v>
      </c>
      <c r="F1269">
        <v>100001</v>
      </c>
      <c r="G1269" t="str">
        <f>_xlfn.XLOOKUP(ohrm_timesheet_action_log[[#This Row],[timesheet_id]],ohrm_timesheet[timesheet_id],ohrm_timesheet[Employee Name],"NF",0,1)</f>
        <v>Preeti Tyagi</v>
      </c>
      <c r="H1269" t="str">
        <f>_xlfn.XLOOKUP(ohrm_timesheet_action_log[[#This Row],[timesheet_id]],ohrm_timesheet[timesheet_id],ohrm_timesheet[state],"NF",0,1)</f>
        <v>APPROVED</v>
      </c>
      <c r="I1269" s="1">
        <f>_xlfn.XLOOKUP(ohrm_timesheet_action_log[[#This Row],[timesheet_id]],ohrm_timesheet[timesheet_id],ohrm_timesheet[start_date],"NF",0,1)</f>
        <v>45390</v>
      </c>
      <c r="J1269" s="1">
        <f>_xlfn.XLOOKUP(ohrm_timesheet_action_log[[#This Row],[timesheet_id]],ohrm_timesheet[timesheet_id],ohrm_timesheet[end_date],"NF",0,1)</f>
        <v>45396</v>
      </c>
      <c r="K1269">
        <f>_xlfn.XLOOKUP(ohrm_timesheet_action_log[[#This Row],[timesheet_id]],ohrm_timesheet[timesheet_id],ohrm_timesheet[Year],"NF",0,1)</f>
        <v>2024</v>
      </c>
      <c r="L1269">
        <f>_xlfn.XLOOKUP(ohrm_timesheet_action_log[[#This Row],[timesheet_id]],ohrm_timesheet[timesheet_id],ohrm_timesheet[Month],"NF",0,1)</f>
        <v>4</v>
      </c>
    </row>
    <row r="1270" spans="1:12" x14ac:dyDescent="0.3">
      <c r="A1270">
        <v>758</v>
      </c>
      <c r="B1270">
        <v>1265</v>
      </c>
      <c r="D1270" t="s">
        <v>675</v>
      </c>
      <c r="E1270" s="1">
        <v>45419</v>
      </c>
      <c r="F1270">
        <v>100001</v>
      </c>
      <c r="G1270" t="str">
        <f>_xlfn.XLOOKUP(ohrm_timesheet_action_log[[#This Row],[timesheet_id]],ohrm_timesheet[timesheet_id],ohrm_timesheet[Employee Name],"NF",0,1)</f>
        <v>Preeti Tyagi</v>
      </c>
      <c r="H1270" t="str">
        <f>_xlfn.XLOOKUP(ohrm_timesheet_action_log[[#This Row],[timesheet_id]],ohrm_timesheet[timesheet_id],ohrm_timesheet[state],"NF",0,1)</f>
        <v>APPROVED</v>
      </c>
      <c r="I1270" s="1">
        <f>_xlfn.XLOOKUP(ohrm_timesheet_action_log[[#This Row],[timesheet_id]],ohrm_timesheet[timesheet_id],ohrm_timesheet[start_date],"NF",0,1)</f>
        <v>45383</v>
      </c>
      <c r="J1270" s="1">
        <f>_xlfn.XLOOKUP(ohrm_timesheet_action_log[[#This Row],[timesheet_id]],ohrm_timesheet[timesheet_id],ohrm_timesheet[end_date],"NF",0,1)</f>
        <v>45389</v>
      </c>
      <c r="K1270">
        <f>_xlfn.XLOOKUP(ohrm_timesheet_action_log[[#This Row],[timesheet_id]],ohrm_timesheet[timesheet_id],ohrm_timesheet[Year],"NF",0,1)</f>
        <v>2024</v>
      </c>
      <c r="L1270">
        <f>_xlfn.XLOOKUP(ohrm_timesheet_action_log[[#This Row],[timesheet_id]],ohrm_timesheet[timesheet_id],ohrm_timesheet[Month],"NF",0,1)</f>
        <v>4</v>
      </c>
    </row>
    <row r="1271" spans="1:12" x14ac:dyDescent="0.3">
      <c r="A1271">
        <v>789</v>
      </c>
      <c r="B1271">
        <v>1266</v>
      </c>
      <c r="C1271" t="s">
        <v>682</v>
      </c>
      <c r="D1271" t="s">
        <v>675</v>
      </c>
      <c r="E1271" s="1">
        <v>45420</v>
      </c>
      <c r="F1271">
        <v>100001</v>
      </c>
      <c r="G1271" t="str">
        <f>_xlfn.XLOOKUP(ohrm_timesheet_action_log[[#This Row],[timesheet_id]],ohrm_timesheet[timesheet_id],ohrm_timesheet[Employee Name],"NF",0,1)</f>
        <v>Harshal Ramesh Gharde</v>
      </c>
      <c r="H1271" t="str">
        <f>_xlfn.XLOOKUP(ohrm_timesheet_action_log[[#This Row],[timesheet_id]],ohrm_timesheet[timesheet_id],ohrm_timesheet[state],"NF",0,1)</f>
        <v>APPROVED</v>
      </c>
      <c r="I1271" s="1">
        <f>_xlfn.XLOOKUP(ohrm_timesheet_action_log[[#This Row],[timesheet_id]],ohrm_timesheet[timesheet_id],ohrm_timesheet[start_date],"NF",0,1)</f>
        <v>45411</v>
      </c>
      <c r="J1271" s="1">
        <f>_xlfn.XLOOKUP(ohrm_timesheet_action_log[[#This Row],[timesheet_id]],ohrm_timesheet[timesheet_id],ohrm_timesheet[end_date],"NF",0,1)</f>
        <v>45417</v>
      </c>
      <c r="K1271">
        <f>_xlfn.XLOOKUP(ohrm_timesheet_action_log[[#This Row],[timesheet_id]],ohrm_timesheet[timesheet_id],ohrm_timesheet[Year],"NF",0,1)</f>
        <v>2024</v>
      </c>
      <c r="L1271">
        <f>_xlfn.XLOOKUP(ohrm_timesheet_action_log[[#This Row],[timesheet_id]],ohrm_timesheet[timesheet_id],ohrm_timesheet[Month],"NF",0,1)</f>
        <v>4</v>
      </c>
    </row>
    <row r="1272" spans="1:12" x14ac:dyDescent="0.3">
      <c r="A1272">
        <v>782</v>
      </c>
      <c r="B1272">
        <v>1267</v>
      </c>
      <c r="C1272" t="s">
        <v>682</v>
      </c>
      <c r="D1272" t="s">
        <v>675</v>
      </c>
      <c r="E1272" s="1">
        <v>45420</v>
      </c>
      <c r="F1272">
        <v>100001</v>
      </c>
      <c r="G1272" t="str">
        <f>_xlfn.XLOOKUP(ohrm_timesheet_action_log[[#This Row],[timesheet_id]],ohrm_timesheet[timesheet_id],ohrm_timesheet[Employee Name],"NF",0,1)</f>
        <v>Harshal Ramesh Gharde</v>
      </c>
      <c r="H1272" t="str">
        <f>_xlfn.XLOOKUP(ohrm_timesheet_action_log[[#This Row],[timesheet_id]],ohrm_timesheet[timesheet_id],ohrm_timesheet[state],"NF",0,1)</f>
        <v>APPROVED</v>
      </c>
      <c r="I1272" s="1">
        <f>_xlfn.XLOOKUP(ohrm_timesheet_action_log[[#This Row],[timesheet_id]],ohrm_timesheet[timesheet_id],ohrm_timesheet[start_date],"NF",0,1)</f>
        <v>45404</v>
      </c>
      <c r="J1272" s="1">
        <f>_xlfn.XLOOKUP(ohrm_timesheet_action_log[[#This Row],[timesheet_id]],ohrm_timesheet[timesheet_id],ohrm_timesheet[end_date],"NF",0,1)</f>
        <v>45410</v>
      </c>
      <c r="K1272">
        <f>_xlfn.XLOOKUP(ohrm_timesheet_action_log[[#This Row],[timesheet_id]],ohrm_timesheet[timesheet_id],ohrm_timesheet[Year],"NF",0,1)</f>
        <v>2024</v>
      </c>
      <c r="L1272">
        <f>_xlfn.XLOOKUP(ohrm_timesheet_action_log[[#This Row],[timesheet_id]],ohrm_timesheet[timesheet_id],ohrm_timesheet[Month],"NF",0,1)</f>
        <v>4</v>
      </c>
    </row>
    <row r="1273" spans="1:12" x14ac:dyDescent="0.3">
      <c r="A1273">
        <v>779</v>
      </c>
      <c r="B1273">
        <v>1268</v>
      </c>
      <c r="C1273" t="s">
        <v>682</v>
      </c>
      <c r="D1273" t="s">
        <v>675</v>
      </c>
      <c r="E1273" s="1">
        <v>45420</v>
      </c>
      <c r="F1273">
        <v>100001</v>
      </c>
      <c r="G1273" t="str">
        <f>_xlfn.XLOOKUP(ohrm_timesheet_action_log[[#This Row],[timesheet_id]],ohrm_timesheet[timesheet_id],ohrm_timesheet[Employee Name],"NF",0,1)</f>
        <v>Harshal Ramesh Gharde</v>
      </c>
      <c r="H1273" t="str">
        <f>_xlfn.XLOOKUP(ohrm_timesheet_action_log[[#This Row],[timesheet_id]],ohrm_timesheet[timesheet_id],ohrm_timesheet[state],"NF",0,1)</f>
        <v>APPROVED</v>
      </c>
      <c r="I1273" s="1">
        <f>_xlfn.XLOOKUP(ohrm_timesheet_action_log[[#This Row],[timesheet_id]],ohrm_timesheet[timesheet_id],ohrm_timesheet[start_date],"NF",0,1)</f>
        <v>45397</v>
      </c>
      <c r="J1273" s="1">
        <f>_xlfn.XLOOKUP(ohrm_timesheet_action_log[[#This Row],[timesheet_id]],ohrm_timesheet[timesheet_id],ohrm_timesheet[end_date],"NF",0,1)</f>
        <v>45403</v>
      </c>
      <c r="K1273">
        <f>_xlfn.XLOOKUP(ohrm_timesheet_action_log[[#This Row],[timesheet_id]],ohrm_timesheet[timesheet_id],ohrm_timesheet[Year],"NF",0,1)</f>
        <v>2024</v>
      </c>
      <c r="L1273">
        <f>_xlfn.XLOOKUP(ohrm_timesheet_action_log[[#This Row],[timesheet_id]],ohrm_timesheet[timesheet_id],ohrm_timesheet[Month],"NF",0,1)</f>
        <v>4</v>
      </c>
    </row>
    <row r="1274" spans="1:12" x14ac:dyDescent="0.3">
      <c r="A1274">
        <v>765</v>
      </c>
      <c r="B1274">
        <v>1269</v>
      </c>
      <c r="C1274" t="s">
        <v>682</v>
      </c>
      <c r="D1274" t="s">
        <v>675</v>
      </c>
      <c r="E1274" s="1">
        <v>45420</v>
      </c>
      <c r="F1274">
        <v>100001</v>
      </c>
      <c r="G1274" t="str">
        <f>_xlfn.XLOOKUP(ohrm_timesheet_action_log[[#This Row],[timesheet_id]],ohrm_timesheet[timesheet_id],ohrm_timesheet[Employee Name],"NF",0,1)</f>
        <v>Harshal Ramesh Gharde</v>
      </c>
      <c r="H1274" t="str">
        <f>_xlfn.XLOOKUP(ohrm_timesheet_action_log[[#This Row],[timesheet_id]],ohrm_timesheet[timesheet_id],ohrm_timesheet[state],"NF",0,1)</f>
        <v>APPROVED</v>
      </c>
      <c r="I1274" s="1">
        <f>_xlfn.XLOOKUP(ohrm_timesheet_action_log[[#This Row],[timesheet_id]],ohrm_timesheet[timesheet_id],ohrm_timesheet[start_date],"NF",0,1)</f>
        <v>45390</v>
      </c>
      <c r="J1274" s="1">
        <f>_xlfn.XLOOKUP(ohrm_timesheet_action_log[[#This Row],[timesheet_id]],ohrm_timesheet[timesheet_id],ohrm_timesheet[end_date],"NF",0,1)</f>
        <v>45396</v>
      </c>
      <c r="K1274">
        <f>_xlfn.XLOOKUP(ohrm_timesheet_action_log[[#This Row],[timesheet_id]],ohrm_timesheet[timesheet_id],ohrm_timesheet[Year],"NF",0,1)</f>
        <v>2024</v>
      </c>
      <c r="L1274">
        <f>_xlfn.XLOOKUP(ohrm_timesheet_action_log[[#This Row],[timesheet_id]],ohrm_timesheet[timesheet_id],ohrm_timesheet[Month],"NF",0,1)</f>
        <v>4</v>
      </c>
    </row>
    <row r="1275" spans="1:12" x14ac:dyDescent="0.3">
      <c r="A1275">
        <v>766</v>
      </c>
      <c r="B1275">
        <v>1270</v>
      </c>
      <c r="C1275" t="s">
        <v>682</v>
      </c>
      <c r="D1275" t="s">
        <v>675</v>
      </c>
      <c r="E1275" s="1">
        <v>45420</v>
      </c>
      <c r="F1275">
        <v>100001</v>
      </c>
      <c r="G1275" t="str">
        <f>_xlfn.XLOOKUP(ohrm_timesheet_action_log[[#This Row],[timesheet_id]],ohrm_timesheet[timesheet_id],ohrm_timesheet[Employee Name],"NF",0,1)</f>
        <v>Harshal Ramesh Gharde</v>
      </c>
      <c r="H1275" t="str">
        <f>_xlfn.XLOOKUP(ohrm_timesheet_action_log[[#This Row],[timesheet_id]],ohrm_timesheet[timesheet_id],ohrm_timesheet[state],"NF",0,1)</f>
        <v>APPROVED</v>
      </c>
      <c r="I1275" s="1">
        <f>_xlfn.XLOOKUP(ohrm_timesheet_action_log[[#This Row],[timesheet_id]],ohrm_timesheet[timesheet_id],ohrm_timesheet[start_date],"NF",0,1)</f>
        <v>45383</v>
      </c>
      <c r="J1275" s="1">
        <f>_xlfn.XLOOKUP(ohrm_timesheet_action_log[[#This Row],[timesheet_id]],ohrm_timesheet[timesheet_id],ohrm_timesheet[end_date],"NF",0,1)</f>
        <v>45389</v>
      </c>
      <c r="K1275">
        <f>_xlfn.XLOOKUP(ohrm_timesheet_action_log[[#This Row],[timesheet_id]],ohrm_timesheet[timesheet_id],ohrm_timesheet[Year],"NF",0,1)</f>
        <v>2024</v>
      </c>
      <c r="L1275">
        <f>_xlfn.XLOOKUP(ohrm_timesheet_action_log[[#This Row],[timesheet_id]],ohrm_timesheet[timesheet_id],ohrm_timesheet[Month],"NF",0,1)</f>
        <v>4</v>
      </c>
    </row>
    <row r="1276" spans="1:12" x14ac:dyDescent="0.3">
      <c r="A1276">
        <v>674</v>
      </c>
      <c r="B1276">
        <v>1271</v>
      </c>
      <c r="D1276" t="s">
        <v>675</v>
      </c>
      <c r="E1276" s="1">
        <v>45430</v>
      </c>
      <c r="F1276">
        <v>10</v>
      </c>
      <c r="G1276" t="str">
        <f>_xlfn.XLOOKUP(ohrm_timesheet_action_log[[#This Row],[timesheet_id]],ohrm_timesheet[timesheet_id],ohrm_timesheet[Employee Name],"NF",0,1)</f>
        <v>x_Ritesh Narayan Singh</v>
      </c>
      <c r="H1276" t="str">
        <f>_xlfn.XLOOKUP(ohrm_timesheet_action_log[[#This Row],[timesheet_id]],ohrm_timesheet[timesheet_id],ohrm_timesheet[state],"NF",0,1)</f>
        <v>APPROVED</v>
      </c>
      <c r="I1276" s="1">
        <f>_xlfn.XLOOKUP(ohrm_timesheet_action_log[[#This Row],[timesheet_id]],ohrm_timesheet[timesheet_id],ohrm_timesheet[start_date],"NF",0,1)</f>
        <v>45264</v>
      </c>
      <c r="J1276" s="1">
        <f>_xlfn.XLOOKUP(ohrm_timesheet_action_log[[#This Row],[timesheet_id]],ohrm_timesheet[timesheet_id],ohrm_timesheet[end_date],"NF",0,1)</f>
        <v>45270</v>
      </c>
      <c r="K1276">
        <f>_xlfn.XLOOKUP(ohrm_timesheet_action_log[[#This Row],[timesheet_id]],ohrm_timesheet[timesheet_id],ohrm_timesheet[Year],"NF",0,1)</f>
        <v>2023</v>
      </c>
      <c r="L1276">
        <f>_xlfn.XLOOKUP(ohrm_timesheet_action_log[[#This Row],[timesheet_id]],ohrm_timesheet[timesheet_id],ohrm_timesheet[Month],"NF",0,1)</f>
        <v>12</v>
      </c>
    </row>
    <row r="1277" spans="1:12" x14ac:dyDescent="0.3">
      <c r="A1277">
        <v>690</v>
      </c>
      <c r="B1277">
        <v>1272</v>
      </c>
      <c r="D1277" t="s">
        <v>675</v>
      </c>
      <c r="E1277" s="1">
        <v>45430</v>
      </c>
      <c r="F1277">
        <v>10</v>
      </c>
      <c r="G1277" t="str">
        <f>_xlfn.XLOOKUP(ohrm_timesheet_action_log[[#This Row],[timesheet_id]],ohrm_timesheet[timesheet_id],ohrm_timesheet[Employee Name],"NF",0,1)</f>
        <v>x_Ritesh Narayan Singh</v>
      </c>
      <c r="H1277" t="str">
        <f>_xlfn.XLOOKUP(ohrm_timesheet_action_log[[#This Row],[timesheet_id]],ohrm_timesheet[timesheet_id],ohrm_timesheet[state],"NF",0,1)</f>
        <v>APPROVED</v>
      </c>
      <c r="I1277" s="1">
        <f>_xlfn.XLOOKUP(ohrm_timesheet_action_log[[#This Row],[timesheet_id]],ohrm_timesheet[timesheet_id],ohrm_timesheet[start_date],"NF",0,1)</f>
        <v>45271</v>
      </c>
      <c r="J1277" s="1">
        <f>_xlfn.XLOOKUP(ohrm_timesheet_action_log[[#This Row],[timesheet_id]],ohrm_timesheet[timesheet_id],ohrm_timesheet[end_date],"NF",0,1)</f>
        <v>45277</v>
      </c>
      <c r="K1277">
        <f>_xlfn.XLOOKUP(ohrm_timesheet_action_log[[#This Row],[timesheet_id]],ohrm_timesheet[timesheet_id],ohrm_timesheet[Year],"NF",0,1)</f>
        <v>2023</v>
      </c>
      <c r="L1277">
        <f>_xlfn.XLOOKUP(ohrm_timesheet_action_log[[#This Row],[timesheet_id]],ohrm_timesheet[timesheet_id],ohrm_timesheet[Month],"NF",0,1)</f>
        <v>12</v>
      </c>
    </row>
    <row r="1278" spans="1:12" x14ac:dyDescent="0.3">
      <c r="A1278">
        <v>691</v>
      </c>
      <c r="B1278">
        <v>1273</v>
      </c>
      <c r="D1278" t="s">
        <v>675</v>
      </c>
      <c r="E1278" s="1">
        <v>45430</v>
      </c>
      <c r="F1278">
        <v>10</v>
      </c>
      <c r="G1278" t="str">
        <f>_xlfn.XLOOKUP(ohrm_timesheet_action_log[[#This Row],[timesheet_id]],ohrm_timesheet[timesheet_id],ohrm_timesheet[Employee Name],"NF",0,1)</f>
        <v>x_Ritesh Narayan Singh</v>
      </c>
      <c r="H1278" t="str">
        <f>_xlfn.XLOOKUP(ohrm_timesheet_action_log[[#This Row],[timesheet_id]],ohrm_timesheet[timesheet_id],ohrm_timesheet[state],"NF",0,1)</f>
        <v>APPROVED</v>
      </c>
      <c r="I1278" s="1">
        <f>_xlfn.XLOOKUP(ohrm_timesheet_action_log[[#This Row],[timesheet_id]],ohrm_timesheet[timesheet_id],ohrm_timesheet[start_date],"NF",0,1)</f>
        <v>45278</v>
      </c>
      <c r="J1278" s="1">
        <f>_xlfn.XLOOKUP(ohrm_timesheet_action_log[[#This Row],[timesheet_id]],ohrm_timesheet[timesheet_id],ohrm_timesheet[end_date],"NF",0,1)</f>
        <v>45284</v>
      </c>
      <c r="K1278">
        <f>_xlfn.XLOOKUP(ohrm_timesheet_action_log[[#This Row],[timesheet_id]],ohrm_timesheet[timesheet_id],ohrm_timesheet[Year],"NF",0,1)</f>
        <v>2023</v>
      </c>
      <c r="L1278">
        <f>_xlfn.XLOOKUP(ohrm_timesheet_action_log[[#This Row],[timesheet_id]],ohrm_timesheet[timesheet_id],ohrm_timesheet[Month],"NF",0,1)</f>
        <v>12</v>
      </c>
    </row>
    <row r="1279" spans="1:12" x14ac:dyDescent="0.3">
      <c r="A1279">
        <v>689</v>
      </c>
      <c r="B1279">
        <v>1274</v>
      </c>
      <c r="D1279" t="s">
        <v>675</v>
      </c>
      <c r="E1279" s="1">
        <v>45430</v>
      </c>
      <c r="F1279">
        <v>10</v>
      </c>
      <c r="G1279" t="str">
        <f>_xlfn.XLOOKUP(ohrm_timesheet_action_log[[#This Row],[timesheet_id]],ohrm_timesheet[timesheet_id],ohrm_timesheet[Employee Name],"NF",0,1)</f>
        <v>x_Ritesh Narayan Singh</v>
      </c>
      <c r="H1279" t="str">
        <f>_xlfn.XLOOKUP(ohrm_timesheet_action_log[[#This Row],[timesheet_id]],ohrm_timesheet[timesheet_id],ohrm_timesheet[state],"NF",0,1)</f>
        <v>APPROVED</v>
      </c>
      <c r="I1279" s="1">
        <f>_xlfn.XLOOKUP(ohrm_timesheet_action_log[[#This Row],[timesheet_id]],ohrm_timesheet[timesheet_id],ohrm_timesheet[start_date],"NF",0,1)</f>
        <v>45285</v>
      </c>
      <c r="J1279" s="1">
        <f>_xlfn.XLOOKUP(ohrm_timesheet_action_log[[#This Row],[timesheet_id]],ohrm_timesheet[timesheet_id],ohrm_timesheet[end_date],"NF",0,1)</f>
        <v>45291</v>
      </c>
      <c r="K1279">
        <f>_xlfn.XLOOKUP(ohrm_timesheet_action_log[[#This Row],[timesheet_id]],ohrm_timesheet[timesheet_id],ohrm_timesheet[Year],"NF",0,1)</f>
        <v>2023</v>
      </c>
      <c r="L1279">
        <f>_xlfn.XLOOKUP(ohrm_timesheet_action_log[[#This Row],[timesheet_id]],ohrm_timesheet[timesheet_id],ohrm_timesheet[Month],"NF",0,1)</f>
        <v>12</v>
      </c>
    </row>
    <row r="1280" spans="1:12" x14ac:dyDescent="0.3">
      <c r="A1280">
        <v>716</v>
      </c>
      <c r="B1280">
        <v>1275</v>
      </c>
      <c r="D1280" t="s">
        <v>675</v>
      </c>
      <c r="E1280" s="1">
        <v>45430</v>
      </c>
      <c r="F1280">
        <v>10</v>
      </c>
      <c r="G1280" t="str">
        <f>_xlfn.XLOOKUP(ohrm_timesheet_action_log[[#This Row],[timesheet_id]],ohrm_timesheet[timesheet_id],ohrm_timesheet[Employee Name],"NF",0,1)</f>
        <v>x_Ritesh Narayan Singh</v>
      </c>
      <c r="H1280" t="str">
        <f>_xlfn.XLOOKUP(ohrm_timesheet_action_log[[#This Row],[timesheet_id]],ohrm_timesheet[timesheet_id],ohrm_timesheet[state],"NF",0,1)</f>
        <v>APPROVED</v>
      </c>
      <c r="I1280" s="1">
        <f>_xlfn.XLOOKUP(ohrm_timesheet_action_log[[#This Row],[timesheet_id]],ohrm_timesheet[timesheet_id],ohrm_timesheet[start_date],"NF",0,1)</f>
        <v>45292</v>
      </c>
      <c r="J1280" s="1">
        <f>_xlfn.XLOOKUP(ohrm_timesheet_action_log[[#This Row],[timesheet_id]],ohrm_timesheet[timesheet_id],ohrm_timesheet[end_date],"NF",0,1)</f>
        <v>45298</v>
      </c>
      <c r="K1280">
        <f>_xlfn.XLOOKUP(ohrm_timesheet_action_log[[#This Row],[timesheet_id]],ohrm_timesheet[timesheet_id],ohrm_timesheet[Year],"NF",0,1)</f>
        <v>2024</v>
      </c>
      <c r="L1280">
        <f>_xlfn.XLOOKUP(ohrm_timesheet_action_log[[#This Row],[timesheet_id]],ohrm_timesheet[timesheet_id],ohrm_timesheet[Month],"NF",0,1)</f>
        <v>1</v>
      </c>
    </row>
    <row r="1281" spans="1:12" x14ac:dyDescent="0.3">
      <c r="A1281">
        <v>717</v>
      </c>
      <c r="B1281">
        <v>1276</v>
      </c>
      <c r="D1281" t="s">
        <v>675</v>
      </c>
      <c r="E1281" s="1">
        <v>45430</v>
      </c>
      <c r="F1281">
        <v>10</v>
      </c>
      <c r="G1281" t="str">
        <f>_xlfn.XLOOKUP(ohrm_timesheet_action_log[[#This Row],[timesheet_id]],ohrm_timesheet[timesheet_id],ohrm_timesheet[Employee Name],"NF",0,1)</f>
        <v>x_Ritesh Narayan Singh</v>
      </c>
      <c r="H1281" t="str">
        <f>_xlfn.XLOOKUP(ohrm_timesheet_action_log[[#This Row],[timesheet_id]],ohrm_timesheet[timesheet_id],ohrm_timesheet[state],"NF",0,1)</f>
        <v>APPROVED</v>
      </c>
      <c r="I1281" s="1">
        <f>_xlfn.XLOOKUP(ohrm_timesheet_action_log[[#This Row],[timesheet_id]],ohrm_timesheet[timesheet_id],ohrm_timesheet[start_date],"NF",0,1)</f>
        <v>45299</v>
      </c>
      <c r="J1281" s="1">
        <f>_xlfn.XLOOKUP(ohrm_timesheet_action_log[[#This Row],[timesheet_id]],ohrm_timesheet[timesheet_id],ohrm_timesheet[end_date],"NF",0,1)</f>
        <v>45305</v>
      </c>
      <c r="K1281">
        <f>_xlfn.XLOOKUP(ohrm_timesheet_action_log[[#This Row],[timesheet_id]],ohrm_timesheet[timesheet_id],ohrm_timesheet[Year],"NF",0,1)</f>
        <v>2024</v>
      </c>
      <c r="L1281">
        <f>_xlfn.XLOOKUP(ohrm_timesheet_action_log[[#This Row],[timesheet_id]],ohrm_timesheet[timesheet_id],ohrm_timesheet[Month],"NF",0,1)</f>
        <v>1</v>
      </c>
    </row>
    <row r="1282" spans="1:12" x14ac:dyDescent="0.3">
      <c r="A1282">
        <v>718</v>
      </c>
      <c r="B1282">
        <v>1277</v>
      </c>
      <c r="D1282" t="s">
        <v>675</v>
      </c>
      <c r="E1282" s="1">
        <v>45430</v>
      </c>
      <c r="F1282">
        <v>10</v>
      </c>
      <c r="G1282" t="str">
        <f>_xlfn.XLOOKUP(ohrm_timesheet_action_log[[#This Row],[timesheet_id]],ohrm_timesheet[timesheet_id],ohrm_timesheet[Employee Name],"NF",0,1)</f>
        <v>x_Ritesh Narayan Singh</v>
      </c>
      <c r="H1282" t="str">
        <f>_xlfn.XLOOKUP(ohrm_timesheet_action_log[[#This Row],[timesheet_id]],ohrm_timesheet[timesheet_id],ohrm_timesheet[state],"NF",0,1)</f>
        <v>APPROVED</v>
      </c>
      <c r="I1282" s="1">
        <f>_xlfn.XLOOKUP(ohrm_timesheet_action_log[[#This Row],[timesheet_id]],ohrm_timesheet[timesheet_id],ohrm_timesheet[start_date],"NF",0,1)</f>
        <v>45306</v>
      </c>
      <c r="J1282" s="1">
        <f>_xlfn.XLOOKUP(ohrm_timesheet_action_log[[#This Row],[timesheet_id]],ohrm_timesheet[timesheet_id],ohrm_timesheet[end_date],"NF",0,1)</f>
        <v>45312</v>
      </c>
      <c r="K1282">
        <f>_xlfn.XLOOKUP(ohrm_timesheet_action_log[[#This Row],[timesheet_id]],ohrm_timesheet[timesheet_id],ohrm_timesheet[Year],"NF",0,1)</f>
        <v>2024</v>
      </c>
      <c r="L1282">
        <f>_xlfn.XLOOKUP(ohrm_timesheet_action_log[[#This Row],[timesheet_id]],ohrm_timesheet[timesheet_id],ohrm_timesheet[Month],"NF",0,1)</f>
        <v>1</v>
      </c>
    </row>
    <row r="1283" spans="1:12" x14ac:dyDescent="0.3">
      <c r="A1283">
        <v>797</v>
      </c>
      <c r="B1283">
        <v>1278</v>
      </c>
      <c r="D1283" t="s">
        <v>676</v>
      </c>
      <c r="E1283" s="1">
        <v>45432</v>
      </c>
      <c r="F1283">
        <v>100011</v>
      </c>
      <c r="G1283" t="str">
        <f>_xlfn.XLOOKUP(ohrm_timesheet_action_log[[#This Row],[timesheet_id]],ohrm_timesheet[timesheet_id],ohrm_timesheet[Employee Name],"NF",0,1)</f>
        <v>Harshal Ramesh Gharde</v>
      </c>
      <c r="H1283" t="str">
        <f>_xlfn.XLOOKUP(ohrm_timesheet_action_log[[#This Row],[timesheet_id]],ohrm_timesheet[timesheet_id],ohrm_timesheet[state],"NF",0,1)</f>
        <v>APPROVED</v>
      </c>
      <c r="I1283" s="1">
        <f>_xlfn.XLOOKUP(ohrm_timesheet_action_log[[#This Row],[timesheet_id]],ohrm_timesheet[timesheet_id],ohrm_timesheet[start_date],"NF",0,1)</f>
        <v>45425</v>
      </c>
      <c r="J1283" s="1">
        <f>_xlfn.XLOOKUP(ohrm_timesheet_action_log[[#This Row],[timesheet_id]],ohrm_timesheet[timesheet_id],ohrm_timesheet[end_date],"NF",0,1)</f>
        <v>45431</v>
      </c>
      <c r="K1283">
        <f>_xlfn.XLOOKUP(ohrm_timesheet_action_log[[#This Row],[timesheet_id]],ohrm_timesheet[timesheet_id],ohrm_timesheet[Year],"NF",0,1)</f>
        <v>2024</v>
      </c>
      <c r="L1283">
        <f>_xlfn.XLOOKUP(ohrm_timesheet_action_log[[#This Row],[timesheet_id]],ohrm_timesheet[timesheet_id],ohrm_timesheet[Month],"NF",0,1)</f>
        <v>5</v>
      </c>
    </row>
    <row r="1284" spans="1:12" x14ac:dyDescent="0.3">
      <c r="A1284">
        <v>802</v>
      </c>
      <c r="B1284">
        <v>1279</v>
      </c>
      <c r="D1284" t="s">
        <v>676</v>
      </c>
      <c r="E1284" s="1">
        <v>45439</v>
      </c>
      <c r="F1284">
        <v>100011</v>
      </c>
      <c r="G1284" t="str">
        <f>_xlfn.XLOOKUP(ohrm_timesheet_action_log[[#This Row],[timesheet_id]],ohrm_timesheet[timesheet_id],ohrm_timesheet[Employee Name],"NF",0,1)</f>
        <v>Harshal Ramesh Gharde</v>
      </c>
      <c r="H1284" t="str">
        <f>_xlfn.XLOOKUP(ohrm_timesheet_action_log[[#This Row],[timesheet_id]],ohrm_timesheet[timesheet_id],ohrm_timesheet[state],"NF",0,1)</f>
        <v>APPROVED</v>
      </c>
      <c r="I1284" s="1">
        <f>_xlfn.XLOOKUP(ohrm_timesheet_action_log[[#This Row],[timesheet_id]],ohrm_timesheet[timesheet_id],ohrm_timesheet[start_date],"NF",0,1)</f>
        <v>45432</v>
      </c>
      <c r="J1284" s="1">
        <f>_xlfn.XLOOKUP(ohrm_timesheet_action_log[[#This Row],[timesheet_id]],ohrm_timesheet[timesheet_id],ohrm_timesheet[end_date],"NF",0,1)</f>
        <v>45438</v>
      </c>
      <c r="K1284">
        <f>_xlfn.XLOOKUP(ohrm_timesheet_action_log[[#This Row],[timesheet_id]],ohrm_timesheet[timesheet_id],ohrm_timesheet[Year],"NF",0,1)</f>
        <v>2024</v>
      </c>
      <c r="L1284">
        <f>_xlfn.XLOOKUP(ohrm_timesheet_action_log[[#This Row],[timesheet_id]],ohrm_timesheet[timesheet_id],ohrm_timesheet[Month],"NF",0,1)</f>
        <v>5</v>
      </c>
    </row>
    <row r="1285" spans="1:12" x14ac:dyDescent="0.3">
      <c r="A1285">
        <v>806</v>
      </c>
      <c r="B1285">
        <v>1280</v>
      </c>
      <c r="D1285" t="s">
        <v>676</v>
      </c>
      <c r="E1285" s="1">
        <v>45443</v>
      </c>
      <c r="F1285">
        <v>6</v>
      </c>
      <c r="G1285" t="str">
        <f>_xlfn.XLOOKUP(ohrm_timesheet_action_log[[#This Row],[timesheet_id]],ohrm_timesheet[timesheet_id],ohrm_timesheet[Employee Name],"NF",0,1)</f>
        <v>Shekhar Sharma</v>
      </c>
      <c r="H1285" t="str">
        <f>_xlfn.XLOOKUP(ohrm_timesheet_action_log[[#This Row],[timesheet_id]],ohrm_timesheet[timesheet_id],ohrm_timesheet[state],"NF",0,1)</f>
        <v>APPROVED</v>
      </c>
      <c r="I1285" s="1">
        <f>_xlfn.XLOOKUP(ohrm_timesheet_action_log[[#This Row],[timesheet_id]],ohrm_timesheet[timesheet_id],ohrm_timesheet[start_date],"NF",0,1)</f>
        <v>45397</v>
      </c>
      <c r="J1285" s="1">
        <f>_xlfn.XLOOKUP(ohrm_timesheet_action_log[[#This Row],[timesheet_id]],ohrm_timesheet[timesheet_id],ohrm_timesheet[end_date],"NF",0,1)</f>
        <v>45403</v>
      </c>
      <c r="K1285">
        <f>_xlfn.XLOOKUP(ohrm_timesheet_action_log[[#This Row],[timesheet_id]],ohrm_timesheet[timesheet_id],ohrm_timesheet[Year],"NF",0,1)</f>
        <v>2024</v>
      </c>
      <c r="L1285">
        <f>_xlfn.XLOOKUP(ohrm_timesheet_action_log[[#This Row],[timesheet_id]],ohrm_timesheet[timesheet_id],ohrm_timesheet[Month],"NF",0,1)</f>
        <v>4</v>
      </c>
    </row>
    <row r="1286" spans="1:12" x14ac:dyDescent="0.3">
      <c r="A1286">
        <v>767</v>
      </c>
      <c r="B1286">
        <v>1281</v>
      </c>
      <c r="D1286" t="s">
        <v>676</v>
      </c>
      <c r="E1286" s="1">
        <v>45443</v>
      </c>
      <c r="F1286">
        <v>6</v>
      </c>
      <c r="G1286" t="str">
        <f>_xlfn.XLOOKUP(ohrm_timesheet_action_log[[#This Row],[timesheet_id]],ohrm_timesheet[timesheet_id],ohrm_timesheet[Employee Name],"NF",0,1)</f>
        <v>Shekhar Sharma</v>
      </c>
      <c r="H1286" t="str">
        <f>_xlfn.XLOOKUP(ohrm_timesheet_action_log[[#This Row],[timesheet_id]],ohrm_timesheet[timesheet_id],ohrm_timesheet[state],"NF",0,1)</f>
        <v>APPROVED</v>
      </c>
      <c r="I1286" s="1">
        <f>_xlfn.XLOOKUP(ohrm_timesheet_action_log[[#This Row],[timesheet_id]],ohrm_timesheet[timesheet_id],ohrm_timesheet[start_date],"NF",0,1)</f>
        <v>45390</v>
      </c>
      <c r="J1286" s="1">
        <f>_xlfn.XLOOKUP(ohrm_timesheet_action_log[[#This Row],[timesheet_id]],ohrm_timesheet[timesheet_id],ohrm_timesheet[end_date],"NF",0,1)</f>
        <v>45396</v>
      </c>
      <c r="K1286">
        <f>_xlfn.XLOOKUP(ohrm_timesheet_action_log[[#This Row],[timesheet_id]],ohrm_timesheet[timesheet_id],ohrm_timesheet[Year],"NF",0,1)</f>
        <v>2024</v>
      </c>
      <c r="L1286">
        <f>_xlfn.XLOOKUP(ohrm_timesheet_action_log[[#This Row],[timesheet_id]],ohrm_timesheet[timesheet_id],ohrm_timesheet[Month],"NF",0,1)</f>
        <v>4</v>
      </c>
    </row>
    <row r="1287" spans="1:12" x14ac:dyDescent="0.3">
      <c r="A1287">
        <v>805</v>
      </c>
      <c r="B1287">
        <v>1282</v>
      </c>
      <c r="D1287" t="s">
        <v>676</v>
      </c>
      <c r="E1287" s="1">
        <v>45443</v>
      </c>
      <c r="F1287">
        <v>6</v>
      </c>
      <c r="G1287" t="str">
        <f>_xlfn.XLOOKUP(ohrm_timesheet_action_log[[#This Row],[timesheet_id]],ohrm_timesheet[timesheet_id],ohrm_timesheet[Employee Name],"NF",0,1)</f>
        <v>Shekhar Sharma</v>
      </c>
      <c r="H1287" t="str">
        <f>_xlfn.XLOOKUP(ohrm_timesheet_action_log[[#This Row],[timesheet_id]],ohrm_timesheet[timesheet_id],ohrm_timesheet[state],"NF",0,1)</f>
        <v>APPROVED</v>
      </c>
      <c r="I1287" s="1">
        <f>_xlfn.XLOOKUP(ohrm_timesheet_action_log[[#This Row],[timesheet_id]],ohrm_timesheet[timesheet_id],ohrm_timesheet[start_date],"NF",0,1)</f>
        <v>45383</v>
      </c>
      <c r="J1287" s="1">
        <f>_xlfn.XLOOKUP(ohrm_timesheet_action_log[[#This Row],[timesheet_id]],ohrm_timesheet[timesheet_id],ohrm_timesheet[end_date],"NF",0,1)</f>
        <v>45389</v>
      </c>
      <c r="K1287">
        <f>_xlfn.XLOOKUP(ohrm_timesheet_action_log[[#This Row],[timesheet_id]],ohrm_timesheet[timesheet_id],ohrm_timesheet[Year],"NF",0,1)</f>
        <v>2024</v>
      </c>
      <c r="L1287">
        <f>_xlfn.XLOOKUP(ohrm_timesheet_action_log[[#This Row],[timesheet_id]],ohrm_timesheet[timesheet_id],ohrm_timesheet[Month],"NF",0,1)</f>
        <v>4</v>
      </c>
    </row>
    <row r="1288" spans="1:12" x14ac:dyDescent="0.3">
      <c r="A1288">
        <v>807</v>
      </c>
      <c r="B1288">
        <v>1283</v>
      </c>
      <c r="D1288" t="s">
        <v>676</v>
      </c>
      <c r="E1288" s="1">
        <v>45443</v>
      </c>
      <c r="F1288">
        <v>6</v>
      </c>
      <c r="G1288" t="str">
        <f>_xlfn.XLOOKUP(ohrm_timesheet_action_log[[#This Row],[timesheet_id]],ohrm_timesheet[timesheet_id],ohrm_timesheet[Employee Name],"NF",0,1)</f>
        <v>Shekhar Sharma</v>
      </c>
      <c r="H1288" t="str">
        <f>_xlfn.XLOOKUP(ohrm_timesheet_action_log[[#This Row],[timesheet_id]],ohrm_timesheet[timesheet_id],ohrm_timesheet[state],"NF",0,1)</f>
        <v>APPROVED</v>
      </c>
      <c r="I1288" s="1">
        <f>_xlfn.XLOOKUP(ohrm_timesheet_action_log[[#This Row],[timesheet_id]],ohrm_timesheet[timesheet_id],ohrm_timesheet[start_date],"NF",0,1)</f>
        <v>45404</v>
      </c>
      <c r="J1288" s="1">
        <f>_xlfn.XLOOKUP(ohrm_timesheet_action_log[[#This Row],[timesheet_id]],ohrm_timesheet[timesheet_id],ohrm_timesheet[end_date],"NF",0,1)</f>
        <v>45410</v>
      </c>
      <c r="K1288">
        <f>_xlfn.XLOOKUP(ohrm_timesheet_action_log[[#This Row],[timesheet_id]],ohrm_timesheet[timesheet_id],ohrm_timesheet[Year],"NF",0,1)</f>
        <v>2024</v>
      </c>
      <c r="L1288">
        <f>_xlfn.XLOOKUP(ohrm_timesheet_action_log[[#This Row],[timesheet_id]],ohrm_timesheet[timesheet_id],ohrm_timesheet[Month],"NF",0,1)</f>
        <v>4</v>
      </c>
    </row>
    <row r="1289" spans="1:12" x14ac:dyDescent="0.3">
      <c r="A1289">
        <v>796</v>
      </c>
      <c r="B1289">
        <v>1284</v>
      </c>
      <c r="D1289" t="s">
        <v>676</v>
      </c>
      <c r="E1289" s="1">
        <v>45443</v>
      </c>
      <c r="F1289">
        <v>6</v>
      </c>
      <c r="G1289" t="str">
        <f>_xlfn.XLOOKUP(ohrm_timesheet_action_log[[#This Row],[timesheet_id]],ohrm_timesheet[timesheet_id],ohrm_timesheet[Employee Name],"NF",0,1)</f>
        <v>Shekhar Sharma</v>
      </c>
      <c r="H1289" t="str">
        <f>_xlfn.XLOOKUP(ohrm_timesheet_action_log[[#This Row],[timesheet_id]],ohrm_timesheet[timesheet_id],ohrm_timesheet[state],"NF",0,1)</f>
        <v>APPROVED</v>
      </c>
      <c r="I1289" s="1">
        <f>_xlfn.XLOOKUP(ohrm_timesheet_action_log[[#This Row],[timesheet_id]],ohrm_timesheet[timesheet_id],ohrm_timesheet[start_date],"NF",0,1)</f>
        <v>45411</v>
      </c>
      <c r="J1289" s="1">
        <f>_xlfn.XLOOKUP(ohrm_timesheet_action_log[[#This Row],[timesheet_id]],ohrm_timesheet[timesheet_id],ohrm_timesheet[end_date],"NF",0,1)</f>
        <v>45417</v>
      </c>
      <c r="K1289">
        <f>_xlfn.XLOOKUP(ohrm_timesheet_action_log[[#This Row],[timesheet_id]],ohrm_timesheet[timesheet_id],ohrm_timesheet[Year],"NF",0,1)</f>
        <v>2024</v>
      </c>
      <c r="L1289">
        <f>_xlfn.XLOOKUP(ohrm_timesheet_action_log[[#This Row],[timesheet_id]],ohrm_timesheet[timesheet_id],ohrm_timesheet[Month],"NF",0,1)</f>
        <v>4</v>
      </c>
    </row>
    <row r="1290" spans="1:12" x14ac:dyDescent="0.3">
      <c r="A1290">
        <v>808</v>
      </c>
      <c r="B1290">
        <v>1285</v>
      </c>
      <c r="D1290" t="s">
        <v>676</v>
      </c>
      <c r="E1290" s="1">
        <v>45443</v>
      </c>
      <c r="F1290">
        <v>6</v>
      </c>
      <c r="G1290" t="str">
        <f>_xlfn.XLOOKUP(ohrm_timesheet_action_log[[#This Row],[timesheet_id]],ohrm_timesheet[timesheet_id],ohrm_timesheet[Employee Name],"NF",0,1)</f>
        <v>Shekhar Sharma</v>
      </c>
      <c r="H1290" t="str">
        <f>_xlfn.XLOOKUP(ohrm_timesheet_action_log[[#This Row],[timesheet_id]],ohrm_timesheet[timesheet_id],ohrm_timesheet[state],"NF",0,1)</f>
        <v>APPROVED</v>
      </c>
      <c r="I1290" s="1">
        <f>_xlfn.XLOOKUP(ohrm_timesheet_action_log[[#This Row],[timesheet_id]],ohrm_timesheet[timesheet_id],ohrm_timesheet[start_date],"NF",0,1)</f>
        <v>45425</v>
      </c>
      <c r="J1290" s="1">
        <f>_xlfn.XLOOKUP(ohrm_timesheet_action_log[[#This Row],[timesheet_id]],ohrm_timesheet[timesheet_id],ohrm_timesheet[end_date],"NF",0,1)</f>
        <v>45431</v>
      </c>
      <c r="K1290">
        <f>_xlfn.XLOOKUP(ohrm_timesheet_action_log[[#This Row],[timesheet_id]],ohrm_timesheet[timesheet_id],ohrm_timesheet[Year],"NF",0,1)</f>
        <v>2024</v>
      </c>
      <c r="L1290">
        <f>_xlfn.XLOOKUP(ohrm_timesheet_action_log[[#This Row],[timesheet_id]],ohrm_timesheet[timesheet_id],ohrm_timesheet[Month],"NF",0,1)</f>
        <v>5</v>
      </c>
    </row>
    <row r="1291" spans="1:12" x14ac:dyDescent="0.3">
      <c r="A1291">
        <v>809</v>
      </c>
      <c r="B1291">
        <v>1286</v>
      </c>
      <c r="D1291" t="s">
        <v>676</v>
      </c>
      <c r="E1291" s="1">
        <v>45443</v>
      </c>
      <c r="F1291">
        <v>6</v>
      </c>
      <c r="G1291" t="str">
        <f>_xlfn.XLOOKUP(ohrm_timesheet_action_log[[#This Row],[timesheet_id]],ohrm_timesheet[timesheet_id],ohrm_timesheet[Employee Name],"NF",0,1)</f>
        <v>Shekhar Sharma</v>
      </c>
      <c r="H1291" t="str">
        <f>_xlfn.XLOOKUP(ohrm_timesheet_action_log[[#This Row],[timesheet_id]],ohrm_timesheet[timesheet_id],ohrm_timesheet[state],"NF",0,1)</f>
        <v>APPROVED</v>
      </c>
      <c r="I1291" s="1">
        <f>_xlfn.XLOOKUP(ohrm_timesheet_action_log[[#This Row],[timesheet_id]],ohrm_timesheet[timesheet_id],ohrm_timesheet[start_date],"NF",0,1)</f>
        <v>45432</v>
      </c>
      <c r="J1291" s="1">
        <f>_xlfn.XLOOKUP(ohrm_timesheet_action_log[[#This Row],[timesheet_id]],ohrm_timesheet[timesheet_id],ohrm_timesheet[end_date],"NF",0,1)</f>
        <v>45438</v>
      </c>
      <c r="K1291">
        <f>_xlfn.XLOOKUP(ohrm_timesheet_action_log[[#This Row],[timesheet_id]],ohrm_timesheet[timesheet_id],ohrm_timesheet[Year],"NF",0,1)</f>
        <v>2024</v>
      </c>
      <c r="L1291">
        <f>_xlfn.XLOOKUP(ohrm_timesheet_action_log[[#This Row],[timesheet_id]],ohrm_timesheet[timesheet_id],ohrm_timesheet[Month],"NF",0,1)</f>
        <v>5</v>
      </c>
    </row>
    <row r="1292" spans="1:12" x14ac:dyDescent="0.3">
      <c r="A1292">
        <v>804</v>
      </c>
      <c r="B1292">
        <v>1287</v>
      </c>
      <c r="D1292" t="s">
        <v>676</v>
      </c>
      <c r="E1292" s="1">
        <v>45443</v>
      </c>
      <c r="F1292">
        <v>6</v>
      </c>
      <c r="G1292" t="str">
        <f>_xlfn.XLOOKUP(ohrm_timesheet_action_log[[#This Row],[timesheet_id]],ohrm_timesheet[timesheet_id],ohrm_timesheet[Employee Name],"NF",0,1)</f>
        <v>Shekhar Sharma</v>
      </c>
      <c r="H1292" t="str">
        <f>_xlfn.XLOOKUP(ohrm_timesheet_action_log[[#This Row],[timesheet_id]],ohrm_timesheet[timesheet_id],ohrm_timesheet[state],"NF",0,1)</f>
        <v>APPROVED</v>
      </c>
      <c r="I1292" s="1">
        <f>_xlfn.XLOOKUP(ohrm_timesheet_action_log[[#This Row],[timesheet_id]],ohrm_timesheet[timesheet_id],ohrm_timesheet[start_date],"NF",0,1)</f>
        <v>45439</v>
      </c>
      <c r="J1292" s="1">
        <f>_xlfn.XLOOKUP(ohrm_timesheet_action_log[[#This Row],[timesheet_id]],ohrm_timesheet[timesheet_id],ohrm_timesheet[end_date],"NF",0,1)</f>
        <v>45445</v>
      </c>
      <c r="K1292">
        <f>_xlfn.XLOOKUP(ohrm_timesheet_action_log[[#This Row],[timesheet_id]],ohrm_timesheet[timesheet_id],ohrm_timesheet[Year],"NF",0,1)</f>
        <v>2024</v>
      </c>
      <c r="L1292">
        <f>_xlfn.XLOOKUP(ohrm_timesheet_action_log[[#This Row],[timesheet_id]],ohrm_timesheet[timesheet_id],ohrm_timesheet[Month],"NF",0,1)</f>
        <v>5</v>
      </c>
    </row>
    <row r="1293" spans="1:12" x14ac:dyDescent="0.3">
      <c r="A1293">
        <v>795</v>
      </c>
      <c r="B1293">
        <v>1288</v>
      </c>
      <c r="D1293" t="s">
        <v>676</v>
      </c>
      <c r="E1293" s="1">
        <v>45443</v>
      </c>
      <c r="F1293">
        <v>15</v>
      </c>
      <c r="G1293" t="str">
        <f>_xlfn.XLOOKUP(ohrm_timesheet_action_log[[#This Row],[timesheet_id]],ohrm_timesheet[timesheet_id],ohrm_timesheet[Employee Name],"NF",0,1)</f>
        <v>Gaurav Kokcha</v>
      </c>
      <c r="H1293" t="str">
        <f>_xlfn.XLOOKUP(ohrm_timesheet_action_log[[#This Row],[timesheet_id]],ohrm_timesheet[timesheet_id],ohrm_timesheet[state],"NF",0,1)</f>
        <v>APPROVED</v>
      </c>
      <c r="I1293" s="1">
        <f>_xlfn.XLOOKUP(ohrm_timesheet_action_log[[#This Row],[timesheet_id]],ohrm_timesheet[timesheet_id],ohrm_timesheet[start_date],"NF",0,1)</f>
        <v>45418</v>
      </c>
      <c r="J1293" s="1">
        <f>_xlfn.XLOOKUP(ohrm_timesheet_action_log[[#This Row],[timesheet_id]],ohrm_timesheet[timesheet_id],ohrm_timesheet[end_date],"NF",0,1)</f>
        <v>45424</v>
      </c>
      <c r="K1293">
        <f>_xlfn.XLOOKUP(ohrm_timesheet_action_log[[#This Row],[timesheet_id]],ohrm_timesheet[timesheet_id],ohrm_timesheet[Year],"NF",0,1)</f>
        <v>2024</v>
      </c>
      <c r="L1293">
        <f>_xlfn.XLOOKUP(ohrm_timesheet_action_log[[#This Row],[timesheet_id]],ohrm_timesheet[timesheet_id],ohrm_timesheet[Month],"NF",0,1)</f>
        <v>5</v>
      </c>
    </row>
    <row r="1294" spans="1:12" x14ac:dyDescent="0.3">
      <c r="A1294">
        <v>801</v>
      </c>
      <c r="B1294">
        <v>1289</v>
      </c>
      <c r="D1294" t="s">
        <v>676</v>
      </c>
      <c r="E1294" s="1">
        <v>45443</v>
      </c>
      <c r="F1294">
        <v>15</v>
      </c>
      <c r="G1294" t="str">
        <f>_xlfn.XLOOKUP(ohrm_timesheet_action_log[[#This Row],[timesheet_id]],ohrm_timesheet[timesheet_id],ohrm_timesheet[Employee Name],"NF",0,1)</f>
        <v>Gaurav Kokcha</v>
      </c>
      <c r="H1294" t="str">
        <f>_xlfn.XLOOKUP(ohrm_timesheet_action_log[[#This Row],[timesheet_id]],ohrm_timesheet[timesheet_id],ohrm_timesheet[state],"NF",0,1)</f>
        <v>APPROVED</v>
      </c>
      <c r="I1294" s="1">
        <f>_xlfn.XLOOKUP(ohrm_timesheet_action_log[[#This Row],[timesheet_id]],ohrm_timesheet[timesheet_id],ohrm_timesheet[start_date],"NF",0,1)</f>
        <v>45425</v>
      </c>
      <c r="J1294" s="1">
        <f>_xlfn.XLOOKUP(ohrm_timesheet_action_log[[#This Row],[timesheet_id]],ohrm_timesheet[timesheet_id],ohrm_timesheet[end_date],"NF",0,1)</f>
        <v>45431</v>
      </c>
      <c r="K1294">
        <f>_xlfn.XLOOKUP(ohrm_timesheet_action_log[[#This Row],[timesheet_id]],ohrm_timesheet[timesheet_id],ohrm_timesheet[Year],"NF",0,1)</f>
        <v>2024</v>
      </c>
      <c r="L1294">
        <f>_xlfn.XLOOKUP(ohrm_timesheet_action_log[[#This Row],[timesheet_id]],ohrm_timesheet[timesheet_id],ohrm_timesheet[Month],"NF",0,1)</f>
        <v>5</v>
      </c>
    </row>
    <row r="1295" spans="1:12" x14ac:dyDescent="0.3">
      <c r="A1295">
        <v>811</v>
      </c>
      <c r="B1295">
        <v>1290</v>
      </c>
      <c r="D1295" t="s">
        <v>676</v>
      </c>
      <c r="E1295" s="1">
        <v>45443</v>
      </c>
      <c r="F1295">
        <v>15</v>
      </c>
      <c r="G1295" t="str">
        <f>_xlfn.XLOOKUP(ohrm_timesheet_action_log[[#This Row],[timesheet_id]],ohrm_timesheet[timesheet_id],ohrm_timesheet[Employee Name],"NF",0,1)</f>
        <v>Gaurav Kokcha</v>
      </c>
      <c r="H1295" t="str">
        <f>_xlfn.XLOOKUP(ohrm_timesheet_action_log[[#This Row],[timesheet_id]],ohrm_timesheet[timesheet_id],ohrm_timesheet[state],"NF",0,1)</f>
        <v>APPROVED</v>
      </c>
      <c r="I1295" s="1">
        <f>_xlfn.XLOOKUP(ohrm_timesheet_action_log[[#This Row],[timesheet_id]],ohrm_timesheet[timesheet_id],ohrm_timesheet[start_date],"NF",0,1)</f>
        <v>45432</v>
      </c>
      <c r="J1295" s="1">
        <f>_xlfn.XLOOKUP(ohrm_timesheet_action_log[[#This Row],[timesheet_id]],ohrm_timesheet[timesheet_id],ohrm_timesheet[end_date],"NF",0,1)</f>
        <v>45438</v>
      </c>
      <c r="K1295">
        <f>_xlfn.XLOOKUP(ohrm_timesheet_action_log[[#This Row],[timesheet_id]],ohrm_timesheet[timesheet_id],ohrm_timesheet[Year],"NF",0,1)</f>
        <v>2024</v>
      </c>
      <c r="L1295">
        <f>_xlfn.XLOOKUP(ohrm_timesheet_action_log[[#This Row],[timesheet_id]],ohrm_timesheet[timesheet_id],ohrm_timesheet[Month],"NF",0,1)</f>
        <v>5</v>
      </c>
    </row>
    <row r="1296" spans="1:12" x14ac:dyDescent="0.3">
      <c r="A1296">
        <v>814</v>
      </c>
      <c r="B1296">
        <v>1291</v>
      </c>
      <c r="D1296" t="s">
        <v>676</v>
      </c>
      <c r="E1296" s="1">
        <v>45443</v>
      </c>
      <c r="F1296">
        <v>100009</v>
      </c>
      <c r="G1296" t="str">
        <f>_xlfn.XLOOKUP(ohrm_timesheet_action_log[[#This Row],[timesheet_id]],ohrm_timesheet[timesheet_id],ohrm_timesheet[Employee Name],"NF",0,1)</f>
        <v>Preeti Tyagi</v>
      </c>
      <c r="H1296" t="str">
        <f>_xlfn.XLOOKUP(ohrm_timesheet_action_log[[#This Row],[timesheet_id]],ohrm_timesheet[timesheet_id],ohrm_timesheet[state],"NF",0,1)</f>
        <v>APPROVED</v>
      </c>
      <c r="I1296" s="1">
        <f>_xlfn.XLOOKUP(ohrm_timesheet_action_log[[#This Row],[timesheet_id]],ohrm_timesheet[timesheet_id],ohrm_timesheet[start_date],"NF",0,1)</f>
        <v>45418</v>
      </c>
      <c r="J1296" s="1">
        <f>_xlfn.XLOOKUP(ohrm_timesheet_action_log[[#This Row],[timesheet_id]],ohrm_timesheet[timesheet_id],ohrm_timesheet[end_date],"NF",0,1)</f>
        <v>45424</v>
      </c>
      <c r="K1296">
        <f>_xlfn.XLOOKUP(ohrm_timesheet_action_log[[#This Row],[timesheet_id]],ohrm_timesheet[timesheet_id],ohrm_timesheet[Year],"NF",0,1)</f>
        <v>2024</v>
      </c>
      <c r="L1296">
        <f>_xlfn.XLOOKUP(ohrm_timesheet_action_log[[#This Row],[timesheet_id]],ohrm_timesheet[timesheet_id],ohrm_timesheet[Month],"NF",0,1)</f>
        <v>5</v>
      </c>
    </row>
    <row r="1297" spans="1:12" x14ac:dyDescent="0.3">
      <c r="A1297">
        <v>815</v>
      </c>
      <c r="B1297">
        <v>1292</v>
      </c>
      <c r="D1297" t="s">
        <v>676</v>
      </c>
      <c r="E1297" s="1">
        <v>45443</v>
      </c>
      <c r="F1297">
        <v>100009</v>
      </c>
      <c r="G1297" t="str">
        <f>_xlfn.XLOOKUP(ohrm_timesheet_action_log[[#This Row],[timesheet_id]],ohrm_timesheet[timesheet_id],ohrm_timesheet[Employee Name],"NF",0,1)</f>
        <v>Preeti Tyagi</v>
      </c>
      <c r="H1297" t="str">
        <f>_xlfn.XLOOKUP(ohrm_timesheet_action_log[[#This Row],[timesheet_id]],ohrm_timesheet[timesheet_id],ohrm_timesheet[state],"NF",0,1)</f>
        <v>APPROVED</v>
      </c>
      <c r="I1297" s="1">
        <f>_xlfn.XLOOKUP(ohrm_timesheet_action_log[[#This Row],[timesheet_id]],ohrm_timesheet[timesheet_id],ohrm_timesheet[start_date],"NF",0,1)</f>
        <v>45425</v>
      </c>
      <c r="J1297" s="1">
        <f>_xlfn.XLOOKUP(ohrm_timesheet_action_log[[#This Row],[timesheet_id]],ohrm_timesheet[timesheet_id],ohrm_timesheet[end_date],"NF",0,1)</f>
        <v>45431</v>
      </c>
      <c r="K1297">
        <f>_xlfn.XLOOKUP(ohrm_timesheet_action_log[[#This Row],[timesheet_id]],ohrm_timesheet[timesheet_id],ohrm_timesheet[Year],"NF",0,1)</f>
        <v>2024</v>
      </c>
      <c r="L1297">
        <f>_xlfn.XLOOKUP(ohrm_timesheet_action_log[[#This Row],[timesheet_id]],ohrm_timesheet[timesheet_id],ohrm_timesheet[Month],"NF",0,1)</f>
        <v>5</v>
      </c>
    </row>
    <row r="1298" spans="1:12" x14ac:dyDescent="0.3">
      <c r="A1298">
        <v>816</v>
      </c>
      <c r="B1298">
        <v>1293</v>
      </c>
      <c r="D1298" t="s">
        <v>676</v>
      </c>
      <c r="E1298" s="1">
        <v>45443</v>
      </c>
      <c r="F1298">
        <v>100009</v>
      </c>
      <c r="G1298" t="str">
        <f>_xlfn.XLOOKUP(ohrm_timesheet_action_log[[#This Row],[timesheet_id]],ohrm_timesheet[timesheet_id],ohrm_timesheet[Employee Name],"NF",0,1)</f>
        <v>Preeti Tyagi</v>
      </c>
      <c r="H1298" t="str">
        <f>_xlfn.XLOOKUP(ohrm_timesheet_action_log[[#This Row],[timesheet_id]],ohrm_timesheet[timesheet_id],ohrm_timesheet[state],"NF",0,1)</f>
        <v>APPROVED</v>
      </c>
      <c r="I1298" s="1">
        <f>_xlfn.XLOOKUP(ohrm_timesheet_action_log[[#This Row],[timesheet_id]],ohrm_timesheet[timesheet_id],ohrm_timesheet[start_date],"NF",0,1)</f>
        <v>45432</v>
      </c>
      <c r="J1298" s="1">
        <f>_xlfn.XLOOKUP(ohrm_timesheet_action_log[[#This Row],[timesheet_id]],ohrm_timesheet[timesheet_id],ohrm_timesheet[end_date],"NF",0,1)</f>
        <v>45438</v>
      </c>
      <c r="K1298">
        <f>_xlfn.XLOOKUP(ohrm_timesheet_action_log[[#This Row],[timesheet_id]],ohrm_timesheet[timesheet_id],ohrm_timesheet[Year],"NF",0,1)</f>
        <v>2024</v>
      </c>
      <c r="L1298">
        <f>_xlfn.XLOOKUP(ohrm_timesheet_action_log[[#This Row],[timesheet_id]],ohrm_timesheet[timesheet_id],ohrm_timesheet[Month],"NF",0,1)</f>
        <v>5</v>
      </c>
    </row>
    <row r="1299" spans="1:12" x14ac:dyDescent="0.3">
      <c r="A1299">
        <v>813</v>
      </c>
      <c r="B1299">
        <v>1294</v>
      </c>
      <c r="D1299" t="s">
        <v>676</v>
      </c>
      <c r="E1299" s="1">
        <v>45443</v>
      </c>
      <c r="F1299">
        <v>100009</v>
      </c>
      <c r="G1299" t="str">
        <f>_xlfn.XLOOKUP(ohrm_timesheet_action_log[[#This Row],[timesheet_id]],ohrm_timesheet[timesheet_id],ohrm_timesheet[Employee Name],"NF",0,1)</f>
        <v>Preeti Tyagi</v>
      </c>
      <c r="H1299" t="str">
        <f>_xlfn.XLOOKUP(ohrm_timesheet_action_log[[#This Row],[timesheet_id]],ohrm_timesheet[timesheet_id],ohrm_timesheet[state],"NF",0,1)</f>
        <v>APPROVED</v>
      </c>
      <c r="I1299" s="1">
        <f>_xlfn.XLOOKUP(ohrm_timesheet_action_log[[#This Row],[timesheet_id]],ohrm_timesheet[timesheet_id],ohrm_timesheet[start_date],"NF",0,1)</f>
        <v>45439</v>
      </c>
      <c r="J1299" s="1">
        <f>_xlfn.XLOOKUP(ohrm_timesheet_action_log[[#This Row],[timesheet_id]],ohrm_timesheet[timesheet_id],ohrm_timesheet[end_date],"NF",0,1)</f>
        <v>45445</v>
      </c>
      <c r="K1299">
        <f>_xlfn.XLOOKUP(ohrm_timesheet_action_log[[#This Row],[timesheet_id]],ohrm_timesheet[timesheet_id],ohrm_timesheet[Year],"NF",0,1)</f>
        <v>2024</v>
      </c>
      <c r="L1299">
        <f>_xlfn.XLOOKUP(ohrm_timesheet_action_log[[#This Row],[timesheet_id]],ohrm_timesheet[timesheet_id],ohrm_timesheet[Month],"NF",0,1)</f>
        <v>5</v>
      </c>
    </row>
    <row r="1300" spans="1:12" x14ac:dyDescent="0.3">
      <c r="A1300">
        <v>818</v>
      </c>
      <c r="B1300">
        <v>1295</v>
      </c>
      <c r="D1300" t="s">
        <v>676</v>
      </c>
      <c r="E1300" s="1">
        <v>45444</v>
      </c>
      <c r="F1300">
        <v>16</v>
      </c>
      <c r="G1300" t="str">
        <f>_xlfn.XLOOKUP(ohrm_timesheet_action_log[[#This Row],[timesheet_id]],ohrm_timesheet[timesheet_id],ohrm_timesheet[Employee Name],"NF",0,1)</f>
        <v>Neha Chaudhary</v>
      </c>
      <c r="H1300" t="str">
        <f>_xlfn.XLOOKUP(ohrm_timesheet_action_log[[#This Row],[timesheet_id]],ohrm_timesheet[timesheet_id],ohrm_timesheet[state],"NF",0,1)</f>
        <v>APPROVED</v>
      </c>
      <c r="I1300" s="1">
        <f>_xlfn.XLOOKUP(ohrm_timesheet_action_log[[#This Row],[timesheet_id]],ohrm_timesheet[timesheet_id],ohrm_timesheet[start_date],"NF",0,1)</f>
        <v>45411</v>
      </c>
      <c r="J1300" s="1">
        <f>_xlfn.XLOOKUP(ohrm_timesheet_action_log[[#This Row],[timesheet_id]],ohrm_timesheet[timesheet_id],ohrm_timesheet[end_date],"NF",0,1)</f>
        <v>45417</v>
      </c>
      <c r="K1300">
        <f>_xlfn.XLOOKUP(ohrm_timesheet_action_log[[#This Row],[timesheet_id]],ohrm_timesheet[timesheet_id],ohrm_timesheet[Year],"NF",0,1)</f>
        <v>2024</v>
      </c>
      <c r="L1300">
        <f>_xlfn.XLOOKUP(ohrm_timesheet_action_log[[#This Row],[timesheet_id]],ohrm_timesheet[timesheet_id],ohrm_timesheet[Month],"NF",0,1)</f>
        <v>4</v>
      </c>
    </row>
    <row r="1301" spans="1:12" x14ac:dyDescent="0.3">
      <c r="A1301">
        <v>819</v>
      </c>
      <c r="B1301">
        <v>1296</v>
      </c>
      <c r="D1301" t="s">
        <v>676</v>
      </c>
      <c r="E1301" s="1">
        <v>45444</v>
      </c>
      <c r="F1301">
        <v>16</v>
      </c>
      <c r="G1301" t="str">
        <f>_xlfn.XLOOKUP(ohrm_timesheet_action_log[[#This Row],[timesheet_id]],ohrm_timesheet[timesheet_id],ohrm_timesheet[Employee Name],"NF",0,1)</f>
        <v>Neha Chaudhary</v>
      </c>
      <c r="H1301" t="str">
        <f>_xlfn.XLOOKUP(ohrm_timesheet_action_log[[#This Row],[timesheet_id]],ohrm_timesheet[timesheet_id],ohrm_timesheet[state],"NF",0,1)</f>
        <v>APPROVED</v>
      </c>
      <c r="I1301" s="1">
        <f>_xlfn.XLOOKUP(ohrm_timesheet_action_log[[#This Row],[timesheet_id]],ohrm_timesheet[timesheet_id],ohrm_timesheet[start_date],"NF",0,1)</f>
        <v>45418</v>
      </c>
      <c r="J1301" s="1">
        <f>_xlfn.XLOOKUP(ohrm_timesheet_action_log[[#This Row],[timesheet_id]],ohrm_timesheet[timesheet_id],ohrm_timesheet[end_date],"NF",0,1)</f>
        <v>45424</v>
      </c>
      <c r="K1301">
        <f>_xlfn.XLOOKUP(ohrm_timesheet_action_log[[#This Row],[timesheet_id]],ohrm_timesheet[timesheet_id],ohrm_timesheet[Year],"NF",0,1)</f>
        <v>2024</v>
      </c>
      <c r="L1301">
        <f>_xlfn.XLOOKUP(ohrm_timesheet_action_log[[#This Row],[timesheet_id]],ohrm_timesheet[timesheet_id],ohrm_timesheet[Month],"NF",0,1)</f>
        <v>5</v>
      </c>
    </row>
    <row r="1302" spans="1:12" x14ac:dyDescent="0.3">
      <c r="A1302">
        <v>799</v>
      </c>
      <c r="B1302">
        <v>1297</v>
      </c>
      <c r="D1302" t="s">
        <v>676</v>
      </c>
      <c r="E1302" s="1">
        <v>45444</v>
      </c>
      <c r="F1302">
        <v>16</v>
      </c>
      <c r="G1302" t="str">
        <f>_xlfn.XLOOKUP(ohrm_timesheet_action_log[[#This Row],[timesheet_id]],ohrm_timesheet[timesheet_id],ohrm_timesheet[Employee Name],"NF",0,1)</f>
        <v>Neha Chaudhary</v>
      </c>
      <c r="H1302" t="str">
        <f>_xlfn.XLOOKUP(ohrm_timesheet_action_log[[#This Row],[timesheet_id]],ohrm_timesheet[timesheet_id],ohrm_timesheet[state],"NF",0,1)</f>
        <v>APPROVED</v>
      </c>
      <c r="I1302" s="1">
        <f>_xlfn.XLOOKUP(ohrm_timesheet_action_log[[#This Row],[timesheet_id]],ohrm_timesheet[timesheet_id],ohrm_timesheet[start_date],"NF",0,1)</f>
        <v>45425</v>
      </c>
      <c r="J1302" s="1">
        <f>_xlfn.XLOOKUP(ohrm_timesheet_action_log[[#This Row],[timesheet_id]],ohrm_timesheet[timesheet_id],ohrm_timesheet[end_date],"NF",0,1)</f>
        <v>45431</v>
      </c>
      <c r="K1302">
        <f>_xlfn.XLOOKUP(ohrm_timesheet_action_log[[#This Row],[timesheet_id]],ohrm_timesheet[timesheet_id],ohrm_timesheet[Year],"NF",0,1)</f>
        <v>2024</v>
      </c>
      <c r="L1302">
        <f>_xlfn.XLOOKUP(ohrm_timesheet_action_log[[#This Row],[timesheet_id]],ohrm_timesheet[timesheet_id],ohrm_timesheet[Month],"NF",0,1)</f>
        <v>5</v>
      </c>
    </row>
    <row r="1303" spans="1:12" x14ac:dyDescent="0.3">
      <c r="A1303">
        <v>820</v>
      </c>
      <c r="B1303">
        <v>1298</v>
      </c>
      <c r="D1303" t="s">
        <v>676</v>
      </c>
      <c r="E1303" s="1">
        <v>45444</v>
      </c>
      <c r="F1303">
        <v>16</v>
      </c>
      <c r="G1303" t="str">
        <f>_xlfn.XLOOKUP(ohrm_timesheet_action_log[[#This Row],[timesheet_id]],ohrm_timesheet[timesheet_id],ohrm_timesheet[Employee Name],"NF",0,1)</f>
        <v>Neha Chaudhary</v>
      </c>
      <c r="H1303" t="str">
        <f>_xlfn.XLOOKUP(ohrm_timesheet_action_log[[#This Row],[timesheet_id]],ohrm_timesheet[timesheet_id],ohrm_timesheet[state],"NF",0,1)</f>
        <v>APPROVED</v>
      </c>
      <c r="I1303" s="1">
        <f>_xlfn.XLOOKUP(ohrm_timesheet_action_log[[#This Row],[timesheet_id]],ohrm_timesheet[timesheet_id],ohrm_timesheet[start_date],"NF",0,1)</f>
        <v>45432</v>
      </c>
      <c r="J1303" s="1">
        <f>_xlfn.XLOOKUP(ohrm_timesheet_action_log[[#This Row],[timesheet_id]],ohrm_timesheet[timesheet_id],ohrm_timesheet[end_date],"NF",0,1)</f>
        <v>45438</v>
      </c>
      <c r="K1303">
        <f>_xlfn.XLOOKUP(ohrm_timesheet_action_log[[#This Row],[timesheet_id]],ohrm_timesheet[timesheet_id],ohrm_timesheet[Year],"NF",0,1)</f>
        <v>2024</v>
      </c>
      <c r="L1303">
        <f>_xlfn.XLOOKUP(ohrm_timesheet_action_log[[#This Row],[timesheet_id]],ohrm_timesheet[timesheet_id],ohrm_timesheet[Month],"NF",0,1)</f>
        <v>5</v>
      </c>
    </row>
    <row r="1304" spans="1:12" x14ac:dyDescent="0.3">
      <c r="A1304">
        <v>817</v>
      </c>
      <c r="B1304">
        <v>1299</v>
      </c>
      <c r="D1304" t="s">
        <v>676</v>
      </c>
      <c r="E1304" s="1">
        <v>45444</v>
      </c>
      <c r="F1304">
        <v>16</v>
      </c>
      <c r="G1304" t="str">
        <f>_xlfn.XLOOKUP(ohrm_timesheet_action_log[[#This Row],[timesheet_id]],ohrm_timesheet[timesheet_id],ohrm_timesheet[Employee Name],"NF",0,1)</f>
        <v>Neha Chaudhary</v>
      </c>
      <c r="H1304" t="str">
        <f>_xlfn.XLOOKUP(ohrm_timesheet_action_log[[#This Row],[timesheet_id]],ohrm_timesheet[timesheet_id],ohrm_timesheet[state],"NF",0,1)</f>
        <v>APPROVED</v>
      </c>
      <c r="I1304" s="1">
        <f>_xlfn.XLOOKUP(ohrm_timesheet_action_log[[#This Row],[timesheet_id]],ohrm_timesheet[timesheet_id],ohrm_timesheet[start_date],"NF",0,1)</f>
        <v>45439</v>
      </c>
      <c r="J1304" s="1">
        <f>_xlfn.XLOOKUP(ohrm_timesheet_action_log[[#This Row],[timesheet_id]],ohrm_timesheet[timesheet_id],ohrm_timesheet[end_date],"NF",0,1)</f>
        <v>45445</v>
      </c>
      <c r="K1304">
        <f>_xlfn.XLOOKUP(ohrm_timesheet_action_log[[#This Row],[timesheet_id]],ohrm_timesheet[timesheet_id],ohrm_timesheet[Year],"NF",0,1)</f>
        <v>2024</v>
      </c>
      <c r="L1304">
        <f>_xlfn.XLOOKUP(ohrm_timesheet_action_log[[#This Row],[timesheet_id]],ohrm_timesheet[timesheet_id],ohrm_timesheet[Month],"NF",0,1)</f>
        <v>5</v>
      </c>
    </row>
    <row r="1305" spans="1:12" x14ac:dyDescent="0.3">
      <c r="A1305">
        <v>804</v>
      </c>
      <c r="B1305">
        <v>1300</v>
      </c>
      <c r="C1305" t="s">
        <v>682</v>
      </c>
      <c r="D1305" t="s">
        <v>675</v>
      </c>
      <c r="E1305" s="1">
        <v>45446</v>
      </c>
      <c r="F1305">
        <v>100001</v>
      </c>
      <c r="G1305" t="str">
        <f>_xlfn.XLOOKUP(ohrm_timesheet_action_log[[#This Row],[timesheet_id]],ohrm_timesheet[timesheet_id],ohrm_timesheet[Employee Name],"NF",0,1)</f>
        <v>Shekhar Sharma</v>
      </c>
      <c r="H1305" t="str">
        <f>_xlfn.XLOOKUP(ohrm_timesheet_action_log[[#This Row],[timesheet_id]],ohrm_timesheet[timesheet_id],ohrm_timesheet[state],"NF",0,1)</f>
        <v>APPROVED</v>
      </c>
      <c r="I1305" s="1">
        <f>_xlfn.XLOOKUP(ohrm_timesheet_action_log[[#This Row],[timesheet_id]],ohrm_timesheet[timesheet_id],ohrm_timesheet[start_date],"NF",0,1)</f>
        <v>45439</v>
      </c>
      <c r="J1305" s="1">
        <f>_xlfn.XLOOKUP(ohrm_timesheet_action_log[[#This Row],[timesheet_id]],ohrm_timesheet[timesheet_id],ohrm_timesheet[end_date],"NF",0,1)</f>
        <v>45445</v>
      </c>
      <c r="K1305">
        <f>_xlfn.XLOOKUP(ohrm_timesheet_action_log[[#This Row],[timesheet_id]],ohrm_timesheet[timesheet_id],ohrm_timesheet[Year],"NF",0,1)</f>
        <v>2024</v>
      </c>
      <c r="L1305">
        <f>_xlfn.XLOOKUP(ohrm_timesheet_action_log[[#This Row],[timesheet_id]],ohrm_timesheet[timesheet_id],ohrm_timesheet[Month],"NF",0,1)</f>
        <v>5</v>
      </c>
    </row>
    <row r="1306" spans="1:12" x14ac:dyDescent="0.3">
      <c r="A1306">
        <v>809</v>
      </c>
      <c r="B1306">
        <v>1301</v>
      </c>
      <c r="C1306" t="s">
        <v>682</v>
      </c>
      <c r="D1306" t="s">
        <v>675</v>
      </c>
      <c r="E1306" s="1">
        <v>45446</v>
      </c>
      <c r="F1306">
        <v>100001</v>
      </c>
      <c r="G1306" t="str">
        <f>_xlfn.XLOOKUP(ohrm_timesheet_action_log[[#This Row],[timesheet_id]],ohrm_timesheet[timesheet_id],ohrm_timesheet[Employee Name],"NF",0,1)</f>
        <v>Shekhar Sharma</v>
      </c>
      <c r="H1306" t="str">
        <f>_xlfn.XLOOKUP(ohrm_timesheet_action_log[[#This Row],[timesheet_id]],ohrm_timesheet[timesheet_id],ohrm_timesheet[state],"NF",0,1)</f>
        <v>APPROVED</v>
      </c>
      <c r="I1306" s="1">
        <f>_xlfn.XLOOKUP(ohrm_timesheet_action_log[[#This Row],[timesheet_id]],ohrm_timesheet[timesheet_id],ohrm_timesheet[start_date],"NF",0,1)</f>
        <v>45432</v>
      </c>
      <c r="J1306" s="1">
        <f>_xlfn.XLOOKUP(ohrm_timesheet_action_log[[#This Row],[timesheet_id]],ohrm_timesheet[timesheet_id],ohrm_timesheet[end_date],"NF",0,1)</f>
        <v>45438</v>
      </c>
      <c r="K1306">
        <f>_xlfn.XLOOKUP(ohrm_timesheet_action_log[[#This Row],[timesheet_id]],ohrm_timesheet[timesheet_id],ohrm_timesheet[Year],"NF",0,1)</f>
        <v>2024</v>
      </c>
      <c r="L1306">
        <f>_xlfn.XLOOKUP(ohrm_timesheet_action_log[[#This Row],[timesheet_id]],ohrm_timesheet[timesheet_id],ohrm_timesheet[Month],"NF",0,1)</f>
        <v>5</v>
      </c>
    </row>
    <row r="1307" spans="1:12" x14ac:dyDescent="0.3">
      <c r="A1307">
        <v>808</v>
      </c>
      <c r="B1307">
        <v>1302</v>
      </c>
      <c r="C1307" t="s">
        <v>682</v>
      </c>
      <c r="D1307" t="s">
        <v>675</v>
      </c>
      <c r="E1307" s="1">
        <v>45446</v>
      </c>
      <c r="F1307">
        <v>100001</v>
      </c>
      <c r="G1307" t="str">
        <f>_xlfn.XLOOKUP(ohrm_timesheet_action_log[[#This Row],[timesheet_id]],ohrm_timesheet[timesheet_id],ohrm_timesheet[Employee Name],"NF",0,1)</f>
        <v>Shekhar Sharma</v>
      </c>
      <c r="H1307" t="str">
        <f>_xlfn.XLOOKUP(ohrm_timesheet_action_log[[#This Row],[timesheet_id]],ohrm_timesheet[timesheet_id],ohrm_timesheet[state],"NF",0,1)</f>
        <v>APPROVED</v>
      </c>
      <c r="I1307" s="1">
        <f>_xlfn.XLOOKUP(ohrm_timesheet_action_log[[#This Row],[timesheet_id]],ohrm_timesheet[timesheet_id],ohrm_timesheet[start_date],"NF",0,1)</f>
        <v>45425</v>
      </c>
      <c r="J1307" s="1">
        <f>_xlfn.XLOOKUP(ohrm_timesheet_action_log[[#This Row],[timesheet_id]],ohrm_timesheet[timesheet_id],ohrm_timesheet[end_date],"NF",0,1)</f>
        <v>45431</v>
      </c>
      <c r="K1307">
        <f>_xlfn.XLOOKUP(ohrm_timesheet_action_log[[#This Row],[timesheet_id]],ohrm_timesheet[timesheet_id],ohrm_timesheet[Year],"NF",0,1)</f>
        <v>2024</v>
      </c>
      <c r="L1307">
        <f>_xlfn.XLOOKUP(ohrm_timesheet_action_log[[#This Row],[timesheet_id]],ohrm_timesheet[timesheet_id],ohrm_timesheet[Month],"NF",0,1)</f>
        <v>5</v>
      </c>
    </row>
    <row r="1308" spans="1:12" x14ac:dyDescent="0.3">
      <c r="A1308">
        <v>796</v>
      </c>
      <c r="B1308">
        <v>1303</v>
      </c>
      <c r="C1308" t="s">
        <v>682</v>
      </c>
      <c r="D1308" t="s">
        <v>675</v>
      </c>
      <c r="E1308" s="1">
        <v>45446</v>
      </c>
      <c r="F1308">
        <v>100001</v>
      </c>
      <c r="G1308" t="str">
        <f>_xlfn.XLOOKUP(ohrm_timesheet_action_log[[#This Row],[timesheet_id]],ohrm_timesheet[timesheet_id],ohrm_timesheet[Employee Name],"NF",0,1)</f>
        <v>Shekhar Sharma</v>
      </c>
      <c r="H1308" t="str">
        <f>_xlfn.XLOOKUP(ohrm_timesheet_action_log[[#This Row],[timesheet_id]],ohrm_timesheet[timesheet_id],ohrm_timesheet[state],"NF",0,1)</f>
        <v>APPROVED</v>
      </c>
      <c r="I1308" s="1">
        <f>_xlfn.XLOOKUP(ohrm_timesheet_action_log[[#This Row],[timesheet_id]],ohrm_timesheet[timesheet_id],ohrm_timesheet[start_date],"NF",0,1)</f>
        <v>45411</v>
      </c>
      <c r="J1308" s="1">
        <f>_xlfn.XLOOKUP(ohrm_timesheet_action_log[[#This Row],[timesheet_id]],ohrm_timesheet[timesheet_id],ohrm_timesheet[end_date],"NF",0,1)</f>
        <v>45417</v>
      </c>
      <c r="K1308">
        <f>_xlfn.XLOOKUP(ohrm_timesheet_action_log[[#This Row],[timesheet_id]],ohrm_timesheet[timesheet_id],ohrm_timesheet[Year],"NF",0,1)</f>
        <v>2024</v>
      </c>
      <c r="L1308">
        <f>_xlfn.XLOOKUP(ohrm_timesheet_action_log[[#This Row],[timesheet_id]],ohrm_timesheet[timesheet_id],ohrm_timesheet[Month],"NF",0,1)</f>
        <v>4</v>
      </c>
    </row>
    <row r="1309" spans="1:12" x14ac:dyDescent="0.3">
      <c r="A1309">
        <v>807</v>
      </c>
      <c r="B1309">
        <v>1304</v>
      </c>
      <c r="C1309" t="s">
        <v>682</v>
      </c>
      <c r="D1309" t="s">
        <v>675</v>
      </c>
      <c r="E1309" s="1">
        <v>45446</v>
      </c>
      <c r="F1309">
        <v>100001</v>
      </c>
      <c r="G1309" t="str">
        <f>_xlfn.XLOOKUP(ohrm_timesheet_action_log[[#This Row],[timesheet_id]],ohrm_timesheet[timesheet_id],ohrm_timesheet[Employee Name],"NF",0,1)</f>
        <v>Shekhar Sharma</v>
      </c>
      <c r="H1309" t="str">
        <f>_xlfn.XLOOKUP(ohrm_timesheet_action_log[[#This Row],[timesheet_id]],ohrm_timesheet[timesheet_id],ohrm_timesheet[state],"NF",0,1)</f>
        <v>APPROVED</v>
      </c>
      <c r="I1309" s="1">
        <f>_xlfn.XLOOKUP(ohrm_timesheet_action_log[[#This Row],[timesheet_id]],ohrm_timesheet[timesheet_id],ohrm_timesheet[start_date],"NF",0,1)</f>
        <v>45404</v>
      </c>
      <c r="J1309" s="1">
        <f>_xlfn.XLOOKUP(ohrm_timesheet_action_log[[#This Row],[timesheet_id]],ohrm_timesheet[timesheet_id],ohrm_timesheet[end_date],"NF",0,1)</f>
        <v>45410</v>
      </c>
      <c r="K1309">
        <f>_xlfn.XLOOKUP(ohrm_timesheet_action_log[[#This Row],[timesheet_id]],ohrm_timesheet[timesheet_id],ohrm_timesheet[Year],"NF",0,1)</f>
        <v>2024</v>
      </c>
      <c r="L1309">
        <f>_xlfn.XLOOKUP(ohrm_timesheet_action_log[[#This Row],[timesheet_id]],ohrm_timesheet[timesheet_id],ohrm_timesheet[Month],"NF",0,1)</f>
        <v>4</v>
      </c>
    </row>
    <row r="1310" spans="1:12" x14ac:dyDescent="0.3">
      <c r="A1310">
        <v>806</v>
      </c>
      <c r="B1310">
        <v>1305</v>
      </c>
      <c r="C1310" t="s">
        <v>682</v>
      </c>
      <c r="D1310" t="s">
        <v>675</v>
      </c>
      <c r="E1310" s="1">
        <v>45446</v>
      </c>
      <c r="F1310">
        <v>100001</v>
      </c>
      <c r="G1310" t="str">
        <f>_xlfn.XLOOKUP(ohrm_timesheet_action_log[[#This Row],[timesheet_id]],ohrm_timesheet[timesheet_id],ohrm_timesheet[Employee Name],"NF",0,1)</f>
        <v>Shekhar Sharma</v>
      </c>
      <c r="H1310" t="str">
        <f>_xlfn.XLOOKUP(ohrm_timesheet_action_log[[#This Row],[timesheet_id]],ohrm_timesheet[timesheet_id],ohrm_timesheet[state],"NF",0,1)</f>
        <v>APPROVED</v>
      </c>
      <c r="I1310" s="1">
        <f>_xlfn.XLOOKUP(ohrm_timesheet_action_log[[#This Row],[timesheet_id]],ohrm_timesheet[timesheet_id],ohrm_timesheet[start_date],"NF",0,1)</f>
        <v>45397</v>
      </c>
      <c r="J1310" s="1">
        <f>_xlfn.XLOOKUP(ohrm_timesheet_action_log[[#This Row],[timesheet_id]],ohrm_timesheet[timesheet_id],ohrm_timesheet[end_date],"NF",0,1)</f>
        <v>45403</v>
      </c>
      <c r="K1310">
        <f>_xlfn.XLOOKUP(ohrm_timesheet_action_log[[#This Row],[timesheet_id]],ohrm_timesheet[timesheet_id],ohrm_timesheet[Year],"NF",0,1)</f>
        <v>2024</v>
      </c>
      <c r="L1310">
        <f>_xlfn.XLOOKUP(ohrm_timesheet_action_log[[#This Row],[timesheet_id]],ohrm_timesheet[timesheet_id],ohrm_timesheet[Month],"NF",0,1)</f>
        <v>4</v>
      </c>
    </row>
    <row r="1311" spans="1:12" x14ac:dyDescent="0.3">
      <c r="A1311">
        <v>767</v>
      </c>
      <c r="B1311">
        <v>1306</v>
      </c>
      <c r="C1311" t="s">
        <v>682</v>
      </c>
      <c r="D1311" t="s">
        <v>675</v>
      </c>
      <c r="E1311" s="1">
        <v>45446</v>
      </c>
      <c r="F1311">
        <v>100001</v>
      </c>
      <c r="G1311" t="str">
        <f>_xlfn.XLOOKUP(ohrm_timesheet_action_log[[#This Row],[timesheet_id]],ohrm_timesheet[timesheet_id],ohrm_timesheet[Employee Name],"NF",0,1)</f>
        <v>Shekhar Sharma</v>
      </c>
      <c r="H1311" t="str">
        <f>_xlfn.XLOOKUP(ohrm_timesheet_action_log[[#This Row],[timesheet_id]],ohrm_timesheet[timesheet_id],ohrm_timesheet[state],"NF",0,1)</f>
        <v>APPROVED</v>
      </c>
      <c r="I1311" s="1">
        <f>_xlfn.XLOOKUP(ohrm_timesheet_action_log[[#This Row],[timesheet_id]],ohrm_timesheet[timesheet_id],ohrm_timesheet[start_date],"NF",0,1)</f>
        <v>45390</v>
      </c>
      <c r="J1311" s="1">
        <f>_xlfn.XLOOKUP(ohrm_timesheet_action_log[[#This Row],[timesheet_id]],ohrm_timesheet[timesheet_id],ohrm_timesheet[end_date],"NF",0,1)</f>
        <v>45396</v>
      </c>
      <c r="K1311">
        <f>_xlfn.XLOOKUP(ohrm_timesheet_action_log[[#This Row],[timesheet_id]],ohrm_timesheet[timesheet_id],ohrm_timesheet[Year],"NF",0,1)</f>
        <v>2024</v>
      </c>
      <c r="L1311">
        <f>_xlfn.XLOOKUP(ohrm_timesheet_action_log[[#This Row],[timesheet_id]],ohrm_timesheet[timesheet_id],ohrm_timesheet[Month],"NF",0,1)</f>
        <v>4</v>
      </c>
    </row>
    <row r="1312" spans="1:12" x14ac:dyDescent="0.3">
      <c r="A1312">
        <v>805</v>
      </c>
      <c r="B1312">
        <v>1307</v>
      </c>
      <c r="C1312" t="s">
        <v>682</v>
      </c>
      <c r="D1312" t="s">
        <v>675</v>
      </c>
      <c r="E1312" s="1">
        <v>45446</v>
      </c>
      <c r="F1312">
        <v>100001</v>
      </c>
      <c r="G1312" t="str">
        <f>_xlfn.XLOOKUP(ohrm_timesheet_action_log[[#This Row],[timesheet_id]],ohrm_timesheet[timesheet_id],ohrm_timesheet[Employee Name],"NF",0,1)</f>
        <v>Shekhar Sharma</v>
      </c>
      <c r="H1312" t="str">
        <f>_xlfn.XLOOKUP(ohrm_timesheet_action_log[[#This Row],[timesheet_id]],ohrm_timesheet[timesheet_id],ohrm_timesheet[state],"NF",0,1)</f>
        <v>APPROVED</v>
      </c>
      <c r="I1312" s="1">
        <f>_xlfn.XLOOKUP(ohrm_timesheet_action_log[[#This Row],[timesheet_id]],ohrm_timesheet[timesheet_id],ohrm_timesheet[start_date],"NF",0,1)</f>
        <v>45383</v>
      </c>
      <c r="J1312" s="1">
        <f>_xlfn.XLOOKUP(ohrm_timesheet_action_log[[#This Row],[timesheet_id]],ohrm_timesheet[timesheet_id],ohrm_timesheet[end_date],"NF",0,1)</f>
        <v>45389</v>
      </c>
      <c r="K1312">
        <f>_xlfn.XLOOKUP(ohrm_timesheet_action_log[[#This Row],[timesheet_id]],ohrm_timesheet[timesheet_id],ohrm_timesheet[Year],"NF",0,1)</f>
        <v>2024</v>
      </c>
      <c r="L1312">
        <f>_xlfn.XLOOKUP(ohrm_timesheet_action_log[[#This Row],[timesheet_id]],ohrm_timesheet[timesheet_id],ohrm_timesheet[Month],"NF",0,1)</f>
        <v>4</v>
      </c>
    </row>
    <row r="1313" spans="1:12" x14ac:dyDescent="0.3">
      <c r="A1313">
        <v>813</v>
      </c>
      <c r="B1313">
        <v>1308</v>
      </c>
      <c r="C1313" t="s">
        <v>682</v>
      </c>
      <c r="D1313" t="s">
        <v>675</v>
      </c>
      <c r="E1313" s="1">
        <v>45446</v>
      </c>
      <c r="F1313">
        <v>100001</v>
      </c>
      <c r="G1313" t="str">
        <f>_xlfn.XLOOKUP(ohrm_timesheet_action_log[[#This Row],[timesheet_id]],ohrm_timesheet[timesheet_id],ohrm_timesheet[Employee Name],"NF",0,1)</f>
        <v>Preeti Tyagi</v>
      </c>
      <c r="H1313" t="str">
        <f>_xlfn.XLOOKUP(ohrm_timesheet_action_log[[#This Row],[timesheet_id]],ohrm_timesheet[timesheet_id],ohrm_timesheet[state],"NF",0,1)</f>
        <v>APPROVED</v>
      </c>
      <c r="I1313" s="1">
        <f>_xlfn.XLOOKUP(ohrm_timesheet_action_log[[#This Row],[timesheet_id]],ohrm_timesheet[timesheet_id],ohrm_timesheet[start_date],"NF",0,1)</f>
        <v>45439</v>
      </c>
      <c r="J1313" s="1">
        <f>_xlfn.XLOOKUP(ohrm_timesheet_action_log[[#This Row],[timesheet_id]],ohrm_timesheet[timesheet_id],ohrm_timesheet[end_date],"NF",0,1)</f>
        <v>45445</v>
      </c>
      <c r="K1313">
        <f>_xlfn.XLOOKUP(ohrm_timesheet_action_log[[#This Row],[timesheet_id]],ohrm_timesheet[timesheet_id],ohrm_timesheet[Year],"NF",0,1)</f>
        <v>2024</v>
      </c>
      <c r="L1313">
        <f>_xlfn.XLOOKUP(ohrm_timesheet_action_log[[#This Row],[timesheet_id]],ohrm_timesheet[timesheet_id],ohrm_timesheet[Month],"NF",0,1)</f>
        <v>5</v>
      </c>
    </row>
    <row r="1314" spans="1:12" x14ac:dyDescent="0.3">
      <c r="A1314">
        <v>816</v>
      </c>
      <c r="B1314">
        <v>1309</v>
      </c>
      <c r="C1314" t="s">
        <v>682</v>
      </c>
      <c r="D1314" t="s">
        <v>675</v>
      </c>
      <c r="E1314" s="1">
        <v>45446</v>
      </c>
      <c r="F1314">
        <v>100001</v>
      </c>
      <c r="G1314" t="str">
        <f>_xlfn.XLOOKUP(ohrm_timesheet_action_log[[#This Row],[timesheet_id]],ohrm_timesheet[timesheet_id],ohrm_timesheet[Employee Name],"NF",0,1)</f>
        <v>Preeti Tyagi</v>
      </c>
      <c r="H1314" t="str">
        <f>_xlfn.XLOOKUP(ohrm_timesheet_action_log[[#This Row],[timesheet_id]],ohrm_timesheet[timesheet_id],ohrm_timesheet[state],"NF",0,1)</f>
        <v>APPROVED</v>
      </c>
      <c r="I1314" s="1">
        <f>_xlfn.XLOOKUP(ohrm_timesheet_action_log[[#This Row],[timesheet_id]],ohrm_timesheet[timesheet_id],ohrm_timesheet[start_date],"NF",0,1)</f>
        <v>45432</v>
      </c>
      <c r="J1314" s="1">
        <f>_xlfn.XLOOKUP(ohrm_timesheet_action_log[[#This Row],[timesheet_id]],ohrm_timesheet[timesheet_id],ohrm_timesheet[end_date],"NF",0,1)</f>
        <v>45438</v>
      </c>
      <c r="K1314">
        <f>_xlfn.XLOOKUP(ohrm_timesheet_action_log[[#This Row],[timesheet_id]],ohrm_timesheet[timesheet_id],ohrm_timesheet[Year],"NF",0,1)</f>
        <v>2024</v>
      </c>
      <c r="L1314">
        <f>_xlfn.XLOOKUP(ohrm_timesheet_action_log[[#This Row],[timesheet_id]],ohrm_timesheet[timesheet_id],ohrm_timesheet[Month],"NF",0,1)</f>
        <v>5</v>
      </c>
    </row>
    <row r="1315" spans="1:12" x14ac:dyDescent="0.3">
      <c r="A1315">
        <v>815</v>
      </c>
      <c r="B1315">
        <v>1310</v>
      </c>
      <c r="C1315" t="s">
        <v>682</v>
      </c>
      <c r="D1315" t="s">
        <v>675</v>
      </c>
      <c r="E1315" s="1">
        <v>45446</v>
      </c>
      <c r="F1315">
        <v>100001</v>
      </c>
      <c r="G1315" t="str">
        <f>_xlfn.XLOOKUP(ohrm_timesheet_action_log[[#This Row],[timesheet_id]],ohrm_timesheet[timesheet_id],ohrm_timesheet[Employee Name],"NF",0,1)</f>
        <v>Preeti Tyagi</v>
      </c>
      <c r="H1315" t="str">
        <f>_xlfn.XLOOKUP(ohrm_timesheet_action_log[[#This Row],[timesheet_id]],ohrm_timesheet[timesheet_id],ohrm_timesheet[state],"NF",0,1)</f>
        <v>APPROVED</v>
      </c>
      <c r="I1315" s="1">
        <f>_xlfn.XLOOKUP(ohrm_timesheet_action_log[[#This Row],[timesheet_id]],ohrm_timesheet[timesheet_id],ohrm_timesheet[start_date],"NF",0,1)</f>
        <v>45425</v>
      </c>
      <c r="J1315" s="1">
        <f>_xlfn.XLOOKUP(ohrm_timesheet_action_log[[#This Row],[timesheet_id]],ohrm_timesheet[timesheet_id],ohrm_timesheet[end_date],"NF",0,1)</f>
        <v>45431</v>
      </c>
      <c r="K1315">
        <f>_xlfn.XLOOKUP(ohrm_timesheet_action_log[[#This Row],[timesheet_id]],ohrm_timesheet[timesheet_id],ohrm_timesheet[Year],"NF",0,1)</f>
        <v>2024</v>
      </c>
      <c r="L1315">
        <f>_xlfn.XLOOKUP(ohrm_timesheet_action_log[[#This Row],[timesheet_id]],ohrm_timesheet[timesheet_id],ohrm_timesheet[Month],"NF",0,1)</f>
        <v>5</v>
      </c>
    </row>
    <row r="1316" spans="1:12" x14ac:dyDescent="0.3">
      <c r="A1316">
        <v>814</v>
      </c>
      <c r="B1316">
        <v>1311</v>
      </c>
      <c r="C1316" t="s">
        <v>682</v>
      </c>
      <c r="D1316" t="s">
        <v>675</v>
      </c>
      <c r="E1316" s="1">
        <v>45446</v>
      </c>
      <c r="F1316">
        <v>100001</v>
      </c>
      <c r="G1316" t="str">
        <f>_xlfn.XLOOKUP(ohrm_timesheet_action_log[[#This Row],[timesheet_id]],ohrm_timesheet[timesheet_id],ohrm_timesheet[Employee Name],"NF",0,1)</f>
        <v>Preeti Tyagi</v>
      </c>
      <c r="H1316" t="str">
        <f>_xlfn.XLOOKUP(ohrm_timesheet_action_log[[#This Row],[timesheet_id]],ohrm_timesheet[timesheet_id],ohrm_timesheet[state],"NF",0,1)</f>
        <v>APPROVED</v>
      </c>
      <c r="I1316" s="1">
        <f>_xlfn.XLOOKUP(ohrm_timesheet_action_log[[#This Row],[timesheet_id]],ohrm_timesheet[timesheet_id],ohrm_timesheet[start_date],"NF",0,1)</f>
        <v>45418</v>
      </c>
      <c r="J1316" s="1">
        <f>_xlfn.XLOOKUP(ohrm_timesheet_action_log[[#This Row],[timesheet_id]],ohrm_timesheet[timesheet_id],ohrm_timesheet[end_date],"NF",0,1)</f>
        <v>45424</v>
      </c>
      <c r="K1316">
        <f>_xlfn.XLOOKUP(ohrm_timesheet_action_log[[#This Row],[timesheet_id]],ohrm_timesheet[timesheet_id],ohrm_timesheet[Year],"NF",0,1)</f>
        <v>2024</v>
      </c>
      <c r="L1316">
        <f>_xlfn.XLOOKUP(ohrm_timesheet_action_log[[#This Row],[timesheet_id]],ohrm_timesheet[timesheet_id],ohrm_timesheet[Month],"NF",0,1)</f>
        <v>5</v>
      </c>
    </row>
    <row r="1317" spans="1:12" x14ac:dyDescent="0.3">
      <c r="A1317">
        <v>797</v>
      </c>
      <c r="B1317">
        <v>1312</v>
      </c>
      <c r="C1317" t="s">
        <v>682</v>
      </c>
      <c r="D1317" t="s">
        <v>675</v>
      </c>
      <c r="E1317" s="1">
        <v>45446</v>
      </c>
      <c r="F1317">
        <v>100001</v>
      </c>
      <c r="G1317" t="str">
        <f>_xlfn.XLOOKUP(ohrm_timesheet_action_log[[#This Row],[timesheet_id]],ohrm_timesheet[timesheet_id],ohrm_timesheet[Employee Name],"NF",0,1)</f>
        <v>Harshal Ramesh Gharde</v>
      </c>
      <c r="H1317" t="str">
        <f>_xlfn.XLOOKUP(ohrm_timesheet_action_log[[#This Row],[timesheet_id]],ohrm_timesheet[timesheet_id],ohrm_timesheet[state],"NF",0,1)</f>
        <v>APPROVED</v>
      </c>
      <c r="I1317" s="1">
        <f>_xlfn.XLOOKUP(ohrm_timesheet_action_log[[#This Row],[timesheet_id]],ohrm_timesheet[timesheet_id],ohrm_timesheet[start_date],"NF",0,1)</f>
        <v>45425</v>
      </c>
      <c r="J1317" s="1">
        <f>_xlfn.XLOOKUP(ohrm_timesheet_action_log[[#This Row],[timesheet_id]],ohrm_timesheet[timesheet_id],ohrm_timesheet[end_date],"NF",0,1)</f>
        <v>45431</v>
      </c>
      <c r="K1317">
        <f>_xlfn.XLOOKUP(ohrm_timesheet_action_log[[#This Row],[timesheet_id]],ohrm_timesheet[timesheet_id],ohrm_timesheet[Year],"NF",0,1)</f>
        <v>2024</v>
      </c>
      <c r="L1317">
        <f>_xlfn.XLOOKUP(ohrm_timesheet_action_log[[#This Row],[timesheet_id]],ohrm_timesheet[timesheet_id],ohrm_timesheet[Month],"NF",0,1)</f>
        <v>5</v>
      </c>
    </row>
    <row r="1318" spans="1:12" x14ac:dyDescent="0.3">
      <c r="A1318">
        <v>802</v>
      </c>
      <c r="B1318">
        <v>1313</v>
      </c>
      <c r="C1318" t="s">
        <v>682</v>
      </c>
      <c r="D1318" t="s">
        <v>675</v>
      </c>
      <c r="E1318" s="1">
        <v>45446</v>
      </c>
      <c r="F1318">
        <v>100001</v>
      </c>
      <c r="G1318" t="str">
        <f>_xlfn.XLOOKUP(ohrm_timesheet_action_log[[#This Row],[timesheet_id]],ohrm_timesheet[timesheet_id],ohrm_timesheet[Employee Name],"NF",0,1)</f>
        <v>Harshal Ramesh Gharde</v>
      </c>
      <c r="H1318" t="str">
        <f>_xlfn.XLOOKUP(ohrm_timesheet_action_log[[#This Row],[timesheet_id]],ohrm_timesheet[timesheet_id],ohrm_timesheet[state],"NF",0,1)</f>
        <v>APPROVED</v>
      </c>
      <c r="I1318" s="1">
        <f>_xlfn.XLOOKUP(ohrm_timesheet_action_log[[#This Row],[timesheet_id]],ohrm_timesheet[timesheet_id],ohrm_timesheet[start_date],"NF",0,1)</f>
        <v>45432</v>
      </c>
      <c r="J1318" s="1">
        <f>_xlfn.XLOOKUP(ohrm_timesheet_action_log[[#This Row],[timesheet_id]],ohrm_timesheet[timesheet_id],ohrm_timesheet[end_date],"NF",0,1)</f>
        <v>45438</v>
      </c>
      <c r="K1318">
        <f>_xlfn.XLOOKUP(ohrm_timesheet_action_log[[#This Row],[timesheet_id]],ohrm_timesheet[timesheet_id],ohrm_timesheet[Year],"NF",0,1)</f>
        <v>2024</v>
      </c>
      <c r="L1318">
        <f>_xlfn.XLOOKUP(ohrm_timesheet_action_log[[#This Row],[timesheet_id]],ohrm_timesheet[timesheet_id],ohrm_timesheet[Month],"NF",0,1)</f>
        <v>5</v>
      </c>
    </row>
    <row r="1319" spans="1:12" x14ac:dyDescent="0.3">
      <c r="A1319">
        <v>824</v>
      </c>
      <c r="B1319">
        <v>1314</v>
      </c>
      <c r="D1319" t="s">
        <v>676</v>
      </c>
      <c r="E1319" s="1">
        <v>45446</v>
      </c>
      <c r="F1319">
        <v>100001</v>
      </c>
      <c r="G1319" t="str">
        <f>_xlfn.XLOOKUP(ohrm_timesheet_action_log[[#This Row],[timesheet_id]],ohrm_timesheet[timesheet_id],ohrm_timesheet[Employee Name],"NF",0,1)</f>
        <v>Dinesh Agrawal</v>
      </c>
      <c r="H1319" t="str">
        <f>_xlfn.XLOOKUP(ohrm_timesheet_action_log[[#This Row],[timesheet_id]],ohrm_timesheet[timesheet_id],ohrm_timesheet[state],"NF",0,1)</f>
        <v>APPROVED</v>
      </c>
      <c r="I1319" s="1">
        <f>_xlfn.XLOOKUP(ohrm_timesheet_action_log[[#This Row],[timesheet_id]],ohrm_timesheet[timesheet_id],ohrm_timesheet[start_date],"NF",0,1)</f>
        <v>45432</v>
      </c>
      <c r="J1319" s="1">
        <f>_xlfn.XLOOKUP(ohrm_timesheet_action_log[[#This Row],[timesheet_id]],ohrm_timesheet[timesheet_id],ohrm_timesheet[end_date],"NF",0,1)</f>
        <v>45438</v>
      </c>
      <c r="K1319">
        <f>_xlfn.XLOOKUP(ohrm_timesheet_action_log[[#This Row],[timesheet_id]],ohrm_timesheet[timesheet_id],ohrm_timesheet[Year],"NF",0,1)</f>
        <v>2024</v>
      </c>
      <c r="L1319">
        <f>_xlfn.XLOOKUP(ohrm_timesheet_action_log[[#This Row],[timesheet_id]],ohrm_timesheet[timesheet_id],ohrm_timesheet[Month],"NF",0,1)</f>
        <v>5</v>
      </c>
    </row>
    <row r="1320" spans="1:12" x14ac:dyDescent="0.3">
      <c r="A1320">
        <v>823</v>
      </c>
      <c r="B1320">
        <v>1315</v>
      </c>
      <c r="D1320" t="s">
        <v>676</v>
      </c>
      <c r="E1320" s="1">
        <v>45446</v>
      </c>
      <c r="F1320">
        <v>100001</v>
      </c>
      <c r="G1320" t="str">
        <f>_xlfn.XLOOKUP(ohrm_timesheet_action_log[[#This Row],[timesheet_id]],ohrm_timesheet[timesheet_id],ohrm_timesheet[Employee Name],"NF",0,1)</f>
        <v>Dinesh Agrawal</v>
      </c>
      <c r="H1320" t="str">
        <f>_xlfn.XLOOKUP(ohrm_timesheet_action_log[[#This Row],[timesheet_id]],ohrm_timesheet[timesheet_id],ohrm_timesheet[state],"NF",0,1)</f>
        <v>APPROVED</v>
      </c>
      <c r="I1320" s="1">
        <f>_xlfn.XLOOKUP(ohrm_timesheet_action_log[[#This Row],[timesheet_id]],ohrm_timesheet[timesheet_id],ohrm_timesheet[start_date],"NF",0,1)</f>
        <v>45439</v>
      </c>
      <c r="J1320" s="1">
        <f>_xlfn.XLOOKUP(ohrm_timesheet_action_log[[#This Row],[timesheet_id]],ohrm_timesheet[timesheet_id],ohrm_timesheet[end_date],"NF",0,1)</f>
        <v>45445</v>
      </c>
      <c r="K1320">
        <f>_xlfn.XLOOKUP(ohrm_timesheet_action_log[[#This Row],[timesheet_id]],ohrm_timesheet[timesheet_id],ohrm_timesheet[Year],"NF",0,1)</f>
        <v>2024</v>
      </c>
      <c r="L1320">
        <f>_xlfn.XLOOKUP(ohrm_timesheet_action_log[[#This Row],[timesheet_id]],ohrm_timesheet[timesheet_id],ohrm_timesheet[Month],"NF",0,1)</f>
        <v>5</v>
      </c>
    </row>
    <row r="1321" spans="1:12" x14ac:dyDescent="0.3">
      <c r="A1321">
        <v>798</v>
      </c>
      <c r="B1321">
        <v>1316</v>
      </c>
      <c r="D1321" t="s">
        <v>676</v>
      </c>
      <c r="E1321" s="1">
        <v>45446</v>
      </c>
      <c r="F1321">
        <v>100001</v>
      </c>
      <c r="G1321" t="str">
        <f>_xlfn.XLOOKUP(ohrm_timesheet_action_log[[#This Row],[timesheet_id]],ohrm_timesheet[timesheet_id],ohrm_timesheet[Employee Name],"NF",0,1)</f>
        <v>Dinesh Agrawal</v>
      </c>
      <c r="H1321" t="str">
        <f>_xlfn.XLOOKUP(ohrm_timesheet_action_log[[#This Row],[timesheet_id]],ohrm_timesheet[timesheet_id],ohrm_timesheet[state],"NF",0,1)</f>
        <v>APPROVED</v>
      </c>
      <c r="I1321" s="1">
        <f>_xlfn.XLOOKUP(ohrm_timesheet_action_log[[#This Row],[timesheet_id]],ohrm_timesheet[timesheet_id],ohrm_timesheet[start_date],"NF",0,1)</f>
        <v>45425</v>
      </c>
      <c r="J1321" s="1">
        <f>_xlfn.XLOOKUP(ohrm_timesheet_action_log[[#This Row],[timesheet_id]],ohrm_timesheet[timesheet_id],ohrm_timesheet[end_date],"NF",0,1)</f>
        <v>45431</v>
      </c>
      <c r="K1321">
        <f>_xlfn.XLOOKUP(ohrm_timesheet_action_log[[#This Row],[timesheet_id]],ohrm_timesheet[timesheet_id],ohrm_timesheet[Year],"NF",0,1)</f>
        <v>2024</v>
      </c>
      <c r="L1321">
        <f>_xlfn.XLOOKUP(ohrm_timesheet_action_log[[#This Row],[timesheet_id]],ohrm_timesheet[timesheet_id],ohrm_timesheet[Month],"NF",0,1)</f>
        <v>5</v>
      </c>
    </row>
    <row r="1322" spans="1:12" x14ac:dyDescent="0.3">
      <c r="A1322">
        <v>822</v>
      </c>
      <c r="B1322">
        <v>1317</v>
      </c>
      <c r="D1322" t="s">
        <v>676</v>
      </c>
      <c r="E1322" s="1">
        <v>45446</v>
      </c>
      <c r="F1322">
        <v>100001</v>
      </c>
      <c r="G1322" t="str">
        <f>_xlfn.XLOOKUP(ohrm_timesheet_action_log[[#This Row],[timesheet_id]],ohrm_timesheet[timesheet_id],ohrm_timesheet[Employee Name],"NF",0,1)</f>
        <v>Dinesh Agrawal</v>
      </c>
      <c r="H1322" t="str">
        <f>_xlfn.XLOOKUP(ohrm_timesheet_action_log[[#This Row],[timesheet_id]],ohrm_timesheet[timesheet_id],ohrm_timesheet[state],"NF",0,1)</f>
        <v>APPROVED</v>
      </c>
      <c r="I1322" s="1">
        <f>_xlfn.XLOOKUP(ohrm_timesheet_action_log[[#This Row],[timesheet_id]],ohrm_timesheet[timesheet_id],ohrm_timesheet[start_date],"NF",0,1)</f>
        <v>45418</v>
      </c>
      <c r="J1322" s="1">
        <f>_xlfn.XLOOKUP(ohrm_timesheet_action_log[[#This Row],[timesheet_id]],ohrm_timesheet[timesheet_id],ohrm_timesheet[end_date],"NF",0,1)</f>
        <v>45424</v>
      </c>
      <c r="K1322">
        <f>_xlfn.XLOOKUP(ohrm_timesheet_action_log[[#This Row],[timesheet_id]],ohrm_timesheet[timesheet_id],ohrm_timesheet[Year],"NF",0,1)</f>
        <v>2024</v>
      </c>
      <c r="L1322">
        <f>_xlfn.XLOOKUP(ohrm_timesheet_action_log[[#This Row],[timesheet_id]],ohrm_timesheet[timesheet_id],ohrm_timesheet[Month],"NF",0,1)</f>
        <v>5</v>
      </c>
    </row>
    <row r="1323" spans="1:12" x14ac:dyDescent="0.3">
      <c r="A1323">
        <v>803</v>
      </c>
      <c r="B1323">
        <v>1318</v>
      </c>
      <c r="D1323" t="s">
        <v>676</v>
      </c>
      <c r="E1323" s="1">
        <v>45446</v>
      </c>
      <c r="F1323">
        <v>100011</v>
      </c>
      <c r="G1323" t="str">
        <f>_xlfn.XLOOKUP(ohrm_timesheet_action_log[[#This Row],[timesheet_id]],ohrm_timesheet[timesheet_id],ohrm_timesheet[Employee Name],"NF",0,1)</f>
        <v>Harshal Ramesh Gharde</v>
      </c>
      <c r="H1323" t="str">
        <f>_xlfn.XLOOKUP(ohrm_timesheet_action_log[[#This Row],[timesheet_id]],ohrm_timesheet[timesheet_id],ohrm_timesheet[state],"NF",0,1)</f>
        <v>APPROVED</v>
      </c>
      <c r="I1323" s="1">
        <f>_xlfn.XLOOKUP(ohrm_timesheet_action_log[[#This Row],[timesheet_id]],ohrm_timesheet[timesheet_id],ohrm_timesheet[start_date],"NF",0,1)</f>
        <v>45439</v>
      </c>
      <c r="J1323" s="1">
        <f>_xlfn.XLOOKUP(ohrm_timesheet_action_log[[#This Row],[timesheet_id]],ohrm_timesheet[timesheet_id],ohrm_timesheet[end_date],"NF",0,1)</f>
        <v>45445</v>
      </c>
      <c r="K1323">
        <f>_xlfn.XLOOKUP(ohrm_timesheet_action_log[[#This Row],[timesheet_id]],ohrm_timesheet[timesheet_id],ohrm_timesheet[Year],"NF",0,1)</f>
        <v>2024</v>
      </c>
      <c r="L1323">
        <f>_xlfn.XLOOKUP(ohrm_timesheet_action_log[[#This Row],[timesheet_id]],ohrm_timesheet[timesheet_id],ohrm_timesheet[Month],"NF",0,1)</f>
        <v>5</v>
      </c>
    </row>
    <row r="1324" spans="1:12" x14ac:dyDescent="0.3">
      <c r="A1324">
        <v>810</v>
      </c>
      <c r="B1324">
        <v>1319</v>
      </c>
      <c r="D1324" t="s">
        <v>676</v>
      </c>
      <c r="E1324" s="1">
        <v>45455</v>
      </c>
      <c r="F1324">
        <v>15</v>
      </c>
      <c r="G1324" t="str">
        <f>_xlfn.XLOOKUP(ohrm_timesheet_action_log[[#This Row],[timesheet_id]],ohrm_timesheet[timesheet_id],ohrm_timesheet[Employee Name],"NF",0,1)</f>
        <v>Gaurav Kokcha</v>
      </c>
      <c r="H1324" t="str">
        <f>_xlfn.XLOOKUP(ohrm_timesheet_action_log[[#This Row],[timesheet_id]],ohrm_timesheet[timesheet_id],ohrm_timesheet[state],"NF",0,1)</f>
        <v>APPROVED</v>
      </c>
      <c r="I1324" s="1">
        <f>_xlfn.XLOOKUP(ohrm_timesheet_action_log[[#This Row],[timesheet_id]],ohrm_timesheet[timesheet_id],ohrm_timesheet[start_date],"NF",0,1)</f>
        <v>45439</v>
      </c>
      <c r="J1324" s="1">
        <f>_xlfn.XLOOKUP(ohrm_timesheet_action_log[[#This Row],[timesheet_id]],ohrm_timesheet[timesheet_id],ohrm_timesheet[end_date],"NF",0,1)</f>
        <v>45445</v>
      </c>
      <c r="K1324">
        <f>_xlfn.XLOOKUP(ohrm_timesheet_action_log[[#This Row],[timesheet_id]],ohrm_timesheet[timesheet_id],ohrm_timesheet[Year],"NF",0,1)</f>
        <v>2024</v>
      </c>
      <c r="L1324">
        <f>_xlfn.XLOOKUP(ohrm_timesheet_action_log[[#This Row],[timesheet_id]],ohrm_timesheet[timesheet_id],ohrm_timesheet[Month],"NF",0,1)</f>
        <v>5</v>
      </c>
    </row>
    <row r="1325" spans="1:12" x14ac:dyDescent="0.3">
      <c r="A1325">
        <v>828</v>
      </c>
      <c r="B1325">
        <v>1320</v>
      </c>
      <c r="D1325" t="s">
        <v>676</v>
      </c>
      <c r="E1325" s="1">
        <v>45455</v>
      </c>
      <c r="F1325">
        <v>100011</v>
      </c>
      <c r="G1325" t="str">
        <f>_xlfn.XLOOKUP(ohrm_timesheet_action_log[[#This Row],[timesheet_id]],ohrm_timesheet[timesheet_id],ohrm_timesheet[Employee Name],"NF",0,1)</f>
        <v>Harshal Ramesh Gharde</v>
      </c>
      <c r="H1325" t="str">
        <f>_xlfn.XLOOKUP(ohrm_timesheet_action_log[[#This Row],[timesheet_id]],ohrm_timesheet[timesheet_id],ohrm_timesheet[state],"NF",0,1)</f>
        <v>APPROVED</v>
      </c>
      <c r="I1325" s="1">
        <f>_xlfn.XLOOKUP(ohrm_timesheet_action_log[[#This Row],[timesheet_id]],ohrm_timesheet[timesheet_id],ohrm_timesheet[start_date],"NF",0,1)</f>
        <v>45453</v>
      </c>
      <c r="J1325" s="1">
        <f>_xlfn.XLOOKUP(ohrm_timesheet_action_log[[#This Row],[timesheet_id]],ohrm_timesheet[timesheet_id],ohrm_timesheet[end_date],"NF",0,1)</f>
        <v>45459</v>
      </c>
      <c r="K1325">
        <f>_xlfn.XLOOKUP(ohrm_timesheet_action_log[[#This Row],[timesheet_id]],ohrm_timesheet[timesheet_id],ohrm_timesheet[Year],"NF",0,1)</f>
        <v>2024</v>
      </c>
      <c r="L1325">
        <f>_xlfn.XLOOKUP(ohrm_timesheet_action_log[[#This Row],[timesheet_id]],ohrm_timesheet[timesheet_id],ohrm_timesheet[Month],"NF",0,1)</f>
        <v>6</v>
      </c>
    </row>
    <row r="1326" spans="1:12" x14ac:dyDescent="0.3">
      <c r="A1326">
        <v>826</v>
      </c>
      <c r="B1326">
        <v>1321</v>
      </c>
      <c r="D1326" t="s">
        <v>676</v>
      </c>
      <c r="E1326" s="1">
        <v>45455</v>
      </c>
      <c r="F1326">
        <v>100011</v>
      </c>
      <c r="G1326" t="str">
        <f>_xlfn.XLOOKUP(ohrm_timesheet_action_log[[#This Row],[timesheet_id]],ohrm_timesheet[timesheet_id],ohrm_timesheet[Employee Name],"NF",0,1)</f>
        <v>Harshal Ramesh Gharde</v>
      </c>
      <c r="H1326" t="str">
        <f>_xlfn.XLOOKUP(ohrm_timesheet_action_log[[#This Row],[timesheet_id]],ohrm_timesheet[timesheet_id],ohrm_timesheet[state],"NF",0,1)</f>
        <v>APPROVED</v>
      </c>
      <c r="I1326" s="1">
        <f>_xlfn.XLOOKUP(ohrm_timesheet_action_log[[#This Row],[timesheet_id]],ohrm_timesheet[timesheet_id],ohrm_timesheet[start_date],"NF",0,1)</f>
        <v>45446</v>
      </c>
      <c r="J1326" s="1">
        <f>_xlfn.XLOOKUP(ohrm_timesheet_action_log[[#This Row],[timesheet_id]],ohrm_timesheet[timesheet_id],ohrm_timesheet[end_date],"NF",0,1)</f>
        <v>45452</v>
      </c>
      <c r="K1326">
        <f>_xlfn.XLOOKUP(ohrm_timesheet_action_log[[#This Row],[timesheet_id]],ohrm_timesheet[timesheet_id],ohrm_timesheet[Year],"NF",0,1)</f>
        <v>2024</v>
      </c>
      <c r="L1326">
        <f>_xlfn.XLOOKUP(ohrm_timesheet_action_log[[#This Row],[timesheet_id]],ohrm_timesheet[timesheet_id],ohrm_timesheet[Month],"NF",0,1)</f>
        <v>6</v>
      </c>
    </row>
    <row r="1327" spans="1:12" x14ac:dyDescent="0.3">
      <c r="A1327">
        <v>833</v>
      </c>
      <c r="B1327">
        <v>1322</v>
      </c>
      <c r="D1327" t="s">
        <v>676</v>
      </c>
      <c r="E1327" s="1">
        <v>45464</v>
      </c>
      <c r="F1327">
        <v>100011</v>
      </c>
      <c r="G1327" t="str">
        <f>_xlfn.XLOOKUP(ohrm_timesheet_action_log[[#This Row],[timesheet_id]],ohrm_timesheet[timesheet_id],ohrm_timesheet[Employee Name],"NF",0,1)</f>
        <v>Harshal Ramesh Gharde</v>
      </c>
      <c r="H1327" t="str">
        <f>_xlfn.XLOOKUP(ohrm_timesheet_action_log[[#This Row],[timesheet_id]],ohrm_timesheet[timesheet_id],ohrm_timesheet[state],"NF",0,1)</f>
        <v>APPROVED</v>
      </c>
      <c r="I1327" s="1">
        <f>_xlfn.XLOOKUP(ohrm_timesheet_action_log[[#This Row],[timesheet_id]],ohrm_timesheet[timesheet_id],ohrm_timesheet[start_date],"NF",0,1)</f>
        <v>45460</v>
      </c>
      <c r="J1327" s="1">
        <f>_xlfn.XLOOKUP(ohrm_timesheet_action_log[[#This Row],[timesheet_id]],ohrm_timesheet[timesheet_id],ohrm_timesheet[end_date],"NF",0,1)</f>
        <v>45466</v>
      </c>
      <c r="K1327">
        <f>_xlfn.XLOOKUP(ohrm_timesheet_action_log[[#This Row],[timesheet_id]],ohrm_timesheet[timesheet_id],ohrm_timesheet[Year],"NF",0,1)</f>
        <v>2024</v>
      </c>
      <c r="L1327">
        <f>_xlfn.XLOOKUP(ohrm_timesheet_action_log[[#This Row],[timesheet_id]],ohrm_timesheet[timesheet_id],ohrm_timesheet[Month],"NF",0,1)</f>
        <v>6</v>
      </c>
    </row>
    <row r="1328" spans="1:12" x14ac:dyDescent="0.3">
      <c r="A1328">
        <v>835</v>
      </c>
      <c r="B1328">
        <v>1323</v>
      </c>
      <c r="D1328" t="s">
        <v>676</v>
      </c>
      <c r="E1328" s="1">
        <v>45466</v>
      </c>
      <c r="F1328">
        <v>6</v>
      </c>
      <c r="G1328" t="str">
        <f>_xlfn.XLOOKUP(ohrm_timesheet_action_log[[#This Row],[timesheet_id]],ohrm_timesheet[timesheet_id],ohrm_timesheet[Employee Name],"NF",0,1)</f>
        <v>Shekhar Sharma</v>
      </c>
      <c r="H1328" t="str">
        <f>_xlfn.XLOOKUP(ohrm_timesheet_action_log[[#This Row],[timesheet_id]],ohrm_timesheet[timesheet_id],ohrm_timesheet[state],"NF",0,1)</f>
        <v>APPROVED</v>
      </c>
      <c r="I1328" s="1">
        <f>_xlfn.XLOOKUP(ohrm_timesheet_action_log[[#This Row],[timesheet_id]],ohrm_timesheet[timesheet_id],ohrm_timesheet[start_date],"NF",0,1)</f>
        <v>45446</v>
      </c>
      <c r="J1328" s="1">
        <f>_xlfn.XLOOKUP(ohrm_timesheet_action_log[[#This Row],[timesheet_id]],ohrm_timesheet[timesheet_id],ohrm_timesheet[end_date],"NF",0,1)</f>
        <v>45452</v>
      </c>
      <c r="K1328">
        <f>_xlfn.XLOOKUP(ohrm_timesheet_action_log[[#This Row],[timesheet_id]],ohrm_timesheet[timesheet_id],ohrm_timesheet[Year],"NF",0,1)</f>
        <v>2024</v>
      </c>
      <c r="L1328">
        <f>_xlfn.XLOOKUP(ohrm_timesheet_action_log[[#This Row],[timesheet_id]],ohrm_timesheet[timesheet_id],ohrm_timesheet[Month],"NF",0,1)</f>
        <v>6</v>
      </c>
    </row>
    <row r="1329" spans="1:12" x14ac:dyDescent="0.3">
      <c r="A1329">
        <v>836</v>
      </c>
      <c r="B1329">
        <v>1324</v>
      </c>
      <c r="D1329" t="s">
        <v>676</v>
      </c>
      <c r="E1329" s="1">
        <v>45466</v>
      </c>
      <c r="F1329">
        <v>6</v>
      </c>
      <c r="G1329" t="str">
        <f>_xlfn.XLOOKUP(ohrm_timesheet_action_log[[#This Row],[timesheet_id]],ohrm_timesheet[timesheet_id],ohrm_timesheet[Employee Name],"NF",0,1)</f>
        <v>Shekhar Sharma</v>
      </c>
      <c r="H1329" t="str">
        <f>_xlfn.XLOOKUP(ohrm_timesheet_action_log[[#This Row],[timesheet_id]],ohrm_timesheet[timesheet_id],ohrm_timesheet[state],"NF",0,1)</f>
        <v>APPROVED</v>
      </c>
      <c r="I1329" s="1">
        <f>_xlfn.XLOOKUP(ohrm_timesheet_action_log[[#This Row],[timesheet_id]],ohrm_timesheet[timesheet_id],ohrm_timesheet[start_date],"NF",0,1)</f>
        <v>45453</v>
      </c>
      <c r="J1329" s="1">
        <f>_xlfn.XLOOKUP(ohrm_timesheet_action_log[[#This Row],[timesheet_id]],ohrm_timesheet[timesheet_id],ohrm_timesheet[end_date],"NF",0,1)</f>
        <v>45459</v>
      </c>
      <c r="K1329">
        <f>_xlfn.XLOOKUP(ohrm_timesheet_action_log[[#This Row],[timesheet_id]],ohrm_timesheet[timesheet_id],ohrm_timesheet[Year],"NF",0,1)</f>
        <v>2024</v>
      </c>
      <c r="L1329">
        <f>_xlfn.XLOOKUP(ohrm_timesheet_action_log[[#This Row],[timesheet_id]],ohrm_timesheet[timesheet_id],ohrm_timesheet[Month],"NF",0,1)</f>
        <v>6</v>
      </c>
    </row>
    <row r="1330" spans="1:12" x14ac:dyDescent="0.3">
      <c r="A1330">
        <v>834</v>
      </c>
      <c r="B1330">
        <v>1325</v>
      </c>
      <c r="D1330" t="s">
        <v>676</v>
      </c>
      <c r="E1330" s="1">
        <v>45466</v>
      </c>
      <c r="F1330">
        <v>6</v>
      </c>
      <c r="G1330" t="str">
        <f>_xlfn.XLOOKUP(ohrm_timesheet_action_log[[#This Row],[timesheet_id]],ohrm_timesheet[timesheet_id],ohrm_timesheet[Employee Name],"NF",0,1)</f>
        <v>Shekhar Sharma</v>
      </c>
      <c r="H1330" t="str">
        <f>_xlfn.XLOOKUP(ohrm_timesheet_action_log[[#This Row],[timesheet_id]],ohrm_timesheet[timesheet_id],ohrm_timesheet[state],"NF",0,1)</f>
        <v>APPROVED</v>
      </c>
      <c r="I1330" s="1">
        <f>_xlfn.XLOOKUP(ohrm_timesheet_action_log[[#This Row],[timesheet_id]],ohrm_timesheet[timesheet_id],ohrm_timesheet[start_date],"NF",0,1)</f>
        <v>45460</v>
      </c>
      <c r="J1330" s="1">
        <f>_xlfn.XLOOKUP(ohrm_timesheet_action_log[[#This Row],[timesheet_id]],ohrm_timesheet[timesheet_id],ohrm_timesheet[end_date],"NF",0,1)</f>
        <v>45466</v>
      </c>
      <c r="K1330">
        <f>_xlfn.XLOOKUP(ohrm_timesheet_action_log[[#This Row],[timesheet_id]],ohrm_timesheet[timesheet_id],ohrm_timesheet[Year],"NF",0,1)</f>
        <v>2024</v>
      </c>
      <c r="L1330">
        <f>_xlfn.XLOOKUP(ohrm_timesheet_action_log[[#This Row],[timesheet_id]],ohrm_timesheet[timesheet_id],ohrm_timesheet[Month],"NF",0,1)</f>
        <v>6</v>
      </c>
    </row>
    <row r="1331" spans="1:12" x14ac:dyDescent="0.3">
      <c r="A1331">
        <v>740</v>
      </c>
      <c r="B1331">
        <v>1326</v>
      </c>
      <c r="D1331" t="s">
        <v>675</v>
      </c>
      <c r="E1331" s="1">
        <v>45468</v>
      </c>
      <c r="F1331">
        <v>3</v>
      </c>
      <c r="G1331" t="str">
        <f>_xlfn.XLOOKUP(ohrm_timesheet_action_log[[#This Row],[timesheet_id]],ohrm_timesheet[timesheet_id],ohrm_timesheet[Employee Name],"NF",0,1)</f>
        <v>Gaurav Kokcha</v>
      </c>
      <c r="H1331" t="str">
        <f>_xlfn.XLOOKUP(ohrm_timesheet_action_log[[#This Row],[timesheet_id]],ohrm_timesheet[timesheet_id],ohrm_timesheet[state],"NF",0,1)</f>
        <v>APPROVED</v>
      </c>
      <c r="I1331" s="1">
        <f>_xlfn.XLOOKUP(ohrm_timesheet_action_log[[#This Row],[timesheet_id]],ohrm_timesheet[timesheet_id],ohrm_timesheet[start_date],"NF",0,1)</f>
        <v>45327</v>
      </c>
      <c r="J1331" s="1">
        <f>_xlfn.XLOOKUP(ohrm_timesheet_action_log[[#This Row],[timesheet_id]],ohrm_timesheet[timesheet_id],ohrm_timesheet[end_date],"NF",0,1)</f>
        <v>45333</v>
      </c>
      <c r="K1331">
        <f>_xlfn.XLOOKUP(ohrm_timesheet_action_log[[#This Row],[timesheet_id]],ohrm_timesheet[timesheet_id],ohrm_timesheet[Year],"NF",0,1)</f>
        <v>2024</v>
      </c>
      <c r="L1331">
        <f>_xlfn.XLOOKUP(ohrm_timesheet_action_log[[#This Row],[timesheet_id]],ohrm_timesheet[timesheet_id],ohrm_timesheet[Month],"NF",0,1)</f>
        <v>2</v>
      </c>
    </row>
    <row r="1332" spans="1:12" x14ac:dyDescent="0.3">
      <c r="A1332">
        <v>741</v>
      </c>
      <c r="B1332">
        <v>1327</v>
      </c>
      <c r="D1332" t="s">
        <v>675</v>
      </c>
      <c r="E1332" s="1">
        <v>45468</v>
      </c>
      <c r="F1332">
        <v>3</v>
      </c>
      <c r="G1332" t="str">
        <f>_xlfn.XLOOKUP(ohrm_timesheet_action_log[[#This Row],[timesheet_id]],ohrm_timesheet[timesheet_id],ohrm_timesheet[Employee Name],"NF",0,1)</f>
        <v>Gaurav Kokcha</v>
      </c>
      <c r="H1332" t="str">
        <f>_xlfn.XLOOKUP(ohrm_timesheet_action_log[[#This Row],[timesheet_id]],ohrm_timesheet[timesheet_id],ohrm_timesheet[state],"NF",0,1)</f>
        <v>APPROVED</v>
      </c>
      <c r="I1332" s="1">
        <f>_xlfn.XLOOKUP(ohrm_timesheet_action_log[[#This Row],[timesheet_id]],ohrm_timesheet[timesheet_id],ohrm_timesheet[start_date],"NF",0,1)</f>
        <v>45334</v>
      </c>
      <c r="J1332" s="1">
        <f>_xlfn.XLOOKUP(ohrm_timesheet_action_log[[#This Row],[timesheet_id]],ohrm_timesheet[timesheet_id],ohrm_timesheet[end_date],"NF",0,1)</f>
        <v>45340</v>
      </c>
      <c r="K1332">
        <f>_xlfn.XLOOKUP(ohrm_timesheet_action_log[[#This Row],[timesheet_id]],ohrm_timesheet[timesheet_id],ohrm_timesheet[Year],"NF",0,1)</f>
        <v>2024</v>
      </c>
      <c r="L1332">
        <f>_xlfn.XLOOKUP(ohrm_timesheet_action_log[[#This Row],[timesheet_id]],ohrm_timesheet[timesheet_id],ohrm_timesheet[Month],"NF",0,1)</f>
        <v>2</v>
      </c>
    </row>
    <row r="1333" spans="1:12" x14ac:dyDescent="0.3">
      <c r="A1333">
        <v>742</v>
      </c>
      <c r="B1333">
        <v>1328</v>
      </c>
      <c r="D1333" t="s">
        <v>675</v>
      </c>
      <c r="E1333" s="1">
        <v>45468</v>
      </c>
      <c r="F1333">
        <v>3</v>
      </c>
      <c r="G1333" t="str">
        <f>_xlfn.XLOOKUP(ohrm_timesheet_action_log[[#This Row],[timesheet_id]],ohrm_timesheet[timesheet_id],ohrm_timesheet[Employee Name],"NF",0,1)</f>
        <v>Gaurav Kokcha</v>
      </c>
      <c r="H1333" t="str">
        <f>_xlfn.XLOOKUP(ohrm_timesheet_action_log[[#This Row],[timesheet_id]],ohrm_timesheet[timesheet_id],ohrm_timesheet[state],"NF",0,1)</f>
        <v>APPROVED</v>
      </c>
      <c r="I1333" s="1">
        <f>_xlfn.XLOOKUP(ohrm_timesheet_action_log[[#This Row],[timesheet_id]],ohrm_timesheet[timesheet_id],ohrm_timesheet[start_date],"NF",0,1)</f>
        <v>45341</v>
      </c>
      <c r="J1333" s="1">
        <f>_xlfn.XLOOKUP(ohrm_timesheet_action_log[[#This Row],[timesheet_id]],ohrm_timesheet[timesheet_id],ohrm_timesheet[end_date],"NF",0,1)</f>
        <v>45347</v>
      </c>
      <c r="K1333">
        <f>_xlfn.XLOOKUP(ohrm_timesheet_action_log[[#This Row],[timesheet_id]],ohrm_timesheet[timesheet_id],ohrm_timesheet[Year],"NF",0,1)</f>
        <v>2024</v>
      </c>
      <c r="L1333">
        <f>_xlfn.XLOOKUP(ohrm_timesheet_action_log[[#This Row],[timesheet_id]],ohrm_timesheet[timesheet_id],ohrm_timesheet[Month],"NF",0,1)</f>
        <v>2</v>
      </c>
    </row>
    <row r="1334" spans="1:12" x14ac:dyDescent="0.3">
      <c r="A1334">
        <v>739</v>
      </c>
      <c r="B1334">
        <v>1329</v>
      </c>
      <c r="D1334" t="s">
        <v>675</v>
      </c>
      <c r="E1334" s="1">
        <v>45468</v>
      </c>
      <c r="F1334">
        <v>3</v>
      </c>
      <c r="G1334" t="str">
        <f>_xlfn.XLOOKUP(ohrm_timesheet_action_log[[#This Row],[timesheet_id]],ohrm_timesheet[timesheet_id],ohrm_timesheet[Employee Name],"NF",0,1)</f>
        <v>Gaurav Kokcha</v>
      </c>
      <c r="H1334" t="str">
        <f>_xlfn.XLOOKUP(ohrm_timesheet_action_log[[#This Row],[timesheet_id]],ohrm_timesheet[timesheet_id],ohrm_timesheet[state],"NF",0,1)</f>
        <v>APPROVED</v>
      </c>
      <c r="I1334" s="1">
        <f>_xlfn.XLOOKUP(ohrm_timesheet_action_log[[#This Row],[timesheet_id]],ohrm_timesheet[timesheet_id],ohrm_timesheet[start_date],"NF",0,1)</f>
        <v>45348</v>
      </c>
      <c r="J1334" s="1">
        <f>_xlfn.XLOOKUP(ohrm_timesheet_action_log[[#This Row],[timesheet_id]],ohrm_timesheet[timesheet_id],ohrm_timesheet[end_date],"NF",0,1)</f>
        <v>45354</v>
      </c>
      <c r="K1334">
        <f>_xlfn.XLOOKUP(ohrm_timesheet_action_log[[#This Row],[timesheet_id]],ohrm_timesheet[timesheet_id],ohrm_timesheet[Year],"NF",0,1)</f>
        <v>2024</v>
      </c>
      <c r="L1334">
        <f>_xlfn.XLOOKUP(ohrm_timesheet_action_log[[#This Row],[timesheet_id]],ohrm_timesheet[timesheet_id],ohrm_timesheet[Month],"NF",0,1)</f>
        <v>2</v>
      </c>
    </row>
    <row r="1335" spans="1:12" x14ac:dyDescent="0.3">
      <c r="A1335">
        <v>749</v>
      </c>
      <c r="B1335">
        <v>1330</v>
      </c>
      <c r="D1335" t="s">
        <v>675</v>
      </c>
      <c r="E1335" s="1">
        <v>45468</v>
      </c>
      <c r="F1335">
        <v>3</v>
      </c>
      <c r="G1335" t="str">
        <f>_xlfn.XLOOKUP(ohrm_timesheet_action_log[[#This Row],[timesheet_id]],ohrm_timesheet[timesheet_id],ohrm_timesheet[Employee Name],"NF",0,1)</f>
        <v>Gaurav Kokcha</v>
      </c>
      <c r="H1335" t="str">
        <f>_xlfn.XLOOKUP(ohrm_timesheet_action_log[[#This Row],[timesheet_id]],ohrm_timesheet[timesheet_id],ohrm_timesheet[state],"NF",0,1)</f>
        <v>APPROVED</v>
      </c>
      <c r="I1335" s="1">
        <f>_xlfn.XLOOKUP(ohrm_timesheet_action_log[[#This Row],[timesheet_id]],ohrm_timesheet[timesheet_id],ohrm_timesheet[start_date],"NF",0,1)</f>
        <v>45355</v>
      </c>
      <c r="J1335" s="1">
        <f>_xlfn.XLOOKUP(ohrm_timesheet_action_log[[#This Row],[timesheet_id]],ohrm_timesheet[timesheet_id],ohrm_timesheet[end_date],"NF",0,1)</f>
        <v>45361</v>
      </c>
      <c r="K1335">
        <f>_xlfn.XLOOKUP(ohrm_timesheet_action_log[[#This Row],[timesheet_id]],ohrm_timesheet[timesheet_id],ohrm_timesheet[Year],"NF",0,1)</f>
        <v>2024</v>
      </c>
      <c r="L1335">
        <f>_xlfn.XLOOKUP(ohrm_timesheet_action_log[[#This Row],[timesheet_id]],ohrm_timesheet[timesheet_id],ohrm_timesheet[Month],"NF",0,1)</f>
        <v>3</v>
      </c>
    </row>
    <row r="1336" spans="1:12" x14ac:dyDescent="0.3">
      <c r="A1336">
        <v>748</v>
      </c>
      <c r="B1336">
        <v>1331</v>
      </c>
      <c r="D1336" t="s">
        <v>675</v>
      </c>
      <c r="E1336" s="1">
        <v>45468</v>
      </c>
      <c r="F1336">
        <v>3</v>
      </c>
      <c r="G1336" t="str">
        <f>_xlfn.XLOOKUP(ohrm_timesheet_action_log[[#This Row],[timesheet_id]],ohrm_timesheet[timesheet_id],ohrm_timesheet[Employee Name],"NF",0,1)</f>
        <v>Gaurav Kokcha</v>
      </c>
      <c r="H1336" t="str">
        <f>_xlfn.XLOOKUP(ohrm_timesheet_action_log[[#This Row],[timesheet_id]],ohrm_timesheet[timesheet_id],ohrm_timesheet[state],"NF",0,1)</f>
        <v>APPROVED</v>
      </c>
      <c r="I1336" s="1">
        <f>_xlfn.XLOOKUP(ohrm_timesheet_action_log[[#This Row],[timesheet_id]],ohrm_timesheet[timesheet_id],ohrm_timesheet[start_date],"NF",0,1)</f>
        <v>45362</v>
      </c>
      <c r="J1336" s="1">
        <f>_xlfn.XLOOKUP(ohrm_timesheet_action_log[[#This Row],[timesheet_id]],ohrm_timesheet[timesheet_id],ohrm_timesheet[end_date],"NF",0,1)</f>
        <v>45368</v>
      </c>
      <c r="K1336">
        <f>_xlfn.XLOOKUP(ohrm_timesheet_action_log[[#This Row],[timesheet_id]],ohrm_timesheet[timesheet_id],ohrm_timesheet[Year],"NF",0,1)</f>
        <v>2024</v>
      </c>
      <c r="L1336">
        <f>_xlfn.XLOOKUP(ohrm_timesheet_action_log[[#This Row],[timesheet_id]],ohrm_timesheet[timesheet_id],ohrm_timesheet[Month],"NF",0,1)</f>
        <v>3</v>
      </c>
    </row>
    <row r="1337" spans="1:12" x14ac:dyDescent="0.3">
      <c r="A1337">
        <v>756</v>
      </c>
      <c r="B1337">
        <v>1332</v>
      </c>
      <c r="D1337" t="s">
        <v>675</v>
      </c>
      <c r="E1337" s="1">
        <v>45468</v>
      </c>
      <c r="F1337">
        <v>3</v>
      </c>
      <c r="G1337" t="str">
        <f>_xlfn.XLOOKUP(ohrm_timesheet_action_log[[#This Row],[timesheet_id]],ohrm_timesheet[timesheet_id],ohrm_timesheet[Employee Name],"NF",0,1)</f>
        <v>Gaurav Kokcha</v>
      </c>
      <c r="H1337" t="str">
        <f>_xlfn.XLOOKUP(ohrm_timesheet_action_log[[#This Row],[timesheet_id]],ohrm_timesheet[timesheet_id],ohrm_timesheet[state],"NF",0,1)</f>
        <v>APPROVED</v>
      </c>
      <c r="I1337" s="1">
        <f>_xlfn.XLOOKUP(ohrm_timesheet_action_log[[#This Row],[timesheet_id]],ohrm_timesheet[timesheet_id],ohrm_timesheet[start_date],"NF",0,1)</f>
        <v>45369</v>
      </c>
      <c r="J1337" s="1">
        <f>_xlfn.XLOOKUP(ohrm_timesheet_action_log[[#This Row],[timesheet_id]],ohrm_timesheet[timesheet_id],ohrm_timesheet[end_date],"NF",0,1)</f>
        <v>45375</v>
      </c>
      <c r="K1337">
        <f>_xlfn.XLOOKUP(ohrm_timesheet_action_log[[#This Row],[timesheet_id]],ohrm_timesheet[timesheet_id],ohrm_timesheet[Year],"NF",0,1)</f>
        <v>2024</v>
      </c>
      <c r="L1337">
        <f>_xlfn.XLOOKUP(ohrm_timesheet_action_log[[#This Row],[timesheet_id]],ohrm_timesheet[timesheet_id],ohrm_timesheet[Month],"NF",0,1)</f>
        <v>3</v>
      </c>
    </row>
    <row r="1338" spans="1:12" x14ac:dyDescent="0.3">
      <c r="A1338">
        <v>755</v>
      </c>
      <c r="B1338">
        <v>1333</v>
      </c>
      <c r="D1338" t="s">
        <v>675</v>
      </c>
      <c r="E1338" s="1">
        <v>45468</v>
      </c>
      <c r="F1338">
        <v>3</v>
      </c>
      <c r="G1338" t="str">
        <f>_xlfn.XLOOKUP(ohrm_timesheet_action_log[[#This Row],[timesheet_id]],ohrm_timesheet[timesheet_id],ohrm_timesheet[Employee Name],"NF",0,1)</f>
        <v>Gaurav Kokcha</v>
      </c>
      <c r="H1338" t="str">
        <f>_xlfn.XLOOKUP(ohrm_timesheet_action_log[[#This Row],[timesheet_id]],ohrm_timesheet[timesheet_id],ohrm_timesheet[state],"NF",0,1)</f>
        <v>APPROVED</v>
      </c>
      <c r="I1338" s="1">
        <f>_xlfn.XLOOKUP(ohrm_timesheet_action_log[[#This Row],[timesheet_id]],ohrm_timesheet[timesheet_id],ohrm_timesheet[start_date],"NF",0,1)</f>
        <v>45376</v>
      </c>
      <c r="J1338" s="1">
        <f>_xlfn.XLOOKUP(ohrm_timesheet_action_log[[#This Row],[timesheet_id]],ohrm_timesheet[timesheet_id],ohrm_timesheet[end_date],"NF",0,1)</f>
        <v>45382</v>
      </c>
      <c r="K1338">
        <f>_xlfn.XLOOKUP(ohrm_timesheet_action_log[[#This Row],[timesheet_id]],ohrm_timesheet[timesheet_id],ohrm_timesheet[Year],"NF",0,1)</f>
        <v>2024</v>
      </c>
      <c r="L1338">
        <f>_xlfn.XLOOKUP(ohrm_timesheet_action_log[[#This Row],[timesheet_id]],ohrm_timesheet[timesheet_id],ohrm_timesheet[Month],"NF",0,1)</f>
        <v>3</v>
      </c>
    </row>
    <row r="1339" spans="1:12" x14ac:dyDescent="0.3">
      <c r="A1339">
        <v>785</v>
      </c>
      <c r="B1339">
        <v>1334</v>
      </c>
      <c r="D1339" t="s">
        <v>675</v>
      </c>
      <c r="E1339" s="1">
        <v>45468</v>
      </c>
      <c r="F1339">
        <v>3</v>
      </c>
      <c r="G1339" t="str">
        <f>_xlfn.XLOOKUP(ohrm_timesheet_action_log[[#This Row],[timesheet_id]],ohrm_timesheet[timesheet_id],ohrm_timesheet[Employee Name],"NF",0,1)</f>
        <v>Gaurav Kokcha</v>
      </c>
      <c r="H1339" t="str">
        <f>_xlfn.XLOOKUP(ohrm_timesheet_action_log[[#This Row],[timesheet_id]],ohrm_timesheet[timesheet_id],ohrm_timesheet[state],"NF",0,1)</f>
        <v>APPROVED</v>
      </c>
      <c r="I1339" s="1">
        <f>_xlfn.XLOOKUP(ohrm_timesheet_action_log[[#This Row],[timesheet_id]],ohrm_timesheet[timesheet_id],ohrm_timesheet[start_date],"NF",0,1)</f>
        <v>45383</v>
      </c>
      <c r="J1339" s="1">
        <f>_xlfn.XLOOKUP(ohrm_timesheet_action_log[[#This Row],[timesheet_id]],ohrm_timesheet[timesheet_id],ohrm_timesheet[end_date],"NF",0,1)</f>
        <v>45389</v>
      </c>
      <c r="K1339">
        <f>_xlfn.XLOOKUP(ohrm_timesheet_action_log[[#This Row],[timesheet_id]],ohrm_timesheet[timesheet_id],ohrm_timesheet[Year],"NF",0,1)</f>
        <v>2024</v>
      </c>
      <c r="L1339">
        <f>_xlfn.XLOOKUP(ohrm_timesheet_action_log[[#This Row],[timesheet_id]],ohrm_timesheet[timesheet_id],ohrm_timesheet[Month],"NF",0,1)</f>
        <v>4</v>
      </c>
    </row>
    <row r="1340" spans="1:12" x14ac:dyDescent="0.3">
      <c r="A1340">
        <v>786</v>
      </c>
      <c r="B1340">
        <v>1335</v>
      </c>
      <c r="D1340" t="s">
        <v>675</v>
      </c>
      <c r="E1340" s="1">
        <v>45468</v>
      </c>
      <c r="F1340">
        <v>3</v>
      </c>
      <c r="G1340" t="str">
        <f>_xlfn.XLOOKUP(ohrm_timesheet_action_log[[#This Row],[timesheet_id]],ohrm_timesheet[timesheet_id],ohrm_timesheet[Employee Name],"NF",0,1)</f>
        <v>Gaurav Kokcha</v>
      </c>
      <c r="H1340" t="str">
        <f>_xlfn.XLOOKUP(ohrm_timesheet_action_log[[#This Row],[timesheet_id]],ohrm_timesheet[timesheet_id],ohrm_timesheet[state],"NF",0,1)</f>
        <v>APPROVED</v>
      </c>
      <c r="I1340" s="1">
        <f>_xlfn.XLOOKUP(ohrm_timesheet_action_log[[#This Row],[timesheet_id]],ohrm_timesheet[timesheet_id],ohrm_timesheet[start_date],"NF",0,1)</f>
        <v>45390</v>
      </c>
      <c r="J1340" s="1">
        <f>_xlfn.XLOOKUP(ohrm_timesheet_action_log[[#This Row],[timesheet_id]],ohrm_timesheet[timesheet_id],ohrm_timesheet[end_date],"NF",0,1)</f>
        <v>45396</v>
      </c>
      <c r="K1340">
        <f>_xlfn.XLOOKUP(ohrm_timesheet_action_log[[#This Row],[timesheet_id]],ohrm_timesheet[timesheet_id],ohrm_timesheet[Year],"NF",0,1)</f>
        <v>2024</v>
      </c>
      <c r="L1340">
        <f>_xlfn.XLOOKUP(ohrm_timesheet_action_log[[#This Row],[timesheet_id]],ohrm_timesheet[timesheet_id],ohrm_timesheet[Month],"NF",0,1)</f>
        <v>4</v>
      </c>
    </row>
    <row r="1341" spans="1:12" x14ac:dyDescent="0.3">
      <c r="A1341">
        <v>787</v>
      </c>
      <c r="B1341">
        <v>1336</v>
      </c>
      <c r="D1341" t="s">
        <v>675</v>
      </c>
      <c r="E1341" s="1">
        <v>45468</v>
      </c>
      <c r="F1341">
        <v>3</v>
      </c>
      <c r="G1341" t="str">
        <f>_xlfn.XLOOKUP(ohrm_timesheet_action_log[[#This Row],[timesheet_id]],ohrm_timesheet[timesheet_id],ohrm_timesheet[Employee Name],"NF",0,1)</f>
        <v>Gaurav Kokcha</v>
      </c>
      <c r="H1341" t="str">
        <f>_xlfn.XLOOKUP(ohrm_timesheet_action_log[[#This Row],[timesheet_id]],ohrm_timesheet[timesheet_id],ohrm_timesheet[state],"NF",0,1)</f>
        <v>APPROVED</v>
      </c>
      <c r="I1341" s="1">
        <f>_xlfn.XLOOKUP(ohrm_timesheet_action_log[[#This Row],[timesheet_id]],ohrm_timesheet[timesheet_id],ohrm_timesheet[start_date],"NF",0,1)</f>
        <v>45397</v>
      </c>
      <c r="J1341" s="1">
        <f>_xlfn.XLOOKUP(ohrm_timesheet_action_log[[#This Row],[timesheet_id]],ohrm_timesheet[timesheet_id],ohrm_timesheet[end_date],"NF",0,1)</f>
        <v>45403</v>
      </c>
      <c r="K1341">
        <f>_xlfn.XLOOKUP(ohrm_timesheet_action_log[[#This Row],[timesheet_id]],ohrm_timesheet[timesheet_id],ohrm_timesheet[Year],"NF",0,1)</f>
        <v>2024</v>
      </c>
      <c r="L1341">
        <f>_xlfn.XLOOKUP(ohrm_timesheet_action_log[[#This Row],[timesheet_id]],ohrm_timesheet[timesheet_id],ohrm_timesheet[Month],"NF",0,1)</f>
        <v>4</v>
      </c>
    </row>
    <row r="1342" spans="1:12" x14ac:dyDescent="0.3">
      <c r="A1342">
        <v>788</v>
      </c>
      <c r="B1342">
        <v>1337</v>
      </c>
      <c r="D1342" t="s">
        <v>675</v>
      </c>
      <c r="E1342" s="1">
        <v>45468</v>
      </c>
      <c r="F1342">
        <v>3</v>
      </c>
      <c r="G1342" t="str">
        <f>_xlfn.XLOOKUP(ohrm_timesheet_action_log[[#This Row],[timesheet_id]],ohrm_timesheet[timesheet_id],ohrm_timesheet[Employee Name],"NF",0,1)</f>
        <v>Gaurav Kokcha</v>
      </c>
      <c r="H1342" t="str">
        <f>_xlfn.XLOOKUP(ohrm_timesheet_action_log[[#This Row],[timesheet_id]],ohrm_timesheet[timesheet_id],ohrm_timesheet[state],"NF",0,1)</f>
        <v>APPROVED</v>
      </c>
      <c r="I1342" s="1">
        <f>_xlfn.XLOOKUP(ohrm_timesheet_action_log[[#This Row],[timesheet_id]],ohrm_timesheet[timesheet_id],ohrm_timesheet[start_date],"NF",0,1)</f>
        <v>45404</v>
      </c>
      <c r="J1342" s="1">
        <f>_xlfn.XLOOKUP(ohrm_timesheet_action_log[[#This Row],[timesheet_id]],ohrm_timesheet[timesheet_id],ohrm_timesheet[end_date],"NF",0,1)</f>
        <v>45410</v>
      </c>
      <c r="K1342">
        <f>_xlfn.XLOOKUP(ohrm_timesheet_action_log[[#This Row],[timesheet_id]],ohrm_timesheet[timesheet_id],ohrm_timesheet[Year],"NF",0,1)</f>
        <v>2024</v>
      </c>
      <c r="L1342">
        <f>_xlfn.XLOOKUP(ohrm_timesheet_action_log[[#This Row],[timesheet_id]],ohrm_timesheet[timesheet_id],ohrm_timesheet[Month],"NF",0,1)</f>
        <v>4</v>
      </c>
    </row>
    <row r="1343" spans="1:12" x14ac:dyDescent="0.3">
      <c r="A1343">
        <v>784</v>
      </c>
      <c r="B1343">
        <v>1338</v>
      </c>
      <c r="D1343" t="s">
        <v>675</v>
      </c>
      <c r="E1343" s="1">
        <v>45468</v>
      </c>
      <c r="F1343">
        <v>3</v>
      </c>
      <c r="G1343" t="str">
        <f>_xlfn.XLOOKUP(ohrm_timesheet_action_log[[#This Row],[timesheet_id]],ohrm_timesheet[timesheet_id],ohrm_timesheet[Employee Name],"NF",0,1)</f>
        <v>Gaurav Kokcha</v>
      </c>
      <c r="H1343" t="str">
        <f>_xlfn.XLOOKUP(ohrm_timesheet_action_log[[#This Row],[timesheet_id]],ohrm_timesheet[timesheet_id],ohrm_timesheet[state],"NF",0,1)</f>
        <v>APPROVED</v>
      </c>
      <c r="I1343" s="1">
        <f>_xlfn.XLOOKUP(ohrm_timesheet_action_log[[#This Row],[timesheet_id]],ohrm_timesheet[timesheet_id],ohrm_timesheet[start_date],"NF",0,1)</f>
        <v>45411</v>
      </c>
      <c r="J1343" s="1">
        <f>_xlfn.XLOOKUP(ohrm_timesheet_action_log[[#This Row],[timesheet_id]],ohrm_timesheet[timesheet_id],ohrm_timesheet[end_date],"NF",0,1)</f>
        <v>45417</v>
      </c>
      <c r="K1343">
        <f>_xlfn.XLOOKUP(ohrm_timesheet_action_log[[#This Row],[timesheet_id]],ohrm_timesheet[timesheet_id],ohrm_timesheet[Year],"NF",0,1)</f>
        <v>2024</v>
      </c>
      <c r="L1343">
        <f>_xlfn.XLOOKUP(ohrm_timesheet_action_log[[#This Row],[timesheet_id]],ohrm_timesheet[timesheet_id],ohrm_timesheet[Month],"NF",0,1)</f>
        <v>4</v>
      </c>
    </row>
    <row r="1344" spans="1:12" x14ac:dyDescent="0.3">
      <c r="A1344">
        <v>795</v>
      </c>
      <c r="B1344">
        <v>1339</v>
      </c>
      <c r="D1344" t="s">
        <v>675</v>
      </c>
      <c r="E1344" s="1">
        <v>45468</v>
      </c>
      <c r="F1344">
        <v>3</v>
      </c>
      <c r="G1344" t="str">
        <f>_xlfn.XLOOKUP(ohrm_timesheet_action_log[[#This Row],[timesheet_id]],ohrm_timesheet[timesheet_id],ohrm_timesheet[Employee Name],"NF",0,1)</f>
        <v>Gaurav Kokcha</v>
      </c>
      <c r="H1344" t="str">
        <f>_xlfn.XLOOKUP(ohrm_timesheet_action_log[[#This Row],[timesheet_id]],ohrm_timesheet[timesheet_id],ohrm_timesheet[state],"NF",0,1)</f>
        <v>APPROVED</v>
      </c>
      <c r="I1344" s="1">
        <f>_xlfn.XLOOKUP(ohrm_timesheet_action_log[[#This Row],[timesheet_id]],ohrm_timesheet[timesheet_id],ohrm_timesheet[start_date],"NF",0,1)</f>
        <v>45418</v>
      </c>
      <c r="J1344" s="1">
        <f>_xlfn.XLOOKUP(ohrm_timesheet_action_log[[#This Row],[timesheet_id]],ohrm_timesheet[timesheet_id],ohrm_timesheet[end_date],"NF",0,1)</f>
        <v>45424</v>
      </c>
      <c r="K1344">
        <f>_xlfn.XLOOKUP(ohrm_timesheet_action_log[[#This Row],[timesheet_id]],ohrm_timesheet[timesheet_id],ohrm_timesheet[Year],"NF",0,1)</f>
        <v>2024</v>
      </c>
      <c r="L1344">
        <f>_xlfn.XLOOKUP(ohrm_timesheet_action_log[[#This Row],[timesheet_id]],ohrm_timesheet[timesheet_id],ohrm_timesheet[Month],"NF",0,1)</f>
        <v>5</v>
      </c>
    </row>
    <row r="1345" spans="1:12" x14ac:dyDescent="0.3">
      <c r="A1345">
        <v>801</v>
      </c>
      <c r="B1345">
        <v>1340</v>
      </c>
      <c r="D1345" t="s">
        <v>675</v>
      </c>
      <c r="E1345" s="1">
        <v>45468</v>
      </c>
      <c r="F1345">
        <v>3</v>
      </c>
      <c r="G1345" t="str">
        <f>_xlfn.XLOOKUP(ohrm_timesheet_action_log[[#This Row],[timesheet_id]],ohrm_timesheet[timesheet_id],ohrm_timesheet[Employee Name],"NF",0,1)</f>
        <v>Gaurav Kokcha</v>
      </c>
      <c r="H1345" t="str">
        <f>_xlfn.XLOOKUP(ohrm_timesheet_action_log[[#This Row],[timesheet_id]],ohrm_timesheet[timesheet_id],ohrm_timesheet[state],"NF",0,1)</f>
        <v>APPROVED</v>
      </c>
      <c r="I1345" s="1">
        <f>_xlfn.XLOOKUP(ohrm_timesheet_action_log[[#This Row],[timesheet_id]],ohrm_timesheet[timesheet_id],ohrm_timesheet[start_date],"NF",0,1)</f>
        <v>45425</v>
      </c>
      <c r="J1345" s="1">
        <f>_xlfn.XLOOKUP(ohrm_timesheet_action_log[[#This Row],[timesheet_id]],ohrm_timesheet[timesheet_id],ohrm_timesheet[end_date],"NF",0,1)</f>
        <v>45431</v>
      </c>
      <c r="K1345">
        <f>_xlfn.XLOOKUP(ohrm_timesheet_action_log[[#This Row],[timesheet_id]],ohrm_timesheet[timesheet_id],ohrm_timesheet[Year],"NF",0,1)</f>
        <v>2024</v>
      </c>
      <c r="L1345">
        <f>_xlfn.XLOOKUP(ohrm_timesheet_action_log[[#This Row],[timesheet_id]],ohrm_timesheet[timesheet_id],ohrm_timesheet[Month],"NF",0,1)</f>
        <v>5</v>
      </c>
    </row>
    <row r="1346" spans="1:12" x14ac:dyDescent="0.3">
      <c r="A1346">
        <v>811</v>
      </c>
      <c r="B1346">
        <v>1341</v>
      </c>
      <c r="D1346" t="s">
        <v>675</v>
      </c>
      <c r="E1346" s="1">
        <v>45468</v>
      </c>
      <c r="F1346">
        <v>3</v>
      </c>
      <c r="G1346" t="str">
        <f>_xlfn.XLOOKUP(ohrm_timesheet_action_log[[#This Row],[timesheet_id]],ohrm_timesheet[timesheet_id],ohrm_timesheet[Employee Name],"NF",0,1)</f>
        <v>Gaurav Kokcha</v>
      </c>
      <c r="H1346" t="str">
        <f>_xlfn.XLOOKUP(ohrm_timesheet_action_log[[#This Row],[timesheet_id]],ohrm_timesheet[timesheet_id],ohrm_timesheet[state],"NF",0,1)</f>
        <v>APPROVED</v>
      </c>
      <c r="I1346" s="1">
        <f>_xlfn.XLOOKUP(ohrm_timesheet_action_log[[#This Row],[timesheet_id]],ohrm_timesheet[timesheet_id],ohrm_timesheet[start_date],"NF",0,1)</f>
        <v>45432</v>
      </c>
      <c r="J1346" s="1">
        <f>_xlfn.XLOOKUP(ohrm_timesheet_action_log[[#This Row],[timesheet_id]],ohrm_timesheet[timesheet_id],ohrm_timesheet[end_date],"NF",0,1)</f>
        <v>45438</v>
      </c>
      <c r="K1346">
        <f>_xlfn.XLOOKUP(ohrm_timesheet_action_log[[#This Row],[timesheet_id]],ohrm_timesheet[timesheet_id],ohrm_timesheet[Year],"NF",0,1)</f>
        <v>2024</v>
      </c>
      <c r="L1346">
        <f>_xlfn.XLOOKUP(ohrm_timesheet_action_log[[#This Row],[timesheet_id]],ohrm_timesheet[timesheet_id],ohrm_timesheet[Month],"NF",0,1)</f>
        <v>5</v>
      </c>
    </row>
    <row r="1347" spans="1:12" x14ac:dyDescent="0.3">
      <c r="A1347">
        <v>810</v>
      </c>
      <c r="B1347">
        <v>1342</v>
      </c>
      <c r="D1347" t="s">
        <v>675</v>
      </c>
      <c r="E1347" s="1">
        <v>45468</v>
      </c>
      <c r="F1347">
        <v>3</v>
      </c>
      <c r="G1347" t="str">
        <f>_xlfn.XLOOKUP(ohrm_timesheet_action_log[[#This Row],[timesheet_id]],ohrm_timesheet[timesheet_id],ohrm_timesheet[Employee Name],"NF",0,1)</f>
        <v>Gaurav Kokcha</v>
      </c>
      <c r="H1347" t="str">
        <f>_xlfn.XLOOKUP(ohrm_timesheet_action_log[[#This Row],[timesheet_id]],ohrm_timesheet[timesheet_id],ohrm_timesheet[state],"NF",0,1)</f>
        <v>APPROVED</v>
      </c>
      <c r="I1347" s="1">
        <f>_xlfn.XLOOKUP(ohrm_timesheet_action_log[[#This Row],[timesheet_id]],ohrm_timesheet[timesheet_id],ohrm_timesheet[start_date],"NF",0,1)</f>
        <v>45439</v>
      </c>
      <c r="J1347" s="1">
        <f>_xlfn.XLOOKUP(ohrm_timesheet_action_log[[#This Row],[timesheet_id]],ohrm_timesheet[timesheet_id],ohrm_timesheet[end_date],"NF",0,1)</f>
        <v>45445</v>
      </c>
      <c r="K1347">
        <f>_xlfn.XLOOKUP(ohrm_timesheet_action_log[[#This Row],[timesheet_id]],ohrm_timesheet[timesheet_id],ohrm_timesheet[Year],"NF",0,1)</f>
        <v>2024</v>
      </c>
      <c r="L1347">
        <f>_xlfn.XLOOKUP(ohrm_timesheet_action_log[[#This Row],[timesheet_id]],ohrm_timesheet[timesheet_id],ohrm_timesheet[Month],"NF",0,1)</f>
        <v>5</v>
      </c>
    </row>
    <row r="1348" spans="1:12" x14ac:dyDescent="0.3">
      <c r="A1348">
        <v>822</v>
      </c>
      <c r="B1348">
        <v>1343</v>
      </c>
      <c r="D1348" t="s">
        <v>675</v>
      </c>
      <c r="E1348" s="1">
        <v>45468</v>
      </c>
      <c r="F1348">
        <v>3</v>
      </c>
      <c r="G1348" t="str">
        <f>_xlfn.XLOOKUP(ohrm_timesheet_action_log[[#This Row],[timesheet_id]],ohrm_timesheet[timesheet_id],ohrm_timesheet[Employee Name],"NF",0,1)</f>
        <v>Dinesh Agrawal</v>
      </c>
      <c r="H1348" t="str">
        <f>_xlfn.XLOOKUP(ohrm_timesheet_action_log[[#This Row],[timesheet_id]],ohrm_timesheet[timesheet_id],ohrm_timesheet[state],"NF",0,1)</f>
        <v>APPROVED</v>
      </c>
      <c r="I1348" s="1">
        <f>_xlfn.XLOOKUP(ohrm_timesheet_action_log[[#This Row],[timesheet_id]],ohrm_timesheet[timesheet_id],ohrm_timesheet[start_date],"NF",0,1)</f>
        <v>45418</v>
      </c>
      <c r="J1348" s="1">
        <f>_xlfn.XLOOKUP(ohrm_timesheet_action_log[[#This Row],[timesheet_id]],ohrm_timesheet[timesheet_id],ohrm_timesheet[end_date],"NF",0,1)</f>
        <v>45424</v>
      </c>
      <c r="K1348">
        <f>_xlfn.XLOOKUP(ohrm_timesheet_action_log[[#This Row],[timesheet_id]],ohrm_timesheet[timesheet_id],ohrm_timesheet[Year],"NF",0,1)</f>
        <v>2024</v>
      </c>
      <c r="L1348">
        <f>_xlfn.XLOOKUP(ohrm_timesheet_action_log[[#This Row],[timesheet_id]],ohrm_timesheet[timesheet_id],ohrm_timesheet[Month],"NF",0,1)</f>
        <v>5</v>
      </c>
    </row>
    <row r="1349" spans="1:12" x14ac:dyDescent="0.3">
      <c r="A1349">
        <v>798</v>
      </c>
      <c r="B1349">
        <v>1344</v>
      </c>
      <c r="D1349" t="s">
        <v>675</v>
      </c>
      <c r="E1349" s="1">
        <v>45468</v>
      </c>
      <c r="F1349">
        <v>3</v>
      </c>
      <c r="G1349" t="str">
        <f>_xlfn.XLOOKUP(ohrm_timesheet_action_log[[#This Row],[timesheet_id]],ohrm_timesheet[timesheet_id],ohrm_timesheet[Employee Name],"NF",0,1)</f>
        <v>Dinesh Agrawal</v>
      </c>
      <c r="H1349" t="str">
        <f>_xlfn.XLOOKUP(ohrm_timesheet_action_log[[#This Row],[timesheet_id]],ohrm_timesheet[timesheet_id],ohrm_timesheet[state],"NF",0,1)</f>
        <v>APPROVED</v>
      </c>
      <c r="I1349" s="1">
        <f>_xlfn.XLOOKUP(ohrm_timesheet_action_log[[#This Row],[timesheet_id]],ohrm_timesheet[timesheet_id],ohrm_timesheet[start_date],"NF",0,1)</f>
        <v>45425</v>
      </c>
      <c r="J1349" s="1">
        <f>_xlfn.XLOOKUP(ohrm_timesheet_action_log[[#This Row],[timesheet_id]],ohrm_timesheet[timesheet_id],ohrm_timesheet[end_date],"NF",0,1)</f>
        <v>45431</v>
      </c>
      <c r="K1349">
        <f>_xlfn.XLOOKUP(ohrm_timesheet_action_log[[#This Row],[timesheet_id]],ohrm_timesheet[timesheet_id],ohrm_timesheet[Year],"NF",0,1)</f>
        <v>2024</v>
      </c>
      <c r="L1349">
        <f>_xlfn.XLOOKUP(ohrm_timesheet_action_log[[#This Row],[timesheet_id]],ohrm_timesheet[timesheet_id],ohrm_timesheet[Month],"NF",0,1)</f>
        <v>5</v>
      </c>
    </row>
    <row r="1350" spans="1:12" x14ac:dyDescent="0.3">
      <c r="A1350">
        <v>824</v>
      </c>
      <c r="B1350">
        <v>1345</v>
      </c>
      <c r="D1350" t="s">
        <v>675</v>
      </c>
      <c r="E1350" s="1">
        <v>45468</v>
      </c>
      <c r="F1350">
        <v>3</v>
      </c>
      <c r="G1350" t="str">
        <f>_xlfn.XLOOKUP(ohrm_timesheet_action_log[[#This Row],[timesheet_id]],ohrm_timesheet[timesheet_id],ohrm_timesheet[Employee Name],"NF",0,1)</f>
        <v>Dinesh Agrawal</v>
      </c>
      <c r="H1350" t="str">
        <f>_xlfn.XLOOKUP(ohrm_timesheet_action_log[[#This Row],[timesheet_id]],ohrm_timesheet[timesheet_id],ohrm_timesheet[state],"NF",0,1)</f>
        <v>APPROVED</v>
      </c>
      <c r="I1350" s="1">
        <f>_xlfn.XLOOKUP(ohrm_timesheet_action_log[[#This Row],[timesheet_id]],ohrm_timesheet[timesheet_id],ohrm_timesheet[start_date],"NF",0,1)</f>
        <v>45432</v>
      </c>
      <c r="J1350" s="1">
        <f>_xlfn.XLOOKUP(ohrm_timesheet_action_log[[#This Row],[timesheet_id]],ohrm_timesheet[timesheet_id],ohrm_timesheet[end_date],"NF",0,1)</f>
        <v>45438</v>
      </c>
      <c r="K1350">
        <f>_xlfn.XLOOKUP(ohrm_timesheet_action_log[[#This Row],[timesheet_id]],ohrm_timesheet[timesheet_id],ohrm_timesheet[Year],"NF",0,1)</f>
        <v>2024</v>
      </c>
      <c r="L1350">
        <f>_xlfn.XLOOKUP(ohrm_timesheet_action_log[[#This Row],[timesheet_id]],ohrm_timesheet[timesheet_id],ohrm_timesheet[Month],"NF",0,1)</f>
        <v>5</v>
      </c>
    </row>
    <row r="1351" spans="1:12" x14ac:dyDescent="0.3">
      <c r="A1351">
        <v>823</v>
      </c>
      <c r="B1351">
        <v>1346</v>
      </c>
      <c r="D1351" t="s">
        <v>675</v>
      </c>
      <c r="E1351" s="1">
        <v>45468</v>
      </c>
      <c r="F1351">
        <v>3</v>
      </c>
      <c r="G1351" t="str">
        <f>_xlfn.XLOOKUP(ohrm_timesheet_action_log[[#This Row],[timesheet_id]],ohrm_timesheet[timesheet_id],ohrm_timesheet[Employee Name],"NF",0,1)</f>
        <v>Dinesh Agrawal</v>
      </c>
      <c r="H1351" t="str">
        <f>_xlfn.XLOOKUP(ohrm_timesheet_action_log[[#This Row],[timesheet_id]],ohrm_timesheet[timesheet_id],ohrm_timesheet[state],"NF",0,1)</f>
        <v>APPROVED</v>
      </c>
      <c r="I1351" s="1">
        <f>_xlfn.XLOOKUP(ohrm_timesheet_action_log[[#This Row],[timesheet_id]],ohrm_timesheet[timesheet_id],ohrm_timesheet[start_date],"NF",0,1)</f>
        <v>45439</v>
      </c>
      <c r="J1351" s="1">
        <f>_xlfn.XLOOKUP(ohrm_timesheet_action_log[[#This Row],[timesheet_id]],ohrm_timesheet[timesheet_id],ohrm_timesheet[end_date],"NF",0,1)</f>
        <v>45445</v>
      </c>
      <c r="K1351">
        <f>_xlfn.XLOOKUP(ohrm_timesheet_action_log[[#This Row],[timesheet_id]],ohrm_timesheet[timesheet_id],ohrm_timesheet[Year],"NF",0,1)</f>
        <v>2024</v>
      </c>
      <c r="L1351">
        <f>_xlfn.XLOOKUP(ohrm_timesheet_action_log[[#This Row],[timesheet_id]],ohrm_timesheet[timesheet_id],ohrm_timesheet[Month],"NF",0,1)</f>
        <v>5</v>
      </c>
    </row>
    <row r="1352" spans="1:12" x14ac:dyDescent="0.3">
      <c r="A1352">
        <v>830</v>
      </c>
      <c r="B1352">
        <v>1347</v>
      </c>
      <c r="D1352" t="s">
        <v>676</v>
      </c>
      <c r="E1352" s="1">
        <v>45469</v>
      </c>
      <c r="F1352">
        <v>15</v>
      </c>
      <c r="G1352" t="str">
        <f>_xlfn.XLOOKUP(ohrm_timesheet_action_log[[#This Row],[timesheet_id]],ohrm_timesheet[timesheet_id],ohrm_timesheet[Employee Name],"NF",0,1)</f>
        <v>Gaurav Kokcha</v>
      </c>
      <c r="H1352" t="str">
        <f>_xlfn.XLOOKUP(ohrm_timesheet_action_log[[#This Row],[timesheet_id]],ohrm_timesheet[timesheet_id],ohrm_timesheet[state],"NF",0,1)</f>
        <v>APPROVED</v>
      </c>
      <c r="I1352" s="1">
        <f>_xlfn.XLOOKUP(ohrm_timesheet_action_log[[#This Row],[timesheet_id]],ohrm_timesheet[timesheet_id],ohrm_timesheet[start_date],"NF",0,1)</f>
        <v>45446</v>
      </c>
      <c r="J1352" s="1">
        <f>_xlfn.XLOOKUP(ohrm_timesheet_action_log[[#This Row],[timesheet_id]],ohrm_timesheet[timesheet_id],ohrm_timesheet[end_date],"NF",0,1)</f>
        <v>45452</v>
      </c>
      <c r="K1352">
        <f>_xlfn.XLOOKUP(ohrm_timesheet_action_log[[#This Row],[timesheet_id]],ohrm_timesheet[timesheet_id],ohrm_timesheet[Year],"NF",0,1)</f>
        <v>2024</v>
      </c>
      <c r="L1352">
        <f>_xlfn.XLOOKUP(ohrm_timesheet_action_log[[#This Row],[timesheet_id]],ohrm_timesheet[timesheet_id],ohrm_timesheet[Month],"NF",0,1)</f>
        <v>6</v>
      </c>
    </row>
    <row r="1353" spans="1:12" x14ac:dyDescent="0.3">
      <c r="A1353">
        <v>829</v>
      </c>
      <c r="B1353">
        <v>1348</v>
      </c>
      <c r="D1353" t="s">
        <v>676</v>
      </c>
      <c r="E1353" s="1">
        <v>45469</v>
      </c>
      <c r="F1353">
        <v>15</v>
      </c>
      <c r="G1353" t="str">
        <f>_xlfn.XLOOKUP(ohrm_timesheet_action_log[[#This Row],[timesheet_id]],ohrm_timesheet[timesheet_id],ohrm_timesheet[Employee Name],"NF",0,1)</f>
        <v>Gaurav Kokcha</v>
      </c>
      <c r="H1353" t="str">
        <f>_xlfn.XLOOKUP(ohrm_timesheet_action_log[[#This Row],[timesheet_id]],ohrm_timesheet[timesheet_id],ohrm_timesheet[state],"NF",0,1)</f>
        <v>APPROVED</v>
      </c>
      <c r="I1353" s="1">
        <f>_xlfn.XLOOKUP(ohrm_timesheet_action_log[[#This Row],[timesheet_id]],ohrm_timesheet[timesheet_id],ohrm_timesheet[start_date],"NF",0,1)</f>
        <v>45453</v>
      </c>
      <c r="J1353" s="1">
        <f>_xlfn.XLOOKUP(ohrm_timesheet_action_log[[#This Row],[timesheet_id]],ohrm_timesheet[timesheet_id],ohrm_timesheet[end_date],"NF",0,1)</f>
        <v>45459</v>
      </c>
      <c r="K1353">
        <f>_xlfn.XLOOKUP(ohrm_timesheet_action_log[[#This Row],[timesheet_id]],ohrm_timesheet[timesheet_id],ohrm_timesheet[Year],"NF",0,1)</f>
        <v>2024</v>
      </c>
      <c r="L1353">
        <f>_xlfn.XLOOKUP(ohrm_timesheet_action_log[[#This Row],[timesheet_id]],ohrm_timesheet[timesheet_id],ohrm_timesheet[Month],"NF",0,1)</f>
        <v>6</v>
      </c>
    </row>
    <row r="1354" spans="1:12" x14ac:dyDescent="0.3">
      <c r="A1354">
        <v>838</v>
      </c>
      <c r="B1354">
        <v>1349</v>
      </c>
      <c r="D1354" t="s">
        <v>676</v>
      </c>
      <c r="E1354" s="1">
        <v>45469</v>
      </c>
      <c r="F1354">
        <v>15</v>
      </c>
      <c r="G1354" t="str">
        <f>_xlfn.XLOOKUP(ohrm_timesheet_action_log[[#This Row],[timesheet_id]],ohrm_timesheet[timesheet_id],ohrm_timesheet[Employee Name],"NF",0,1)</f>
        <v>Gaurav Kokcha</v>
      </c>
      <c r="H1354" t="str">
        <f>_xlfn.XLOOKUP(ohrm_timesheet_action_log[[#This Row],[timesheet_id]],ohrm_timesheet[timesheet_id],ohrm_timesheet[state],"NF",0,1)</f>
        <v>APPROVED</v>
      </c>
      <c r="I1354" s="1">
        <f>_xlfn.XLOOKUP(ohrm_timesheet_action_log[[#This Row],[timesheet_id]],ohrm_timesheet[timesheet_id],ohrm_timesheet[start_date],"NF",0,1)</f>
        <v>45460</v>
      </c>
      <c r="J1354" s="1">
        <f>_xlfn.XLOOKUP(ohrm_timesheet_action_log[[#This Row],[timesheet_id]],ohrm_timesheet[timesheet_id],ohrm_timesheet[end_date],"NF",0,1)</f>
        <v>45466</v>
      </c>
      <c r="K1354">
        <f>_xlfn.XLOOKUP(ohrm_timesheet_action_log[[#This Row],[timesheet_id]],ohrm_timesheet[timesheet_id],ohrm_timesheet[Year],"NF",0,1)</f>
        <v>2024</v>
      </c>
      <c r="L1354">
        <f>_xlfn.XLOOKUP(ohrm_timesheet_action_log[[#This Row],[timesheet_id]],ohrm_timesheet[timesheet_id],ohrm_timesheet[Month],"NF",0,1)</f>
        <v>6</v>
      </c>
    </row>
    <row r="1355" spans="1:12" x14ac:dyDescent="0.3">
      <c r="A1355">
        <v>818</v>
      </c>
      <c r="B1355">
        <v>1350</v>
      </c>
      <c r="D1355" t="s">
        <v>675</v>
      </c>
      <c r="E1355" s="1">
        <v>45470</v>
      </c>
      <c r="F1355">
        <v>3</v>
      </c>
      <c r="G1355" t="str">
        <f>_xlfn.XLOOKUP(ohrm_timesheet_action_log[[#This Row],[timesheet_id]],ohrm_timesheet[timesheet_id],ohrm_timesheet[Employee Name],"NF",0,1)</f>
        <v>Neha Chaudhary</v>
      </c>
      <c r="H1355" t="str">
        <f>_xlfn.XLOOKUP(ohrm_timesheet_action_log[[#This Row],[timesheet_id]],ohrm_timesheet[timesheet_id],ohrm_timesheet[state],"NF",0,1)</f>
        <v>APPROVED</v>
      </c>
      <c r="I1355" s="1">
        <f>_xlfn.XLOOKUP(ohrm_timesheet_action_log[[#This Row],[timesheet_id]],ohrm_timesheet[timesheet_id],ohrm_timesheet[start_date],"NF",0,1)</f>
        <v>45411</v>
      </c>
      <c r="J1355" s="1">
        <f>_xlfn.XLOOKUP(ohrm_timesheet_action_log[[#This Row],[timesheet_id]],ohrm_timesheet[timesheet_id],ohrm_timesheet[end_date],"NF",0,1)</f>
        <v>45417</v>
      </c>
      <c r="K1355">
        <f>_xlfn.XLOOKUP(ohrm_timesheet_action_log[[#This Row],[timesheet_id]],ohrm_timesheet[timesheet_id],ohrm_timesheet[Year],"NF",0,1)</f>
        <v>2024</v>
      </c>
      <c r="L1355">
        <f>_xlfn.XLOOKUP(ohrm_timesheet_action_log[[#This Row],[timesheet_id]],ohrm_timesheet[timesheet_id],ohrm_timesheet[Month],"NF",0,1)</f>
        <v>4</v>
      </c>
    </row>
    <row r="1356" spans="1:12" x14ac:dyDescent="0.3">
      <c r="A1356">
        <v>819</v>
      </c>
      <c r="B1356">
        <v>1351</v>
      </c>
      <c r="D1356" t="s">
        <v>675</v>
      </c>
      <c r="E1356" s="1">
        <v>45470</v>
      </c>
      <c r="F1356">
        <v>3</v>
      </c>
      <c r="G1356" t="str">
        <f>_xlfn.XLOOKUP(ohrm_timesheet_action_log[[#This Row],[timesheet_id]],ohrm_timesheet[timesheet_id],ohrm_timesheet[Employee Name],"NF",0,1)</f>
        <v>Neha Chaudhary</v>
      </c>
      <c r="H1356" t="str">
        <f>_xlfn.XLOOKUP(ohrm_timesheet_action_log[[#This Row],[timesheet_id]],ohrm_timesheet[timesheet_id],ohrm_timesheet[state],"NF",0,1)</f>
        <v>APPROVED</v>
      </c>
      <c r="I1356" s="1">
        <f>_xlfn.XLOOKUP(ohrm_timesheet_action_log[[#This Row],[timesheet_id]],ohrm_timesheet[timesheet_id],ohrm_timesheet[start_date],"NF",0,1)</f>
        <v>45418</v>
      </c>
      <c r="J1356" s="1">
        <f>_xlfn.XLOOKUP(ohrm_timesheet_action_log[[#This Row],[timesheet_id]],ohrm_timesheet[timesheet_id],ohrm_timesheet[end_date],"NF",0,1)</f>
        <v>45424</v>
      </c>
      <c r="K1356">
        <f>_xlfn.XLOOKUP(ohrm_timesheet_action_log[[#This Row],[timesheet_id]],ohrm_timesheet[timesheet_id],ohrm_timesheet[Year],"NF",0,1)</f>
        <v>2024</v>
      </c>
      <c r="L1356">
        <f>_xlfn.XLOOKUP(ohrm_timesheet_action_log[[#This Row],[timesheet_id]],ohrm_timesheet[timesheet_id],ohrm_timesheet[Month],"NF",0,1)</f>
        <v>5</v>
      </c>
    </row>
    <row r="1357" spans="1:12" x14ac:dyDescent="0.3">
      <c r="A1357">
        <v>799</v>
      </c>
      <c r="B1357">
        <v>1352</v>
      </c>
      <c r="D1357" t="s">
        <v>675</v>
      </c>
      <c r="E1357" s="1">
        <v>45470</v>
      </c>
      <c r="F1357">
        <v>3</v>
      </c>
      <c r="G1357" t="str">
        <f>_xlfn.XLOOKUP(ohrm_timesheet_action_log[[#This Row],[timesheet_id]],ohrm_timesheet[timesheet_id],ohrm_timesheet[Employee Name],"NF",0,1)</f>
        <v>Neha Chaudhary</v>
      </c>
      <c r="H1357" t="str">
        <f>_xlfn.XLOOKUP(ohrm_timesheet_action_log[[#This Row],[timesheet_id]],ohrm_timesheet[timesheet_id],ohrm_timesheet[state],"NF",0,1)</f>
        <v>APPROVED</v>
      </c>
      <c r="I1357" s="1">
        <f>_xlfn.XLOOKUP(ohrm_timesheet_action_log[[#This Row],[timesheet_id]],ohrm_timesheet[timesheet_id],ohrm_timesheet[start_date],"NF",0,1)</f>
        <v>45425</v>
      </c>
      <c r="J1357" s="1">
        <f>_xlfn.XLOOKUP(ohrm_timesheet_action_log[[#This Row],[timesheet_id]],ohrm_timesheet[timesheet_id],ohrm_timesheet[end_date],"NF",0,1)</f>
        <v>45431</v>
      </c>
      <c r="K1357">
        <f>_xlfn.XLOOKUP(ohrm_timesheet_action_log[[#This Row],[timesheet_id]],ohrm_timesheet[timesheet_id],ohrm_timesheet[Year],"NF",0,1)</f>
        <v>2024</v>
      </c>
      <c r="L1357">
        <f>_xlfn.XLOOKUP(ohrm_timesheet_action_log[[#This Row],[timesheet_id]],ohrm_timesheet[timesheet_id],ohrm_timesheet[Month],"NF",0,1)</f>
        <v>5</v>
      </c>
    </row>
    <row r="1358" spans="1:12" x14ac:dyDescent="0.3">
      <c r="A1358">
        <v>820</v>
      </c>
      <c r="B1358">
        <v>1353</v>
      </c>
      <c r="D1358" t="s">
        <v>675</v>
      </c>
      <c r="E1358" s="1">
        <v>45470</v>
      </c>
      <c r="F1358">
        <v>3</v>
      </c>
      <c r="G1358" t="str">
        <f>_xlfn.XLOOKUP(ohrm_timesheet_action_log[[#This Row],[timesheet_id]],ohrm_timesheet[timesheet_id],ohrm_timesheet[Employee Name],"NF",0,1)</f>
        <v>Neha Chaudhary</v>
      </c>
      <c r="H1358" t="str">
        <f>_xlfn.XLOOKUP(ohrm_timesheet_action_log[[#This Row],[timesheet_id]],ohrm_timesheet[timesheet_id],ohrm_timesheet[state],"NF",0,1)</f>
        <v>APPROVED</v>
      </c>
      <c r="I1358" s="1">
        <f>_xlfn.XLOOKUP(ohrm_timesheet_action_log[[#This Row],[timesheet_id]],ohrm_timesheet[timesheet_id],ohrm_timesheet[start_date],"NF",0,1)</f>
        <v>45432</v>
      </c>
      <c r="J1358" s="1">
        <f>_xlfn.XLOOKUP(ohrm_timesheet_action_log[[#This Row],[timesheet_id]],ohrm_timesheet[timesheet_id],ohrm_timesheet[end_date],"NF",0,1)</f>
        <v>45438</v>
      </c>
      <c r="K1358">
        <f>_xlfn.XLOOKUP(ohrm_timesheet_action_log[[#This Row],[timesheet_id]],ohrm_timesheet[timesheet_id],ohrm_timesheet[Year],"NF",0,1)</f>
        <v>2024</v>
      </c>
      <c r="L1358">
        <f>_xlfn.XLOOKUP(ohrm_timesheet_action_log[[#This Row],[timesheet_id]],ohrm_timesheet[timesheet_id],ohrm_timesheet[Month],"NF",0,1)</f>
        <v>5</v>
      </c>
    </row>
    <row r="1359" spans="1:12" x14ac:dyDescent="0.3">
      <c r="A1359">
        <v>817</v>
      </c>
      <c r="B1359">
        <v>1354</v>
      </c>
      <c r="D1359" t="s">
        <v>675</v>
      </c>
      <c r="E1359" s="1">
        <v>45470</v>
      </c>
      <c r="F1359">
        <v>3</v>
      </c>
      <c r="G1359" t="str">
        <f>_xlfn.XLOOKUP(ohrm_timesheet_action_log[[#This Row],[timesheet_id]],ohrm_timesheet[timesheet_id],ohrm_timesheet[Employee Name],"NF",0,1)</f>
        <v>Neha Chaudhary</v>
      </c>
      <c r="H1359" t="str">
        <f>_xlfn.XLOOKUP(ohrm_timesheet_action_log[[#This Row],[timesheet_id]],ohrm_timesheet[timesheet_id],ohrm_timesheet[state],"NF",0,1)</f>
        <v>APPROVED</v>
      </c>
      <c r="I1359" s="1">
        <f>_xlfn.XLOOKUP(ohrm_timesheet_action_log[[#This Row],[timesheet_id]],ohrm_timesheet[timesheet_id],ohrm_timesheet[start_date],"NF",0,1)</f>
        <v>45439</v>
      </c>
      <c r="J1359" s="1">
        <f>_xlfn.XLOOKUP(ohrm_timesheet_action_log[[#This Row],[timesheet_id]],ohrm_timesheet[timesheet_id],ohrm_timesheet[end_date],"NF",0,1)</f>
        <v>45445</v>
      </c>
      <c r="K1359">
        <f>_xlfn.XLOOKUP(ohrm_timesheet_action_log[[#This Row],[timesheet_id]],ohrm_timesheet[timesheet_id],ohrm_timesheet[Year],"NF",0,1)</f>
        <v>2024</v>
      </c>
      <c r="L1359">
        <f>_xlfn.XLOOKUP(ohrm_timesheet_action_log[[#This Row],[timesheet_id]],ohrm_timesheet[timesheet_id],ohrm_timesheet[Month],"NF",0,1)</f>
        <v>5</v>
      </c>
    </row>
    <row r="1360" spans="1:12" x14ac:dyDescent="0.3">
      <c r="A1360">
        <v>830</v>
      </c>
      <c r="B1360">
        <v>1355</v>
      </c>
      <c r="D1360" t="s">
        <v>675</v>
      </c>
      <c r="E1360" s="1">
        <v>45470</v>
      </c>
      <c r="F1360">
        <v>3</v>
      </c>
      <c r="G1360" t="str">
        <f>_xlfn.XLOOKUP(ohrm_timesheet_action_log[[#This Row],[timesheet_id]],ohrm_timesheet[timesheet_id],ohrm_timesheet[Employee Name],"NF",0,1)</f>
        <v>Gaurav Kokcha</v>
      </c>
      <c r="H1360" t="str">
        <f>_xlfn.XLOOKUP(ohrm_timesheet_action_log[[#This Row],[timesheet_id]],ohrm_timesheet[timesheet_id],ohrm_timesheet[state],"NF",0,1)</f>
        <v>APPROVED</v>
      </c>
      <c r="I1360" s="1">
        <f>_xlfn.XLOOKUP(ohrm_timesheet_action_log[[#This Row],[timesheet_id]],ohrm_timesheet[timesheet_id],ohrm_timesheet[start_date],"NF",0,1)</f>
        <v>45446</v>
      </c>
      <c r="J1360" s="1">
        <f>_xlfn.XLOOKUP(ohrm_timesheet_action_log[[#This Row],[timesheet_id]],ohrm_timesheet[timesheet_id],ohrm_timesheet[end_date],"NF",0,1)</f>
        <v>45452</v>
      </c>
      <c r="K1360">
        <f>_xlfn.XLOOKUP(ohrm_timesheet_action_log[[#This Row],[timesheet_id]],ohrm_timesheet[timesheet_id],ohrm_timesheet[Year],"NF",0,1)</f>
        <v>2024</v>
      </c>
      <c r="L1360">
        <f>_xlfn.XLOOKUP(ohrm_timesheet_action_log[[#This Row],[timesheet_id]],ohrm_timesheet[timesheet_id],ohrm_timesheet[Month],"NF",0,1)</f>
        <v>6</v>
      </c>
    </row>
    <row r="1361" spans="1:12" x14ac:dyDescent="0.3">
      <c r="A1361">
        <v>829</v>
      </c>
      <c r="B1361">
        <v>1356</v>
      </c>
      <c r="D1361" t="s">
        <v>675</v>
      </c>
      <c r="E1361" s="1">
        <v>45470</v>
      </c>
      <c r="F1361">
        <v>3</v>
      </c>
      <c r="G1361" t="str">
        <f>_xlfn.XLOOKUP(ohrm_timesheet_action_log[[#This Row],[timesheet_id]],ohrm_timesheet[timesheet_id],ohrm_timesheet[Employee Name],"NF",0,1)</f>
        <v>Gaurav Kokcha</v>
      </c>
      <c r="H1361" t="str">
        <f>_xlfn.XLOOKUP(ohrm_timesheet_action_log[[#This Row],[timesheet_id]],ohrm_timesheet[timesheet_id],ohrm_timesheet[state],"NF",0,1)</f>
        <v>APPROVED</v>
      </c>
      <c r="I1361" s="1">
        <f>_xlfn.XLOOKUP(ohrm_timesheet_action_log[[#This Row],[timesheet_id]],ohrm_timesheet[timesheet_id],ohrm_timesheet[start_date],"NF",0,1)</f>
        <v>45453</v>
      </c>
      <c r="J1361" s="1">
        <f>_xlfn.XLOOKUP(ohrm_timesheet_action_log[[#This Row],[timesheet_id]],ohrm_timesheet[timesheet_id],ohrm_timesheet[end_date],"NF",0,1)</f>
        <v>45459</v>
      </c>
      <c r="K1361">
        <f>_xlfn.XLOOKUP(ohrm_timesheet_action_log[[#This Row],[timesheet_id]],ohrm_timesheet[timesheet_id],ohrm_timesheet[Year],"NF",0,1)</f>
        <v>2024</v>
      </c>
      <c r="L1361">
        <f>_xlfn.XLOOKUP(ohrm_timesheet_action_log[[#This Row],[timesheet_id]],ohrm_timesheet[timesheet_id],ohrm_timesheet[Month],"NF",0,1)</f>
        <v>6</v>
      </c>
    </row>
    <row r="1362" spans="1:12" x14ac:dyDescent="0.3">
      <c r="A1362">
        <v>838</v>
      </c>
      <c r="B1362">
        <v>1357</v>
      </c>
      <c r="D1362" t="s">
        <v>675</v>
      </c>
      <c r="E1362" s="1">
        <v>45470</v>
      </c>
      <c r="F1362">
        <v>3</v>
      </c>
      <c r="G1362" t="str">
        <f>_xlfn.XLOOKUP(ohrm_timesheet_action_log[[#This Row],[timesheet_id]],ohrm_timesheet[timesheet_id],ohrm_timesheet[Employee Name],"NF",0,1)</f>
        <v>Gaurav Kokcha</v>
      </c>
      <c r="H1362" t="str">
        <f>_xlfn.XLOOKUP(ohrm_timesheet_action_log[[#This Row],[timesheet_id]],ohrm_timesheet[timesheet_id],ohrm_timesheet[state],"NF",0,1)</f>
        <v>APPROVED</v>
      </c>
      <c r="I1362" s="1">
        <f>_xlfn.XLOOKUP(ohrm_timesheet_action_log[[#This Row],[timesheet_id]],ohrm_timesheet[timesheet_id],ohrm_timesheet[start_date],"NF",0,1)</f>
        <v>45460</v>
      </c>
      <c r="J1362" s="1">
        <f>_xlfn.XLOOKUP(ohrm_timesheet_action_log[[#This Row],[timesheet_id]],ohrm_timesheet[timesheet_id],ohrm_timesheet[end_date],"NF",0,1)</f>
        <v>45466</v>
      </c>
      <c r="K1362">
        <f>_xlfn.XLOOKUP(ohrm_timesheet_action_log[[#This Row],[timesheet_id]],ohrm_timesheet[timesheet_id],ohrm_timesheet[Year],"NF",0,1)</f>
        <v>2024</v>
      </c>
      <c r="L1362">
        <f>_xlfn.XLOOKUP(ohrm_timesheet_action_log[[#This Row],[timesheet_id]],ohrm_timesheet[timesheet_id],ohrm_timesheet[Month],"NF",0,1)</f>
        <v>6</v>
      </c>
    </row>
    <row r="1363" spans="1:12" x14ac:dyDescent="0.3">
      <c r="A1363">
        <v>841</v>
      </c>
      <c r="B1363">
        <v>1358</v>
      </c>
      <c r="D1363" t="s">
        <v>676</v>
      </c>
      <c r="E1363" s="1">
        <v>45470</v>
      </c>
      <c r="F1363">
        <v>16</v>
      </c>
      <c r="G1363" t="str">
        <f>_xlfn.XLOOKUP(ohrm_timesheet_action_log[[#This Row],[timesheet_id]],ohrm_timesheet[timesheet_id],ohrm_timesheet[Employee Name],"NF",0,1)</f>
        <v>Neha Chaudhary</v>
      </c>
      <c r="H1363" t="str">
        <f>_xlfn.XLOOKUP(ohrm_timesheet_action_log[[#This Row],[timesheet_id]],ohrm_timesheet[timesheet_id],ohrm_timesheet[state],"NF",0,1)</f>
        <v>SUBMITTED</v>
      </c>
      <c r="I1363" s="1">
        <f>_xlfn.XLOOKUP(ohrm_timesheet_action_log[[#This Row],[timesheet_id]],ohrm_timesheet[timesheet_id],ohrm_timesheet[start_date],"NF",0,1)</f>
        <v>45446</v>
      </c>
      <c r="J1363" s="1">
        <f>_xlfn.XLOOKUP(ohrm_timesheet_action_log[[#This Row],[timesheet_id]],ohrm_timesheet[timesheet_id],ohrm_timesheet[end_date],"NF",0,1)</f>
        <v>45452</v>
      </c>
      <c r="K1363">
        <f>_xlfn.XLOOKUP(ohrm_timesheet_action_log[[#This Row],[timesheet_id]],ohrm_timesheet[timesheet_id],ohrm_timesheet[Year],"NF",0,1)</f>
        <v>2024</v>
      </c>
      <c r="L1363">
        <f>_xlfn.XLOOKUP(ohrm_timesheet_action_log[[#This Row],[timesheet_id]],ohrm_timesheet[timesheet_id],ohrm_timesheet[Month],"NF",0,1)</f>
        <v>6</v>
      </c>
    </row>
    <row r="1364" spans="1:12" x14ac:dyDescent="0.3">
      <c r="A1364">
        <v>842</v>
      </c>
      <c r="B1364">
        <v>1359</v>
      </c>
      <c r="D1364" t="s">
        <v>676</v>
      </c>
      <c r="E1364" s="1">
        <v>45470</v>
      </c>
      <c r="F1364">
        <v>16</v>
      </c>
      <c r="G1364" t="str">
        <f>_xlfn.XLOOKUP(ohrm_timesheet_action_log[[#This Row],[timesheet_id]],ohrm_timesheet[timesheet_id],ohrm_timesheet[Employee Name],"NF",0,1)</f>
        <v>Neha Chaudhary</v>
      </c>
      <c r="H1364" t="str">
        <f>_xlfn.XLOOKUP(ohrm_timesheet_action_log[[#This Row],[timesheet_id]],ohrm_timesheet[timesheet_id],ohrm_timesheet[state],"NF",0,1)</f>
        <v>SUBMITTED</v>
      </c>
      <c r="I1364" s="1">
        <f>_xlfn.XLOOKUP(ohrm_timesheet_action_log[[#This Row],[timesheet_id]],ohrm_timesheet[timesheet_id],ohrm_timesheet[start_date],"NF",0,1)</f>
        <v>45453</v>
      </c>
      <c r="J1364" s="1">
        <f>_xlfn.XLOOKUP(ohrm_timesheet_action_log[[#This Row],[timesheet_id]],ohrm_timesheet[timesheet_id],ohrm_timesheet[end_date],"NF",0,1)</f>
        <v>45459</v>
      </c>
      <c r="K1364">
        <f>_xlfn.XLOOKUP(ohrm_timesheet_action_log[[#This Row],[timesheet_id]],ohrm_timesheet[timesheet_id],ohrm_timesheet[Year],"NF",0,1)</f>
        <v>2024</v>
      </c>
      <c r="L1364">
        <f>_xlfn.XLOOKUP(ohrm_timesheet_action_log[[#This Row],[timesheet_id]],ohrm_timesheet[timesheet_id],ohrm_timesheet[Month],"NF",0,1)</f>
        <v>6</v>
      </c>
    </row>
    <row r="1365" spans="1:12" x14ac:dyDescent="0.3">
      <c r="A1365">
        <v>832</v>
      </c>
      <c r="B1365">
        <v>1360</v>
      </c>
      <c r="D1365" t="s">
        <v>676</v>
      </c>
      <c r="E1365" s="1">
        <v>45470</v>
      </c>
      <c r="F1365">
        <v>16</v>
      </c>
      <c r="G1365" t="str">
        <f>_xlfn.XLOOKUP(ohrm_timesheet_action_log[[#This Row],[timesheet_id]],ohrm_timesheet[timesheet_id],ohrm_timesheet[Employee Name],"NF",0,1)</f>
        <v>Neha Chaudhary</v>
      </c>
      <c r="H1365" t="str">
        <f>_xlfn.XLOOKUP(ohrm_timesheet_action_log[[#This Row],[timesheet_id]],ohrm_timesheet[timesheet_id],ohrm_timesheet[state],"NF",0,1)</f>
        <v>SUBMITTED</v>
      </c>
      <c r="I1365" s="1">
        <f>_xlfn.XLOOKUP(ohrm_timesheet_action_log[[#This Row],[timesheet_id]],ohrm_timesheet[timesheet_id],ohrm_timesheet[start_date],"NF",0,1)</f>
        <v>45460</v>
      </c>
      <c r="J1365" s="1">
        <f>_xlfn.XLOOKUP(ohrm_timesheet_action_log[[#This Row],[timesheet_id]],ohrm_timesheet[timesheet_id],ohrm_timesheet[end_date],"NF",0,1)</f>
        <v>45466</v>
      </c>
      <c r="K1365">
        <f>_xlfn.XLOOKUP(ohrm_timesheet_action_log[[#This Row],[timesheet_id]],ohrm_timesheet[timesheet_id],ohrm_timesheet[Year],"NF",0,1)</f>
        <v>2024</v>
      </c>
      <c r="L1365">
        <f>_xlfn.XLOOKUP(ohrm_timesheet_action_log[[#This Row],[timesheet_id]],ohrm_timesheet[timesheet_id],ohrm_timesheet[Month],"NF",0,1)</f>
        <v>6</v>
      </c>
    </row>
    <row r="1366" spans="1:12" x14ac:dyDescent="0.3">
      <c r="A1366">
        <v>840</v>
      </c>
      <c r="B1366">
        <v>1361</v>
      </c>
      <c r="D1366" t="s">
        <v>676</v>
      </c>
      <c r="E1366" s="1">
        <v>45470</v>
      </c>
      <c r="F1366">
        <v>16</v>
      </c>
      <c r="G1366" t="str">
        <f>_xlfn.XLOOKUP(ohrm_timesheet_action_log[[#This Row],[timesheet_id]],ohrm_timesheet[timesheet_id],ohrm_timesheet[Employee Name],"NF",0,1)</f>
        <v>Neha Chaudhary</v>
      </c>
      <c r="H1366" t="str">
        <f>_xlfn.XLOOKUP(ohrm_timesheet_action_log[[#This Row],[timesheet_id]],ohrm_timesheet[timesheet_id],ohrm_timesheet[state],"NF",0,1)</f>
        <v>SUBMITTED</v>
      </c>
      <c r="I1366" s="1">
        <f>_xlfn.XLOOKUP(ohrm_timesheet_action_log[[#This Row],[timesheet_id]],ohrm_timesheet[timesheet_id],ohrm_timesheet[start_date],"NF",0,1)</f>
        <v>45467</v>
      </c>
      <c r="J1366" s="1">
        <f>_xlfn.XLOOKUP(ohrm_timesheet_action_log[[#This Row],[timesheet_id]],ohrm_timesheet[timesheet_id],ohrm_timesheet[end_date],"NF",0,1)</f>
        <v>45473</v>
      </c>
      <c r="K1366">
        <f>_xlfn.XLOOKUP(ohrm_timesheet_action_log[[#This Row],[timesheet_id]],ohrm_timesheet[timesheet_id],ohrm_timesheet[Year],"NF",0,1)</f>
        <v>2024</v>
      </c>
      <c r="L1366">
        <f>_xlfn.XLOOKUP(ohrm_timesheet_action_log[[#This Row],[timesheet_id]],ohrm_timesheet[timesheet_id],ohrm_timesheet[Month],"NF",0,1)</f>
        <v>6</v>
      </c>
    </row>
    <row r="1367" spans="1:12" x14ac:dyDescent="0.3">
      <c r="A1367">
        <v>843</v>
      </c>
      <c r="B1367">
        <v>1362</v>
      </c>
      <c r="D1367" t="s">
        <v>676</v>
      </c>
      <c r="E1367" s="1">
        <v>45471</v>
      </c>
      <c r="F1367">
        <v>100011</v>
      </c>
      <c r="G1367" t="str">
        <f>_xlfn.XLOOKUP(ohrm_timesheet_action_log[[#This Row],[timesheet_id]],ohrm_timesheet[timesheet_id],ohrm_timesheet[Employee Name],"NF",0,1)</f>
        <v>Harshal Ramesh Gharde</v>
      </c>
      <c r="H1367" t="str">
        <f>_xlfn.XLOOKUP(ohrm_timesheet_action_log[[#This Row],[timesheet_id]],ohrm_timesheet[timesheet_id],ohrm_timesheet[state],"NF",0,1)</f>
        <v>APPROVED</v>
      </c>
      <c r="I1367" s="1">
        <f>_xlfn.XLOOKUP(ohrm_timesheet_action_log[[#This Row],[timesheet_id]],ohrm_timesheet[timesheet_id],ohrm_timesheet[start_date],"NF",0,1)</f>
        <v>45467</v>
      </c>
      <c r="J1367" s="1">
        <f>_xlfn.XLOOKUP(ohrm_timesheet_action_log[[#This Row],[timesheet_id]],ohrm_timesheet[timesheet_id],ohrm_timesheet[end_date],"NF",0,1)</f>
        <v>45473</v>
      </c>
      <c r="K1367">
        <f>_xlfn.XLOOKUP(ohrm_timesheet_action_log[[#This Row],[timesheet_id]],ohrm_timesheet[timesheet_id],ohrm_timesheet[Year],"NF",0,1)</f>
        <v>2024</v>
      </c>
      <c r="L1367">
        <f>_xlfn.XLOOKUP(ohrm_timesheet_action_log[[#This Row],[timesheet_id]],ohrm_timesheet[timesheet_id],ohrm_timesheet[Month],"NF",0,1)</f>
        <v>6</v>
      </c>
    </row>
    <row r="1368" spans="1:12" x14ac:dyDescent="0.3">
      <c r="A1368">
        <v>827</v>
      </c>
      <c r="B1368">
        <v>1363</v>
      </c>
      <c r="D1368" t="s">
        <v>676</v>
      </c>
      <c r="E1368" s="1">
        <v>45476</v>
      </c>
      <c r="F1368">
        <v>100009</v>
      </c>
      <c r="G1368" t="str">
        <f>_xlfn.XLOOKUP(ohrm_timesheet_action_log[[#This Row],[timesheet_id]],ohrm_timesheet[timesheet_id],ohrm_timesheet[Employee Name],"NF",0,1)</f>
        <v>Preeti Tyagi</v>
      </c>
      <c r="H1368" t="str">
        <f>_xlfn.XLOOKUP(ohrm_timesheet_action_log[[#This Row],[timesheet_id]],ohrm_timesheet[timesheet_id],ohrm_timesheet[state],"NF",0,1)</f>
        <v>APPROVED</v>
      </c>
      <c r="I1368" s="1">
        <f>_xlfn.XLOOKUP(ohrm_timesheet_action_log[[#This Row],[timesheet_id]],ohrm_timesheet[timesheet_id],ohrm_timesheet[start_date],"NF",0,1)</f>
        <v>45446</v>
      </c>
      <c r="J1368" s="1">
        <f>_xlfn.XLOOKUP(ohrm_timesheet_action_log[[#This Row],[timesheet_id]],ohrm_timesheet[timesheet_id],ohrm_timesheet[end_date],"NF",0,1)</f>
        <v>45452</v>
      </c>
      <c r="K1368">
        <f>_xlfn.XLOOKUP(ohrm_timesheet_action_log[[#This Row],[timesheet_id]],ohrm_timesheet[timesheet_id],ohrm_timesheet[Year],"NF",0,1)</f>
        <v>2024</v>
      </c>
      <c r="L1368">
        <f>_xlfn.XLOOKUP(ohrm_timesheet_action_log[[#This Row],[timesheet_id]],ohrm_timesheet[timesheet_id],ohrm_timesheet[Month],"NF",0,1)</f>
        <v>6</v>
      </c>
    </row>
    <row r="1369" spans="1:12" x14ac:dyDescent="0.3">
      <c r="A1369">
        <v>849</v>
      </c>
      <c r="B1369">
        <v>1364</v>
      </c>
      <c r="D1369" t="s">
        <v>676</v>
      </c>
      <c r="E1369" s="1">
        <v>45476</v>
      </c>
      <c r="F1369">
        <v>100009</v>
      </c>
      <c r="G1369" t="str">
        <f>_xlfn.XLOOKUP(ohrm_timesheet_action_log[[#This Row],[timesheet_id]],ohrm_timesheet[timesheet_id],ohrm_timesheet[Employee Name],"NF",0,1)</f>
        <v>Preeti Tyagi</v>
      </c>
      <c r="H1369" t="str">
        <f>_xlfn.XLOOKUP(ohrm_timesheet_action_log[[#This Row],[timesheet_id]],ohrm_timesheet[timesheet_id],ohrm_timesheet[state],"NF",0,1)</f>
        <v>APPROVED</v>
      </c>
      <c r="I1369" s="1">
        <f>_xlfn.XLOOKUP(ohrm_timesheet_action_log[[#This Row],[timesheet_id]],ohrm_timesheet[timesheet_id],ohrm_timesheet[start_date],"NF",0,1)</f>
        <v>45453</v>
      </c>
      <c r="J1369" s="1">
        <f>_xlfn.XLOOKUP(ohrm_timesheet_action_log[[#This Row],[timesheet_id]],ohrm_timesheet[timesheet_id],ohrm_timesheet[end_date],"NF",0,1)</f>
        <v>45459</v>
      </c>
      <c r="K1369">
        <f>_xlfn.XLOOKUP(ohrm_timesheet_action_log[[#This Row],[timesheet_id]],ohrm_timesheet[timesheet_id],ohrm_timesheet[Year],"NF",0,1)</f>
        <v>2024</v>
      </c>
      <c r="L1369">
        <f>_xlfn.XLOOKUP(ohrm_timesheet_action_log[[#This Row],[timesheet_id]],ohrm_timesheet[timesheet_id],ohrm_timesheet[Month],"NF",0,1)</f>
        <v>6</v>
      </c>
    </row>
    <row r="1370" spans="1:12" x14ac:dyDescent="0.3">
      <c r="A1370">
        <v>850</v>
      </c>
      <c r="B1370">
        <v>1365</v>
      </c>
      <c r="D1370" t="s">
        <v>676</v>
      </c>
      <c r="E1370" s="1">
        <v>45476</v>
      </c>
      <c r="F1370">
        <v>100009</v>
      </c>
      <c r="G1370" t="str">
        <f>_xlfn.XLOOKUP(ohrm_timesheet_action_log[[#This Row],[timesheet_id]],ohrm_timesheet[timesheet_id],ohrm_timesheet[Employee Name],"NF",0,1)</f>
        <v>Preeti Tyagi</v>
      </c>
      <c r="H1370" t="str">
        <f>_xlfn.XLOOKUP(ohrm_timesheet_action_log[[#This Row],[timesheet_id]],ohrm_timesheet[timesheet_id],ohrm_timesheet[state],"NF",0,1)</f>
        <v>APPROVED</v>
      </c>
      <c r="I1370" s="1">
        <f>_xlfn.XLOOKUP(ohrm_timesheet_action_log[[#This Row],[timesheet_id]],ohrm_timesheet[timesheet_id],ohrm_timesheet[start_date],"NF",0,1)</f>
        <v>45460</v>
      </c>
      <c r="J1370" s="1">
        <f>_xlfn.XLOOKUP(ohrm_timesheet_action_log[[#This Row],[timesheet_id]],ohrm_timesheet[timesheet_id],ohrm_timesheet[end_date],"NF",0,1)</f>
        <v>45466</v>
      </c>
      <c r="K1370">
        <f>_xlfn.XLOOKUP(ohrm_timesheet_action_log[[#This Row],[timesheet_id]],ohrm_timesheet[timesheet_id],ohrm_timesheet[Year],"NF",0,1)</f>
        <v>2024</v>
      </c>
      <c r="L1370">
        <f>_xlfn.XLOOKUP(ohrm_timesheet_action_log[[#This Row],[timesheet_id]],ohrm_timesheet[timesheet_id],ohrm_timesheet[Month],"NF",0,1)</f>
        <v>6</v>
      </c>
    </row>
    <row r="1371" spans="1:12" x14ac:dyDescent="0.3">
      <c r="A1371">
        <v>851</v>
      </c>
      <c r="B1371">
        <v>1366</v>
      </c>
      <c r="D1371" t="s">
        <v>676</v>
      </c>
      <c r="E1371" s="1">
        <v>45476</v>
      </c>
      <c r="F1371">
        <v>100009</v>
      </c>
      <c r="G1371" t="str">
        <f>_xlfn.XLOOKUP(ohrm_timesheet_action_log[[#This Row],[timesheet_id]],ohrm_timesheet[timesheet_id],ohrm_timesheet[Employee Name],"NF",0,1)</f>
        <v>Preeti Tyagi</v>
      </c>
      <c r="H1371" t="str">
        <f>_xlfn.XLOOKUP(ohrm_timesheet_action_log[[#This Row],[timesheet_id]],ohrm_timesheet[timesheet_id],ohrm_timesheet[state],"NF",0,1)</f>
        <v>APPROVED</v>
      </c>
      <c r="I1371" s="1">
        <f>_xlfn.XLOOKUP(ohrm_timesheet_action_log[[#This Row],[timesheet_id]],ohrm_timesheet[timesheet_id],ohrm_timesheet[start_date],"NF",0,1)</f>
        <v>45467</v>
      </c>
      <c r="J1371" s="1">
        <f>_xlfn.XLOOKUP(ohrm_timesheet_action_log[[#This Row],[timesheet_id]],ohrm_timesheet[timesheet_id],ohrm_timesheet[end_date],"NF",0,1)</f>
        <v>45473</v>
      </c>
      <c r="K1371">
        <f>_xlfn.XLOOKUP(ohrm_timesheet_action_log[[#This Row],[timesheet_id]],ohrm_timesheet[timesheet_id],ohrm_timesheet[Year],"NF",0,1)</f>
        <v>2024</v>
      </c>
      <c r="L1371">
        <f>_xlfn.XLOOKUP(ohrm_timesheet_action_log[[#This Row],[timesheet_id]],ohrm_timesheet[timesheet_id],ohrm_timesheet[Month],"NF",0,1)</f>
        <v>6</v>
      </c>
    </row>
    <row r="1372" spans="1:12" x14ac:dyDescent="0.3">
      <c r="A1372">
        <v>837</v>
      </c>
      <c r="B1372">
        <v>1367</v>
      </c>
      <c r="D1372" t="s">
        <v>676</v>
      </c>
      <c r="E1372" s="1">
        <v>45477</v>
      </c>
      <c r="F1372">
        <v>15</v>
      </c>
      <c r="G1372" t="str">
        <f>_xlfn.XLOOKUP(ohrm_timesheet_action_log[[#This Row],[timesheet_id]],ohrm_timesheet[timesheet_id],ohrm_timesheet[Employee Name],"NF",0,1)</f>
        <v>Gaurav Kokcha</v>
      </c>
      <c r="H1372" t="str">
        <f>_xlfn.XLOOKUP(ohrm_timesheet_action_log[[#This Row],[timesheet_id]],ohrm_timesheet[timesheet_id],ohrm_timesheet[state],"NF",0,1)</f>
        <v>APPROVED</v>
      </c>
      <c r="I1372" s="1">
        <f>_xlfn.XLOOKUP(ohrm_timesheet_action_log[[#This Row],[timesheet_id]],ohrm_timesheet[timesheet_id],ohrm_timesheet[start_date],"NF",0,1)</f>
        <v>45467</v>
      </c>
      <c r="J1372" s="1">
        <f>_xlfn.XLOOKUP(ohrm_timesheet_action_log[[#This Row],[timesheet_id]],ohrm_timesheet[timesheet_id],ohrm_timesheet[end_date],"NF",0,1)</f>
        <v>45473</v>
      </c>
      <c r="K1372">
        <f>_xlfn.XLOOKUP(ohrm_timesheet_action_log[[#This Row],[timesheet_id]],ohrm_timesheet[timesheet_id],ohrm_timesheet[Year],"NF",0,1)</f>
        <v>2024</v>
      </c>
      <c r="L1372">
        <f>_xlfn.XLOOKUP(ohrm_timesheet_action_log[[#This Row],[timesheet_id]],ohrm_timesheet[timesheet_id],ohrm_timesheet[Month],"NF",0,1)</f>
        <v>6</v>
      </c>
    </row>
    <row r="1373" spans="1:12" x14ac:dyDescent="0.3">
      <c r="A1373">
        <v>846</v>
      </c>
      <c r="B1373">
        <v>1368</v>
      </c>
      <c r="D1373" t="s">
        <v>676</v>
      </c>
      <c r="E1373" s="1">
        <v>45480</v>
      </c>
      <c r="F1373">
        <v>100012</v>
      </c>
      <c r="G1373" t="str">
        <f>_xlfn.XLOOKUP(ohrm_timesheet_action_log[[#This Row],[timesheet_id]],ohrm_timesheet[timesheet_id],ohrm_timesheet[Employee Name],"NF",0,1)</f>
        <v>Partha Chakraborty</v>
      </c>
      <c r="H1373" t="str">
        <f>_xlfn.XLOOKUP(ohrm_timesheet_action_log[[#This Row],[timesheet_id]],ohrm_timesheet[timesheet_id],ohrm_timesheet[state],"NF",0,1)</f>
        <v>SUBMITTED</v>
      </c>
      <c r="I1373" s="1">
        <f>_xlfn.XLOOKUP(ohrm_timesheet_action_log[[#This Row],[timesheet_id]],ohrm_timesheet[timesheet_id],ohrm_timesheet[start_date],"NF",0,1)</f>
        <v>45474</v>
      </c>
      <c r="J1373" s="1">
        <f>_xlfn.XLOOKUP(ohrm_timesheet_action_log[[#This Row],[timesheet_id]],ohrm_timesheet[timesheet_id],ohrm_timesheet[end_date],"NF",0,1)</f>
        <v>45480</v>
      </c>
      <c r="K1373">
        <f>_xlfn.XLOOKUP(ohrm_timesheet_action_log[[#This Row],[timesheet_id]],ohrm_timesheet[timesheet_id],ohrm_timesheet[Year],"NF",0,1)</f>
        <v>2024</v>
      </c>
      <c r="L1373">
        <f>_xlfn.XLOOKUP(ohrm_timesheet_action_log[[#This Row],[timesheet_id]],ohrm_timesheet[timesheet_id],ohrm_timesheet[Month],"NF",0,1)</f>
        <v>7</v>
      </c>
    </row>
    <row r="1374" spans="1:12" x14ac:dyDescent="0.3">
      <c r="A1374">
        <v>844</v>
      </c>
      <c r="B1374">
        <v>1369</v>
      </c>
      <c r="D1374" t="s">
        <v>676</v>
      </c>
      <c r="E1374" s="1">
        <v>45480</v>
      </c>
      <c r="F1374">
        <v>100012</v>
      </c>
      <c r="G1374" t="str">
        <f>_xlfn.XLOOKUP(ohrm_timesheet_action_log[[#This Row],[timesheet_id]],ohrm_timesheet[timesheet_id],ohrm_timesheet[Employee Name],"NF",0,1)</f>
        <v>Partha Chakraborty</v>
      </c>
      <c r="H1374" t="str">
        <f>_xlfn.XLOOKUP(ohrm_timesheet_action_log[[#This Row],[timesheet_id]],ohrm_timesheet[timesheet_id],ohrm_timesheet[state],"NF",0,1)</f>
        <v>SUBMITTED</v>
      </c>
      <c r="I1374" s="1">
        <f>_xlfn.XLOOKUP(ohrm_timesheet_action_log[[#This Row],[timesheet_id]],ohrm_timesheet[timesheet_id],ohrm_timesheet[start_date],"NF",0,1)</f>
        <v>45467</v>
      </c>
      <c r="J1374" s="1">
        <f>_xlfn.XLOOKUP(ohrm_timesheet_action_log[[#This Row],[timesheet_id]],ohrm_timesheet[timesheet_id],ohrm_timesheet[end_date],"NF",0,1)</f>
        <v>45473</v>
      </c>
      <c r="K1374">
        <f>_xlfn.XLOOKUP(ohrm_timesheet_action_log[[#This Row],[timesheet_id]],ohrm_timesheet[timesheet_id],ohrm_timesheet[Year],"NF",0,1)</f>
        <v>2024</v>
      </c>
      <c r="L1374">
        <f>_xlfn.XLOOKUP(ohrm_timesheet_action_log[[#This Row],[timesheet_id]],ohrm_timesheet[timesheet_id],ohrm_timesheet[Month],"NF",0,1)</f>
        <v>6</v>
      </c>
    </row>
    <row r="1375" spans="1:12" x14ac:dyDescent="0.3">
      <c r="A1375">
        <v>845</v>
      </c>
      <c r="B1375">
        <v>1370</v>
      </c>
      <c r="D1375" t="s">
        <v>676</v>
      </c>
      <c r="E1375" s="1">
        <v>45480</v>
      </c>
      <c r="F1375">
        <v>100012</v>
      </c>
      <c r="G1375" t="str">
        <f>_xlfn.XLOOKUP(ohrm_timesheet_action_log[[#This Row],[timesheet_id]],ohrm_timesheet[timesheet_id],ohrm_timesheet[Employee Name],"NF",0,1)</f>
        <v>Partha Chakraborty</v>
      </c>
      <c r="H1375" t="str">
        <f>_xlfn.XLOOKUP(ohrm_timesheet_action_log[[#This Row],[timesheet_id]],ohrm_timesheet[timesheet_id],ohrm_timesheet[state],"NF",0,1)</f>
        <v>SUBMITTED</v>
      </c>
      <c r="I1375" s="1">
        <f>_xlfn.XLOOKUP(ohrm_timesheet_action_log[[#This Row],[timesheet_id]],ohrm_timesheet[timesheet_id],ohrm_timesheet[start_date],"NF",0,1)</f>
        <v>45460</v>
      </c>
      <c r="J1375" s="1">
        <f>_xlfn.XLOOKUP(ohrm_timesheet_action_log[[#This Row],[timesheet_id]],ohrm_timesheet[timesheet_id],ohrm_timesheet[end_date],"NF",0,1)</f>
        <v>45466</v>
      </c>
      <c r="K1375">
        <f>_xlfn.XLOOKUP(ohrm_timesheet_action_log[[#This Row],[timesheet_id]],ohrm_timesheet[timesheet_id],ohrm_timesheet[Year],"NF",0,1)</f>
        <v>2024</v>
      </c>
      <c r="L1375">
        <f>_xlfn.XLOOKUP(ohrm_timesheet_action_log[[#This Row],[timesheet_id]],ohrm_timesheet[timesheet_id],ohrm_timesheet[Month],"NF",0,1)</f>
        <v>6</v>
      </c>
    </row>
    <row r="1376" spans="1:12" x14ac:dyDescent="0.3">
      <c r="A1376">
        <v>843</v>
      </c>
      <c r="B1376">
        <v>1371</v>
      </c>
      <c r="C1376" t="s">
        <v>683</v>
      </c>
      <c r="D1376" t="s">
        <v>675</v>
      </c>
      <c r="E1376" s="1">
        <v>45481</v>
      </c>
      <c r="F1376">
        <v>100001</v>
      </c>
      <c r="G1376" t="str">
        <f>_xlfn.XLOOKUP(ohrm_timesheet_action_log[[#This Row],[timesheet_id]],ohrm_timesheet[timesheet_id],ohrm_timesheet[Employee Name],"NF",0,1)</f>
        <v>Harshal Ramesh Gharde</v>
      </c>
      <c r="H1376" t="str">
        <f>_xlfn.XLOOKUP(ohrm_timesheet_action_log[[#This Row],[timesheet_id]],ohrm_timesheet[timesheet_id],ohrm_timesheet[state],"NF",0,1)</f>
        <v>APPROVED</v>
      </c>
      <c r="I1376" s="1">
        <f>_xlfn.XLOOKUP(ohrm_timesheet_action_log[[#This Row],[timesheet_id]],ohrm_timesheet[timesheet_id],ohrm_timesheet[start_date],"NF",0,1)</f>
        <v>45467</v>
      </c>
      <c r="J1376" s="1">
        <f>_xlfn.XLOOKUP(ohrm_timesheet_action_log[[#This Row],[timesheet_id]],ohrm_timesheet[timesheet_id],ohrm_timesheet[end_date],"NF",0,1)</f>
        <v>45473</v>
      </c>
      <c r="K1376">
        <f>_xlfn.XLOOKUP(ohrm_timesheet_action_log[[#This Row],[timesheet_id]],ohrm_timesheet[timesheet_id],ohrm_timesheet[Year],"NF",0,1)</f>
        <v>2024</v>
      </c>
      <c r="L1376">
        <f>_xlfn.XLOOKUP(ohrm_timesheet_action_log[[#This Row],[timesheet_id]],ohrm_timesheet[timesheet_id],ohrm_timesheet[Month],"NF",0,1)</f>
        <v>6</v>
      </c>
    </row>
    <row r="1377" spans="1:12" x14ac:dyDescent="0.3">
      <c r="A1377">
        <v>833</v>
      </c>
      <c r="B1377">
        <v>1372</v>
      </c>
      <c r="C1377" t="s">
        <v>683</v>
      </c>
      <c r="D1377" t="s">
        <v>675</v>
      </c>
      <c r="E1377" s="1">
        <v>45481</v>
      </c>
      <c r="F1377">
        <v>100001</v>
      </c>
      <c r="G1377" t="str">
        <f>_xlfn.XLOOKUP(ohrm_timesheet_action_log[[#This Row],[timesheet_id]],ohrm_timesheet[timesheet_id],ohrm_timesheet[Employee Name],"NF",0,1)</f>
        <v>Harshal Ramesh Gharde</v>
      </c>
      <c r="H1377" t="str">
        <f>_xlfn.XLOOKUP(ohrm_timesheet_action_log[[#This Row],[timesheet_id]],ohrm_timesheet[timesheet_id],ohrm_timesheet[state],"NF",0,1)</f>
        <v>APPROVED</v>
      </c>
      <c r="I1377" s="1">
        <f>_xlfn.XLOOKUP(ohrm_timesheet_action_log[[#This Row],[timesheet_id]],ohrm_timesheet[timesheet_id],ohrm_timesheet[start_date],"NF",0,1)</f>
        <v>45460</v>
      </c>
      <c r="J1377" s="1">
        <f>_xlfn.XLOOKUP(ohrm_timesheet_action_log[[#This Row],[timesheet_id]],ohrm_timesheet[timesheet_id],ohrm_timesheet[end_date],"NF",0,1)</f>
        <v>45466</v>
      </c>
      <c r="K1377">
        <f>_xlfn.XLOOKUP(ohrm_timesheet_action_log[[#This Row],[timesheet_id]],ohrm_timesheet[timesheet_id],ohrm_timesheet[Year],"NF",0,1)</f>
        <v>2024</v>
      </c>
      <c r="L1377">
        <f>_xlfn.XLOOKUP(ohrm_timesheet_action_log[[#This Row],[timesheet_id]],ohrm_timesheet[timesheet_id],ohrm_timesheet[Month],"NF",0,1)</f>
        <v>6</v>
      </c>
    </row>
    <row r="1378" spans="1:12" x14ac:dyDescent="0.3">
      <c r="A1378">
        <v>828</v>
      </c>
      <c r="B1378">
        <v>1373</v>
      </c>
      <c r="C1378" t="s">
        <v>683</v>
      </c>
      <c r="D1378" t="s">
        <v>675</v>
      </c>
      <c r="E1378" s="1">
        <v>45481</v>
      </c>
      <c r="F1378">
        <v>100001</v>
      </c>
      <c r="G1378" t="str">
        <f>_xlfn.XLOOKUP(ohrm_timesheet_action_log[[#This Row],[timesheet_id]],ohrm_timesheet[timesheet_id],ohrm_timesheet[Employee Name],"NF",0,1)</f>
        <v>Harshal Ramesh Gharde</v>
      </c>
      <c r="H1378" t="str">
        <f>_xlfn.XLOOKUP(ohrm_timesheet_action_log[[#This Row],[timesheet_id]],ohrm_timesheet[timesheet_id],ohrm_timesheet[state],"NF",0,1)</f>
        <v>APPROVED</v>
      </c>
      <c r="I1378" s="1">
        <f>_xlfn.XLOOKUP(ohrm_timesheet_action_log[[#This Row],[timesheet_id]],ohrm_timesheet[timesheet_id],ohrm_timesheet[start_date],"NF",0,1)</f>
        <v>45453</v>
      </c>
      <c r="J1378" s="1">
        <f>_xlfn.XLOOKUP(ohrm_timesheet_action_log[[#This Row],[timesheet_id]],ohrm_timesheet[timesheet_id],ohrm_timesheet[end_date],"NF",0,1)</f>
        <v>45459</v>
      </c>
      <c r="K1378">
        <f>_xlfn.XLOOKUP(ohrm_timesheet_action_log[[#This Row],[timesheet_id]],ohrm_timesheet[timesheet_id],ohrm_timesheet[Year],"NF",0,1)</f>
        <v>2024</v>
      </c>
      <c r="L1378">
        <f>_xlfn.XLOOKUP(ohrm_timesheet_action_log[[#This Row],[timesheet_id]],ohrm_timesheet[timesheet_id],ohrm_timesheet[Month],"NF",0,1)</f>
        <v>6</v>
      </c>
    </row>
    <row r="1379" spans="1:12" x14ac:dyDescent="0.3">
      <c r="A1379">
        <v>826</v>
      </c>
      <c r="B1379">
        <v>1374</v>
      </c>
      <c r="C1379" t="s">
        <v>683</v>
      </c>
      <c r="D1379" t="s">
        <v>675</v>
      </c>
      <c r="E1379" s="1">
        <v>45481</v>
      </c>
      <c r="F1379">
        <v>100001</v>
      </c>
      <c r="G1379" t="str">
        <f>_xlfn.XLOOKUP(ohrm_timesheet_action_log[[#This Row],[timesheet_id]],ohrm_timesheet[timesheet_id],ohrm_timesheet[Employee Name],"NF",0,1)</f>
        <v>Harshal Ramesh Gharde</v>
      </c>
      <c r="H1379" t="str">
        <f>_xlfn.XLOOKUP(ohrm_timesheet_action_log[[#This Row],[timesheet_id]],ohrm_timesheet[timesheet_id],ohrm_timesheet[state],"NF",0,1)</f>
        <v>APPROVED</v>
      </c>
      <c r="I1379" s="1">
        <f>_xlfn.XLOOKUP(ohrm_timesheet_action_log[[#This Row],[timesheet_id]],ohrm_timesheet[timesheet_id],ohrm_timesheet[start_date],"NF",0,1)</f>
        <v>45446</v>
      </c>
      <c r="J1379" s="1">
        <f>_xlfn.XLOOKUP(ohrm_timesheet_action_log[[#This Row],[timesheet_id]],ohrm_timesheet[timesheet_id],ohrm_timesheet[end_date],"NF",0,1)</f>
        <v>45452</v>
      </c>
      <c r="K1379">
        <f>_xlfn.XLOOKUP(ohrm_timesheet_action_log[[#This Row],[timesheet_id]],ohrm_timesheet[timesheet_id],ohrm_timesheet[Year],"NF",0,1)</f>
        <v>2024</v>
      </c>
      <c r="L1379">
        <f>_xlfn.XLOOKUP(ohrm_timesheet_action_log[[#This Row],[timesheet_id]],ohrm_timesheet[timesheet_id],ohrm_timesheet[Month],"NF",0,1)</f>
        <v>6</v>
      </c>
    </row>
    <row r="1380" spans="1:12" x14ac:dyDescent="0.3">
      <c r="A1380">
        <v>803</v>
      </c>
      <c r="B1380">
        <v>1375</v>
      </c>
      <c r="C1380" t="s">
        <v>683</v>
      </c>
      <c r="D1380" t="s">
        <v>675</v>
      </c>
      <c r="E1380" s="1">
        <v>45481</v>
      </c>
      <c r="F1380">
        <v>100001</v>
      </c>
      <c r="G1380" t="str">
        <f>_xlfn.XLOOKUP(ohrm_timesheet_action_log[[#This Row],[timesheet_id]],ohrm_timesheet[timesheet_id],ohrm_timesheet[Employee Name],"NF",0,1)</f>
        <v>Harshal Ramesh Gharde</v>
      </c>
      <c r="H1380" t="str">
        <f>_xlfn.XLOOKUP(ohrm_timesheet_action_log[[#This Row],[timesheet_id]],ohrm_timesheet[timesheet_id],ohrm_timesheet[state],"NF",0,1)</f>
        <v>APPROVED</v>
      </c>
      <c r="I1380" s="1">
        <f>_xlfn.XLOOKUP(ohrm_timesheet_action_log[[#This Row],[timesheet_id]],ohrm_timesheet[timesheet_id],ohrm_timesheet[start_date],"NF",0,1)</f>
        <v>45439</v>
      </c>
      <c r="J1380" s="1">
        <f>_xlfn.XLOOKUP(ohrm_timesheet_action_log[[#This Row],[timesheet_id]],ohrm_timesheet[timesheet_id],ohrm_timesheet[end_date],"NF",0,1)</f>
        <v>45445</v>
      </c>
      <c r="K1380">
        <f>_xlfn.XLOOKUP(ohrm_timesheet_action_log[[#This Row],[timesheet_id]],ohrm_timesheet[timesheet_id],ohrm_timesheet[Year],"NF",0,1)</f>
        <v>2024</v>
      </c>
      <c r="L1380">
        <f>_xlfn.XLOOKUP(ohrm_timesheet_action_log[[#This Row],[timesheet_id]],ohrm_timesheet[timesheet_id],ohrm_timesheet[Month],"NF",0,1)</f>
        <v>5</v>
      </c>
    </row>
    <row r="1381" spans="1:12" x14ac:dyDescent="0.3">
      <c r="A1381">
        <v>851</v>
      </c>
      <c r="B1381">
        <v>1376</v>
      </c>
      <c r="C1381" t="s">
        <v>683</v>
      </c>
      <c r="D1381" t="s">
        <v>675</v>
      </c>
      <c r="E1381" s="1">
        <v>45481</v>
      </c>
      <c r="F1381">
        <v>100001</v>
      </c>
      <c r="G1381" t="str">
        <f>_xlfn.XLOOKUP(ohrm_timesheet_action_log[[#This Row],[timesheet_id]],ohrm_timesheet[timesheet_id],ohrm_timesheet[Employee Name],"NF",0,1)</f>
        <v>Preeti Tyagi</v>
      </c>
      <c r="H1381" t="str">
        <f>_xlfn.XLOOKUP(ohrm_timesheet_action_log[[#This Row],[timesheet_id]],ohrm_timesheet[timesheet_id],ohrm_timesheet[state],"NF",0,1)</f>
        <v>APPROVED</v>
      </c>
      <c r="I1381" s="1">
        <f>_xlfn.XLOOKUP(ohrm_timesheet_action_log[[#This Row],[timesheet_id]],ohrm_timesheet[timesheet_id],ohrm_timesheet[start_date],"NF",0,1)</f>
        <v>45467</v>
      </c>
      <c r="J1381" s="1">
        <f>_xlfn.XLOOKUP(ohrm_timesheet_action_log[[#This Row],[timesheet_id]],ohrm_timesheet[timesheet_id],ohrm_timesheet[end_date],"NF",0,1)</f>
        <v>45473</v>
      </c>
      <c r="K1381">
        <f>_xlfn.XLOOKUP(ohrm_timesheet_action_log[[#This Row],[timesheet_id]],ohrm_timesheet[timesheet_id],ohrm_timesheet[Year],"NF",0,1)</f>
        <v>2024</v>
      </c>
      <c r="L1381">
        <f>_xlfn.XLOOKUP(ohrm_timesheet_action_log[[#This Row],[timesheet_id]],ohrm_timesheet[timesheet_id],ohrm_timesheet[Month],"NF",0,1)</f>
        <v>6</v>
      </c>
    </row>
    <row r="1382" spans="1:12" x14ac:dyDescent="0.3">
      <c r="A1382">
        <v>850</v>
      </c>
      <c r="B1382">
        <v>1377</v>
      </c>
      <c r="C1382" t="s">
        <v>683</v>
      </c>
      <c r="D1382" t="s">
        <v>675</v>
      </c>
      <c r="E1382" s="1">
        <v>45481</v>
      </c>
      <c r="F1382">
        <v>100001</v>
      </c>
      <c r="G1382" t="str">
        <f>_xlfn.XLOOKUP(ohrm_timesheet_action_log[[#This Row],[timesheet_id]],ohrm_timesheet[timesheet_id],ohrm_timesheet[Employee Name],"NF",0,1)</f>
        <v>Preeti Tyagi</v>
      </c>
      <c r="H1382" t="str">
        <f>_xlfn.XLOOKUP(ohrm_timesheet_action_log[[#This Row],[timesheet_id]],ohrm_timesheet[timesheet_id],ohrm_timesheet[state],"NF",0,1)</f>
        <v>APPROVED</v>
      </c>
      <c r="I1382" s="1">
        <f>_xlfn.XLOOKUP(ohrm_timesheet_action_log[[#This Row],[timesheet_id]],ohrm_timesheet[timesheet_id],ohrm_timesheet[start_date],"NF",0,1)</f>
        <v>45460</v>
      </c>
      <c r="J1382" s="1">
        <f>_xlfn.XLOOKUP(ohrm_timesheet_action_log[[#This Row],[timesheet_id]],ohrm_timesheet[timesheet_id],ohrm_timesheet[end_date],"NF",0,1)</f>
        <v>45466</v>
      </c>
      <c r="K1382">
        <f>_xlfn.XLOOKUP(ohrm_timesheet_action_log[[#This Row],[timesheet_id]],ohrm_timesheet[timesheet_id],ohrm_timesheet[Year],"NF",0,1)</f>
        <v>2024</v>
      </c>
      <c r="L1382">
        <f>_xlfn.XLOOKUP(ohrm_timesheet_action_log[[#This Row],[timesheet_id]],ohrm_timesheet[timesheet_id],ohrm_timesheet[Month],"NF",0,1)</f>
        <v>6</v>
      </c>
    </row>
    <row r="1383" spans="1:12" x14ac:dyDescent="0.3">
      <c r="A1383">
        <v>849</v>
      </c>
      <c r="B1383">
        <v>1378</v>
      </c>
      <c r="C1383" t="s">
        <v>683</v>
      </c>
      <c r="D1383" t="s">
        <v>675</v>
      </c>
      <c r="E1383" s="1">
        <v>45481</v>
      </c>
      <c r="F1383">
        <v>100001</v>
      </c>
      <c r="G1383" t="str">
        <f>_xlfn.XLOOKUP(ohrm_timesheet_action_log[[#This Row],[timesheet_id]],ohrm_timesheet[timesheet_id],ohrm_timesheet[Employee Name],"NF",0,1)</f>
        <v>Preeti Tyagi</v>
      </c>
      <c r="H1383" t="str">
        <f>_xlfn.XLOOKUP(ohrm_timesheet_action_log[[#This Row],[timesheet_id]],ohrm_timesheet[timesheet_id],ohrm_timesheet[state],"NF",0,1)</f>
        <v>APPROVED</v>
      </c>
      <c r="I1383" s="1">
        <f>_xlfn.XLOOKUP(ohrm_timesheet_action_log[[#This Row],[timesheet_id]],ohrm_timesheet[timesheet_id],ohrm_timesheet[start_date],"NF",0,1)</f>
        <v>45453</v>
      </c>
      <c r="J1383" s="1">
        <f>_xlfn.XLOOKUP(ohrm_timesheet_action_log[[#This Row],[timesheet_id]],ohrm_timesheet[timesheet_id],ohrm_timesheet[end_date],"NF",0,1)</f>
        <v>45459</v>
      </c>
      <c r="K1383">
        <f>_xlfn.XLOOKUP(ohrm_timesheet_action_log[[#This Row],[timesheet_id]],ohrm_timesheet[timesheet_id],ohrm_timesheet[Year],"NF",0,1)</f>
        <v>2024</v>
      </c>
      <c r="L1383">
        <f>_xlfn.XLOOKUP(ohrm_timesheet_action_log[[#This Row],[timesheet_id]],ohrm_timesheet[timesheet_id],ohrm_timesheet[Month],"NF",0,1)</f>
        <v>6</v>
      </c>
    </row>
    <row r="1384" spans="1:12" x14ac:dyDescent="0.3">
      <c r="A1384">
        <v>827</v>
      </c>
      <c r="B1384">
        <v>1379</v>
      </c>
      <c r="C1384" t="s">
        <v>683</v>
      </c>
      <c r="D1384" t="s">
        <v>675</v>
      </c>
      <c r="E1384" s="1">
        <v>45481</v>
      </c>
      <c r="F1384">
        <v>100001</v>
      </c>
      <c r="G1384" t="str">
        <f>_xlfn.XLOOKUP(ohrm_timesheet_action_log[[#This Row],[timesheet_id]],ohrm_timesheet[timesheet_id],ohrm_timesheet[Employee Name],"NF",0,1)</f>
        <v>Preeti Tyagi</v>
      </c>
      <c r="H1384" t="str">
        <f>_xlfn.XLOOKUP(ohrm_timesheet_action_log[[#This Row],[timesheet_id]],ohrm_timesheet[timesheet_id],ohrm_timesheet[state],"NF",0,1)</f>
        <v>APPROVED</v>
      </c>
      <c r="I1384" s="1">
        <f>_xlfn.XLOOKUP(ohrm_timesheet_action_log[[#This Row],[timesheet_id]],ohrm_timesheet[timesheet_id],ohrm_timesheet[start_date],"NF",0,1)</f>
        <v>45446</v>
      </c>
      <c r="J1384" s="1">
        <f>_xlfn.XLOOKUP(ohrm_timesheet_action_log[[#This Row],[timesheet_id]],ohrm_timesheet[timesheet_id],ohrm_timesheet[end_date],"NF",0,1)</f>
        <v>45452</v>
      </c>
      <c r="K1384">
        <f>_xlfn.XLOOKUP(ohrm_timesheet_action_log[[#This Row],[timesheet_id]],ohrm_timesheet[timesheet_id],ohrm_timesheet[Year],"NF",0,1)</f>
        <v>2024</v>
      </c>
      <c r="L1384">
        <f>_xlfn.XLOOKUP(ohrm_timesheet_action_log[[#This Row],[timesheet_id]],ohrm_timesheet[timesheet_id],ohrm_timesheet[Month],"NF",0,1)</f>
        <v>6</v>
      </c>
    </row>
    <row r="1385" spans="1:12" x14ac:dyDescent="0.3">
      <c r="A1385">
        <v>834</v>
      </c>
      <c r="B1385">
        <v>1380</v>
      </c>
      <c r="C1385" t="s">
        <v>683</v>
      </c>
      <c r="D1385" t="s">
        <v>675</v>
      </c>
      <c r="E1385" s="1">
        <v>45481</v>
      </c>
      <c r="F1385">
        <v>100001</v>
      </c>
      <c r="G1385" t="str">
        <f>_xlfn.XLOOKUP(ohrm_timesheet_action_log[[#This Row],[timesheet_id]],ohrm_timesheet[timesheet_id],ohrm_timesheet[Employee Name],"NF",0,1)</f>
        <v>Shekhar Sharma</v>
      </c>
      <c r="H1385" t="str">
        <f>_xlfn.XLOOKUP(ohrm_timesheet_action_log[[#This Row],[timesheet_id]],ohrm_timesheet[timesheet_id],ohrm_timesheet[state],"NF",0,1)</f>
        <v>APPROVED</v>
      </c>
      <c r="I1385" s="1">
        <f>_xlfn.XLOOKUP(ohrm_timesheet_action_log[[#This Row],[timesheet_id]],ohrm_timesheet[timesheet_id],ohrm_timesheet[start_date],"NF",0,1)</f>
        <v>45460</v>
      </c>
      <c r="J1385" s="1">
        <f>_xlfn.XLOOKUP(ohrm_timesheet_action_log[[#This Row],[timesheet_id]],ohrm_timesheet[timesheet_id],ohrm_timesheet[end_date],"NF",0,1)</f>
        <v>45466</v>
      </c>
      <c r="K1385">
        <f>_xlfn.XLOOKUP(ohrm_timesheet_action_log[[#This Row],[timesheet_id]],ohrm_timesheet[timesheet_id],ohrm_timesheet[Year],"NF",0,1)</f>
        <v>2024</v>
      </c>
      <c r="L1385">
        <f>_xlfn.XLOOKUP(ohrm_timesheet_action_log[[#This Row],[timesheet_id]],ohrm_timesheet[timesheet_id],ohrm_timesheet[Month],"NF",0,1)</f>
        <v>6</v>
      </c>
    </row>
    <row r="1386" spans="1:12" x14ac:dyDescent="0.3">
      <c r="A1386">
        <v>836</v>
      </c>
      <c r="B1386">
        <v>1381</v>
      </c>
      <c r="C1386" t="s">
        <v>683</v>
      </c>
      <c r="D1386" t="s">
        <v>675</v>
      </c>
      <c r="E1386" s="1">
        <v>45481</v>
      </c>
      <c r="F1386">
        <v>100001</v>
      </c>
      <c r="G1386" t="str">
        <f>_xlfn.XLOOKUP(ohrm_timesheet_action_log[[#This Row],[timesheet_id]],ohrm_timesheet[timesheet_id],ohrm_timesheet[Employee Name],"NF",0,1)</f>
        <v>Shekhar Sharma</v>
      </c>
      <c r="H1386" t="str">
        <f>_xlfn.XLOOKUP(ohrm_timesheet_action_log[[#This Row],[timesheet_id]],ohrm_timesheet[timesheet_id],ohrm_timesheet[state],"NF",0,1)</f>
        <v>APPROVED</v>
      </c>
      <c r="I1386" s="1">
        <f>_xlfn.XLOOKUP(ohrm_timesheet_action_log[[#This Row],[timesheet_id]],ohrm_timesheet[timesheet_id],ohrm_timesheet[start_date],"NF",0,1)</f>
        <v>45453</v>
      </c>
      <c r="J1386" s="1">
        <f>_xlfn.XLOOKUP(ohrm_timesheet_action_log[[#This Row],[timesheet_id]],ohrm_timesheet[timesheet_id],ohrm_timesheet[end_date],"NF",0,1)</f>
        <v>45459</v>
      </c>
      <c r="K1386">
        <f>_xlfn.XLOOKUP(ohrm_timesheet_action_log[[#This Row],[timesheet_id]],ohrm_timesheet[timesheet_id],ohrm_timesheet[Year],"NF",0,1)</f>
        <v>2024</v>
      </c>
      <c r="L1386">
        <f>_xlfn.XLOOKUP(ohrm_timesheet_action_log[[#This Row],[timesheet_id]],ohrm_timesheet[timesheet_id],ohrm_timesheet[Month],"NF",0,1)</f>
        <v>6</v>
      </c>
    </row>
    <row r="1387" spans="1:12" x14ac:dyDescent="0.3">
      <c r="A1387">
        <v>835</v>
      </c>
      <c r="B1387">
        <v>1382</v>
      </c>
      <c r="C1387" t="s">
        <v>683</v>
      </c>
      <c r="D1387" t="s">
        <v>675</v>
      </c>
      <c r="E1387" s="1">
        <v>45481</v>
      </c>
      <c r="F1387">
        <v>100001</v>
      </c>
      <c r="G1387" t="str">
        <f>_xlfn.XLOOKUP(ohrm_timesheet_action_log[[#This Row],[timesheet_id]],ohrm_timesheet[timesheet_id],ohrm_timesheet[Employee Name],"NF",0,1)</f>
        <v>Shekhar Sharma</v>
      </c>
      <c r="H1387" t="str">
        <f>_xlfn.XLOOKUP(ohrm_timesheet_action_log[[#This Row],[timesheet_id]],ohrm_timesheet[timesheet_id],ohrm_timesheet[state],"NF",0,1)</f>
        <v>APPROVED</v>
      </c>
      <c r="I1387" s="1">
        <f>_xlfn.XLOOKUP(ohrm_timesheet_action_log[[#This Row],[timesheet_id]],ohrm_timesheet[timesheet_id],ohrm_timesheet[start_date],"NF",0,1)</f>
        <v>45446</v>
      </c>
      <c r="J1387" s="1">
        <f>_xlfn.XLOOKUP(ohrm_timesheet_action_log[[#This Row],[timesheet_id]],ohrm_timesheet[timesheet_id],ohrm_timesheet[end_date],"NF",0,1)</f>
        <v>45452</v>
      </c>
      <c r="K1387">
        <f>_xlfn.XLOOKUP(ohrm_timesheet_action_log[[#This Row],[timesheet_id]],ohrm_timesheet[timesheet_id],ohrm_timesheet[Year],"NF",0,1)</f>
        <v>2024</v>
      </c>
      <c r="L1387">
        <f>_xlfn.XLOOKUP(ohrm_timesheet_action_log[[#This Row],[timesheet_id]],ohrm_timesheet[timesheet_id],ohrm_timesheet[Month],"NF",0,1)</f>
        <v>6</v>
      </c>
    </row>
    <row r="1388" spans="1:12" x14ac:dyDescent="0.3">
      <c r="A1388">
        <v>821</v>
      </c>
      <c r="B1388">
        <v>1383</v>
      </c>
      <c r="D1388" t="s">
        <v>676</v>
      </c>
      <c r="E1388" s="1">
        <v>45481</v>
      </c>
      <c r="F1388">
        <v>100001</v>
      </c>
      <c r="G1388" t="str">
        <f>_xlfn.XLOOKUP(ohrm_timesheet_action_log[[#This Row],[timesheet_id]],ohrm_timesheet[timesheet_id],ohrm_timesheet[Employee Name],"NF",0,1)</f>
        <v>Dinesh Agrawal</v>
      </c>
      <c r="H1388" t="str">
        <f>_xlfn.XLOOKUP(ohrm_timesheet_action_log[[#This Row],[timesheet_id]],ohrm_timesheet[timesheet_id],ohrm_timesheet[state],"NF",0,1)</f>
        <v>APPROVED</v>
      </c>
      <c r="I1388" s="1">
        <f>_xlfn.XLOOKUP(ohrm_timesheet_action_log[[#This Row],[timesheet_id]],ohrm_timesheet[timesheet_id],ohrm_timesheet[start_date],"NF",0,1)</f>
        <v>45446</v>
      </c>
      <c r="J1388" s="1">
        <f>_xlfn.XLOOKUP(ohrm_timesheet_action_log[[#This Row],[timesheet_id]],ohrm_timesheet[timesheet_id],ohrm_timesheet[end_date],"NF",0,1)</f>
        <v>45452</v>
      </c>
      <c r="K1388">
        <f>_xlfn.XLOOKUP(ohrm_timesheet_action_log[[#This Row],[timesheet_id]],ohrm_timesheet[timesheet_id],ohrm_timesheet[Year],"NF",0,1)</f>
        <v>2024</v>
      </c>
      <c r="L1388">
        <f>_xlfn.XLOOKUP(ohrm_timesheet_action_log[[#This Row],[timesheet_id]],ohrm_timesheet[timesheet_id],ohrm_timesheet[Month],"NF",0,1)</f>
        <v>6</v>
      </c>
    </row>
    <row r="1389" spans="1:12" x14ac:dyDescent="0.3">
      <c r="A1389">
        <v>831</v>
      </c>
      <c r="B1389">
        <v>1384</v>
      </c>
      <c r="D1389" t="s">
        <v>676</v>
      </c>
      <c r="E1389" s="1">
        <v>45481</v>
      </c>
      <c r="F1389">
        <v>100001</v>
      </c>
      <c r="G1389" t="str">
        <f>_xlfn.XLOOKUP(ohrm_timesheet_action_log[[#This Row],[timesheet_id]],ohrm_timesheet[timesheet_id],ohrm_timesheet[Employee Name],"NF",0,1)</f>
        <v>Dinesh Agrawal</v>
      </c>
      <c r="H1389" t="str">
        <f>_xlfn.XLOOKUP(ohrm_timesheet_action_log[[#This Row],[timesheet_id]],ohrm_timesheet[timesheet_id],ohrm_timesheet[state],"NF",0,1)</f>
        <v>APPROVED</v>
      </c>
      <c r="I1389" s="1">
        <f>_xlfn.XLOOKUP(ohrm_timesheet_action_log[[#This Row],[timesheet_id]],ohrm_timesheet[timesheet_id],ohrm_timesheet[start_date],"NF",0,1)</f>
        <v>45453</v>
      </c>
      <c r="J1389" s="1">
        <f>_xlfn.XLOOKUP(ohrm_timesheet_action_log[[#This Row],[timesheet_id]],ohrm_timesheet[timesheet_id],ohrm_timesheet[end_date],"NF",0,1)</f>
        <v>45459</v>
      </c>
      <c r="K1389">
        <f>_xlfn.XLOOKUP(ohrm_timesheet_action_log[[#This Row],[timesheet_id]],ohrm_timesheet[timesheet_id],ohrm_timesheet[Year],"NF",0,1)</f>
        <v>2024</v>
      </c>
      <c r="L1389">
        <f>_xlfn.XLOOKUP(ohrm_timesheet_action_log[[#This Row],[timesheet_id]],ohrm_timesheet[timesheet_id],ohrm_timesheet[Month],"NF",0,1)</f>
        <v>6</v>
      </c>
    </row>
    <row r="1390" spans="1:12" x14ac:dyDescent="0.3">
      <c r="A1390">
        <v>858</v>
      </c>
      <c r="B1390">
        <v>1385</v>
      </c>
      <c r="D1390" t="s">
        <v>676</v>
      </c>
      <c r="E1390" s="1">
        <v>45481</v>
      </c>
      <c r="F1390">
        <v>100001</v>
      </c>
      <c r="G1390" t="str">
        <f>_xlfn.XLOOKUP(ohrm_timesheet_action_log[[#This Row],[timesheet_id]],ohrm_timesheet[timesheet_id],ohrm_timesheet[Employee Name],"NF",0,1)</f>
        <v>Dinesh Agrawal</v>
      </c>
      <c r="H1390" t="str">
        <f>_xlfn.XLOOKUP(ohrm_timesheet_action_log[[#This Row],[timesheet_id]],ohrm_timesheet[timesheet_id],ohrm_timesheet[state],"NF",0,1)</f>
        <v>APPROVED</v>
      </c>
      <c r="I1390" s="1">
        <f>_xlfn.XLOOKUP(ohrm_timesheet_action_log[[#This Row],[timesheet_id]],ohrm_timesheet[timesheet_id],ohrm_timesheet[start_date],"NF",0,1)</f>
        <v>45460</v>
      </c>
      <c r="J1390" s="1">
        <f>_xlfn.XLOOKUP(ohrm_timesheet_action_log[[#This Row],[timesheet_id]],ohrm_timesheet[timesheet_id],ohrm_timesheet[end_date],"NF",0,1)</f>
        <v>45466</v>
      </c>
      <c r="K1390">
        <f>_xlfn.XLOOKUP(ohrm_timesheet_action_log[[#This Row],[timesheet_id]],ohrm_timesheet[timesheet_id],ohrm_timesheet[Year],"NF",0,1)</f>
        <v>2024</v>
      </c>
      <c r="L1390">
        <f>_xlfn.XLOOKUP(ohrm_timesheet_action_log[[#This Row],[timesheet_id]],ohrm_timesheet[timesheet_id],ohrm_timesheet[Month],"NF",0,1)</f>
        <v>6</v>
      </c>
    </row>
    <row r="1391" spans="1:12" x14ac:dyDescent="0.3">
      <c r="A1391">
        <v>859</v>
      </c>
      <c r="B1391">
        <v>1386</v>
      </c>
      <c r="D1391" t="s">
        <v>676</v>
      </c>
      <c r="E1391" s="1">
        <v>45481</v>
      </c>
      <c r="F1391">
        <v>100001</v>
      </c>
      <c r="G1391" t="str">
        <f>_xlfn.XLOOKUP(ohrm_timesheet_action_log[[#This Row],[timesheet_id]],ohrm_timesheet[timesheet_id],ohrm_timesheet[Employee Name],"NF",0,1)</f>
        <v>Dinesh Agrawal</v>
      </c>
      <c r="H1391" t="str">
        <f>_xlfn.XLOOKUP(ohrm_timesheet_action_log[[#This Row],[timesheet_id]],ohrm_timesheet[timesheet_id],ohrm_timesheet[state],"NF",0,1)</f>
        <v>APPROVED</v>
      </c>
      <c r="I1391" s="1">
        <f>_xlfn.XLOOKUP(ohrm_timesheet_action_log[[#This Row],[timesheet_id]],ohrm_timesheet[timesheet_id],ohrm_timesheet[start_date],"NF",0,1)</f>
        <v>45467</v>
      </c>
      <c r="J1391" s="1">
        <f>_xlfn.XLOOKUP(ohrm_timesheet_action_log[[#This Row],[timesheet_id]],ohrm_timesheet[timesheet_id],ohrm_timesheet[end_date],"NF",0,1)</f>
        <v>45473</v>
      </c>
      <c r="K1391">
        <f>_xlfn.XLOOKUP(ohrm_timesheet_action_log[[#This Row],[timesheet_id]],ohrm_timesheet[timesheet_id],ohrm_timesheet[Year],"NF",0,1)</f>
        <v>2024</v>
      </c>
      <c r="L1391">
        <f>_xlfn.XLOOKUP(ohrm_timesheet_action_log[[#This Row],[timesheet_id]],ohrm_timesheet[timesheet_id],ohrm_timesheet[Month],"NF",0,1)</f>
        <v>6</v>
      </c>
    </row>
    <row r="1392" spans="1:12" x14ac:dyDescent="0.3">
      <c r="A1392">
        <v>852</v>
      </c>
      <c r="B1392">
        <v>1387</v>
      </c>
      <c r="D1392" t="s">
        <v>676</v>
      </c>
      <c r="E1392" s="1">
        <v>45481</v>
      </c>
      <c r="F1392">
        <v>100011</v>
      </c>
      <c r="G1392" t="str">
        <f>_xlfn.XLOOKUP(ohrm_timesheet_action_log[[#This Row],[timesheet_id]],ohrm_timesheet[timesheet_id],ohrm_timesheet[Employee Name],"NF",0,1)</f>
        <v>Harshal Ramesh Gharde</v>
      </c>
      <c r="H1392" t="str">
        <f>_xlfn.XLOOKUP(ohrm_timesheet_action_log[[#This Row],[timesheet_id]],ohrm_timesheet[timesheet_id],ohrm_timesheet[state],"NF",0,1)</f>
        <v>APPROVED</v>
      </c>
      <c r="I1392" s="1">
        <f>_xlfn.XLOOKUP(ohrm_timesheet_action_log[[#This Row],[timesheet_id]],ohrm_timesheet[timesheet_id],ohrm_timesheet[start_date],"NF",0,1)</f>
        <v>45474</v>
      </c>
      <c r="J1392" s="1">
        <f>_xlfn.XLOOKUP(ohrm_timesheet_action_log[[#This Row],[timesheet_id]],ohrm_timesheet[timesheet_id],ohrm_timesheet[end_date],"NF",0,1)</f>
        <v>45480</v>
      </c>
      <c r="K1392">
        <f>_xlfn.XLOOKUP(ohrm_timesheet_action_log[[#This Row],[timesheet_id]],ohrm_timesheet[timesheet_id],ohrm_timesheet[Year],"NF",0,1)</f>
        <v>2024</v>
      </c>
      <c r="L1392">
        <f>_xlfn.XLOOKUP(ohrm_timesheet_action_log[[#This Row],[timesheet_id]],ohrm_timesheet[timesheet_id],ohrm_timesheet[Month],"NF",0,1)</f>
        <v>7</v>
      </c>
    </row>
    <row r="1393" spans="1:12" x14ac:dyDescent="0.3">
      <c r="A1393">
        <v>864</v>
      </c>
      <c r="B1393">
        <v>1388</v>
      </c>
      <c r="D1393" t="s">
        <v>676</v>
      </c>
      <c r="E1393" s="1">
        <v>45488</v>
      </c>
      <c r="F1393">
        <v>100012</v>
      </c>
      <c r="G1393" t="str">
        <f>_xlfn.XLOOKUP(ohrm_timesheet_action_log[[#This Row],[timesheet_id]],ohrm_timesheet[timesheet_id],ohrm_timesheet[Employee Name],"NF",0,1)</f>
        <v>Partha Chakraborty</v>
      </c>
      <c r="H1393" t="str">
        <f>_xlfn.XLOOKUP(ohrm_timesheet_action_log[[#This Row],[timesheet_id]],ohrm_timesheet[timesheet_id],ohrm_timesheet[state],"NF",0,1)</f>
        <v>SUBMITTED</v>
      </c>
      <c r="I1393" s="1">
        <f>_xlfn.XLOOKUP(ohrm_timesheet_action_log[[#This Row],[timesheet_id]],ohrm_timesheet[timesheet_id],ohrm_timesheet[start_date],"NF",0,1)</f>
        <v>45481</v>
      </c>
      <c r="J1393" s="1">
        <f>_xlfn.XLOOKUP(ohrm_timesheet_action_log[[#This Row],[timesheet_id]],ohrm_timesheet[timesheet_id],ohrm_timesheet[end_date],"NF",0,1)</f>
        <v>45487</v>
      </c>
      <c r="K1393">
        <f>_xlfn.XLOOKUP(ohrm_timesheet_action_log[[#This Row],[timesheet_id]],ohrm_timesheet[timesheet_id],ohrm_timesheet[Year],"NF",0,1)</f>
        <v>2024</v>
      </c>
      <c r="L1393">
        <f>_xlfn.XLOOKUP(ohrm_timesheet_action_log[[#This Row],[timesheet_id]],ohrm_timesheet[timesheet_id],ohrm_timesheet[Month],"NF",0,1)</f>
        <v>7</v>
      </c>
    </row>
    <row r="1394" spans="1:12" x14ac:dyDescent="0.3">
      <c r="A1394">
        <v>855</v>
      </c>
      <c r="B1394">
        <v>1389</v>
      </c>
      <c r="D1394" t="s">
        <v>676</v>
      </c>
      <c r="E1394" s="1">
        <v>45491</v>
      </c>
      <c r="F1394">
        <v>100011</v>
      </c>
      <c r="G1394" t="str">
        <f>_xlfn.XLOOKUP(ohrm_timesheet_action_log[[#This Row],[timesheet_id]],ohrm_timesheet[timesheet_id],ohrm_timesheet[Employee Name],"NF",0,1)</f>
        <v>Harshal Ramesh Gharde</v>
      </c>
      <c r="H1394" t="str">
        <f>_xlfn.XLOOKUP(ohrm_timesheet_action_log[[#This Row],[timesheet_id]],ohrm_timesheet[timesheet_id],ohrm_timesheet[state],"NF",0,1)</f>
        <v>APPROVED</v>
      </c>
      <c r="I1394" s="1">
        <f>_xlfn.XLOOKUP(ohrm_timesheet_action_log[[#This Row],[timesheet_id]],ohrm_timesheet[timesheet_id],ohrm_timesheet[start_date],"NF",0,1)</f>
        <v>45481</v>
      </c>
      <c r="J1394" s="1">
        <f>_xlfn.XLOOKUP(ohrm_timesheet_action_log[[#This Row],[timesheet_id]],ohrm_timesheet[timesheet_id],ohrm_timesheet[end_date],"NF",0,1)</f>
        <v>45487</v>
      </c>
      <c r="K1394">
        <f>_xlfn.XLOOKUP(ohrm_timesheet_action_log[[#This Row],[timesheet_id]],ohrm_timesheet[timesheet_id],ohrm_timesheet[Year],"NF",0,1)</f>
        <v>2024</v>
      </c>
      <c r="L1394">
        <f>_xlfn.XLOOKUP(ohrm_timesheet_action_log[[#This Row],[timesheet_id]],ohrm_timesheet[timesheet_id],ohrm_timesheet[Month],"NF",0,1)</f>
        <v>7</v>
      </c>
    </row>
    <row r="1395" spans="1:12" x14ac:dyDescent="0.3">
      <c r="A1395">
        <v>821</v>
      </c>
      <c r="B1395">
        <v>1390</v>
      </c>
      <c r="D1395" t="s">
        <v>675</v>
      </c>
      <c r="E1395" s="1">
        <v>45496</v>
      </c>
      <c r="F1395">
        <v>3</v>
      </c>
      <c r="G1395" t="str">
        <f>_xlfn.XLOOKUP(ohrm_timesheet_action_log[[#This Row],[timesheet_id]],ohrm_timesheet[timesheet_id],ohrm_timesheet[Employee Name],"NF",0,1)</f>
        <v>Dinesh Agrawal</v>
      </c>
      <c r="H1395" t="str">
        <f>_xlfn.XLOOKUP(ohrm_timesheet_action_log[[#This Row],[timesheet_id]],ohrm_timesheet[timesheet_id],ohrm_timesheet[state],"NF",0,1)</f>
        <v>APPROVED</v>
      </c>
      <c r="I1395" s="1">
        <f>_xlfn.XLOOKUP(ohrm_timesheet_action_log[[#This Row],[timesheet_id]],ohrm_timesheet[timesheet_id],ohrm_timesheet[start_date],"NF",0,1)</f>
        <v>45446</v>
      </c>
      <c r="J1395" s="1">
        <f>_xlfn.XLOOKUP(ohrm_timesheet_action_log[[#This Row],[timesheet_id]],ohrm_timesheet[timesheet_id],ohrm_timesheet[end_date],"NF",0,1)</f>
        <v>45452</v>
      </c>
      <c r="K1395">
        <f>_xlfn.XLOOKUP(ohrm_timesheet_action_log[[#This Row],[timesheet_id]],ohrm_timesheet[timesheet_id],ohrm_timesheet[Year],"NF",0,1)</f>
        <v>2024</v>
      </c>
      <c r="L1395">
        <f>_xlfn.XLOOKUP(ohrm_timesheet_action_log[[#This Row],[timesheet_id]],ohrm_timesheet[timesheet_id],ohrm_timesheet[Month],"NF",0,1)</f>
        <v>6</v>
      </c>
    </row>
    <row r="1396" spans="1:12" x14ac:dyDescent="0.3">
      <c r="A1396">
        <v>831</v>
      </c>
      <c r="B1396">
        <v>1391</v>
      </c>
      <c r="D1396" t="s">
        <v>675</v>
      </c>
      <c r="E1396" s="1">
        <v>45496</v>
      </c>
      <c r="F1396">
        <v>3</v>
      </c>
      <c r="G1396" t="str">
        <f>_xlfn.XLOOKUP(ohrm_timesheet_action_log[[#This Row],[timesheet_id]],ohrm_timesheet[timesheet_id],ohrm_timesheet[Employee Name],"NF",0,1)</f>
        <v>Dinesh Agrawal</v>
      </c>
      <c r="H1396" t="str">
        <f>_xlfn.XLOOKUP(ohrm_timesheet_action_log[[#This Row],[timesheet_id]],ohrm_timesheet[timesheet_id],ohrm_timesheet[state],"NF",0,1)</f>
        <v>APPROVED</v>
      </c>
      <c r="I1396" s="1">
        <f>_xlfn.XLOOKUP(ohrm_timesheet_action_log[[#This Row],[timesheet_id]],ohrm_timesheet[timesheet_id],ohrm_timesheet[start_date],"NF",0,1)</f>
        <v>45453</v>
      </c>
      <c r="J1396" s="1">
        <f>_xlfn.XLOOKUP(ohrm_timesheet_action_log[[#This Row],[timesheet_id]],ohrm_timesheet[timesheet_id],ohrm_timesheet[end_date],"NF",0,1)</f>
        <v>45459</v>
      </c>
      <c r="K1396">
        <f>_xlfn.XLOOKUP(ohrm_timesheet_action_log[[#This Row],[timesheet_id]],ohrm_timesheet[timesheet_id],ohrm_timesheet[Year],"NF",0,1)</f>
        <v>2024</v>
      </c>
      <c r="L1396">
        <f>_xlfn.XLOOKUP(ohrm_timesheet_action_log[[#This Row],[timesheet_id]],ohrm_timesheet[timesheet_id],ohrm_timesheet[Month],"NF",0,1)</f>
        <v>6</v>
      </c>
    </row>
    <row r="1397" spans="1:12" x14ac:dyDescent="0.3">
      <c r="A1397">
        <v>858</v>
      </c>
      <c r="B1397">
        <v>1392</v>
      </c>
      <c r="D1397" t="s">
        <v>675</v>
      </c>
      <c r="E1397" s="1">
        <v>45496</v>
      </c>
      <c r="F1397">
        <v>3</v>
      </c>
      <c r="G1397" t="str">
        <f>_xlfn.XLOOKUP(ohrm_timesheet_action_log[[#This Row],[timesheet_id]],ohrm_timesheet[timesheet_id],ohrm_timesheet[Employee Name],"NF",0,1)</f>
        <v>Dinesh Agrawal</v>
      </c>
      <c r="H1397" t="str">
        <f>_xlfn.XLOOKUP(ohrm_timesheet_action_log[[#This Row],[timesheet_id]],ohrm_timesheet[timesheet_id],ohrm_timesheet[state],"NF",0,1)</f>
        <v>APPROVED</v>
      </c>
      <c r="I1397" s="1">
        <f>_xlfn.XLOOKUP(ohrm_timesheet_action_log[[#This Row],[timesheet_id]],ohrm_timesheet[timesheet_id],ohrm_timesheet[start_date],"NF",0,1)</f>
        <v>45460</v>
      </c>
      <c r="J1397" s="1">
        <f>_xlfn.XLOOKUP(ohrm_timesheet_action_log[[#This Row],[timesheet_id]],ohrm_timesheet[timesheet_id],ohrm_timesheet[end_date],"NF",0,1)</f>
        <v>45466</v>
      </c>
      <c r="K1397">
        <f>_xlfn.XLOOKUP(ohrm_timesheet_action_log[[#This Row],[timesheet_id]],ohrm_timesheet[timesheet_id],ohrm_timesheet[Year],"NF",0,1)</f>
        <v>2024</v>
      </c>
      <c r="L1397">
        <f>_xlfn.XLOOKUP(ohrm_timesheet_action_log[[#This Row],[timesheet_id]],ohrm_timesheet[timesheet_id],ohrm_timesheet[Month],"NF",0,1)</f>
        <v>6</v>
      </c>
    </row>
    <row r="1398" spans="1:12" x14ac:dyDescent="0.3">
      <c r="A1398">
        <v>859</v>
      </c>
      <c r="B1398">
        <v>1393</v>
      </c>
      <c r="D1398" t="s">
        <v>675</v>
      </c>
      <c r="E1398" s="1">
        <v>45496</v>
      </c>
      <c r="F1398">
        <v>3</v>
      </c>
      <c r="G1398" t="str">
        <f>_xlfn.XLOOKUP(ohrm_timesheet_action_log[[#This Row],[timesheet_id]],ohrm_timesheet[timesheet_id],ohrm_timesheet[Employee Name],"NF",0,1)</f>
        <v>Dinesh Agrawal</v>
      </c>
      <c r="H1398" t="str">
        <f>_xlfn.XLOOKUP(ohrm_timesheet_action_log[[#This Row],[timesheet_id]],ohrm_timesheet[timesheet_id],ohrm_timesheet[state],"NF",0,1)</f>
        <v>APPROVED</v>
      </c>
      <c r="I1398" s="1">
        <f>_xlfn.XLOOKUP(ohrm_timesheet_action_log[[#This Row],[timesheet_id]],ohrm_timesheet[timesheet_id],ohrm_timesheet[start_date],"NF",0,1)</f>
        <v>45467</v>
      </c>
      <c r="J1398" s="1">
        <f>_xlfn.XLOOKUP(ohrm_timesheet_action_log[[#This Row],[timesheet_id]],ohrm_timesheet[timesheet_id],ohrm_timesheet[end_date],"NF",0,1)</f>
        <v>45473</v>
      </c>
      <c r="K1398">
        <f>_xlfn.XLOOKUP(ohrm_timesheet_action_log[[#This Row],[timesheet_id]],ohrm_timesheet[timesheet_id],ohrm_timesheet[Year],"NF",0,1)</f>
        <v>2024</v>
      </c>
      <c r="L1398">
        <f>_xlfn.XLOOKUP(ohrm_timesheet_action_log[[#This Row],[timesheet_id]],ohrm_timesheet[timesheet_id],ohrm_timesheet[Month],"NF",0,1)</f>
        <v>6</v>
      </c>
    </row>
    <row r="1399" spans="1:12" x14ac:dyDescent="0.3">
      <c r="A1399">
        <v>837</v>
      </c>
      <c r="B1399">
        <v>1394</v>
      </c>
      <c r="D1399" t="s">
        <v>675</v>
      </c>
      <c r="E1399" s="1">
        <v>45496</v>
      </c>
      <c r="F1399">
        <v>3</v>
      </c>
      <c r="G1399" t="str">
        <f>_xlfn.XLOOKUP(ohrm_timesheet_action_log[[#This Row],[timesheet_id]],ohrm_timesheet[timesheet_id],ohrm_timesheet[Employee Name],"NF",0,1)</f>
        <v>Gaurav Kokcha</v>
      </c>
      <c r="H1399" t="str">
        <f>_xlfn.XLOOKUP(ohrm_timesheet_action_log[[#This Row],[timesheet_id]],ohrm_timesheet[timesheet_id],ohrm_timesheet[state],"NF",0,1)</f>
        <v>APPROVED</v>
      </c>
      <c r="I1399" s="1">
        <f>_xlfn.XLOOKUP(ohrm_timesheet_action_log[[#This Row],[timesheet_id]],ohrm_timesheet[timesheet_id],ohrm_timesheet[start_date],"NF",0,1)</f>
        <v>45467</v>
      </c>
      <c r="J1399" s="1">
        <f>_xlfn.XLOOKUP(ohrm_timesheet_action_log[[#This Row],[timesheet_id]],ohrm_timesheet[timesheet_id],ohrm_timesheet[end_date],"NF",0,1)</f>
        <v>45473</v>
      </c>
      <c r="K1399">
        <f>_xlfn.XLOOKUP(ohrm_timesheet_action_log[[#This Row],[timesheet_id]],ohrm_timesheet[timesheet_id],ohrm_timesheet[Year],"NF",0,1)</f>
        <v>2024</v>
      </c>
      <c r="L1399">
        <f>_xlfn.XLOOKUP(ohrm_timesheet_action_log[[#This Row],[timesheet_id]],ohrm_timesheet[timesheet_id],ohrm_timesheet[Month],"NF",0,1)</f>
        <v>6</v>
      </c>
    </row>
    <row r="1400" spans="1:12" x14ac:dyDescent="0.3">
      <c r="A1400">
        <v>870</v>
      </c>
      <c r="B1400">
        <v>1395</v>
      </c>
      <c r="D1400" t="s">
        <v>676</v>
      </c>
      <c r="E1400" s="1">
        <v>45498</v>
      </c>
      <c r="F1400">
        <v>16</v>
      </c>
      <c r="G1400" t="str">
        <f>_xlfn.XLOOKUP(ohrm_timesheet_action_log[[#This Row],[timesheet_id]],ohrm_timesheet[timesheet_id],ohrm_timesheet[Employee Name],"NF",0,1)</f>
        <v>Neha Chaudhary</v>
      </c>
      <c r="H1400" t="str">
        <f>_xlfn.XLOOKUP(ohrm_timesheet_action_log[[#This Row],[timesheet_id]],ohrm_timesheet[timesheet_id],ohrm_timesheet[state],"NF",0,1)</f>
        <v>APPROVED</v>
      </c>
      <c r="I1400" s="1">
        <f>_xlfn.XLOOKUP(ohrm_timesheet_action_log[[#This Row],[timesheet_id]],ohrm_timesheet[timesheet_id],ohrm_timesheet[start_date],"NF",0,1)</f>
        <v>45474</v>
      </c>
      <c r="J1400" s="1">
        <f>_xlfn.XLOOKUP(ohrm_timesheet_action_log[[#This Row],[timesheet_id]],ohrm_timesheet[timesheet_id],ohrm_timesheet[end_date],"NF",0,1)</f>
        <v>45480</v>
      </c>
      <c r="K1400">
        <f>_xlfn.XLOOKUP(ohrm_timesheet_action_log[[#This Row],[timesheet_id]],ohrm_timesheet[timesheet_id],ohrm_timesheet[Year],"NF",0,1)</f>
        <v>2024</v>
      </c>
      <c r="L1400">
        <f>_xlfn.XLOOKUP(ohrm_timesheet_action_log[[#This Row],[timesheet_id]],ohrm_timesheet[timesheet_id],ohrm_timesheet[Month],"NF",0,1)</f>
        <v>7</v>
      </c>
    </row>
    <row r="1401" spans="1:12" x14ac:dyDescent="0.3">
      <c r="A1401">
        <v>856</v>
      </c>
      <c r="B1401">
        <v>1396</v>
      </c>
      <c r="D1401" t="s">
        <v>676</v>
      </c>
      <c r="E1401" s="1">
        <v>45498</v>
      </c>
      <c r="F1401">
        <v>16</v>
      </c>
      <c r="G1401" t="str">
        <f>_xlfn.XLOOKUP(ohrm_timesheet_action_log[[#This Row],[timesheet_id]],ohrm_timesheet[timesheet_id],ohrm_timesheet[Employee Name],"NF",0,1)</f>
        <v>Neha Chaudhary</v>
      </c>
      <c r="H1401" t="str">
        <f>_xlfn.XLOOKUP(ohrm_timesheet_action_log[[#This Row],[timesheet_id]],ohrm_timesheet[timesheet_id],ohrm_timesheet[state],"NF",0,1)</f>
        <v>APPROVED</v>
      </c>
      <c r="I1401" s="1">
        <f>_xlfn.XLOOKUP(ohrm_timesheet_action_log[[#This Row],[timesheet_id]],ohrm_timesheet[timesheet_id],ohrm_timesheet[start_date],"NF",0,1)</f>
        <v>45481</v>
      </c>
      <c r="J1401" s="1">
        <f>_xlfn.XLOOKUP(ohrm_timesheet_action_log[[#This Row],[timesheet_id]],ohrm_timesheet[timesheet_id],ohrm_timesheet[end_date],"NF",0,1)</f>
        <v>45487</v>
      </c>
      <c r="K1401">
        <f>_xlfn.XLOOKUP(ohrm_timesheet_action_log[[#This Row],[timesheet_id]],ohrm_timesheet[timesheet_id],ohrm_timesheet[Year],"NF",0,1)</f>
        <v>2024</v>
      </c>
      <c r="L1401">
        <f>_xlfn.XLOOKUP(ohrm_timesheet_action_log[[#This Row],[timesheet_id]],ohrm_timesheet[timesheet_id],ohrm_timesheet[Month],"NF",0,1)</f>
        <v>7</v>
      </c>
    </row>
    <row r="1402" spans="1:12" x14ac:dyDescent="0.3">
      <c r="A1402">
        <v>871</v>
      </c>
      <c r="B1402">
        <v>1397</v>
      </c>
      <c r="D1402" t="s">
        <v>676</v>
      </c>
      <c r="E1402" s="1">
        <v>45498</v>
      </c>
      <c r="F1402">
        <v>16</v>
      </c>
      <c r="G1402" t="str">
        <f>_xlfn.XLOOKUP(ohrm_timesheet_action_log[[#This Row],[timesheet_id]],ohrm_timesheet[timesheet_id],ohrm_timesheet[Employee Name],"NF",0,1)</f>
        <v>Neha Chaudhary</v>
      </c>
      <c r="H1402" t="str">
        <f>_xlfn.XLOOKUP(ohrm_timesheet_action_log[[#This Row],[timesheet_id]],ohrm_timesheet[timesheet_id],ohrm_timesheet[state],"NF",0,1)</f>
        <v>APPROVED</v>
      </c>
      <c r="I1402" s="1">
        <f>_xlfn.XLOOKUP(ohrm_timesheet_action_log[[#This Row],[timesheet_id]],ohrm_timesheet[timesheet_id],ohrm_timesheet[start_date],"NF",0,1)</f>
        <v>45488</v>
      </c>
      <c r="J1402" s="1">
        <f>_xlfn.XLOOKUP(ohrm_timesheet_action_log[[#This Row],[timesheet_id]],ohrm_timesheet[timesheet_id],ohrm_timesheet[end_date],"NF",0,1)</f>
        <v>45494</v>
      </c>
      <c r="K1402">
        <f>_xlfn.XLOOKUP(ohrm_timesheet_action_log[[#This Row],[timesheet_id]],ohrm_timesheet[timesheet_id],ohrm_timesheet[Year],"NF",0,1)</f>
        <v>2024</v>
      </c>
      <c r="L1402">
        <f>_xlfn.XLOOKUP(ohrm_timesheet_action_log[[#This Row],[timesheet_id]],ohrm_timesheet[timesheet_id],ohrm_timesheet[Month],"NF",0,1)</f>
        <v>7</v>
      </c>
    </row>
    <row r="1403" spans="1:12" x14ac:dyDescent="0.3">
      <c r="A1403">
        <v>776</v>
      </c>
      <c r="B1403">
        <v>1398</v>
      </c>
      <c r="D1403" t="s">
        <v>676</v>
      </c>
      <c r="E1403" s="1">
        <v>45498</v>
      </c>
      <c r="F1403">
        <v>100006</v>
      </c>
      <c r="G1403" t="str">
        <f>_xlfn.XLOOKUP(ohrm_timesheet_action_log[[#This Row],[timesheet_id]],ohrm_timesheet[timesheet_id],ohrm_timesheet[Employee Name],"NF",0,1)</f>
        <v>Sourav Rathor</v>
      </c>
      <c r="H1403" t="str">
        <f>_xlfn.XLOOKUP(ohrm_timesheet_action_log[[#This Row],[timesheet_id]],ohrm_timesheet[timesheet_id],ohrm_timesheet[state],"NF",0,1)</f>
        <v>APPROVED</v>
      </c>
      <c r="I1403" s="1">
        <f>_xlfn.XLOOKUP(ohrm_timesheet_action_log[[#This Row],[timesheet_id]],ohrm_timesheet[timesheet_id],ohrm_timesheet[start_date],"NF",0,1)</f>
        <v>45390</v>
      </c>
      <c r="J1403" s="1">
        <f>_xlfn.XLOOKUP(ohrm_timesheet_action_log[[#This Row],[timesheet_id]],ohrm_timesheet[timesheet_id],ohrm_timesheet[end_date],"NF",0,1)</f>
        <v>45396</v>
      </c>
      <c r="K1403">
        <f>_xlfn.XLOOKUP(ohrm_timesheet_action_log[[#This Row],[timesheet_id]],ohrm_timesheet[timesheet_id],ohrm_timesheet[Year],"NF",0,1)</f>
        <v>2024</v>
      </c>
      <c r="L1403">
        <f>_xlfn.XLOOKUP(ohrm_timesheet_action_log[[#This Row],[timesheet_id]],ohrm_timesheet[timesheet_id],ohrm_timesheet[Month],"NF",0,1)</f>
        <v>4</v>
      </c>
    </row>
    <row r="1404" spans="1:12" x14ac:dyDescent="0.3">
      <c r="A1404">
        <v>866</v>
      </c>
      <c r="B1404">
        <v>1399</v>
      </c>
      <c r="D1404" t="s">
        <v>676</v>
      </c>
      <c r="E1404" s="1">
        <v>45502</v>
      </c>
      <c r="F1404">
        <v>100011</v>
      </c>
      <c r="G1404" t="str">
        <f>_xlfn.XLOOKUP(ohrm_timesheet_action_log[[#This Row],[timesheet_id]],ohrm_timesheet[timesheet_id],ohrm_timesheet[Employee Name],"NF",0,1)</f>
        <v>Harshal Ramesh Gharde</v>
      </c>
      <c r="H1404" t="str">
        <f>_xlfn.XLOOKUP(ohrm_timesheet_action_log[[#This Row],[timesheet_id]],ohrm_timesheet[timesheet_id],ohrm_timesheet[state],"NF",0,1)</f>
        <v>APPROVED</v>
      </c>
      <c r="I1404" s="1">
        <f>_xlfn.XLOOKUP(ohrm_timesheet_action_log[[#This Row],[timesheet_id]],ohrm_timesheet[timesheet_id],ohrm_timesheet[start_date],"NF",0,1)</f>
        <v>45488</v>
      </c>
      <c r="J1404" s="1">
        <f>_xlfn.XLOOKUP(ohrm_timesheet_action_log[[#This Row],[timesheet_id]],ohrm_timesheet[timesheet_id],ohrm_timesheet[end_date],"NF",0,1)</f>
        <v>45494</v>
      </c>
      <c r="K1404">
        <f>_xlfn.XLOOKUP(ohrm_timesheet_action_log[[#This Row],[timesheet_id]],ohrm_timesheet[timesheet_id],ohrm_timesheet[Year],"NF",0,1)</f>
        <v>2024</v>
      </c>
      <c r="L1404">
        <f>_xlfn.XLOOKUP(ohrm_timesheet_action_log[[#This Row],[timesheet_id]],ohrm_timesheet[timesheet_id],ohrm_timesheet[Month],"NF",0,1)</f>
        <v>7</v>
      </c>
    </row>
    <row r="1405" spans="1:12" x14ac:dyDescent="0.3">
      <c r="A1405">
        <v>861</v>
      </c>
      <c r="B1405">
        <v>1400</v>
      </c>
      <c r="D1405" t="s">
        <v>676</v>
      </c>
      <c r="E1405" s="1">
        <v>45502</v>
      </c>
      <c r="F1405">
        <v>100009</v>
      </c>
      <c r="G1405" t="str">
        <f>_xlfn.XLOOKUP(ohrm_timesheet_action_log[[#This Row],[timesheet_id]],ohrm_timesheet[timesheet_id],ohrm_timesheet[Employee Name],"NF",0,1)</f>
        <v>Preeti Tyagi</v>
      </c>
      <c r="H1405" t="str">
        <f>_xlfn.XLOOKUP(ohrm_timesheet_action_log[[#This Row],[timesheet_id]],ohrm_timesheet[timesheet_id],ohrm_timesheet[state],"NF",0,1)</f>
        <v>APPROVED</v>
      </c>
      <c r="I1405" s="1">
        <f>_xlfn.XLOOKUP(ohrm_timesheet_action_log[[#This Row],[timesheet_id]],ohrm_timesheet[timesheet_id],ohrm_timesheet[start_date],"NF",0,1)</f>
        <v>45481</v>
      </c>
      <c r="J1405" s="1">
        <f>_xlfn.XLOOKUP(ohrm_timesheet_action_log[[#This Row],[timesheet_id]],ohrm_timesheet[timesheet_id],ohrm_timesheet[end_date],"NF",0,1)</f>
        <v>45487</v>
      </c>
      <c r="K1405">
        <f>_xlfn.XLOOKUP(ohrm_timesheet_action_log[[#This Row],[timesheet_id]],ohrm_timesheet[timesheet_id],ohrm_timesheet[Year],"NF",0,1)</f>
        <v>2024</v>
      </c>
      <c r="L1405">
        <f>_xlfn.XLOOKUP(ohrm_timesheet_action_log[[#This Row],[timesheet_id]],ohrm_timesheet[timesheet_id],ohrm_timesheet[Month],"NF",0,1)</f>
        <v>7</v>
      </c>
    </row>
    <row r="1406" spans="1:12" x14ac:dyDescent="0.3">
      <c r="A1406">
        <v>874</v>
      </c>
      <c r="B1406">
        <v>1401</v>
      </c>
      <c r="D1406" t="s">
        <v>676</v>
      </c>
      <c r="E1406" s="1">
        <v>45502</v>
      </c>
      <c r="F1406">
        <v>100009</v>
      </c>
      <c r="G1406" t="str">
        <f>_xlfn.XLOOKUP(ohrm_timesheet_action_log[[#This Row],[timesheet_id]],ohrm_timesheet[timesheet_id],ohrm_timesheet[Employee Name],"NF",0,1)</f>
        <v>Preeti Tyagi</v>
      </c>
      <c r="H1406" t="str">
        <f>_xlfn.XLOOKUP(ohrm_timesheet_action_log[[#This Row],[timesheet_id]],ohrm_timesheet[timesheet_id],ohrm_timesheet[state],"NF",0,1)</f>
        <v>APPROVED</v>
      </c>
      <c r="I1406" s="1">
        <f>_xlfn.XLOOKUP(ohrm_timesheet_action_log[[#This Row],[timesheet_id]],ohrm_timesheet[timesheet_id],ohrm_timesheet[start_date],"NF",0,1)</f>
        <v>45488</v>
      </c>
      <c r="J1406" s="1">
        <f>_xlfn.XLOOKUP(ohrm_timesheet_action_log[[#This Row],[timesheet_id]],ohrm_timesheet[timesheet_id],ohrm_timesheet[end_date],"NF",0,1)</f>
        <v>45494</v>
      </c>
      <c r="K1406">
        <f>_xlfn.XLOOKUP(ohrm_timesheet_action_log[[#This Row],[timesheet_id]],ohrm_timesheet[timesheet_id],ohrm_timesheet[Year],"NF",0,1)</f>
        <v>2024</v>
      </c>
      <c r="L1406">
        <f>_xlfn.XLOOKUP(ohrm_timesheet_action_log[[#This Row],[timesheet_id]],ohrm_timesheet[timesheet_id],ohrm_timesheet[Month],"NF",0,1)</f>
        <v>7</v>
      </c>
    </row>
    <row r="1407" spans="1:12" x14ac:dyDescent="0.3">
      <c r="A1407">
        <v>875</v>
      </c>
      <c r="B1407">
        <v>1402</v>
      </c>
      <c r="D1407" t="s">
        <v>676</v>
      </c>
      <c r="E1407" s="1">
        <v>45502</v>
      </c>
      <c r="F1407">
        <v>100009</v>
      </c>
      <c r="G1407" t="str">
        <f>_xlfn.XLOOKUP(ohrm_timesheet_action_log[[#This Row],[timesheet_id]],ohrm_timesheet[timesheet_id],ohrm_timesheet[Employee Name],"NF",0,1)</f>
        <v>Preeti Tyagi</v>
      </c>
      <c r="H1407" t="str">
        <f>_xlfn.XLOOKUP(ohrm_timesheet_action_log[[#This Row],[timesheet_id]],ohrm_timesheet[timesheet_id],ohrm_timesheet[state],"NF",0,1)</f>
        <v>APPROVED</v>
      </c>
      <c r="I1407" s="1">
        <f>_xlfn.XLOOKUP(ohrm_timesheet_action_log[[#This Row],[timesheet_id]],ohrm_timesheet[timesheet_id],ohrm_timesheet[start_date],"NF",0,1)</f>
        <v>45495</v>
      </c>
      <c r="J1407" s="1">
        <f>_xlfn.XLOOKUP(ohrm_timesheet_action_log[[#This Row],[timesheet_id]],ohrm_timesheet[timesheet_id],ohrm_timesheet[end_date],"NF",0,1)</f>
        <v>45501</v>
      </c>
      <c r="K1407">
        <f>_xlfn.XLOOKUP(ohrm_timesheet_action_log[[#This Row],[timesheet_id]],ohrm_timesheet[timesheet_id],ohrm_timesheet[Year],"NF",0,1)</f>
        <v>2024</v>
      </c>
      <c r="L1407">
        <f>_xlfn.XLOOKUP(ohrm_timesheet_action_log[[#This Row],[timesheet_id]],ohrm_timesheet[timesheet_id],ohrm_timesheet[Month],"NF",0,1)</f>
        <v>7</v>
      </c>
    </row>
    <row r="1408" spans="1:12" x14ac:dyDescent="0.3">
      <c r="A1408">
        <v>873</v>
      </c>
      <c r="B1408">
        <v>1403</v>
      </c>
      <c r="D1408" t="s">
        <v>676</v>
      </c>
      <c r="E1408" s="1">
        <v>45502</v>
      </c>
      <c r="F1408">
        <v>100009</v>
      </c>
      <c r="G1408" t="str">
        <f>_xlfn.XLOOKUP(ohrm_timesheet_action_log[[#This Row],[timesheet_id]],ohrm_timesheet[timesheet_id],ohrm_timesheet[Employee Name],"NF",0,1)</f>
        <v>Preeti Tyagi</v>
      </c>
      <c r="H1408" t="str">
        <f>_xlfn.XLOOKUP(ohrm_timesheet_action_log[[#This Row],[timesheet_id]],ohrm_timesheet[timesheet_id],ohrm_timesheet[state],"NF",0,1)</f>
        <v>APPROVED</v>
      </c>
      <c r="I1408" s="1">
        <f>_xlfn.XLOOKUP(ohrm_timesheet_action_log[[#This Row],[timesheet_id]],ohrm_timesheet[timesheet_id],ohrm_timesheet[start_date],"NF",0,1)</f>
        <v>45502</v>
      </c>
      <c r="J1408" s="1">
        <f>_xlfn.XLOOKUP(ohrm_timesheet_action_log[[#This Row],[timesheet_id]],ohrm_timesheet[timesheet_id],ohrm_timesheet[end_date],"NF",0,1)</f>
        <v>45508</v>
      </c>
      <c r="K1408">
        <f>_xlfn.XLOOKUP(ohrm_timesheet_action_log[[#This Row],[timesheet_id]],ohrm_timesheet[timesheet_id],ohrm_timesheet[Year],"NF",0,1)</f>
        <v>2024</v>
      </c>
      <c r="L1408">
        <f>_xlfn.XLOOKUP(ohrm_timesheet_action_log[[#This Row],[timesheet_id]],ohrm_timesheet[timesheet_id],ohrm_timesheet[Month],"NF",0,1)</f>
        <v>7</v>
      </c>
    </row>
    <row r="1409" spans="1:12" x14ac:dyDescent="0.3">
      <c r="A1409">
        <v>876</v>
      </c>
      <c r="B1409">
        <v>1404</v>
      </c>
      <c r="D1409" t="s">
        <v>676</v>
      </c>
      <c r="E1409" s="1">
        <v>45502</v>
      </c>
      <c r="F1409">
        <v>100011</v>
      </c>
      <c r="G1409" t="str">
        <f>_xlfn.XLOOKUP(ohrm_timesheet_action_log[[#This Row],[timesheet_id]],ohrm_timesheet[timesheet_id],ohrm_timesheet[Employee Name],"NF",0,1)</f>
        <v>Harshal Ramesh Gharde</v>
      </c>
      <c r="H1409" t="str">
        <f>_xlfn.XLOOKUP(ohrm_timesheet_action_log[[#This Row],[timesheet_id]],ohrm_timesheet[timesheet_id],ohrm_timesheet[state],"NF",0,1)</f>
        <v>APPROVED</v>
      </c>
      <c r="I1409" s="1">
        <f>_xlfn.XLOOKUP(ohrm_timesheet_action_log[[#This Row],[timesheet_id]],ohrm_timesheet[timesheet_id],ohrm_timesheet[start_date],"NF",0,1)</f>
        <v>45495</v>
      </c>
      <c r="J1409" s="1">
        <f>_xlfn.XLOOKUP(ohrm_timesheet_action_log[[#This Row],[timesheet_id]],ohrm_timesheet[timesheet_id],ohrm_timesheet[end_date],"NF",0,1)</f>
        <v>45501</v>
      </c>
      <c r="K1409">
        <f>_xlfn.XLOOKUP(ohrm_timesheet_action_log[[#This Row],[timesheet_id]],ohrm_timesheet[timesheet_id],ohrm_timesheet[Year],"NF",0,1)</f>
        <v>2024</v>
      </c>
      <c r="L1409">
        <f>_xlfn.XLOOKUP(ohrm_timesheet_action_log[[#This Row],[timesheet_id]],ohrm_timesheet[timesheet_id],ohrm_timesheet[Month],"NF",0,1)</f>
        <v>7</v>
      </c>
    </row>
    <row r="1410" spans="1:12" x14ac:dyDescent="0.3">
      <c r="A1410">
        <v>839</v>
      </c>
      <c r="B1410">
        <v>1405</v>
      </c>
      <c r="D1410" t="s">
        <v>676</v>
      </c>
      <c r="E1410" s="1">
        <v>45506</v>
      </c>
      <c r="F1410">
        <v>6</v>
      </c>
      <c r="G1410" t="str">
        <f>_xlfn.XLOOKUP(ohrm_timesheet_action_log[[#This Row],[timesheet_id]],ohrm_timesheet[timesheet_id],ohrm_timesheet[Employee Name],"NF",0,1)</f>
        <v>Shekhar Sharma</v>
      </c>
      <c r="H1410" t="str">
        <f>_xlfn.XLOOKUP(ohrm_timesheet_action_log[[#This Row],[timesheet_id]],ohrm_timesheet[timesheet_id],ohrm_timesheet[state],"NF",0,1)</f>
        <v>APPROVED</v>
      </c>
      <c r="I1410" s="1">
        <f>_xlfn.XLOOKUP(ohrm_timesheet_action_log[[#This Row],[timesheet_id]],ohrm_timesheet[timesheet_id],ohrm_timesheet[start_date],"NF",0,1)</f>
        <v>45467</v>
      </c>
      <c r="J1410" s="1">
        <f>_xlfn.XLOOKUP(ohrm_timesheet_action_log[[#This Row],[timesheet_id]],ohrm_timesheet[timesheet_id],ohrm_timesheet[end_date],"NF",0,1)</f>
        <v>45473</v>
      </c>
      <c r="K1410">
        <f>_xlfn.XLOOKUP(ohrm_timesheet_action_log[[#This Row],[timesheet_id]],ohrm_timesheet[timesheet_id],ohrm_timesheet[Year],"NF",0,1)</f>
        <v>2024</v>
      </c>
      <c r="L1410">
        <f>_xlfn.XLOOKUP(ohrm_timesheet_action_log[[#This Row],[timesheet_id]],ohrm_timesheet[timesheet_id],ohrm_timesheet[Month],"NF",0,1)</f>
        <v>6</v>
      </c>
    </row>
    <row r="1411" spans="1:12" x14ac:dyDescent="0.3">
      <c r="A1411">
        <v>880</v>
      </c>
      <c r="B1411">
        <v>1406</v>
      </c>
      <c r="D1411" t="s">
        <v>676</v>
      </c>
      <c r="E1411" s="1">
        <v>45506</v>
      </c>
      <c r="F1411">
        <v>6</v>
      </c>
      <c r="G1411" t="str">
        <f>_xlfn.XLOOKUP(ohrm_timesheet_action_log[[#This Row],[timesheet_id]],ohrm_timesheet[timesheet_id],ohrm_timesheet[Employee Name],"NF",0,1)</f>
        <v>Shekhar Sharma</v>
      </c>
      <c r="H1411" t="str">
        <f>_xlfn.XLOOKUP(ohrm_timesheet_action_log[[#This Row],[timesheet_id]],ohrm_timesheet[timesheet_id],ohrm_timesheet[state],"NF",0,1)</f>
        <v>APPROVED</v>
      </c>
      <c r="I1411" s="1">
        <f>_xlfn.XLOOKUP(ohrm_timesheet_action_log[[#This Row],[timesheet_id]],ohrm_timesheet[timesheet_id],ohrm_timesheet[start_date],"NF",0,1)</f>
        <v>45474</v>
      </c>
      <c r="J1411" s="1">
        <f>_xlfn.XLOOKUP(ohrm_timesheet_action_log[[#This Row],[timesheet_id]],ohrm_timesheet[timesheet_id],ohrm_timesheet[end_date],"NF",0,1)</f>
        <v>45480</v>
      </c>
      <c r="K1411">
        <f>_xlfn.XLOOKUP(ohrm_timesheet_action_log[[#This Row],[timesheet_id]],ohrm_timesheet[timesheet_id],ohrm_timesheet[Year],"NF",0,1)</f>
        <v>2024</v>
      </c>
      <c r="L1411">
        <f>_xlfn.XLOOKUP(ohrm_timesheet_action_log[[#This Row],[timesheet_id]],ohrm_timesheet[timesheet_id],ohrm_timesheet[Month],"NF",0,1)</f>
        <v>7</v>
      </c>
    </row>
    <row r="1412" spans="1:12" x14ac:dyDescent="0.3">
      <c r="A1412">
        <v>862</v>
      </c>
      <c r="B1412">
        <v>1407</v>
      </c>
      <c r="D1412" t="s">
        <v>676</v>
      </c>
      <c r="E1412" s="1">
        <v>45506</v>
      </c>
      <c r="F1412">
        <v>6</v>
      </c>
      <c r="G1412" t="str">
        <f>_xlfn.XLOOKUP(ohrm_timesheet_action_log[[#This Row],[timesheet_id]],ohrm_timesheet[timesheet_id],ohrm_timesheet[Employee Name],"NF",0,1)</f>
        <v>Shekhar Sharma</v>
      </c>
      <c r="H1412" t="str">
        <f>_xlfn.XLOOKUP(ohrm_timesheet_action_log[[#This Row],[timesheet_id]],ohrm_timesheet[timesheet_id],ohrm_timesheet[state],"NF",0,1)</f>
        <v>APPROVED</v>
      </c>
      <c r="I1412" s="1">
        <f>_xlfn.XLOOKUP(ohrm_timesheet_action_log[[#This Row],[timesheet_id]],ohrm_timesheet[timesheet_id],ohrm_timesheet[start_date],"NF",0,1)</f>
        <v>45481</v>
      </c>
      <c r="J1412" s="1">
        <f>_xlfn.XLOOKUP(ohrm_timesheet_action_log[[#This Row],[timesheet_id]],ohrm_timesheet[timesheet_id],ohrm_timesheet[end_date],"NF",0,1)</f>
        <v>45487</v>
      </c>
      <c r="K1412">
        <f>_xlfn.XLOOKUP(ohrm_timesheet_action_log[[#This Row],[timesheet_id]],ohrm_timesheet[timesheet_id],ohrm_timesheet[Year],"NF",0,1)</f>
        <v>2024</v>
      </c>
      <c r="L1412">
        <f>_xlfn.XLOOKUP(ohrm_timesheet_action_log[[#This Row],[timesheet_id]],ohrm_timesheet[timesheet_id],ohrm_timesheet[Month],"NF",0,1)</f>
        <v>7</v>
      </c>
    </row>
    <row r="1413" spans="1:12" x14ac:dyDescent="0.3">
      <c r="A1413">
        <v>881</v>
      </c>
      <c r="B1413">
        <v>1408</v>
      </c>
      <c r="D1413" t="s">
        <v>676</v>
      </c>
      <c r="E1413" s="1">
        <v>45506</v>
      </c>
      <c r="F1413">
        <v>6</v>
      </c>
      <c r="G1413" t="str">
        <f>_xlfn.XLOOKUP(ohrm_timesheet_action_log[[#This Row],[timesheet_id]],ohrm_timesheet[timesheet_id],ohrm_timesheet[Employee Name],"NF",0,1)</f>
        <v>Shekhar Sharma</v>
      </c>
      <c r="H1413" t="str">
        <f>_xlfn.XLOOKUP(ohrm_timesheet_action_log[[#This Row],[timesheet_id]],ohrm_timesheet[timesheet_id],ohrm_timesheet[state],"NF",0,1)</f>
        <v>APPROVED</v>
      </c>
      <c r="I1413" s="1">
        <f>_xlfn.XLOOKUP(ohrm_timesheet_action_log[[#This Row],[timesheet_id]],ohrm_timesheet[timesheet_id],ohrm_timesheet[start_date],"NF",0,1)</f>
        <v>45488</v>
      </c>
      <c r="J1413" s="1">
        <f>_xlfn.XLOOKUP(ohrm_timesheet_action_log[[#This Row],[timesheet_id]],ohrm_timesheet[timesheet_id],ohrm_timesheet[end_date],"NF",0,1)</f>
        <v>45494</v>
      </c>
      <c r="K1413">
        <f>_xlfn.XLOOKUP(ohrm_timesheet_action_log[[#This Row],[timesheet_id]],ohrm_timesheet[timesheet_id],ohrm_timesheet[Year],"NF",0,1)</f>
        <v>2024</v>
      </c>
      <c r="L1413">
        <f>_xlfn.XLOOKUP(ohrm_timesheet_action_log[[#This Row],[timesheet_id]],ohrm_timesheet[timesheet_id],ohrm_timesheet[Month],"NF",0,1)</f>
        <v>7</v>
      </c>
    </row>
    <row r="1414" spans="1:12" x14ac:dyDescent="0.3">
      <c r="A1414">
        <v>882</v>
      </c>
      <c r="B1414">
        <v>1409</v>
      </c>
      <c r="D1414" t="s">
        <v>676</v>
      </c>
      <c r="E1414" s="1">
        <v>45506</v>
      </c>
      <c r="F1414">
        <v>6</v>
      </c>
      <c r="G1414" t="str">
        <f>_xlfn.XLOOKUP(ohrm_timesheet_action_log[[#This Row],[timesheet_id]],ohrm_timesheet[timesheet_id],ohrm_timesheet[Employee Name],"NF",0,1)</f>
        <v>Shekhar Sharma</v>
      </c>
      <c r="H1414" t="str">
        <f>_xlfn.XLOOKUP(ohrm_timesheet_action_log[[#This Row],[timesheet_id]],ohrm_timesheet[timesheet_id],ohrm_timesheet[state],"NF",0,1)</f>
        <v>APPROVED</v>
      </c>
      <c r="I1414" s="1">
        <f>_xlfn.XLOOKUP(ohrm_timesheet_action_log[[#This Row],[timesheet_id]],ohrm_timesheet[timesheet_id],ohrm_timesheet[start_date],"NF",0,1)</f>
        <v>45495</v>
      </c>
      <c r="J1414" s="1">
        <f>_xlfn.XLOOKUP(ohrm_timesheet_action_log[[#This Row],[timesheet_id]],ohrm_timesheet[timesheet_id],ohrm_timesheet[end_date],"NF",0,1)</f>
        <v>45501</v>
      </c>
      <c r="K1414">
        <f>_xlfn.XLOOKUP(ohrm_timesheet_action_log[[#This Row],[timesheet_id]],ohrm_timesheet[timesheet_id],ohrm_timesheet[Year],"NF",0,1)</f>
        <v>2024</v>
      </c>
      <c r="L1414">
        <f>_xlfn.XLOOKUP(ohrm_timesheet_action_log[[#This Row],[timesheet_id]],ohrm_timesheet[timesheet_id],ohrm_timesheet[Month],"NF",0,1)</f>
        <v>7</v>
      </c>
    </row>
    <row r="1415" spans="1:12" x14ac:dyDescent="0.3">
      <c r="A1415">
        <v>879</v>
      </c>
      <c r="B1415">
        <v>1410</v>
      </c>
      <c r="D1415" t="s">
        <v>676</v>
      </c>
      <c r="E1415" s="1">
        <v>45506</v>
      </c>
      <c r="F1415">
        <v>6</v>
      </c>
      <c r="G1415" t="str">
        <f>_xlfn.XLOOKUP(ohrm_timesheet_action_log[[#This Row],[timesheet_id]],ohrm_timesheet[timesheet_id],ohrm_timesheet[Employee Name],"NF",0,1)</f>
        <v>Shekhar Sharma</v>
      </c>
      <c r="H1415" t="str">
        <f>_xlfn.XLOOKUP(ohrm_timesheet_action_log[[#This Row],[timesheet_id]],ohrm_timesheet[timesheet_id],ohrm_timesheet[state],"NF",0,1)</f>
        <v>APPROVED</v>
      </c>
      <c r="I1415" s="1">
        <f>_xlfn.XLOOKUP(ohrm_timesheet_action_log[[#This Row],[timesheet_id]],ohrm_timesheet[timesheet_id],ohrm_timesheet[start_date],"NF",0,1)</f>
        <v>45502</v>
      </c>
      <c r="J1415" s="1">
        <f>_xlfn.XLOOKUP(ohrm_timesheet_action_log[[#This Row],[timesheet_id]],ohrm_timesheet[timesheet_id],ohrm_timesheet[end_date],"NF",0,1)</f>
        <v>45508</v>
      </c>
      <c r="K1415">
        <f>_xlfn.XLOOKUP(ohrm_timesheet_action_log[[#This Row],[timesheet_id]],ohrm_timesheet[timesheet_id],ohrm_timesheet[Year],"NF",0,1)</f>
        <v>2024</v>
      </c>
      <c r="L1415">
        <f>_xlfn.XLOOKUP(ohrm_timesheet_action_log[[#This Row],[timesheet_id]],ohrm_timesheet[timesheet_id],ohrm_timesheet[Month],"NF",0,1)</f>
        <v>7</v>
      </c>
    </row>
    <row r="1416" spans="1:12" x14ac:dyDescent="0.3">
      <c r="A1416">
        <v>869</v>
      </c>
      <c r="B1416">
        <v>1411</v>
      </c>
      <c r="D1416" t="s">
        <v>676</v>
      </c>
      <c r="E1416" s="1">
        <v>45509</v>
      </c>
      <c r="F1416">
        <v>16</v>
      </c>
      <c r="G1416" t="str">
        <f>_xlfn.XLOOKUP(ohrm_timesheet_action_log[[#This Row],[timesheet_id]],ohrm_timesheet[timesheet_id],ohrm_timesheet[Employee Name],"NF",0,1)</f>
        <v>Neha Chaudhary</v>
      </c>
      <c r="H1416" t="str">
        <f>_xlfn.XLOOKUP(ohrm_timesheet_action_log[[#This Row],[timesheet_id]],ohrm_timesheet[timesheet_id],ohrm_timesheet[state],"NF",0,1)</f>
        <v>APPROVED</v>
      </c>
      <c r="I1416" s="1">
        <f>_xlfn.XLOOKUP(ohrm_timesheet_action_log[[#This Row],[timesheet_id]],ohrm_timesheet[timesheet_id],ohrm_timesheet[start_date],"NF",0,1)</f>
        <v>45495</v>
      </c>
      <c r="J1416" s="1">
        <f>_xlfn.XLOOKUP(ohrm_timesheet_action_log[[#This Row],[timesheet_id]],ohrm_timesheet[timesheet_id],ohrm_timesheet[end_date],"NF",0,1)</f>
        <v>45501</v>
      </c>
      <c r="K1416">
        <f>_xlfn.XLOOKUP(ohrm_timesheet_action_log[[#This Row],[timesheet_id]],ohrm_timesheet[timesheet_id],ohrm_timesheet[Year],"NF",0,1)</f>
        <v>2024</v>
      </c>
      <c r="L1416">
        <f>_xlfn.XLOOKUP(ohrm_timesheet_action_log[[#This Row],[timesheet_id]],ohrm_timesheet[timesheet_id],ohrm_timesheet[Month],"NF",0,1)</f>
        <v>7</v>
      </c>
    </row>
    <row r="1417" spans="1:12" x14ac:dyDescent="0.3">
      <c r="A1417">
        <v>887</v>
      </c>
      <c r="B1417">
        <v>1412</v>
      </c>
      <c r="D1417" t="s">
        <v>676</v>
      </c>
      <c r="E1417" s="1">
        <v>45509</v>
      </c>
      <c r="F1417">
        <v>16</v>
      </c>
      <c r="G1417" t="str">
        <f>_xlfn.XLOOKUP(ohrm_timesheet_action_log[[#This Row],[timesheet_id]],ohrm_timesheet[timesheet_id],ohrm_timesheet[Employee Name],"NF",0,1)</f>
        <v>Neha Chaudhary</v>
      </c>
      <c r="H1417" t="str">
        <f>_xlfn.XLOOKUP(ohrm_timesheet_action_log[[#This Row],[timesheet_id]],ohrm_timesheet[timesheet_id],ohrm_timesheet[state],"NF",0,1)</f>
        <v>APPROVED</v>
      </c>
      <c r="I1417" s="1">
        <f>_xlfn.XLOOKUP(ohrm_timesheet_action_log[[#This Row],[timesheet_id]],ohrm_timesheet[timesheet_id],ohrm_timesheet[start_date],"NF",0,1)</f>
        <v>45502</v>
      </c>
      <c r="J1417" s="1">
        <f>_xlfn.XLOOKUP(ohrm_timesheet_action_log[[#This Row],[timesheet_id]],ohrm_timesheet[timesheet_id],ohrm_timesheet[end_date],"NF",0,1)</f>
        <v>45508</v>
      </c>
      <c r="K1417">
        <f>_xlfn.XLOOKUP(ohrm_timesheet_action_log[[#This Row],[timesheet_id]],ohrm_timesheet[timesheet_id],ohrm_timesheet[Year],"NF",0,1)</f>
        <v>2024</v>
      </c>
      <c r="L1417">
        <f>_xlfn.XLOOKUP(ohrm_timesheet_action_log[[#This Row],[timesheet_id]],ohrm_timesheet[timesheet_id],ohrm_timesheet[Month],"NF",0,1)</f>
        <v>7</v>
      </c>
    </row>
    <row r="1418" spans="1:12" x14ac:dyDescent="0.3">
      <c r="A1418">
        <v>872</v>
      </c>
      <c r="B1418">
        <v>1413</v>
      </c>
      <c r="D1418" t="s">
        <v>676</v>
      </c>
      <c r="E1418" s="1">
        <v>45509</v>
      </c>
      <c r="F1418">
        <v>100011</v>
      </c>
      <c r="G1418" t="str">
        <f>_xlfn.XLOOKUP(ohrm_timesheet_action_log[[#This Row],[timesheet_id]],ohrm_timesheet[timesheet_id],ohrm_timesheet[Employee Name],"NF",0,1)</f>
        <v>Harshal Ramesh Gharde</v>
      </c>
      <c r="H1418" t="str">
        <f>_xlfn.XLOOKUP(ohrm_timesheet_action_log[[#This Row],[timesheet_id]],ohrm_timesheet[timesheet_id],ohrm_timesheet[state],"NF",0,1)</f>
        <v>APPROVED</v>
      </c>
      <c r="I1418" s="1">
        <f>_xlfn.XLOOKUP(ohrm_timesheet_action_log[[#This Row],[timesheet_id]],ohrm_timesheet[timesheet_id],ohrm_timesheet[start_date],"NF",0,1)</f>
        <v>45502</v>
      </c>
      <c r="J1418" s="1">
        <f>_xlfn.XLOOKUP(ohrm_timesheet_action_log[[#This Row],[timesheet_id]],ohrm_timesheet[timesheet_id],ohrm_timesheet[end_date],"NF",0,1)</f>
        <v>45508</v>
      </c>
      <c r="K1418">
        <f>_xlfn.XLOOKUP(ohrm_timesheet_action_log[[#This Row],[timesheet_id]],ohrm_timesheet[timesheet_id],ohrm_timesheet[Year],"NF",0,1)</f>
        <v>2024</v>
      </c>
      <c r="L1418">
        <f>_xlfn.XLOOKUP(ohrm_timesheet_action_log[[#This Row],[timesheet_id]],ohrm_timesheet[timesheet_id],ohrm_timesheet[Month],"NF",0,1)</f>
        <v>7</v>
      </c>
    </row>
    <row r="1419" spans="1:12" x14ac:dyDescent="0.3">
      <c r="A1419">
        <v>872</v>
      </c>
      <c r="B1419">
        <v>1414</v>
      </c>
      <c r="C1419" t="s">
        <v>683</v>
      </c>
      <c r="D1419" t="s">
        <v>675</v>
      </c>
      <c r="E1419" s="1">
        <v>45510</v>
      </c>
      <c r="F1419">
        <v>100001</v>
      </c>
      <c r="G1419" t="str">
        <f>_xlfn.XLOOKUP(ohrm_timesheet_action_log[[#This Row],[timesheet_id]],ohrm_timesheet[timesheet_id],ohrm_timesheet[Employee Name],"NF",0,1)</f>
        <v>Harshal Ramesh Gharde</v>
      </c>
      <c r="H1419" t="str">
        <f>_xlfn.XLOOKUP(ohrm_timesheet_action_log[[#This Row],[timesheet_id]],ohrm_timesheet[timesheet_id],ohrm_timesheet[state],"NF",0,1)</f>
        <v>APPROVED</v>
      </c>
      <c r="I1419" s="1">
        <f>_xlfn.XLOOKUP(ohrm_timesheet_action_log[[#This Row],[timesheet_id]],ohrm_timesheet[timesheet_id],ohrm_timesheet[start_date],"NF",0,1)</f>
        <v>45502</v>
      </c>
      <c r="J1419" s="1">
        <f>_xlfn.XLOOKUP(ohrm_timesheet_action_log[[#This Row],[timesheet_id]],ohrm_timesheet[timesheet_id],ohrm_timesheet[end_date],"NF",0,1)</f>
        <v>45508</v>
      </c>
      <c r="K1419">
        <f>_xlfn.XLOOKUP(ohrm_timesheet_action_log[[#This Row],[timesheet_id]],ohrm_timesheet[timesheet_id],ohrm_timesheet[Year],"NF",0,1)</f>
        <v>2024</v>
      </c>
      <c r="L1419">
        <f>_xlfn.XLOOKUP(ohrm_timesheet_action_log[[#This Row],[timesheet_id]],ohrm_timesheet[timesheet_id],ohrm_timesheet[Month],"NF",0,1)</f>
        <v>7</v>
      </c>
    </row>
    <row r="1420" spans="1:12" x14ac:dyDescent="0.3">
      <c r="A1420">
        <v>876</v>
      </c>
      <c r="B1420">
        <v>1415</v>
      </c>
      <c r="C1420" t="s">
        <v>683</v>
      </c>
      <c r="D1420" t="s">
        <v>675</v>
      </c>
      <c r="E1420" s="1">
        <v>45510</v>
      </c>
      <c r="F1420">
        <v>100001</v>
      </c>
      <c r="G1420" t="str">
        <f>_xlfn.XLOOKUP(ohrm_timesheet_action_log[[#This Row],[timesheet_id]],ohrm_timesheet[timesheet_id],ohrm_timesheet[Employee Name],"NF",0,1)</f>
        <v>Harshal Ramesh Gharde</v>
      </c>
      <c r="H1420" t="str">
        <f>_xlfn.XLOOKUP(ohrm_timesheet_action_log[[#This Row],[timesheet_id]],ohrm_timesheet[timesheet_id],ohrm_timesheet[state],"NF",0,1)</f>
        <v>APPROVED</v>
      </c>
      <c r="I1420" s="1">
        <f>_xlfn.XLOOKUP(ohrm_timesheet_action_log[[#This Row],[timesheet_id]],ohrm_timesheet[timesheet_id],ohrm_timesheet[start_date],"NF",0,1)</f>
        <v>45495</v>
      </c>
      <c r="J1420" s="1">
        <f>_xlfn.XLOOKUP(ohrm_timesheet_action_log[[#This Row],[timesheet_id]],ohrm_timesheet[timesheet_id],ohrm_timesheet[end_date],"NF",0,1)</f>
        <v>45501</v>
      </c>
      <c r="K1420">
        <f>_xlfn.XLOOKUP(ohrm_timesheet_action_log[[#This Row],[timesheet_id]],ohrm_timesheet[timesheet_id],ohrm_timesheet[Year],"NF",0,1)</f>
        <v>2024</v>
      </c>
      <c r="L1420">
        <f>_xlfn.XLOOKUP(ohrm_timesheet_action_log[[#This Row],[timesheet_id]],ohrm_timesheet[timesheet_id],ohrm_timesheet[Month],"NF",0,1)</f>
        <v>7</v>
      </c>
    </row>
    <row r="1421" spans="1:12" x14ac:dyDescent="0.3">
      <c r="A1421">
        <v>866</v>
      </c>
      <c r="B1421">
        <v>1416</v>
      </c>
      <c r="C1421" t="s">
        <v>683</v>
      </c>
      <c r="D1421" t="s">
        <v>675</v>
      </c>
      <c r="E1421" s="1">
        <v>45510</v>
      </c>
      <c r="F1421">
        <v>100001</v>
      </c>
      <c r="G1421" t="str">
        <f>_xlfn.XLOOKUP(ohrm_timesheet_action_log[[#This Row],[timesheet_id]],ohrm_timesheet[timesheet_id],ohrm_timesheet[Employee Name],"NF",0,1)</f>
        <v>Harshal Ramesh Gharde</v>
      </c>
      <c r="H1421" t="str">
        <f>_xlfn.XLOOKUP(ohrm_timesheet_action_log[[#This Row],[timesheet_id]],ohrm_timesheet[timesheet_id],ohrm_timesheet[state],"NF",0,1)</f>
        <v>APPROVED</v>
      </c>
      <c r="I1421" s="1">
        <f>_xlfn.XLOOKUP(ohrm_timesheet_action_log[[#This Row],[timesheet_id]],ohrm_timesheet[timesheet_id],ohrm_timesheet[start_date],"NF",0,1)</f>
        <v>45488</v>
      </c>
      <c r="J1421" s="1">
        <f>_xlfn.XLOOKUP(ohrm_timesheet_action_log[[#This Row],[timesheet_id]],ohrm_timesheet[timesheet_id],ohrm_timesheet[end_date],"NF",0,1)</f>
        <v>45494</v>
      </c>
      <c r="K1421">
        <f>_xlfn.XLOOKUP(ohrm_timesheet_action_log[[#This Row],[timesheet_id]],ohrm_timesheet[timesheet_id],ohrm_timesheet[Year],"NF",0,1)</f>
        <v>2024</v>
      </c>
      <c r="L1421">
        <f>_xlfn.XLOOKUP(ohrm_timesheet_action_log[[#This Row],[timesheet_id]],ohrm_timesheet[timesheet_id],ohrm_timesheet[Month],"NF",0,1)</f>
        <v>7</v>
      </c>
    </row>
    <row r="1422" spans="1:12" x14ac:dyDescent="0.3">
      <c r="A1422">
        <v>855</v>
      </c>
      <c r="B1422">
        <v>1417</v>
      </c>
      <c r="C1422" t="s">
        <v>683</v>
      </c>
      <c r="D1422" t="s">
        <v>675</v>
      </c>
      <c r="E1422" s="1">
        <v>45510</v>
      </c>
      <c r="F1422">
        <v>100001</v>
      </c>
      <c r="G1422" t="str">
        <f>_xlfn.XLOOKUP(ohrm_timesheet_action_log[[#This Row],[timesheet_id]],ohrm_timesheet[timesheet_id],ohrm_timesheet[Employee Name],"NF",0,1)</f>
        <v>Harshal Ramesh Gharde</v>
      </c>
      <c r="H1422" t="str">
        <f>_xlfn.XLOOKUP(ohrm_timesheet_action_log[[#This Row],[timesheet_id]],ohrm_timesheet[timesheet_id],ohrm_timesheet[state],"NF",0,1)</f>
        <v>APPROVED</v>
      </c>
      <c r="I1422" s="1">
        <f>_xlfn.XLOOKUP(ohrm_timesheet_action_log[[#This Row],[timesheet_id]],ohrm_timesheet[timesheet_id],ohrm_timesheet[start_date],"NF",0,1)</f>
        <v>45481</v>
      </c>
      <c r="J1422" s="1">
        <f>_xlfn.XLOOKUP(ohrm_timesheet_action_log[[#This Row],[timesheet_id]],ohrm_timesheet[timesheet_id],ohrm_timesheet[end_date],"NF",0,1)</f>
        <v>45487</v>
      </c>
      <c r="K1422">
        <f>_xlfn.XLOOKUP(ohrm_timesheet_action_log[[#This Row],[timesheet_id]],ohrm_timesheet[timesheet_id],ohrm_timesheet[Year],"NF",0,1)</f>
        <v>2024</v>
      </c>
      <c r="L1422">
        <f>_xlfn.XLOOKUP(ohrm_timesheet_action_log[[#This Row],[timesheet_id]],ohrm_timesheet[timesheet_id],ohrm_timesheet[Month],"NF",0,1)</f>
        <v>7</v>
      </c>
    </row>
    <row r="1423" spans="1:12" x14ac:dyDescent="0.3">
      <c r="A1423">
        <v>852</v>
      </c>
      <c r="B1423">
        <v>1418</v>
      </c>
      <c r="C1423" t="s">
        <v>683</v>
      </c>
      <c r="D1423" t="s">
        <v>675</v>
      </c>
      <c r="E1423" s="1">
        <v>45510</v>
      </c>
      <c r="F1423">
        <v>100001</v>
      </c>
      <c r="G1423" t="str">
        <f>_xlfn.XLOOKUP(ohrm_timesheet_action_log[[#This Row],[timesheet_id]],ohrm_timesheet[timesheet_id],ohrm_timesheet[Employee Name],"NF",0,1)</f>
        <v>Harshal Ramesh Gharde</v>
      </c>
      <c r="H1423" t="str">
        <f>_xlfn.XLOOKUP(ohrm_timesheet_action_log[[#This Row],[timesheet_id]],ohrm_timesheet[timesheet_id],ohrm_timesheet[state],"NF",0,1)</f>
        <v>APPROVED</v>
      </c>
      <c r="I1423" s="1">
        <f>_xlfn.XLOOKUP(ohrm_timesheet_action_log[[#This Row],[timesheet_id]],ohrm_timesheet[timesheet_id],ohrm_timesheet[start_date],"NF",0,1)</f>
        <v>45474</v>
      </c>
      <c r="J1423" s="1">
        <f>_xlfn.XLOOKUP(ohrm_timesheet_action_log[[#This Row],[timesheet_id]],ohrm_timesheet[timesheet_id],ohrm_timesheet[end_date],"NF",0,1)</f>
        <v>45480</v>
      </c>
      <c r="K1423">
        <f>_xlfn.XLOOKUP(ohrm_timesheet_action_log[[#This Row],[timesheet_id]],ohrm_timesheet[timesheet_id],ohrm_timesheet[Year],"NF",0,1)</f>
        <v>2024</v>
      </c>
      <c r="L1423">
        <f>_xlfn.XLOOKUP(ohrm_timesheet_action_log[[#This Row],[timesheet_id]],ohrm_timesheet[timesheet_id],ohrm_timesheet[Month],"NF",0,1)</f>
        <v>7</v>
      </c>
    </row>
    <row r="1424" spans="1:12" x14ac:dyDescent="0.3">
      <c r="A1424">
        <v>879</v>
      </c>
      <c r="B1424">
        <v>1419</v>
      </c>
      <c r="C1424" t="s">
        <v>683</v>
      </c>
      <c r="D1424" t="s">
        <v>675</v>
      </c>
      <c r="E1424" s="1">
        <v>45510</v>
      </c>
      <c r="F1424">
        <v>100001</v>
      </c>
      <c r="G1424" t="str">
        <f>_xlfn.XLOOKUP(ohrm_timesheet_action_log[[#This Row],[timesheet_id]],ohrm_timesheet[timesheet_id],ohrm_timesheet[Employee Name],"NF",0,1)</f>
        <v>Shekhar Sharma</v>
      </c>
      <c r="H1424" t="str">
        <f>_xlfn.XLOOKUP(ohrm_timesheet_action_log[[#This Row],[timesheet_id]],ohrm_timesheet[timesheet_id],ohrm_timesheet[state],"NF",0,1)</f>
        <v>APPROVED</v>
      </c>
      <c r="I1424" s="1">
        <f>_xlfn.XLOOKUP(ohrm_timesheet_action_log[[#This Row],[timesheet_id]],ohrm_timesheet[timesheet_id],ohrm_timesheet[start_date],"NF",0,1)</f>
        <v>45502</v>
      </c>
      <c r="J1424" s="1">
        <f>_xlfn.XLOOKUP(ohrm_timesheet_action_log[[#This Row],[timesheet_id]],ohrm_timesheet[timesheet_id],ohrm_timesheet[end_date],"NF",0,1)</f>
        <v>45508</v>
      </c>
      <c r="K1424">
        <f>_xlfn.XLOOKUP(ohrm_timesheet_action_log[[#This Row],[timesheet_id]],ohrm_timesheet[timesheet_id],ohrm_timesheet[Year],"NF",0,1)</f>
        <v>2024</v>
      </c>
      <c r="L1424">
        <f>_xlfn.XLOOKUP(ohrm_timesheet_action_log[[#This Row],[timesheet_id]],ohrm_timesheet[timesheet_id],ohrm_timesheet[Month],"NF",0,1)</f>
        <v>7</v>
      </c>
    </row>
    <row r="1425" spans="1:12" x14ac:dyDescent="0.3">
      <c r="A1425">
        <v>882</v>
      </c>
      <c r="B1425">
        <v>1420</v>
      </c>
      <c r="C1425" t="s">
        <v>683</v>
      </c>
      <c r="D1425" t="s">
        <v>675</v>
      </c>
      <c r="E1425" s="1">
        <v>45510</v>
      </c>
      <c r="F1425">
        <v>100001</v>
      </c>
      <c r="G1425" t="str">
        <f>_xlfn.XLOOKUP(ohrm_timesheet_action_log[[#This Row],[timesheet_id]],ohrm_timesheet[timesheet_id],ohrm_timesheet[Employee Name],"NF",0,1)</f>
        <v>Shekhar Sharma</v>
      </c>
      <c r="H1425" t="str">
        <f>_xlfn.XLOOKUP(ohrm_timesheet_action_log[[#This Row],[timesheet_id]],ohrm_timesheet[timesheet_id],ohrm_timesheet[state],"NF",0,1)</f>
        <v>APPROVED</v>
      </c>
      <c r="I1425" s="1">
        <f>_xlfn.XLOOKUP(ohrm_timesheet_action_log[[#This Row],[timesheet_id]],ohrm_timesheet[timesheet_id],ohrm_timesheet[start_date],"NF",0,1)</f>
        <v>45495</v>
      </c>
      <c r="J1425" s="1">
        <f>_xlfn.XLOOKUP(ohrm_timesheet_action_log[[#This Row],[timesheet_id]],ohrm_timesheet[timesheet_id],ohrm_timesheet[end_date],"NF",0,1)</f>
        <v>45501</v>
      </c>
      <c r="K1425">
        <f>_xlfn.XLOOKUP(ohrm_timesheet_action_log[[#This Row],[timesheet_id]],ohrm_timesheet[timesheet_id],ohrm_timesheet[Year],"NF",0,1)</f>
        <v>2024</v>
      </c>
      <c r="L1425">
        <f>_xlfn.XLOOKUP(ohrm_timesheet_action_log[[#This Row],[timesheet_id]],ohrm_timesheet[timesheet_id],ohrm_timesheet[Month],"NF",0,1)</f>
        <v>7</v>
      </c>
    </row>
    <row r="1426" spans="1:12" x14ac:dyDescent="0.3">
      <c r="A1426">
        <v>881</v>
      </c>
      <c r="B1426">
        <v>1421</v>
      </c>
      <c r="C1426" t="s">
        <v>683</v>
      </c>
      <c r="D1426" t="s">
        <v>675</v>
      </c>
      <c r="E1426" s="1">
        <v>45510</v>
      </c>
      <c r="F1426">
        <v>100001</v>
      </c>
      <c r="G1426" t="str">
        <f>_xlfn.XLOOKUP(ohrm_timesheet_action_log[[#This Row],[timesheet_id]],ohrm_timesheet[timesheet_id],ohrm_timesheet[Employee Name],"NF",0,1)</f>
        <v>Shekhar Sharma</v>
      </c>
      <c r="H1426" t="str">
        <f>_xlfn.XLOOKUP(ohrm_timesheet_action_log[[#This Row],[timesheet_id]],ohrm_timesheet[timesheet_id],ohrm_timesheet[state],"NF",0,1)</f>
        <v>APPROVED</v>
      </c>
      <c r="I1426" s="1">
        <f>_xlfn.XLOOKUP(ohrm_timesheet_action_log[[#This Row],[timesheet_id]],ohrm_timesheet[timesheet_id],ohrm_timesheet[start_date],"NF",0,1)</f>
        <v>45488</v>
      </c>
      <c r="J1426" s="1">
        <f>_xlfn.XLOOKUP(ohrm_timesheet_action_log[[#This Row],[timesheet_id]],ohrm_timesheet[timesheet_id],ohrm_timesheet[end_date],"NF",0,1)</f>
        <v>45494</v>
      </c>
      <c r="K1426">
        <f>_xlfn.XLOOKUP(ohrm_timesheet_action_log[[#This Row],[timesheet_id]],ohrm_timesheet[timesheet_id],ohrm_timesheet[Year],"NF",0,1)</f>
        <v>2024</v>
      </c>
      <c r="L1426">
        <f>_xlfn.XLOOKUP(ohrm_timesheet_action_log[[#This Row],[timesheet_id]],ohrm_timesheet[timesheet_id],ohrm_timesheet[Month],"NF",0,1)</f>
        <v>7</v>
      </c>
    </row>
    <row r="1427" spans="1:12" x14ac:dyDescent="0.3">
      <c r="A1427">
        <v>862</v>
      </c>
      <c r="B1427">
        <v>1422</v>
      </c>
      <c r="C1427" t="s">
        <v>683</v>
      </c>
      <c r="D1427" t="s">
        <v>675</v>
      </c>
      <c r="E1427" s="1">
        <v>45510</v>
      </c>
      <c r="F1427">
        <v>100001</v>
      </c>
      <c r="G1427" t="str">
        <f>_xlfn.XLOOKUP(ohrm_timesheet_action_log[[#This Row],[timesheet_id]],ohrm_timesheet[timesheet_id],ohrm_timesheet[Employee Name],"NF",0,1)</f>
        <v>Shekhar Sharma</v>
      </c>
      <c r="H1427" t="str">
        <f>_xlfn.XLOOKUP(ohrm_timesheet_action_log[[#This Row],[timesheet_id]],ohrm_timesheet[timesheet_id],ohrm_timesheet[state],"NF",0,1)</f>
        <v>APPROVED</v>
      </c>
      <c r="I1427" s="1">
        <f>_xlfn.XLOOKUP(ohrm_timesheet_action_log[[#This Row],[timesheet_id]],ohrm_timesheet[timesheet_id],ohrm_timesheet[start_date],"NF",0,1)</f>
        <v>45481</v>
      </c>
      <c r="J1427" s="1">
        <f>_xlfn.XLOOKUP(ohrm_timesheet_action_log[[#This Row],[timesheet_id]],ohrm_timesheet[timesheet_id],ohrm_timesheet[end_date],"NF",0,1)</f>
        <v>45487</v>
      </c>
      <c r="K1427">
        <f>_xlfn.XLOOKUP(ohrm_timesheet_action_log[[#This Row],[timesheet_id]],ohrm_timesheet[timesheet_id],ohrm_timesheet[Year],"NF",0,1)</f>
        <v>2024</v>
      </c>
      <c r="L1427">
        <f>_xlfn.XLOOKUP(ohrm_timesheet_action_log[[#This Row],[timesheet_id]],ohrm_timesheet[timesheet_id],ohrm_timesheet[Month],"NF",0,1)</f>
        <v>7</v>
      </c>
    </row>
    <row r="1428" spans="1:12" x14ac:dyDescent="0.3">
      <c r="A1428">
        <v>880</v>
      </c>
      <c r="B1428">
        <v>1423</v>
      </c>
      <c r="C1428" t="s">
        <v>683</v>
      </c>
      <c r="D1428" t="s">
        <v>675</v>
      </c>
      <c r="E1428" s="1">
        <v>45510</v>
      </c>
      <c r="F1428">
        <v>100001</v>
      </c>
      <c r="G1428" t="str">
        <f>_xlfn.XLOOKUP(ohrm_timesheet_action_log[[#This Row],[timesheet_id]],ohrm_timesheet[timesheet_id],ohrm_timesheet[Employee Name],"NF",0,1)</f>
        <v>Shekhar Sharma</v>
      </c>
      <c r="H1428" t="str">
        <f>_xlfn.XLOOKUP(ohrm_timesheet_action_log[[#This Row],[timesheet_id]],ohrm_timesheet[timesheet_id],ohrm_timesheet[state],"NF",0,1)</f>
        <v>APPROVED</v>
      </c>
      <c r="I1428" s="1">
        <f>_xlfn.XLOOKUP(ohrm_timesheet_action_log[[#This Row],[timesheet_id]],ohrm_timesheet[timesheet_id],ohrm_timesheet[start_date],"NF",0,1)</f>
        <v>45474</v>
      </c>
      <c r="J1428" s="1">
        <f>_xlfn.XLOOKUP(ohrm_timesheet_action_log[[#This Row],[timesheet_id]],ohrm_timesheet[timesheet_id],ohrm_timesheet[end_date],"NF",0,1)</f>
        <v>45480</v>
      </c>
      <c r="K1428">
        <f>_xlfn.XLOOKUP(ohrm_timesheet_action_log[[#This Row],[timesheet_id]],ohrm_timesheet[timesheet_id],ohrm_timesheet[Year],"NF",0,1)</f>
        <v>2024</v>
      </c>
      <c r="L1428">
        <f>_xlfn.XLOOKUP(ohrm_timesheet_action_log[[#This Row],[timesheet_id]],ohrm_timesheet[timesheet_id],ohrm_timesheet[Month],"NF",0,1)</f>
        <v>7</v>
      </c>
    </row>
    <row r="1429" spans="1:12" x14ac:dyDescent="0.3">
      <c r="A1429">
        <v>839</v>
      </c>
      <c r="B1429">
        <v>1424</v>
      </c>
      <c r="C1429" t="s">
        <v>683</v>
      </c>
      <c r="D1429" t="s">
        <v>675</v>
      </c>
      <c r="E1429" s="1">
        <v>45510</v>
      </c>
      <c r="F1429">
        <v>100001</v>
      </c>
      <c r="G1429" t="str">
        <f>_xlfn.XLOOKUP(ohrm_timesheet_action_log[[#This Row],[timesheet_id]],ohrm_timesheet[timesheet_id],ohrm_timesheet[Employee Name],"NF",0,1)</f>
        <v>Shekhar Sharma</v>
      </c>
      <c r="H1429" t="str">
        <f>_xlfn.XLOOKUP(ohrm_timesheet_action_log[[#This Row],[timesheet_id]],ohrm_timesheet[timesheet_id],ohrm_timesheet[state],"NF",0,1)</f>
        <v>APPROVED</v>
      </c>
      <c r="I1429" s="1">
        <f>_xlfn.XLOOKUP(ohrm_timesheet_action_log[[#This Row],[timesheet_id]],ohrm_timesheet[timesheet_id],ohrm_timesheet[start_date],"NF",0,1)</f>
        <v>45467</v>
      </c>
      <c r="J1429" s="1">
        <f>_xlfn.XLOOKUP(ohrm_timesheet_action_log[[#This Row],[timesheet_id]],ohrm_timesheet[timesheet_id],ohrm_timesheet[end_date],"NF",0,1)</f>
        <v>45473</v>
      </c>
      <c r="K1429">
        <f>_xlfn.XLOOKUP(ohrm_timesheet_action_log[[#This Row],[timesheet_id]],ohrm_timesheet[timesheet_id],ohrm_timesheet[Year],"NF",0,1)</f>
        <v>2024</v>
      </c>
      <c r="L1429">
        <f>_xlfn.XLOOKUP(ohrm_timesheet_action_log[[#This Row],[timesheet_id]],ohrm_timesheet[timesheet_id],ohrm_timesheet[Month],"NF",0,1)</f>
        <v>6</v>
      </c>
    </row>
    <row r="1430" spans="1:12" x14ac:dyDescent="0.3">
      <c r="A1430">
        <v>873</v>
      </c>
      <c r="B1430">
        <v>1425</v>
      </c>
      <c r="C1430" t="s">
        <v>683</v>
      </c>
      <c r="D1430" t="s">
        <v>675</v>
      </c>
      <c r="E1430" s="1">
        <v>45510</v>
      </c>
      <c r="F1430">
        <v>100001</v>
      </c>
      <c r="G1430" t="str">
        <f>_xlfn.XLOOKUP(ohrm_timesheet_action_log[[#This Row],[timesheet_id]],ohrm_timesheet[timesheet_id],ohrm_timesheet[Employee Name],"NF",0,1)</f>
        <v>Preeti Tyagi</v>
      </c>
      <c r="H1430" t="str">
        <f>_xlfn.XLOOKUP(ohrm_timesheet_action_log[[#This Row],[timesheet_id]],ohrm_timesheet[timesheet_id],ohrm_timesheet[state],"NF",0,1)</f>
        <v>APPROVED</v>
      </c>
      <c r="I1430" s="1">
        <f>_xlfn.XLOOKUP(ohrm_timesheet_action_log[[#This Row],[timesheet_id]],ohrm_timesheet[timesheet_id],ohrm_timesheet[start_date],"NF",0,1)</f>
        <v>45502</v>
      </c>
      <c r="J1430" s="1">
        <f>_xlfn.XLOOKUP(ohrm_timesheet_action_log[[#This Row],[timesheet_id]],ohrm_timesheet[timesheet_id],ohrm_timesheet[end_date],"NF",0,1)</f>
        <v>45508</v>
      </c>
      <c r="K1430">
        <f>_xlfn.XLOOKUP(ohrm_timesheet_action_log[[#This Row],[timesheet_id]],ohrm_timesheet[timesheet_id],ohrm_timesheet[Year],"NF",0,1)</f>
        <v>2024</v>
      </c>
      <c r="L1430">
        <f>_xlfn.XLOOKUP(ohrm_timesheet_action_log[[#This Row],[timesheet_id]],ohrm_timesheet[timesheet_id],ohrm_timesheet[Month],"NF",0,1)</f>
        <v>7</v>
      </c>
    </row>
    <row r="1431" spans="1:12" x14ac:dyDescent="0.3">
      <c r="A1431">
        <v>875</v>
      </c>
      <c r="B1431">
        <v>1426</v>
      </c>
      <c r="C1431" t="s">
        <v>683</v>
      </c>
      <c r="D1431" t="s">
        <v>675</v>
      </c>
      <c r="E1431" s="1">
        <v>45510</v>
      </c>
      <c r="F1431">
        <v>100001</v>
      </c>
      <c r="G1431" t="str">
        <f>_xlfn.XLOOKUP(ohrm_timesheet_action_log[[#This Row],[timesheet_id]],ohrm_timesheet[timesheet_id],ohrm_timesheet[Employee Name],"NF",0,1)</f>
        <v>Preeti Tyagi</v>
      </c>
      <c r="H1431" t="str">
        <f>_xlfn.XLOOKUP(ohrm_timesheet_action_log[[#This Row],[timesheet_id]],ohrm_timesheet[timesheet_id],ohrm_timesheet[state],"NF",0,1)</f>
        <v>APPROVED</v>
      </c>
      <c r="I1431" s="1">
        <f>_xlfn.XLOOKUP(ohrm_timesheet_action_log[[#This Row],[timesheet_id]],ohrm_timesheet[timesheet_id],ohrm_timesheet[start_date],"NF",0,1)</f>
        <v>45495</v>
      </c>
      <c r="J1431" s="1">
        <f>_xlfn.XLOOKUP(ohrm_timesheet_action_log[[#This Row],[timesheet_id]],ohrm_timesheet[timesheet_id],ohrm_timesheet[end_date],"NF",0,1)</f>
        <v>45501</v>
      </c>
      <c r="K1431">
        <f>_xlfn.XLOOKUP(ohrm_timesheet_action_log[[#This Row],[timesheet_id]],ohrm_timesheet[timesheet_id],ohrm_timesheet[Year],"NF",0,1)</f>
        <v>2024</v>
      </c>
      <c r="L1431">
        <f>_xlfn.XLOOKUP(ohrm_timesheet_action_log[[#This Row],[timesheet_id]],ohrm_timesheet[timesheet_id],ohrm_timesheet[Month],"NF",0,1)</f>
        <v>7</v>
      </c>
    </row>
    <row r="1432" spans="1:12" x14ac:dyDescent="0.3">
      <c r="A1432">
        <v>874</v>
      </c>
      <c r="B1432">
        <v>1427</v>
      </c>
      <c r="C1432" t="s">
        <v>683</v>
      </c>
      <c r="D1432" t="s">
        <v>675</v>
      </c>
      <c r="E1432" s="1">
        <v>45510</v>
      </c>
      <c r="F1432">
        <v>100001</v>
      </c>
      <c r="G1432" t="str">
        <f>_xlfn.XLOOKUP(ohrm_timesheet_action_log[[#This Row],[timesheet_id]],ohrm_timesheet[timesheet_id],ohrm_timesheet[Employee Name],"NF",0,1)</f>
        <v>Preeti Tyagi</v>
      </c>
      <c r="H1432" t="str">
        <f>_xlfn.XLOOKUP(ohrm_timesheet_action_log[[#This Row],[timesheet_id]],ohrm_timesheet[timesheet_id],ohrm_timesheet[state],"NF",0,1)</f>
        <v>APPROVED</v>
      </c>
      <c r="I1432" s="1">
        <f>_xlfn.XLOOKUP(ohrm_timesheet_action_log[[#This Row],[timesheet_id]],ohrm_timesheet[timesheet_id],ohrm_timesheet[start_date],"NF",0,1)</f>
        <v>45488</v>
      </c>
      <c r="J1432" s="1">
        <f>_xlfn.XLOOKUP(ohrm_timesheet_action_log[[#This Row],[timesheet_id]],ohrm_timesheet[timesheet_id],ohrm_timesheet[end_date],"NF",0,1)</f>
        <v>45494</v>
      </c>
      <c r="K1432">
        <f>_xlfn.XLOOKUP(ohrm_timesheet_action_log[[#This Row],[timesheet_id]],ohrm_timesheet[timesheet_id],ohrm_timesheet[Year],"NF",0,1)</f>
        <v>2024</v>
      </c>
      <c r="L1432">
        <f>_xlfn.XLOOKUP(ohrm_timesheet_action_log[[#This Row],[timesheet_id]],ohrm_timesheet[timesheet_id],ohrm_timesheet[Month],"NF",0,1)</f>
        <v>7</v>
      </c>
    </row>
    <row r="1433" spans="1:12" x14ac:dyDescent="0.3">
      <c r="A1433">
        <v>861</v>
      </c>
      <c r="B1433">
        <v>1428</v>
      </c>
      <c r="C1433" t="s">
        <v>683</v>
      </c>
      <c r="D1433" t="s">
        <v>675</v>
      </c>
      <c r="E1433" s="1">
        <v>45510</v>
      </c>
      <c r="F1433">
        <v>100001</v>
      </c>
      <c r="G1433" t="str">
        <f>_xlfn.XLOOKUP(ohrm_timesheet_action_log[[#This Row],[timesheet_id]],ohrm_timesheet[timesheet_id],ohrm_timesheet[Employee Name],"NF",0,1)</f>
        <v>Preeti Tyagi</v>
      </c>
      <c r="H1433" t="str">
        <f>_xlfn.XLOOKUP(ohrm_timesheet_action_log[[#This Row],[timesheet_id]],ohrm_timesheet[timesheet_id],ohrm_timesheet[state],"NF",0,1)</f>
        <v>APPROVED</v>
      </c>
      <c r="I1433" s="1">
        <f>_xlfn.XLOOKUP(ohrm_timesheet_action_log[[#This Row],[timesheet_id]],ohrm_timesheet[timesheet_id],ohrm_timesheet[start_date],"NF",0,1)</f>
        <v>45481</v>
      </c>
      <c r="J1433" s="1">
        <f>_xlfn.XLOOKUP(ohrm_timesheet_action_log[[#This Row],[timesheet_id]],ohrm_timesheet[timesheet_id],ohrm_timesheet[end_date],"NF",0,1)</f>
        <v>45487</v>
      </c>
      <c r="K1433">
        <f>_xlfn.XLOOKUP(ohrm_timesheet_action_log[[#This Row],[timesheet_id]],ohrm_timesheet[timesheet_id],ohrm_timesheet[Year],"NF",0,1)</f>
        <v>2024</v>
      </c>
      <c r="L1433">
        <f>_xlfn.XLOOKUP(ohrm_timesheet_action_log[[#This Row],[timesheet_id]],ohrm_timesheet[timesheet_id],ohrm_timesheet[Month],"NF",0,1)</f>
        <v>7</v>
      </c>
    </row>
    <row r="1434" spans="1:12" x14ac:dyDescent="0.3">
      <c r="A1434">
        <v>776</v>
      </c>
      <c r="B1434">
        <v>1429</v>
      </c>
      <c r="C1434" t="s">
        <v>683</v>
      </c>
      <c r="D1434" t="s">
        <v>675</v>
      </c>
      <c r="E1434" s="1">
        <v>45510</v>
      </c>
      <c r="F1434">
        <v>100001</v>
      </c>
      <c r="G1434" t="str">
        <f>_xlfn.XLOOKUP(ohrm_timesheet_action_log[[#This Row],[timesheet_id]],ohrm_timesheet[timesheet_id],ohrm_timesheet[Employee Name],"NF",0,1)</f>
        <v>Sourav Rathor</v>
      </c>
      <c r="H1434" t="str">
        <f>_xlfn.XLOOKUP(ohrm_timesheet_action_log[[#This Row],[timesheet_id]],ohrm_timesheet[timesheet_id],ohrm_timesheet[state],"NF",0,1)</f>
        <v>APPROVED</v>
      </c>
      <c r="I1434" s="1">
        <f>_xlfn.XLOOKUP(ohrm_timesheet_action_log[[#This Row],[timesheet_id]],ohrm_timesheet[timesheet_id],ohrm_timesheet[start_date],"NF",0,1)</f>
        <v>45390</v>
      </c>
      <c r="J1434" s="1">
        <f>_xlfn.XLOOKUP(ohrm_timesheet_action_log[[#This Row],[timesheet_id]],ohrm_timesheet[timesheet_id],ohrm_timesheet[end_date],"NF",0,1)</f>
        <v>45396</v>
      </c>
      <c r="K1434">
        <f>_xlfn.XLOOKUP(ohrm_timesheet_action_log[[#This Row],[timesheet_id]],ohrm_timesheet[timesheet_id],ohrm_timesheet[Year],"NF",0,1)</f>
        <v>2024</v>
      </c>
      <c r="L1434">
        <f>_xlfn.XLOOKUP(ohrm_timesheet_action_log[[#This Row],[timesheet_id]],ohrm_timesheet[timesheet_id],ohrm_timesheet[Month],"NF",0,1)</f>
        <v>4</v>
      </c>
    </row>
    <row r="1435" spans="1:12" x14ac:dyDescent="0.3">
      <c r="A1435">
        <v>853</v>
      </c>
      <c r="B1435">
        <v>1430</v>
      </c>
      <c r="D1435" t="s">
        <v>676</v>
      </c>
      <c r="E1435" s="1">
        <v>45510</v>
      </c>
      <c r="F1435">
        <v>15</v>
      </c>
      <c r="G1435" t="str">
        <f>_xlfn.XLOOKUP(ohrm_timesheet_action_log[[#This Row],[timesheet_id]],ohrm_timesheet[timesheet_id],ohrm_timesheet[Employee Name],"NF",0,1)</f>
        <v>Gaurav Kokcha</v>
      </c>
      <c r="H1435" t="str">
        <f>_xlfn.XLOOKUP(ohrm_timesheet_action_log[[#This Row],[timesheet_id]],ohrm_timesheet[timesheet_id],ohrm_timesheet[state],"NF",0,1)</f>
        <v>SUBMITTED</v>
      </c>
      <c r="I1435" s="1">
        <f>_xlfn.XLOOKUP(ohrm_timesheet_action_log[[#This Row],[timesheet_id]],ohrm_timesheet[timesheet_id],ohrm_timesheet[start_date],"NF",0,1)</f>
        <v>45474</v>
      </c>
      <c r="J1435" s="1">
        <f>_xlfn.XLOOKUP(ohrm_timesheet_action_log[[#This Row],[timesheet_id]],ohrm_timesheet[timesheet_id],ohrm_timesheet[end_date],"NF",0,1)</f>
        <v>45480</v>
      </c>
      <c r="K1435">
        <f>_xlfn.XLOOKUP(ohrm_timesheet_action_log[[#This Row],[timesheet_id]],ohrm_timesheet[timesheet_id],ohrm_timesheet[Year],"NF",0,1)</f>
        <v>2024</v>
      </c>
      <c r="L1435">
        <f>_xlfn.XLOOKUP(ohrm_timesheet_action_log[[#This Row],[timesheet_id]],ohrm_timesheet[timesheet_id],ohrm_timesheet[Month],"NF",0,1)</f>
        <v>7</v>
      </c>
    </row>
    <row r="1436" spans="1:12" x14ac:dyDescent="0.3">
      <c r="A1436">
        <v>860</v>
      </c>
      <c r="B1436">
        <v>1431</v>
      </c>
      <c r="D1436" t="s">
        <v>676</v>
      </c>
      <c r="E1436" s="1">
        <v>45510</v>
      </c>
      <c r="F1436">
        <v>15</v>
      </c>
      <c r="G1436" t="str">
        <f>_xlfn.XLOOKUP(ohrm_timesheet_action_log[[#This Row],[timesheet_id]],ohrm_timesheet[timesheet_id],ohrm_timesheet[Employee Name],"NF",0,1)</f>
        <v>Gaurav Kokcha</v>
      </c>
      <c r="H1436" t="str">
        <f>_xlfn.XLOOKUP(ohrm_timesheet_action_log[[#This Row],[timesheet_id]],ohrm_timesheet[timesheet_id],ohrm_timesheet[state],"NF",0,1)</f>
        <v>SUBMITTED</v>
      </c>
      <c r="I1436" s="1">
        <f>_xlfn.XLOOKUP(ohrm_timesheet_action_log[[#This Row],[timesheet_id]],ohrm_timesheet[timesheet_id],ohrm_timesheet[start_date],"NF",0,1)</f>
        <v>45481</v>
      </c>
      <c r="J1436" s="1">
        <f>_xlfn.XLOOKUP(ohrm_timesheet_action_log[[#This Row],[timesheet_id]],ohrm_timesheet[timesheet_id],ohrm_timesheet[end_date],"NF",0,1)</f>
        <v>45487</v>
      </c>
      <c r="K1436">
        <f>_xlfn.XLOOKUP(ohrm_timesheet_action_log[[#This Row],[timesheet_id]],ohrm_timesheet[timesheet_id],ohrm_timesheet[Year],"NF",0,1)</f>
        <v>2024</v>
      </c>
      <c r="L1436">
        <f>_xlfn.XLOOKUP(ohrm_timesheet_action_log[[#This Row],[timesheet_id]],ohrm_timesheet[timesheet_id],ohrm_timesheet[Month],"NF",0,1)</f>
        <v>7</v>
      </c>
    </row>
    <row r="1437" spans="1:12" x14ac:dyDescent="0.3">
      <c r="A1437">
        <v>891</v>
      </c>
      <c r="B1437">
        <v>1432</v>
      </c>
      <c r="D1437" t="s">
        <v>676</v>
      </c>
      <c r="E1437" s="1">
        <v>45510</v>
      </c>
      <c r="F1437">
        <v>15</v>
      </c>
      <c r="G1437" t="str">
        <f>_xlfn.XLOOKUP(ohrm_timesheet_action_log[[#This Row],[timesheet_id]],ohrm_timesheet[timesheet_id],ohrm_timesheet[Employee Name],"NF",0,1)</f>
        <v>Gaurav Kokcha</v>
      </c>
      <c r="H1437" t="str">
        <f>_xlfn.XLOOKUP(ohrm_timesheet_action_log[[#This Row],[timesheet_id]],ohrm_timesheet[timesheet_id],ohrm_timesheet[state],"NF",0,1)</f>
        <v>SUBMITTED</v>
      </c>
      <c r="I1437" s="1">
        <f>_xlfn.XLOOKUP(ohrm_timesheet_action_log[[#This Row],[timesheet_id]],ohrm_timesheet[timesheet_id],ohrm_timesheet[start_date],"NF",0,1)</f>
        <v>45488</v>
      </c>
      <c r="J1437" s="1">
        <f>_xlfn.XLOOKUP(ohrm_timesheet_action_log[[#This Row],[timesheet_id]],ohrm_timesheet[timesheet_id],ohrm_timesheet[end_date],"NF",0,1)</f>
        <v>45494</v>
      </c>
      <c r="K1437">
        <f>_xlfn.XLOOKUP(ohrm_timesheet_action_log[[#This Row],[timesheet_id]],ohrm_timesheet[timesheet_id],ohrm_timesheet[Year],"NF",0,1)</f>
        <v>2024</v>
      </c>
      <c r="L1437">
        <f>_xlfn.XLOOKUP(ohrm_timesheet_action_log[[#This Row],[timesheet_id]],ohrm_timesheet[timesheet_id],ohrm_timesheet[Month],"NF",0,1)</f>
        <v>7</v>
      </c>
    </row>
    <row r="1438" spans="1:12" x14ac:dyDescent="0.3">
      <c r="A1438">
        <v>867</v>
      </c>
      <c r="B1438">
        <v>1433</v>
      </c>
      <c r="D1438" t="s">
        <v>676</v>
      </c>
      <c r="E1438" s="1">
        <v>45510</v>
      </c>
      <c r="F1438">
        <v>15</v>
      </c>
      <c r="G1438" t="str">
        <f>_xlfn.XLOOKUP(ohrm_timesheet_action_log[[#This Row],[timesheet_id]],ohrm_timesheet[timesheet_id],ohrm_timesheet[Employee Name],"NF",0,1)</f>
        <v>Gaurav Kokcha</v>
      </c>
      <c r="H1438" t="str">
        <f>_xlfn.XLOOKUP(ohrm_timesheet_action_log[[#This Row],[timesheet_id]],ohrm_timesheet[timesheet_id],ohrm_timesheet[state],"NF",0,1)</f>
        <v>SUBMITTED</v>
      </c>
      <c r="I1438" s="1">
        <f>_xlfn.XLOOKUP(ohrm_timesheet_action_log[[#This Row],[timesheet_id]],ohrm_timesheet[timesheet_id],ohrm_timesheet[start_date],"NF",0,1)</f>
        <v>45495</v>
      </c>
      <c r="J1438" s="1">
        <f>_xlfn.XLOOKUP(ohrm_timesheet_action_log[[#This Row],[timesheet_id]],ohrm_timesheet[timesheet_id],ohrm_timesheet[end_date],"NF",0,1)</f>
        <v>45501</v>
      </c>
      <c r="K1438">
        <f>_xlfn.XLOOKUP(ohrm_timesheet_action_log[[#This Row],[timesheet_id]],ohrm_timesheet[timesheet_id],ohrm_timesheet[Year],"NF",0,1)</f>
        <v>2024</v>
      </c>
      <c r="L1438">
        <f>_xlfn.XLOOKUP(ohrm_timesheet_action_log[[#This Row],[timesheet_id]],ohrm_timesheet[timesheet_id],ohrm_timesheet[Month],"NF",0,1)</f>
        <v>7</v>
      </c>
    </row>
    <row r="1439" spans="1:12" x14ac:dyDescent="0.3">
      <c r="A1439">
        <v>892</v>
      </c>
      <c r="B1439">
        <v>1434</v>
      </c>
      <c r="D1439" t="s">
        <v>676</v>
      </c>
      <c r="E1439" s="1">
        <v>45510</v>
      </c>
      <c r="F1439">
        <v>15</v>
      </c>
      <c r="G1439" t="str">
        <f>_xlfn.XLOOKUP(ohrm_timesheet_action_log[[#This Row],[timesheet_id]],ohrm_timesheet[timesheet_id],ohrm_timesheet[Employee Name],"NF",0,1)</f>
        <v>Gaurav Kokcha</v>
      </c>
      <c r="H1439" t="str">
        <f>_xlfn.XLOOKUP(ohrm_timesheet_action_log[[#This Row],[timesheet_id]],ohrm_timesheet[timesheet_id],ohrm_timesheet[state],"NF",0,1)</f>
        <v>SUBMITTED</v>
      </c>
      <c r="I1439" s="1">
        <f>_xlfn.XLOOKUP(ohrm_timesheet_action_log[[#This Row],[timesheet_id]],ohrm_timesheet[timesheet_id],ohrm_timesheet[start_date],"NF",0,1)</f>
        <v>45502</v>
      </c>
      <c r="J1439" s="1">
        <f>_xlfn.XLOOKUP(ohrm_timesheet_action_log[[#This Row],[timesheet_id]],ohrm_timesheet[timesheet_id],ohrm_timesheet[end_date],"NF",0,1)</f>
        <v>45508</v>
      </c>
      <c r="K1439">
        <f>_xlfn.XLOOKUP(ohrm_timesheet_action_log[[#This Row],[timesheet_id]],ohrm_timesheet[timesheet_id],ohrm_timesheet[Year],"NF",0,1)</f>
        <v>2024</v>
      </c>
      <c r="L1439">
        <f>_xlfn.XLOOKUP(ohrm_timesheet_action_log[[#This Row],[timesheet_id]],ohrm_timesheet[timesheet_id],ohrm_timesheet[Month],"NF",0,1)</f>
        <v>7</v>
      </c>
    </row>
    <row r="1440" spans="1:12" x14ac:dyDescent="0.3">
      <c r="A1440">
        <v>870</v>
      </c>
      <c r="B1440">
        <v>1435</v>
      </c>
      <c r="D1440" t="s">
        <v>675</v>
      </c>
      <c r="E1440" s="1">
        <v>45510</v>
      </c>
      <c r="F1440">
        <v>7</v>
      </c>
      <c r="G1440" t="str">
        <f>_xlfn.XLOOKUP(ohrm_timesheet_action_log[[#This Row],[timesheet_id]],ohrm_timesheet[timesheet_id],ohrm_timesheet[Employee Name],"NF",0,1)</f>
        <v>Neha Chaudhary</v>
      </c>
      <c r="H1440" t="str">
        <f>_xlfn.XLOOKUP(ohrm_timesheet_action_log[[#This Row],[timesheet_id]],ohrm_timesheet[timesheet_id],ohrm_timesheet[state],"NF",0,1)</f>
        <v>APPROVED</v>
      </c>
      <c r="I1440" s="1">
        <f>_xlfn.XLOOKUP(ohrm_timesheet_action_log[[#This Row],[timesheet_id]],ohrm_timesheet[timesheet_id],ohrm_timesheet[start_date],"NF",0,1)</f>
        <v>45474</v>
      </c>
      <c r="J1440" s="1">
        <f>_xlfn.XLOOKUP(ohrm_timesheet_action_log[[#This Row],[timesheet_id]],ohrm_timesheet[timesheet_id],ohrm_timesheet[end_date],"NF",0,1)</f>
        <v>45480</v>
      </c>
      <c r="K1440">
        <f>_xlfn.XLOOKUP(ohrm_timesheet_action_log[[#This Row],[timesheet_id]],ohrm_timesheet[timesheet_id],ohrm_timesheet[Year],"NF",0,1)</f>
        <v>2024</v>
      </c>
      <c r="L1440">
        <f>_xlfn.XLOOKUP(ohrm_timesheet_action_log[[#This Row],[timesheet_id]],ohrm_timesheet[timesheet_id],ohrm_timesheet[Month],"NF",0,1)</f>
        <v>7</v>
      </c>
    </row>
    <row r="1441" spans="1:12" x14ac:dyDescent="0.3">
      <c r="A1441">
        <v>856</v>
      </c>
      <c r="B1441">
        <v>1436</v>
      </c>
      <c r="D1441" t="s">
        <v>675</v>
      </c>
      <c r="E1441" s="1">
        <v>45510</v>
      </c>
      <c r="F1441">
        <v>7</v>
      </c>
      <c r="G1441" t="str">
        <f>_xlfn.XLOOKUP(ohrm_timesheet_action_log[[#This Row],[timesheet_id]],ohrm_timesheet[timesheet_id],ohrm_timesheet[Employee Name],"NF",0,1)</f>
        <v>Neha Chaudhary</v>
      </c>
      <c r="H1441" t="str">
        <f>_xlfn.XLOOKUP(ohrm_timesheet_action_log[[#This Row],[timesheet_id]],ohrm_timesheet[timesheet_id],ohrm_timesheet[state],"NF",0,1)</f>
        <v>APPROVED</v>
      </c>
      <c r="I1441" s="1">
        <f>_xlfn.XLOOKUP(ohrm_timesheet_action_log[[#This Row],[timesheet_id]],ohrm_timesheet[timesheet_id],ohrm_timesheet[start_date],"NF",0,1)</f>
        <v>45481</v>
      </c>
      <c r="J1441" s="1">
        <f>_xlfn.XLOOKUP(ohrm_timesheet_action_log[[#This Row],[timesheet_id]],ohrm_timesheet[timesheet_id],ohrm_timesheet[end_date],"NF",0,1)</f>
        <v>45487</v>
      </c>
      <c r="K1441">
        <f>_xlfn.XLOOKUP(ohrm_timesheet_action_log[[#This Row],[timesheet_id]],ohrm_timesheet[timesheet_id],ohrm_timesheet[Year],"NF",0,1)</f>
        <v>2024</v>
      </c>
      <c r="L1441">
        <f>_xlfn.XLOOKUP(ohrm_timesheet_action_log[[#This Row],[timesheet_id]],ohrm_timesheet[timesheet_id],ohrm_timesheet[Month],"NF",0,1)</f>
        <v>7</v>
      </c>
    </row>
    <row r="1442" spans="1:12" x14ac:dyDescent="0.3">
      <c r="A1442">
        <v>871</v>
      </c>
      <c r="B1442">
        <v>1437</v>
      </c>
      <c r="D1442" t="s">
        <v>675</v>
      </c>
      <c r="E1442" s="1">
        <v>45510</v>
      </c>
      <c r="F1442">
        <v>7</v>
      </c>
      <c r="G1442" t="str">
        <f>_xlfn.XLOOKUP(ohrm_timesheet_action_log[[#This Row],[timesheet_id]],ohrm_timesheet[timesheet_id],ohrm_timesheet[Employee Name],"NF",0,1)</f>
        <v>Neha Chaudhary</v>
      </c>
      <c r="H1442" t="str">
        <f>_xlfn.XLOOKUP(ohrm_timesheet_action_log[[#This Row],[timesheet_id]],ohrm_timesheet[timesheet_id],ohrm_timesheet[state],"NF",0,1)</f>
        <v>APPROVED</v>
      </c>
      <c r="I1442" s="1">
        <f>_xlfn.XLOOKUP(ohrm_timesheet_action_log[[#This Row],[timesheet_id]],ohrm_timesheet[timesheet_id],ohrm_timesheet[start_date],"NF",0,1)</f>
        <v>45488</v>
      </c>
      <c r="J1442" s="1">
        <f>_xlfn.XLOOKUP(ohrm_timesheet_action_log[[#This Row],[timesheet_id]],ohrm_timesheet[timesheet_id],ohrm_timesheet[end_date],"NF",0,1)</f>
        <v>45494</v>
      </c>
      <c r="K1442">
        <f>_xlfn.XLOOKUP(ohrm_timesheet_action_log[[#This Row],[timesheet_id]],ohrm_timesheet[timesheet_id],ohrm_timesheet[Year],"NF",0,1)</f>
        <v>2024</v>
      </c>
      <c r="L1442">
        <f>_xlfn.XLOOKUP(ohrm_timesheet_action_log[[#This Row],[timesheet_id]],ohrm_timesheet[timesheet_id],ohrm_timesheet[Month],"NF",0,1)</f>
        <v>7</v>
      </c>
    </row>
    <row r="1443" spans="1:12" x14ac:dyDescent="0.3">
      <c r="A1443">
        <v>869</v>
      </c>
      <c r="B1443">
        <v>1438</v>
      </c>
      <c r="D1443" t="s">
        <v>675</v>
      </c>
      <c r="E1443" s="1">
        <v>45510</v>
      </c>
      <c r="F1443">
        <v>7</v>
      </c>
      <c r="G1443" t="str">
        <f>_xlfn.XLOOKUP(ohrm_timesheet_action_log[[#This Row],[timesheet_id]],ohrm_timesheet[timesheet_id],ohrm_timesheet[Employee Name],"NF",0,1)</f>
        <v>Neha Chaudhary</v>
      </c>
      <c r="H1443" t="str">
        <f>_xlfn.XLOOKUP(ohrm_timesheet_action_log[[#This Row],[timesheet_id]],ohrm_timesheet[timesheet_id],ohrm_timesheet[state],"NF",0,1)</f>
        <v>APPROVED</v>
      </c>
      <c r="I1443" s="1">
        <f>_xlfn.XLOOKUP(ohrm_timesheet_action_log[[#This Row],[timesheet_id]],ohrm_timesheet[timesheet_id],ohrm_timesheet[start_date],"NF",0,1)</f>
        <v>45495</v>
      </c>
      <c r="J1443" s="1">
        <f>_xlfn.XLOOKUP(ohrm_timesheet_action_log[[#This Row],[timesheet_id]],ohrm_timesheet[timesheet_id],ohrm_timesheet[end_date],"NF",0,1)</f>
        <v>45501</v>
      </c>
      <c r="K1443">
        <f>_xlfn.XLOOKUP(ohrm_timesheet_action_log[[#This Row],[timesheet_id]],ohrm_timesheet[timesheet_id],ohrm_timesheet[Year],"NF",0,1)</f>
        <v>2024</v>
      </c>
      <c r="L1443">
        <f>_xlfn.XLOOKUP(ohrm_timesheet_action_log[[#This Row],[timesheet_id]],ohrm_timesheet[timesheet_id],ohrm_timesheet[Month],"NF",0,1)</f>
        <v>7</v>
      </c>
    </row>
    <row r="1444" spans="1:12" x14ac:dyDescent="0.3">
      <c r="A1444">
        <v>887</v>
      </c>
      <c r="B1444">
        <v>1439</v>
      </c>
      <c r="D1444" t="s">
        <v>675</v>
      </c>
      <c r="E1444" s="1">
        <v>45510</v>
      </c>
      <c r="F1444">
        <v>7</v>
      </c>
      <c r="G1444" t="str">
        <f>_xlfn.XLOOKUP(ohrm_timesheet_action_log[[#This Row],[timesheet_id]],ohrm_timesheet[timesheet_id],ohrm_timesheet[Employee Name],"NF",0,1)</f>
        <v>Neha Chaudhary</v>
      </c>
      <c r="H1444" t="str">
        <f>_xlfn.XLOOKUP(ohrm_timesheet_action_log[[#This Row],[timesheet_id]],ohrm_timesheet[timesheet_id],ohrm_timesheet[state],"NF",0,1)</f>
        <v>APPROVED</v>
      </c>
      <c r="I1444" s="1">
        <f>_xlfn.XLOOKUP(ohrm_timesheet_action_log[[#This Row],[timesheet_id]],ohrm_timesheet[timesheet_id],ohrm_timesheet[start_date],"NF",0,1)</f>
        <v>45502</v>
      </c>
      <c r="J1444" s="1">
        <f>_xlfn.XLOOKUP(ohrm_timesheet_action_log[[#This Row],[timesheet_id]],ohrm_timesheet[timesheet_id],ohrm_timesheet[end_date],"NF",0,1)</f>
        <v>45508</v>
      </c>
      <c r="K1444">
        <f>_xlfn.XLOOKUP(ohrm_timesheet_action_log[[#This Row],[timesheet_id]],ohrm_timesheet[timesheet_id],ohrm_timesheet[Year],"NF",0,1)</f>
        <v>2024</v>
      </c>
      <c r="L1444">
        <f>_xlfn.XLOOKUP(ohrm_timesheet_action_log[[#This Row],[timesheet_id]],ohrm_timesheet[timesheet_id],ohrm_timesheet[Month],"NF",0,1)</f>
        <v>7</v>
      </c>
    </row>
    <row r="1445" spans="1:12" x14ac:dyDescent="0.3">
      <c r="A1445">
        <v>888</v>
      </c>
      <c r="B1445">
        <v>1440</v>
      </c>
      <c r="D1445" t="s">
        <v>676</v>
      </c>
      <c r="E1445" s="1">
        <v>45513</v>
      </c>
      <c r="F1445">
        <v>100011</v>
      </c>
      <c r="G1445" t="str">
        <f>_xlfn.XLOOKUP(ohrm_timesheet_action_log[[#This Row],[timesheet_id]],ohrm_timesheet[timesheet_id],ohrm_timesheet[Employee Name],"NF",0,1)</f>
        <v>Harshal Ramesh Gharde</v>
      </c>
      <c r="H1445" t="str">
        <f>_xlfn.XLOOKUP(ohrm_timesheet_action_log[[#This Row],[timesheet_id]],ohrm_timesheet[timesheet_id],ohrm_timesheet[state],"NF",0,1)</f>
        <v>SUBMITTED</v>
      </c>
      <c r="I1445" s="1">
        <f>_xlfn.XLOOKUP(ohrm_timesheet_action_log[[#This Row],[timesheet_id]],ohrm_timesheet[timesheet_id],ohrm_timesheet[start_date],"NF",0,1)</f>
        <v>45509</v>
      </c>
      <c r="J1445" s="1">
        <f>_xlfn.XLOOKUP(ohrm_timesheet_action_log[[#This Row],[timesheet_id]],ohrm_timesheet[timesheet_id],ohrm_timesheet[end_date],"NF",0,1)</f>
        <v>45515</v>
      </c>
      <c r="K1445">
        <f>_xlfn.XLOOKUP(ohrm_timesheet_action_log[[#This Row],[timesheet_id]],ohrm_timesheet[timesheet_id],ohrm_timesheet[Year],"NF",0,1)</f>
        <v>2024</v>
      </c>
      <c r="L1445">
        <f>_xlfn.XLOOKUP(ohrm_timesheet_action_log[[#This Row],[timesheet_id]],ohrm_timesheet[timesheet_id],ohrm_timesheet[Month],"NF",0,1)</f>
        <v>8</v>
      </c>
    </row>
  </sheetData>
  <mergeCells count="1">
    <mergeCell ref="A1:E2"/>
  </mergeCells>
  <phoneticPr fontId="1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D8118-EDA2-431E-B591-2CC7B5F81A84}">
  <sheetPr codeName="Sheet17"/>
  <dimension ref="A1:BC5148"/>
  <sheetViews>
    <sheetView workbookViewId="0">
      <pane xSplit="8" ySplit="5" topLeftCell="I6" activePane="bottomRight" state="frozen"/>
      <selection activeCell="E6" sqref="E6"/>
      <selection pane="topRight" activeCell="E6" sqref="E6"/>
      <selection pane="bottomLeft" activeCell="E6" sqref="E6"/>
      <selection pane="bottomRight" activeCell="J1" sqref="J1"/>
    </sheetView>
  </sheetViews>
  <sheetFormatPr defaultRowHeight="14.4" x14ac:dyDescent="0.3"/>
  <cols>
    <col min="1" max="1" width="13.77734375" bestFit="1" customWidth="1"/>
    <col min="2" max="2" width="45.88671875" customWidth="1"/>
    <col min="3" max="3" width="18.5546875" bestFit="1" customWidth="1"/>
    <col min="4" max="4" width="9.88671875" bestFit="1" customWidth="1"/>
    <col min="5" max="5" width="10.109375" bestFit="1" customWidth="1"/>
    <col min="6" max="6" width="11.33203125" bestFit="1" customWidth="1"/>
    <col min="7" max="7" width="13.5546875" bestFit="1" customWidth="1"/>
    <col min="8" max="8" width="11.33203125" bestFit="1" customWidth="1"/>
    <col min="9" max="9" width="20.6640625" bestFit="1" customWidth="1"/>
    <col min="10" max="10" width="43.77734375" bestFit="1" customWidth="1"/>
    <col min="11" max="11" width="21.88671875" bestFit="1" customWidth="1"/>
    <col min="12" max="12" width="7.88671875" bestFit="1" customWidth="1"/>
    <col min="13" max="13" width="14.109375" bestFit="1" customWidth="1"/>
    <col min="14" max="14" width="11.21875" bestFit="1" customWidth="1"/>
    <col min="15" max="15" width="10.6640625" bestFit="1" customWidth="1"/>
    <col min="16" max="16" width="13.5546875" bestFit="1" customWidth="1"/>
    <col min="17" max="17" width="80.5546875" bestFit="1" customWidth="1"/>
    <col min="18" max="18" width="11.109375" bestFit="1" customWidth="1"/>
    <col min="19" max="19" width="13.109375" bestFit="1" customWidth="1"/>
    <col min="20" max="20" width="43.33203125" bestFit="1" customWidth="1"/>
    <col min="21" max="21" width="11.44140625" bestFit="1" customWidth="1"/>
    <col min="22" max="22" width="4.44140625" bestFit="1" customWidth="1"/>
    <col min="23" max="23" width="9.88671875" bestFit="1" customWidth="1"/>
    <col min="24" max="24" width="10.21875" bestFit="1" customWidth="1"/>
    <col min="25" max="25" width="8.109375" bestFit="1" customWidth="1"/>
    <col min="26" max="26" width="22.109375" bestFit="1" customWidth="1"/>
    <col min="27" max="27" width="23" bestFit="1" customWidth="1"/>
    <col min="28" max="28" width="80.5546875" bestFit="1" customWidth="1"/>
    <col min="29" max="29" width="11.44140625" bestFit="1" customWidth="1"/>
    <col min="30" max="30" width="4.44140625" bestFit="1" customWidth="1"/>
    <col min="31" max="31" width="13.5546875" bestFit="1" customWidth="1"/>
    <col min="32" max="32" width="18.6640625" bestFit="1" customWidth="1"/>
    <col min="33" max="33" width="37.44140625" bestFit="1" customWidth="1"/>
    <col min="34" max="34" width="20.88671875" bestFit="1" customWidth="1"/>
    <col min="35" max="35" width="19.77734375" bestFit="1" customWidth="1"/>
    <col min="36" max="36" width="20" bestFit="1" customWidth="1"/>
    <col min="37" max="37" width="33.21875" bestFit="1" customWidth="1"/>
    <col min="38" max="38" width="22.21875" bestFit="1" customWidth="1"/>
    <col min="39" max="39" width="21" bestFit="1" customWidth="1"/>
    <col min="40" max="40" width="12.5546875" bestFit="1" customWidth="1"/>
    <col min="41" max="41" width="24.77734375" bestFit="1" customWidth="1"/>
    <col min="42" max="42" width="26.109375" bestFit="1" customWidth="1"/>
    <col min="43" max="43" width="8.88671875" style="5" bestFit="1" customWidth="1"/>
    <col min="44" max="44" width="19.88671875" style="5" bestFit="1" customWidth="1"/>
    <col min="45" max="45" width="21.44140625" style="5" bestFit="1" customWidth="1"/>
    <col min="46" max="46" width="16.6640625" style="5" bestFit="1" customWidth="1"/>
    <col min="47" max="47" width="26.44140625" style="5" bestFit="1" customWidth="1"/>
    <col min="48" max="48" width="8.77734375" style="5" bestFit="1" customWidth="1"/>
    <col min="49" max="49" width="16.33203125" style="5" bestFit="1" customWidth="1"/>
    <col min="50" max="50" width="68.33203125" style="5" hidden="1" customWidth="1"/>
    <col min="51" max="51" width="16.21875" style="5" bestFit="1" customWidth="1"/>
    <col min="52" max="52" width="13.5546875" style="5" bestFit="1" customWidth="1"/>
    <col min="53" max="53" width="12.88671875" style="5" bestFit="1" customWidth="1"/>
    <col min="54" max="54" width="16.77734375" style="5" bestFit="1" customWidth="1"/>
    <col min="55" max="55" width="8.77734375" style="5" bestFit="1" customWidth="1"/>
    <col min="56" max="56" width="16.5546875" bestFit="1" customWidth="1"/>
    <col min="57" max="57" width="20.44140625" bestFit="1" customWidth="1"/>
    <col min="58" max="58" width="13.109375" bestFit="1" customWidth="1"/>
    <col min="59" max="59" width="18.109375" bestFit="1" customWidth="1"/>
    <col min="60" max="60" width="8.88671875" bestFit="1" customWidth="1"/>
    <col min="61" max="61" width="14.21875" bestFit="1" customWidth="1"/>
  </cols>
  <sheetData>
    <row r="1" spans="1:55" x14ac:dyDescent="0.3">
      <c r="A1" s="26" t="s">
        <v>1180</v>
      </c>
      <c r="B1" s="26"/>
      <c r="C1" s="26"/>
      <c r="D1" s="26"/>
      <c r="E1" s="26"/>
      <c r="AQ1"/>
      <c r="AR1"/>
      <c r="AS1"/>
      <c r="AT1"/>
      <c r="AU1"/>
      <c r="AV1"/>
      <c r="AW1"/>
      <c r="AX1"/>
      <c r="AY1"/>
      <c r="AZ1"/>
      <c r="BA1"/>
      <c r="BB1"/>
      <c r="BC1"/>
    </row>
    <row r="2" spans="1:55" x14ac:dyDescent="0.3">
      <c r="A2" s="26"/>
      <c r="B2" s="26"/>
      <c r="C2" s="26"/>
      <c r="D2" s="26"/>
      <c r="E2" s="26"/>
      <c r="AQ2"/>
      <c r="AR2"/>
      <c r="AS2"/>
      <c r="AT2"/>
      <c r="AU2"/>
      <c r="AV2"/>
      <c r="AW2"/>
      <c r="AX2"/>
      <c r="AY2"/>
      <c r="AZ2"/>
      <c r="BA2"/>
      <c r="BB2"/>
      <c r="BC2"/>
    </row>
    <row r="3" spans="1:55" x14ac:dyDescent="0.3">
      <c r="AQ3"/>
      <c r="AR3"/>
      <c r="AS3"/>
      <c r="AT3"/>
      <c r="AU3"/>
      <c r="AV3"/>
      <c r="AW3"/>
      <c r="AX3"/>
      <c r="AY3"/>
      <c r="AZ3"/>
      <c r="BA3"/>
      <c r="BB3"/>
      <c r="BC3"/>
    </row>
    <row r="4" spans="1:55" x14ac:dyDescent="0.3">
      <c r="AQ4"/>
      <c r="AR4"/>
      <c r="AS4"/>
      <c r="AT4"/>
      <c r="AU4"/>
      <c r="AV4"/>
      <c r="AW4"/>
      <c r="AX4"/>
      <c r="AY4"/>
      <c r="AZ4"/>
      <c r="BA4"/>
      <c r="BB4"/>
      <c r="BC4"/>
    </row>
    <row r="5" spans="1:55" x14ac:dyDescent="0.3">
      <c r="A5" t="s">
        <v>671</v>
      </c>
      <c r="B5" t="s">
        <v>678</v>
      </c>
      <c r="C5" t="s">
        <v>700</v>
      </c>
      <c r="D5" t="s">
        <v>44</v>
      </c>
      <c r="E5" t="s">
        <v>701</v>
      </c>
      <c r="F5" t="s">
        <v>604</v>
      </c>
      <c r="G5" t="s">
        <v>71</v>
      </c>
      <c r="H5" t="s">
        <v>634</v>
      </c>
      <c r="I5" s="3" t="s">
        <v>2</v>
      </c>
      <c r="J5" s="3" t="s">
        <v>1182</v>
      </c>
      <c r="K5" s="3" t="s">
        <v>1183</v>
      </c>
      <c r="L5" s="3" t="s">
        <v>1184</v>
      </c>
      <c r="AQ5"/>
      <c r="AR5"/>
      <c r="AS5"/>
      <c r="AT5"/>
      <c r="AU5"/>
      <c r="AV5"/>
      <c r="AW5"/>
      <c r="AX5"/>
      <c r="AY5"/>
      <c r="AZ5"/>
      <c r="BA5"/>
      <c r="BB5"/>
      <c r="BC5"/>
    </row>
    <row r="6" spans="1:55" x14ac:dyDescent="0.3">
      <c r="A6">
        <v>4</v>
      </c>
      <c r="B6" t="s">
        <v>702</v>
      </c>
      <c r="C6">
        <v>1</v>
      </c>
      <c r="D6" s="1">
        <v>44466</v>
      </c>
      <c r="E6">
        <v>10800</v>
      </c>
      <c r="F6">
        <v>2</v>
      </c>
      <c r="G6">
        <v>2</v>
      </c>
      <c r="H6">
        <v>8</v>
      </c>
      <c r="I6" t="str">
        <f>_xlfn.XLOOKUP(ohrm_timesheet_item[[#This Row],[employee_id]],hs_hr_employee[emp_number],hs_hr_employee[Employee Name],"NF",0,1)</f>
        <v>Sheel Sharma</v>
      </c>
      <c r="J6" t="str">
        <f>_xlfn.XLOOKUP(ohrm_timesheet_item[[#This Row],[project_id]],ohrm_project[project_id],ohrm_project[name],"NF",0,1)</f>
        <v>Z210101-TEQMANTRA-ORG</v>
      </c>
      <c r="K6" t="str">
        <f>_xlfn.XLOOKUP(ohrm_timesheet_item[[#This Row],[activity_id]],ohrm_project_activity[activity_id],ohrm_project_activity[name],"NF",0,1)</f>
        <v>Customer Engagement</v>
      </c>
      <c r="L6" s="5">
        <f>ohrm_timesheet_item[[#This Row],[duration]]/60/60</f>
        <v>3</v>
      </c>
      <c r="AQ6"/>
      <c r="AR6"/>
      <c r="AS6"/>
      <c r="AT6"/>
      <c r="AU6"/>
      <c r="AV6"/>
      <c r="AW6"/>
      <c r="AX6"/>
      <c r="AY6"/>
      <c r="AZ6"/>
      <c r="BA6"/>
      <c r="BB6"/>
      <c r="BC6"/>
    </row>
    <row r="7" spans="1:55" x14ac:dyDescent="0.3">
      <c r="A7">
        <v>4</v>
      </c>
      <c r="C7">
        <v>2</v>
      </c>
      <c r="D7" s="1">
        <v>44467</v>
      </c>
      <c r="E7">
        <v>14400</v>
      </c>
      <c r="F7">
        <v>2</v>
      </c>
      <c r="G7">
        <v>2</v>
      </c>
      <c r="H7">
        <v>8</v>
      </c>
      <c r="I7" t="str">
        <f>_xlfn.XLOOKUP(ohrm_timesheet_item[[#This Row],[employee_id]],hs_hr_employee[emp_number],hs_hr_employee[Employee Name],"NF",0,1)</f>
        <v>Sheel Sharma</v>
      </c>
      <c r="J7" t="str">
        <f>_xlfn.XLOOKUP(ohrm_timesheet_item[[#This Row],[project_id]],ohrm_project[project_id],ohrm_project[name],"NF",0,1)</f>
        <v>Z210101-TEQMANTRA-ORG</v>
      </c>
      <c r="K7" t="str">
        <f>_xlfn.XLOOKUP(ohrm_timesheet_item[[#This Row],[activity_id]],ohrm_project_activity[activity_id],ohrm_project_activity[name],"NF",0,1)</f>
        <v>Customer Engagement</v>
      </c>
      <c r="L7" s="5">
        <f>ohrm_timesheet_item[[#This Row],[duration]]/60/60</f>
        <v>4</v>
      </c>
      <c r="AQ7"/>
      <c r="AR7"/>
      <c r="AS7"/>
      <c r="AT7"/>
      <c r="AU7"/>
      <c r="AV7"/>
      <c r="AW7"/>
      <c r="AX7"/>
      <c r="AY7"/>
      <c r="AZ7"/>
      <c r="BA7"/>
      <c r="BB7"/>
      <c r="BC7"/>
    </row>
    <row r="8" spans="1:55" x14ac:dyDescent="0.3">
      <c r="A8">
        <v>4</v>
      </c>
      <c r="C8">
        <v>3</v>
      </c>
      <c r="D8" s="1">
        <v>44468</v>
      </c>
      <c r="E8">
        <v>10800</v>
      </c>
      <c r="F8">
        <v>2</v>
      </c>
      <c r="G8">
        <v>2</v>
      </c>
      <c r="H8">
        <v>8</v>
      </c>
      <c r="I8" t="str">
        <f>_xlfn.XLOOKUP(ohrm_timesheet_item[[#This Row],[employee_id]],hs_hr_employee[emp_number],hs_hr_employee[Employee Name],"NF",0,1)</f>
        <v>Sheel Sharma</v>
      </c>
      <c r="J8" t="str">
        <f>_xlfn.XLOOKUP(ohrm_timesheet_item[[#This Row],[project_id]],ohrm_project[project_id],ohrm_project[name],"NF",0,1)</f>
        <v>Z210101-TEQMANTRA-ORG</v>
      </c>
      <c r="K8" t="str">
        <f>_xlfn.XLOOKUP(ohrm_timesheet_item[[#This Row],[activity_id]],ohrm_project_activity[activity_id],ohrm_project_activity[name],"NF",0,1)</f>
        <v>Customer Engagement</v>
      </c>
      <c r="L8" s="5">
        <f>ohrm_timesheet_item[[#This Row],[duration]]/60/60</f>
        <v>3</v>
      </c>
      <c r="AQ8"/>
      <c r="AR8"/>
      <c r="AS8"/>
      <c r="AT8"/>
      <c r="AU8"/>
      <c r="AV8"/>
      <c r="AW8"/>
      <c r="AX8"/>
      <c r="AY8"/>
      <c r="AZ8"/>
      <c r="BA8"/>
      <c r="BB8"/>
      <c r="BC8"/>
    </row>
    <row r="9" spans="1:55" x14ac:dyDescent="0.3">
      <c r="A9">
        <v>4</v>
      </c>
      <c r="B9" t="s">
        <v>703</v>
      </c>
      <c r="C9">
        <v>4</v>
      </c>
      <c r="D9" s="1">
        <v>44469</v>
      </c>
      <c r="E9">
        <v>10800</v>
      </c>
      <c r="F9">
        <v>2</v>
      </c>
      <c r="G9">
        <v>2</v>
      </c>
      <c r="H9">
        <v>8</v>
      </c>
      <c r="I9" t="str">
        <f>_xlfn.XLOOKUP(ohrm_timesheet_item[[#This Row],[employee_id]],hs_hr_employee[emp_number],hs_hr_employee[Employee Name],"NF",0,1)</f>
        <v>Sheel Sharma</v>
      </c>
      <c r="J9" t="str">
        <f>_xlfn.XLOOKUP(ohrm_timesheet_item[[#This Row],[project_id]],ohrm_project[project_id],ohrm_project[name],"NF",0,1)</f>
        <v>Z210101-TEQMANTRA-ORG</v>
      </c>
      <c r="K9" t="str">
        <f>_xlfn.XLOOKUP(ohrm_timesheet_item[[#This Row],[activity_id]],ohrm_project_activity[activity_id],ohrm_project_activity[name],"NF",0,1)</f>
        <v>Customer Engagement</v>
      </c>
      <c r="L9" s="5">
        <f>ohrm_timesheet_item[[#This Row],[duration]]/60/60</f>
        <v>3</v>
      </c>
      <c r="AQ9"/>
      <c r="AR9"/>
      <c r="AS9"/>
      <c r="AT9"/>
      <c r="AU9"/>
      <c r="AV9"/>
      <c r="AW9"/>
      <c r="AX9"/>
      <c r="AY9"/>
      <c r="AZ9"/>
      <c r="BA9"/>
      <c r="BB9"/>
      <c r="BC9"/>
    </row>
    <row r="10" spans="1:55" x14ac:dyDescent="0.3">
      <c r="A10">
        <v>4</v>
      </c>
      <c r="C10">
        <v>5</v>
      </c>
      <c r="D10" s="1">
        <v>44470</v>
      </c>
      <c r="E10">
        <v>10800</v>
      </c>
      <c r="F10">
        <v>2</v>
      </c>
      <c r="G10">
        <v>2</v>
      </c>
      <c r="H10">
        <v>8</v>
      </c>
      <c r="I10" t="str">
        <f>_xlfn.XLOOKUP(ohrm_timesheet_item[[#This Row],[employee_id]],hs_hr_employee[emp_number],hs_hr_employee[Employee Name],"NF",0,1)</f>
        <v>Sheel Sharma</v>
      </c>
      <c r="J10" t="str">
        <f>_xlfn.XLOOKUP(ohrm_timesheet_item[[#This Row],[project_id]],ohrm_project[project_id],ohrm_project[name],"NF",0,1)</f>
        <v>Z210101-TEQMANTRA-ORG</v>
      </c>
      <c r="K10" t="str">
        <f>_xlfn.XLOOKUP(ohrm_timesheet_item[[#This Row],[activity_id]],ohrm_project_activity[activity_id],ohrm_project_activity[name],"NF",0,1)</f>
        <v>Customer Engagement</v>
      </c>
      <c r="L10" s="5">
        <f>ohrm_timesheet_item[[#This Row],[duration]]/60/60</f>
        <v>3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</row>
    <row r="11" spans="1:55" x14ac:dyDescent="0.3">
      <c r="A11">
        <v>4</v>
      </c>
      <c r="C11">
        <v>6</v>
      </c>
      <c r="D11" s="1">
        <v>44471</v>
      </c>
      <c r="E11">
        <v>0</v>
      </c>
      <c r="F11">
        <v>2</v>
      </c>
      <c r="G11">
        <v>2</v>
      </c>
      <c r="H11">
        <v>8</v>
      </c>
      <c r="I11" t="str">
        <f>_xlfn.XLOOKUP(ohrm_timesheet_item[[#This Row],[employee_id]],hs_hr_employee[emp_number],hs_hr_employee[Employee Name],"NF",0,1)</f>
        <v>Sheel Sharma</v>
      </c>
      <c r="J11" t="str">
        <f>_xlfn.XLOOKUP(ohrm_timesheet_item[[#This Row],[project_id]],ohrm_project[project_id],ohrm_project[name],"NF",0,1)</f>
        <v>Z210101-TEQMANTRA-ORG</v>
      </c>
      <c r="K11" t="str">
        <f>_xlfn.XLOOKUP(ohrm_timesheet_item[[#This Row],[activity_id]],ohrm_project_activity[activity_id],ohrm_project_activity[name],"NF",0,1)</f>
        <v>Customer Engagement</v>
      </c>
      <c r="L11" s="5">
        <f>ohrm_timesheet_item[[#This Row],[duration]]/60/60</f>
        <v>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</row>
    <row r="12" spans="1:55" x14ac:dyDescent="0.3">
      <c r="A12">
        <v>4</v>
      </c>
      <c r="C12">
        <v>7</v>
      </c>
      <c r="D12" s="1">
        <v>44472</v>
      </c>
      <c r="E12">
        <v>0</v>
      </c>
      <c r="F12">
        <v>2</v>
      </c>
      <c r="G12">
        <v>2</v>
      </c>
      <c r="H12">
        <v>8</v>
      </c>
      <c r="I12" t="str">
        <f>_xlfn.XLOOKUP(ohrm_timesheet_item[[#This Row],[employee_id]],hs_hr_employee[emp_number],hs_hr_employee[Employee Name],"NF",0,1)</f>
        <v>Sheel Sharma</v>
      </c>
      <c r="J12" t="str">
        <f>_xlfn.XLOOKUP(ohrm_timesheet_item[[#This Row],[project_id]],ohrm_project[project_id],ohrm_project[name],"NF",0,1)</f>
        <v>Z210101-TEQMANTRA-ORG</v>
      </c>
      <c r="K12" t="str">
        <f>_xlfn.XLOOKUP(ohrm_timesheet_item[[#This Row],[activity_id]],ohrm_project_activity[activity_id],ohrm_project_activity[name],"NF",0,1)</f>
        <v>Customer Engagement</v>
      </c>
      <c r="L12" s="5">
        <f>ohrm_timesheet_item[[#This Row],[duration]]/60/60</f>
        <v>0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</row>
    <row r="13" spans="1:55" x14ac:dyDescent="0.3">
      <c r="A13">
        <v>4</v>
      </c>
      <c r="C13">
        <v>8</v>
      </c>
      <c r="D13" s="1">
        <v>44466</v>
      </c>
      <c r="E13">
        <v>7200</v>
      </c>
      <c r="F13">
        <v>2</v>
      </c>
      <c r="G13">
        <v>2</v>
      </c>
      <c r="H13">
        <v>9</v>
      </c>
      <c r="I13" t="str">
        <f>_xlfn.XLOOKUP(ohrm_timesheet_item[[#This Row],[employee_id]],hs_hr_employee[emp_number],hs_hr_employee[Employee Name],"NF",0,1)</f>
        <v>Sheel Sharma</v>
      </c>
      <c r="J13" t="str">
        <f>_xlfn.XLOOKUP(ohrm_timesheet_item[[#This Row],[project_id]],ohrm_project[project_id],ohrm_project[name],"NF",0,1)</f>
        <v>Z210101-TEQMANTRA-ORG</v>
      </c>
      <c r="K13" t="str">
        <f>_xlfn.XLOOKUP(ohrm_timesheet_item[[#This Row],[activity_id]],ohrm_project_activity[activity_id],ohrm_project_activity[name],"NF",0,1)</f>
        <v>Continuous Improvement</v>
      </c>
      <c r="L13" s="5">
        <f>ohrm_timesheet_item[[#This Row],[duration]]/60/60</f>
        <v>2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</row>
    <row r="14" spans="1:55" x14ac:dyDescent="0.3">
      <c r="A14">
        <v>4</v>
      </c>
      <c r="C14">
        <v>9</v>
      </c>
      <c r="D14" s="1">
        <v>44467</v>
      </c>
      <c r="E14">
        <v>3600</v>
      </c>
      <c r="F14">
        <v>2</v>
      </c>
      <c r="G14">
        <v>2</v>
      </c>
      <c r="H14">
        <v>9</v>
      </c>
      <c r="I14" t="str">
        <f>_xlfn.XLOOKUP(ohrm_timesheet_item[[#This Row],[employee_id]],hs_hr_employee[emp_number],hs_hr_employee[Employee Name],"NF",0,1)</f>
        <v>Sheel Sharma</v>
      </c>
      <c r="J14" t="str">
        <f>_xlfn.XLOOKUP(ohrm_timesheet_item[[#This Row],[project_id]],ohrm_project[project_id],ohrm_project[name],"NF",0,1)</f>
        <v>Z210101-TEQMANTRA-ORG</v>
      </c>
      <c r="K14" t="str">
        <f>_xlfn.XLOOKUP(ohrm_timesheet_item[[#This Row],[activity_id]],ohrm_project_activity[activity_id],ohrm_project_activity[name],"NF",0,1)</f>
        <v>Continuous Improvement</v>
      </c>
      <c r="L14" s="5">
        <f>ohrm_timesheet_item[[#This Row],[duration]]/60/60</f>
        <v>1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</row>
    <row r="15" spans="1:55" x14ac:dyDescent="0.3">
      <c r="A15">
        <v>4</v>
      </c>
      <c r="B15" t="s">
        <v>703</v>
      </c>
      <c r="C15">
        <v>10</v>
      </c>
      <c r="D15" s="1">
        <v>44468</v>
      </c>
      <c r="E15">
        <v>7200</v>
      </c>
      <c r="F15">
        <v>2</v>
      </c>
      <c r="G15">
        <v>2</v>
      </c>
      <c r="H15">
        <v>9</v>
      </c>
      <c r="I15" t="str">
        <f>_xlfn.XLOOKUP(ohrm_timesheet_item[[#This Row],[employee_id]],hs_hr_employee[emp_number],hs_hr_employee[Employee Name],"NF",0,1)</f>
        <v>Sheel Sharma</v>
      </c>
      <c r="J15" t="str">
        <f>_xlfn.XLOOKUP(ohrm_timesheet_item[[#This Row],[project_id]],ohrm_project[project_id],ohrm_project[name],"NF",0,1)</f>
        <v>Z210101-TEQMANTRA-ORG</v>
      </c>
      <c r="K15" t="str">
        <f>_xlfn.XLOOKUP(ohrm_timesheet_item[[#This Row],[activity_id]],ohrm_project_activity[activity_id],ohrm_project_activity[name],"NF",0,1)</f>
        <v>Continuous Improvement</v>
      </c>
      <c r="L15" s="5">
        <f>ohrm_timesheet_item[[#This Row],[duration]]/60/60</f>
        <v>2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</row>
    <row r="16" spans="1:55" x14ac:dyDescent="0.3">
      <c r="A16">
        <v>4</v>
      </c>
      <c r="C16">
        <v>11</v>
      </c>
      <c r="D16" s="1">
        <v>44469</v>
      </c>
      <c r="E16">
        <v>7200</v>
      </c>
      <c r="F16">
        <v>2</v>
      </c>
      <c r="G16">
        <v>2</v>
      </c>
      <c r="H16">
        <v>9</v>
      </c>
      <c r="I16" t="str">
        <f>_xlfn.XLOOKUP(ohrm_timesheet_item[[#This Row],[employee_id]],hs_hr_employee[emp_number],hs_hr_employee[Employee Name],"NF",0,1)</f>
        <v>Sheel Sharma</v>
      </c>
      <c r="J16" t="str">
        <f>_xlfn.XLOOKUP(ohrm_timesheet_item[[#This Row],[project_id]],ohrm_project[project_id],ohrm_project[name],"NF",0,1)</f>
        <v>Z210101-TEQMANTRA-ORG</v>
      </c>
      <c r="K16" t="str">
        <f>_xlfn.XLOOKUP(ohrm_timesheet_item[[#This Row],[activity_id]],ohrm_project_activity[activity_id],ohrm_project_activity[name],"NF",0,1)</f>
        <v>Continuous Improvement</v>
      </c>
      <c r="L16" s="5">
        <f>ohrm_timesheet_item[[#This Row],[duration]]/60/60</f>
        <v>2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</row>
    <row r="17" spans="1:55" x14ac:dyDescent="0.3">
      <c r="A17">
        <v>4</v>
      </c>
      <c r="C17">
        <v>12</v>
      </c>
      <c r="D17" s="1">
        <v>44470</v>
      </c>
      <c r="E17">
        <v>7200</v>
      </c>
      <c r="F17">
        <v>2</v>
      </c>
      <c r="G17">
        <v>2</v>
      </c>
      <c r="H17">
        <v>9</v>
      </c>
      <c r="I17" t="str">
        <f>_xlfn.XLOOKUP(ohrm_timesheet_item[[#This Row],[employee_id]],hs_hr_employee[emp_number],hs_hr_employee[Employee Name],"NF",0,1)</f>
        <v>Sheel Sharma</v>
      </c>
      <c r="J17" t="str">
        <f>_xlfn.XLOOKUP(ohrm_timesheet_item[[#This Row],[project_id]],ohrm_project[project_id],ohrm_project[name],"NF",0,1)</f>
        <v>Z210101-TEQMANTRA-ORG</v>
      </c>
      <c r="K17" t="str">
        <f>_xlfn.XLOOKUP(ohrm_timesheet_item[[#This Row],[activity_id]],ohrm_project_activity[activity_id],ohrm_project_activity[name],"NF",0,1)</f>
        <v>Continuous Improvement</v>
      </c>
      <c r="L17" s="5">
        <f>ohrm_timesheet_item[[#This Row],[duration]]/60/60</f>
        <v>2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</row>
    <row r="18" spans="1:55" x14ac:dyDescent="0.3">
      <c r="A18">
        <v>4</v>
      </c>
      <c r="C18">
        <v>13</v>
      </c>
      <c r="D18" s="1">
        <v>44466</v>
      </c>
      <c r="E18">
        <v>14400</v>
      </c>
      <c r="F18">
        <v>1</v>
      </c>
      <c r="G18">
        <v>2</v>
      </c>
      <c r="H18">
        <v>6</v>
      </c>
      <c r="I18" t="str">
        <f>_xlfn.XLOOKUP(ohrm_timesheet_item[[#This Row],[employee_id]],hs_hr_employee[emp_number],hs_hr_employee[Employee Name],"NF",0,1)</f>
        <v>Sheel Sharma</v>
      </c>
      <c r="J18" t="str">
        <f>_xlfn.XLOOKUP(ohrm_timesheet_item[[#This Row],[project_id]],ohrm_project[project_id],ohrm_project[name],"NF",0,1)</f>
        <v>C210701-P1 [AMERICANA-Phase1]</v>
      </c>
      <c r="K18" t="str">
        <f>_xlfn.XLOOKUP(ohrm_timesheet_item[[#This Row],[activity_id]],ohrm_project_activity[activity_id],ohrm_project_activity[name],"NF",0,1)</f>
        <v>Customer Meeting</v>
      </c>
      <c r="L18" s="5">
        <f>ohrm_timesheet_item[[#This Row],[duration]]/60/60</f>
        <v>4</v>
      </c>
      <c r="AQ18"/>
      <c r="AR18"/>
      <c r="AS18"/>
      <c r="AT18"/>
      <c r="AU18"/>
      <c r="AV18"/>
      <c r="AW18"/>
      <c r="AX18"/>
      <c r="AY18"/>
      <c r="AZ18"/>
      <c r="BA18"/>
      <c r="BB18"/>
      <c r="BC18"/>
    </row>
    <row r="19" spans="1:55" x14ac:dyDescent="0.3">
      <c r="A19">
        <v>4</v>
      </c>
      <c r="C19">
        <v>14</v>
      </c>
      <c r="D19" s="1">
        <v>44467</v>
      </c>
      <c r="E19">
        <v>14400</v>
      </c>
      <c r="F19">
        <v>1</v>
      </c>
      <c r="G19">
        <v>2</v>
      </c>
      <c r="H19">
        <v>6</v>
      </c>
      <c r="I19" t="str">
        <f>_xlfn.XLOOKUP(ohrm_timesheet_item[[#This Row],[employee_id]],hs_hr_employee[emp_number],hs_hr_employee[Employee Name],"NF",0,1)</f>
        <v>Sheel Sharma</v>
      </c>
      <c r="J19" t="str">
        <f>_xlfn.XLOOKUP(ohrm_timesheet_item[[#This Row],[project_id]],ohrm_project[project_id],ohrm_project[name],"NF",0,1)</f>
        <v>C210701-P1 [AMERICANA-Phase1]</v>
      </c>
      <c r="K19" t="str">
        <f>_xlfn.XLOOKUP(ohrm_timesheet_item[[#This Row],[activity_id]],ohrm_project_activity[activity_id],ohrm_project_activity[name],"NF",0,1)</f>
        <v>Customer Meeting</v>
      </c>
      <c r="L19" s="5">
        <f>ohrm_timesheet_item[[#This Row],[duration]]/60/60</f>
        <v>4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</row>
    <row r="20" spans="1:55" x14ac:dyDescent="0.3">
      <c r="A20">
        <v>4</v>
      </c>
      <c r="C20">
        <v>15</v>
      </c>
      <c r="D20" s="1">
        <v>44468</v>
      </c>
      <c r="E20">
        <v>14400</v>
      </c>
      <c r="F20">
        <v>1</v>
      </c>
      <c r="G20">
        <v>2</v>
      </c>
      <c r="H20">
        <v>6</v>
      </c>
      <c r="I20" t="str">
        <f>_xlfn.XLOOKUP(ohrm_timesheet_item[[#This Row],[employee_id]],hs_hr_employee[emp_number],hs_hr_employee[Employee Name],"NF",0,1)</f>
        <v>Sheel Sharma</v>
      </c>
      <c r="J20" t="str">
        <f>_xlfn.XLOOKUP(ohrm_timesheet_item[[#This Row],[project_id]],ohrm_project[project_id],ohrm_project[name],"NF",0,1)</f>
        <v>C210701-P1 [AMERICANA-Phase1]</v>
      </c>
      <c r="K20" t="str">
        <f>_xlfn.XLOOKUP(ohrm_timesheet_item[[#This Row],[activity_id]],ohrm_project_activity[activity_id],ohrm_project_activity[name],"NF",0,1)</f>
        <v>Customer Meeting</v>
      </c>
      <c r="L20" s="5">
        <f>ohrm_timesheet_item[[#This Row],[duration]]/60/60</f>
        <v>4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</row>
    <row r="21" spans="1:55" x14ac:dyDescent="0.3">
      <c r="A21">
        <v>4</v>
      </c>
      <c r="B21" t="s">
        <v>704</v>
      </c>
      <c r="C21">
        <v>16</v>
      </c>
      <c r="D21" s="1">
        <v>44469</v>
      </c>
      <c r="E21">
        <v>14400</v>
      </c>
      <c r="F21">
        <v>1</v>
      </c>
      <c r="G21">
        <v>2</v>
      </c>
      <c r="H21">
        <v>6</v>
      </c>
      <c r="I21" t="str">
        <f>_xlfn.XLOOKUP(ohrm_timesheet_item[[#This Row],[employee_id]],hs_hr_employee[emp_number],hs_hr_employee[Employee Name],"NF",0,1)</f>
        <v>Sheel Sharma</v>
      </c>
      <c r="J21" t="str">
        <f>_xlfn.XLOOKUP(ohrm_timesheet_item[[#This Row],[project_id]],ohrm_project[project_id],ohrm_project[name],"NF",0,1)</f>
        <v>C210701-P1 [AMERICANA-Phase1]</v>
      </c>
      <c r="K21" t="str">
        <f>_xlfn.XLOOKUP(ohrm_timesheet_item[[#This Row],[activity_id]],ohrm_project_activity[activity_id],ohrm_project_activity[name],"NF",0,1)</f>
        <v>Customer Meeting</v>
      </c>
      <c r="L21" s="5">
        <f>ohrm_timesheet_item[[#This Row],[duration]]/60/60</f>
        <v>4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</row>
    <row r="22" spans="1:55" x14ac:dyDescent="0.3">
      <c r="A22">
        <v>4</v>
      </c>
      <c r="B22" t="s">
        <v>705</v>
      </c>
      <c r="C22">
        <v>17</v>
      </c>
      <c r="D22" s="1">
        <v>44470</v>
      </c>
      <c r="E22">
        <v>14400</v>
      </c>
      <c r="F22">
        <v>1</v>
      </c>
      <c r="G22">
        <v>2</v>
      </c>
      <c r="H22">
        <v>6</v>
      </c>
      <c r="I22" t="str">
        <f>_xlfn.XLOOKUP(ohrm_timesheet_item[[#This Row],[employee_id]],hs_hr_employee[emp_number],hs_hr_employee[Employee Name],"NF",0,1)</f>
        <v>Sheel Sharma</v>
      </c>
      <c r="J22" t="str">
        <f>_xlfn.XLOOKUP(ohrm_timesheet_item[[#This Row],[project_id]],ohrm_project[project_id],ohrm_project[name],"NF",0,1)</f>
        <v>C210701-P1 [AMERICANA-Phase1]</v>
      </c>
      <c r="K22" t="str">
        <f>_xlfn.XLOOKUP(ohrm_timesheet_item[[#This Row],[activity_id]],ohrm_project_activity[activity_id],ohrm_project_activity[name],"NF",0,1)</f>
        <v>Customer Meeting</v>
      </c>
      <c r="L22" s="5">
        <f>ohrm_timesheet_item[[#This Row],[duration]]/60/60</f>
        <v>4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</row>
    <row r="23" spans="1:55" x14ac:dyDescent="0.3">
      <c r="A23">
        <v>3</v>
      </c>
      <c r="C23">
        <v>18</v>
      </c>
      <c r="D23" s="1">
        <v>44487</v>
      </c>
      <c r="E23">
        <v>10800</v>
      </c>
      <c r="F23">
        <v>1</v>
      </c>
      <c r="G23">
        <v>2</v>
      </c>
      <c r="H23">
        <v>6</v>
      </c>
      <c r="I23" t="str">
        <f>_xlfn.XLOOKUP(ohrm_timesheet_item[[#This Row],[employee_id]],hs_hr_employee[emp_number],hs_hr_employee[Employee Name],"NF",0,1)</f>
        <v>Sheel Sharma</v>
      </c>
      <c r="J23" t="str">
        <f>_xlfn.XLOOKUP(ohrm_timesheet_item[[#This Row],[project_id]],ohrm_project[project_id],ohrm_project[name],"NF",0,1)</f>
        <v>C210701-P1 [AMERICANA-Phase1]</v>
      </c>
      <c r="K23" t="str">
        <f>_xlfn.XLOOKUP(ohrm_timesheet_item[[#This Row],[activity_id]],ohrm_project_activity[activity_id],ohrm_project_activity[name],"NF",0,1)</f>
        <v>Customer Meeting</v>
      </c>
      <c r="L23" s="5">
        <f>ohrm_timesheet_item[[#This Row],[duration]]/60/60</f>
        <v>3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</row>
    <row r="24" spans="1:55" x14ac:dyDescent="0.3">
      <c r="A24">
        <v>3</v>
      </c>
      <c r="C24">
        <v>19</v>
      </c>
      <c r="D24" s="1">
        <v>44488</v>
      </c>
      <c r="E24">
        <v>10800</v>
      </c>
      <c r="F24">
        <v>1</v>
      </c>
      <c r="G24">
        <v>2</v>
      </c>
      <c r="H24">
        <v>6</v>
      </c>
      <c r="I24" t="str">
        <f>_xlfn.XLOOKUP(ohrm_timesheet_item[[#This Row],[employee_id]],hs_hr_employee[emp_number],hs_hr_employee[Employee Name],"NF",0,1)</f>
        <v>Sheel Sharma</v>
      </c>
      <c r="J24" t="str">
        <f>_xlfn.XLOOKUP(ohrm_timesheet_item[[#This Row],[project_id]],ohrm_project[project_id],ohrm_project[name],"NF",0,1)</f>
        <v>C210701-P1 [AMERICANA-Phase1]</v>
      </c>
      <c r="K24" t="str">
        <f>_xlfn.XLOOKUP(ohrm_timesheet_item[[#This Row],[activity_id]],ohrm_project_activity[activity_id],ohrm_project_activity[name],"NF",0,1)</f>
        <v>Customer Meeting</v>
      </c>
      <c r="L24" s="5">
        <f>ohrm_timesheet_item[[#This Row],[duration]]/60/60</f>
        <v>3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</row>
    <row r="25" spans="1:55" x14ac:dyDescent="0.3">
      <c r="A25">
        <v>3</v>
      </c>
      <c r="C25">
        <v>20</v>
      </c>
      <c r="D25" s="1">
        <v>44489</v>
      </c>
      <c r="E25">
        <v>10800</v>
      </c>
      <c r="F25">
        <v>1</v>
      </c>
      <c r="G25">
        <v>2</v>
      </c>
      <c r="H25">
        <v>6</v>
      </c>
      <c r="I25" t="str">
        <f>_xlfn.XLOOKUP(ohrm_timesheet_item[[#This Row],[employee_id]],hs_hr_employee[emp_number],hs_hr_employee[Employee Name],"NF",0,1)</f>
        <v>Sheel Sharma</v>
      </c>
      <c r="J25" t="str">
        <f>_xlfn.XLOOKUP(ohrm_timesheet_item[[#This Row],[project_id]],ohrm_project[project_id],ohrm_project[name],"NF",0,1)</f>
        <v>C210701-P1 [AMERICANA-Phase1]</v>
      </c>
      <c r="K25" t="str">
        <f>_xlfn.XLOOKUP(ohrm_timesheet_item[[#This Row],[activity_id]],ohrm_project_activity[activity_id],ohrm_project_activity[name],"NF",0,1)</f>
        <v>Customer Meeting</v>
      </c>
      <c r="L25" s="5">
        <f>ohrm_timesheet_item[[#This Row],[duration]]/60/60</f>
        <v>3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</row>
    <row r="26" spans="1:55" x14ac:dyDescent="0.3">
      <c r="A26">
        <v>3</v>
      </c>
      <c r="C26">
        <v>21</v>
      </c>
      <c r="D26" s="1">
        <v>44490</v>
      </c>
      <c r="E26">
        <v>10800</v>
      </c>
      <c r="F26">
        <v>1</v>
      </c>
      <c r="G26">
        <v>2</v>
      </c>
      <c r="H26">
        <v>6</v>
      </c>
      <c r="I26" t="str">
        <f>_xlfn.XLOOKUP(ohrm_timesheet_item[[#This Row],[employee_id]],hs_hr_employee[emp_number],hs_hr_employee[Employee Name],"NF",0,1)</f>
        <v>Sheel Sharma</v>
      </c>
      <c r="J26" t="str">
        <f>_xlfn.XLOOKUP(ohrm_timesheet_item[[#This Row],[project_id]],ohrm_project[project_id],ohrm_project[name],"NF",0,1)</f>
        <v>C210701-P1 [AMERICANA-Phase1]</v>
      </c>
      <c r="K26" t="str">
        <f>_xlfn.XLOOKUP(ohrm_timesheet_item[[#This Row],[activity_id]],ohrm_project_activity[activity_id],ohrm_project_activity[name],"NF",0,1)</f>
        <v>Customer Meeting</v>
      </c>
      <c r="L26" s="5">
        <f>ohrm_timesheet_item[[#This Row],[duration]]/60/60</f>
        <v>3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</row>
    <row r="27" spans="1:55" x14ac:dyDescent="0.3">
      <c r="A27">
        <v>3</v>
      </c>
      <c r="C27">
        <v>22</v>
      </c>
      <c r="D27" s="1">
        <v>44491</v>
      </c>
      <c r="E27">
        <v>10800</v>
      </c>
      <c r="F27">
        <v>1</v>
      </c>
      <c r="G27">
        <v>2</v>
      </c>
      <c r="H27">
        <v>6</v>
      </c>
      <c r="I27" t="str">
        <f>_xlfn.XLOOKUP(ohrm_timesheet_item[[#This Row],[employee_id]],hs_hr_employee[emp_number],hs_hr_employee[Employee Name],"NF",0,1)</f>
        <v>Sheel Sharma</v>
      </c>
      <c r="J27" t="str">
        <f>_xlfn.XLOOKUP(ohrm_timesheet_item[[#This Row],[project_id]],ohrm_project[project_id],ohrm_project[name],"NF",0,1)</f>
        <v>C210701-P1 [AMERICANA-Phase1]</v>
      </c>
      <c r="K27" t="str">
        <f>_xlfn.XLOOKUP(ohrm_timesheet_item[[#This Row],[activity_id]],ohrm_project_activity[activity_id],ohrm_project_activity[name],"NF",0,1)</f>
        <v>Customer Meeting</v>
      </c>
      <c r="L27" s="5">
        <f>ohrm_timesheet_item[[#This Row],[duration]]/60/60</f>
        <v>3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</row>
    <row r="28" spans="1:55" x14ac:dyDescent="0.3">
      <c r="A28">
        <v>3</v>
      </c>
      <c r="C28">
        <v>23</v>
      </c>
      <c r="D28" s="1">
        <v>44487</v>
      </c>
      <c r="E28">
        <v>21600</v>
      </c>
      <c r="F28">
        <v>2</v>
      </c>
      <c r="G28">
        <v>2</v>
      </c>
      <c r="H28">
        <v>7</v>
      </c>
      <c r="I28" t="str">
        <f>_xlfn.XLOOKUP(ohrm_timesheet_item[[#This Row],[employee_id]],hs_hr_employee[emp_number],hs_hr_employee[Employee Name],"NF",0,1)</f>
        <v>Sheel Sharma</v>
      </c>
      <c r="J28" t="str">
        <f>_xlfn.XLOOKUP(ohrm_timesheet_item[[#This Row],[project_id]],ohrm_project[project_id],ohrm_project[name],"NF",0,1)</f>
        <v>Z210101-TEQMANTRA-ORG</v>
      </c>
      <c r="K28" t="str">
        <f>_xlfn.XLOOKUP(ohrm_timesheet_item[[#This Row],[activity_id]],ohrm_project_activity[activity_id],ohrm_project_activity[name],"NF",0,1)</f>
        <v>Internal Meeting</v>
      </c>
      <c r="L28" s="5">
        <f>ohrm_timesheet_item[[#This Row],[duration]]/60/60</f>
        <v>6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</row>
    <row r="29" spans="1:55" x14ac:dyDescent="0.3">
      <c r="A29">
        <v>3</v>
      </c>
      <c r="C29">
        <v>24</v>
      </c>
      <c r="D29" s="1">
        <v>44488</v>
      </c>
      <c r="E29">
        <v>21600</v>
      </c>
      <c r="F29">
        <v>2</v>
      </c>
      <c r="G29">
        <v>2</v>
      </c>
      <c r="H29">
        <v>7</v>
      </c>
      <c r="I29" t="str">
        <f>_xlfn.XLOOKUP(ohrm_timesheet_item[[#This Row],[employee_id]],hs_hr_employee[emp_number],hs_hr_employee[Employee Name],"NF",0,1)</f>
        <v>Sheel Sharma</v>
      </c>
      <c r="J29" t="str">
        <f>_xlfn.XLOOKUP(ohrm_timesheet_item[[#This Row],[project_id]],ohrm_project[project_id],ohrm_project[name],"NF",0,1)</f>
        <v>Z210101-TEQMANTRA-ORG</v>
      </c>
      <c r="K29" t="str">
        <f>_xlfn.XLOOKUP(ohrm_timesheet_item[[#This Row],[activity_id]],ohrm_project_activity[activity_id],ohrm_project_activity[name],"NF",0,1)</f>
        <v>Internal Meeting</v>
      </c>
      <c r="L29" s="5">
        <f>ohrm_timesheet_item[[#This Row],[duration]]/60/60</f>
        <v>6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</row>
    <row r="30" spans="1:55" x14ac:dyDescent="0.3">
      <c r="A30">
        <v>3</v>
      </c>
      <c r="C30">
        <v>25</v>
      </c>
      <c r="D30" s="1">
        <v>44489</v>
      </c>
      <c r="E30">
        <v>21600</v>
      </c>
      <c r="F30">
        <v>2</v>
      </c>
      <c r="G30">
        <v>2</v>
      </c>
      <c r="H30">
        <v>7</v>
      </c>
      <c r="I30" t="str">
        <f>_xlfn.XLOOKUP(ohrm_timesheet_item[[#This Row],[employee_id]],hs_hr_employee[emp_number],hs_hr_employee[Employee Name],"NF",0,1)</f>
        <v>Sheel Sharma</v>
      </c>
      <c r="J30" t="str">
        <f>_xlfn.XLOOKUP(ohrm_timesheet_item[[#This Row],[project_id]],ohrm_project[project_id],ohrm_project[name],"NF",0,1)</f>
        <v>Z210101-TEQMANTRA-ORG</v>
      </c>
      <c r="K30" t="str">
        <f>_xlfn.XLOOKUP(ohrm_timesheet_item[[#This Row],[activity_id]],ohrm_project_activity[activity_id],ohrm_project_activity[name],"NF",0,1)</f>
        <v>Internal Meeting</v>
      </c>
      <c r="L30" s="5">
        <f>ohrm_timesheet_item[[#This Row],[duration]]/60/60</f>
        <v>6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</row>
    <row r="31" spans="1:55" x14ac:dyDescent="0.3">
      <c r="A31">
        <v>3</v>
      </c>
      <c r="C31">
        <v>26</v>
      </c>
      <c r="D31" s="1">
        <v>44490</v>
      </c>
      <c r="E31">
        <v>21600</v>
      </c>
      <c r="F31">
        <v>2</v>
      </c>
      <c r="G31">
        <v>2</v>
      </c>
      <c r="H31">
        <v>7</v>
      </c>
      <c r="I31" t="str">
        <f>_xlfn.XLOOKUP(ohrm_timesheet_item[[#This Row],[employee_id]],hs_hr_employee[emp_number],hs_hr_employee[Employee Name],"NF",0,1)</f>
        <v>Sheel Sharma</v>
      </c>
      <c r="J31" t="str">
        <f>_xlfn.XLOOKUP(ohrm_timesheet_item[[#This Row],[project_id]],ohrm_project[project_id],ohrm_project[name],"NF",0,1)</f>
        <v>Z210101-TEQMANTRA-ORG</v>
      </c>
      <c r="K31" t="str">
        <f>_xlfn.XLOOKUP(ohrm_timesheet_item[[#This Row],[activity_id]],ohrm_project_activity[activity_id],ohrm_project_activity[name],"NF",0,1)</f>
        <v>Internal Meeting</v>
      </c>
      <c r="L31" s="5">
        <f>ohrm_timesheet_item[[#This Row],[duration]]/60/60</f>
        <v>6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</row>
    <row r="32" spans="1:55" x14ac:dyDescent="0.3">
      <c r="A32">
        <v>3</v>
      </c>
      <c r="C32">
        <v>27</v>
      </c>
      <c r="D32" s="1">
        <v>44491</v>
      </c>
      <c r="E32">
        <v>21600</v>
      </c>
      <c r="F32">
        <v>2</v>
      </c>
      <c r="G32">
        <v>2</v>
      </c>
      <c r="H32">
        <v>7</v>
      </c>
      <c r="I32" t="str">
        <f>_xlfn.XLOOKUP(ohrm_timesheet_item[[#This Row],[employee_id]],hs_hr_employee[emp_number],hs_hr_employee[Employee Name],"NF",0,1)</f>
        <v>Sheel Sharma</v>
      </c>
      <c r="J32" t="str">
        <f>_xlfn.XLOOKUP(ohrm_timesheet_item[[#This Row],[project_id]],ohrm_project[project_id],ohrm_project[name],"NF",0,1)</f>
        <v>Z210101-TEQMANTRA-ORG</v>
      </c>
      <c r="K32" t="str">
        <f>_xlfn.XLOOKUP(ohrm_timesheet_item[[#This Row],[activity_id]],ohrm_project_activity[activity_id],ohrm_project_activity[name],"NF",0,1)</f>
        <v>Internal Meeting</v>
      </c>
      <c r="L32" s="5">
        <f>ohrm_timesheet_item[[#This Row],[duration]]/60/60</f>
        <v>6</v>
      </c>
      <c r="AQ32"/>
      <c r="AR32"/>
      <c r="AS32"/>
      <c r="AT32"/>
      <c r="AU32"/>
      <c r="AV32"/>
      <c r="AW32"/>
      <c r="AX32"/>
      <c r="AY32"/>
      <c r="AZ32"/>
      <c r="BA32"/>
      <c r="BB32"/>
      <c r="BC32"/>
    </row>
    <row r="33" spans="1:55" x14ac:dyDescent="0.3">
      <c r="A33">
        <v>5</v>
      </c>
      <c r="C33">
        <v>28</v>
      </c>
      <c r="D33" s="1">
        <v>44480</v>
      </c>
      <c r="E33">
        <v>10800</v>
      </c>
      <c r="F33">
        <v>1</v>
      </c>
      <c r="G33">
        <v>2</v>
      </c>
      <c r="H33">
        <v>6</v>
      </c>
      <c r="I33" t="str">
        <f>_xlfn.XLOOKUP(ohrm_timesheet_item[[#This Row],[employee_id]],hs_hr_employee[emp_number],hs_hr_employee[Employee Name],"NF",0,1)</f>
        <v>Sheel Sharma</v>
      </c>
      <c r="J33" t="str">
        <f>_xlfn.XLOOKUP(ohrm_timesheet_item[[#This Row],[project_id]],ohrm_project[project_id],ohrm_project[name],"NF",0,1)</f>
        <v>C210701-P1 [AMERICANA-Phase1]</v>
      </c>
      <c r="K33" t="str">
        <f>_xlfn.XLOOKUP(ohrm_timesheet_item[[#This Row],[activity_id]],ohrm_project_activity[activity_id],ohrm_project_activity[name],"NF",0,1)</f>
        <v>Customer Meeting</v>
      </c>
      <c r="L33" s="5">
        <f>ohrm_timesheet_item[[#This Row],[duration]]/60/60</f>
        <v>3</v>
      </c>
      <c r="AQ33"/>
      <c r="AR33"/>
      <c r="AS33"/>
      <c r="AT33"/>
      <c r="AU33"/>
      <c r="AV33"/>
      <c r="AW33"/>
      <c r="AX33"/>
      <c r="AY33"/>
      <c r="AZ33"/>
      <c r="BA33"/>
      <c r="BB33"/>
      <c r="BC33"/>
    </row>
    <row r="34" spans="1:55" x14ac:dyDescent="0.3">
      <c r="A34">
        <v>5</v>
      </c>
      <c r="C34">
        <v>29</v>
      </c>
      <c r="D34" s="1">
        <v>44481</v>
      </c>
      <c r="E34">
        <v>10800</v>
      </c>
      <c r="F34">
        <v>1</v>
      </c>
      <c r="G34">
        <v>2</v>
      </c>
      <c r="H34">
        <v>6</v>
      </c>
      <c r="I34" t="str">
        <f>_xlfn.XLOOKUP(ohrm_timesheet_item[[#This Row],[employee_id]],hs_hr_employee[emp_number],hs_hr_employee[Employee Name],"NF",0,1)</f>
        <v>Sheel Sharma</v>
      </c>
      <c r="J34" t="str">
        <f>_xlfn.XLOOKUP(ohrm_timesheet_item[[#This Row],[project_id]],ohrm_project[project_id],ohrm_project[name],"NF",0,1)</f>
        <v>C210701-P1 [AMERICANA-Phase1]</v>
      </c>
      <c r="K34" t="str">
        <f>_xlfn.XLOOKUP(ohrm_timesheet_item[[#This Row],[activity_id]],ohrm_project_activity[activity_id],ohrm_project_activity[name],"NF",0,1)</f>
        <v>Customer Meeting</v>
      </c>
      <c r="L34" s="5">
        <f>ohrm_timesheet_item[[#This Row],[duration]]/60/60</f>
        <v>3</v>
      </c>
      <c r="AQ34"/>
      <c r="AR34"/>
      <c r="AS34"/>
      <c r="AT34"/>
      <c r="AU34"/>
      <c r="AV34"/>
      <c r="AW34"/>
      <c r="AX34"/>
      <c r="AY34"/>
      <c r="AZ34"/>
      <c r="BA34"/>
      <c r="BB34"/>
      <c r="BC34"/>
    </row>
    <row r="35" spans="1:55" x14ac:dyDescent="0.3">
      <c r="A35">
        <v>5</v>
      </c>
      <c r="C35">
        <v>30</v>
      </c>
      <c r="D35" s="1">
        <v>44482</v>
      </c>
      <c r="E35">
        <v>10800</v>
      </c>
      <c r="F35">
        <v>1</v>
      </c>
      <c r="G35">
        <v>2</v>
      </c>
      <c r="H35">
        <v>6</v>
      </c>
      <c r="I35" t="str">
        <f>_xlfn.XLOOKUP(ohrm_timesheet_item[[#This Row],[employee_id]],hs_hr_employee[emp_number],hs_hr_employee[Employee Name],"NF",0,1)</f>
        <v>Sheel Sharma</v>
      </c>
      <c r="J35" t="str">
        <f>_xlfn.XLOOKUP(ohrm_timesheet_item[[#This Row],[project_id]],ohrm_project[project_id],ohrm_project[name],"NF",0,1)</f>
        <v>C210701-P1 [AMERICANA-Phase1]</v>
      </c>
      <c r="K35" t="str">
        <f>_xlfn.XLOOKUP(ohrm_timesheet_item[[#This Row],[activity_id]],ohrm_project_activity[activity_id],ohrm_project_activity[name],"NF",0,1)</f>
        <v>Customer Meeting</v>
      </c>
      <c r="L35" s="5">
        <f>ohrm_timesheet_item[[#This Row],[duration]]/60/60</f>
        <v>3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</row>
    <row r="36" spans="1:55" x14ac:dyDescent="0.3">
      <c r="A36">
        <v>5</v>
      </c>
      <c r="C36">
        <v>31</v>
      </c>
      <c r="D36" s="1">
        <v>44483</v>
      </c>
      <c r="E36">
        <v>10800</v>
      </c>
      <c r="F36">
        <v>1</v>
      </c>
      <c r="G36">
        <v>2</v>
      </c>
      <c r="H36">
        <v>6</v>
      </c>
      <c r="I36" t="str">
        <f>_xlfn.XLOOKUP(ohrm_timesheet_item[[#This Row],[employee_id]],hs_hr_employee[emp_number],hs_hr_employee[Employee Name],"NF",0,1)</f>
        <v>Sheel Sharma</v>
      </c>
      <c r="J36" t="str">
        <f>_xlfn.XLOOKUP(ohrm_timesheet_item[[#This Row],[project_id]],ohrm_project[project_id],ohrm_project[name],"NF",0,1)</f>
        <v>C210701-P1 [AMERICANA-Phase1]</v>
      </c>
      <c r="K36" t="str">
        <f>_xlfn.XLOOKUP(ohrm_timesheet_item[[#This Row],[activity_id]],ohrm_project_activity[activity_id],ohrm_project_activity[name],"NF",0,1)</f>
        <v>Customer Meeting</v>
      </c>
      <c r="L36" s="5">
        <f>ohrm_timesheet_item[[#This Row],[duration]]/60/60</f>
        <v>3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</row>
    <row r="37" spans="1:55" x14ac:dyDescent="0.3">
      <c r="A37">
        <v>5</v>
      </c>
      <c r="C37">
        <v>32</v>
      </c>
      <c r="D37" s="1">
        <v>44484</v>
      </c>
      <c r="E37">
        <v>10800</v>
      </c>
      <c r="F37">
        <v>1</v>
      </c>
      <c r="G37">
        <v>2</v>
      </c>
      <c r="H37">
        <v>6</v>
      </c>
      <c r="I37" t="str">
        <f>_xlfn.XLOOKUP(ohrm_timesheet_item[[#This Row],[employee_id]],hs_hr_employee[emp_number],hs_hr_employee[Employee Name],"NF",0,1)</f>
        <v>Sheel Sharma</v>
      </c>
      <c r="J37" t="str">
        <f>_xlfn.XLOOKUP(ohrm_timesheet_item[[#This Row],[project_id]],ohrm_project[project_id],ohrm_project[name],"NF",0,1)</f>
        <v>C210701-P1 [AMERICANA-Phase1]</v>
      </c>
      <c r="K37" t="str">
        <f>_xlfn.XLOOKUP(ohrm_timesheet_item[[#This Row],[activity_id]],ohrm_project_activity[activity_id],ohrm_project_activity[name],"NF",0,1)</f>
        <v>Customer Meeting</v>
      </c>
      <c r="L37" s="5">
        <f>ohrm_timesheet_item[[#This Row],[duration]]/60/60</f>
        <v>3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</row>
    <row r="38" spans="1:55" x14ac:dyDescent="0.3">
      <c r="A38">
        <v>5</v>
      </c>
      <c r="C38">
        <v>33</v>
      </c>
      <c r="D38" s="1">
        <v>44480</v>
      </c>
      <c r="E38">
        <v>21600</v>
      </c>
      <c r="F38">
        <v>2</v>
      </c>
      <c r="G38">
        <v>2</v>
      </c>
      <c r="H38">
        <v>7</v>
      </c>
      <c r="I38" t="str">
        <f>_xlfn.XLOOKUP(ohrm_timesheet_item[[#This Row],[employee_id]],hs_hr_employee[emp_number],hs_hr_employee[Employee Name],"NF",0,1)</f>
        <v>Sheel Sharma</v>
      </c>
      <c r="J38" t="str">
        <f>_xlfn.XLOOKUP(ohrm_timesheet_item[[#This Row],[project_id]],ohrm_project[project_id],ohrm_project[name],"NF",0,1)</f>
        <v>Z210101-TEQMANTRA-ORG</v>
      </c>
      <c r="K38" t="str">
        <f>_xlfn.XLOOKUP(ohrm_timesheet_item[[#This Row],[activity_id]],ohrm_project_activity[activity_id],ohrm_project_activity[name],"NF",0,1)</f>
        <v>Internal Meeting</v>
      </c>
      <c r="L38" s="5">
        <f>ohrm_timesheet_item[[#This Row],[duration]]/60/60</f>
        <v>6</v>
      </c>
      <c r="AQ38"/>
      <c r="AR38"/>
      <c r="AS38"/>
      <c r="AT38"/>
      <c r="AU38"/>
      <c r="AV38"/>
      <c r="AW38"/>
      <c r="AX38"/>
      <c r="AY38"/>
      <c r="AZ38"/>
      <c r="BA38"/>
      <c r="BB38"/>
      <c r="BC38"/>
    </row>
    <row r="39" spans="1:55" x14ac:dyDescent="0.3">
      <c r="A39">
        <v>5</v>
      </c>
      <c r="C39">
        <v>34</v>
      </c>
      <c r="D39" s="1">
        <v>44481</v>
      </c>
      <c r="E39">
        <v>21600</v>
      </c>
      <c r="F39">
        <v>2</v>
      </c>
      <c r="G39">
        <v>2</v>
      </c>
      <c r="H39">
        <v>7</v>
      </c>
      <c r="I39" t="str">
        <f>_xlfn.XLOOKUP(ohrm_timesheet_item[[#This Row],[employee_id]],hs_hr_employee[emp_number],hs_hr_employee[Employee Name],"NF",0,1)</f>
        <v>Sheel Sharma</v>
      </c>
      <c r="J39" t="str">
        <f>_xlfn.XLOOKUP(ohrm_timesheet_item[[#This Row],[project_id]],ohrm_project[project_id],ohrm_project[name],"NF",0,1)</f>
        <v>Z210101-TEQMANTRA-ORG</v>
      </c>
      <c r="K39" t="str">
        <f>_xlfn.XLOOKUP(ohrm_timesheet_item[[#This Row],[activity_id]],ohrm_project_activity[activity_id],ohrm_project_activity[name],"NF",0,1)</f>
        <v>Internal Meeting</v>
      </c>
      <c r="L39" s="5">
        <f>ohrm_timesheet_item[[#This Row],[duration]]/60/60</f>
        <v>6</v>
      </c>
      <c r="AQ39"/>
      <c r="AR39"/>
      <c r="AS39"/>
      <c r="AT39"/>
      <c r="AU39"/>
      <c r="AV39"/>
      <c r="AW39"/>
      <c r="AX39"/>
      <c r="AY39"/>
      <c r="AZ39"/>
      <c r="BA39"/>
      <c r="BB39"/>
      <c r="BC39"/>
    </row>
    <row r="40" spans="1:55" x14ac:dyDescent="0.3">
      <c r="A40">
        <v>5</v>
      </c>
      <c r="C40">
        <v>35</v>
      </c>
      <c r="D40" s="1">
        <v>44482</v>
      </c>
      <c r="E40">
        <v>21600</v>
      </c>
      <c r="F40">
        <v>2</v>
      </c>
      <c r="G40">
        <v>2</v>
      </c>
      <c r="H40">
        <v>7</v>
      </c>
      <c r="I40" t="str">
        <f>_xlfn.XLOOKUP(ohrm_timesheet_item[[#This Row],[employee_id]],hs_hr_employee[emp_number],hs_hr_employee[Employee Name],"NF",0,1)</f>
        <v>Sheel Sharma</v>
      </c>
      <c r="J40" t="str">
        <f>_xlfn.XLOOKUP(ohrm_timesheet_item[[#This Row],[project_id]],ohrm_project[project_id],ohrm_project[name],"NF",0,1)</f>
        <v>Z210101-TEQMANTRA-ORG</v>
      </c>
      <c r="K40" t="str">
        <f>_xlfn.XLOOKUP(ohrm_timesheet_item[[#This Row],[activity_id]],ohrm_project_activity[activity_id],ohrm_project_activity[name],"NF",0,1)</f>
        <v>Internal Meeting</v>
      </c>
      <c r="L40" s="5">
        <f>ohrm_timesheet_item[[#This Row],[duration]]/60/60</f>
        <v>6</v>
      </c>
      <c r="AQ40"/>
      <c r="AR40"/>
      <c r="AS40"/>
      <c r="AT40"/>
      <c r="AU40"/>
      <c r="AV40"/>
      <c r="AW40"/>
      <c r="AX40"/>
      <c r="AY40"/>
      <c r="AZ40"/>
      <c r="BA40"/>
      <c r="BB40"/>
      <c r="BC40"/>
    </row>
    <row r="41" spans="1:55" x14ac:dyDescent="0.3">
      <c r="A41">
        <v>5</v>
      </c>
      <c r="C41">
        <v>36</v>
      </c>
      <c r="D41" s="1">
        <v>44483</v>
      </c>
      <c r="E41">
        <v>21600</v>
      </c>
      <c r="F41">
        <v>2</v>
      </c>
      <c r="G41">
        <v>2</v>
      </c>
      <c r="H41">
        <v>7</v>
      </c>
      <c r="I41" t="str">
        <f>_xlfn.XLOOKUP(ohrm_timesheet_item[[#This Row],[employee_id]],hs_hr_employee[emp_number],hs_hr_employee[Employee Name],"NF",0,1)</f>
        <v>Sheel Sharma</v>
      </c>
      <c r="J41" t="str">
        <f>_xlfn.XLOOKUP(ohrm_timesheet_item[[#This Row],[project_id]],ohrm_project[project_id],ohrm_project[name],"NF",0,1)</f>
        <v>Z210101-TEQMANTRA-ORG</v>
      </c>
      <c r="K41" t="str">
        <f>_xlfn.XLOOKUP(ohrm_timesheet_item[[#This Row],[activity_id]],ohrm_project_activity[activity_id],ohrm_project_activity[name],"NF",0,1)</f>
        <v>Internal Meeting</v>
      </c>
      <c r="L41" s="5">
        <f>ohrm_timesheet_item[[#This Row],[duration]]/60/60</f>
        <v>6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</row>
    <row r="42" spans="1:55" x14ac:dyDescent="0.3">
      <c r="A42">
        <v>5</v>
      </c>
      <c r="C42">
        <v>37</v>
      </c>
      <c r="D42" s="1">
        <v>44484</v>
      </c>
      <c r="E42">
        <v>21600</v>
      </c>
      <c r="F42">
        <v>2</v>
      </c>
      <c r="G42">
        <v>2</v>
      </c>
      <c r="H42">
        <v>7</v>
      </c>
      <c r="I42" t="str">
        <f>_xlfn.XLOOKUP(ohrm_timesheet_item[[#This Row],[employee_id]],hs_hr_employee[emp_number],hs_hr_employee[Employee Name],"NF",0,1)</f>
        <v>Sheel Sharma</v>
      </c>
      <c r="J42" t="str">
        <f>_xlfn.XLOOKUP(ohrm_timesheet_item[[#This Row],[project_id]],ohrm_project[project_id],ohrm_project[name],"NF",0,1)</f>
        <v>Z210101-TEQMANTRA-ORG</v>
      </c>
      <c r="K42" t="str">
        <f>_xlfn.XLOOKUP(ohrm_timesheet_item[[#This Row],[activity_id]],ohrm_project_activity[activity_id],ohrm_project_activity[name],"NF",0,1)</f>
        <v>Internal Meeting</v>
      </c>
      <c r="L42" s="5">
        <f>ohrm_timesheet_item[[#This Row],[duration]]/60/60</f>
        <v>6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</row>
    <row r="43" spans="1:55" x14ac:dyDescent="0.3">
      <c r="A43">
        <v>6</v>
      </c>
      <c r="C43">
        <v>38</v>
      </c>
      <c r="D43" s="1">
        <v>44473</v>
      </c>
      <c r="E43">
        <v>32400</v>
      </c>
      <c r="F43">
        <v>2</v>
      </c>
      <c r="G43">
        <v>2</v>
      </c>
      <c r="H43">
        <v>8</v>
      </c>
      <c r="I43" t="str">
        <f>_xlfn.XLOOKUP(ohrm_timesheet_item[[#This Row],[employee_id]],hs_hr_employee[emp_number],hs_hr_employee[Employee Name],"NF",0,1)</f>
        <v>Sheel Sharma</v>
      </c>
      <c r="J43" t="str">
        <f>_xlfn.XLOOKUP(ohrm_timesheet_item[[#This Row],[project_id]],ohrm_project[project_id],ohrm_project[name],"NF",0,1)</f>
        <v>Z210101-TEQMANTRA-ORG</v>
      </c>
      <c r="K43" t="str">
        <f>_xlfn.XLOOKUP(ohrm_timesheet_item[[#This Row],[activity_id]],ohrm_project_activity[activity_id],ohrm_project_activity[name],"NF",0,1)</f>
        <v>Customer Engagement</v>
      </c>
      <c r="L43" s="5">
        <f>ohrm_timesheet_item[[#This Row],[duration]]/60/60</f>
        <v>9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</row>
    <row r="44" spans="1:55" x14ac:dyDescent="0.3">
      <c r="A44">
        <v>6</v>
      </c>
      <c r="C44">
        <v>39</v>
      </c>
      <c r="D44" s="1">
        <v>44474</v>
      </c>
      <c r="E44">
        <v>32400</v>
      </c>
      <c r="F44">
        <v>2</v>
      </c>
      <c r="G44">
        <v>2</v>
      </c>
      <c r="H44">
        <v>8</v>
      </c>
      <c r="I44" t="str">
        <f>_xlfn.XLOOKUP(ohrm_timesheet_item[[#This Row],[employee_id]],hs_hr_employee[emp_number],hs_hr_employee[Employee Name],"NF",0,1)</f>
        <v>Sheel Sharma</v>
      </c>
      <c r="J44" t="str">
        <f>_xlfn.XLOOKUP(ohrm_timesheet_item[[#This Row],[project_id]],ohrm_project[project_id],ohrm_project[name],"NF",0,1)</f>
        <v>Z210101-TEQMANTRA-ORG</v>
      </c>
      <c r="K44" t="str">
        <f>_xlfn.XLOOKUP(ohrm_timesheet_item[[#This Row],[activity_id]],ohrm_project_activity[activity_id],ohrm_project_activity[name],"NF",0,1)</f>
        <v>Customer Engagement</v>
      </c>
      <c r="L44" s="5">
        <f>ohrm_timesheet_item[[#This Row],[duration]]/60/60</f>
        <v>9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</row>
    <row r="45" spans="1:55" x14ac:dyDescent="0.3">
      <c r="A45">
        <v>6</v>
      </c>
      <c r="C45">
        <v>40</v>
      </c>
      <c r="D45" s="1">
        <v>44475</v>
      </c>
      <c r="E45">
        <v>32400</v>
      </c>
      <c r="F45">
        <v>2</v>
      </c>
      <c r="G45">
        <v>2</v>
      </c>
      <c r="H45">
        <v>8</v>
      </c>
      <c r="I45" t="str">
        <f>_xlfn.XLOOKUP(ohrm_timesheet_item[[#This Row],[employee_id]],hs_hr_employee[emp_number],hs_hr_employee[Employee Name],"NF",0,1)</f>
        <v>Sheel Sharma</v>
      </c>
      <c r="J45" t="str">
        <f>_xlfn.XLOOKUP(ohrm_timesheet_item[[#This Row],[project_id]],ohrm_project[project_id],ohrm_project[name],"NF",0,1)</f>
        <v>Z210101-TEQMANTRA-ORG</v>
      </c>
      <c r="K45" t="str">
        <f>_xlfn.XLOOKUP(ohrm_timesheet_item[[#This Row],[activity_id]],ohrm_project_activity[activity_id],ohrm_project_activity[name],"NF",0,1)</f>
        <v>Customer Engagement</v>
      </c>
      <c r="L45" s="5">
        <f>ohrm_timesheet_item[[#This Row],[duration]]/60/60</f>
        <v>9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</row>
    <row r="46" spans="1:55" x14ac:dyDescent="0.3">
      <c r="A46">
        <v>6</v>
      </c>
      <c r="C46">
        <v>41</v>
      </c>
      <c r="D46" s="1">
        <v>44476</v>
      </c>
      <c r="E46">
        <v>32400</v>
      </c>
      <c r="F46">
        <v>2</v>
      </c>
      <c r="G46">
        <v>2</v>
      </c>
      <c r="H46">
        <v>8</v>
      </c>
      <c r="I46" t="str">
        <f>_xlfn.XLOOKUP(ohrm_timesheet_item[[#This Row],[employee_id]],hs_hr_employee[emp_number],hs_hr_employee[Employee Name],"NF",0,1)</f>
        <v>Sheel Sharma</v>
      </c>
      <c r="J46" t="str">
        <f>_xlfn.XLOOKUP(ohrm_timesheet_item[[#This Row],[project_id]],ohrm_project[project_id],ohrm_project[name],"NF",0,1)</f>
        <v>Z210101-TEQMANTRA-ORG</v>
      </c>
      <c r="K46" t="str">
        <f>_xlfn.XLOOKUP(ohrm_timesheet_item[[#This Row],[activity_id]],ohrm_project_activity[activity_id],ohrm_project_activity[name],"NF",0,1)</f>
        <v>Customer Engagement</v>
      </c>
      <c r="L46" s="5">
        <f>ohrm_timesheet_item[[#This Row],[duration]]/60/60</f>
        <v>9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</row>
    <row r="47" spans="1:55" x14ac:dyDescent="0.3">
      <c r="A47">
        <v>6</v>
      </c>
      <c r="C47">
        <v>42</v>
      </c>
      <c r="D47" s="1">
        <v>44477</v>
      </c>
      <c r="E47">
        <v>32400</v>
      </c>
      <c r="F47">
        <v>2</v>
      </c>
      <c r="G47">
        <v>2</v>
      </c>
      <c r="H47">
        <v>8</v>
      </c>
      <c r="I47" t="str">
        <f>_xlfn.XLOOKUP(ohrm_timesheet_item[[#This Row],[employee_id]],hs_hr_employee[emp_number],hs_hr_employee[Employee Name],"NF",0,1)</f>
        <v>Sheel Sharma</v>
      </c>
      <c r="J47" t="str">
        <f>_xlfn.XLOOKUP(ohrm_timesheet_item[[#This Row],[project_id]],ohrm_project[project_id],ohrm_project[name],"NF",0,1)</f>
        <v>Z210101-TEQMANTRA-ORG</v>
      </c>
      <c r="K47" t="str">
        <f>_xlfn.XLOOKUP(ohrm_timesheet_item[[#This Row],[activity_id]],ohrm_project_activity[activity_id],ohrm_project_activity[name],"NF",0,1)</f>
        <v>Customer Engagement</v>
      </c>
      <c r="L47" s="5">
        <f>ohrm_timesheet_item[[#This Row],[duration]]/60/60</f>
        <v>9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</row>
    <row r="48" spans="1:55" x14ac:dyDescent="0.3">
      <c r="A48">
        <v>11</v>
      </c>
      <c r="C48">
        <v>43</v>
      </c>
      <c r="D48" s="1">
        <v>44466</v>
      </c>
      <c r="E48">
        <v>25200</v>
      </c>
      <c r="F48">
        <v>1</v>
      </c>
      <c r="G48">
        <v>6</v>
      </c>
      <c r="H48">
        <v>2</v>
      </c>
      <c r="I48" t="str">
        <f>_xlfn.XLOOKUP(ohrm_timesheet_item[[#This Row],[employee_id]],hs_hr_employee[emp_number],hs_hr_employee[Employee Name],"NF",0,1)</f>
        <v>x_Anjali Kumari</v>
      </c>
      <c r="J48" t="str">
        <f>_xlfn.XLOOKUP(ohrm_timesheet_item[[#This Row],[project_id]],ohrm_project[project_id],ohrm_project[name],"NF",0,1)</f>
        <v>C210701-P1 [AMERICANA-Phase1]</v>
      </c>
      <c r="K48" t="str">
        <f>_xlfn.XLOOKUP(ohrm_timesheet_item[[#This Row],[activity_id]],ohrm_project_activity[activity_id],ohrm_project_activity[name],"NF",0,1)</f>
        <v>Development</v>
      </c>
      <c r="L48" s="5">
        <f>ohrm_timesheet_item[[#This Row],[duration]]/60/60</f>
        <v>7</v>
      </c>
      <c r="AQ48"/>
      <c r="AR48"/>
      <c r="AS48"/>
      <c r="AT48"/>
      <c r="AU48"/>
      <c r="AV48"/>
      <c r="AW48"/>
      <c r="AX48"/>
      <c r="AY48"/>
      <c r="AZ48"/>
      <c r="BA48"/>
      <c r="BB48"/>
      <c r="BC48"/>
    </row>
    <row r="49" spans="1:55" x14ac:dyDescent="0.3">
      <c r="A49">
        <v>11</v>
      </c>
      <c r="C49">
        <v>44</v>
      </c>
      <c r="D49" s="1">
        <v>44467</v>
      </c>
      <c r="E49">
        <v>25200</v>
      </c>
      <c r="F49">
        <v>1</v>
      </c>
      <c r="G49">
        <v>6</v>
      </c>
      <c r="H49">
        <v>2</v>
      </c>
      <c r="I49" t="str">
        <f>_xlfn.XLOOKUP(ohrm_timesheet_item[[#This Row],[employee_id]],hs_hr_employee[emp_number],hs_hr_employee[Employee Name],"NF",0,1)</f>
        <v>x_Anjali Kumari</v>
      </c>
      <c r="J49" t="str">
        <f>_xlfn.XLOOKUP(ohrm_timesheet_item[[#This Row],[project_id]],ohrm_project[project_id],ohrm_project[name],"NF",0,1)</f>
        <v>C210701-P1 [AMERICANA-Phase1]</v>
      </c>
      <c r="K49" t="str">
        <f>_xlfn.XLOOKUP(ohrm_timesheet_item[[#This Row],[activity_id]],ohrm_project_activity[activity_id],ohrm_project_activity[name],"NF",0,1)</f>
        <v>Development</v>
      </c>
      <c r="L49" s="5">
        <f>ohrm_timesheet_item[[#This Row],[duration]]/60/60</f>
        <v>7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</row>
    <row r="50" spans="1:55" x14ac:dyDescent="0.3">
      <c r="A50">
        <v>11</v>
      </c>
      <c r="C50">
        <v>45</v>
      </c>
      <c r="D50" s="1">
        <v>44468</v>
      </c>
      <c r="E50">
        <v>25200</v>
      </c>
      <c r="F50">
        <v>1</v>
      </c>
      <c r="G50">
        <v>6</v>
      </c>
      <c r="H50">
        <v>2</v>
      </c>
      <c r="I50" t="str">
        <f>_xlfn.XLOOKUP(ohrm_timesheet_item[[#This Row],[employee_id]],hs_hr_employee[emp_number],hs_hr_employee[Employee Name],"NF",0,1)</f>
        <v>x_Anjali Kumari</v>
      </c>
      <c r="J50" t="str">
        <f>_xlfn.XLOOKUP(ohrm_timesheet_item[[#This Row],[project_id]],ohrm_project[project_id],ohrm_project[name],"NF",0,1)</f>
        <v>C210701-P1 [AMERICANA-Phase1]</v>
      </c>
      <c r="K50" t="str">
        <f>_xlfn.XLOOKUP(ohrm_timesheet_item[[#This Row],[activity_id]],ohrm_project_activity[activity_id],ohrm_project_activity[name],"NF",0,1)</f>
        <v>Development</v>
      </c>
      <c r="L50" s="5">
        <f>ohrm_timesheet_item[[#This Row],[duration]]/60/60</f>
        <v>7</v>
      </c>
      <c r="AQ50"/>
      <c r="AR50"/>
      <c r="AS50"/>
      <c r="AT50"/>
      <c r="AU50"/>
      <c r="AV50"/>
      <c r="AW50"/>
      <c r="AX50"/>
      <c r="AY50"/>
      <c r="AZ50"/>
      <c r="BA50"/>
      <c r="BB50"/>
      <c r="BC50"/>
    </row>
    <row r="51" spans="1:55" x14ac:dyDescent="0.3">
      <c r="A51">
        <v>11</v>
      </c>
      <c r="C51">
        <v>46</v>
      </c>
      <c r="D51" s="1">
        <v>44469</v>
      </c>
      <c r="E51">
        <v>25200</v>
      </c>
      <c r="F51">
        <v>1</v>
      </c>
      <c r="G51">
        <v>6</v>
      </c>
      <c r="H51">
        <v>2</v>
      </c>
      <c r="I51" t="str">
        <f>_xlfn.XLOOKUP(ohrm_timesheet_item[[#This Row],[employee_id]],hs_hr_employee[emp_number],hs_hr_employee[Employee Name],"NF",0,1)</f>
        <v>x_Anjali Kumari</v>
      </c>
      <c r="J51" t="str">
        <f>_xlfn.XLOOKUP(ohrm_timesheet_item[[#This Row],[project_id]],ohrm_project[project_id],ohrm_project[name],"NF",0,1)</f>
        <v>C210701-P1 [AMERICANA-Phase1]</v>
      </c>
      <c r="K51" t="str">
        <f>_xlfn.XLOOKUP(ohrm_timesheet_item[[#This Row],[activity_id]],ohrm_project_activity[activity_id],ohrm_project_activity[name],"NF",0,1)</f>
        <v>Development</v>
      </c>
      <c r="L51" s="5">
        <f>ohrm_timesheet_item[[#This Row],[duration]]/60/60</f>
        <v>7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</row>
    <row r="52" spans="1:55" x14ac:dyDescent="0.3">
      <c r="A52">
        <v>11</v>
      </c>
      <c r="C52">
        <v>47</v>
      </c>
      <c r="D52" s="1">
        <v>44470</v>
      </c>
      <c r="E52">
        <v>25200</v>
      </c>
      <c r="F52">
        <v>1</v>
      </c>
      <c r="G52">
        <v>6</v>
      </c>
      <c r="H52">
        <v>2</v>
      </c>
      <c r="I52" t="str">
        <f>_xlfn.XLOOKUP(ohrm_timesheet_item[[#This Row],[employee_id]],hs_hr_employee[emp_number],hs_hr_employee[Employee Name],"NF",0,1)</f>
        <v>x_Anjali Kumari</v>
      </c>
      <c r="J52" t="str">
        <f>_xlfn.XLOOKUP(ohrm_timesheet_item[[#This Row],[project_id]],ohrm_project[project_id],ohrm_project[name],"NF",0,1)</f>
        <v>C210701-P1 [AMERICANA-Phase1]</v>
      </c>
      <c r="K52" t="str">
        <f>_xlfn.XLOOKUP(ohrm_timesheet_item[[#This Row],[activity_id]],ohrm_project_activity[activity_id],ohrm_project_activity[name],"NF",0,1)</f>
        <v>Development</v>
      </c>
      <c r="L52" s="5">
        <f>ohrm_timesheet_item[[#This Row],[duration]]/60/60</f>
        <v>7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</row>
    <row r="53" spans="1:55" x14ac:dyDescent="0.3">
      <c r="A53">
        <v>11</v>
      </c>
      <c r="C53">
        <v>48</v>
      </c>
      <c r="D53" s="1">
        <v>44466</v>
      </c>
      <c r="E53">
        <v>7200</v>
      </c>
      <c r="F53">
        <v>1</v>
      </c>
      <c r="G53">
        <v>6</v>
      </c>
      <c r="H53">
        <v>5</v>
      </c>
      <c r="I53" t="str">
        <f>_xlfn.XLOOKUP(ohrm_timesheet_item[[#This Row],[employee_id]],hs_hr_employee[emp_number],hs_hr_employee[Employee Name],"NF",0,1)</f>
        <v>x_Anjali Kumari</v>
      </c>
      <c r="J53" t="str">
        <f>_xlfn.XLOOKUP(ohrm_timesheet_item[[#This Row],[project_id]],ohrm_project[project_id],ohrm_project[name],"NF",0,1)</f>
        <v>C210701-P1 [AMERICANA-Phase1]</v>
      </c>
      <c r="K53" t="str">
        <f>_xlfn.XLOOKUP(ohrm_timesheet_item[[#This Row],[activity_id]],ohrm_project_activity[activity_id],ohrm_project_activity[name],"NF",0,1)</f>
        <v>Internal Meeting</v>
      </c>
      <c r="L53" s="5">
        <f>ohrm_timesheet_item[[#This Row],[duration]]/60/60</f>
        <v>2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</row>
    <row r="54" spans="1:55" x14ac:dyDescent="0.3">
      <c r="A54">
        <v>11</v>
      </c>
      <c r="C54">
        <v>49</v>
      </c>
      <c r="D54" s="1">
        <v>44467</v>
      </c>
      <c r="E54">
        <v>7200</v>
      </c>
      <c r="F54">
        <v>1</v>
      </c>
      <c r="G54">
        <v>6</v>
      </c>
      <c r="H54">
        <v>5</v>
      </c>
      <c r="I54" t="str">
        <f>_xlfn.XLOOKUP(ohrm_timesheet_item[[#This Row],[employee_id]],hs_hr_employee[emp_number],hs_hr_employee[Employee Name],"NF",0,1)</f>
        <v>x_Anjali Kumari</v>
      </c>
      <c r="J54" t="str">
        <f>_xlfn.XLOOKUP(ohrm_timesheet_item[[#This Row],[project_id]],ohrm_project[project_id],ohrm_project[name],"NF",0,1)</f>
        <v>C210701-P1 [AMERICANA-Phase1]</v>
      </c>
      <c r="K54" t="str">
        <f>_xlfn.XLOOKUP(ohrm_timesheet_item[[#This Row],[activity_id]],ohrm_project_activity[activity_id],ohrm_project_activity[name],"NF",0,1)</f>
        <v>Internal Meeting</v>
      </c>
      <c r="L54" s="5">
        <f>ohrm_timesheet_item[[#This Row],[duration]]/60/60</f>
        <v>2</v>
      </c>
      <c r="AQ54"/>
      <c r="AR54"/>
      <c r="AS54"/>
      <c r="AT54"/>
      <c r="AU54"/>
      <c r="AV54"/>
      <c r="AW54"/>
      <c r="AX54"/>
      <c r="AY54"/>
      <c r="AZ54"/>
      <c r="BA54"/>
      <c r="BB54"/>
      <c r="BC54"/>
    </row>
    <row r="55" spans="1:55" x14ac:dyDescent="0.3">
      <c r="A55">
        <v>11</v>
      </c>
      <c r="C55">
        <v>50</v>
      </c>
      <c r="D55" s="1">
        <v>44468</v>
      </c>
      <c r="E55">
        <v>7200</v>
      </c>
      <c r="F55">
        <v>1</v>
      </c>
      <c r="G55">
        <v>6</v>
      </c>
      <c r="H55">
        <v>5</v>
      </c>
      <c r="I55" t="str">
        <f>_xlfn.XLOOKUP(ohrm_timesheet_item[[#This Row],[employee_id]],hs_hr_employee[emp_number],hs_hr_employee[Employee Name],"NF",0,1)</f>
        <v>x_Anjali Kumari</v>
      </c>
      <c r="J55" t="str">
        <f>_xlfn.XLOOKUP(ohrm_timesheet_item[[#This Row],[project_id]],ohrm_project[project_id],ohrm_project[name],"NF",0,1)</f>
        <v>C210701-P1 [AMERICANA-Phase1]</v>
      </c>
      <c r="K55" t="str">
        <f>_xlfn.XLOOKUP(ohrm_timesheet_item[[#This Row],[activity_id]],ohrm_project_activity[activity_id],ohrm_project_activity[name],"NF",0,1)</f>
        <v>Internal Meeting</v>
      </c>
      <c r="L55" s="5">
        <f>ohrm_timesheet_item[[#This Row],[duration]]/60/60</f>
        <v>2</v>
      </c>
      <c r="AQ55"/>
      <c r="AR55"/>
      <c r="AS55"/>
      <c r="AT55"/>
      <c r="AU55"/>
      <c r="AV55"/>
      <c r="AW55"/>
      <c r="AX55"/>
      <c r="AY55"/>
      <c r="AZ55"/>
      <c r="BA55"/>
      <c r="BB55"/>
      <c r="BC55"/>
    </row>
    <row r="56" spans="1:55" x14ac:dyDescent="0.3">
      <c r="A56">
        <v>11</v>
      </c>
      <c r="C56">
        <v>51</v>
      </c>
      <c r="D56" s="1">
        <v>44469</v>
      </c>
      <c r="E56">
        <v>7200</v>
      </c>
      <c r="F56">
        <v>1</v>
      </c>
      <c r="G56">
        <v>6</v>
      </c>
      <c r="H56">
        <v>5</v>
      </c>
      <c r="I56" t="str">
        <f>_xlfn.XLOOKUP(ohrm_timesheet_item[[#This Row],[employee_id]],hs_hr_employee[emp_number],hs_hr_employee[Employee Name],"NF",0,1)</f>
        <v>x_Anjali Kumari</v>
      </c>
      <c r="J56" t="str">
        <f>_xlfn.XLOOKUP(ohrm_timesheet_item[[#This Row],[project_id]],ohrm_project[project_id],ohrm_project[name],"NF",0,1)</f>
        <v>C210701-P1 [AMERICANA-Phase1]</v>
      </c>
      <c r="K56" t="str">
        <f>_xlfn.XLOOKUP(ohrm_timesheet_item[[#This Row],[activity_id]],ohrm_project_activity[activity_id],ohrm_project_activity[name],"NF",0,1)</f>
        <v>Internal Meeting</v>
      </c>
      <c r="L56" s="5">
        <f>ohrm_timesheet_item[[#This Row],[duration]]/60/60</f>
        <v>2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</row>
    <row r="57" spans="1:55" x14ac:dyDescent="0.3">
      <c r="A57">
        <v>11</v>
      </c>
      <c r="C57">
        <v>52</v>
      </c>
      <c r="D57" s="1">
        <v>44470</v>
      </c>
      <c r="E57">
        <v>7200</v>
      </c>
      <c r="F57">
        <v>1</v>
      </c>
      <c r="G57">
        <v>6</v>
      </c>
      <c r="H57">
        <v>5</v>
      </c>
      <c r="I57" t="str">
        <f>_xlfn.XLOOKUP(ohrm_timesheet_item[[#This Row],[employee_id]],hs_hr_employee[emp_number],hs_hr_employee[Employee Name],"NF",0,1)</f>
        <v>x_Anjali Kumari</v>
      </c>
      <c r="J57" t="str">
        <f>_xlfn.XLOOKUP(ohrm_timesheet_item[[#This Row],[project_id]],ohrm_project[project_id],ohrm_project[name],"NF",0,1)</f>
        <v>C210701-P1 [AMERICANA-Phase1]</v>
      </c>
      <c r="K57" t="str">
        <f>_xlfn.XLOOKUP(ohrm_timesheet_item[[#This Row],[activity_id]],ohrm_project_activity[activity_id],ohrm_project_activity[name],"NF",0,1)</f>
        <v>Internal Meeting</v>
      </c>
      <c r="L57" s="5">
        <f>ohrm_timesheet_item[[#This Row],[duration]]/60/60</f>
        <v>2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</row>
    <row r="58" spans="1:55" x14ac:dyDescent="0.3">
      <c r="A58">
        <v>16</v>
      </c>
      <c r="C58">
        <v>53</v>
      </c>
      <c r="D58" s="1">
        <v>44501</v>
      </c>
      <c r="E58">
        <v>32400</v>
      </c>
      <c r="F58">
        <v>2</v>
      </c>
      <c r="G58">
        <v>2</v>
      </c>
      <c r="H58">
        <v>8</v>
      </c>
      <c r="I58" t="str">
        <f>_xlfn.XLOOKUP(ohrm_timesheet_item[[#This Row],[employee_id]],hs_hr_employee[emp_number],hs_hr_employee[Employee Name],"NF",0,1)</f>
        <v>Sheel Sharma</v>
      </c>
      <c r="J58" t="str">
        <f>_xlfn.XLOOKUP(ohrm_timesheet_item[[#This Row],[project_id]],ohrm_project[project_id],ohrm_project[name],"NF",0,1)</f>
        <v>Z210101-TEQMANTRA-ORG</v>
      </c>
      <c r="K58" t="str">
        <f>_xlfn.XLOOKUP(ohrm_timesheet_item[[#This Row],[activity_id]],ohrm_project_activity[activity_id],ohrm_project_activity[name],"NF",0,1)</f>
        <v>Customer Engagement</v>
      </c>
      <c r="L58" s="5">
        <f>ohrm_timesheet_item[[#This Row],[duration]]/60/60</f>
        <v>9</v>
      </c>
      <c r="AQ58"/>
      <c r="AR58"/>
      <c r="AS58"/>
      <c r="AT58"/>
      <c r="AU58"/>
      <c r="AV58"/>
      <c r="AW58"/>
      <c r="AX58"/>
      <c r="AY58"/>
      <c r="AZ58"/>
      <c r="BA58"/>
      <c r="BB58"/>
      <c r="BC58"/>
    </row>
    <row r="59" spans="1:55" x14ac:dyDescent="0.3">
      <c r="A59">
        <v>16</v>
      </c>
      <c r="C59">
        <v>54</v>
      </c>
      <c r="D59" s="1">
        <v>44502</v>
      </c>
      <c r="E59">
        <v>32400</v>
      </c>
      <c r="F59">
        <v>2</v>
      </c>
      <c r="G59">
        <v>2</v>
      </c>
      <c r="H59">
        <v>8</v>
      </c>
      <c r="I59" t="str">
        <f>_xlfn.XLOOKUP(ohrm_timesheet_item[[#This Row],[employee_id]],hs_hr_employee[emp_number],hs_hr_employee[Employee Name],"NF",0,1)</f>
        <v>Sheel Sharma</v>
      </c>
      <c r="J59" t="str">
        <f>_xlfn.XLOOKUP(ohrm_timesheet_item[[#This Row],[project_id]],ohrm_project[project_id],ohrm_project[name],"NF",0,1)</f>
        <v>Z210101-TEQMANTRA-ORG</v>
      </c>
      <c r="K59" t="str">
        <f>_xlfn.XLOOKUP(ohrm_timesheet_item[[#This Row],[activity_id]],ohrm_project_activity[activity_id],ohrm_project_activity[name],"NF",0,1)</f>
        <v>Customer Engagement</v>
      </c>
      <c r="L59" s="5">
        <f>ohrm_timesheet_item[[#This Row],[duration]]/60/60</f>
        <v>9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</row>
    <row r="60" spans="1:55" x14ac:dyDescent="0.3">
      <c r="A60">
        <v>16</v>
      </c>
      <c r="C60">
        <v>55</v>
      </c>
      <c r="D60" s="1">
        <v>44503</v>
      </c>
      <c r="E60">
        <v>32400</v>
      </c>
      <c r="F60">
        <v>2</v>
      </c>
      <c r="G60">
        <v>2</v>
      </c>
      <c r="H60">
        <v>8</v>
      </c>
      <c r="I60" t="str">
        <f>_xlfn.XLOOKUP(ohrm_timesheet_item[[#This Row],[employee_id]],hs_hr_employee[emp_number],hs_hr_employee[Employee Name],"NF",0,1)</f>
        <v>Sheel Sharma</v>
      </c>
      <c r="J60" t="str">
        <f>_xlfn.XLOOKUP(ohrm_timesheet_item[[#This Row],[project_id]],ohrm_project[project_id],ohrm_project[name],"NF",0,1)</f>
        <v>Z210101-TEQMANTRA-ORG</v>
      </c>
      <c r="K60" t="str">
        <f>_xlfn.XLOOKUP(ohrm_timesheet_item[[#This Row],[activity_id]],ohrm_project_activity[activity_id],ohrm_project_activity[name],"NF",0,1)</f>
        <v>Customer Engagement</v>
      </c>
      <c r="L60" s="5">
        <f>ohrm_timesheet_item[[#This Row],[duration]]/60/60</f>
        <v>9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</row>
    <row r="61" spans="1:55" x14ac:dyDescent="0.3">
      <c r="A61">
        <v>16</v>
      </c>
      <c r="C61">
        <v>56</v>
      </c>
      <c r="D61" s="1">
        <v>44504</v>
      </c>
      <c r="E61">
        <v>32400</v>
      </c>
      <c r="F61">
        <v>2</v>
      </c>
      <c r="G61">
        <v>2</v>
      </c>
      <c r="H61">
        <v>8</v>
      </c>
      <c r="I61" t="str">
        <f>_xlfn.XLOOKUP(ohrm_timesheet_item[[#This Row],[employee_id]],hs_hr_employee[emp_number],hs_hr_employee[Employee Name],"NF",0,1)</f>
        <v>Sheel Sharma</v>
      </c>
      <c r="J61" t="str">
        <f>_xlfn.XLOOKUP(ohrm_timesheet_item[[#This Row],[project_id]],ohrm_project[project_id],ohrm_project[name],"NF",0,1)</f>
        <v>Z210101-TEQMANTRA-ORG</v>
      </c>
      <c r="K61" t="str">
        <f>_xlfn.XLOOKUP(ohrm_timesheet_item[[#This Row],[activity_id]],ohrm_project_activity[activity_id],ohrm_project_activity[name],"NF",0,1)</f>
        <v>Customer Engagement</v>
      </c>
      <c r="L61" s="5">
        <f>ohrm_timesheet_item[[#This Row],[duration]]/60/60</f>
        <v>9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</row>
    <row r="62" spans="1:55" x14ac:dyDescent="0.3">
      <c r="A62">
        <v>16</v>
      </c>
      <c r="C62">
        <v>57</v>
      </c>
      <c r="D62" s="1">
        <v>44505</v>
      </c>
      <c r="E62">
        <v>32400</v>
      </c>
      <c r="F62">
        <v>2</v>
      </c>
      <c r="G62">
        <v>2</v>
      </c>
      <c r="H62">
        <v>8</v>
      </c>
      <c r="I62" t="str">
        <f>_xlfn.XLOOKUP(ohrm_timesheet_item[[#This Row],[employee_id]],hs_hr_employee[emp_number],hs_hr_employee[Employee Name],"NF",0,1)</f>
        <v>Sheel Sharma</v>
      </c>
      <c r="J62" t="str">
        <f>_xlfn.XLOOKUP(ohrm_timesheet_item[[#This Row],[project_id]],ohrm_project[project_id],ohrm_project[name],"NF",0,1)</f>
        <v>Z210101-TEQMANTRA-ORG</v>
      </c>
      <c r="K62" t="str">
        <f>_xlfn.XLOOKUP(ohrm_timesheet_item[[#This Row],[activity_id]],ohrm_project_activity[activity_id],ohrm_project_activity[name],"NF",0,1)</f>
        <v>Customer Engagement</v>
      </c>
      <c r="L62" s="5">
        <f>ohrm_timesheet_item[[#This Row],[duration]]/60/60</f>
        <v>9</v>
      </c>
      <c r="AQ62"/>
      <c r="AR62"/>
      <c r="AS62"/>
      <c r="AT62"/>
      <c r="AU62"/>
      <c r="AV62"/>
      <c r="AW62"/>
      <c r="AX62"/>
      <c r="AY62"/>
      <c r="AZ62"/>
      <c r="BA62"/>
      <c r="BB62"/>
      <c r="BC62"/>
    </row>
    <row r="63" spans="1:55" x14ac:dyDescent="0.3">
      <c r="A63">
        <v>12</v>
      </c>
      <c r="C63">
        <v>58</v>
      </c>
      <c r="D63" s="1">
        <v>44473</v>
      </c>
      <c r="E63">
        <v>32400</v>
      </c>
      <c r="F63">
        <v>1</v>
      </c>
      <c r="G63">
        <v>6</v>
      </c>
      <c r="H63">
        <v>2</v>
      </c>
      <c r="I63" t="str">
        <f>_xlfn.XLOOKUP(ohrm_timesheet_item[[#This Row],[employee_id]],hs_hr_employee[emp_number],hs_hr_employee[Employee Name],"NF",0,1)</f>
        <v>x_Anjali Kumari</v>
      </c>
      <c r="J63" t="str">
        <f>_xlfn.XLOOKUP(ohrm_timesheet_item[[#This Row],[project_id]],ohrm_project[project_id],ohrm_project[name],"NF",0,1)</f>
        <v>C210701-P1 [AMERICANA-Phase1]</v>
      </c>
      <c r="K63" t="str">
        <f>_xlfn.XLOOKUP(ohrm_timesheet_item[[#This Row],[activity_id]],ohrm_project_activity[activity_id],ohrm_project_activity[name],"NF",0,1)</f>
        <v>Development</v>
      </c>
      <c r="L63" s="5">
        <f>ohrm_timesheet_item[[#This Row],[duration]]/60/60</f>
        <v>9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</row>
    <row r="64" spans="1:55" x14ac:dyDescent="0.3">
      <c r="A64">
        <v>12</v>
      </c>
      <c r="C64">
        <v>59</v>
      </c>
      <c r="D64" s="1">
        <v>44474</v>
      </c>
      <c r="E64">
        <v>32400</v>
      </c>
      <c r="F64">
        <v>1</v>
      </c>
      <c r="G64">
        <v>6</v>
      </c>
      <c r="H64">
        <v>2</v>
      </c>
      <c r="I64" t="str">
        <f>_xlfn.XLOOKUP(ohrm_timesheet_item[[#This Row],[employee_id]],hs_hr_employee[emp_number],hs_hr_employee[Employee Name],"NF",0,1)</f>
        <v>x_Anjali Kumari</v>
      </c>
      <c r="J64" t="str">
        <f>_xlfn.XLOOKUP(ohrm_timesheet_item[[#This Row],[project_id]],ohrm_project[project_id],ohrm_project[name],"NF",0,1)</f>
        <v>C210701-P1 [AMERICANA-Phase1]</v>
      </c>
      <c r="K64" t="str">
        <f>_xlfn.XLOOKUP(ohrm_timesheet_item[[#This Row],[activity_id]],ohrm_project_activity[activity_id],ohrm_project_activity[name],"NF",0,1)</f>
        <v>Development</v>
      </c>
      <c r="L64" s="5">
        <f>ohrm_timesheet_item[[#This Row],[duration]]/60/60</f>
        <v>9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</row>
    <row r="65" spans="1:55" x14ac:dyDescent="0.3">
      <c r="A65">
        <v>12</v>
      </c>
      <c r="C65">
        <v>60</v>
      </c>
      <c r="D65" s="1">
        <v>44475</v>
      </c>
      <c r="E65">
        <v>32400</v>
      </c>
      <c r="F65">
        <v>1</v>
      </c>
      <c r="G65">
        <v>6</v>
      </c>
      <c r="H65">
        <v>2</v>
      </c>
      <c r="I65" t="str">
        <f>_xlfn.XLOOKUP(ohrm_timesheet_item[[#This Row],[employee_id]],hs_hr_employee[emp_number],hs_hr_employee[Employee Name],"NF",0,1)</f>
        <v>x_Anjali Kumari</v>
      </c>
      <c r="J65" t="str">
        <f>_xlfn.XLOOKUP(ohrm_timesheet_item[[#This Row],[project_id]],ohrm_project[project_id],ohrm_project[name],"NF",0,1)</f>
        <v>C210701-P1 [AMERICANA-Phase1]</v>
      </c>
      <c r="K65" t="str">
        <f>_xlfn.XLOOKUP(ohrm_timesheet_item[[#This Row],[activity_id]],ohrm_project_activity[activity_id],ohrm_project_activity[name],"NF",0,1)</f>
        <v>Development</v>
      </c>
      <c r="L65" s="5">
        <f>ohrm_timesheet_item[[#This Row],[duration]]/60/60</f>
        <v>9</v>
      </c>
      <c r="AQ65"/>
      <c r="AR65"/>
      <c r="AS65"/>
      <c r="AT65"/>
      <c r="AU65"/>
      <c r="AV65"/>
      <c r="AW65"/>
      <c r="AX65"/>
      <c r="AY65"/>
      <c r="AZ65"/>
      <c r="BA65"/>
      <c r="BB65"/>
      <c r="BC65"/>
    </row>
    <row r="66" spans="1:55" x14ac:dyDescent="0.3">
      <c r="A66">
        <v>12</v>
      </c>
      <c r="C66">
        <v>61</v>
      </c>
      <c r="D66" s="1">
        <v>44476</v>
      </c>
      <c r="E66">
        <v>32400</v>
      </c>
      <c r="F66">
        <v>1</v>
      </c>
      <c r="G66">
        <v>6</v>
      </c>
      <c r="H66">
        <v>2</v>
      </c>
      <c r="I66" t="str">
        <f>_xlfn.XLOOKUP(ohrm_timesheet_item[[#This Row],[employee_id]],hs_hr_employee[emp_number],hs_hr_employee[Employee Name],"NF",0,1)</f>
        <v>x_Anjali Kumari</v>
      </c>
      <c r="J66" t="str">
        <f>_xlfn.XLOOKUP(ohrm_timesheet_item[[#This Row],[project_id]],ohrm_project[project_id],ohrm_project[name],"NF",0,1)</f>
        <v>C210701-P1 [AMERICANA-Phase1]</v>
      </c>
      <c r="K66" t="str">
        <f>_xlfn.XLOOKUP(ohrm_timesheet_item[[#This Row],[activity_id]],ohrm_project_activity[activity_id],ohrm_project_activity[name],"NF",0,1)</f>
        <v>Development</v>
      </c>
      <c r="L66" s="5">
        <f>ohrm_timesheet_item[[#This Row],[duration]]/60/60</f>
        <v>9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</row>
    <row r="67" spans="1:55" x14ac:dyDescent="0.3">
      <c r="A67">
        <v>12</v>
      </c>
      <c r="C67">
        <v>62</v>
      </c>
      <c r="D67" s="1">
        <v>44477</v>
      </c>
      <c r="E67">
        <v>32400</v>
      </c>
      <c r="F67">
        <v>1</v>
      </c>
      <c r="G67">
        <v>6</v>
      </c>
      <c r="H67">
        <v>2</v>
      </c>
      <c r="I67" t="str">
        <f>_xlfn.XLOOKUP(ohrm_timesheet_item[[#This Row],[employee_id]],hs_hr_employee[emp_number],hs_hr_employee[Employee Name],"NF",0,1)</f>
        <v>x_Anjali Kumari</v>
      </c>
      <c r="J67" t="str">
        <f>_xlfn.XLOOKUP(ohrm_timesheet_item[[#This Row],[project_id]],ohrm_project[project_id],ohrm_project[name],"NF",0,1)</f>
        <v>C210701-P1 [AMERICANA-Phase1]</v>
      </c>
      <c r="K67" t="str">
        <f>_xlfn.XLOOKUP(ohrm_timesheet_item[[#This Row],[activity_id]],ohrm_project_activity[activity_id],ohrm_project_activity[name],"NF",0,1)</f>
        <v>Development</v>
      </c>
      <c r="L67" s="5">
        <f>ohrm_timesheet_item[[#This Row],[duration]]/60/60</f>
        <v>9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</row>
    <row r="68" spans="1:55" x14ac:dyDescent="0.3">
      <c r="A68">
        <v>13</v>
      </c>
      <c r="C68">
        <v>63</v>
      </c>
      <c r="D68" s="1">
        <v>44480</v>
      </c>
      <c r="E68">
        <v>32400</v>
      </c>
      <c r="F68">
        <v>1</v>
      </c>
      <c r="G68">
        <v>6</v>
      </c>
      <c r="H68">
        <v>2</v>
      </c>
      <c r="I68" t="str">
        <f>_xlfn.XLOOKUP(ohrm_timesheet_item[[#This Row],[employee_id]],hs_hr_employee[emp_number],hs_hr_employee[Employee Name],"NF",0,1)</f>
        <v>x_Anjali Kumari</v>
      </c>
      <c r="J68" t="str">
        <f>_xlfn.XLOOKUP(ohrm_timesheet_item[[#This Row],[project_id]],ohrm_project[project_id],ohrm_project[name],"NF",0,1)</f>
        <v>C210701-P1 [AMERICANA-Phase1]</v>
      </c>
      <c r="K68" t="str">
        <f>_xlfn.XLOOKUP(ohrm_timesheet_item[[#This Row],[activity_id]],ohrm_project_activity[activity_id],ohrm_project_activity[name],"NF",0,1)</f>
        <v>Development</v>
      </c>
      <c r="L68" s="5">
        <f>ohrm_timesheet_item[[#This Row],[duration]]/60/60</f>
        <v>9</v>
      </c>
      <c r="AQ68"/>
      <c r="AR68"/>
      <c r="AS68"/>
      <c r="AT68"/>
      <c r="AU68"/>
      <c r="AV68"/>
      <c r="AW68"/>
      <c r="AX68"/>
      <c r="AY68"/>
      <c r="AZ68"/>
      <c r="BA68"/>
      <c r="BB68"/>
      <c r="BC68"/>
    </row>
    <row r="69" spans="1:55" x14ac:dyDescent="0.3">
      <c r="A69">
        <v>13</v>
      </c>
      <c r="C69">
        <v>64</v>
      </c>
      <c r="D69" s="1">
        <v>44481</v>
      </c>
      <c r="E69">
        <v>32400</v>
      </c>
      <c r="F69">
        <v>1</v>
      </c>
      <c r="G69">
        <v>6</v>
      </c>
      <c r="H69">
        <v>2</v>
      </c>
      <c r="I69" t="str">
        <f>_xlfn.XLOOKUP(ohrm_timesheet_item[[#This Row],[employee_id]],hs_hr_employee[emp_number],hs_hr_employee[Employee Name],"NF",0,1)</f>
        <v>x_Anjali Kumari</v>
      </c>
      <c r="J69" t="str">
        <f>_xlfn.XLOOKUP(ohrm_timesheet_item[[#This Row],[project_id]],ohrm_project[project_id],ohrm_project[name],"NF",0,1)</f>
        <v>C210701-P1 [AMERICANA-Phase1]</v>
      </c>
      <c r="K69" t="str">
        <f>_xlfn.XLOOKUP(ohrm_timesheet_item[[#This Row],[activity_id]],ohrm_project_activity[activity_id],ohrm_project_activity[name],"NF",0,1)</f>
        <v>Development</v>
      </c>
      <c r="L69" s="5">
        <f>ohrm_timesheet_item[[#This Row],[duration]]/60/60</f>
        <v>9</v>
      </c>
      <c r="AQ69"/>
      <c r="AR69"/>
      <c r="AS69"/>
      <c r="AT69"/>
      <c r="AU69"/>
      <c r="AV69"/>
      <c r="AW69"/>
      <c r="AX69"/>
      <c r="AY69"/>
      <c r="AZ69"/>
      <c r="BA69"/>
      <c r="BB69"/>
      <c r="BC69"/>
    </row>
    <row r="70" spans="1:55" x14ac:dyDescent="0.3">
      <c r="A70">
        <v>13</v>
      </c>
      <c r="C70">
        <v>65</v>
      </c>
      <c r="D70" s="1">
        <v>44482</v>
      </c>
      <c r="E70">
        <v>32400</v>
      </c>
      <c r="F70">
        <v>1</v>
      </c>
      <c r="G70">
        <v>6</v>
      </c>
      <c r="H70">
        <v>2</v>
      </c>
      <c r="I70" t="str">
        <f>_xlfn.XLOOKUP(ohrm_timesheet_item[[#This Row],[employee_id]],hs_hr_employee[emp_number],hs_hr_employee[Employee Name],"NF",0,1)</f>
        <v>x_Anjali Kumari</v>
      </c>
      <c r="J70" t="str">
        <f>_xlfn.XLOOKUP(ohrm_timesheet_item[[#This Row],[project_id]],ohrm_project[project_id],ohrm_project[name],"NF",0,1)</f>
        <v>C210701-P1 [AMERICANA-Phase1]</v>
      </c>
      <c r="K70" t="str">
        <f>_xlfn.XLOOKUP(ohrm_timesheet_item[[#This Row],[activity_id]],ohrm_project_activity[activity_id],ohrm_project_activity[name],"NF",0,1)</f>
        <v>Development</v>
      </c>
      <c r="L70" s="5">
        <f>ohrm_timesheet_item[[#This Row],[duration]]/60/60</f>
        <v>9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</row>
    <row r="71" spans="1:55" x14ac:dyDescent="0.3">
      <c r="A71">
        <v>13</v>
      </c>
      <c r="C71">
        <v>66</v>
      </c>
      <c r="D71" s="1">
        <v>44483</v>
      </c>
      <c r="E71">
        <v>32400</v>
      </c>
      <c r="F71">
        <v>1</v>
      </c>
      <c r="G71">
        <v>6</v>
      </c>
      <c r="H71">
        <v>2</v>
      </c>
      <c r="I71" t="str">
        <f>_xlfn.XLOOKUP(ohrm_timesheet_item[[#This Row],[employee_id]],hs_hr_employee[emp_number],hs_hr_employee[Employee Name],"NF",0,1)</f>
        <v>x_Anjali Kumari</v>
      </c>
      <c r="J71" t="str">
        <f>_xlfn.XLOOKUP(ohrm_timesheet_item[[#This Row],[project_id]],ohrm_project[project_id],ohrm_project[name],"NF",0,1)</f>
        <v>C210701-P1 [AMERICANA-Phase1]</v>
      </c>
      <c r="K71" t="str">
        <f>_xlfn.XLOOKUP(ohrm_timesheet_item[[#This Row],[activity_id]],ohrm_project_activity[activity_id],ohrm_project_activity[name],"NF",0,1)</f>
        <v>Development</v>
      </c>
      <c r="L71" s="5">
        <f>ohrm_timesheet_item[[#This Row],[duration]]/60/60</f>
        <v>9</v>
      </c>
      <c r="AQ71"/>
      <c r="AR71"/>
      <c r="AS71"/>
      <c r="AT71"/>
      <c r="AU71"/>
      <c r="AV71"/>
      <c r="AW71"/>
      <c r="AX71"/>
      <c r="AY71"/>
      <c r="AZ71"/>
      <c r="BA71"/>
      <c r="BB71"/>
      <c r="BC71"/>
    </row>
    <row r="72" spans="1:55" x14ac:dyDescent="0.3">
      <c r="A72">
        <v>13</v>
      </c>
      <c r="C72">
        <v>67</v>
      </c>
      <c r="D72" s="1">
        <v>44484</v>
      </c>
      <c r="E72">
        <v>32400</v>
      </c>
      <c r="F72">
        <v>1</v>
      </c>
      <c r="G72">
        <v>6</v>
      </c>
      <c r="H72">
        <v>2</v>
      </c>
      <c r="I72" t="str">
        <f>_xlfn.XLOOKUP(ohrm_timesheet_item[[#This Row],[employee_id]],hs_hr_employee[emp_number],hs_hr_employee[Employee Name],"NF",0,1)</f>
        <v>x_Anjali Kumari</v>
      </c>
      <c r="J72" t="str">
        <f>_xlfn.XLOOKUP(ohrm_timesheet_item[[#This Row],[project_id]],ohrm_project[project_id],ohrm_project[name],"NF",0,1)</f>
        <v>C210701-P1 [AMERICANA-Phase1]</v>
      </c>
      <c r="K72" t="str">
        <f>_xlfn.XLOOKUP(ohrm_timesheet_item[[#This Row],[activity_id]],ohrm_project_activity[activity_id],ohrm_project_activity[name],"NF",0,1)</f>
        <v>Development</v>
      </c>
      <c r="L72" s="5">
        <f>ohrm_timesheet_item[[#This Row],[duration]]/60/60</f>
        <v>9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</row>
    <row r="73" spans="1:55" x14ac:dyDescent="0.3">
      <c r="A73">
        <v>14</v>
      </c>
      <c r="C73">
        <v>68</v>
      </c>
      <c r="D73" s="1">
        <v>44487</v>
      </c>
      <c r="E73">
        <v>32400</v>
      </c>
      <c r="F73">
        <v>1</v>
      </c>
      <c r="G73">
        <v>6</v>
      </c>
      <c r="H73">
        <v>2</v>
      </c>
      <c r="I73" t="str">
        <f>_xlfn.XLOOKUP(ohrm_timesheet_item[[#This Row],[employee_id]],hs_hr_employee[emp_number],hs_hr_employee[Employee Name],"NF",0,1)</f>
        <v>x_Anjali Kumari</v>
      </c>
      <c r="J73" t="str">
        <f>_xlfn.XLOOKUP(ohrm_timesheet_item[[#This Row],[project_id]],ohrm_project[project_id],ohrm_project[name],"NF",0,1)</f>
        <v>C210701-P1 [AMERICANA-Phase1]</v>
      </c>
      <c r="K73" t="str">
        <f>_xlfn.XLOOKUP(ohrm_timesheet_item[[#This Row],[activity_id]],ohrm_project_activity[activity_id],ohrm_project_activity[name],"NF",0,1)</f>
        <v>Development</v>
      </c>
      <c r="L73" s="5">
        <f>ohrm_timesheet_item[[#This Row],[duration]]/60/60</f>
        <v>9</v>
      </c>
      <c r="AQ73"/>
      <c r="AR73"/>
      <c r="AS73"/>
      <c r="AT73"/>
      <c r="AU73"/>
      <c r="AV73"/>
      <c r="AW73"/>
      <c r="AX73"/>
      <c r="AY73"/>
      <c r="AZ73"/>
      <c r="BA73"/>
      <c r="BB73"/>
      <c r="BC73"/>
    </row>
    <row r="74" spans="1:55" x14ac:dyDescent="0.3">
      <c r="A74">
        <v>14</v>
      </c>
      <c r="C74">
        <v>69</v>
      </c>
      <c r="D74" s="1">
        <v>44488</v>
      </c>
      <c r="E74">
        <v>32400</v>
      </c>
      <c r="F74">
        <v>1</v>
      </c>
      <c r="G74">
        <v>6</v>
      </c>
      <c r="H74">
        <v>2</v>
      </c>
      <c r="I74" t="str">
        <f>_xlfn.XLOOKUP(ohrm_timesheet_item[[#This Row],[employee_id]],hs_hr_employee[emp_number],hs_hr_employee[Employee Name],"NF",0,1)</f>
        <v>x_Anjali Kumari</v>
      </c>
      <c r="J74" t="str">
        <f>_xlfn.XLOOKUP(ohrm_timesheet_item[[#This Row],[project_id]],ohrm_project[project_id],ohrm_project[name],"NF",0,1)</f>
        <v>C210701-P1 [AMERICANA-Phase1]</v>
      </c>
      <c r="K74" t="str">
        <f>_xlfn.XLOOKUP(ohrm_timesheet_item[[#This Row],[activity_id]],ohrm_project_activity[activity_id],ohrm_project_activity[name],"NF",0,1)</f>
        <v>Development</v>
      </c>
      <c r="L74" s="5">
        <f>ohrm_timesheet_item[[#This Row],[duration]]/60/60</f>
        <v>9</v>
      </c>
      <c r="AQ74"/>
      <c r="AR74"/>
      <c r="AS74"/>
      <c r="AT74"/>
      <c r="AU74"/>
      <c r="AV74"/>
      <c r="AW74"/>
      <c r="AX74"/>
      <c r="AY74"/>
      <c r="AZ74"/>
      <c r="BA74"/>
      <c r="BB74"/>
      <c r="BC74"/>
    </row>
    <row r="75" spans="1:55" x14ac:dyDescent="0.3">
      <c r="A75">
        <v>14</v>
      </c>
      <c r="C75">
        <v>70</v>
      </c>
      <c r="D75" s="1">
        <v>44489</v>
      </c>
      <c r="E75">
        <v>32400</v>
      </c>
      <c r="F75">
        <v>1</v>
      </c>
      <c r="G75">
        <v>6</v>
      </c>
      <c r="H75">
        <v>2</v>
      </c>
      <c r="I75" t="str">
        <f>_xlfn.XLOOKUP(ohrm_timesheet_item[[#This Row],[employee_id]],hs_hr_employee[emp_number],hs_hr_employee[Employee Name],"NF",0,1)</f>
        <v>x_Anjali Kumari</v>
      </c>
      <c r="J75" t="str">
        <f>_xlfn.XLOOKUP(ohrm_timesheet_item[[#This Row],[project_id]],ohrm_project[project_id],ohrm_project[name],"NF",0,1)</f>
        <v>C210701-P1 [AMERICANA-Phase1]</v>
      </c>
      <c r="K75" t="str">
        <f>_xlfn.XLOOKUP(ohrm_timesheet_item[[#This Row],[activity_id]],ohrm_project_activity[activity_id],ohrm_project_activity[name],"NF",0,1)</f>
        <v>Development</v>
      </c>
      <c r="L75" s="5">
        <f>ohrm_timesheet_item[[#This Row],[duration]]/60/60</f>
        <v>9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</row>
    <row r="76" spans="1:55" x14ac:dyDescent="0.3">
      <c r="A76">
        <v>14</v>
      </c>
      <c r="C76">
        <v>71</v>
      </c>
      <c r="D76" s="1">
        <v>44490</v>
      </c>
      <c r="E76">
        <v>32400</v>
      </c>
      <c r="F76">
        <v>1</v>
      </c>
      <c r="G76">
        <v>6</v>
      </c>
      <c r="H76">
        <v>2</v>
      </c>
      <c r="I76" t="str">
        <f>_xlfn.XLOOKUP(ohrm_timesheet_item[[#This Row],[employee_id]],hs_hr_employee[emp_number],hs_hr_employee[Employee Name],"NF",0,1)</f>
        <v>x_Anjali Kumari</v>
      </c>
      <c r="J76" t="str">
        <f>_xlfn.XLOOKUP(ohrm_timesheet_item[[#This Row],[project_id]],ohrm_project[project_id],ohrm_project[name],"NF",0,1)</f>
        <v>C210701-P1 [AMERICANA-Phase1]</v>
      </c>
      <c r="K76" t="str">
        <f>_xlfn.XLOOKUP(ohrm_timesheet_item[[#This Row],[activity_id]],ohrm_project_activity[activity_id],ohrm_project_activity[name],"NF",0,1)</f>
        <v>Development</v>
      </c>
      <c r="L76" s="5">
        <f>ohrm_timesheet_item[[#This Row],[duration]]/60/60</f>
        <v>9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</row>
    <row r="77" spans="1:55" x14ac:dyDescent="0.3">
      <c r="A77">
        <v>14</v>
      </c>
      <c r="C77">
        <v>72</v>
      </c>
      <c r="D77" s="1">
        <v>44491</v>
      </c>
      <c r="E77">
        <v>32400</v>
      </c>
      <c r="F77">
        <v>1</v>
      </c>
      <c r="G77">
        <v>6</v>
      </c>
      <c r="H77">
        <v>2</v>
      </c>
      <c r="I77" t="str">
        <f>_xlfn.XLOOKUP(ohrm_timesheet_item[[#This Row],[employee_id]],hs_hr_employee[emp_number],hs_hr_employee[Employee Name],"NF",0,1)</f>
        <v>x_Anjali Kumari</v>
      </c>
      <c r="J77" t="str">
        <f>_xlfn.XLOOKUP(ohrm_timesheet_item[[#This Row],[project_id]],ohrm_project[project_id],ohrm_project[name],"NF",0,1)</f>
        <v>C210701-P1 [AMERICANA-Phase1]</v>
      </c>
      <c r="K77" t="str">
        <f>_xlfn.XLOOKUP(ohrm_timesheet_item[[#This Row],[activity_id]],ohrm_project_activity[activity_id],ohrm_project_activity[name],"NF",0,1)</f>
        <v>Development</v>
      </c>
      <c r="L77" s="5">
        <f>ohrm_timesheet_item[[#This Row],[duration]]/60/60</f>
        <v>9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</row>
    <row r="78" spans="1:55" x14ac:dyDescent="0.3">
      <c r="A78">
        <v>15</v>
      </c>
      <c r="C78">
        <v>73</v>
      </c>
      <c r="D78" s="1">
        <v>44494</v>
      </c>
      <c r="E78">
        <v>32400</v>
      </c>
      <c r="F78">
        <v>1</v>
      </c>
      <c r="G78">
        <v>6</v>
      </c>
      <c r="H78">
        <v>2</v>
      </c>
      <c r="I78" t="str">
        <f>_xlfn.XLOOKUP(ohrm_timesheet_item[[#This Row],[employee_id]],hs_hr_employee[emp_number],hs_hr_employee[Employee Name],"NF",0,1)</f>
        <v>x_Anjali Kumari</v>
      </c>
      <c r="J78" t="str">
        <f>_xlfn.XLOOKUP(ohrm_timesheet_item[[#This Row],[project_id]],ohrm_project[project_id],ohrm_project[name],"NF",0,1)</f>
        <v>C210701-P1 [AMERICANA-Phase1]</v>
      </c>
      <c r="K78" t="str">
        <f>_xlfn.XLOOKUP(ohrm_timesheet_item[[#This Row],[activity_id]],ohrm_project_activity[activity_id],ohrm_project_activity[name],"NF",0,1)</f>
        <v>Development</v>
      </c>
      <c r="L78" s="5">
        <f>ohrm_timesheet_item[[#This Row],[duration]]/60/60</f>
        <v>9</v>
      </c>
      <c r="AQ78"/>
      <c r="AR78"/>
      <c r="AS78"/>
      <c r="AT78"/>
      <c r="AU78"/>
      <c r="AV78"/>
      <c r="AW78"/>
      <c r="AX78"/>
      <c r="AY78"/>
      <c r="AZ78"/>
      <c r="BA78"/>
      <c r="BB78"/>
      <c r="BC78"/>
    </row>
    <row r="79" spans="1:55" x14ac:dyDescent="0.3">
      <c r="A79">
        <v>15</v>
      </c>
      <c r="C79">
        <v>74</v>
      </c>
      <c r="D79" s="1">
        <v>44495</v>
      </c>
      <c r="E79">
        <v>32400</v>
      </c>
      <c r="F79">
        <v>1</v>
      </c>
      <c r="G79">
        <v>6</v>
      </c>
      <c r="H79">
        <v>2</v>
      </c>
      <c r="I79" t="str">
        <f>_xlfn.XLOOKUP(ohrm_timesheet_item[[#This Row],[employee_id]],hs_hr_employee[emp_number],hs_hr_employee[Employee Name],"NF",0,1)</f>
        <v>x_Anjali Kumari</v>
      </c>
      <c r="J79" t="str">
        <f>_xlfn.XLOOKUP(ohrm_timesheet_item[[#This Row],[project_id]],ohrm_project[project_id],ohrm_project[name],"NF",0,1)</f>
        <v>C210701-P1 [AMERICANA-Phase1]</v>
      </c>
      <c r="K79" t="str">
        <f>_xlfn.XLOOKUP(ohrm_timesheet_item[[#This Row],[activity_id]],ohrm_project_activity[activity_id],ohrm_project_activity[name],"NF",0,1)</f>
        <v>Development</v>
      </c>
      <c r="L79" s="5">
        <f>ohrm_timesheet_item[[#This Row],[duration]]/60/60</f>
        <v>9</v>
      </c>
      <c r="V79" s="5"/>
      <c r="W79" s="5"/>
      <c r="X79" s="5"/>
      <c r="Y79" s="5"/>
      <c r="AQ79"/>
      <c r="AR79"/>
      <c r="AS79"/>
      <c r="AT79"/>
      <c r="AU79"/>
      <c r="AV79"/>
      <c r="AW79"/>
      <c r="AX79"/>
      <c r="AY79"/>
      <c r="AZ79"/>
      <c r="BA79"/>
      <c r="BB79"/>
      <c r="BC79"/>
    </row>
    <row r="80" spans="1:55" x14ac:dyDescent="0.3">
      <c r="A80">
        <v>15</v>
      </c>
      <c r="C80">
        <v>75</v>
      </c>
      <c r="D80" s="1">
        <v>44496</v>
      </c>
      <c r="E80">
        <v>32400</v>
      </c>
      <c r="F80">
        <v>1</v>
      </c>
      <c r="G80">
        <v>6</v>
      </c>
      <c r="H80">
        <v>2</v>
      </c>
      <c r="I80" t="str">
        <f>_xlfn.XLOOKUP(ohrm_timesheet_item[[#This Row],[employee_id]],hs_hr_employee[emp_number],hs_hr_employee[Employee Name],"NF",0,1)</f>
        <v>x_Anjali Kumari</v>
      </c>
      <c r="J80" t="str">
        <f>_xlfn.XLOOKUP(ohrm_timesheet_item[[#This Row],[project_id]],ohrm_project[project_id],ohrm_project[name],"NF",0,1)</f>
        <v>C210701-P1 [AMERICANA-Phase1]</v>
      </c>
      <c r="K80" t="str">
        <f>_xlfn.XLOOKUP(ohrm_timesheet_item[[#This Row],[activity_id]],ohrm_project_activity[activity_id],ohrm_project_activity[name],"NF",0,1)</f>
        <v>Development</v>
      </c>
      <c r="L80" s="5">
        <f>ohrm_timesheet_item[[#This Row],[duration]]/60/60</f>
        <v>9</v>
      </c>
      <c r="V80" s="5"/>
      <c r="W80" s="5"/>
      <c r="X80" s="5"/>
      <c r="Y80" s="5"/>
      <c r="AQ80"/>
      <c r="AR80"/>
      <c r="AS80"/>
      <c r="AT80"/>
      <c r="AU80"/>
      <c r="AV80"/>
      <c r="AW80"/>
      <c r="AX80"/>
      <c r="AY80"/>
      <c r="AZ80"/>
      <c r="BA80"/>
      <c r="BB80"/>
      <c r="BC80"/>
    </row>
    <row r="81" spans="1:55" x14ac:dyDescent="0.3">
      <c r="A81">
        <v>15</v>
      </c>
      <c r="C81">
        <v>76</v>
      </c>
      <c r="D81" s="1">
        <v>44497</v>
      </c>
      <c r="E81">
        <v>32400</v>
      </c>
      <c r="F81">
        <v>1</v>
      </c>
      <c r="G81">
        <v>6</v>
      </c>
      <c r="H81">
        <v>2</v>
      </c>
      <c r="I81" t="str">
        <f>_xlfn.XLOOKUP(ohrm_timesheet_item[[#This Row],[employee_id]],hs_hr_employee[emp_number],hs_hr_employee[Employee Name],"NF",0,1)</f>
        <v>x_Anjali Kumari</v>
      </c>
      <c r="J81" t="str">
        <f>_xlfn.XLOOKUP(ohrm_timesheet_item[[#This Row],[project_id]],ohrm_project[project_id],ohrm_project[name],"NF",0,1)</f>
        <v>C210701-P1 [AMERICANA-Phase1]</v>
      </c>
      <c r="K81" t="str">
        <f>_xlfn.XLOOKUP(ohrm_timesheet_item[[#This Row],[activity_id]],ohrm_project_activity[activity_id],ohrm_project_activity[name],"NF",0,1)</f>
        <v>Development</v>
      </c>
      <c r="L81" s="5">
        <f>ohrm_timesheet_item[[#This Row],[duration]]/60/60</f>
        <v>9</v>
      </c>
      <c r="V81" s="5"/>
      <c r="W81" s="5"/>
      <c r="X81" s="5"/>
      <c r="Y81" s="5"/>
      <c r="AQ81"/>
      <c r="AR81"/>
      <c r="AS81"/>
      <c r="AT81"/>
      <c r="AU81"/>
      <c r="AV81"/>
      <c r="AW81"/>
      <c r="AX81"/>
      <c r="AY81"/>
      <c r="AZ81"/>
      <c r="BA81"/>
      <c r="BB81"/>
      <c r="BC81"/>
    </row>
    <row r="82" spans="1:55" x14ac:dyDescent="0.3">
      <c r="A82">
        <v>15</v>
      </c>
      <c r="C82">
        <v>77</v>
      </c>
      <c r="D82" s="1">
        <v>44498</v>
      </c>
      <c r="E82">
        <v>32400</v>
      </c>
      <c r="F82">
        <v>1</v>
      </c>
      <c r="G82">
        <v>6</v>
      </c>
      <c r="H82">
        <v>2</v>
      </c>
      <c r="I82" t="str">
        <f>_xlfn.XLOOKUP(ohrm_timesheet_item[[#This Row],[employee_id]],hs_hr_employee[emp_number],hs_hr_employee[Employee Name],"NF",0,1)</f>
        <v>x_Anjali Kumari</v>
      </c>
      <c r="J82" t="str">
        <f>_xlfn.XLOOKUP(ohrm_timesheet_item[[#This Row],[project_id]],ohrm_project[project_id],ohrm_project[name],"NF",0,1)</f>
        <v>C210701-P1 [AMERICANA-Phase1]</v>
      </c>
      <c r="K82" t="str">
        <f>_xlfn.XLOOKUP(ohrm_timesheet_item[[#This Row],[activity_id]],ohrm_project_activity[activity_id],ohrm_project_activity[name],"NF",0,1)</f>
        <v>Development</v>
      </c>
      <c r="L82" s="5">
        <f>ohrm_timesheet_item[[#This Row],[duration]]/60/60</f>
        <v>9</v>
      </c>
      <c r="V82" s="5"/>
      <c r="W82" s="5"/>
      <c r="X82" s="5"/>
      <c r="Y82" s="5"/>
      <c r="AQ82"/>
      <c r="AR82"/>
      <c r="AS82"/>
      <c r="AT82"/>
      <c r="AU82"/>
      <c r="AV82"/>
      <c r="AW82"/>
      <c r="AX82"/>
      <c r="AY82"/>
      <c r="AZ82"/>
      <c r="BA82"/>
      <c r="BB82"/>
      <c r="BC82"/>
    </row>
    <row r="83" spans="1:55" x14ac:dyDescent="0.3">
      <c r="A83">
        <v>21</v>
      </c>
      <c r="B83" t="s">
        <v>706</v>
      </c>
      <c r="C83">
        <v>78</v>
      </c>
      <c r="D83" s="1">
        <v>44508</v>
      </c>
      <c r="E83">
        <v>32400</v>
      </c>
      <c r="F83">
        <v>2</v>
      </c>
      <c r="G83">
        <v>7</v>
      </c>
      <c r="H83">
        <v>11</v>
      </c>
      <c r="I83" t="str">
        <f>_xlfn.XLOOKUP(ohrm_timesheet_item[[#This Row],[employee_id]],hs_hr_employee[emp_number],hs_hr_employee[Employee Name],"NF",0,1)</f>
        <v>Shekhar Sharma</v>
      </c>
      <c r="J83" t="str">
        <f>_xlfn.XLOOKUP(ohrm_timesheet_item[[#This Row],[project_id]],ohrm_project[project_id],ohrm_project[name],"NF",0,1)</f>
        <v>Z210101-TEQMANTRA-ORG</v>
      </c>
      <c r="K83" t="str">
        <f>_xlfn.XLOOKUP(ohrm_timesheet_item[[#This Row],[activity_id]],ohrm_project_activity[activity_id],ohrm_project_activity[name],"NF",0,1)</f>
        <v>Training</v>
      </c>
      <c r="L83" s="5">
        <f>ohrm_timesheet_item[[#This Row],[duration]]/60/60</f>
        <v>9</v>
      </c>
      <c r="V83" s="5"/>
      <c r="W83" s="5"/>
      <c r="X83" s="5"/>
      <c r="Y83" s="5"/>
      <c r="AQ83"/>
      <c r="AR83"/>
      <c r="AS83"/>
      <c r="AT83"/>
      <c r="AU83"/>
      <c r="AV83"/>
      <c r="AW83"/>
      <c r="AX83"/>
      <c r="AY83"/>
      <c r="AZ83"/>
      <c r="BA83"/>
      <c r="BB83"/>
      <c r="BC83"/>
    </row>
    <row r="84" spans="1:55" x14ac:dyDescent="0.3">
      <c r="A84">
        <v>18</v>
      </c>
      <c r="B84" t="s">
        <v>707</v>
      </c>
      <c r="C84">
        <v>79</v>
      </c>
      <c r="D84" s="1">
        <v>44504</v>
      </c>
      <c r="E84">
        <v>0</v>
      </c>
      <c r="F84">
        <v>2</v>
      </c>
      <c r="G84">
        <v>7</v>
      </c>
      <c r="H84">
        <v>11</v>
      </c>
      <c r="I84" t="str">
        <f>_xlfn.XLOOKUP(ohrm_timesheet_item[[#This Row],[employee_id]],hs_hr_employee[emp_number],hs_hr_employee[Employee Name],"NF",0,1)</f>
        <v>Shekhar Sharma</v>
      </c>
      <c r="J84" t="str">
        <f>_xlfn.XLOOKUP(ohrm_timesheet_item[[#This Row],[project_id]],ohrm_project[project_id],ohrm_project[name],"NF",0,1)</f>
        <v>Z210101-TEQMANTRA-ORG</v>
      </c>
      <c r="K84" t="str">
        <f>_xlfn.XLOOKUP(ohrm_timesheet_item[[#This Row],[activity_id]],ohrm_project_activity[activity_id],ohrm_project_activity[name],"NF",0,1)</f>
        <v>Training</v>
      </c>
      <c r="L84" s="5">
        <f>ohrm_timesheet_item[[#This Row],[duration]]/60/60</f>
        <v>0</v>
      </c>
      <c r="V84" s="5"/>
      <c r="W84" s="5"/>
      <c r="X84" s="5"/>
      <c r="Y84" s="5"/>
      <c r="AQ84"/>
      <c r="AR84"/>
      <c r="AS84"/>
      <c r="AT84"/>
      <c r="AU84"/>
      <c r="AV84"/>
      <c r="AW84"/>
      <c r="AX84"/>
      <c r="AY84"/>
      <c r="AZ84"/>
      <c r="BA84"/>
      <c r="BB84"/>
      <c r="BC84"/>
    </row>
    <row r="85" spans="1:55" x14ac:dyDescent="0.3">
      <c r="A85">
        <v>18</v>
      </c>
      <c r="B85" t="s">
        <v>708</v>
      </c>
      <c r="C85">
        <v>80</v>
      </c>
      <c r="D85" s="1">
        <v>44505</v>
      </c>
      <c r="E85">
        <v>0</v>
      </c>
      <c r="F85">
        <v>2</v>
      </c>
      <c r="G85">
        <v>7</v>
      </c>
      <c r="H85">
        <v>11</v>
      </c>
      <c r="I85" t="str">
        <f>_xlfn.XLOOKUP(ohrm_timesheet_item[[#This Row],[employee_id]],hs_hr_employee[emp_number],hs_hr_employee[Employee Name],"NF",0,1)</f>
        <v>Shekhar Sharma</v>
      </c>
      <c r="J85" t="str">
        <f>_xlfn.XLOOKUP(ohrm_timesheet_item[[#This Row],[project_id]],ohrm_project[project_id],ohrm_project[name],"NF",0,1)</f>
        <v>Z210101-TEQMANTRA-ORG</v>
      </c>
      <c r="K85" t="str">
        <f>_xlfn.XLOOKUP(ohrm_timesheet_item[[#This Row],[activity_id]],ohrm_project_activity[activity_id],ohrm_project_activity[name],"NF",0,1)</f>
        <v>Training</v>
      </c>
      <c r="L85" s="5">
        <f>ohrm_timesheet_item[[#This Row],[duration]]/60/60</f>
        <v>0</v>
      </c>
      <c r="V85" s="5"/>
      <c r="W85" s="5"/>
      <c r="X85" s="5"/>
      <c r="Y85" s="5"/>
      <c r="AQ85"/>
      <c r="AR85"/>
      <c r="AS85"/>
      <c r="AT85"/>
      <c r="AU85"/>
      <c r="AV85"/>
      <c r="AW85"/>
      <c r="AX85"/>
      <c r="AY85"/>
      <c r="AZ85"/>
      <c r="BA85"/>
      <c r="BB85"/>
      <c r="BC85"/>
    </row>
    <row r="86" spans="1:55" x14ac:dyDescent="0.3">
      <c r="A86">
        <v>18</v>
      </c>
      <c r="B86" t="s">
        <v>709</v>
      </c>
      <c r="C86">
        <v>81</v>
      </c>
      <c r="D86" s="1">
        <v>44506</v>
      </c>
      <c r="E86">
        <v>0</v>
      </c>
      <c r="F86">
        <v>2</v>
      </c>
      <c r="G86">
        <v>7</v>
      </c>
      <c r="H86">
        <v>11</v>
      </c>
      <c r="I86" t="str">
        <f>_xlfn.XLOOKUP(ohrm_timesheet_item[[#This Row],[employee_id]],hs_hr_employee[emp_number],hs_hr_employee[Employee Name],"NF",0,1)</f>
        <v>Shekhar Sharma</v>
      </c>
      <c r="J86" t="str">
        <f>_xlfn.XLOOKUP(ohrm_timesheet_item[[#This Row],[project_id]],ohrm_project[project_id],ohrm_project[name],"NF",0,1)</f>
        <v>Z210101-TEQMANTRA-ORG</v>
      </c>
      <c r="K86" t="str">
        <f>_xlfn.XLOOKUP(ohrm_timesheet_item[[#This Row],[activity_id]],ohrm_project_activity[activity_id],ohrm_project_activity[name],"NF",0,1)</f>
        <v>Training</v>
      </c>
      <c r="L86" s="5">
        <f>ohrm_timesheet_item[[#This Row],[duration]]/60/60</f>
        <v>0</v>
      </c>
      <c r="V86" s="5"/>
      <c r="W86" s="5"/>
      <c r="X86" s="5"/>
      <c r="Y86" s="5"/>
      <c r="AQ86"/>
      <c r="AR86"/>
      <c r="AS86"/>
      <c r="AT86"/>
      <c r="AU86"/>
      <c r="AV86"/>
      <c r="AW86"/>
      <c r="AX86"/>
      <c r="AY86"/>
      <c r="AZ86"/>
      <c r="BA86"/>
      <c r="BB86"/>
      <c r="BC86"/>
    </row>
    <row r="87" spans="1:55" x14ac:dyDescent="0.3">
      <c r="A87">
        <v>18</v>
      </c>
      <c r="B87" t="s">
        <v>710</v>
      </c>
      <c r="C87">
        <v>82</v>
      </c>
      <c r="D87" s="1">
        <v>44501</v>
      </c>
      <c r="E87">
        <v>32400</v>
      </c>
      <c r="F87">
        <v>2</v>
      </c>
      <c r="G87">
        <v>7</v>
      </c>
      <c r="H87">
        <v>11</v>
      </c>
      <c r="I87" t="str">
        <f>_xlfn.XLOOKUP(ohrm_timesheet_item[[#This Row],[employee_id]],hs_hr_employee[emp_number],hs_hr_employee[Employee Name],"NF",0,1)</f>
        <v>Shekhar Sharma</v>
      </c>
      <c r="J87" t="str">
        <f>_xlfn.XLOOKUP(ohrm_timesheet_item[[#This Row],[project_id]],ohrm_project[project_id],ohrm_project[name],"NF",0,1)</f>
        <v>Z210101-TEQMANTRA-ORG</v>
      </c>
      <c r="K87" t="str">
        <f>_xlfn.XLOOKUP(ohrm_timesheet_item[[#This Row],[activity_id]],ohrm_project_activity[activity_id],ohrm_project_activity[name],"NF",0,1)</f>
        <v>Training</v>
      </c>
      <c r="L87" s="5">
        <f>ohrm_timesheet_item[[#This Row],[duration]]/60/60</f>
        <v>9</v>
      </c>
      <c r="V87" s="5"/>
      <c r="W87" s="5"/>
      <c r="X87" s="5"/>
      <c r="Y87" s="5"/>
      <c r="AQ87"/>
      <c r="AR87"/>
      <c r="AS87"/>
      <c r="AT87"/>
      <c r="AU87"/>
      <c r="AV87"/>
      <c r="AW87"/>
      <c r="AX87"/>
      <c r="AY87"/>
      <c r="AZ87"/>
      <c r="BA87"/>
      <c r="BB87"/>
      <c r="BC87"/>
    </row>
    <row r="88" spans="1:55" x14ac:dyDescent="0.3">
      <c r="A88">
        <v>18</v>
      </c>
      <c r="B88" t="s">
        <v>711</v>
      </c>
      <c r="C88">
        <v>83</v>
      </c>
      <c r="D88" s="1">
        <v>44502</v>
      </c>
      <c r="E88">
        <v>32400</v>
      </c>
      <c r="F88">
        <v>2</v>
      </c>
      <c r="G88">
        <v>7</v>
      </c>
      <c r="H88">
        <v>11</v>
      </c>
      <c r="I88" t="str">
        <f>_xlfn.XLOOKUP(ohrm_timesheet_item[[#This Row],[employee_id]],hs_hr_employee[emp_number],hs_hr_employee[Employee Name],"NF",0,1)</f>
        <v>Shekhar Sharma</v>
      </c>
      <c r="J88" t="str">
        <f>_xlfn.XLOOKUP(ohrm_timesheet_item[[#This Row],[project_id]],ohrm_project[project_id],ohrm_project[name],"NF",0,1)</f>
        <v>Z210101-TEQMANTRA-ORG</v>
      </c>
      <c r="K88" t="str">
        <f>_xlfn.XLOOKUP(ohrm_timesheet_item[[#This Row],[activity_id]],ohrm_project_activity[activity_id],ohrm_project_activity[name],"NF",0,1)</f>
        <v>Training</v>
      </c>
      <c r="L88" s="5">
        <f>ohrm_timesheet_item[[#This Row],[duration]]/60/60</f>
        <v>9</v>
      </c>
      <c r="V88" s="5"/>
      <c r="W88" s="5"/>
      <c r="X88" s="5"/>
      <c r="Y88" s="5"/>
      <c r="AQ88"/>
      <c r="AR88"/>
      <c r="AS88"/>
      <c r="AT88"/>
      <c r="AU88"/>
      <c r="AV88"/>
      <c r="AW88"/>
      <c r="AX88"/>
      <c r="AY88"/>
      <c r="AZ88"/>
      <c r="BA88"/>
      <c r="BB88"/>
      <c r="BC88"/>
    </row>
    <row r="89" spans="1:55" x14ac:dyDescent="0.3">
      <c r="A89">
        <v>18</v>
      </c>
      <c r="B89" t="s">
        <v>712</v>
      </c>
      <c r="C89">
        <v>84</v>
      </c>
      <c r="D89" s="1">
        <v>44503</v>
      </c>
      <c r="E89">
        <v>32400</v>
      </c>
      <c r="F89">
        <v>2</v>
      </c>
      <c r="G89">
        <v>7</v>
      </c>
      <c r="H89">
        <v>11</v>
      </c>
      <c r="I89" t="str">
        <f>_xlfn.XLOOKUP(ohrm_timesheet_item[[#This Row],[employee_id]],hs_hr_employee[emp_number],hs_hr_employee[Employee Name],"NF",0,1)</f>
        <v>Shekhar Sharma</v>
      </c>
      <c r="J89" t="str">
        <f>_xlfn.XLOOKUP(ohrm_timesheet_item[[#This Row],[project_id]],ohrm_project[project_id],ohrm_project[name],"NF",0,1)</f>
        <v>Z210101-TEQMANTRA-ORG</v>
      </c>
      <c r="K89" t="str">
        <f>_xlfn.XLOOKUP(ohrm_timesheet_item[[#This Row],[activity_id]],ohrm_project_activity[activity_id],ohrm_project_activity[name],"NF",0,1)</f>
        <v>Training</v>
      </c>
      <c r="L89" s="5">
        <f>ohrm_timesheet_item[[#This Row],[duration]]/60/60</f>
        <v>9</v>
      </c>
      <c r="V89" s="5"/>
      <c r="W89" s="5"/>
      <c r="X89" s="5"/>
      <c r="Y89" s="5"/>
      <c r="AQ89"/>
      <c r="AR89"/>
      <c r="AS89"/>
      <c r="AT89"/>
      <c r="AU89"/>
      <c r="AV89"/>
      <c r="AW89"/>
      <c r="AX89"/>
      <c r="AY89"/>
      <c r="AZ89"/>
      <c r="BA89"/>
      <c r="BB89"/>
      <c r="BC89"/>
    </row>
    <row r="90" spans="1:55" x14ac:dyDescent="0.3">
      <c r="A90">
        <v>21</v>
      </c>
      <c r="B90" t="s">
        <v>713</v>
      </c>
      <c r="C90">
        <v>85</v>
      </c>
      <c r="D90" s="1">
        <v>44509</v>
      </c>
      <c r="E90">
        <v>32400</v>
      </c>
      <c r="F90">
        <v>2</v>
      </c>
      <c r="G90">
        <v>7</v>
      </c>
      <c r="H90">
        <v>11</v>
      </c>
      <c r="I90" t="str">
        <f>_xlfn.XLOOKUP(ohrm_timesheet_item[[#This Row],[employee_id]],hs_hr_employee[emp_number],hs_hr_employee[Employee Name],"NF",0,1)</f>
        <v>Shekhar Sharma</v>
      </c>
      <c r="J90" t="str">
        <f>_xlfn.XLOOKUP(ohrm_timesheet_item[[#This Row],[project_id]],ohrm_project[project_id],ohrm_project[name],"NF",0,1)</f>
        <v>Z210101-TEQMANTRA-ORG</v>
      </c>
      <c r="K90" t="str">
        <f>_xlfn.XLOOKUP(ohrm_timesheet_item[[#This Row],[activity_id]],ohrm_project_activity[activity_id],ohrm_project_activity[name],"NF",0,1)</f>
        <v>Training</v>
      </c>
      <c r="L90" s="5">
        <f>ohrm_timesheet_item[[#This Row],[duration]]/60/60</f>
        <v>9</v>
      </c>
      <c r="V90" s="5"/>
      <c r="W90" s="5"/>
      <c r="X90" s="5"/>
      <c r="Y90" s="5"/>
      <c r="AQ90"/>
      <c r="AR90"/>
      <c r="AS90"/>
      <c r="AT90"/>
      <c r="AU90"/>
      <c r="AV90"/>
      <c r="AW90"/>
      <c r="AX90"/>
      <c r="AY90"/>
      <c r="AZ90"/>
      <c r="BA90"/>
      <c r="BB90"/>
      <c r="BC90"/>
    </row>
    <row r="91" spans="1:55" x14ac:dyDescent="0.3">
      <c r="A91">
        <v>21</v>
      </c>
      <c r="B91" t="s">
        <v>714</v>
      </c>
      <c r="C91">
        <v>86</v>
      </c>
      <c r="D91" s="1">
        <v>44510</v>
      </c>
      <c r="E91">
        <v>25200</v>
      </c>
      <c r="F91">
        <v>2</v>
      </c>
      <c r="G91">
        <v>7</v>
      </c>
      <c r="H91">
        <v>11</v>
      </c>
      <c r="I91" t="str">
        <f>_xlfn.XLOOKUP(ohrm_timesheet_item[[#This Row],[employee_id]],hs_hr_employee[emp_number],hs_hr_employee[Employee Name],"NF",0,1)</f>
        <v>Shekhar Sharma</v>
      </c>
      <c r="J91" t="str">
        <f>_xlfn.XLOOKUP(ohrm_timesheet_item[[#This Row],[project_id]],ohrm_project[project_id],ohrm_project[name],"NF",0,1)</f>
        <v>Z210101-TEQMANTRA-ORG</v>
      </c>
      <c r="K91" t="str">
        <f>_xlfn.XLOOKUP(ohrm_timesheet_item[[#This Row],[activity_id]],ohrm_project_activity[activity_id],ohrm_project_activity[name],"NF",0,1)</f>
        <v>Training</v>
      </c>
      <c r="L91" s="5">
        <f>ohrm_timesheet_item[[#This Row],[duration]]/60/60</f>
        <v>7</v>
      </c>
      <c r="V91" s="5"/>
      <c r="W91" s="5"/>
      <c r="X91" s="5"/>
      <c r="Y91" s="5"/>
      <c r="AQ91"/>
      <c r="AR91"/>
      <c r="AS91"/>
      <c r="AT91"/>
      <c r="AU91"/>
      <c r="AV91"/>
      <c r="AW91"/>
      <c r="AX91"/>
      <c r="AY91"/>
      <c r="AZ91"/>
      <c r="BA91"/>
      <c r="BB91"/>
      <c r="BC91"/>
    </row>
    <row r="92" spans="1:55" x14ac:dyDescent="0.3">
      <c r="A92">
        <v>21</v>
      </c>
      <c r="C92">
        <v>87</v>
      </c>
      <c r="D92" s="1">
        <v>44511</v>
      </c>
      <c r="E92">
        <v>32400</v>
      </c>
      <c r="F92">
        <v>2</v>
      </c>
      <c r="G92">
        <v>7</v>
      </c>
      <c r="H92">
        <v>11</v>
      </c>
      <c r="I92" t="str">
        <f>_xlfn.XLOOKUP(ohrm_timesheet_item[[#This Row],[employee_id]],hs_hr_employee[emp_number],hs_hr_employee[Employee Name],"NF",0,1)</f>
        <v>Shekhar Sharma</v>
      </c>
      <c r="J92" t="str">
        <f>_xlfn.XLOOKUP(ohrm_timesheet_item[[#This Row],[project_id]],ohrm_project[project_id],ohrm_project[name],"NF",0,1)</f>
        <v>Z210101-TEQMANTRA-ORG</v>
      </c>
      <c r="K92" t="str">
        <f>_xlfn.XLOOKUP(ohrm_timesheet_item[[#This Row],[activity_id]],ohrm_project_activity[activity_id],ohrm_project_activity[name],"NF",0,1)</f>
        <v>Training</v>
      </c>
      <c r="L92" s="5">
        <f>ohrm_timesheet_item[[#This Row],[duration]]/60/60</f>
        <v>9</v>
      </c>
      <c r="V92" s="5"/>
      <c r="W92" s="5"/>
      <c r="X92" s="5"/>
      <c r="Y92" s="5"/>
      <c r="AQ92"/>
      <c r="AR92"/>
      <c r="AS92"/>
      <c r="AT92"/>
      <c r="AU92"/>
      <c r="AV92"/>
      <c r="AW92"/>
      <c r="AX92"/>
      <c r="AY92"/>
      <c r="AZ92"/>
      <c r="BA92"/>
      <c r="BB92"/>
      <c r="BC92"/>
    </row>
    <row r="93" spans="1:55" x14ac:dyDescent="0.3">
      <c r="A93">
        <v>21</v>
      </c>
      <c r="C93">
        <v>88</v>
      </c>
      <c r="D93" s="1">
        <v>44512</v>
      </c>
      <c r="E93">
        <v>32400</v>
      </c>
      <c r="F93">
        <v>2</v>
      </c>
      <c r="G93">
        <v>7</v>
      </c>
      <c r="H93">
        <v>11</v>
      </c>
      <c r="I93" t="str">
        <f>_xlfn.XLOOKUP(ohrm_timesheet_item[[#This Row],[employee_id]],hs_hr_employee[emp_number],hs_hr_employee[Employee Name],"NF",0,1)</f>
        <v>Shekhar Sharma</v>
      </c>
      <c r="J93" t="str">
        <f>_xlfn.XLOOKUP(ohrm_timesheet_item[[#This Row],[project_id]],ohrm_project[project_id],ohrm_project[name],"NF",0,1)</f>
        <v>Z210101-TEQMANTRA-ORG</v>
      </c>
      <c r="K93" t="str">
        <f>_xlfn.XLOOKUP(ohrm_timesheet_item[[#This Row],[activity_id]],ohrm_project_activity[activity_id],ohrm_project_activity[name],"NF",0,1)</f>
        <v>Training</v>
      </c>
      <c r="L93" s="5">
        <f>ohrm_timesheet_item[[#This Row],[duration]]/60/60</f>
        <v>9</v>
      </c>
      <c r="V93" s="5"/>
      <c r="W93" s="5"/>
      <c r="X93" s="5"/>
      <c r="Y93" s="5"/>
      <c r="AQ93"/>
      <c r="AR93"/>
      <c r="AS93"/>
      <c r="AT93"/>
      <c r="AU93"/>
      <c r="AV93"/>
      <c r="AW93"/>
      <c r="AX93"/>
      <c r="AY93"/>
      <c r="AZ93"/>
      <c r="BA93"/>
      <c r="BB93"/>
      <c r="BC93"/>
    </row>
    <row r="94" spans="1:55" x14ac:dyDescent="0.3">
      <c r="A94">
        <v>27</v>
      </c>
      <c r="C94">
        <v>89</v>
      </c>
      <c r="D94" s="1">
        <v>44515</v>
      </c>
      <c r="E94">
        <v>32400</v>
      </c>
      <c r="F94">
        <v>2</v>
      </c>
      <c r="G94">
        <v>9</v>
      </c>
      <c r="H94">
        <v>11</v>
      </c>
      <c r="I94" t="str">
        <f>_xlfn.XLOOKUP(ohrm_timesheet_item[[#This Row],[employee_id]],hs_hr_employee[emp_number],hs_hr_employee[Employee Name],"NF",0,1)</f>
        <v>x_Uma Kumar</v>
      </c>
      <c r="J94" t="str">
        <f>_xlfn.XLOOKUP(ohrm_timesheet_item[[#This Row],[project_id]],ohrm_project[project_id],ohrm_project[name],"NF",0,1)</f>
        <v>Z210101-TEQMANTRA-ORG</v>
      </c>
      <c r="K94" t="str">
        <f>_xlfn.XLOOKUP(ohrm_timesheet_item[[#This Row],[activity_id]],ohrm_project_activity[activity_id],ohrm_project_activity[name],"NF",0,1)</f>
        <v>Training</v>
      </c>
      <c r="L94" s="5">
        <f>ohrm_timesheet_item[[#This Row],[duration]]/60/60</f>
        <v>9</v>
      </c>
      <c r="V94" s="5"/>
      <c r="W94" s="5"/>
      <c r="X94" s="5"/>
      <c r="Y94" s="5"/>
      <c r="AQ94"/>
      <c r="AR94"/>
      <c r="AS94"/>
      <c r="AT94"/>
      <c r="AU94"/>
      <c r="AV94"/>
      <c r="AW94"/>
      <c r="AX94"/>
      <c r="AY94"/>
      <c r="AZ94"/>
      <c r="BA94"/>
      <c r="BB94"/>
      <c r="BC94"/>
    </row>
    <row r="95" spans="1:55" x14ac:dyDescent="0.3">
      <c r="A95">
        <v>27</v>
      </c>
      <c r="C95">
        <v>90</v>
      </c>
      <c r="D95" s="1">
        <v>44516</v>
      </c>
      <c r="E95">
        <v>32400</v>
      </c>
      <c r="F95">
        <v>2</v>
      </c>
      <c r="G95">
        <v>9</v>
      </c>
      <c r="H95">
        <v>11</v>
      </c>
      <c r="I95" t="str">
        <f>_xlfn.XLOOKUP(ohrm_timesheet_item[[#This Row],[employee_id]],hs_hr_employee[emp_number],hs_hr_employee[Employee Name],"NF",0,1)</f>
        <v>x_Uma Kumar</v>
      </c>
      <c r="J95" t="str">
        <f>_xlfn.XLOOKUP(ohrm_timesheet_item[[#This Row],[project_id]],ohrm_project[project_id],ohrm_project[name],"NF",0,1)</f>
        <v>Z210101-TEQMANTRA-ORG</v>
      </c>
      <c r="K95" t="str">
        <f>_xlfn.XLOOKUP(ohrm_timesheet_item[[#This Row],[activity_id]],ohrm_project_activity[activity_id],ohrm_project_activity[name],"NF",0,1)</f>
        <v>Training</v>
      </c>
      <c r="L95" s="5">
        <f>ohrm_timesheet_item[[#This Row],[duration]]/60/60</f>
        <v>9</v>
      </c>
      <c r="V95" s="5"/>
      <c r="W95" s="5"/>
      <c r="X95" s="5"/>
      <c r="Y95" s="5"/>
      <c r="AQ95"/>
      <c r="AR95"/>
      <c r="AS95"/>
      <c r="AT95"/>
      <c r="AU95"/>
      <c r="AV95"/>
      <c r="AW95"/>
      <c r="AX95"/>
      <c r="AY95"/>
      <c r="AZ95"/>
      <c r="BA95"/>
      <c r="BB95"/>
      <c r="BC95"/>
    </row>
    <row r="96" spans="1:55" x14ac:dyDescent="0.3">
      <c r="A96">
        <v>27</v>
      </c>
      <c r="C96">
        <v>91</v>
      </c>
      <c r="D96" s="1">
        <v>44517</v>
      </c>
      <c r="E96">
        <v>32400</v>
      </c>
      <c r="F96">
        <v>2</v>
      </c>
      <c r="G96">
        <v>9</v>
      </c>
      <c r="H96">
        <v>11</v>
      </c>
      <c r="I96" t="str">
        <f>_xlfn.XLOOKUP(ohrm_timesheet_item[[#This Row],[employee_id]],hs_hr_employee[emp_number],hs_hr_employee[Employee Name],"NF",0,1)</f>
        <v>x_Uma Kumar</v>
      </c>
      <c r="J96" t="str">
        <f>_xlfn.XLOOKUP(ohrm_timesheet_item[[#This Row],[project_id]],ohrm_project[project_id],ohrm_project[name],"NF",0,1)</f>
        <v>Z210101-TEQMANTRA-ORG</v>
      </c>
      <c r="K96" t="str">
        <f>_xlfn.XLOOKUP(ohrm_timesheet_item[[#This Row],[activity_id]],ohrm_project_activity[activity_id],ohrm_project_activity[name],"NF",0,1)</f>
        <v>Training</v>
      </c>
      <c r="L96" s="5">
        <f>ohrm_timesheet_item[[#This Row],[duration]]/60/60</f>
        <v>9</v>
      </c>
      <c r="V96" s="5"/>
      <c r="W96" s="5"/>
      <c r="X96" s="5"/>
      <c r="Y96" s="5"/>
      <c r="AQ96"/>
      <c r="AR96"/>
      <c r="AS96"/>
      <c r="AT96"/>
      <c r="AU96"/>
      <c r="AV96"/>
      <c r="AW96"/>
      <c r="AX96"/>
      <c r="AY96"/>
      <c r="AZ96"/>
      <c r="BA96"/>
      <c r="BB96"/>
      <c r="BC96"/>
    </row>
    <row r="97" spans="1:55" x14ac:dyDescent="0.3">
      <c r="A97">
        <v>27</v>
      </c>
      <c r="C97">
        <v>92</v>
      </c>
      <c r="D97" s="1">
        <v>44518</v>
      </c>
      <c r="E97">
        <v>32400</v>
      </c>
      <c r="F97">
        <v>2</v>
      </c>
      <c r="G97">
        <v>9</v>
      </c>
      <c r="H97">
        <v>11</v>
      </c>
      <c r="I97" t="str">
        <f>_xlfn.XLOOKUP(ohrm_timesheet_item[[#This Row],[employee_id]],hs_hr_employee[emp_number],hs_hr_employee[Employee Name],"NF",0,1)</f>
        <v>x_Uma Kumar</v>
      </c>
      <c r="J97" t="str">
        <f>_xlfn.XLOOKUP(ohrm_timesheet_item[[#This Row],[project_id]],ohrm_project[project_id],ohrm_project[name],"NF",0,1)</f>
        <v>Z210101-TEQMANTRA-ORG</v>
      </c>
      <c r="K97" t="str">
        <f>_xlfn.XLOOKUP(ohrm_timesheet_item[[#This Row],[activity_id]],ohrm_project_activity[activity_id],ohrm_project_activity[name],"NF",0,1)</f>
        <v>Training</v>
      </c>
      <c r="L97" s="5">
        <f>ohrm_timesheet_item[[#This Row],[duration]]/60/60</f>
        <v>9</v>
      </c>
      <c r="V97" s="5"/>
      <c r="W97" s="5"/>
      <c r="X97" s="5"/>
      <c r="Y97" s="5"/>
      <c r="AQ97"/>
      <c r="AR97"/>
      <c r="AS97"/>
      <c r="AT97"/>
      <c r="AU97"/>
      <c r="AV97"/>
      <c r="AW97"/>
      <c r="AX97"/>
      <c r="AY97"/>
      <c r="AZ97"/>
      <c r="BA97"/>
      <c r="BB97"/>
      <c r="BC97"/>
    </row>
    <row r="98" spans="1:55" x14ac:dyDescent="0.3">
      <c r="A98">
        <v>27</v>
      </c>
      <c r="C98">
        <v>93</v>
      </c>
      <c r="D98" s="1">
        <v>44519</v>
      </c>
      <c r="E98">
        <v>32400</v>
      </c>
      <c r="F98">
        <v>2</v>
      </c>
      <c r="G98">
        <v>9</v>
      </c>
      <c r="H98">
        <v>11</v>
      </c>
      <c r="I98" t="str">
        <f>_xlfn.XLOOKUP(ohrm_timesheet_item[[#This Row],[employee_id]],hs_hr_employee[emp_number],hs_hr_employee[Employee Name],"NF",0,1)</f>
        <v>x_Uma Kumar</v>
      </c>
      <c r="J98" t="str">
        <f>_xlfn.XLOOKUP(ohrm_timesheet_item[[#This Row],[project_id]],ohrm_project[project_id],ohrm_project[name],"NF",0,1)</f>
        <v>Z210101-TEQMANTRA-ORG</v>
      </c>
      <c r="K98" t="str">
        <f>_xlfn.XLOOKUP(ohrm_timesheet_item[[#This Row],[activity_id]],ohrm_project_activity[activity_id],ohrm_project_activity[name],"NF",0,1)</f>
        <v>Training</v>
      </c>
      <c r="L98" s="5">
        <f>ohrm_timesheet_item[[#This Row],[duration]]/60/60</f>
        <v>9</v>
      </c>
      <c r="V98" s="5"/>
      <c r="W98" s="5"/>
      <c r="X98" s="5"/>
      <c r="Y98" s="5"/>
      <c r="AQ98"/>
      <c r="AR98"/>
      <c r="AS98"/>
      <c r="AT98"/>
      <c r="AU98"/>
      <c r="AV98"/>
      <c r="AW98"/>
      <c r="AX98"/>
      <c r="AY98"/>
      <c r="AZ98"/>
      <c r="BA98"/>
      <c r="BB98"/>
      <c r="BC98"/>
    </row>
    <row r="99" spans="1:55" x14ac:dyDescent="0.3">
      <c r="A99">
        <v>26</v>
      </c>
      <c r="B99" t="s">
        <v>715</v>
      </c>
      <c r="C99">
        <v>94</v>
      </c>
      <c r="D99" s="1">
        <v>44515</v>
      </c>
      <c r="E99">
        <v>32400</v>
      </c>
      <c r="F99">
        <v>2</v>
      </c>
      <c r="G99">
        <v>7</v>
      </c>
      <c r="H99">
        <v>11</v>
      </c>
      <c r="I99" t="str">
        <f>_xlfn.XLOOKUP(ohrm_timesheet_item[[#This Row],[employee_id]],hs_hr_employee[emp_number],hs_hr_employee[Employee Name],"NF",0,1)</f>
        <v>Shekhar Sharma</v>
      </c>
      <c r="J99" t="str">
        <f>_xlfn.XLOOKUP(ohrm_timesheet_item[[#This Row],[project_id]],ohrm_project[project_id],ohrm_project[name],"NF",0,1)</f>
        <v>Z210101-TEQMANTRA-ORG</v>
      </c>
      <c r="K99" t="str">
        <f>_xlfn.XLOOKUP(ohrm_timesheet_item[[#This Row],[activity_id]],ohrm_project_activity[activity_id],ohrm_project_activity[name],"NF",0,1)</f>
        <v>Training</v>
      </c>
      <c r="L99" s="5">
        <f>ohrm_timesheet_item[[#This Row],[duration]]/60/60</f>
        <v>9</v>
      </c>
      <c r="V99" s="5"/>
      <c r="W99" s="5"/>
      <c r="X99" s="5"/>
      <c r="Y99" s="5"/>
      <c r="AQ99"/>
      <c r="AR99"/>
      <c r="AS99"/>
      <c r="AT99"/>
      <c r="AU99"/>
      <c r="AV99"/>
      <c r="AW99"/>
      <c r="AX99"/>
      <c r="AY99"/>
      <c r="AZ99"/>
      <c r="BA99"/>
      <c r="BB99"/>
      <c r="BC99"/>
    </row>
    <row r="100" spans="1:55" x14ac:dyDescent="0.3">
      <c r="A100">
        <v>26</v>
      </c>
      <c r="B100" t="s">
        <v>716</v>
      </c>
      <c r="C100">
        <v>95</v>
      </c>
      <c r="D100" s="1">
        <v>44516</v>
      </c>
      <c r="E100">
        <v>32400</v>
      </c>
      <c r="F100">
        <v>2</v>
      </c>
      <c r="G100">
        <v>7</v>
      </c>
      <c r="H100">
        <v>11</v>
      </c>
      <c r="I100" t="str">
        <f>_xlfn.XLOOKUP(ohrm_timesheet_item[[#This Row],[employee_id]],hs_hr_employee[emp_number],hs_hr_employee[Employee Name],"NF",0,1)</f>
        <v>Shekhar Sharma</v>
      </c>
      <c r="J100" t="str">
        <f>_xlfn.XLOOKUP(ohrm_timesheet_item[[#This Row],[project_id]],ohrm_project[project_id],ohrm_project[name],"NF",0,1)</f>
        <v>Z210101-TEQMANTRA-ORG</v>
      </c>
      <c r="K100" t="str">
        <f>_xlfn.XLOOKUP(ohrm_timesheet_item[[#This Row],[activity_id]],ohrm_project_activity[activity_id],ohrm_project_activity[name],"NF",0,1)</f>
        <v>Training</v>
      </c>
      <c r="L100" s="5">
        <f>ohrm_timesheet_item[[#This Row],[duration]]/60/60</f>
        <v>9</v>
      </c>
      <c r="V100" s="5"/>
      <c r="W100" s="5"/>
      <c r="X100" s="5"/>
      <c r="Y100" s="5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</row>
    <row r="101" spans="1:55" x14ac:dyDescent="0.3">
      <c r="A101">
        <v>26</v>
      </c>
      <c r="B101" t="s">
        <v>716</v>
      </c>
      <c r="C101">
        <v>96</v>
      </c>
      <c r="D101" s="1">
        <v>44517</v>
      </c>
      <c r="E101">
        <v>32400</v>
      </c>
      <c r="F101">
        <v>2</v>
      </c>
      <c r="G101">
        <v>7</v>
      </c>
      <c r="H101">
        <v>11</v>
      </c>
      <c r="I101" t="str">
        <f>_xlfn.XLOOKUP(ohrm_timesheet_item[[#This Row],[employee_id]],hs_hr_employee[emp_number],hs_hr_employee[Employee Name],"NF",0,1)</f>
        <v>Shekhar Sharma</v>
      </c>
      <c r="J101" t="str">
        <f>_xlfn.XLOOKUP(ohrm_timesheet_item[[#This Row],[project_id]],ohrm_project[project_id],ohrm_project[name],"NF",0,1)</f>
        <v>Z210101-TEQMANTRA-ORG</v>
      </c>
      <c r="K101" t="str">
        <f>_xlfn.XLOOKUP(ohrm_timesheet_item[[#This Row],[activity_id]],ohrm_project_activity[activity_id],ohrm_project_activity[name],"NF",0,1)</f>
        <v>Training</v>
      </c>
      <c r="L101" s="5">
        <f>ohrm_timesheet_item[[#This Row],[duration]]/60/60</f>
        <v>9</v>
      </c>
      <c r="V101" s="5"/>
      <c r="W101" s="5"/>
      <c r="X101" s="5"/>
      <c r="Y101" s="5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</row>
    <row r="102" spans="1:55" x14ac:dyDescent="0.3">
      <c r="A102">
        <v>26</v>
      </c>
      <c r="B102" t="s">
        <v>717</v>
      </c>
      <c r="C102">
        <v>97</v>
      </c>
      <c r="D102" s="1">
        <v>44518</v>
      </c>
      <c r="E102">
        <v>32400</v>
      </c>
      <c r="F102">
        <v>2</v>
      </c>
      <c r="G102">
        <v>7</v>
      </c>
      <c r="H102">
        <v>11</v>
      </c>
      <c r="I102" t="str">
        <f>_xlfn.XLOOKUP(ohrm_timesheet_item[[#This Row],[employee_id]],hs_hr_employee[emp_number],hs_hr_employee[Employee Name],"NF",0,1)</f>
        <v>Shekhar Sharma</v>
      </c>
      <c r="J102" t="str">
        <f>_xlfn.XLOOKUP(ohrm_timesheet_item[[#This Row],[project_id]],ohrm_project[project_id],ohrm_project[name],"NF",0,1)</f>
        <v>Z210101-TEQMANTRA-ORG</v>
      </c>
      <c r="K102" t="str">
        <f>_xlfn.XLOOKUP(ohrm_timesheet_item[[#This Row],[activity_id]],ohrm_project_activity[activity_id],ohrm_project_activity[name],"NF",0,1)</f>
        <v>Training</v>
      </c>
      <c r="L102" s="5">
        <f>ohrm_timesheet_item[[#This Row],[duration]]/60/60</f>
        <v>9</v>
      </c>
      <c r="V102" s="5"/>
      <c r="W102" s="5"/>
      <c r="X102" s="5"/>
      <c r="Y102" s="5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</row>
    <row r="103" spans="1:55" x14ac:dyDescent="0.3">
      <c r="A103">
        <v>26</v>
      </c>
      <c r="B103" t="s">
        <v>715</v>
      </c>
      <c r="C103">
        <v>98</v>
      </c>
      <c r="D103" s="1">
        <v>44519</v>
      </c>
      <c r="E103">
        <v>32400</v>
      </c>
      <c r="F103">
        <v>2</v>
      </c>
      <c r="G103">
        <v>7</v>
      </c>
      <c r="H103">
        <v>11</v>
      </c>
      <c r="I103" t="str">
        <f>_xlfn.XLOOKUP(ohrm_timesheet_item[[#This Row],[employee_id]],hs_hr_employee[emp_number],hs_hr_employee[Employee Name],"NF",0,1)</f>
        <v>Shekhar Sharma</v>
      </c>
      <c r="J103" t="str">
        <f>_xlfn.XLOOKUP(ohrm_timesheet_item[[#This Row],[project_id]],ohrm_project[project_id],ohrm_project[name],"NF",0,1)</f>
        <v>Z210101-TEQMANTRA-ORG</v>
      </c>
      <c r="K103" t="str">
        <f>_xlfn.XLOOKUP(ohrm_timesheet_item[[#This Row],[activity_id]],ohrm_project_activity[activity_id],ohrm_project_activity[name],"NF",0,1)</f>
        <v>Training</v>
      </c>
      <c r="L103" s="5">
        <f>ohrm_timesheet_item[[#This Row],[duration]]/60/60</f>
        <v>9</v>
      </c>
      <c r="V103" s="5"/>
      <c r="W103" s="5"/>
      <c r="X103" s="5"/>
      <c r="Y103" s="5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</row>
    <row r="104" spans="1:55" x14ac:dyDescent="0.3">
      <c r="A104">
        <v>29</v>
      </c>
      <c r="C104">
        <v>99</v>
      </c>
      <c r="D104" s="1">
        <v>44522</v>
      </c>
      <c r="E104">
        <v>32400</v>
      </c>
      <c r="F104">
        <v>2</v>
      </c>
      <c r="G104">
        <v>9</v>
      </c>
      <c r="H104">
        <v>11</v>
      </c>
      <c r="I104" t="str">
        <f>_xlfn.XLOOKUP(ohrm_timesheet_item[[#This Row],[employee_id]],hs_hr_employee[emp_number],hs_hr_employee[Employee Name],"NF",0,1)</f>
        <v>x_Uma Kumar</v>
      </c>
      <c r="J104" t="str">
        <f>_xlfn.XLOOKUP(ohrm_timesheet_item[[#This Row],[project_id]],ohrm_project[project_id],ohrm_project[name],"NF",0,1)</f>
        <v>Z210101-TEQMANTRA-ORG</v>
      </c>
      <c r="K104" t="str">
        <f>_xlfn.XLOOKUP(ohrm_timesheet_item[[#This Row],[activity_id]],ohrm_project_activity[activity_id],ohrm_project_activity[name],"NF",0,1)</f>
        <v>Training</v>
      </c>
      <c r="L104" s="5">
        <f>ohrm_timesheet_item[[#This Row],[duration]]/60/60</f>
        <v>9</v>
      </c>
      <c r="V104" s="5"/>
      <c r="W104" s="5"/>
      <c r="X104" s="5"/>
      <c r="Y104" s="5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</row>
    <row r="105" spans="1:55" x14ac:dyDescent="0.3">
      <c r="A105">
        <v>29</v>
      </c>
      <c r="C105">
        <v>100</v>
      </c>
      <c r="D105" s="1">
        <v>44523</v>
      </c>
      <c r="E105">
        <v>32400</v>
      </c>
      <c r="F105">
        <v>2</v>
      </c>
      <c r="G105">
        <v>9</v>
      </c>
      <c r="H105">
        <v>11</v>
      </c>
      <c r="I105" t="str">
        <f>_xlfn.XLOOKUP(ohrm_timesheet_item[[#This Row],[employee_id]],hs_hr_employee[emp_number],hs_hr_employee[Employee Name],"NF",0,1)</f>
        <v>x_Uma Kumar</v>
      </c>
      <c r="J105" t="str">
        <f>_xlfn.XLOOKUP(ohrm_timesheet_item[[#This Row],[project_id]],ohrm_project[project_id],ohrm_project[name],"NF",0,1)</f>
        <v>Z210101-TEQMANTRA-ORG</v>
      </c>
      <c r="K105" t="str">
        <f>_xlfn.XLOOKUP(ohrm_timesheet_item[[#This Row],[activity_id]],ohrm_project_activity[activity_id],ohrm_project_activity[name],"NF",0,1)</f>
        <v>Training</v>
      </c>
      <c r="L105" s="5">
        <f>ohrm_timesheet_item[[#This Row],[duration]]/60/60</f>
        <v>9</v>
      </c>
      <c r="V105" s="5"/>
      <c r="W105" s="5"/>
      <c r="X105" s="5"/>
      <c r="Y105" s="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</row>
    <row r="106" spans="1:55" x14ac:dyDescent="0.3">
      <c r="A106">
        <v>30</v>
      </c>
      <c r="C106">
        <v>108</v>
      </c>
      <c r="D106" s="1">
        <v>44515</v>
      </c>
      <c r="E106">
        <v>32400</v>
      </c>
      <c r="F106">
        <v>1</v>
      </c>
      <c r="G106">
        <v>6</v>
      </c>
      <c r="H106">
        <v>2</v>
      </c>
      <c r="I106" t="str">
        <f>_xlfn.XLOOKUP(ohrm_timesheet_item[[#This Row],[employee_id]],hs_hr_employee[emp_number],hs_hr_employee[Employee Name],"NF",0,1)</f>
        <v>x_Anjali Kumari</v>
      </c>
      <c r="J106" t="str">
        <f>_xlfn.XLOOKUP(ohrm_timesheet_item[[#This Row],[project_id]],ohrm_project[project_id],ohrm_project[name],"NF",0,1)</f>
        <v>C210701-P1 [AMERICANA-Phase1]</v>
      </c>
      <c r="K106" t="str">
        <f>_xlfn.XLOOKUP(ohrm_timesheet_item[[#This Row],[activity_id]],ohrm_project_activity[activity_id],ohrm_project_activity[name],"NF",0,1)</f>
        <v>Development</v>
      </c>
      <c r="L106" s="5">
        <f>ohrm_timesheet_item[[#This Row],[duration]]/60/60</f>
        <v>9</v>
      </c>
      <c r="V106" s="5"/>
      <c r="W106" s="5"/>
      <c r="X106" s="5"/>
      <c r="Y106" s="5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</row>
    <row r="107" spans="1:55" x14ac:dyDescent="0.3">
      <c r="A107">
        <v>30</v>
      </c>
      <c r="C107">
        <v>109</v>
      </c>
      <c r="D107" s="1">
        <v>44516</v>
      </c>
      <c r="E107">
        <v>32400</v>
      </c>
      <c r="F107">
        <v>1</v>
      </c>
      <c r="G107">
        <v>6</v>
      </c>
      <c r="H107">
        <v>2</v>
      </c>
      <c r="I107" t="str">
        <f>_xlfn.XLOOKUP(ohrm_timesheet_item[[#This Row],[employee_id]],hs_hr_employee[emp_number],hs_hr_employee[Employee Name],"NF",0,1)</f>
        <v>x_Anjali Kumari</v>
      </c>
      <c r="J107" t="str">
        <f>_xlfn.XLOOKUP(ohrm_timesheet_item[[#This Row],[project_id]],ohrm_project[project_id],ohrm_project[name],"NF",0,1)</f>
        <v>C210701-P1 [AMERICANA-Phase1]</v>
      </c>
      <c r="K107" t="str">
        <f>_xlfn.XLOOKUP(ohrm_timesheet_item[[#This Row],[activity_id]],ohrm_project_activity[activity_id],ohrm_project_activity[name],"NF",0,1)</f>
        <v>Development</v>
      </c>
      <c r="L107" s="5">
        <f>ohrm_timesheet_item[[#This Row],[duration]]/60/60</f>
        <v>9</v>
      </c>
      <c r="V107" s="5"/>
      <c r="W107" s="5"/>
      <c r="X107" s="5"/>
      <c r="Y107" s="5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</row>
    <row r="108" spans="1:55" x14ac:dyDescent="0.3">
      <c r="A108">
        <v>31</v>
      </c>
      <c r="C108">
        <v>111</v>
      </c>
      <c r="D108" s="1">
        <v>44522</v>
      </c>
      <c r="E108">
        <v>0</v>
      </c>
      <c r="F108">
        <v>1</v>
      </c>
      <c r="G108">
        <v>6</v>
      </c>
      <c r="H108">
        <v>2</v>
      </c>
      <c r="I108" t="str">
        <f>_xlfn.XLOOKUP(ohrm_timesheet_item[[#This Row],[employee_id]],hs_hr_employee[emp_number],hs_hr_employee[Employee Name],"NF",0,1)</f>
        <v>x_Anjali Kumari</v>
      </c>
      <c r="J108" t="str">
        <f>_xlfn.XLOOKUP(ohrm_timesheet_item[[#This Row],[project_id]],ohrm_project[project_id],ohrm_project[name],"NF",0,1)</f>
        <v>C210701-P1 [AMERICANA-Phase1]</v>
      </c>
      <c r="K108" t="str">
        <f>_xlfn.XLOOKUP(ohrm_timesheet_item[[#This Row],[activity_id]],ohrm_project_activity[activity_id],ohrm_project_activity[name],"NF",0,1)</f>
        <v>Development</v>
      </c>
      <c r="L108" s="5">
        <f>ohrm_timesheet_item[[#This Row],[duration]]/60/60</f>
        <v>0</v>
      </c>
      <c r="V108" s="5"/>
      <c r="W108" s="5"/>
      <c r="X108" s="5"/>
      <c r="Y108" s="5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</row>
    <row r="109" spans="1:55" x14ac:dyDescent="0.3">
      <c r="A109">
        <v>29</v>
      </c>
      <c r="C109">
        <v>112</v>
      </c>
      <c r="D109" s="1">
        <v>44524</v>
      </c>
      <c r="E109">
        <v>32400</v>
      </c>
      <c r="F109">
        <v>2</v>
      </c>
      <c r="G109">
        <v>9</v>
      </c>
      <c r="H109">
        <v>11</v>
      </c>
      <c r="I109" t="str">
        <f>_xlfn.XLOOKUP(ohrm_timesheet_item[[#This Row],[employee_id]],hs_hr_employee[emp_number],hs_hr_employee[Employee Name],"NF",0,1)</f>
        <v>x_Uma Kumar</v>
      </c>
      <c r="J109" t="str">
        <f>_xlfn.XLOOKUP(ohrm_timesheet_item[[#This Row],[project_id]],ohrm_project[project_id],ohrm_project[name],"NF",0,1)</f>
        <v>Z210101-TEQMANTRA-ORG</v>
      </c>
      <c r="K109" t="str">
        <f>_xlfn.XLOOKUP(ohrm_timesheet_item[[#This Row],[activity_id]],ohrm_project_activity[activity_id],ohrm_project_activity[name],"NF",0,1)</f>
        <v>Training</v>
      </c>
      <c r="L109" s="5">
        <f>ohrm_timesheet_item[[#This Row],[duration]]/60/60</f>
        <v>9</v>
      </c>
      <c r="V109" s="5"/>
      <c r="W109" s="5"/>
      <c r="X109" s="5"/>
      <c r="Y109" s="5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</row>
    <row r="110" spans="1:55" x14ac:dyDescent="0.3">
      <c r="A110">
        <v>29</v>
      </c>
      <c r="C110">
        <v>113</v>
      </c>
      <c r="D110" s="1">
        <v>44525</v>
      </c>
      <c r="E110">
        <v>32400</v>
      </c>
      <c r="F110">
        <v>2</v>
      </c>
      <c r="G110">
        <v>9</v>
      </c>
      <c r="H110">
        <v>11</v>
      </c>
      <c r="I110" t="str">
        <f>_xlfn.XLOOKUP(ohrm_timesheet_item[[#This Row],[employee_id]],hs_hr_employee[emp_number],hs_hr_employee[Employee Name],"NF",0,1)</f>
        <v>x_Uma Kumar</v>
      </c>
      <c r="J110" t="str">
        <f>_xlfn.XLOOKUP(ohrm_timesheet_item[[#This Row],[project_id]],ohrm_project[project_id],ohrm_project[name],"NF",0,1)</f>
        <v>Z210101-TEQMANTRA-ORG</v>
      </c>
      <c r="K110" t="str">
        <f>_xlfn.XLOOKUP(ohrm_timesheet_item[[#This Row],[activity_id]],ohrm_project_activity[activity_id],ohrm_project_activity[name],"NF",0,1)</f>
        <v>Training</v>
      </c>
      <c r="L110" s="5">
        <f>ohrm_timesheet_item[[#This Row],[duration]]/60/60</f>
        <v>9</v>
      </c>
      <c r="V110" s="5"/>
      <c r="W110" s="5"/>
      <c r="X110" s="5"/>
      <c r="Y110" s="5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</row>
    <row r="111" spans="1:55" x14ac:dyDescent="0.3">
      <c r="A111">
        <v>28</v>
      </c>
      <c r="B111" t="s">
        <v>718</v>
      </c>
      <c r="C111">
        <v>114</v>
      </c>
      <c r="D111" s="1">
        <v>44522</v>
      </c>
      <c r="E111">
        <v>32400</v>
      </c>
      <c r="F111">
        <v>2</v>
      </c>
      <c r="G111">
        <v>7</v>
      </c>
      <c r="H111">
        <v>11</v>
      </c>
      <c r="I111" t="str">
        <f>_xlfn.XLOOKUP(ohrm_timesheet_item[[#This Row],[employee_id]],hs_hr_employee[emp_number],hs_hr_employee[Employee Name],"NF",0,1)</f>
        <v>Shekhar Sharma</v>
      </c>
      <c r="J111" t="str">
        <f>_xlfn.XLOOKUP(ohrm_timesheet_item[[#This Row],[project_id]],ohrm_project[project_id],ohrm_project[name],"NF",0,1)</f>
        <v>Z210101-TEQMANTRA-ORG</v>
      </c>
      <c r="K111" t="str">
        <f>_xlfn.XLOOKUP(ohrm_timesheet_item[[#This Row],[activity_id]],ohrm_project_activity[activity_id],ohrm_project_activity[name],"NF",0,1)</f>
        <v>Training</v>
      </c>
      <c r="L111" s="5">
        <f>ohrm_timesheet_item[[#This Row],[duration]]/60/60</f>
        <v>9</v>
      </c>
      <c r="V111" s="5"/>
      <c r="W111" s="5"/>
      <c r="X111" s="5"/>
      <c r="Y111" s="5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</row>
    <row r="112" spans="1:55" x14ac:dyDescent="0.3">
      <c r="A112">
        <v>28</v>
      </c>
      <c r="B112" t="s">
        <v>719</v>
      </c>
      <c r="C112">
        <v>115</v>
      </c>
      <c r="D112" s="1">
        <v>44523</v>
      </c>
      <c r="E112">
        <v>32400</v>
      </c>
      <c r="F112">
        <v>2</v>
      </c>
      <c r="G112">
        <v>7</v>
      </c>
      <c r="H112">
        <v>11</v>
      </c>
      <c r="I112" t="str">
        <f>_xlfn.XLOOKUP(ohrm_timesheet_item[[#This Row],[employee_id]],hs_hr_employee[emp_number],hs_hr_employee[Employee Name],"NF",0,1)</f>
        <v>Shekhar Sharma</v>
      </c>
      <c r="J112" t="str">
        <f>_xlfn.XLOOKUP(ohrm_timesheet_item[[#This Row],[project_id]],ohrm_project[project_id],ohrm_project[name],"NF",0,1)</f>
        <v>Z210101-TEQMANTRA-ORG</v>
      </c>
      <c r="K112" t="str">
        <f>_xlfn.XLOOKUP(ohrm_timesheet_item[[#This Row],[activity_id]],ohrm_project_activity[activity_id],ohrm_project_activity[name],"NF",0,1)</f>
        <v>Training</v>
      </c>
      <c r="L112" s="5">
        <f>ohrm_timesheet_item[[#This Row],[duration]]/60/60</f>
        <v>9</v>
      </c>
      <c r="V112" s="5"/>
      <c r="W112" s="5"/>
      <c r="X112" s="5"/>
      <c r="Y112" s="5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</row>
    <row r="113" spans="1:55" x14ac:dyDescent="0.3">
      <c r="A113">
        <v>28</v>
      </c>
      <c r="B113" t="s">
        <v>720</v>
      </c>
      <c r="C113">
        <v>116</v>
      </c>
      <c r="D113" s="1">
        <v>44524</v>
      </c>
      <c r="E113">
        <v>32400</v>
      </c>
      <c r="F113">
        <v>2</v>
      </c>
      <c r="G113">
        <v>7</v>
      </c>
      <c r="H113">
        <v>11</v>
      </c>
      <c r="I113" t="str">
        <f>_xlfn.XLOOKUP(ohrm_timesheet_item[[#This Row],[employee_id]],hs_hr_employee[emp_number],hs_hr_employee[Employee Name],"NF",0,1)</f>
        <v>Shekhar Sharma</v>
      </c>
      <c r="J113" t="str">
        <f>_xlfn.XLOOKUP(ohrm_timesheet_item[[#This Row],[project_id]],ohrm_project[project_id],ohrm_project[name],"NF",0,1)</f>
        <v>Z210101-TEQMANTRA-ORG</v>
      </c>
      <c r="K113" t="str">
        <f>_xlfn.XLOOKUP(ohrm_timesheet_item[[#This Row],[activity_id]],ohrm_project_activity[activity_id],ohrm_project_activity[name],"NF",0,1)</f>
        <v>Training</v>
      </c>
      <c r="L113" s="5">
        <f>ohrm_timesheet_item[[#This Row],[duration]]/60/60</f>
        <v>9</v>
      </c>
      <c r="V113" s="5"/>
      <c r="W113" s="5"/>
      <c r="X113" s="5"/>
      <c r="Y113" s="5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</row>
    <row r="114" spans="1:55" x14ac:dyDescent="0.3">
      <c r="A114">
        <v>29</v>
      </c>
      <c r="C114">
        <v>117</v>
      </c>
      <c r="D114" s="1">
        <v>44526</v>
      </c>
      <c r="E114">
        <v>32400</v>
      </c>
      <c r="F114">
        <v>2</v>
      </c>
      <c r="G114">
        <v>9</v>
      </c>
      <c r="H114">
        <v>11</v>
      </c>
      <c r="I114" t="str">
        <f>_xlfn.XLOOKUP(ohrm_timesheet_item[[#This Row],[employee_id]],hs_hr_employee[emp_number],hs_hr_employee[Employee Name],"NF",0,1)</f>
        <v>x_Uma Kumar</v>
      </c>
      <c r="J114" t="str">
        <f>_xlfn.XLOOKUP(ohrm_timesheet_item[[#This Row],[project_id]],ohrm_project[project_id],ohrm_project[name],"NF",0,1)</f>
        <v>Z210101-TEQMANTRA-ORG</v>
      </c>
      <c r="K114" t="str">
        <f>_xlfn.XLOOKUP(ohrm_timesheet_item[[#This Row],[activity_id]],ohrm_project_activity[activity_id],ohrm_project_activity[name],"NF",0,1)</f>
        <v>Training</v>
      </c>
      <c r="L114" s="5">
        <f>ohrm_timesheet_item[[#This Row],[duration]]/60/60</f>
        <v>9</v>
      </c>
      <c r="V114" s="5"/>
      <c r="W114" s="5"/>
      <c r="X114" s="5"/>
      <c r="Y114" s="5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</row>
    <row r="115" spans="1:55" x14ac:dyDescent="0.3">
      <c r="A115">
        <v>40</v>
      </c>
      <c r="C115">
        <v>118</v>
      </c>
      <c r="D115" s="1">
        <v>44529</v>
      </c>
      <c r="E115">
        <v>32400</v>
      </c>
      <c r="F115">
        <v>2</v>
      </c>
      <c r="G115">
        <v>9</v>
      </c>
      <c r="H115">
        <v>11</v>
      </c>
      <c r="I115" t="str">
        <f>_xlfn.XLOOKUP(ohrm_timesheet_item[[#This Row],[employee_id]],hs_hr_employee[emp_number],hs_hr_employee[Employee Name],"NF",0,1)</f>
        <v>x_Uma Kumar</v>
      </c>
      <c r="J115" t="str">
        <f>_xlfn.XLOOKUP(ohrm_timesheet_item[[#This Row],[project_id]],ohrm_project[project_id],ohrm_project[name],"NF",0,1)</f>
        <v>Z210101-TEQMANTRA-ORG</v>
      </c>
      <c r="K115" t="str">
        <f>_xlfn.XLOOKUP(ohrm_timesheet_item[[#This Row],[activity_id]],ohrm_project_activity[activity_id],ohrm_project_activity[name],"NF",0,1)</f>
        <v>Training</v>
      </c>
      <c r="L115" s="5">
        <f>ohrm_timesheet_item[[#This Row],[duration]]/60/60</f>
        <v>9</v>
      </c>
      <c r="V115" s="5"/>
      <c r="W115" s="5"/>
      <c r="X115" s="5"/>
      <c r="Y115" s="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</row>
    <row r="116" spans="1:55" x14ac:dyDescent="0.3">
      <c r="A116">
        <v>28</v>
      </c>
      <c r="C116">
        <v>119</v>
      </c>
      <c r="D116" s="1">
        <v>44525</v>
      </c>
      <c r="E116">
        <v>32400</v>
      </c>
      <c r="F116">
        <v>2</v>
      </c>
      <c r="G116">
        <v>7</v>
      </c>
      <c r="H116">
        <v>11</v>
      </c>
      <c r="I116" t="str">
        <f>_xlfn.XLOOKUP(ohrm_timesheet_item[[#This Row],[employee_id]],hs_hr_employee[emp_number],hs_hr_employee[Employee Name],"NF",0,1)</f>
        <v>Shekhar Sharma</v>
      </c>
      <c r="J116" t="str">
        <f>_xlfn.XLOOKUP(ohrm_timesheet_item[[#This Row],[project_id]],ohrm_project[project_id],ohrm_project[name],"NF",0,1)</f>
        <v>Z210101-TEQMANTRA-ORG</v>
      </c>
      <c r="K116" t="str">
        <f>_xlfn.XLOOKUP(ohrm_timesheet_item[[#This Row],[activity_id]],ohrm_project_activity[activity_id],ohrm_project_activity[name],"NF",0,1)</f>
        <v>Training</v>
      </c>
      <c r="L116" s="5">
        <f>ohrm_timesheet_item[[#This Row],[duration]]/60/60</f>
        <v>9</v>
      </c>
      <c r="V116" s="5"/>
      <c r="W116" s="5"/>
      <c r="X116" s="5"/>
      <c r="Y116" s="5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</row>
    <row r="117" spans="1:55" x14ac:dyDescent="0.3">
      <c r="A117">
        <v>28</v>
      </c>
      <c r="C117">
        <v>120</v>
      </c>
      <c r="D117" s="1">
        <v>44526</v>
      </c>
      <c r="E117">
        <v>32400</v>
      </c>
      <c r="F117">
        <v>2</v>
      </c>
      <c r="G117">
        <v>7</v>
      </c>
      <c r="H117">
        <v>11</v>
      </c>
      <c r="I117" t="str">
        <f>_xlfn.XLOOKUP(ohrm_timesheet_item[[#This Row],[employee_id]],hs_hr_employee[emp_number],hs_hr_employee[Employee Name],"NF",0,1)</f>
        <v>Shekhar Sharma</v>
      </c>
      <c r="J117" t="str">
        <f>_xlfn.XLOOKUP(ohrm_timesheet_item[[#This Row],[project_id]],ohrm_project[project_id],ohrm_project[name],"NF",0,1)</f>
        <v>Z210101-TEQMANTRA-ORG</v>
      </c>
      <c r="K117" t="str">
        <f>_xlfn.XLOOKUP(ohrm_timesheet_item[[#This Row],[activity_id]],ohrm_project_activity[activity_id],ohrm_project_activity[name],"NF",0,1)</f>
        <v>Training</v>
      </c>
      <c r="L117" s="5">
        <f>ohrm_timesheet_item[[#This Row],[duration]]/60/60</f>
        <v>9</v>
      </c>
      <c r="V117" s="5"/>
      <c r="W117" s="5"/>
      <c r="X117" s="5"/>
      <c r="Y117" s="5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</row>
    <row r="118" spans="1:55" x14ac:dyDescent="0.3">
      <c r="A118">
        <v>40</v>
      </c>
      <c r="C118">
        <v>121</v>
      </c>
      <c r="D118" s="1">
        <v>44530</v>
      </c>
      <c r="E118">
        <v>32400</v>
      </c>
      <c r="F118">
        <v>2</v>
      </c>
      <c r="G118">
        <v>9</v>
      </c>
      <c r="H118">
        <v>11</v>
      </c>
      <c r="I118" t="str">
        <f>_xlfn.XLOOKUP(ohrm_timesheet_item[[#This Row],[employee_id]],hs_hr_employee[emp_number],hs_hr_employee[Employee Name],"NF",0,1)</f>
        <v>x_Uma Kumar</v>
      </c>
      <c r="J118" t="str">
        <f>_xlfn.XLOOKUP(ohrm_timesheet_item[[#This Row],[project_id]],ohrm_project[project_id],ohrm_project[name],"NF",0,1)</f>
        <v>Z210101-TEQMANTRA-ORG</v>
      </c>
      <c r="K118" t="str">
        <f>_xlfn.XLOOKUP(ohrm_timesheet_item[[#This Row],[activity_id]],ohrm_project_activity[activity_id],ohrm_project_activity[name],"NF",0,1)</f>
        <v>Training</v>
      </c>
      <c r="L118" s="5">
        <f>ohrm_timesheet_item[[#This Row],[duration]]/60/60</f>
        <v>9</v>
      </c>
      <c r="V118" s="5"/>
      <c r="W118" s="5"/>
      <c r="X118" s="5"/>
      <c r="Y118" s="5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</row>
    <row r="119" spans="1:55" x14ac:dyDescent="0.3">
      <c r="A119">
        <v>41</v>
      </c>
      <c r="B119" t="s">
        <v>721</v>
      </c>
      <c r="C119">
        <v>122</v>
      </c>
      <c r="D119" s="1">
        <v>44529</v>
      </c>
      <c r="E119">
        <v>32400</v>
      </c>
      <c r="F119">
        <v>2</v>
      </c>
      <c r="G119">
        <v>7</v>
      </c>
      <c r="H119">
        <v>11</v>
      </c>
      <c r="I119" t="str">
        <f>_xlfn.XLOOKUP(ohrm_timesheet_item[[#This Row],[employee_id]],hs_hr_employee[emp_number],hs_hr_employee[Employee Name],"NF",0,1)</f>
        <v>Shekhar Sharma</v>
      </c>
      <c r="J119" t="str">
        <f>_xlfn.XLOOKUP(ohrm_timesheet_item[[#This Row],[project_id]],ohrm_project[project_id],ohrm_project[name],"NF",0,1)</f>
        <v>Z210101-TEQMANTRA-ORG</v>
      </c>
      <c r="K119" t="str">
        <f>_xlfn.XLOOKUP(ohrm_timesheet_item[[#This Row],[activity_id]],ohrm_project_activity[activity_id],ohrm_project_activity[name],"NF",0,1)</f>
        <v>Training</v>
      </c>
      <c r="L119" s="5">
        <f>ohrm_timesheet_item[[#This Row],[duration]]/60/60</f>
        <v>9</v>
      </c>
      <c r="V119" s="5"/>
      <c r="W119" s="5"/>
      <c r="X119" s="5"/>
      <c r="Y119" s="5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</row>
    <row r="120" spans="1:55" x14ac:dyDescent="0.3">
      <c r="A120">
        <v>40</v>
      </c>
      <c r="C120">
        <v>123</v>
      </c>
      <c r="D120" s="1">
        <v>44531</v>
      </c>
      <c r="E120">
        <v>32400</v>
      </c>
      <c r="F120">
        <v>2</v>
      </c>
      <c r="G120">
        <v>9</v>
      </c>
      <c r="H120">
        <v>11</v>
      </c>
      <c r="I120" t="str">
        <f>_xlfn.XLOOKUP(ohrm_timesheet_item[[#This Row],[employee_id]],hs_hr_employee[emp_number],hs_hr_employee[Employee Name],"NF",0,1)</f>
        <v>x_Uma Kumar</v>
      </c>
      <c r="J120" t="str">
        <f>_xlfn.XLOOKUP(ohrm_timesheet_item[[#This Row],[project_id]],ohrm_project[project_id],ohrm_project[name],"NF",0,1)</f>
        <v>Z210101-TEQMANTRA-ORG</v>
      </c>
      <c r="K120" t="str">
        <f>_xlfn.XLOOKUP(ohrm_timesheet_item[[#This Row],[activity_id]],ohrm_project_activity[activity_id],ohrm_project_activity[name],"NF",0,1)</f>
        <v>Training</v>
      </c>
      <c r="L120" s="5">
        <f>ohrm_timesheet_item[[#This Row],[duration]]/60/60</f>
        <v>9</v>
      </c>
      <c r="V120" s="5"/>
      <c r="W120" s="5"/>
      <c r="X120" s="5"/>
      <c r="Y120" s="5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</row>
    <row r="121" spans="1:55" x14ac:dyDescent="0.3">
      <c r="A121">
        <v>42</v>
      </c>
      <c r="B121" t="s">
        <v>722</v>
      </c>
      <c r="C121">
        <v>124</v>
      </c>
      <c r="D121" s="1">
        <v>44529</v>
      </c>
      <c r="E121">
        <v>32400</v>
      </c>
      <c r="F121">
        <v>1</v>
      </c>
      <c r="G121">
        <v>6</v>
      </c>
      <c r="H121">
        <v>2</v>
      </c>
      <c r="I121" t="str">
        <f>_xlfn.XLOOKUP(ohrm_timesheet_item[[#This Row],[employee_id]],hs_hr_employee[emp_number],hs_hr_employee[Employee Name],"NF",0,1)</f>
        <v>x_Anjali Kumari</v>
      </c>
      <c r="J121" t="str">
        <f>_xlfn.XLOOKUP(ohrm_timesheet_item[[#This Row],[project_id]],ohrm_project[project_id],ohrm_project[name],"NF",0,1)</f>
        <v>C210701-P1 [AMERICANA-Phase1]</v>
      </c>
      <c r="K121" t="str">
        <f>_xlfn.XLOOKUP(ohrm_timesheet_item[[#This Row],[activity_id]],ohrm_project_activity[activity_id],ohrm_project_activity[name],"NF",0,1)</f>
        <v>Development</v>
      </c>
      <c r="L121" s="5">
        <f>ohrm_timesheet_item[[#This Row],[duration]]/60/60</f>
        <v>9</v>
      </c>
      <c r="V121" s="5"/>
      <c r="W121" s="5"/>
      <c r="X121" s="5"/>
      <c r="Y121" s="5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</row>
    <row r="122" spans="1:55" x14ac:dyDescent="0.3">
      <c r="A122">
        <v>42</v>
      </c>
      <c r="C122">
        <v>125</v>
      </c>
      <c r="D122" s="1">
        <v>44530</v>
      </c>
      <c r="E122">
        <v>32400</v>
      </c>
      <c r="F122">
        <v>1</v>
      </c>
      <c r="G122">
        <v>6</v>
      </c>
      <c r="H122">
        <v>2</v>
      </c>
      <c r="I122" t="str">
        <f>_xlfn.XLOOKUP(ohrm_timesheet_item[[#This Row],[employee_id]],hs_hr_employee[emp_number],hs_hr_employee[Employee Name],"NF",0,1)</f>
        <v>x_Anjali Kumari</v>
      </c>
      <c r="J122" t="str">
        <f>_xlfn.XLOOKUP(ohrm_timesheet_item[[#This Row],[project_id]],ohrm_project[project_id],ohrm_project[name],"NF",0,1)</f>
        <v>C210701-P1 [AMERICANA-Phase1]</v>
      </c>
      <c r="K122" t="str">
        <f>_xlfn.XLOOKUP(ohrm_timesheet_item[[#This Row],[activity_id]],ohrm_project_activity[activity_id],ohrm_project_activity[name],"NF",0,1)</f>
        <v>Development</v>
      </c>
      <c r="L122" s="5">
        <f>ohrm_timesheet_item[[#This Row],[duration]]/60/60</f>
        <v>9</v>
      </c>
      <c r="V122" s="5"/>
      <c r="W122" s="5"/>
      <c r="X122" s="5"/>
      <c r="Y122" s="5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</row>
    <row r="123" spans="1:55" x14ac:dyDescent="0.3">
      <c r="A123">
        <v>42</v>
      </c>
      <c r="C123">
        <v>126</v>
      </c>
      <c r="D123" s="1">
        <v>44531</v>
      </c>
      <c r="E123">
        <v>32400</v>
      </c>
      <c r="F123">
        <v>1</v>
      </c>
      <c r="G123">
        <v>6</v>
      </c>
      <c r="H123">
        <v>2</v>
      </c>
      <c r="I123" t="str">
        <f>_xlfn.XLOOKUP(ohrm_timesheet_item[[#This Row],[employee_id]],hs_hr_employee[emp_number],hs_hr_employee[Employee Name],"NF",0,1)</f>
        <v>x_Anjali Kumari</v>
      </c>
      <c r="J123" t="str">
        <f>_xlfn.XLOOKUP(ohrm_timesheet_item[[#This Row],[project_id]],ohrm_project[project_id],ohrm_project[name],"NF",0,1)</f>
        <v>C210701-P1 [AMERICANA-Phase1]</v>
      </c>
      <c r="K123" t="str">
        <f>_xlfn.XLOOKUP(ohrm_timesheet_item[[#This Row],[activity_id]],ohrm_project_activity[activity_id],ohrm_project_activity[name],"NF",0,1)</f>
        <v>Development</v>
      </c>
      <c r="L123" s="5">
        <f>ohrm_timesheet_item[[#This Row],[duration]]/60/60</f>
        <v>9</v>
      </c>
      <c r="V123" s="5"/>
      <c r="W123" s="5"/>
      <c r="X123" s="5"/>
      <c r="Y123" s="5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</row>
    <row r="124" spans="1:55" x14ac:dyDescent="0.3">
      <c r="A124">
        <v>42</v>
      </c>
      <c r="C124">
        <v>127</v>
      </c>
      <c r="D124" s="1">
        <v>44532</v>
      </c>
      <c r="E124">
        <v>0</v>
      </c>
      <c r="F124">
        <v>1</v>
      </c>
      <c r="G124">
        <v>6</v>
      </c>
      <c r="H124">
        <v>2</v>
      </c>
      <c r="I124" t="str">
        <f>_xlfn.XLOOKUP(ohrm_timesheet_item[[#This Row],[employee_id]],hs_hr_employee[emp_number],hs_hr_employee[Employee Name],"NF",0,1)</f>
        <v>x_Anjali Kumari</v>
      </c>
      <c r="J124" t="str">
        <f>_xlfn.XLOOKUP(ohrm_timesheet_item[[#This Row],[project_id]],ohrm_project[project_id],ohrm_project[name],"NF",0,1)</f>
        <v>C210701-P1 [AMERICANA-Phase1]</v>
      </c>
      <c r="K124" t="str">
        <f>_xlfn.XLOOKUP(ohrm_timesheet_item[[#This Row],[activity_id]],ohrm_project_activity[activity_id],ohrm_project_activity[name],"NF",0,1)</f>
        <v>Development</v>
      </c>
      <c r="L124" s="5">
        <f>ohrm_timesheet_item[[#This Row],[duration]]/60/60</f>
        <v>0</v>
      </c>
      <c r="V124" s="5"/>
      <c r="W124" s="5"/>
      <c r="X124" s="5"/>
      <c r="Y124" s="5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</row>
    <row r="125" spans="1:55" x14ac:dyDescent="0.3">
      <c r="A125">
        <v>42</v>
      </c>
      <c r="C125">
        <v>128</v>
      </c>
      <c r="D125" s="1">
        <v>44533</v>
      </c>
      <c r="E125">
        <v>0</v>
      </c>
      <c r="F125">
        <v>1</v>
      </c>
      <c r="G125">
        <v>6</v>
      </c>
      <c r="H125">
        <v>2</v>
      </c>
      <c r="I125" t="str">
        <f>_xlfn.XLOOKUP(ohrm_timesheet_item[[#This Row],[employee_id]],hs_hr_employee[emp_number],hs_hr_employee[Employee Name],"NF",0,1)</f>
        <v>x_Anjali Kumari</v>
      </c>
      <c r="J125" t="str">
        <f>_xlfn.XLOOKUP(ohrm_timesheet_item[[#This Row],[project_id]],ohrm_project[project_id],ohrm_project[name],"NF",0,1)</f>
        <v>C210701-P1 [AMERICANA-Phase1]</v>
      </c>
      <c r="K125" t="str">
        <f>_xlfn.XLOOKUP(ohrm_timesheet_item[[#This Row],[activity_id]],ohrm_project_activity[activity_id],ohrm_project_activity[name],"NF",0,1)</f>
        <v>Development</v>
      </c>
      <c r="L125" s="5">
        <f>ohrm_timesheet_item[[#This Row],[duration]]/60/60</f>
        <v>0</v>
      </c>
      <c r="V125" s="5"/>
      <c r="W125" s="5"/>
      <c r="X125" s="5"/>
      <c r="Y125" s="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</row>
    <row r="126" spans="1:55" x14ac:dyDescent="0.3">
      <c r="A126">
        <v>41</v>
      </c>
      <c r="B126" t="s">
        <v>723</v>
      </c>
      <c r="C126">
        <v>129</v>
      </c>
      <c r="D126" s="1">
        <v>44531</v>
      </c>
      <c r="E126">
        <v>32400</v>
      </c>
      <c r="F126">
        <v>2</v>
      </c>
      <c r="G126">
        <v>7</v>
      </c>
      <c r="H126">
        <v>11</v>
      </c>
      <c r="I126" t="str">
        <f>_xlfn.XLOOKUP(ohrm_timesheet_item[[#This Row],[employee_id]],hs_hr_employee[emp_number],hs_hr_employee[Employee Name],"NF",0,1)</f>
        <v>Shekhar Sharma</v>
      </c>
      <c r="J126" t="str">
        <f>_xlfn.XLOOKUP(ohrm_timesheet_item[[#This Row],[project_id]],ohrm_project[project_id],ohrm_project[name],"NF",0,1)</f>
        <v>Z210101-TEQMANTRA-ORG</v>
      </c>
      <c r="K126" t="str">
        <f>_xlfn.XLOOKUP(ohrm_timesheet_item[[#This Row],[activity_id]],ohrm_project_activity[activity_id],ohrm_project_activity[name],"NF",0,1)</f>
        <v>Training</v>
      </c>
      <c r="L126" s="5">
        <f>ohrm_timesheet_item[[#This Row],[duration]]/60/60</f>
        <v>9</v>
      </c>
      <c r="V126" s="5"/>
      <c r="W126" s="5"/>
      <c r="X126" s="5"/>
      <c r="Y126" s="5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</row>
    <row r="127" spans="1:55" x14ac:dyDescent="0.3">
      <c r="A127">
        <v>41</v>
      </c>
      <c r="C127">
        <v>130</v>
      </c>
      <c r="D127" s="1">
        <v>44530</v>
      </c>
      <c r="E127">
        <v>32400</v>
      </c>
      <c r="F127">
        <v>2</v>
      </c>
      <c r="G127">
        <v>7</v>
      </c>
      <c r="H127">
        <v>11</v>
      </c>
      <c r="I127" t="str">
        <f>_xlfn.XLOOKUP(ohrm_timesheet_item[[#This Row],[employee_id]],hs_hr_employee[emp_number],hs_hr_employee[Employee Name],"NF",0,1)</f>
        <v>Shekhar Sharma</v>
      </c>
      <c r="J127" t="str">
        <f>_xlfn.XLOOKUP(ohrm_timesheet_item[[#This Row],[project_id]],ohrm_project[project_id],ohrm_project[name],"NF",0,1)</f>
        <v>Z210101-TEQMANTRA-ORG</v>
      </c>
      <c r="K127" t="str">
        <f>_xlfn.XLOOKUP(ohrm_timesheet_item[[#This Row],[activity_id]],ohrm_project_activity[activity_id],ohrm_project_activity[name],"NF",0,1)</f>
        <v>Training</v>
      </c>
      <c r="L127" s="5">
        <f>ohrm_timesheet_item[[#This Row],[duration]]/60/60</f>
        <v>9</v>
      </c>
      <c r="V127" s="5"/>
      <c r="W127" s="5"/>
      <c r="X127" s="5"/>
      <c r="Y127" s="5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</row>
    <row r="128" spans="1:55" x14ac:dyDescent="0.3">
      <c r="A128">
        <v>31</v>
      </c>
      <c r="C128">
        <v>133</v>
      </c>
      <c r="D128" s="1">
        <v>44525</v>
      </c>
      <c r="E128">
        <v>32400</v>
      </c>
      <c r="F128">
        <v>1</v>
      </c>
      <c r="G128">
        <v>6</v>
      </c>
      <c r="H128">
        <v>2</v>
      </c>
      <c r="I128" t="str">
        <f>_xlfn.XLOOKUP(ohrm_timesheet_item[[#This Row],[employee_id]],hs_hr_employee[emp_number],hs_hr_employee[Employee Name],"NF",0,1)</f>
        <v>x_Anjali Kumari</v>
      </c>
      <c r="J128" t="str">
        <f>_xlfn.XLOOKUP(ohrm_timesheet_item[[#This Row],[project_id]],ohrm_project[project_id],ohrm_project[name],"NF",0,1)</f>
        <v>C210701-P1 [AMERICANA-Phase1]</v>
      </c>
      <c r="K128" t="str">
        <f>_xlfn.XLOOKUP(ohrm_timesheet_item[[#This Row],[activity_id]],ohrm_project_activity[activity_id],ohrm_project_activity[name],"NF",0,1)</f>
        <v>Development</v>
      </c>
      <c r="L128" s="5">
        <f>ohrm_timesheet_item[[#This Row],[duration]]/60/60</f>
        <v>9</v>
      </c>
      <c r="V128" s="5"/>
      <c r="W128" s="5"/>
      <c r="X128" s="5"/>
      <c r="Y128" s="5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</row>
    <row r="129" spans="1:55" x14ac:dyDescent="0.3">
      <c r="A129">
        <v>31</v>
      </c>
      <c r="C129">
        <v>134</v>
      </c>
      <c r="D129" s="1">
        <v>44526</v>
      </c>
      <c r="E129">
        <v>32400</v>
      </c>
      <c r="F129">
        <v>1</v>
      </c>
      <c r="G129">
        <v>6</v>
      </c>
      <c r="H129">
        <v>2</v>
      </c>
      <c r="I129" t="str">
        <f>_xlfn.XLOOKUP(ohrm_timesheet_item[[#This Row],[employee_id]],hs_hr_employee[emp_number],hs_hr_employee[Employee Name],"NF",0,1)</f>
        <v>x_Anjali Kumari</v>
      </c>
      <c r="J129" t="str">
        <f>_xlfn.XLOOKUP(ohrm_timesheet_item[[#This Row],[project_id]],ohrm_project[project_id],ohrm_project[name],"NF",0,1)</f>
        <v>C210701-P1 [AMERICANA-Phase1]</v>
      </c>
      <c r="K129" t="str">
        <f>_xlfn.XLOOKUP(ohrm_timesheet_item[[#This Row],[activity_id]],ohrm_project_activity[activity_id],ohrm_project_activity[name],"NF",0,1)</f>
        <v>Development</v>
      </c>
      <c r="L129" s="5">
        <f>ohrm_timesheet_item[[#This Row],[duration]]/60/60</f>
        <v>9</v>
      </c>
      <c r="V129" s="5"/>
      <c r="W129" s="5"/>
      <c r="X129" s="5"/>
      <c r="Y129" s="5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</row>
    <row r="130" spans="1:55" x14ac:dyDescent="0.3">
      <c r="A130">
        <v>40</v>
      </c>
      <c r="C130">
        <v>138</v>
      </c>
      <c r="D130" s="1">
        <v>44532</v>
      </c>
      <c r="E130">
        <v>32400</v>
      </c>
      <c r="F130">
        <v>2</v>
      </c>
      <c r="G130">
        <v>9</v>
      </c>
      <c r="H130">
        <v>11</v>
      </c>
      <c r="I130" t="str">
        <f>_xlfn.XLOOKUP(ohrm_timesheet_item[[#This Row],[employee_id]],hs_hr_employee[emp_number],hs_hr_employee[Employee Name],"NF",0,1)</f>
        <v>x_Uma Kumar</v>
      </c>
      <c r="J130" t="str">
        <f>_xlfn.XLOOKUP(ohrm_timesheet_item[[#This Row],[project_id]],ohrm_project[project_id],ohrm_project[name],"NF",0,1)</f>
        <v>Z210101-TEQMANTRA-ORG</v>
      </c>
      <c r="K130" t="str">
        <f>_xlfn.XLOOKUP(ohrm_timesheet_item[[#This Row],[activity_id]],ohrm_project_activity[activity_id],ohrm_project_activity[name],"NF",0,1)</f>
        <v>Training</v>
      </c>
      <c r="L130" s="5">
        <f>ohrm_timesheet_item[[#This Row],[duration]]/60/60</f>
        <v>9</v>
      </c>
      <c r="V130" s="5"/>
      <c r="W130" s="5"/>
      <c r="X130" s="5"/>
      <c r="Y130" s="5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</row>
    <row r="131" spans="1:55" x14ac:dyDescent="0.3">
      <c r="A131">
        <v>31</v>
      </c>
      <c r="C131">
        <v>139</v>
      </c>
      <c r="D131" s="1">
        <v>44523</v>
      </c>
      <c r="E131">
        <v>32400</v>
      </c>
      <c r="F131">
        <v>1</v>
      </c>
      <c r="G131">
        <v>6</v>
      </c>
      <c r="H131">
        <v>2</v>
      </c>
      <c r="I131" t="str">
        <f>_xlfn.XLOOKUP(ohrm_timesheet_item[[#This Row],[employee_id]],hs_hr_employee[emp_number],hs_hr_employee[Employee Name],"NF",0,1)</f>
        <v>x_Anjali Kumari</v>
      </c>
      <c r="J131" t="str">
        <f>_xlfn.XLOOKUP(ohrm_timesheet_item[[#This Row],[project_id]],ohrm_project[project_id],ohrm_project[name],"NF",0,1)</f>
        <v>C210701-P1 [AMERICANA-Phase1]</v>
      </c>
      <c r="K131" t="str">
        <f>_xlfn.XLOOKUP(ohrm_timesheet_item[[#This Row],[activity_id]],ohrm_project_activity[activity_id],ohrm_project_activity[name],"NF",0,1)</f>
        <v>Development</v>
      </c>
      <c r="L131" s="5">
        <f>ohrm_timesheet_item[[#This Row],[duration]]/60/60</f>
        <v>9</v>
      </c>
      <c r="V131" s="5"/>
      <c r="W131" s="5"/>
      <c r="X131" s="5"/>
      <c r="Y131" s="5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</row>
    <row r="132" spans="1:55" x14ac:dyDescent="0.3">
      <c r="A132">
        <v>31</v>
      </c>
      <c r="C132">
        <v>140</v>
      </c>
      <c r="D132" s="1">
        <v>44524</v>
      </c>
      <c r="E132">
        <v>32400</v>
      </c>
      <c r="F132">
        <v>1</v>
      </c>
      <c r="G132">
        <v>6</v>
      </c>
      <c r="H132">
        <v>2</v>
      </c>
      <c r="I132" t="str">
        <f>_xlfn.XLOOKUP(ohrm_timesheet_item[[#This Row],[employee_id]],hs_hr_employee[emp_number],hs_hr_employee[Employee Name],"NF",0,1)</f>
        <v>x_Anjali Kumari</v>
      </c>
      <c r="J132" t="str">
        <f>_xlfn.XLOOKUP(ohrm_timesheet_item[[#This Row],[project_id]],ohrm_project[project_id],ohrm_project[name],"NF",0,1)</f>
        <v>C210701-P1 [AMERICANA-Phase1]</v>
      </c>
      <c r="K132" t="str">
        <f>_xlfn.XLOOKUP(ohrm_timesheet_item[[#This Row],[activity_id]],ohrm_project_activity[activity_id],ohrm_project_activity[name],"NF",0,1)</f>
        <v>Development</v>
      </c>
      <c r="L132" s="5">
        <f>ohrm_timesheet_item[[#This Row],[duration]]/60/60</f>
        <v>9</v>
      </c>
      <c r="V132" s="5"/>
      <c r="W132" s="5"/>
      <c r="X132" s="5"/>
      <c r="Y132" s="5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</row>
    <row r="133" spans="1:55" x14ac:dyDescent="0.3">
      <c r="A133">
        <v>31</v>
      </c>
      <c r="C133">
        <v>141</v>
      </c>
      <c r="D133" s="1">
        <v>44527</v>
      </c>
      <c r="E133">
        <v>32400</v>
      </c>
      <c r="F133">
        <v>1</v>
      </c>
      <c r="G133">
        <v>6</v>
      </c>
      <c r="H133">
        <v>2</v>
      </c>
      <c r="I133" t="str">
        <f>_xlfn.XLOOKUP(ohrm_timesheet_item[[#This Row],[employee_id]],hs_hr_employee[emp_number],hs_hr_employee[Employee Name],"NF",0,1)</f>
        <v>x_Anjali Kumari</v>
      </c>
      <c r="J133" t="str">
        <f>_xlfn.XLOOKUP(ohrm_timesheet_item[[#This Row],[project_id]],ohrm_project[project_id],ohrm_project[name],"NF",0,1)</f>
        <v>C210701-P1 [AMERICANA-Phase1]</v>
      </c>
      <c r="K133" t="str">
        <f>_xlfn.XLOOKUP(ohrm_timesheet_item[[#This Row],[activity_id]],ohrm_project_activity[activity_id],ohrm_project_activity[name],"NF",0,1)</f>
        <v>Development</v>
      </c>
      <c r="L133" s="5">
        <f>ohrm_timesheet_item[[#This Row],[duration]]/60/60</f>
        <v>9</v>
      </c>
      <c r="V133" s="5"/>
      <c r="W133" s="5"/>
      <c r="X133" s="5"/>
      <c r="Y133" s="5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</row>
    <row r="134" spans="1:55" x14ac:dyDescent="0.3">
      <c r="A134">
        <v>20</v>
      </c>
      <c r="C134">
        <v>143</v>
      </c>
      <c r="D134" s="1">
        <v>44508</v>
      </c>
      <c r="E134">
        <v>32400</v>
      </c>
      <c r="F134">
        <v>1</v>
      </c>
      <c r="G134">
        <v>6</v>
      </c>
      <c r="H134">
        <v>2</v>
      </c>
      <c r="I134" t="str">
        <f>_xlfn.XLOOKUP(ohrm_timesheet_item[[#This Row],[employee_id]],hs_hr_employee[emp_number],hs_hr_employee[Employee Name],"NF",0,1)</f>
        <v>x_Anjali Kumari</v>
      </c>
      <c r="J134" t="str">
        <f>_xlfn.XLOOKUP(ohrm_timesheet_item[[#This Row],[project_id]],ohrm_project[project_id],ohrm_project[name],"NF",0,1)</f>
        <v>C210701-P1 [AMERICANA-Phase1]</v>
      </c>
      <c r="K134" t="str">
        <f>_xlfn.XLOOKUP(ohrm_timesheet_item[[#This Row],[activity_id]],ohrm_project_activity[activity_id],ohrm_project_activity[name],"NF",0,1)</f>
        <v>Development</v>
      </c>
      <c r="L134" s="5">
        <f>ohrm_timesheet_item[[#This Row],[duration]]/60/60</f>
        <v>9</v>
      </c>
      <c r="V134" s="5"/>
      <c r="W134" s="5"/>
      <c r="X134" s="5"/>
      <c r="Y134" s="5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</row>
    <row r="135" spans="1:55" x14ac:dyDescent="0.3">
      <c r="A135">
        <v>20</v>
      </c>
      <c r="C135">
        <v>144</v>
      </c>
      <c r="D135" s="1">
        <v>44509</v>
      </c>
      <c r="E135">
        <v>32400</v>
      </c>
      <c r="F135">
        <v>1</v>
      </c>
      <c r="G135">
        <v>6</v>
      </c>
      <c r="H135">
        <v>2</v>
      </c>
      <c r="I135" t="str">
        <f>_xlfn.XLOOKUP(ohrm_timesheet_item[[#This Row],[employee_id]],hs_hr_employee[emp_number],hs_hr_employee[Employee Name],"NF",0,1)</f>
        <v>x_Anjali Kumari</v>
      </c>
      <c r="J135" t="str">
        <f>_xlfn.XLOOKUP(ohrm_timesheet_item[[#This Row],[project_id]],ohrm_project[project_id],ohrm_project[name],"NF",0,1)</f>
        <v>C210701-P1 [AMERICANA-Phase1]</v>
      </c>
      <c r="K135" t="str">
        <f>_xlfn.XLOOKUP(ohrm_timesheet_item[[#This Row],[activity_id]],ohrm_project_activity[activity_id],ohrm_project_activity[name],"NF",0,1)</f>
        <v>Development</v>
      </c>
      <c r="L135" s="5">
        <f>ohrm_timesheet_item[[#This Row],[duration]]/60/60</f>
        <v>9</v>
      </c>
      <c r="V135" s="5"/>
      <c r="W135" s="5"/>
      <c r="X135" s="5"/>
      <c r="Y135" s="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</row>
    <row r="136" spans="1:55" x14ac:dyDescent="0.3">
      <c r="A136">
        <v>20</v>
      </c>
      <c r="C136">
        <v>145</v>
      </c>
      <c r="D136" s="1">
        <v>44510</v>
      </c>
      <c r="E136">
        <v>32400</v>
      </c>
      <c r="F136">
        <v>1</v>
      </c>
      <c r="G136">
        <v>6</v>
      </c>
      <c r="H136">
        <v>2</v>
      </c>
      <c r="I136" t="str">
        <f>_xlfn.XLOOKUP(ohrm_timesheet_item[[#This Row],[employee_id]],hs_hr_employee[emp_number],hs_hr_employee[Employee Name],"NF",0,1)</f>
        <v>x_Anjali Kumari</v>
      </c>
      <c r="J136" t="str">
        <f>_xlfn.XLOOKUP(ohrm_timesheet_item[[#This Row],[project_id]],ohrm_project[project_id],ohrm_project[name],"NF",0,1)</f>
        <v>C210701-P1 [AMERICANA-Phase1]</v>
      </c>
      <c r="K136" t="str">
        <f>_xlfn.XLOOKUP(ohrm_timesheet_item[[#This Row],[activity_id]],ohrm_project_activity[activity_id],ohrm_project_activity[name],"NF",0,1)</f>
        <v>Development</v>
      </c>
      <c r="L136" s="5">
        <f>ohrm_timesheet_item[[#This Row],[duration]]/60/60</f>
        <v>9</v>
      </c>
      <c r="V136" s="5"/>
      <c r="W136" s="5"/>
      <c r="X136" s="5"/>
      <c r="Y136" s="5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</row>
    <row r="137" spans="1:55" x14ac:dyDescent="0.3">
      <c r="A137">
        <v>20</v>
      </c>
      <c r="C137">
        <v>146</v>
      </c>
      <c r="D137" s="1">
        <v>44511</v>
      </c>
      <c r="E137">
        <v>32400</v>
      </c>
      <c r="F137">
        <v>1</v>
      </c>
      <c r="G137">
        <v>6</v>
      </c>
      <c r="H137">
        <v>2</v>
      </c>
      <c r="I137" t="str">
        <f>_xlfn.XLOOKUP(ohrm_timesheet_item[[#This Row],[employee_id]],hs_hr_employee[emp_number],hs_hr_employee[Employee Name],"NF",0,1)</f>
        <v>x_Anjali Kumari</v>
      </c>
      <c r="J137" t="str">
        <f>_xlfn.XLOOKUP(ohrm_timesheet_item[[#This Row],[project_id]],ohrm_project[project_id],ohrm_project[name],"NF",0,1)</f>
        <v>C210701-P1 [AMERICANA-Phase1]</v>
      </c>
      <c r="K137" t="str">
        <f>_xlfn.XLOOKUP(ohrm_timesheet_item[[#This Row],[activity_id]],ohrm_project_activity[activity_id],ohrm_project_activity[name],"NF",0,1)</f>
        <v>Development</v>
      </c>
      <c r="L137" s="5">
        <f>ohrm_timesheet_item[[#This Row],[duration]]/60/60</f>
        <v>9</v>
      </c>
      <c r="V137" s="5"/>
      <c r="W137" s="5"/>
      <c r="X137" s="5"/>
      <c r="Y137" s="5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</row>
    <row r="138" spans="1:55" x14ac:dyDescent="0.3">
      <c r="A138">
        <v>20</v>
      </c>
      <c r="C138">
        <v>147</v>
      </c>
      <c r="D138" s="1">
        <v>44512</v>
      </c>
      <c r="E138">
        <v>32400</v>
      </c>
      <c r="F138">
        <v>1</v>
      </c>
      <c r="G138">
        <v>6</v>
      </c>
      <c r="H138">
        <v>2</v>
      </c>
      <c r="I138" t="str">
        <f>_xlfn.XLOOKUP(ohrm_timesheet_item[[#This Row],[employee_id]],hs_hr_employee[emp_number],hs_hr_employee[Employee Name],"NF",0,1)</f>
        <v>x_Anjali Kumari</v>
      </c>
      <c r="J138" t="str">
        <f>_xlfn.XLOOKUP(ohrm_timesheet_item[[#This Row],[project_id]],ohrm_project[project_id],ohrm_project[name],"NF",0,1)</f>
        <v>C210701-P1 [AMERICANA-Phase1]</v>
      </c>
      <c r="K138" t="str">
        <f>_xlfn.XLOOKUP(ohrm_timesheet_item[[#This Row],[activity_id]],ohrm_project_activity[activity_id],ohrm_project_activity[name],"NF",0,1)</f>
        <v>Development</v>
      </c>
      <c r="L138" s="5">
        <f>ohrm_timesheet_item[[#This Row],[duration]]/60/60</f>
        <v>9</v>
      </c>
      <c r="V138" s="5"/>
      <c r="W138" s="5"/>
      <c r="X138" s="5"/>
      <c r="Y138" s="5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</row>
    <row r="139" spans="1:55" x14ac:dyDescent="0.3">
      <c r="A139">
        <v>10</v>
      </c>
      <c r="C139">
        <v>148</v>
      </c>
      <c r="D139" s="1">
        <v>44501</v>
      </c>
      <c r="E139">
        <v>32400</v>
      </c>
      <c r="F139">
        <v>1</v>
      </c>
      <c r="G139">
        <v>6</v>
      </c>
      <c r="H139">
        <v>2</v>
      </c>
      <c r="I139" t="str">
        <f>_xlfn.XLOOKUP(ohrm_timesheet_item[[#This Row],[employee_id]],hs_hr_employee[emp_number],hs_hr_employee[Employee Name],"NF",0,1)</f>
        <v>x_Anjali Kumari</v>
      </c>
      <c r="J139" t="str">
        <f>_xlfn.XLOOKUP(ohrm_timesheet_item[[#This Row],[project_id]],ohrm_project[project_id],ohrm_project[name],"NF",0,1)</f>
        <v>C210701-P1 [AMERICANA-Phase1]</v>
      </c>
      <c r="K139" t="str">
        <f>_xlfn.XLOOKUP(ohrm_timesheet_item[[#This Row],[activity_id]],ohrm_project_activity[activity_id],ohrm_project_activity[name],"NF",0,1)</f>
        <v>Development</v>
      </c>
      <c r="L139" s="5">
        <f>ohrm_timesheet_item[[#This Row],[duration]]/60/60</f>
        <v>9</v>
      </c>
      <c r="V139" s="5"/>
      <c r="W139" s="5"/>
      <c r="X139" s="5"/>
      <c r="Y139" s="5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</row>
    <row r="140" spans="1:55" x14ac:dyDescent="0.3">
      <c r="A140">
        <v>10</v>
      </c>
      <c r="C140">
        <v>149</v>
      </c>
      <c r="D140" s="1">
        <v>44502</v>
      </c>
      <c r="E140">
        <v>32400</v>
      </c>
      <c r="F140">
        <v>1</v>
      </c>
      <c r="G140">
        <v>6</v>
      </c>
      <c r="H140">
        <v>2</v>
      </c>
      <c r="I140" t="str">
        <f>_xlfn.XLOOKUP(ohrm_timesheet_item[[#This Row],[employee_id]],hs_hr_employee[emp_number],hs_hr_employee[Employee Name],"NF",0,1)</f>
        <v>x_Anjali Kumari</v>
      </c>
      <c r="J140" t="str">
        <f>_xlfn.XLOOKUP(ohrm_timesheet_item[[#This Row],[project_id]],ohrm_project[project_id],ohrm_project[name],"NF",0,1)</f>
        <v>C210701-P1 [AMERICANA-Phase1]</v>
      </c>
      <c r="K140" t="str">
        <f>_xlfn.XLOOKUP(ohrm_timesheet_item[[#This Row],[activity_id]],ohrm_project_activity[activity_id],ohrm_project_activity[name],"NF",0,1)</f>
        <v>Development</v>
      </c>
      <c r="L140" s="5">
        <f>ohrm_timesheet_item[[#This Row],[duration]]/60/60</f>
        <v>9</v>
      </c>
      <c r="V140" s="5"/>
      <c r="W140" s="5"/>
      <c r="X140" s="5"/>
      <c r="Y140" s="5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</row>
    <row r="141" spans="1:55" x14ac:dyDescent="0.3">
      <c r="A141">
        <v>10</v>
      </c>
      <c r="C141">
        <v>150</v>
      </c>
      <c r="D141" s="1">
        <v>44503</v>
      </c>
      <c r="E141">
        <v>32400</v>
      </c>
      <c r="F141">
        <v>1</v>
      </c>
      <c r="G141">
        <v>6</v>
      </c>
      <c r="H141">
        <v>2</v>
      </c>
      <c r="I141" t="str">
        <f>_xlfn.XLOOKUP(ohrm_timesheet_item[[#This Row],[employee_id]],hs_hr_employee[emp_number],hs_hr_employee[Employee Name],"NF",0,1)</f>
        <v>x_Anjali Kumari</v>
      </c>
      <c r="J141" t="str">
        <f>_xlfn.XLOOKUP(ohrm_timesheet_item[[#This Row],[project_id]],ohrm_project[project_id],ohrm_project[name],"NF",0,1)</f>
        <v>C210701-P1 [AMERICANA-Phase1]</v>
      </c>
      <c r="K141" t="str">
        <f>_xlfn.XLOOKUP(ohrm_timesheet_item[[#This Row],[activity_id]],ohrm_project_activity[activity_id],ohrm_project_activity[name],"NF",0,1)</f>
        <v>Development</v>
      </c>
      <c r="L141" s="5">
        <f>ohrm_timesheet_item[[#This Row],[duration]]/60/60</f>
        <v>9</v>
      </c>
      <c r="V141" s="5"/>
      <c r="W141" s="5"/>
      <c r="X141" s="5"/>
      <c r="Y141" s="5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</row>
    <row r="142" spans="1:55" x14ac:dyDescent="0.3">
      <c r="A142">
        <v>10</v>
      </c>
      <c r="C142">
        <v>151</v>
      </c>
      <c r="D142" s="1">
        <v>44504</v>
      </c>
      <c r="E142">
        <v>32400</v>
      </c>
      <c r="F142">
        <v>1</v>
      </c>
      <c r="G142">
        <v>6</v>
      </c>
      <c r="H142">
        <v>2</v>
      </c>
      <c r="I142" t="str">
        <f>_xlfn.XLOOKUP(ohrm_timesheet_item[[#This Row],[employee_id]],hs_hr_employee[emp_number],hs_hr_employee[Employee Name],"NF",0,1)</f>
        <v>x_Anjali Kumari</v>
      </c>
      <c r="J142" t="str">
        <f>_xlfn.XLOOKUP(ohrm_timesheet_item[[#This Row],[project_id]],ohrm_project[project_id],ohrm_project[name],"NF",0,1)</f>
        <v>C210701-P1 [AMERICANA-Phase1]</v>
      </c>
      <c r="K142" t="str">
        <f>_xlfn.XLOOKUP(ohrm_timesheet_item[[#This Row],[activity_id]],ohrm_project_activity[activity_id],ohrm_project_activity[name],"NF",0,1)</f>
        <v>Development</v>
      </c>
      <c r="L142" s="5">
        <f>ohrm_timesheet_item[[#This Row],[duration]]/60/60</f>
        <v>9</v>
      </c>
      <c r="V142" s="5"/>
      <c r="W142" s="5"/>
      <c r="X142" s="5"/>
      <c r="Y142" s="5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</row>
    <row r="143" spans="1:55" x14ac:dyDescent="0.3">
      <c r="A143">
        <v>10</v>
      </c>
      <c r="C143">
        <v>152</v>
      </c>
      <c r="D143" s="1">
        <v>44505</v>
      </c>
      <c r="E143">
        <v>32400</v>
      </c>
      <c r="F143">
        <v>1</v>
      </c>
      <c r="G143">
        <v>6</v>
      </c>
      <c r="H143">
        <v>2</v>
      </c>
      <c r="I143" t="str">
        <f>_xlfn.XLOOKUP(ohrm_timesheet_item[[#This Row],[employee_id]],hs_hr_employee[emp_number],hs_hr_employee[Employee Name],"NF",0,1)</f>
        <v>x_Anjali Kumari</v>
      </c>
      <c r="J143" t="str">
        <f>_xlfn.XLOOKUP(ohrm_timesheet_item[[#This Row],[project_id]],ohrm_project[project_id],ohrm_project[name],"NF",0,1)</f>
        <v>C210701-P1 [AMERICANA-Phase1]</v>
      </c>
      <c r="K143" t="str">
        <f>_xlfn.XLOOKUP(ohrm_timesheet_item[[#This Row],[activity_id]],ohrm_project_activity[activity_id],ohrm_project_activity[name],"NF",0,1)</f>
        <v>Development</v>
      </c>
      <c r="L143" s="5">
        <f>ohrm_timesheet_item[[#This Row],[duration]]/60/60</f>
        <v>9</v>
      </c>
      <c r="V143" s="5"/>
      <c r="W143" s="5"/>
      <c r="X143" s="5"/>
      <c r="Y143" s="5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</row>
    <row r="144" spans="1:55" x14ac:dyDescent="0.3">
      <c r="A144">
        <v>40</v>
      </c>
      <c r="C144">
        <v>153</v>
      </c>
      <c r="D144" s="1">
        <v>44533</v>
      </c>
      <c r="E144">
        <v>32400</v>
      </c>
      <c r="F144">
        <v>2</v>
      </c>
      <c r="G144">
        <v>9</v>
      </c>
      <c r="H144">
        <v>11</v>
      </c>
      <c r="I144" t="str">
        <f>_xlfn.XLOOKUP(ohrm_timesheet_item[[#This Row],[employee_id]],hs_hr_employee[emp_number],hs_hr_employee[Employee Name],"NF",0,1)</f>
        <v>x_Uma Kumar</v>
      </c>
      <c r="J144" t="str">
        <f>_xlfn.XLOOKUP(ohrm_timesheet_item[[#This Row],[project_id]],ohrm_project[project_id],ohrm_project[name],"NF",0,1)</f>
        <v>Z210101-TEQMANTRA-ORG</v>
      </c>
      <c r="K144" t="str">
        <f>_xlfn.XLOOKUP(ohrm_timesheet_item[[#This Row],[activity_id]],ohrm_project_activity[activity_id],ohrm_project_activity[name],"NF",0,1)</f>
        <v>Training</v>
      </c>
      <c r="L144" s="5">
        <f>ohrm_timesheet_item[[#This Row],[duration]]/60/60</f>
        <v>9</v>
      </c>
      <c r="V144" s="5"/>
      <c r="W144" s="5"/>
      <c r="X144" s="5"/>
      <c r="Y144" s="5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</row>
    <row r="145" spans="1:55" x14ac:dyDescent="0.3">
      <c r="A145">
        <v>45</v>
      </c>
      <c r="C145">
        <v>154</v>
      </c>
      <c r="D145" s="1">
        <v>44536</v>
      </c>
      <c r="E145">
        <v>32400</v>
      </c>
      <c r="F145">
        <v>2</v>
      </c>
      <c r="G145">
        <v>9</v>
      </c>
      <c r="H145">
        <v>11</v>
      </c>
      <c r="I145" t="str">
        <f>_xlfn.XLOOKUP(ohrm_timesheet_item[[#This Row],[employee_id]],hs_hr_employee[emp_number],hs_hr_employee[Employee Name],"NF",0,1)</f>
        <v>x_Uma Kumar</v>
      </c>
      <c r="J145" t="str">
        <f>_xlfn.XLOOKUP(ohrm_timesheet_item[[#This Row],[project_id]],ohrm_project[project_id],ohrm_project[name],"NF",0,1)</f>
        <v>Z210101-TEQMANTRA-ORG</v>
      </c>
      <c r="K145" t="str">
        <f>_xlfn.XLOOKUP(ohrm_timesheet_item[[#This Row],[activity_id]],ohrm_project_activity[activity_id],ohrm_project_activity[name],"NF",0,1)</f>
        <v>Training</v>
      </c>
      <c r="L145" s="5">
        <f>ohrm_timesheet_item[[#This Row],[duration]]/60/60</f>
        <v>9</v>
      </c>
      <c r="V145" s="5"/>
      <c r="W145" s="5"/>
      <c r="X145" s="5"/>
      <c r="Y145" s="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</row>
    <row r="146" spans="1:55" x14ac:dyDescent="0.3">
      <c r="A146">
        <v>45</v>
      </c>
      <c r="C146">
        <v>155</v>
      </c>
      <c r="D146" s="1">
        <v>44537</v>
      </c>
      <c r="E146">
        <v>32400</v>
      </c>
      <c r="F146">
        <v>2</v>
      </c>
      <c r="G146">
        <v>9</v>
      </c>
      <c r="H146">
        <v>11</v>
      </c>
      <c r="I146" t="str">
        <f>_xlfn.XLOOKUP(ohrm_timesheet_item[[#This Row],[employee_id]],hs_hr_employee[emp_number],hs_hr_employee[Employee Name],"NF",0,1)</f>
        <v>x_Uma Kumar</v>
      </c>
      <c r="J146" t="str">
        <f>_xlfn.XLOOKUP(ohrm_timesheet_item[[#This Row],[project_id]],ohrm_project[project_id],ohrm_project[name],"NF",0,1)</f>
        <v>Z210101-TEQMANTRA-ORG</v>
      </c>
      <c r="K146" t="str">
        <f>_xlfn.XLOOKUP(ohrm_timesheet_item[[#This Row],[activity_id]],ohrm_project_activity[activity_id],ohrm_project_activity[name],"NF",0,1)</f>
        <v>Training</v>
      </c>
      <c r="L146" s="5">
        <f>ohrm_timesheet_item[[#This Row],[duration]]/60/60</f>
        <v>9</v>
      </c>
      <c r="V146" s="5"/>
      <c r="W146" s="5"/>
      <c r="X146" s="5"/>
      <c r="Y146" s="5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</row>
    <row r="147" spans="1:55" x14ac:dyDescent="0.3">
      <c r="A147">
        <v>44</v>
      </c>
      <c r="B147" t="s">
        <v>724</v>
      </c>
      <c r="C147">
        <v>156</v>
      </c>
      <c r="D147" s="1">
        <v>44536</v>
      </c>
      <c r="E147">
        <v>32400</v>
      </c>
      <c r="F147">
        <v>2</v>
      </c>
      <c r="G147">
        <v>7</v>
      </c>
      <c r="H147">
        <v>11</v>
      </c>
      <c r="I147" t="str">
        <f>_xlfn.XLOOKUP(ohrm_timesheet_item[[#This Row],[employee_id]],hs_hr_employee[emp_number],hs_hr_employee[Employee Name],"NF",0,1)</f>
        <v>Shekhar Sharma</v>
      </c>
      <c r="J147" t="str">
        <f>_xlfn.XLOOKUP(ohrm_timesheet_item[[#This Row],[project_id]],ohrm_project[project_id],ohrm_project[name],"NF",0,1)</f>
        <v>Z210101-TEQMANTRA-ORG</v>
      </c>
      <c r="K147" t="str">
        <f>_xlfn.XLOOKUP(ohrm_timesheet_item[[#This Row],[activity_id]],ohrm_project_activity[activity_id],ohrm_project_activity[name],"NF",0,1)</f>
        <v>Training</v>
      </c>
      <c r="L147" s="5">
        <f>ohrm_timesheet_item[[#This Row],[duration]]/60/60</f>
        <v>9</v>
      </c>
      <c r="V147" s="5"/>
      <c r="W147" s="5"/>
      <c r="X147" s="5"/>
      <c r="Y147" s="5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</row>
    <row r="148" spans="1:55" x14ac:dyDescent="0.3">
      <c r="A148">
        <v>44</v>
      </c>
      <c r="B148" t="s">
        <v>725</v>
      </c>
      <c r="C148">
        <v>157</v>
      </c>
      <c r="D148" s="1">
        <v>44537</v>
      </c>
      <c r="E148">
        <v>32400</v>
      </c>
      <c r="F148">
        <v>2</v>
      </c>
      <c r="G148">
        <v>7</v>
      </c>
      <c r="H148">
        <v>11</v>
      </c>
      <c r="I148" t="str">
        <f>_xlfn.XLOOKUP(ohrm_timesheet_item[[#This Row],[employee_id]],hs_hr_employee[emp_number],hs_hr_employee[Employee Name],"NF",0,1)</f>
        <v>Shekhar Sharma</v>
      </c>
      <c r="J148" t="str">
        <f>_xlfn.XLOOKUP(ohrm_timesheet_item[[#This Row],[project_id]],ohrm_project[project_id],ohrm_project[name],"NF",0,1)</f>
        <v>Z210101-TEQMANTRA-ORG</v>
      </c>
      <c r="K148" t="str">
        <f>_xlfn.XLOOKUP(ohrm_timesheet_item[[#This Row],[activity_id]],ohrm_project_activity[activity_id],ohrm_project_activity[name],"NF",0,1)</f>
        <v>Training</v>
      </c>
      <c r="L148" s="5">
        <f>ohrm_timesheet_item[[#This Row],[duration]]/60/60</f>
        <v>9</v>
      </c>
      <c r="V148" s="5"/>
      <c r="W148" s="5"/>
      <c r="X148" s="5"/>
      <c r="Y148" s="5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</row>
    <row r="149" spans="1:55" x14ac:dyDescent="0.3">
      <c r="A149">
        <v>45</v>
      </c>
      <c r="C149">
        <v>158</v>
      </c>
      <c r="D149" s="1">
        <v>44538</v>
      </c>
      <c r="E149">
        <v>32400</v>
      </c>
      <c r="F149">
        <v>2</v>
      </c>
      <c r="G149">
        <v>9</v>
      </c>
      <c r="H149">
        <v>11</v>
      </c>
      <c r="I149" t="str">
        <f>_xlfn.XLOOKUP(ohrm_timesheet_item[[#This Row],[employee_id]],hs_hr_employee[emp_number],hs_hr_employee[Employee Name],"NF",0,1)</f>
        <v>x_Uma Kumar</v>
      </c>
      <c r="J149" t="str">
        <f>_xlfn.XLOOKUP(ohrm_timesheet_item[[#This Row],[project_id]],ohrm_project[project_id],ohrm_project[name],"NF",0,1)</f>
        <v>Z210101-TEQMANTRA-ORG</v>
      </c>
      <c r="K149" t="str">
        <f>_xlfn.XLOOKUP(ohrm_timesheet_item[[#This Row],[activity_id]],ohrm_project_activity[activity_id],ohrm_project_activity[name],"NF",0,1)</f>
        <v>Training</v>
      </c>
      <c r="L149" s="5">
        <f>ohrm_timesheet_item[[#This Row],[duration]]/60/60</f>
        <v>9</v>
      </c>
      <c r="V149" s="5"/>
      <c r="W149" s="5"/>
      <c r="X149" s="5"/>
      <c r="Y149" s="5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</row>
    <row r="150" spans="1:55" x14ac:dyDescent="0.3">
      <c r="A150">
        <v>45</v>
      </c>
      <c r="C150">
        <v>159</v>
      </c>
      <c r="D150" s="1">
        <v>44539</v>
      </c>
      <c r="E150">
        <v>32400</v>
      </c>
      <c r="F150">
        <v>2</v>
      </c>
      <c r="G150">
        <v>9</v>
      </c>
      <c r="H150">
        <v>11</v>
      </c>
      <c r="I150" t="str">
        <f>_xlfn.XLOOKUP(ohrm_timesheet_item[[#This Row],[employee_id]],hs_hr_employee[emp_number],hs_hr_employee[Employee Name],"NF",0,1)</f>
        <v>x_Uma Kumar</v>
      </c>
      <c r="J150" t="str">
        <f>_xlfn.XLOOKUP(ohrm_timesheet_item[[#This Row],[project_id]],ohrm_project[project_id],ohrm_project[name],"NF",0,1)</f>
        <v>Z210101-TEQMANTRA-ORG</v>
      </c>
      <c r="K150" t="str">
        <f>_xlfn.XLOOKUP(ohrm_timesheet_item[[#This Row],[activity_id]],ohrm_project_activity[activity_id],ohrm_project_activity[name],"NF",0,1)</f>
        <v>Training</v>
      </c>
      <c r="L150" s="5">
        <f>ohrm_timesheet_item[[#This Row],[duration]]/60/60</f>
        <v>9</v>
      </c>
      <c r="V150" s="5"/>
      <c r="W150" s="5"/>
      <c r="X150" s="5"/>
      <c r="Y150" s="5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</row>
    <row r="151" spans="1:55" x14ac:dyDescent="0.3">
      <c r="A151">
        <v>48</v>
      </c>
      <c r="C151">
        <v>160</v>
      </c>
      <c r="D151" s="1">
        <v>44536</v>
      </c>
      <c r="E151">
        <v>0</v>
      </c>
      <c r="F151">
        <v>2</v>
      </c>
      <c r="G151">
        <v>11</v>
      </c>
      <c r="H151">
        <v>7</v>
      </c>
      <c r="I151" t="str">
        <f>_xlfn.XLOOKUP(ohrm_timesheet_item[[#This Row],[employee_id]],hs_hr_employee[emp_number],hs_hr_employee[Employee Name],"NF",0,1)</f>
        <v>x_Ajit Singh</v>
      </c>
      <c r="J151" t="str">
        <f>_xlfn.XLOOKUP(ohrm_timesheet_item[[#This Row],[project_id]],ohrm_project[project_id],ohrm_project[name],"NF",0,1)</f>
        <v>Z210101-TEQMANTRA-ORG</v>
      </c>
      <c r="K151" t="str">
        <f>_xlfn.XLOOKUP(ohrm_timesheet_item[[#This Row],[activity_id]],ohrm_project_activity[activity_id],ohrm_project_activity[name],"NF",0,1)</f>
        <v>Internal Meeting</v>
      </c>
      <c r="L151" s="5">
        <f>ohrm_timesheet_item[[#This Row],[duration]]/60/60</f>
        <v>0</v>
      </c>
      <c r="V151" s="5"/>
      <c r="W151" s="5"/>
      <c r="X151" s="5"/>
      <c r="Y151" s="5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</row>
    <row r="152" spans="1:55" x14ac:dyDescent="0.3">
      <c r="A152">
        <v>48</v>
      </c>
      <c r="C152">
        <v>161</v>
      </c>
      <c r="D152" s="1">
        <v>44537</v>
      </c>
      <c r="E152">
        <v>0</v>
      </c>
      <c r="F152">
        <v>2</v>
      </c>
      <c r="G152">
        <v>11</v>
      </c>
      <c r="H152">
        <v>7</v>
      </c>
      <c r="I152" t="str">
        <f>_xlfn.XLOOKUP(ohrm_timesheet_item[[#This Row],[employee_id]],hs_hr_employee[emp_number],hs_hr_employee[Employee Name],"NF",0,1)</f>
        <v>x_Ajit Singh</v>
      </c>
      <c r="J152" t="str">
        <f>_xlfn.XLOOKUP(ohrm_timesheet_item[[#This Row],[project_id]],ohrm_project[project_id],ohrm_project[name],"NF",0,1)</f>
        <v>Z210101-TEQMANTRA-ORG</v>
      </c>
      <c r="K152" t="str">
        <f>_xlfn.XLOOKUP(ohrm_timesheet_item[[#This Row],[activity_id]],ohrm_project_activity[activity_id],ohrm_project_activity[name],"NF",0,1)</f>
        <v>Internal Meeting</v>
      </c>
      <c r="L152" s="5">
        <f>ohrm_timesheet_item[[#This Row],[duration]]/60/60</f>
        <v>0</v>
      </c>
      <c r="V152" s="5"/>
      <c r="W152" s="5"/>
      <c r="X152" s="5"/>
      <c r="Y152" s="5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</row>
    <row r="153" spans="1:55" x14ac:dyDescent="0.3">
      <c r="A153">
        <v>45</v>
      </c>
      <c r="C153">
        <v>168</v>
      </c>
      <c r="D153" s="1">
        <v>44540</v>
      </c>
      <c r="E153">
        <v>32400</v>
      </c>
      <c r="F153">
        <v>2</v>
      </c>
      <c r="G153">
        <v>9</v>
      </c>
      <c r="H153">
        <v>11</v>
      </c>
      <c r="I153" t="str">
        <f>_xlfn.XLOOKUP(ohrm_timesheet_item[[#This Row],[employee_id]],hs_hr_employee[emp_number],hs_hr_employee[Employee Name],"NF",0,1)</f>
        <v>x_Uma Kumar</v>
      </c>
      <c r="J153" t="str">
        <f>_xlfn.XLOOKUP(ohrm_timesheet_item[[#This Row],[project_id]],ohrm_project[project_id],ohrm_project[name],"NF",0,1)</f>
        <v>Z210101-TEQMANTRA-ORG</v>
      </c>
      <c r="K153" t="str">
        <f>_xlfn.XLOOKUP(ohrm_timesheet_item[[#This Row],[activity_id]],ohrm_project_activity[activity_id],ohrm_project_activity[name],"NF",0,1)</f>
        <v>Training</v>
      </c>
      <c r="L153" s="5">
        <f>ohrm_timesheet_item[[#This Row],[duration]]/60/60</f>
        <v>9</v>
      </c>
      <c r="V153" s="5"/>
      <c r="W153" s="5"/>
      <c r="X153" s="5"/>
      <c r="Y153" s="5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</row>
    <row r="154" spans="1:55" x14ac:dyDescent="0.3">
      <c r="A154">
        <v>44</v>
      </c>
      <c r="B154" t="s">
        <v>726</v>
      </c>
      <c r="C154">
        <v>169</v>
      </c>
      <c r="D154" s="1">
        <v>44538</v>
      </c>
      <c r="E154">
        <v>18000</v>
      </c>
      <c r="F154">
        <v>2</v>
      </c>
      <c r="G154">
        <v>7</v>
      </c>
      <c r="H154">
        <v>11</v>
      </c>
      <c r="I154" t="str">
        <f>_xlfn.XLOOKUP(ohrm_timesheet_item[[#This Row],[employee_id]],hs_hr_employee[emp_number],hs_hr_employee[Employee Name],"NF",0,1)</f>
        <v>Shekhar Sharma</v>
      </c>
      <c r="J154" t="str">
        <f>_xlfn.XLOOKUP(ohrm_timesheet_item[[#This Row],[project_id]],ohrm_project[project_id],ohrm_project[name],"NF",0,1)</f>
        <v>Z210101-TEQMANTRA-ORG</v>
      </c>
      <c r="K154" t="str">
        <f>_xlfn.XLOOKUP(ohrm_timesheet_item[[#This Row],[activity_id]],ohrm_project_activity[activity_id],ohrm_project_activity[name],"NF",0,1)</f>
        <v>Training</v>
      </c>
      <c r="L154" s="5">
        <f>ohrm_timesheet_item[[#This Row],[duration]]/60/60</f>
        <v>5</v>
      </c>
      <c r="V154" s="5"/>
      <c r="W154" s="5"/>
      <c r="X154" s="5"/>
      <c r="Y154" s="5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</row>
    <row r="155" spans="1:55" x14ac:dyDescent="0.3">
      <c r="A155">
        <v>44</v>
      </c>
      <c r="B155" t="s">
        <v>726</v>
      </c>
      <c r="C155">
        <v>170</v>
      </c>
      <c r="D155" s="1">
        <v>44539</v>
      </c>
      <c r="E155">
        <v>32400</v>
      </c>
      <c r="F155">
        <v>2</v>
      </c>
      <c r="G155">
        <v>7</v>
      </c>
      <c r="H155">
        <v>11</v>
      </c>
      <c r="I155" t="str">
        <f>_xlfn.XLOOKUP(ohrm_timesheet_item[[#This Row],[employee_id]],hs_hr_employee[emp_number],hs_hr_employee[Employee Name],"NF",0,1)</f>
        <v>Shekhar Sharma</v>
      </c>
      <c r="J155" t="str">
        <f>_xlfn.XLOOKUP(ohrm_timesheet_item[[#This Row],[project_id]],ohrm_project[project_id],ohrm_project[name],"NF",0,1)</f>
        <v>Z210101-TEQMANTRA-ORG</v>
      </c>
      <c r="K155" t="str">
        <f>_xlfn.XLOOKUP(ohrm_timesheet_item[[#This Row],[activity_id]],ohrm_project_activity[activity_id],ohrm_project_activity[name],"NF",0,1)</f>
        <v>Training</v>
      </c>
      <c r="L155" s="5">
        <f>ohrm_timesheet_item[[#This Row],[duration]]/60/60</f>
        <v>9</v>
      </c>
      <c r="V155" s="5"/>
      <c r="W155" s="5"/>
      <c r="X155" s="5"/>
      <c r="Y155" s="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</row>
    <row r="156" spans="1:55" x14ac:dyDescent="0.3">
      <c r="A156">
        <v>44</v>
      </c>
      <c r="B156" t="s">
        <v>727</v>
      </c>
      <c r="C156">
        <v>171</v>
      </c>
      <c r="D156" s="1">
        <v>44540</v>
      </c>
      <c r="E156">
        <v>32400</v>
      </c>
      <c r="F156">
        <v>2</v>
      </c>
      <c r="G156">
        <v>7</v>
      </c>
      <c r="H156">
        <v>11</v>
      </c>
      <c r="I156" t="str">
        <f>_xlfn.XLOOKUP(ohrm_timesheet_item[[#This Row],[employee_id]],hs_hr_employee[emp_number],hs_hr_employee[Employee Name],"NF",0,1)</f>
        <v>Shekhar Sharma</v>
      </c>
      <c r="J156" t="str">
        <f>_xlfn.XLOOKUP(ohrm_timesheet_item[[#This Row],[project_id]],ohrm_project[project_id],ohrm_project[name],"NF",0,1)</f>
        <v>Z210101-TEQMANTRA-ORG</v>
      </c>
      <c r="K156" t="str">
        <f>_xlfn.XLOOKUP(ohrm_timesheet_item[[#This Row],[activity_id]],ohrm_project_activity[activity_id],ohrm_project_activity[name],"NF",0,1)</f>
        <v>Training</v>
      </c>
      <c r="L156" s="5">
        <f>ohrm_timesheet_item[[#This Row],[duration]]/60/60</f>
        <v>9</v>
      </c>
      <c r="V156" s="5"/>
      <c r="W156" s="5"/>
      <c r="X156" s="5"/>
      <c r="Y156" s="5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</row>
    <row r="157" spans="1:55" x14ac:dyDescent="0.3">
      <c r="A157">
        <v>54</v>
      </c>
      <c r="B157" t="s">
        <v>728</v>
      </c>
      <c r="C157">
        <v>172</v>
      </c>
      <c r="D157" s="1">
        <v>44543</v>
      </c>
      <c r="E157">
        <v>32400</v>
      </c>
      <c r="F157">
        <v>2</v>
      </c>
      <c r="G157">
        <v>7</v>
      </c>
      <c r="H157">
        <v>11</v>
      </c>
      <c r="I157" t="str">
        <f>_xlfn.XLOOKUP(ohrm_timesheet_item[[#This Row],[employee_id]],hs_hr_employee[emp_number],hs_hr_employee[Employee Name],"NF",0,1)</f>
        <v>Shekhar Sharma</v>
      </c>
      <c r="J157" t="str">
        <f>_xlfn.XLOOKUP(ohrm_timesheet_item[[#This Row],[project_id]],ohrm_project[project_id],ohrm_project[name],"NF",0,1)</f>
        <v>Z210101-TEQMANTRA-ORG</v>
      </c>
      <c r="K157" t="str">
        <f>_xlfn.XLOOKUP(ohrm_timesheet_item[[#This Row],[activity_id]],ohrm_project_activity[activity_id],ohrm_project_activity[name],"NF",0,1)</f>
        <v>Training</v>
      </c>
      <c r="L157" s="5">
        <f>ohrm_timesheet_item[[#This Row],[duration]]/60/60</f>
        <v>9</v>
      </c>
      <c r="V157" s="5"/>
      <c r="W157" s="5"/>
      <c r="X157" s="5"/>
      <c r="Y157" s="5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</row>
    <row r="158" spans="1:55" x14ac:dyDescent="0.3">
      <c r="A158">
        <v>54</v>
      </c>
      <c r="B158" t="s">
        <v>729</v>
      </c>
      <c r="C158">
        <v>173</v>
      </c>
      <c r="D158" s="1">
        <v>44544</v>
      </c>
      <c r="E158">
        <v>32400</v>
      </c>
      <c r="F158">
        <v>2</v>
      </c>
      <c r="G158">
        <v>7</v>
      </c>
      <c r="H158">
        <v>11</v>
      </c>
      <c r="I158" t="str">
        <f>_xlfn.XLOOKUP(ohrm_timesheet_item[[#This Row],[employee_id]],hs_hr_employee[emp_number],hs_hr_employee[Employee Name],"NF",0,1)</f>
        <v>Shekhar Sharma</v>
      </c>
      <c r="J158" t="str">
        <f>_xlfn.XLOOKUP(ohrm_timesheet_item[[#This Row],[project_id]],ohrm_project[project_id],ohrm_project[name],"NF",0,1)</f>
        <v>Z210101-TEQMANTRA-ORG</v>
      </c>
      <c r="K158" t="str">
        <f>_xlfn.XLOOKUP(ohrm_timesheet_item[[#This Row],[activity_id]],ohrm_project_activity[activity_id],ohrm_project_activity[name],"NF",0,1)</f>
        <v>Training</v>
      </c>
      <c r="L158" s="5">
        <f>ohrm_timesheet_item[[#This Row],[duration]]/60/60</f>
        <v>9</v>
      </c>
      <c r="V158" s="5"/>
      <c r="W158" s="5"/>
      <c r="X158" s="5"/>
      <c r="Y158" s="5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</row>
    <row r="159" spans="1:55" x14ac:dyDescent="0.3">
      <c r="A159">
        <v>55</v>
      </c>
      <c r="C159">
        <v>174</v>
      </c>
      <c r="D159" s="1">
        <v>44543</v>
      </c>
      <c r="E159">
        <v>0</v>
      </c>
      <c r="F159">
        <v>2</v>
      </c>
      <c r="G159">
        <v>9</v>
      </c>
      <c r="H159">
        <v>8</v>
      </c>
      <c r="I159" t="str">
        <f>_xlfn.XLOOKUP(ohrm_timesheet_item[[#This Row],[employee_id]],hs_hr_employee[emp_number],hs_hr_employee[Employee Name],"NF",0,1)</f>
        <v>x_Uma Kumar</v>
      </c>
      <c r="J159" t="str">
        <f>_xlfn.XLOOKUP(ohrm_timesheet_item[[#This Row],[project_id]],ohrm_project[project_id],ohrm_project[name],"NF",0,1)</f>
        <v>Z210101-TEQMANTRA-ORG</v>
      </c>
      <c r="K159" t="str">
        <f>_xlfn.XLOOKUP(ohrm_timesheet_item[[#This Row],[activity_id]],ohrm_project_activity[activity_id],ohrm_project_activity[name],"NF",0,1)</f>
        <v>Customer Engagement</v>
      </c>
      <c r="L159" s="5">
        <f>ohrm_timesheet_item[[#This Row],[duration]]/60/60</f>
        <v>0</v>
      </c>
      <c r="V159" s="5"/>
      <c r="W159" s="5"/>
      <c r="X159" s="5"/>
      <c r="Y159" s="5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</row>
    <row r="160" spans="1:55" x14ac:dyDescent="0.3">
      <c r="A160">
        <v>55</v>
      </c>
      <c r="C160">
        <v>175</v>
      </c>
      <c r="D160" s="1">
        <v>44544</v>
      </c>
      <c r="E160">
        <v>0</v>
      </c>
      <c r="F160">
        <v>2</v>
      </c>
      <c r="G160">
        <v>9</v>
      </c>
      <c r="H160">
        <v>8</v>
      </c>
      <c r="I160" t="str">
        <f>_xlfn.XLOOKUP(ohrm_timesheet_item[[#This Row],[employee_id]],hs_hr_employee[emp_number],hs_hr_employee[Employee Name],"NF",0,1)</f>
        <v>x_Uma Kumar</v>
      </c>
      <c r="J160" t="str">
        <f>_xlfn.XLOOKUP(ohrm_timesheet_item[[#This Row],[project_id]],ohrm_project[project_id],ohrm_project[name],"NF",0,1)</f>
        <v>Z210101-TEQMANTRA-ORG</v>
      </c>
      <c r="K160" t="str">
        <f>_xlfn.XLOOKUP(ohrm_timesheet_item[[#This Row],[activity_id]],ohrm_project_activity[activity_id],ohrm_project_activity[name],"NF",0,1)</f>
        <v>Customer Engagement</v>
      </c>
      <c r="L160" s="5">
        <f>ohrm_timesheet_item[[#This Row],[duration]]/60/60</f>
        <v>0</v>
      </c>
      <c r="V160" s="5"/>
      <c r="W160" s="5"/>
      <c r="X160" s="5"/>
      <c r="Y160" s="5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</row>
    <row r="161" spans="1:55" x14ac:dyDescent="0.3">
      <c r="A161">
        <v>55</v>
      </c>
      <c r="C161">
        <v>176</v>
      </c>
      <c r="D161" s="1">
        <v>44545</v>
      </c>
      <c r="E161">
        <v>32400</v>
      </c>
      <c r="F161">
        <v>2</v>
      </c>
      <c r="G161">
        <v>9</v>
      </c>
      <c r="H161">
        <v>8</v>
      </c>
      <c r="I161" t="str">
        <f>_xlfn.XLOOKUP(ohrm_timesheet_item[[#This Row],[employee_id]],hs_hr_employee[emp_number],hs_hr_employee[Employee Name],"NF",0,1)</f>
        <v>x_Uma Kumar</v>
      </c>
      <c r="J161" t="str">
        <f>_xlfn.XLOOKUP(ohrm_timesheet_item[[#This Row],[project_id]],ohrm_project[project_id],ohrm_project[name],"NF",0,1)</f>
        <v>Z210101-TEQMANTRA-ORG</v>
      </c>
      <c r="K161" t="str">
        <f>_xlfn.XLOOKUP(ohrm_timesheet_item[[#This Row],[activity_id]],ohrm_project_activity[activity_id],ohrm_project_activity[name],"NF",0,1)</f>
        <v>Customer Engagement</v>
      </c>
      <c r="L161" s="5">
        <f>ohrm_timesheet_item[[#This Row],[duration]]/60/60</f>
        <v>9</v>
      </c>
      <c r="V161" s="5"/>
      <c r="W161" s="5"/>
      <c r="X161" s="5"/>
      <c r="Y161" s="5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</row>
    <row r="162" spans="1:55" x14ac:dyDescent="0.3">
      <c r="A162">
        <v>53</v>
      </c>
      <c r="B162" t="s">
        <v>730</v>
      </c>
      <c r="C162">
        <v>177</v>
      </c>
      <c r="D162" s="1">
        <v>44543</v>
      </c>
      <c r="E162">
        <v>32400</v>
      </c>
      <c r="F162">
        <v>1</v>
      </c>
      <c r="G162">
        <v>11</v>
      </c>
      <c r="H162">
        <v>2</v>
      </c>
      <c r="I162" t="str">
        <f>_xlfn.XLOOKUP(ohrm_timesheet_item[[#This Row],[employee_id]],hs_hr_employee[emp_number],hs_hr_employee[Employee Name],"NF",0,1)</f>
        <v>x_Ajit Singh</v>
      </c>
      <c r="J162" t="str">
        <f>_xlfn.XLOOKUP(ohrm_timesheet_item[[#This Row],[project_id]],ohrm_project[project_id],ohrm_project[name],"NF",0,1)</f>
        <v>C210701-P1 [AMERICANA-Phase1]</v>
      </c>
      <c r="K162" t="str">
        <f>_xlfn.XLOOKUP(ohrm_timesheet_item[[#This Row],[activity_id]],ohrm_project_activity[activity_id],ohrm_project_activity[name],"NF",0,1)</f>
        <v>Development</v>
      </c>
      <c r="L162" s="5">
        <f>ohrm_timesheet_item[[#This Row],[duration]]/60/60</f>
        <v>9</v>
      </c>
      <c r="V162" s="5"/>
      <c r="W162" s="5"/>
      <c r="X162" s="5"/>
      <c r="Y162" s="5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</row>
    <row r="163" spans="1:55" x14ac:dyDescent="0.3">
      <c r="A163">
        <v>53</v>
      </c>
      <c r="B163" t="s">
        <v>731</v>
      </c>
      <c r="C163">
        <v>178</v>
      </c>
      <c r="D163" s="1">
        <v>44545</v>
      </c>
      <c r="E163">
        <v>25200</v>
      </c>
      <c r="F163">
        <v>1</v>
      </c>
      <c r="G163">
        <v>11</v>
      </c>
      <c r="H163">
        <v>2</v>
      </c>
      <c r="I163" t="str">
        <f>_xlfn.XLOOKUP(ohrm_timesheet_item[[#This Row],[employee_id]],hs_hr_employee[emp_number],hs_hr_employee[Employee Name],"NF",0,1)</f>
        <v>x_Ajit Singh</v>
      </c>
      <c r="J163" t="str">
        <f>_xlfn.XLOOKUP(ohrm_timesheet_item[[#This Row],[project_id]],ohrm_project[project_id],ohrm_project[name],"NF",0,1)</f>
        <v>C210701-P1 [AMERICANA-Phase1]</v>
      </c>
      <c r="K163" t="str">
        <f>_xlfn.XLOOKUP(ohrm_timesheet_item[[#This Row],[activity_id]],ohrm_project_activity[activity_id],ohrm_project_activity[name],"NF",0,1)</f>
        <v>Development</v>
      </c>
      <c r="L163" s="5">
        <f>ohrm_timesheet_item[[#This Row],[duration]]/60/60</f>
        <v>7</v>
      </c>
      <c r="V163" s="5"/>
      <c r="W163" s="5"/>
      <c r="X163" s="5"/>
      <c r="Y163" s="5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</row>
    <row r="164" spans="1:55" x14ac:dyDescent="0.3">
      <c r="A164">
        <v>53</v>
      </c>
      <c r="B164" t="s">
        <v>732</v>
      </c>
      <c r="C164">
        <v>179</v>
      </c>
      <c r="D164" s="1">
        <v>44545</v>
      </c>
      <c r="E164">
        <v>7200</v>
      </c>
      <c r="F164">
        <v>2</v>
      </c>
      <c r="G164">
        <v>11</v>
      </c>
      <c r="H164">
        <v>7</v>
      </c>
      <c r="I164" t="str">
        <f>_xlfn.XLOOKUP(ohrm_timesheet_item[[#This Row],[employee_id]],hs_hr_employee[emp_number],hs_hr_employee[Employee Name],"NF",0,1)</f>
        <v>x_Ajit Singh</v>
      </c>
      <c r="J164" t="str">
        <f>_xlfn.XLOOKUP(ohrm_timesheet_item[[#This Row],[project_id]],ohrm_project[project_id],ohrm_project[name],"NF",0,1)</f>
        <v>Z210101-TEQMANTRA-ORG</v>
      </c>
      <c r="K164" t="str">
        <f>_xlfn.XLOOKUP(ohrm_timesheet_item[[#This Row],[activity_id]],ohrm_project_activity[activity_id],ohrm_project_activity[name],"NF",0,1)</f>
        <v>Internal Meeting</v>
      </c>
      <c r="L164" s="5">
        <f>ohrm_timesheet_item[[#This Row],[duration]]/60/60</f>
        <v>2</v>
      </c>
      <c r="V164" s="5"/>
      <c r="W164" s="5"/>
      <c r="X164" s="5"/>
      <c r="Y164" s="5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</row>
    <row r="165" spans="1:55" x14ac:dyDescent="0.3">
      <c r="A165">
        <v>53</v>
      </c>
      <c r="C165">
        <v>180</v>
      </c>
      <c r="D165" s="1">
        <v>44544</v>
      </c>
      <c r="E165">
        <v>10800</v>
      </c>
      <c r="F165">
        <v>2</v>
      </c>
      <c r="G165">
        <v>11</v>
      </c>
      <c r="H165">
        <v>9</v>
      </c>
      <c r="I165" t="str">
        <f>_xlfn.XLOOKUP(ohrm_timesheet_item[[#This Row],[employee_id]],hs_hr_employee[emp_number],hs_hr_employee[Employee Name],"NF",0,1)</f>
        <v>x_Ajit Singh</v>
      </c>
      <c r="J165" t="str">
        <f>_xlfn.XLOOKUP(ohrm_timesheet_item[[#This Row],[project_id]],ohrm_project[project_id],ohrm_project[name],"NF",0,1)</f>
        <v>Z210101-TEQMANTRA-ORG</v>
      </c>
      <c r="K165" t="str">
        <f>_xlfn.XLOOKUP(ohrm_timesheet_item[[#This Row],[activity_id]],ohrm_project_activity[activity_id],ohrm_project_activity[name],"NF",0,1)</f>
        <v>Continuous Improvement</v>
      </c>
      <c r="L165" s="5">
        <f>ohrm_timesheet_item[[#This Row],[duration]]/60/60</f>
        <v>3</v>
      </c>
      <c r="V165" s="5"/>
      <c r="W165" s="5"/>
      <c r="X165" s="5"/>
      <c r="Y165" s="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</row>
    <row r="166" spans="1:55" x14ac:dyDescent="0.3">
      <c r="A166">
        <v>53</v>
      </c>
      <c r="C166">
        <v>181</v>
      </c>
      <c r="D166" s="1">
        <v>44544</v>
      </c>
      <c r="E166">
        <v>21600</v>
      </c>
      <c r="F166">
        <v>2</v>
      </c>
      <c r="G166">
        <v>11</v>
      </c>
      <c r="H166">
        <v>14</v>
      </c>
      <c r="I166" t="str">
        <f>_xlfn.XLOOKUP(ohrm_timesheet_item[[#This Row],[employee_id]],hs_hr_employee[emp_number],hs_hr_employee[Employee Name],"NF",0,1)</f>
        <v>x_Ajit Singh</v>
      </c>
      <c r="J166" t="str">
        <f>_xlfn.XLOOKUP(ohrm_timesheet_item[[#This Row],[project_id]],ohrm_project[project_id],ohrm_project[name],"NF",0,1)</f>
        <v>Z210101-TEQMANTRA-ORG</v>
      </c>
      <c r="K166" t="str">
        <f>_xlfn.XLOOKUP(ohrm_timesheet_item[[#This Row],[activity_id]],ohrm_project_activity[activity_id],ohrm_project_activity[name],"NF",0,1)</f>
        <v>Team Engagement</v>
      </c>
      <c r="L166" s="5">
        <f>ohrm_timesheet_item[[#This Row],[duration]]/60/60</f>
        <v>6</v>
      </c>
      <c r="V166" s="5"/>
      <c r="W166" s="5"/>
      <c r="X166" s="5"/>
      <c r="Y166" s="5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</row>
    <row r="167" spans="1:55" x14ac:dyDescent="0.3">
      <c r="A167">
        <v>55</v>
      </c>
      <c r="C167">
        <v>182</v>
      </c>
      <c r="D167" s="1">
        <v>44546</v>
      </c>
      <c r="E167">
        <v>32400</v>
      </c>
      <c r="F167">
        <v>2</v>
      </c>
      <c r="G167">
        <v>9</v>
      </c>
      <c r="H167">
        <v>8</v>
      </c>
      <c r="I167" t="str">
        <f>_xlfn.XLOOKUP(ohrm_timesheet_item[[#This Row],[employee_id]],hs_hr_employee[emp_number],hs_hr_employee[Employee Name],"NF",0,1)</f>
        <v>x_Uma Kumar</v>
      </c>
      <c r="J167" t="str">
        <f>_xlfn.XLOOKUP(ohrm_timesheet_item[[#This Row],[project_id]],ohrm_project[project_id],ohrm_project[name],"NF",0,1)</f>
        <v>Z210101-TEQMANTRA-ORG</v>
      </c>
      <c r="K167" t="str">
        <f>_xlfn.XLOOKUP(ohrm_timesheet_item[[#This Row],[activity_id]],ohrm_project_activity[activity_id],ohrm_project_activity[name],"NF",0,1)</f>
        <v>Customer Engagement</v>
      </c>
      <c r="L167" s="5">
        <f>ohrm_timesheet_item[[#This Row],[duration]]/60/60</f>
        <v>9</v>
      </c>
      <c r="V167" s="5"/>
      <c r="W167" s="5"/>
      <c r="X167" s="5"/>
      <c r="Y167" s="5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</row>
    <row r="168" spans="1:55" x14ac:dyDescent="0.3">
      <c r="A168">
        <v>54</v>
      </c>
      <c r="B168" t="s">
        <v>733</v>
      </c>
      <c r="C168">
        <v>183</v>
      </c>
      <c r="D168" s="1">
        <v>44545</v>
      </c>
      <c r="E168">
        <v>0</v>
      </c>
      <c r="F168">
        <v>2</v>
      </c>
      <c r="G168">
        <v>7</v>
      </c>
      <c r="H168">
        <v>11</v>
      </c>
      <c r="I168" t="str">
        <f>_xlfn.XLOOKUP(ohrm_timesheet_item[[#This Row],[employee_id]],hs_hr_employee[emp_number],hs_hr_employee[Employee Name],"NF",0,1)</f>
        <v>Shekhar Sharma</v>
      </c>
      <c r="J168" t="str">
        <f>_xlfn.XLOOKUP(ohrm_timesheet_item[[#This Row],[project_id]],ohrm_project[project_id],ohrm_project[name],"NF",0,1)</f>
        <v>Z210101-TEQMANTRA-ORG</v>
      </c>
      <c r="K168" t="str">
        <f>_xlfn.XLOOKUP(ohrm_timesheet_item[[#This Row],[activity_id]],ohrm_project_activity[activity_id],ohrm_project_activity[name],"NF",0,1)</f>
        <v>Training</v>
      </c>
      <c r="L168" s="5">
        <f>ohrm_timesheet_item[[#This Row],[duration]]/60/60</f>
        <v>0</v>
      </c>
      <c r="V168" s="5"/>
      <c r="W168" s="5"/>
      <c r="X168" s="5"/>
      <c r="Y168" s="5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</row>
    <row r="169" spans="1:55" x14ac:dyDescent="0.3">
      <c r="A169">
        <v>54</v>
      </c>
      <c r="B169" t="s">
        <v>734</v>
      </c>
      <c r="C169">
        <v>184</v>
      </c>
      <c r="D169" s="1">
        <v>44546</v>
      </c>
      <c r="E169">
        <v>32400</v>
      </c>
      <c r="F169">
        <v>2</v>
      </c>
      <c r="G169">
        <v>7</v>
      </c>
      <c r="H169">
        <v>11</v>
      </c>
      <c r="I169" t="str">
        <f>_xlfn.XLOOKUP(ohrm_timesheet_item[[#This Row],[employee_id]],hs_hr_employee[emp_number],hs_hr_employee[Employee Name],"NF",0,1)</f>
        <v>Shekhar Sharma</v>
      </c>
      <c r="J169" t="str">
        <f>_xlfn.XLOOKUP(ohrm_timesheet_item[[#This Row],[project_id]],ohrm_project[project_id],ohrm_project[name],"NF",0,1)</f>
        <v>Z210101-TEQMANTRA-ORG</v>
      </c>
      <c r="K169" t="str">
        <f>_xlfn.XLOOKUP(ohrm_timesheet_item[[#This Row],[activity_id]],ohrm_project_activity[activity_id],ohrm_project_activity[name],"NF",0,1)</f>
        <v>Training</v>
      </c>
      <c r="L169" s="5">
        <f>ohrm_timesheet_item[[#This Row],[duration]]/60/60</f>
        <v>9</v>
      </c>
      <c r="V169" s="5"/>
      <c r="W169" s="5"/>
      <c r="X169" s="5"/>
      <c r="Y169" s="5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</row>
    <row r="170" spans="1:55" x14ac:dyDescent="0.3">
      <c r="A170">
        <v>55</v>
      </c>
      <c r="C170">
        <v>185</v>
      </c>
      <c r="D170" s="1">
        <v>44547</v>
      </c>
      <c r="E170">
        <v>32400</v>
      </c>
      <c r="F170">
        <v>2</v>
      </c>
      <c r="G170">
        <v>9</v>
      </c>
      <c r="H170">
        <v>8</v>
      </c>
      <c r="I170" t="str">
        <f>_xlfn.XLOOKUP(ohrm_timesheet_item[[#This Row],[employee_id]],hs_hr_employee[emp_number],hs_hr_employee[Employee Name],"NF",0,1)</f>
        <v>x_Uma Kumar</v>
      </c>
      <c r="J170" t="str">
        <f>_xlfn.XLOOKUP(ohrm_timesheet_item[[#This Row],[project_id]],ohrm_project[project_id],ohrm_project[name],"NF",0,1)</f>
        <v>Z210101-TEQMANTRA-ORG</v>
      </c>
      <c r="K170" t="str">
        <f>_xlfn.XLOOKUP(ohrm_timesheet_item[[#This Row],[activity_id]],ohrm_project_activity[activity_id],ohrm_project_activity[name],"NF",0,1)</f>
        <v>Customer Engagement</v>
      </c>
      <c r="L170" s="5">
        <f>ohrm_timesheet_item[[#This Row],[duration]]/60/60</f>
        <v>9</v>
      </c>
      <c r="V170" s="5"/>
      <c r="W170" s="5"/>
      <c r="X170" s="5"/>
      <c r="Y170" s="5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</row>
    <row r="171" spans="1:55" x14ac:dyDescent="0.3">
      <c r="A171">
        <v>54</v>
      </c>
      <c r="B171" t="s">
        <v>735</v>
      </c>
      <c r="C171">
        <v>186</v>
      </c>
      <c r="D171" s="1">
        <v>44547</v>
      </c>
      <c r="E171">
        <v>32400</v>
      </c>
      <c r="F171">
        <v>2</v>
      </c>
      <c r="G171">
        <v>7</v>
      </c>
      <c r="H171">
        <v>11</v>
      </c>
      <c r="I171" t="str">
        <f>_xlfn.XLOOKUP(ohrm_timesheet_item[[#This Row],[employee_id]],hs_hr_employee[emp_number],hs_hr_employee[Employee Name],"NF",0,1)</f>
        <v>Shekhar Sharma</v>
      </c>
      <c r="J171" t="str">
        <f>_xlfn.XLOOKUP(ohrm_timesheet_item[[#This Row],[project_id]],ohrm_project[project_id],ohrm_project[name],"NF",0,1)</f>
        <v>Z210101-TEQMANTRA-ORG</v>
      </c>
      <c r="K171" t="str">
        <f>_xlfn.XLOOKUP(ohrm_timesheet_item[[#This Row],[activity_id]],ohrm_project_activity[activity_id],ohrm_project_activity[name],"NF",0,1)</f>
        <v>Training</v>
      </c>
      <c r="L171" s="5">
        <f>ohrm_timesheet_item[[#This Row],[duration]]/60/60</f>
        <v>9</v>
      </c>
      <c r="V171" s="5"/>
      <c r="W171" s="5"/>
      <c r="X171" s="5"/>
      <c r="Y171" s="5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</row>
    <row r="172" spans="1:55" x14ac:dyDescent="0.3">
      <c r="A172">
        <v>56</v>
      </c>
      <c r="C172">
        <v>187</v>
      </c>
      <c r="D172" s="1">
        <v>44550</v>
      </c>
      <c r="E172">
        <v>32400</v>
      </c>
      <c r="F172">
        <v>2</v>
      </c>
      <c r="G172">
        <v>9</v>
      </c>
      <c r="H172">
        <v>7</v>
      </c>
      <c r="I172" t="str">
        <f>_xlfn.XLOOKUP(ohrm_timesheet_item[[#This Row],[employee_id]],hs_hr_employee[emp_number],hs_hr_employee[Employee Name],"NF",0,1)</f>
        <v>x_Uma Kumar</v>
      </c>
      <c r="J172" t="str">
        <f>_xlfn.XLOOKUP(ohrm_timesheet_item[[#This Row],[project_id]],ohrm_project[project_id],ohrm_project[name],"NF",0,1)</f>
        <v>Z210101-TEQMANTRA-ORG</v>
      </c>
      <c r="K172" t="str">
        <f>_xlfn.XLOOKUP(ohrm_timesheet_item[[#This Row],[activity_id]],ohrm_project_activity[activity_id],ohrm_project_activity[name],"NF",0,1)</f>
        <v>Internal Meeting</v>
      </c>
      <c r="L172" s="5">
        <f>ohrm_timesheet_item[[#This Row],[duration]]/60/60</f>
        <v>9</v>
      </c>
      <c r="V172" s="5"/>
      <c r="W172" s="5"/>
      <c r="X172" s="5"/>
      <c r="Y172" s="5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</row>
    <row r="173" spans="1:55" x14ac:dyDescent="0.3">
      <c r="A173">
        <v>57</v>
      </c>
      <c r="B173" t="s">
        <v>736</v>
      </c>
      <c r="C173">
        <v>188</v>
      </c>
      <c r="D173" s="1">
        <v>44550</v>
      </c>
      <c r="E173">
        <v>32400</v>
      </c>
      <c r="F173">
        <v>2</v>
      </c>
      <c r="G173">
        <v>7</v>
      </c>
      <c r="H173">
        <v>11</v>
      </c>
      <c r="I173" t="str">
        <f>_xlfn.XLOOKUP(ohrm_timesheet_item[[#This Row],[employee_id]],hs_hr_employee[emp_number],hs_hr_employee[Employee Name],"NF",0,1)</f>
        <v>Shekhar Sharma</v>
      </c>
      <c r="J173" t="str">
        <f>_xlfn.XLOOKUP(ohrm_timesheet_item[[#This Row],[project_id]],ohrm_project[project_id],ohrm_project[name],"NF",0,1)</f>
        <v>Z210101-TEQMANTRA-ORG</v>
      </c>
      <c r="K173" t="str">
        <f>_xlfn.XLOOKUP(ohrm_timesheet_item[[#This Row],[activity_id]],ohrm_project_activity[activity_id],ohrm_project_activity[name],"NF",0,1)</f>
        <v>Training</v>
      </c>
      <c r="L173" s="5">
        <f>ohrm_timesheet_item[[#This Row],[duration]]/60/60</f>
        <v>9</v>
      </c>
      <c r="V173" s="5"/>
      <c r="W173" s="5"/>
      <c r="X173" s="5"/>
      <c r="Y173" s="5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</row>
    <row r="174" spans="1:55" x14ac:dyDescent="0.3">
      <c r="A174">
        <v>56</v>
      </c>
      <c r="C174">
        <v>189</v>
      </c>
      <c r="D174" s="1">
        <v>44551</v>
      </c>
      <c r="E174">
        <v>32400</v>
      </c>
      <c r="F174">
        <v>2</v>
      </c>
      <c r="G174">
        <v>9</v>
      </c>
      <c r="H174">
        <v>7</v>
      </c>
      <c r="I174" t="str">
        <f>_xlfn.XLOOKUP(ohrm_timesheet_item[[#This Row],[employee_id]],hs_hr_employee[emp_number],hs_hr_employee[Employee Name],"NF",0,1)</f>
        <v>x_Uma Kumar</v>
      </c>
      <c r="J174" t="str">
        <f>_xlfn.XLOOKUP(ohrm_timesheet_item[[#This Row],[project_id]],ohrm_project[project_id],ohrm_project[name],"NF",0,1)</f>
        <v>Z210101-TEQMANTRA-ORG</v>
      </c>
      <c r="K174" t="str">
        <f>_xlfn.XLOOKUP(ohrm_timesheet_item[[#This Row],[activity_id]],ohrm_project_activity[activity_id],ohrm_project_activity[name],"NF",0,1)</f>
        <v>Internal Meeting</v>
      </c>
      <c r="L174" s="5">
        <f>ohrm_timesheet_item[[#This Row],[duration]]/60/60</f>
        <v>9</v>
      </c>
      <c r="V174" s="5"/>
      <c r="W174" s="5"/>
      <c r="X174" s="5"/>
      <c r="Y174" s="5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</row>
    <row r="175" spans="1:55" x14ac:dyDescent="0.3">
      <c r="A175">
        <v>56</v>
      </c>
      <c r="C175">
        <v>190</v>
      </c>
      <c r="D175" s="1">
        <v>44552</v>
      </c>
      <c r="E175">
        <v>32400</v>
      </c>
      <c r="F175">
        <v>2</v>
      </c>
      <c r="G175">
        <v>9</v>
      </c>
      <c r="H175">
        <v>7</v>
      </c>
      <c r="I175" t="str">
        <f>_xlfn.XLOOKUP(ohrm_timesheet_item[[#This Row],[employee_id]],hs_hr_employee[emp_number],hs_hr_employee[Employee Name],"NF",0,1)</f>
        <v>x_Uma Kumar</v>
      </c>
      <c r="J175" t="str">
        <f>_xlfn.XLOOKUP(ohrm_timesheet_item[[#This Row],[project_id]],ohrm_project[project_id],ohrm_project[name],"NF",0,1)</f>
        <v>Z210101-TEQMANTRA-ORG</v>
      </c>
      <c r="K175" t="str">
        <f>_xlfn.XLOOKUP(ohrm_timesheet_item[[#This Row],[activity_id]],ohrm_project_activity[activity_id],ohrm_project_activity[name],"NF",0,1)</f>
        <v>Internal Meeting</v>
      </c>
      <c r="L175" s="5">
        <f>ohrm_timesheet_item[[#This Row],[duration]]/60/60</f>
        <v>9</v>
      </c>
      <c r="V175" s="5"/>
      <c r="W175" s="5"/>
      <c r="X175" s="5"/>
      <c r="Y175" s="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</row>
    <row r="176" spans="1:55" x14ac:dyDescent="0.3">
      <c r="A176">
        <v>56</v>
      </c>
      <c r="C176">
        <v>191</v>
      </c>
      <c r="D176" s="1">
        <v>44553</v>
      </c>
      <c r="E176">
        <v>32400</v>
      </c>
      <c r="F176">
        <v>2</v>
      </c>
      <c r="G176">
        <v>9</v>
      </c>
      <c r="H176">
        <v>7</v>
      </c>
      <c r="I176" t="str">
        <f>_xlfn.XLOOKUP(ohrm_timesheet_item[[#This Row],[employee_id]],hs_hr_employee[emp_number],hs_hr_employee[Employee Name],"NF",0,1)</f>
        <v>x_Uma Kumar</v>
      </c>
      <c r="J176" t="str">
        <f>_xlfn.XLOOKUP(ohrm_timesheet_item[[#This Row],[project_id]],ohrm_project[project_id],ohrm_project[name],"NF",0,1)</f>
        <v>Z210101-TEQMANTRA-ORG</v>
      </c>
      <c r="K176" t="str">
        <f>_xlfn.XLOOKUP(ohrm_timesheet_item[[#This Row],[activity_id]],ohrm_project_activity[activity_id],ohrm_project_activity[name],"NF",0,1)</f>
        <v>Internal Meeting</v>
      </c>
      <c r="L176" s="5">
        <f>ohrm_timesheet_item[[#This Row],[duration]]/60/60</f>
        <v>9</v>
      </c>
      <c r="V176" s="5"/>
      <c r="W176" s="5"/>
      <c r="X176" s="5"/>
      <c r="Y176" s="5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</row>
    <row r="177" spans="1:55" x14ac:dyDescent="0.3">
      <c r="A177">
        <v>56</v>
      </c>
      <c r="C177">
        <v>192</v>
      </c>
      <c r="D177" s="1">
        <v>44554</v>
      </c>
      <c r="E177">
        <v>32400</v>
      </c>
      <c r="F177">
        <v>2</v>
      </c>
      <c r="G177">
        <v>9</v>
      </c>
      <c r="H177">
        <v>7</v>
      </c>
      <c r="I177" t="str">
        <f>_xlfn.XLOOKUP(ohrm_timesheet_item[[#This Row],[employee_id]],hs_hr_employee[emp_number],hs_hr_employee[Employee Name],"NF",0,1)</f>
        <v>x_Uma Kumar</v>
      </c>
      <c r="J177" t="str">
        <f>_xlfn.XLOOKUP(ohrm_timesheet_item[[#This Row],[project_id]],ohrm_project[project_id],ohrm_project[name],"NF",0,1)</f>
        <v>Z210101-TEQMANTRA-ORG</v>
      </c>
      <c r="K177" t="str">
        <f>_xlfn.XLOOKUP(ohrm_timesheet_item[[#This Row],[activity_id]],ohrm_project_activity[activity_id],ohrm_project_activity[name],"NF",0,1)</f>
        <v>Internal Meeting</v>
      </c>
      <c r="L177" s="5">
        <f>ohrm_timesheet_item[[#This Row],[duration]]/60/60</f>
        <v>9</v>
      </c>
      <c r="V177" s="5"/>
      <c r="W177" s="5"/>
      <c r="X177" s="5"/>
      <c r="Y177" s="5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</row>
    <row r="178" spans="1:55" x14ac:dyDescent="0.3">
      <c r="A178">
        <v>57</v>
      </c>
      <c r="B178" t="s">
        <v>737</v>
      </c>
      <c r="C178">
        <v>193</v>
      </c>
      <c r="D178" s="1">
        <v>44551</v>
      </c>
      <c r="E178">
        <v>32400</v>
      </c>
      <c r="F178">
        <v>2</v>
      </c>
      <c r="G178">
        <v>7</v>
      </c>
      <c r="H178">
        <v>11</v>
      </c>
      <c r="I178" t="str">
        <f>_xlfn.XLOOKUP(ohrm_timesheet_item[[#This Row],[employee_id]],hs_hr_employee[emp_number],hs_hr_employee[Employee Name],"NF",0,1)</f>
        <v>Shekhar Sharma</v>
      </c>
      <c r="J178" t="str">
        <f>_xlfn.XLOOKUP(ohrm_timesheet_item[[#This Row],[project_id]],ohrm_project[project_id],ohrm_project[name],"NF",0,1)</f>
        <v>Z210101-TEQMANTRA-ORG</v>
      </c>
      <c r="K178" t="str">
        <f>_xlfn.XLOOKUP(ohrm_timesheet_item[[#This Row],[activity_id]],ohrm_project_activity[activity_id],ohrm_project_activity[name],"NF",0,1)</f>
        <v>Training</v>
      </c>
      <c r="L178" s="5">
        <f>ohrm_timesheet_item[[#This Row],[duration]]/60/60</f>
        <v>9</v>
      </c>
      <c r="V178" s="5"/>
      <c r="W178" s="5"/>
      <c r="X178" s="5"/>
      <c r="Y178" s="5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</row>
    <row r="179" spans="1:55" x14ac:dyDescent="0.3">
      <c r="A179">
        <v>57</v>
      </c>
      <c r="B179" t="s">
        <v>738</v>
      </c>
      <c r="C179">
        <v>194</v>
      </c>
      <c r="D179" s="1">
        <v>44552</v>
      </c>
      <c r="E179">
        <v>32400</v>
      </c>
      <c r="F179">
        <v>2</v>
      </c>
      <c r="G179">
        <v>7</v>
      </c>
      <c r="H179">
        <v>11</v>
      </c>
      <c r="I179" t="str">
        <f>_xlfn.XLOOKUP(ohrm_timesheet_item[[#This Row],[employee_id]],hs_hr_employee[emp_number],hs_hr_employee[Employee Name],"NF",0,1)</f>
        <v>Shekhar Sharma</v>
      </c>
      <c r="J179" t="str">
        <f>_xlfn.XLOOKUP(ohrm_timesheet_item[[#This Row],[project_id]],ohrm_project[project_id],ohrm_project[name],"NF",0,1)</f>
        <v>Z210101-TEQMANTRA-ORG</v>
      </c>
      <c r="K179" t="str">
        <f>_xlfn.XLOOKUP(ohrm_timesheet_item[[#This Row],[activity_id]],ohrm_project_activity[activity_id],ohrm_project_activity[name],"NF",0,1)</f>
        <v>Training</v>
      </c>
      <c r="L179" s="5">
        <f>ohrm_timesheet_item[[#This Row],[duration]]/60/60</f>
        <v>9</v>
      </c>
      <c r="V179" s="5"/>
      <c r="W179" s="5"/>
      <c r="X179" s="5"/>
      <c r="Y179" s="5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</row>
    <row r="180" spans="1:55" x14ac:dyDescent="0.3">
      <c r="A180">
        <v>57</v>
      </c>
      <c r="B180" t="s">
        <v>739</v>
      </c>
      <c r="C180">
        <v>195</v>
      </c>
      <c r="D180" s="1">
        <v>44553</v>
      </c>
      <c r="E180">
        <v>32400</v>
      </c>
      <c r="F180">
        <v>2</v>
      </c>
      <c r="G180">
        <v>7</v>
      </c>
      <c r="H180">
        <v>11</v>
      </c>
      <c r="I180" t="str">
        <f>_xlfn.XLOOKUP(ohrm_timesheet_item[[#This Row],[employee_id]],hs_hr_employee[emp_number],hs_hr_employee[Employee Name],"NF",0,1)</f>
        <v>Shekhar Sharma</v>
      </c>
      <c r="J180" t="str">
        <f>_xlfn.XLOOKUP(ohrm_timesheet_item[[#This Row],[project_id]],ohrm_project[project_id],ohrm_project[name],"NF",0,1)</f>
        <v>Z210101-TEQMANTRA-ORG</v>
      </c>
      <c r="K180" t="str">
        <f>_xlfn.XLOOKUP(ohrm_timesheet_item[[#This Row],[activity_id]],ohrm_project_activity[activity_id],ohrm_project_activity[name],"NF",0,1)</f>
        <v>Training</v>
      </c>
      <c r="L180" s="5">
        <f>ohrm_timesheet_item[[#This Row],[duration]]/60/60</f>
        <v>9</v>
      </c>
      <c r="V180" s="5"/>
      <c r="W180" s="5"/>
      <c r="X180" s="5"/>
      <c r="Y180" s="5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</row>
    <row r="181" spans="1:55" x14ac:dyDescent="0.3">
      <c r="A181">
        <v>57</v>
      </c>
      <c r="B181" t="s">
        <v>738</v>
      </c>
      <c r="C181">
        <v>196</v>
      </c>
      <c r="D181" s="1">
        <v>44554</v>
      </c>
      <c r="E181">
        <v>32400</v>
      </c>
      <c r="F181">
        <v>2</v>
      </c>
      <c r="G181">
        <v>7</v>
      </c>
      <c r="H181">
        <v>11</v>
      </c>
      <c r="I181" t="str">
        <f>_xlfn.XLOOKUP(ohrm_timesheet_item[[#This Row],[employee_id]],hs_hr_employee[emp_number],hs_hr_employee[Employee Name],"NF",0,1)</f>
        <v>Shekhar Sharma</v>
      </c>
      <c r="J181" t="str">
        <f>_xlfn.XLOOKUP(ohrm_timesheet_item[[#This Row],[project_id]],ohrm_project[project_id],ohrm_project[name],"NF",0,1)</f>
        <v>Z210101-TEQMANTRA-ORG</v>
      </c>
      <c r="K181" t="str">
        <f>_xlfn.XLOOKUP(ohrm_timesheet_item[[#This Row],[activity_id]],ohrm_project_activity[activity_id],ohrm_project_activity[name],"NF",0,1)</f>
        <v>Training</v>
      </c>
      <c r="L181" s="5">
        <f>ohrm_timesheet_item[[#This Row],[duration]]/60/60</f>
        <v>9</v>
      </c>
      <c r="V181" s="5"/>
      <c r="W181" s="5"/>
      <c r="X181" s="5"/>
      <c r="Y181" s="5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</row>
    <row r="182" spans="1:55" x14ac:dyDescent="0.3">
      <c r="A182">
        <v>60</v>
      </c>
      <c r="C182">
        <v>197</v>
      </c>
      <c r="D182" s="1">
        <v>44557</v>
      </c>
      <c r="E182">
        <v>32400</v>
      </c>
      <c r="F182">
        <v>2</v>
      </c>
      <c r="G182">
        <v>9</v>
      </c>
      <c r="H182">
        <v>7</v>
      </c>
      <c r="I182" t="str">
        <f>_xlfn.XLOOKUP(ohrm_timesheet_item[[#This Row],[employee_id]],hs_hr_employee[emp_number],hs_hr_employee[Employee Name],"NF",0,1)</f>
        <v>x_Uma Kumar</v>
      </c>
      <c r="J182" t="str">
        <f>_xlfn.XLOOKUP(ohrm_timesheet_item[[#This Row],[project_id]],ohrm_project[project_id],ohrm_project[name],"NF",0,1)</f>
        <v>Z210101-TEQMANTRA-ORG</v>
      </c>
      <c r="K182" t="str">
        <f>_xlfn.XLOOKUP(ohrm_timesheet_item[[#This Row],[activity_id]],ohrm_project_activity[activity_id],ohrm_project_activity[name],"NF",0,1)</f>
        <v>Internal Meeting</v>
      </c>
      <c r="L182" s="5">
        <f>ohrm_timesheet_item[[#This Row],[duration]]/60/60</f>
        <v>9</v>
      </c>
      <c r="V182" s="5"/>
      <c r="W182" s="5"/>
      <c r="X182" s="5"/>
      <c r="Y182" s="5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</row>
    <row r="183" spans="1:55" x14ac:dyDescent="0.3">
      <c r="A183">
        <v>60</v>
      </c>
      <c r="C183">
        <v>198</v>
      </c>
      <c r="D183" s="1">
        <v>44558</v>
      </c>
      <c r="E183">
        <v>32400</v>
      </c>
      <c r="F183">
        <v>2</v>
      </c>
      <c r="G183">
        <v>9</v>
      </c>
      <c r="H183">
        <v>7</v>
      </c>
      <c r="I183" t="str">
        <f>_xlfn.XLOOKUP(ohrm_timesheet_item[[#This Row],[employee_id]],hs_hr_employee[emp_number],hs_hr_employee[Employee Name],"NF",0,1)</f>
        <v>x_Uma Kumar</v>
      </c>
      <c r="J183" t="str">
        <f>_xlfn.XLOOKUP(ohrm_timesheet_item[[#This Row],[project_id]],ohrm_project[project_id],ohrm_project[name],"NF",0,1)</f>
        <v>Z210101-TEQMANTRA-ORG</v>
      </c>
      <c r="K183" t="str">
        <f>_xlfn.XLOOKUP(ohrm_timesheet_item[[#This Row],[activity_id]],ohrm_project_activity[activity_id],ohrm_project_activity[name],"NF",0,1)</f>
        <v>Internal Meeting</v>
      </c>
      <c r="L183" s="5">
        <f>ohrm_timesheet_item[[#This Row],[duration]]/60/60</f>
        <v>9</v>
      </c>
      <c r="V183" s="5"/>
      <c r="W183" s="5"/>
      <c r="X183" s="5"/>
      <c r="Y183" s="5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</row>
    <row r="184" spans="1:55" x14ac:dyDescent="0.3">
      <c r="A184">
        <v>59</v>
      </c>
      <c r="C184">
        <v>199</v>
      </c>
      <c r="D184" s="1">
        <v>44550</v>
      </c>
      <c r="E184">
        <v>32400</v>
      </c>
      <c r="F184">
        <v>1</v>
      </c>
      <c r="G184">
        <v>11</v>
      </c>
      <c r="H184">
        <v>2</v>
      </c>
      <c r="I184" t="str">
        <f>_xlfn.XLOOKUP(ohrm_timesheet_item[[#This Row],[employee_id]],hs_hr_employee[emp_number],hs_hr_employee[Employee Name],"NF",0,1)</f>
        <v>x_Ajit Singh</v>
      </c>
      <c r="J184" t="str">
        <f>_xlfn.XLOOKUP(ohrm_timesheet_item[[#This Row],[project_id]],ohrm_project[project_id],ohrm_project[name],"NF",0,1)</f>
        <v>C210701-P1 [AMERICANA-Phase1]</v>
      </c>
      <c r="K184" t="str">
        <f>_xlfn.XLOOKUP(ohrm_timesheet_item[[#This Row],[activity_id]],ohrm_project_activity[activity_id],ohrm_project_activity[name],"NF",0,1)</f>
        <v>Development</v>
      </c>
      <c r="L184" s="5">
        <f>ohrm_timesheet_item[[#This Row],[duration]]/60/60</f>
        <v>9</v>
      </c>
      <c r="V184" s="5"/>
      <c r="W184" s="5"/>
      <c r="X184" s="5"/>
      <c r="Y184" s="5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</row>
    <row r="185" spans="1:55" x14ac:dyDescent="0.3">
      <c r="A185">
        <v>59</v>
      </c>
      <c r="C185">
        <v>200</v>
      </c>
      <c r="D185" s="1">
        <v>44551</v>
      </c>
      <c r="E185">
        <v>32400</v>
      </c>
      <c r="F185">
        <v>1</v>
      </c>
      <c r="G185">
        <v>11</v>
      </c>
      <c r="H185">
        <v>2</v>
      </c>
      <c r="I185" t="str">
        <f>_xlfn.XLOOKUP(ohrm_timesheet_item[[#This Row],[employee_id]],hs_hr_employee[emp_number],hs_hr_employee[Employee Name],"NF",0,1)</f>
        <v>x_Ajit Singh</v>
      </c>
      <c r="J185" t="str">
        <f>_xlfn.XLOOKUP(ohrm_timesheet_item[[#This Row],[project_id]],ohrm_project[project_id],ohrm_project[name],"NF",0,1)</f>
        <v>C210701-P1 [AMERICANA-Phase1]</v>
      </c>
      <c r="K185" t="str">
        <f>_xlfn.XLOOKUP(ohrm_timesheet_item[[#This Row],[activity_id]],ohrm_project_activity[activity_id],ohrm_project_activity[name],"NF",0,1)</f>
        <v>Development</v>
      </c>
      <c r="L185" s="5">
        <f>ohrm_timesheet_item[[#This Row],[duration]]/60/60</f>
        <v>9</v>
      </c>
      <c r="V185" s="5"/>
      <c r="W185" s="5"/>
      <c r="X185" s="5"/>
      <c r="Y185" s="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</row>
    <row r="186" spans="1:55" x14ac:dyDescent="0.3">
      <c r="A186">
        <v>59</v>
      </c>
      <c r="C186">
        <v>201</v>
      </c>
      <c r="D186" s="1">
        <v>44552</v>
      </c>
      <c r="E186">
        <v>32400</v>
      </c>
      <c r="F186">
        <v>1</v>
      </c>
      <c r="G186">
        <v>11</v>
      </c>
      <c r="H186">
        <v>2</v>
      </c>
      <c r="I186" t="str">
        <f>_xlfn.XLOOKUP(ohrm_timesheet_item[[#This Row],[employee_id]],hs_hr_employee[emp_number],hs_hr_employee[Employee Name],"NF",0,1)</f>
        <v>x_Ajit Singh</v>
      </c>
      <c r="J186" t="str">
        <f>_xlfn.XLOOKUP(ohrm_timesheet_item[[#This Row],[project_id]],ohrm_project[project_id],ohrm_project[name],"NF",0,1)</f>
        <v>C210701-P1 [AMERICANA-Phase1]</v>
      </c>
      <c r="K186" t="str">
        <f>_xlfn.XLOOKUP(ohrm_timesheet_item[[#This Row],[activity_id]],ohrm_project_activity[activity_id],ohrm_project_activity[name],"NF",0,1)</f>
        <v>Development</v>
      </c>
      <c r="L186" s="5">
        <f>ohrm_timesheet_item[[#This Row],[duration]]/60/60</f>
        <v>9</v>
      </c>
      <c r="V186" s="5"/>
      <c r="W186" s="5"/>
      <c r="X186" s="5"/>
      <c r="Y186" s="5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</row>
    <row r="187" spans="1:55" x14ac:dyDescent="0.3">
      <c r="A187">
        <v>59</v>
      </c>
      <c r="C187">
        <v>202</v>
      </c>
      <c r="D187" s="1">
        <v>44553</v>
      </c>
      <c r="E187">
        <v>32400</v>
      </c>
      <c r="F187">
        <v>1</v>
      </c>
      <c r="G187">
        <v>11</v>
      </c>
      <c r="H187">
        <v>2</v>
      </c>
      <c r="I187" t="str">
        <f>_xlfn.XLOOKUP(ohrm_timesheet_item[[#This Row],[employee_id]],hs_hr_employee[emp_number],hs_hr_employee[Employee Name],"NF",0,1)</f>
        <v>x_Ajit Singh</v>
      </c>
      <c r="J187" t="str">
        <f>_xlfn.XLOOKUP(ohrm_timesheet_item[[#This Row],[project_id]],ohrm_project[project_id],ohrm_project[name],"NF",0,1)</f>
        <v>C210701-P1 [AMERICANA-Phase1]</v>
      </c>
      <c r="K187" t="str">
        <f>_xlfn.XLOOKUP(ohrm_timesheet_item[[#This Row],[activity_id]],ohrm_project_activity[activity_id],ohrm_project_activity[name],"NF",0,1)</f>
        <v>Development</v>
      </c>
      <c r="L187" s="5">
        <f>ohrm_timesheet_item[[#This Row],[duration]]/60/60</f>
        <v>9</v>
      </c>
      <c r="V187" s="5"/>
      <c r="W187" s="5"/>
      <c r="X187" s="5"/>
      <c r="Y187" s="5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</row>
    <row r="188" spans="1:55" x14ac:dyDescent="0.3">
      <c r="A188">
        <v>59</v>
      </c>
      <c r="C188">
        <v>203</v>
      </c>
      <c r="D188" s="1">
        <v>44554</v>
      </c>
      <c r="E188">
        <v>32400</v>
      </c>
      <c r="F188">
        <v>1</v>
      </c>
      <c r="G188">
        <v>11</v>
      </c>
      <c r="H188">
        <v>2</v>
      </c>
      <c r="I188" t="str">
        <f>_xlfn.XLOOKUP(ohrm_timesheet_item[[#This Row],[employee_id]],hs_hr_employee[emp_number],hs_hr_employee[Employee Name],"NF",0,1)</f>
        <v>x_Ajit Singh</v>
      </c>
      <c r="J188" t="str">
        <f>_xlfn.XLOOKUP(ohrm_timesheet_item[[#This Row],[project_id]],ohrm_project[project_id],ohrm_project[name],"NF",0,1)</f>
        <v>C210701-P1 [AMERICANA-Phase1]</v>
      </c>
      <c r="K188" t="str">
        <f>_xlfn.XLOOKUP(ohrm_timesheet_item[[#This Row],[activity_id]],ohrm_project_activity[activity_id],ohrm_project_activity[name],"NF",0,1)</f>
        <v>Development</v>
      </c>
      <c r="L188" s="5">
        <f>ohrm_timesheet_item[[#This Row],[duration]]/60/60</f>
        <v>9</v>
      </c>
      <c r="V188" s="5"/>
      <c r="W188" s="5"/>
      <c r="X188" s="5"/>
      <c r="Y188" s="5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</row>
    <row r="189" spans="1:55" x14ac:dyDescent="0.3">
      <c r="A189">
        <v>59</v>
      </c>
      <c r="C189">
        <v>204</v>
      </c>
      <c r="D189" s="1">
        <v>44555</v>
      </c>
      <c r="E189">
        <v>0</v>
      </c>
      <c r="F189">
        <v>1</v>
      </c>
      <c r="G189">
        <v>11</v>
      </c>
      <c r="H189">
        <v>2</v>
      </c>
      <c r="I189" t="str">
        <f>_xlfn.XLOOKUP(ohrm_timesheet_item[[#This Row],[employee_id]],hs_hr_employee[emp_number],hs_hr_employee[Employee Name],"NF",0,1)</f>
        <v>x_Ajit Singh</v>
      </c>
      <c r="J189" t="str">
        <f>_xlfn.XLOOKUP(ohrm_timesheet_item[[#This Row],[project_id]],ohrm_project[project_id],ohrm_project[name],"NF",0,1)</f>
        <v>C210701-P1 [AMERICANA-Phase1]</v>
      </c>
      <c r="K189" t="str">
        <f>_xlfn.XLOOKUP(ohrm_timesheet_item[[#This Row],[activity_id]],ohrm_project_activity[activity_id],ohrm_project_activity[name],"NF",0,1)</f>
        <v>Development</v>
      </c>
      <c r="L189" s="5">
        <f>ohrm_timesheet_item[[#This Row],[duration]]/60/60</f>
        <v>0</v>
      </c>
      <c r="V189" s="5"/>
      <c r="W189" s="5"/>
      <c r="X189" s="5"/>
      <c r="Y189" s="5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</row>
    <row r="190" spans="1:55" x14ac:dyDescent="0.3">
      <c r="A190">
        <v>59</v>
      </c>
      <c r="C190">
        <v>205</v>
      </c>
      <c r="D190" s="1">
        <v>44556</v>
      </c>
      <c r="E190">
        <v>0</v>
      </c>
      <c r="F190">
        <v>1</v>
      </c>
      <c r="G190">
        <v>11</v>
      </c>
      <c r="H190">
        <v>2</v>
      </c>
      <c r="I190" t="str">
        <f>_xlfn.XLOOKUP(ohrm_timesheet_item[[#This Row],[employee_id]],hs_hr_employee[emp_number],hs_hr_employee[Employee Name],"NF",0,1)</f>
        <v>x_Ajit Singh</v>
      </c>
      <c r="J190" t="str">
        <f>_xlfn.XLOOKUP(ohrm_timesheet_item[[#This Row],[project_id]],ohrm_project[project_id],ohrm_project[name],"NF",0,1)</f>
        <v>C210701-P1 [AMERICANA-Phase1]</v>
      </c>
      <c r="K190" t="str">
        <f>_xlfn.XLOOKUP(ohrm_timesheet_item[[#This Row],[activity_id]],ohrm_project_activity[activity_id],ohrm_project_activity[name],"NF",0,1)</f>
        <v>Development</v>
      </c>
      <c r="L190" s="5">
        <f>ohrm_timesheet_item[[#This Row],[duration]]/60/60</f>
        <v>0</v>
      </c>
      <c r="V190" s="5"/>
      <c r="W190" s="5"/>
      <c r="X190" s="5"/>
      <c r="Y190" s="5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</row>
    <row r="191" spans="1:55" x14ac:dyDescent="0.3">
      <c r="A191">
        <v>53</v>
      </c>
      <c r="C191">
        <v>206</v>
      </c>
      <c r="D191" s="1">
        <v>44546</v>
      </c>
      <c r="E191">
        <v>32400</v>
      </c>
      <c r="F191">
        <v>1</v>
      </c>
      <c r="G191">
        <v>11</v>
      </c>
      <c r="H191">
        <v>2</v>
      </c>
      <c r="I191" t="str">
        <f>_xlfn.XLOOKUP(ohrm_timesheet_item[[#This Row],[employee_id]],hs_hr_employee[emp_number],hs_hr_employee[Employee Name],"NF",0,1)</f>
        <v>x_Ajit Singh</v>
      </c>
      <c r="J191" t="str">
        <f>_xlfn.XLOOKUP(ohrm_timesheet_item[[#This Row],[project_id]],ohrm_project[project_id],ohrm_project[name],"NF",0,1)</f>
        <v>C210701-P1 [AMERICANA-Phase1]</v>
      </c>
      <c r="K191" t="str">
        <f>_xlfn.XLOOKUP(ohrm_timesheet_item[[#This Row],[activity_id]],ohrm_project_activity[activity_id],ohrm_project_activity[name],"NF",0,1)</f>
        <v>Development</v>
      </c>
      <c r="L191" s="5">
        <f>ohrm_timesheet_item[[#This Row],[duration]]/60/60</f>
        <v>9</v>
      </c>
      <c r="V191" s="5"/>
      <c r="W191" s="5"/>
      <c r="X191" s="5"/>
      <c r="Y191" s="5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</row>
    <row r="192" spans="1:55" x14ac:dyDescent="0.3">
      <c r="A192">
        <v>53</v>
      </c>
      <c r="C192">
        <v>207</v>
      </c>
      <c r="D192" s="1">
        <v>44547</v>
      </c>
      <c r="E192">
        <v>32400</v>
      </c>
      <c r="F192">
        <v>1</v>
      </c>
      <c r="G192">
        <v>11</v>
      </c>
      <c r="H192">
        <v>2</v>
      </c>
      <c r="I192" t="str">
        <f>_xlfn.XLOOKUP(ohrm_timesheet_item[[#This Row],[employee_id]],hs_hr_employee[emp_number],hs_hr_employee[Employee Name],"NF",0,1)</f>
        <v>x_Ajit Singh</v>
      </c>
      <c r="J192" t="str">
        <f>_xlfn.XLOOKUP(ohrm_timesheet_item[[#This Row],[project_id]],ohrm_project[project_id],ohrm_project[name],"NF",0,1)</f>
        <v>C210701-P1 [AMERICANA-Phase1]</v>
      </c>
      <c r="K192" t="str">
        <f>_xlfn.XLOOKUP(ohrm_timesheet_item[[#This Row],[activity_id]],ohrm_project_activity[activity_id],ohrm_project_activity[name],"NF",0,1)</f>
        <v>Development</v>
      </c>
      <c r="L192" s="5">
        <f>ohrm_timesheet_item[[#This Row],[duration]]/60/60</f>
        <v>9</v>
      </c>
      <c r="V192" s="5"/>
      <c r="W192" s="5"/>
      <c r="X192" s="5"/>
      <c r="Y192" s="5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</row>
    <row r="193" spans="1:55" x14ac:dyDescent="0.3">
      <c r="A193">
        <v>53</v>
      </c>
      <c r="C193">
        <v>208</v>
      </c>
      <c r="D193" s="1">
        <v>44548</v>
      </c>
      <c r="E193">
        <v>0</v>
      </c>
      <c r="F193">
        <v>1</v>
      </c>
      <c r="G193">
        <v>11</v>
      </c>
      <c r="H193">
        <v>2</v>
      </c>
      <c r="I193" t="str">
        <f>_xlfn.XLOOKUP(ohrm_timesheet_item[[#This Row],[employee_id]],hs_hr_employee[emp_number],hs_hr_employee[Employee Name],"NF",0,1)</f>
        <v>x_Ajit Singh</v>
      </c>
      <c r="J193" t="str">
        <f>_xlfn.XLOOKUP(ohrm_timesheet_item[[#This Row],[project_id]],ohrm_project[project_id],ohrm_project[name],"NF",0,1)</f>
        <v>C210701-P1 [AMERICANA-Phase1]</v>
      </c>
      <c r="K193" t="str">
        <f>_xlfn.XLOOKUP(ohrm_timesheet_item[[#This Row],[activity_id]],ohrm_project_activity[activity_id],ohrm_project_activity[name],"NF",0,1)</f>
        <v>Development</v>
      </c>
      <c r="L193" s="5">
        <f>ohrm_timesheet_item[[#This Row],[duration]]/60/60</f>
        <v>0</v>
      </c>
      <c r="V193" s="5"/>
      <c r="W193" s="5"/>
      <c r="X193" s="5"/>
      <c r="Y193" s="5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</row>
    <row r="194" spans="1:55" x14ac:dyDescent="0.3">
      <c r="A194">
        <v>53</v>
      </c>
      <c r="C194">
        <v>209</v>
      </c>
      <c r="D194" s="1">
        <v>44549</v>
      </c>
      <c r="E194">
        <v>0</v>
      </c>
      <c r="F194">
        <v>1</v>
      </c>
      <c r="G194">
        <v>11</v>
      </c>
      <c r="H194">
        <v>2</v>
      </c>
      <c r="I194" t="str">
        <f>_xlfn.XLOOKUP(ohrm_timesheet_item[[#This Row],[employee_id]],hs_hr_employee[emp_number],hs_hr_employee[Employee Name],"NF",0,1)</f>
        <v>x_Ajit Singh</v>
      </c>
      <c r="J194" t="str">
        <f>_xlfn.XLOOKUP(ohrm_timesheet_item[[#This Row],[project_id]],ohrm_project[project_id],ohrm_project[name],"NF",0,1)</f>
        <v>C210701-P1 [AMERICANA-Phase1]</v>
      </c>
      <c r="K194" t="str">
        <f>_xlfn.XLOOKUP(ohrm_timesheet_item[[#This Row],[activity_id]],ohrm_project_activity[activity_id],ohrm_project_activity[name],"NF",0,1)</f>
        <v>Development</v>
      </c>
      <c r="L194" s="5">
        <f>ohrm_timesheet_item[[#This Row],[duration]]/60/60</f>
        <v>0</v>
      </c>
      <c r="V194" s="5"/>
      <c r="W194" s="5"/>
      <c r="X194" s="5"/>
      <c r="Y194" s="5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</row>
    <row r="195" spans="1:55" x14ac:dyDescent="0.3">
      <c r="A195">
        <v>60</v>
      </c>
      <c r="C195">
        <v>210</v>
      </c>
      <c r="D195" s="1">
        <v>44559</v>
      </c>
      <c r="E195">
        <v>32400</v>
      </c>
      <c r="F195">
        <v>2</v>
      </c>
      <c r="G195">
        <v>9</v>
      </c>
      <c r="H195">
        <v>7</v>
      </c>
      <c r="I195" t="str">
        <f>_xlfn.XLOOKUP(ohrm_timesheet_item[[#This Row],[employee_id]],hs_hr_employee[emp_number],hs_hr_employee[Employee Name],"NF",0,1)</f>
        <v>x_Uma Kumar</v>
      </c>
      <c r="J195" t="str">
        <f>_xlfn.XLOOKUP(ohrm_timesheet_item[[#This Row],[project_id]],ohrm_project[project_id],ohrm_project[name],"NF",0,1)</f>
        <v>Z210101-TEQMANTRA-ORG</v>
      </c>
      <c r="K195" t="str">
        <f>_xlfn.XLOOKUP(ohrm_timesheet_item[[#This Row],[activity_id]],ohrm_project_activity[activity_id],ohrm_project_activity[name],"NF",0,1)</f>
        <v>Internal Meeting</v>
      </c>
      <c r="L195" s="5">
        <f>ohrm_timesheet_item[[#This Row],[duration]]/60/60</f>
        <v>9</v>
      </c>
      <c r="V195" s="5"/>
      <c r="W195" s="5"/>
      <c r="X195" s="5"/>
      <c r="Y195" s="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</row>
    <row r="196" spans="1:55" x14ac:dyDescent="0.3">
      <c r="A196">
        <v>60</v>
      </c>
      <c r="C196">
        <v>211</v>
      </c>
      <c r="D196" s="1">
        <v>44560</v>
      </c>
      <c r="E196">
        <v>32400</v>
      </c>
      <c r="F196">
        <v>2</v>
      </c>
      <c r="G196">
        <v>9</v>
      </c>
      <c r="H196">
        <v>7</v>
      </c>
      <c r="I196" t="str">
        <f>_xlfn.XLOOKUP(ohrm_timesheet_item[[#This Row],[employee_id]],hs_hr_employee[emp_number],hs_hr_employee[Employee Name],"NF",0,1)</f>
        <v>x_Uma Kumar</v>
      </c>
      <c r="J196" t="str">
        <f>_xlfn.XLOOKUP(ohrm_timesheet_item[[#This Row],[project_id]],ohrm_project[project_id],ohrm_project[name],"NF",0,1)</f>
        <v>Z210101-TEQMANTRA-ORG</v>
      </c>
      <c r="K196" t="str">
        <f>_xlfn.XLOOKUP(ohrm_timesheet_item[[#This Row],[activity_id]],ohrm_project_activity[activity_id],ohrm_project_activity[name],"NF",0,1)</f>
        <v>Internal Meeting</v>
      </c>
      <c r="L196" s="5">
        <f>ohrm_timesheet_item[[#This Row],[duration]]/60/60</f>
        <v>9</v>
      </c>
      <c r="V196" s="5"/>
      <c r="W196" s="5"/>
      <c r="X196" s="5"/>
      <c r="Y196" s="5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</row>
    <row r="197" spans="1:55" x14ac:dyDescent="0.3">
      <c r="A197">
        <v>60</v>
      </c>
      <c r="C197">
        <v>212</v>
      </c>
      <c r="D197" s="1">
        <v>44561</v>
      </c>
      <c r="E197">
        <v>32400</v>
      </c>
      <c r="F197">
        <v>2</v>
      </c>
      <c r="G197">
        <v>9</v>
      </c>
      <c r="H197">
        <v>7</v>
      </c>
      <c r="I197" t="str">
        <f>_xlfn.XLOOKUP(ohrm_timesheet_item[[#This Row],[employee_id]],hs_hr_employee[emp_number],hs_hr_employee[Employee Name],"NF",0,1)</f>
        <v>x_Uma Kumar</v>
      </c>
      <c r="J197" t="str">
        <f>_xlfn.XLOOKUP(ohrm_timesheet_item[[#This Row],[project_id]],ohrm_project[project_id],ohrm_project[name],"NF",0,1)</f>
        <v>Z210101-TEQMANTRA-ORG</v>
      </c>
      <c r="K197" t="str">
        <f>_xlfn.XLOOKUP(ohrm_timesheet_item[[#This Row],[activity_id]],ohrm_project_activity[activity_id],ohrm_project_activity[name],"NF",0,1)</f>
        <v>Internal Meeting</v>
      </c>
      <c r="L197" s="5">
        <f>ohrm_timesheet_item[[#This Row],[duration]]/60/60</f>
        <v>9</v>
      </c>
      <c r="V197" s="5"/>
      <c r="W197" s="5"/>
      <c r="X197" s="5"/>
      <c r="Y197" s="5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</row>
    <row r="198" spans="1:55" x14ac:dyDescent="0.3">
      <c r="A198">
        <v>58</v>
      </c>
      <c r="C198">
        <v>213</v>
      </c>
      <c r="D198" s="1">
        <v>44557</v>
      </c>
      <c r="E198">
        <v>32400</v>
      </c>
      <c r="F198">
        <v>1</v>
      </c>
      <c r="G198">
        <v>11</v>
      </c>
      <c r="H198">
        <v>2</v>
      </c>
      <c r="I198" t="str">
        <f>_xlfn.XLOOKUP(ohrm_timesheet_item[[#This Row],[employee_id]],hs_hr_employee[emp_number],hs_hr_employee[Employee Name],"NF",0,1)</f>
        <v>x_Ajit Singh</v>
      </c>
      <c r="J198" t="str">
        <f>_xlfn.XLOOKUP(ohrm_timesheet_item[[#This Row],[project_id]],ohrm_project[project_id],ohrm_project[name],"NF",0,1)</f>
        <v>C210701-P1 [AMERICANA-Phase1]</v>
      </c>
      <c r="K198" t="str">
        <f>_xlfn.XLOOKUP(ohrm_timesheet_item[[#This Row],[activity_id]],ohrm_project_activity[activity_id],ohrm_project_activity[name],"NF",0,1)</f>
        <v>Development</v>
      </c>
      <c r="L198" s="5">
        <f>ohrm_timesheet_item[[#This Row],[duration]]/60/60</f>
        <v>9</v>
      </c>
      <c r="V198" s="5"/>
      <c r="W198" s="5"/>
      <c r="X198" s="5"/>
      <c r="Y198" s="5"/>
      <c r="Z198" s="5"/>
      <c r="AA198" s="5"/>
      <c r="AB198" s="5"/>
      <c r="AC198" s="5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</row>
    <row r="199" spans="1:55" x14ac:dyDescent="0.3">
      <c r="A199">
        <v>58</v>
      </c>
      <c r="C199">
        <v>214</v>
      </c>
      <c r="D199" s="1">
        <v>44558</v>
      </c>
      <c r="E199">
        <v>32400</v>
      </c>
      <c r="F199">
        <v>1</v>
      </c>
      <c r="G199">
        <v>11</v>
      </c>
      <c r="H199">
        <v>2</v>
      </c>
      <c r="I199" t="str">
        <f>_xlfn.XLOOKUP(ohrm_timesheet_item[[#This Row],[employee_id]],hs_hr_employee[emp_number],hs_hr_employee[Employee Name],"NF",0,1)</f>
        <v>x_Ajit Singh</v>
      </c>
      <c r="J199" t="str">
        <f>_xlfn.XLOOKUP(ohrm_timesheet_item[[#This Row],[project_id]],ohrm_project[project_id],ohrm_project[name],"NF",0,1)</f>
        <v>C210701-P1 [AMERICANA-Phase1]</v>
      </c>
      <c r="K199" t="str">
        <f>_xlfn.XLOOKUP(ohrm_timesheet_item[[#This Row],[activity_id]],ohrm_project_activity[activity_id],ohrm_project_activity[name],"NF",0,1)</f>
        <v>Development</v>
      </c>
      <c r="L199" s="5">
        <f>ohrm_timesheet_item[[#This Row],[duration]]/60/60</f>
        <v>9</v>
      </c>
      <c r="V199" s="5"/>
      <c r="W199" s="5"/>
      <c r="X199" s="5"/>
      <c r="Y199" s="5"/>
      <c r="Z199" s="5"/>
      <c r="AA199" s="5"/>
      <c r="AB199" s="5"/>
      <c r="AC199" s="5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</row>
    <row r="200" spans="1:55" x14ac:dyDescent="0.3">
      <c r="A200">
        <v>58</v>
      </c>
      <c r="C200">
        <v>215</v>
      </c>
      <c r="D200" s="1">
        <v>44559</v>
      </c>
      <c r="E200">
        <v>32400</v>
      </c>
      <c r="F200">
        <v>1</v>
      </c>
      <c r="G200">
        <v>11</v>
      </c>
      <c r="H200">
        <v>2</v>
      </c>
      <c r="I200" t="str">
        <f>_xlfn.XLOOKUP(ohrm_timesheet_item[[#This Row],[employee_id]],hs_hr_employee[emp_number],hs_hr_employee[Employee Name],"NF",0,1)</f>
        <v>x_Ajit Singh</v>
      </c>
      <c r="J200" t="str">
        <f>_xlfn.XLOOKUP(ohrm_timesheet_item[[#This Row],[project_id]],ohrm_project[project_id],ohrm_project[name],"NF",0,1)</f>
        <v>C210701-P1 [AMERICANA-Phase1]</v>
      </c>
      <c r="K200" t="str">
        <f>_xlfn.XLOOKUP(ohrm_timesheet_item[[#This Row],[activity_id]],ohrm_project_activity[activity_id],ohrm_project_activity[name],"NF",0,1)</f>
        <v>Development</v>
      </c>
      <c r="L200" s="5">
        <f>ohrm_timesheet_item[[#This Row],[duration]]/60/60</f>
        <v>9</v>
      </c>
      <c r="V200" s="5"/>
      <c r="W200" s="5"/>
      <c r="X200" s="5"/>
      <c r="Y200" s="5"/>
      <c r="Z200" s="5"/>
      <c r="AA200" s="5"/>
      <c r="AB200" s="5"/>
      <c r="AC200" s="5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</row>
    <row r="201" spans="1:55" x14ac:dyDescent="0.3">
      <c r="A201">
        <v>58</v>
      </c>
      <c r="C201">
        <v>216</v>
      </c>
      <c r="D201" s="1">
        <v>44560</v>
      </c>
      <c r="E201">
        <v>32400</v>
      </c>
      <c r="F201">
        <v>1</v>
      </c>
      <c r="G201">
        <v>11</v>
      </c>
      <c r="H201">
        <v>2</v>
      </c>
      <c r="I201" t="str">
        <f>_xlfn.XLOOKUP(ohrm_timesheet_item[[#This Row],[employee_id]],hs_hr_employee[emp_number],hs_hr_employee[Employee Name],"NF",0,1)</f>
        <v>x_Ajit Singh</v>
      </c>
      <c r="J201" t="str">
        <f>_xlfn.XLOOKUP(ohrm_timesheet_item[[#This Row],[project_id]],ohrm_project[project_id],ohrm_project[name],"NF",0,1)</f>
        <v>C210701-P1 [AMERICANA-Phase1]</v>
      </c>
      <c r="K201" t="str">
        <f>_xlfn.XLOOKUP(ohrm_timesheet_item[[#This Row],[activity_id]],ohrm_project_activity[activity_id],ohrm_project_activity[name],"NF",0,1)</f>
        <v>Development</v>
      </c>
      <c r="L201" s="5">
        <f>ohrm_timesheet_item[[#This Row],[duration]]/60/60</f>
        <v>9</v>
      </c>
      <c r="V201" s="5"/>
      <c r="W201" s="5"/>
      <c r="X201" s="5"/>
      <c r="Y201" s="5"/>
      <c r="Z201" s="5"/>
      <c r="AA201" s="5"/>
      <c r="AB201" s="5"/>
      <c r="AC201" s="5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</row>
    <row r="202" spans="1:55" x14ac:dyDescent="0.3">
      <c r="A202">
        <v>58</v>
      </c>
      <c r="C202">
        <v>217</v>
      </c>
      <c r="D202" s="1">
        <v>44561</v>
      </c>
      <c r="E202">
        <v>32400</v>
      </c>
      <c r="F202">
        <v>1</v>
      </c>
      <c r="G202">
        <v>11</v>
      </c>
      <c r="H202">
        <v>2</v>
      </c>
      <c r="I202" t="str">
        <f>_xlfn.XLOOKUP(ohrm_timesheet_item[[#This Row],[employee_id]],hs_hr_employee[emp_number],hs_hr_employee[Employee Name],"NF",0,1)</f>
        <v>x_Ajit Singh</v>
      </c>
      <c r="J202" t="str">
        <f>_xlfn.XLOOKUP(ohrm_timesheet_item[[#This Row],[project_id]],ohrm_project[project_id],ohrm_project[name],"NF",0,1)</f>
        <v>C210701-P1 [AMERICANA-Phase1]</v>
      </c>
      <c r="K202" t="str">
        <f>_xlfn.XLOOKUP(ohrm_timesheet_item[[#This Row],[activity_id]],ohrm_project_activity[activity_id],ohrm_project_activity[name],"NF",0,1)</f>
        <v>Development</v>
      </c>
      <c r="L202" s="5">
        <f>ohrm_timesheet_item[[#This Row],[duration]]/60/60</f>
        <v>9</v>
      </c>
      <c r="V202" s="5"/>
      <c r="W202" s="5"/>
      <c r="X202" s="5"/>
      <c r="Y202" s="5"/>
      <c r="Z202" s="5"/>
      <c r="AA202" s="5"/>
      <c r="AB202" s="5"/>
      <c r="AC202" s="5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</row>
    <row r="203" spans="1:55" x14ac:dyDescent="0.3">
      <c r="A203">
        <v>61</v>
      </c>
      <c r="B203" t="s">
        <v>740</v>
      </c>
      <c r="C203">
        <v>218</v>
      </c>
      <c r="D203" s="1">
        <v>44557</v>
      </c>
      <c r="E203">
        <v>32400</v>
      </c>
      <c r="F203">
        <v>2</v>
      </c>
      <c r="G203">
        <v>7</v>
      </c>
      <c r="H203">
        <v>11</v>
      </c>
      <c r="I203" t="str">
        <f>_xlfn.XLOOKUP(ohrm_timesheet_item[[#This Row],[employee_id]],hs_hr_employee[emp_number],hs_hr_employee[Employee Name],"NF",0,1)</f>
        <v>Shekhar Sharma</v>
      </c>
      <c r="J203" t="str">
        <f>_xlfn.XLOOKUP(ohrm_timesheet_item[[#This Row],[project_id]],ohrm_project[project_id],ohrm_project[name],"NF",0,1)</f>
        <v>Z210101-TEQMANTRA-ORG</v>
      </c>
      <c r="K203" t="str">
        <f>_xlfn.XLOOKUP(ohrm_timesheet_item[[#This Row],[activity_id]],ohrm_project_activity[activity_id],ohrm_project_activity[name],"NF",0,1)</f>
        <v>Training</v>
      </c>
      <c r="L203" s="5">
        <f>ohrm_timesheet_item[[#This Row],[duration]]/60/60</f>
        <v>9</v>
      </c>
      <c r="V203" s="5"/>
      <c r="W203" s="5"/>
      <c r="X203" s="5"/>
      <c r="Y203" s="5"/>
      <c r="Z203" s="5"/>
      <c r="AA203" s="5"/>
      <c r="AB203" s="5"/>
      <c r="AC203" s="5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</row>
    <row r="204" spans="1:55" x14ac:dyDescent="0.3">
      <c r="A204">
        <v>61</v>
      </c>
      <c r="B204" t="s">
        <v>741</v>
      </c>
      <c r="C204">
        <v>219</v>
      </c>
      <c r="D204" s="1">
        <v>44558</v>
      </c>
      <c r="E204">
        <v>32400</v>
      </c>
      <c r="F204">
        <v>2</v>
      </c>
      <c r="G204">
        <v>7</v>
      </c>
      <c r="H204">
        <v>11</v>
      </c>
      <c r="I204" t="str">
        <f>_xlfn.XLOOKUP(ohrm_timesheet_item[[#This Row],[employee_id]],hs_hr_employee[emp_number],hs_hr_employee[Employee Name],"NF",0,1)</f>
        <v>Shekhar Sharma</v>
      </c>
      <c r="J204" t="str">
        <f>_xlfn.XLOOKUP(ohrm_timesheet_item[[#This Row],[project_id]],ohrm_project[project_id],ohrm_project[name],"NF",0,1)</f>
        <v>Z210101-TEQMANTRA-ORG</v>
      </c>
      <c r="K204" t="str">
        <f>_xlfn.XLOOKUP(ohrm_timesheet_item[[#This Row],[activity_id]],ohrm_project_activity[activity_id],ohrm_project_activity[name],"NF",0,1)</f>
        <v>Training</v>
      </c>
      <c r="L204" s="5">
        <f>ohrm_timesheet_item[[#This Row],[duration]]/60/60</f>
        <v>9</v>
      </c>
      <c r="V204" s="5"/>
      <c r="W204" s="5"/>
      <c r="X204" s="5"/>
      <c r="Y204" s="5"/>
      <c r="Z204" s="5"/>
      <c r="AA204" s="5"/>
      <c r="AB204" s="5"/>
      <c r="AC204" s="5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</row>
    <row r="205" spans="1:55" x14ac:dyDescent="0.3">
      <c r="A205">
        <v>61</v>
      </c>
      <c r="B205" t="s">
        <v>742</v>
      </c>
      <c r="C205">
        <v>220</v>
      </c>
      <c r="D205" s="1">
        <v>44559</v>
      </c>
      <c r="E205">
        <v>32400</v>
      </c>
      <c r="F205">
        <v>2</v>
      </c>
      <c r="G205">
        <v>7</v>
      </c>
      <c r="H205">
        <v>11</v>
      </c>
      <c r="I205" t="str">
        <f>_xlfn.XLOOKUP(ohrm_timesheet_item[[#This Row],[employee_id]],hs_hr_employee[emp_number],hs_hr_employee[Employee Name],"NF",0,1)</f>
        <v>Shekhar Sharma</v>
      </c>
      <c r="J205" t="str">
        <f>_xlfn.XLOOKUP(ohrm_timesheet_item[[#This Row],[project_id]],ohrm_project[project_id],ohrm_project[name],"NF",0,1)</f>
        <v>Z210101-TEQMANTRA-ORG</v>
      </c>
      <c r="K205" t="str">
        <f>_xlfn.XLOOKUP(ohrm_timesheet_item[[#This Row],[activity_id]],ohrm_project_activity[activity_id],ohrm_project_activity[name],"NF",0,1)</f>
        <v>Training</v>
      </c>
      <c r="L205" s="5">
        <f>ohrm_timesheet_item[[#This Row],[duration]]/60/60</f>
        <v>9</v>
      </c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</row>
    <row r="206" spans="1:55" x14ac:dyDescent="0.3">
      <c r="A206">
        <v>61</v>
      </c>
      <c r="B206" t="s">
        <v>743</v>
      </c>
      <c r="C206">
        <v>221</v>
      </c>
      <c r="D206" s="1">
        <v>44560</v>
      </c>
      <c r="E206">
        <v>32400</v>
      </c>
      <c r="F206">
        <v>2</v>
      </c>
      <c r="G206">
        <v>7</v>
      </c>
      <c r="H206">
        <v>11</v>
      </c>
      <c r="I206" t="str">
        <f>_xlfn.XLOOKUP(ohrm_timesheet_item[[#This Row],[employee_id]],hs_hr_employee[emp_number],hs_hr_employee[Employee Name],"NF",0,1)</f>
        <v>Shekhar Sharma</v>
      </c>
      <c r="J206" t="str">
        <f>_xlfn.XLOOKUP(ohrm_timesheet_item[[#This Row],[project_id]],ohrm_project[project_id],ohrm_project[name],"NF",0,1)</f>
        <v>Z210101-TEQMANTRA-ORG</v>
      </c>
      <c r="K206" t="str">
        <f>_xlfn.XLOOKUP(ohrm_timesheet_item[[#This Row],[activity_id]],ohrm_project_activity[activity_id],ohrm_project_activity[name],"NF",0,1)</f>
        <v>Training</v>
      </c>
      <c r="L206" s="5">
        <f>ohrm_timesheet_item[[#This Row],[duration]]/60/60</f>
        <v>9</v>
      </c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</row>
    <row r="207" spans="1:55" x14ac:dyDescent="0.3">
      <c r="A207">
        <v>61</v>
      </c>
      <c r="B207" t="s">
        <v>744</v>
      </c>
      <c r="C207">
        <v>222</v>
      </c>
      <c r="D207" s="1">
        <v>44561</v>
      </c>
      <c r="E207">
        <v>32400</v>
      </c>
      <c r="F207">
        <v>2</v>
      </c>
      <c r="G207">
        <v>7</v>
      </c>
      <c r="H207">
        <v>11</v>
      </c>
      <c r="I207" t="str">
        <f>_xlfn.XLOOKUP(ohrm_timesheet_item[[#This Row],[employee_id]],hs_hr_employee[emp_number],hs_hr_employee[Employee Name],"NF",0,1)</f>
        <v>Shekhar Sharma</v>
      </c>
      <c r="J207" t="str">
        <f>_xlfn.XLOOKUP(ohrm_timesheet_item[[#This Row],[project_id]],ohrm_project[project_id],ohrm_project[name],"NF",0,1)</f>
        <v>Z210101-TEQMANTRA-ORG</v>
      </c>
      <c r="K207" t="str">
        <f>_xlfn.XLOOKUP(ohrm_timesheet_item[[#This Row],[activity_id]],ohrm_project_activity[activity_id],ohrm_project_activity[name],"NF",0,1)</f>
        <v>Training</v>
      </c>
      <c r="L207" s="5">
        <f>ohrm_timesheet_item[[#This Row],[duration]]/60/60</f>
        <v>9</v>
      </c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</row>
    <row r="208" spans="1:55" x14ac:dyDescent="0.3">
      <c r="A208">
        <v>68</v>
      </c>
      <c r="C208">
        <v>223</v>
      </c>
      <c r="D208" s="1">
        <v>44564</v>
      </c>
      <c r="E208">
        <v>32400</v>
      </c>
      <c r="F208">
        <v>2</v>
      </c>
      <c r="G208">
        <v>9</v>
      </c>
      <c r="H208">
        <v>7</v>
      </c>
      <c r="I208" t="str">
        <f>_xlfn.XLOOKUP(ohrm_timesheet_item[[#This Row],[employee_id]],hs_hr_employee[emp_number],hs_hr_employee[Employee Name],"NF",0,1)</f>
        <v>x_Uma Kumar</v>
      </c>
      <c r="J208" t="str">
        <f>_xlfn.XLOOKUP(ohrm_timesheet_item[[#This Row],[project_id]],ohrm_project[project_id],ohrm_project[name],"NF",0,1)</f>
        <v>Z210101-TEQMANTRA-ORG</v>
      </c>
      <c r="K208" t="str">
        <f>_xlfn.XLOOKUP(ohrm_timesheet_item[[#This Row],[activity_id]],ohrm_project_activity[activity_id],ohrm_project_activity[name],"NF",0,1)</f>
        <v>Internal Meeting</v>
      </c>
      <c r="L208" s="5">
        <f>ohrm_timesheet_item[[#This Row],[duration]]/60/60</f>
        <v>9</v>
      </c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</row>
    <row r="209" spans="1:55" x14ac:dyDescent="0.3">
      <c r="A209">
        <v>68</v>
      </c>
      <c r="C209">
        <v>224</v>
      </c>
      <c r="D209" s="1">
        <v>44565</v>
      </c>
      <c r="E209">
        <v>32400</v>
      </c>
      <c r="F209">
        <v>2</v>
      </c>
      <c r="G209">
        <v>9</v>
      </c>
      <c r="H209">
        <v>7</v>
      </c>
      <c r="I209" t="str">
        <f>_xlfn.XLOOKUP(ohrm_timesheet_item[[#This Row],[employee_id]],hs_hr_employee[emp_number],hs_hr_employee[Employee Name],"NF",0,1)</f>
        <v>x_Uma Kumar</v>
      </c>
      <c r="J209" t="str">
        <f>_xlfn.XLOOKUP(ohrm_timesheet_item[[#This Row],[project_id]],ohrm_project[project_id],ohrm_project[name],"NF",0,1)</f>
        <v>Z210101-TEQMANTRA-ORG</v>
      </c>
      <c r="K209" t="str">
        <f>_xlfn.XLOOKUP(ohrm_timesheet_item[[#This Row],[activity_id]],ohrm_project_activity[activity_id],ohrm_project_activity[name],"NF",0,1)</f>
        <v>Internal Meeting</v>
      </c>
      <c r="L209" s="5">
        <f>ohrm_timesheet_item[[#This Row],[duration]]/60/60</f>
        <v>9</v>
      </c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</row>
    <row r="210" spans="1:55" x14ac:dyDescent="0.3">
      <c r="A210">
        <v>68</v>
      </c>
      <c r="C210">
        <v>225</v>
      </c>
      <c r="D210" s="1">
        <v>44566</v>
      </c>
      <c r="E210">
        <v>32400</v>
      </c>
      <c r="F210">
        <v>2</v>
      </c>
      <c r="G210">
        <v>9</v>
      </c>
      <c r="H210">
        <v>7</v>
      </c>
      <c r="I210" t="str">
        <f>_xlfn.XLOOKUP(ohrm_timesheet_item[[#This Row],[employee_id]],hs_hr_employee[emp_number],hs_hr_employee[Employee Name],"NF",0,1)</f>
        <v>x_Uma Kumar</v>
      </c>
      <c r="J210" t="str">
        <f>_xlfn.XLOOKUP(ohrm_timesheet_item[[#This Row],[project_id]],ohrm_project[project_id],ohrm_project[name],"NF",0,1)</f>
        <v>Z210101-TEQMANTRA-ORG</v>
      </c>
      <c r="K210" t="str">
        <f>_xlfn.XLOOKUP(ohrm_timesheet_item[[#This Row],[activity_id]],ohrm_project_activity[activity_id],ohrm_project_activity[name],"NF",0,1)</f>
        <v>Internal Meeting</v>
      </c>
      <c r="L210" s="5">
        <f>ohrm_timesheet_item[[#This Row],[duration]]/60/60</f>
        <v>9</v>
      </c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</row>
    <row r="211" spans="1:55" x14ac:dyDescent="0.3">
      <c r="A211">
        <v>68</v>
      </c>
      <c r="C211">
        <v>226</v>
      </c>
      <c r="D211" s="1">
        <v>44567</v>
      </c>
      <c r="E211">
        <v>32400</v>
      </c>
      <c r="F211">
        <v>2</v>
      </c>
      <c r="G211">
        <v>9</v>
      </c>
      <c r="H211">
        <v>7</v>
      </c>
      <c r="I211" t="str">
        <f>_xlfn.XLOOKUP(ohrm_timesheet_item[[#This Row],[employee_id]],hs_hr_employee[emp_number],hs_hr_employee[Employee Name],"NF",0,1)</f>
        <v>x_Uma Kumar</v>
      </c>
      <c r="J211" t="str">
        <f>_xlfn.XLOOKUP(ohrm_timesheet_item[[#This Row],[project_id]],ohrm_project[project_id],ohrm_project[name],"NF",0,1)</f>
        <v>Z210101-TEQMANTRA-ORG</v>
      </c>
      <c r="K211" t="str">
        <f>_xlfn.XLOOKUP(ohrm_timesheet_item[[#This Row],[activity_id]],ohrm_project_activity[activity_id],ohrm_project_activity[name],"NF",0,1)</f>
        <v>Internal Meeting</v>
      </c>
      <c r="L211" s="5">
        <f>ohrm_timesheet_item[[#This Row],[duration]]/60/60</f>
        <v>9</v>
      </c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</row>
    <row r="212" spans="1:55" x14ac:dyDescent="0.3">
      <c r="A212">
        <v>68</v>
      </c>
      <c r="C212">
        <v>227</v>
      </c>
      <c r="D212" s="1">
        <v>44568</v>
      </c>
      <c r="E212">
        <v>32400</v>
      </c>
      <c r="F212">
        <v>2</v>
      </c>
      <c r="G212">
        <v>9</v>
      </c>
      <c r="H212">
        <v>7</v>
      </c>
      <c r="I212" t="str">
        <f>_xlfn.XLOOKUP(ohrm_timesheet_item[[#This Row],[employee_id]],hs_hr_employee[emp_number],hs_hr_employee[Employee Name],"NF",0,1)</f>
        <v>x_Uma Kumar</v>
      </c>
      <c r="J212" t="str">
        <f>_xlfn.XLOOKUP(ohrm_timesheet_item[[#This Row],[project_id]],ohrm_project[project_id],ohrm_project[name],"NF",0,1)</f>
        <v>Z210101-TEQMANTRA-ORG</v>
      </c>
      <c r="K212" t="str">
        <f>_xlfn.XLOOKUP(ohrm_timesheet_item[[#This Row],[activity_id]],ohrm_project_activity[activity_id],ohrm_project_activity[name],"NF",0,1)</f>
        <v>Internal Meeting</v>
      </c>
      <c r="L212" s="5">
        <f>ohrm_timesheet_item[[#This Row],[duration]]/60/60</f>
        <v>9</v>
      </c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</row>
    <row r="213" spans="1:55" x14ac:dyDescent="0.3">
      <c r="A213">
        <v>63</v>
      </c>
      <c r="C213">
        <v>228</v>
      </c>
      <c r="D213" s="1">
        <v>44564</v>
      </c>
      <c r="E213">
        <v>32400</v>
      </c>
      <c r="F213">
        <v>1</v>
      </c>
      <c r="G213">
        <v>11</v>
      </c>
      <c r="H213">
        <v>2</v>
      </c>
      <c r="I213" t="str">
        <f>_xlfn.XLOOKUP(ohrm_timesheet_item[[#This Row],[employee_id]],hs_hr_employee[emp_number],hs_hr_employee[Employee Name],"NF",0,1)</f>
        <v>x_Ajit Singh</v>
      </c>
      <c r="J213" t="str">
        <f>_xlfn.XLOOKUP(ohrm_timesheet_item[[#This Row],[project_id]],ohrm_project[project_id],ohrm_project[name],"NF",0,1)</f>
        <v>C210701-P1 [AMERICANA-Phase1]</v>
      </c>
      <c r="K213" t="str">
        <f>_xlfn.XLOOKUP(ohrm_timesheet_item[[#This Row],[activity_id]],ohrm_project_activity[activity_id],ohrm_project_activity[name],"NF",0,1)</f>
        <v>Development</v>
      </c>
      <c r="L213" s="5">
        <f>ohrm_timesheet_item[[#This Row],[duration]]/60/60</f>
        <v>9</v>
      </c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</row>
    <row r="214" spans="1:55" x14ac:dyDescent="0.3">
      <c r="A214">
        <v>63</v>
      </c>
      <c r="C214">
        <v>229</v>
      </c>
      <c r="D214" s="1">
        <v>44565</v>
      </c>
      <c r="E214">
        <v>32400</v>
      </c>
      <c r="F214">
        <v>1</v>
      </c>
      <c r="G214">
        <v>11</v>
      </c>
      <c r="H214">
        <v>2</v>
      </c>
      <c r="I214" t="str">
        <f>_xlfn.XLOOKUP(ohrm_timesheet_item[[#This Row],[employee_id]],hs_hr_employee[emp_number],hs_hr_employee[Employee Name],"NF",0,1)</f>
        <v>x_Ajit Singh</v>
      </c>
      <c r="J214" t="str">
        <f>_xlfn.XLOOKUP(ohrm_timesheet_item[[#This Row],[project_id]],ohrm_project[project_id],ohrm_project[name],"NF",0,1)</f>
        <v>C210701-P1 [AMERICANA-Phase1]</v>
      </c>
      <c r="K214" t="str">
        <f>_xlfn.XLOOKUP(ohrm_timesheet_item[[#This Row],[activity_id]],ohrm_project_activity[activity_id],ohrm_project_activity[name],"NF",0,1)</f>
        <v>Development</v>
      </c>
      <c r="L214" s="5">
        <f>ohrm_timesheet_item[[#This Row],[duration]]/60/60</f>
        <v>9</v>
      </c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</row>
    <row r="215" spans="1:55" x14ac:dyDescent="0.3">
      <c r="A215">
        <v>63</v>
      </c>
      <c r="C215">
        <v>230</v>
      </c>
      <c r="D215" s="1">
        <v>44566</v>
      </c>
      <c r="E215">
        <v>32400</v>
      </c>
      <c r="F215">
        <v>1</v>
      </c>
      <c r="G215">
        <v>11</v>
      </c>
      <c r="H215">
        <v>2</v>
      </c>
      <c r="I215" t="str">
        <f>_xlfn.XLOOKUP(ohrm_timesheet_item[[#This Row],[employee_id]],hs_hr_employee[emp_number],hs_hr_employee[Employee Name],"NF",0,1)</f>
        <v>x_Ajit Singh</v>
      </c>
      <c r="J215" t="str">
        <f>_xlfn.XLOOKUP(ohrm_timesheet_item[[#This Row],[project_id]],ohrm_project[project_id],ohrm_project[name],"NF",0,1)</f>
        <v>C210701-P1 [AMERICANA-Phase1]</v>
      </c>
      <c r="K215" t="str">
        <f>_xlfn.XLOOKUP(ohrm_timesheet_item[[#This Row],[activity_id]],ohrm_project_activity[activity_id],ohrm_project_activity[name],"NF",0,1)</f>
        <v>Development</v>
      </c>
      <c r="L215" s="5">
        <f>ohrm_timesheet_item[[#This Row],[duration]]/60/60</f>
        <v>9</v>
      </c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</row>
    <row r="216" spans="1:55" x14ac:dyDescent="0.3">
      <c r="A216">
        <v>63</v>
      </c>
      <c r="C216">
        <v>231</v>
      </c>
      <c r="D216" s="1">
        <v>44567</v>
      </c>
      <c r="E216">
        <v>32400</v>
      </c>
      <c r="F216">
        <v>1</v>
      </c>
      <c r="G216">
        <v>11</v>
      </c>
      <c r="H216">
        <v>2</v>
      </c>
      <c r="I216" t="str">
        <f>_xlfn.XLOOKUP(ohrm_timesheet_item[[#This Row],[employee_id]],hs_hr_employee[emp_number],hs_hr_employee[Employee Name],"NF",0,1)</f>
        <v>x_Ajit Singh</v>
      </c>
      <c r="J216" t="str">
        <f>_xlfn.XLOOKUP(ohrm_timesheet_item[[#This Row],[project_id]],ohrm_project[project_id],ohrm_project[name],"NF",0,1)</f>
        <v>C210701-P1 [AMERICANA-Phase1]</v>
      </c>
      <c r="K216" t="str">
        <f>_xlfn.XLOOKUP(ohrm_timesheet_item[[#This Row],[activity_id]],ohrm_project_activity[activity_id],ohrm_project_activity[name],"NF",0,1)</f>
        <v>Development</v>
      </c>
      <c r="L216" s="5">
        <f>ohrm_timesheet_item[[#This Row],[duration]]/60/60</f>
        <v>9</v>
      </c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</row>
    <row r="217" spans="1:55" x14ac:dyDescent="0.3">
      <c r="A217">
        <v>63</v>
      </c>
      <c r="C217">
        <v>232</v>
      </c>
      <c r="D217" s="1">
        <v>44568</v>
      </c>
      <c r="E217">
        <v>32400</v>
      </c>
      <c r="F217">
        <v>1</v>
      </c>
      <c r="G217">
        <v>11</v>
      </c>
      <c r="H217">
        <v>2</v>
      </c>
      <c r="I217" t="str">
        <f>_xlfn.XLOOKUP(ohrm_timesheet_item[[#This Row],[employee_id]],hs_hr_employee[emp_number],hs_hr_employee[Employee Name],"NF",0,1)</f>
        <v>x_Ajit Singh</v>
      </c>
      <c r="J217" t="str">
        <f>_xlfn.XLOOKUP(ohrm_timesheet_item[[#This Row],[project_id]],ohrm_project[project_id],ohrm_project[name],"NF",0,1)</f>
        <v>C210701-P1 [AMERICANA-Phase1]</v>
      </c>
      <c r="K217" t="str">
        <f>_xlfn.XLOOKUP(ohrm_timesheet_item[[#This Row],[activity_id]],ohrm_project_activity[activity_id],ohrm_project_activity[name],"NF",0,1)</f>
        <v>Development</v>
      </c>
      <c r="L217" s="5">
        <f>ohrm_timesheet_item[[#This Row],[duration]]/60/60</f>
        <v>9</v>
      </c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</row>
    <row r="218" spans="1:55" x14ac:dyDescent="0.3">
      <c r="A218">
        <v>70</v>
      </c>
      <c r="C218">
        <v>233</v>
      </c>
      <c r="D218" s="1">
        <v>44571</v>
      </c>
      <c r="E218">
        <v>32400</v>
      </c>
      <c r="F218">
        <v>1</v>
      </c>
      <c r="G218">
        <v>11</v>
      </c>
      <c r="H218">
        <v>2</v>
      </c>
      <c r="I218" t="str">
        <f>_xlfn.XLOOKUP(ohrm_timesheet_item[[#This Row],[employee_id]],hs_hr_employee[emp_number],hs_hr_employee[Employee Name],"NF",0,1)</f>
        <v>x_Ajit Singh</v>
      </c>
      <c r="J218" t="str">
        <f>_xlfn.XLOOKUP(ohrm_timesheet_item[[#This Row],[project_id]],ohrm_project[project_id],ohrm_project[name],"NF",0,1)</f>
        <v>C210701-P1 [AMERICANA-Phase1]</v>
      </c>
      <c r="K218" t="str">
        <f>_xlfn.XLOOKUP(ohrm_timesheet_item[[#This Row],[activity_id]],ohrm_project_activity[activity_id],ohrm_project_activity[name],"NF",0,1)</f>
        <v>Development</v>
      </c>
      <c r="L218" s="5">
        <f>ohrm_timesheet_item[[#This Row],[duration]]/60/60</f>
        <v>9</v>
      </c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</row>
    <row r="219" spans="1:55" x14ac:dyDescent="0.3">
      <c r="A219">
        <v>70</v>
      </c>
      <c r="C219">
        <v>234</v>
      </c>
      <c r="D219" s="1">
        <v>44572</v>
      </c>
      <c r="E219">
        <v>32400</v>
      </c>
      <c r="F219">
        <v>1</v>
      </c>
      <c r="G219">
        <v>11</v>
      </c>
      <c r="H219">
        <v>2</v>
      </c>
      <c r="I219" t="str">
        <f>_xlfn.XLOOKUP(ohrm_timesheet_item[[#This Row],[employee_id]],hs_hr_employee[emp_number],hs_hr_employee[Employee Name],"NF",0,1)</f>
        <v>x_Ajit Singh</v>
      </c>
      <c r="J219" t="str">
        <f>_xlfn.XLOOKUP(ohrm_timesheet_item[[#This Row],[project_id]],ohrm_project[project_id],ohrm_project[name],"NF",0,1)</f>
        <v>C210701-P1 [AMERICANA-Phase1]</v>
      </c>
      <c r="K219" t="str">
        <f>_xlfn.XLOOKUP(ohrm_timesheet_item[[#This Row],[activity_id]],ohrm_project_activity[activity_id],ohrm_project_activity[name],"NF",0,1)</f>
        <v>Development</v>
      </c>
      <c r="L219" s="5">
        <f>ohrm_timesheet_item[[#This Row],[duration]]/60/60</f>
        <v>9</v>
      </c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</row>
    <row r="220" spans="1:55" x14ac:dyDescent="0.3">
      <c r="A220">
        <v>70</v>
      </c>
      <c r="C220">
        <v>235</v>
      </c>
      <c r="D220" s="1">
        <v>44573</v>
      </c>
      <c r="E220">
        <v>32400</v>
      </c>
      <c r="F220">
        <v>1</v>
      </c>
      <c r="G220">
        <v>11</v>
      </c>
      <c r="H220">
        <v>2</v>
      </c>
      <c r="I220" t="str">
        <f>_xlfn.XLOOKUP(ohrm_timesheet_item[[#This Row],[employee_id]],hs_hr_employee[emp_number],hs_hr_employee[Employee Name],"NF",0,1)</f>
        <v>x_Ajit Singh</v>
      </c>
      <c r="J220" t="str">
        <f>_xlfn.XLOOKUP(ohrm_timesheet_item[[#This Row],[project_id]],ohrm_project[project_id],ohrm_project[name],"NF",0,1)</f>
        <v>C210701-P1 [AMERICANA-Phase1]</v>
      </c>
      <c r="K220" t="str">
        <f>_xlfn.XLOOKUP(ohrm_timesheet_item[[#This Row],[activity_id]],ohrm_project_activity[activity_id],ohrm_project_activity[name],"NF",0,1)</f>
        <v>Development</v>
      </c>
      <c r="L220" s="5">
        <f>ohrm_timesheet_item[[#This Row],[duration]]/60/60</f>
        <v>9</v>
      </c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</row>
    <row r="221" spans="1:55" x14ac:dyDescent="0.3">
      <c r="A221">
        <v>70</v>
      </c>
      <c r="C221">
        <v>236</v>
      </c>
      <c r="D221" s="1">
        <v>44574</v>
      </c>
      <c r="E221">
        <v>32400</v>
      </c>
      <c r="F221">
        <v>1</v>
      </c>
      <c r="G221">
        <v>11</v>
      </c>
      <c r="H221">
        <v>2</v>
      </c>
      <c r="I221" t="str">
        <f>_xlfn.XLOOKUP(ohrm_timesheet_item[[#This Row],[employee_id]],hs_hr_employee[emp_number],hs_hr_employee[Employee Name],"NF",0,1)</f>
        <v>x_Ajit Singh</v>
      </c>
      <c r="J221" t="str">
        <f>_xlfn.XLOOKUP(ohrm_timesheet_item[[#This Row],[project_id]],ohrm_project[project_id],ohrm_project[name],"NF",0,1)</f>
        <v>C210701-P1 [AMERICANA-Phase1]</v>
      </c>
      <c r="K221" t="str">
        <f>_xlfn.XLOOKUP(ohrm_timesheet_item[[#This Row],[activity_id]],ohrm_project_activity[activity_id],ohrm_project_activity[name],"NF",0,1)</f>
        <v>Development</v>
      </c>
      <c r="L221" s="5">
        <f>ohrm_timesheet_item[[#This Row],[duration]]/60/60</f>
        <v>9</v>
      </c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</row>
    <row r="222" spans="1:55" x14ac:dyDescent="0.3">
      <c r="A222">
        <v>71</v>
      </c>
      <c r="C222">
        <v>237</v>
      </c>
      <c r="D222" s="1">
        <v>44571</v>
      </c>
      <c r="E222">
        <v>32400</v>
      </c>
      <c r="F222">
        <v>2</v>
      </c>
      <c r="G222">
        <v>9</v>
      </c>
      <c r="H222">
        <v>9</v>
      </c>
      <c r="I222" t="str">
        <f>_xlfn.XLOOKUP(ohrm_timesheet_item[[#This Row],[employee_id]],hs_hr_employee[emp_number],hs_hr_employee[Employee Name],"NF",0,1)</f>
        <v>x_Uma Kumar</v>
      </c>
      <c r="J222" t="str">
        <f>_xlfn.XLOOKUP(ohrm_timesheet_item[[#This Row],[project_id]],ohrm_project[project_id],ohrm_project[name],"NF",0,1)</f>
        <v>Z210101-TEQMANTRA-ORG</v>
      </c>
      <c r="K222" t="str">
        <f>_xlfn.XLOOKUP(ohrm_timesheet_item[[#This Row],[activity_id]],ohrm_project_activity[activity_id],ohrm_project_activity[name],"NF",0,1)</f>
        <v>Continuous Improvement</v>
      </c>
      <c r="L222" s="5">
        <f>ohrm_timesheet_item[[#This Row],[duration]]/60/60</f>
        <v>9</v>
      </c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</row>
    <row r="223" spans="1:55" x14ac:dyDescent="0.3">
      <c r="A223">
        <v>71</v>
      </c>
      <c r="C223">
        <v>238</v>
      </c>
      <c r="D223" s="1">
        <v>44572</v>
      </c>
      <c r="E223">
        <v>32400</v>
      </c>
      <c r="F223">
        <v>2</v>
      </c>
      <c r="G223">
        <v>9</v>
      </c>
      <c r="H223">
        <v>9</v>
      </c>
      <c r="I223" t="str">
        <f>_xlfn.XLOOKUP(ohrm_timesheet_item[[#This Row],[employee_id]],hs_hr_employee[emp_number],hs_hr_employee[Employee Name],"NF",0,1)</f>
        <v>x_Uma Kumar</v>
      </c>
      <c r="J223" t="str">
        <f>_xlfn.XLOOKUP(ohrm_timesheet_item[[#This Row],[project_id]],ohrm_project[project_id],ohrm_project[name],"NF",0,1)</f>
        <v>Z210101-TEQMANTRA-ORG</v>
      </c>
      <c r="K223" t="str">
        <f>_xlfn.XLOOKUP(ohrm_timesheet_item[[#This Row],[activity_id]],ohrm_project_activity[activity_id],ohrm_project_activity[name],"NF",0,1)</f>
        <v>Continuous Improvement</v>
      </c>
      <c r="L223" s="5">
        <f>ohrm_timesheet_item[[#This Row],[duration]]/60/60</f>
        <v>9</v>
      </c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</row>
    <row r="224" spans="1:55" x14ac:dyDescent="0.3">
      <c r="A224">
        <v>71</v>
      </c>
      <c r="C224">
        <v>239</v>
      </c>
      <c r="D224" s="1">
        <v>44573</v>
      </c>
      <c r="E224">
        <v>32400</v>
      </c>
      <c r="F224">
        <v>2</v>
      </c>
      <c r="G224">
        <v>9</v>
      </c>
      <c r="H224">
        <v>9</v>
      </c>
      <c r="I224" t="str">
        <f>_xlfn.XLOOKUP(ohrm_timesheet_item[[#This Row],[employee_id]],hs_hr_employee[emp_number],hs_hr_employee[Employee Name],"NF",0,1)</f>
        <v>x_Uma Kumar</v>
      </c>
      <c r="J224" t="str">
        <f>_xlfn.XLOOKUP(ohrm_timesheet_item[[#This Row],[project_id]],ohrm_project[project_id],ohrm_project[name],"NF",0,1)</f>
        <v>Z210101-TEQMANTRA-ORG</v>
      </c>
      <c r="K224" t="str">
        <f>_xlfn.XLOOKUP(ohrm_timesheet_item[[#This Row],[activity_id]],ohrm_project_activity[activity_id],ohrm_project_activity[name],"NF",0,1)</f>
        <v>Continuous Improvement</v>
      </c>
      <c r="L224" s="5">
        <f>ohrm_timesheet_item[[#This Row],[duration]]/60/60</f>
        <v>9</v>
      </c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</row>
    <row r="225" spans="1:55" x14ac:dyDescent="0.3">
      <c r="A225">
        <v>71</v>
      </c>
      <c r="C225">
        <v>240</v>
      </c>
      <c r="D225" s="1">
        <v>44574</v>
      </c>
      <c r="E225">
        <v>32400</v>
      </c>
      <c r="F225">
        <v>2</v>
      </c>
      <c r="G225">
        <v>9</v>
      </c>
      <c r="H225">
        <v>9</v>
      </c>
      <c r="I225" t="str">
        <f>_xlfn.XLOOKUP(ohrm_timesheet_item[[#This Row],[employee_id]],hs_hr_employee[emp_number],hs_hr_employee[Employee Name],"NF",0,1)</f>
        <v>x_Uma Kumar</v>
      </c>
      <c r="J225" t="str">
        <f>_xlfn.XLOOKUP(ohrm_timesheet_item[[#This Row],[project_id]],ohrm_project[project_id],ohrm_project[name],"NF",0,1)</f>
        <v>Z210101-TEQMANTRA-ORG</v>
      </c>
      <c r="K225" t="str">
        <f>_xlfn.XLOOKUP(ohrm_timesheet_item[[#This Row],[activity_id]],ohrm_project_activity[activity_id],ohrm_project_activity[name],"NF",0,1)</f>
        <v>Continuous Improvement</v>
      </c>
      <c r="L225" s="5">
        <f>ohrm_timesheet_item[[#This Row],[duration]]/60/60</f>
        <v>9</v>
      </c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</row>
    <row r="226" spans="1:55" x14ac:dyDescent="0.3">
      <c r="A226">
        <v>71</v>
      </c>
      <c r="C226">
        <v>241</v>
      </c>
      <c r="D226" s="1">
        <v>44575</v>
      </c>
      <c r="E226">
        <v>32400</v>
      </c>
      <c r="F226">
        <v>2</v>
      </c>
      <c r="G226">
        <v>9</v>
      </c>
      <c r="H226">
        <v>9</v>
      </c>
      <c r="I226" t="str">
        <f>_xlfn.XLOOKUP(ohrm_timesheet_item[[#This Row],[employee_id]],hs_hr_employee[emp_number],hs_hr_employee[Employee Name],"NF",0,1)</f>
        <v>x_Uma Kumar</v>
      </c>
      <c r="J226" t="str">
        <f>_xlfn.XLOOKUP(ohrm_timesheet_item[[#This Row],[project_id]],ohrm_project[project_id],ohrm_project[name],"NF",0,1)</f>
        <v>Z210101-TEQMANTRA-ORG</v>
      </c>
      <c r="K226" t="str">
        <f>_xlfn.XLOOKUP(ohrm_timesheet_item[[#This Row],[activity_id]],ohrm_project_activity[activity_id],ohrm_project_activity[name],"NF",0,1)</f>
        <v>Continuous Improvement</v>
      </c>
      <c r="L226" s="5">
        <f>ohrm_timesheet_item[[#This Row],[duration]]/60/60</f>
        <v>9</v>
      </c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</row>
    <row r="227" spans="1:55" x14ac:dyDescent="0.3">
      <c r="A227">
        <v>62</v>
      </c>
      <c r="B227" t="s">
        <v>745</v>
      </c>
      <c r="C227">
        <v>242</v>
      </c>
      <c r="D227" s="1">
        <v>44564</v>
      </c>
      <c r="E227">
        <v>32400</v>
      </c>
      <c r="F227">
        <v>2</v>
      </c>
      <c r="G227">
        <v>7</v>
      </c>
      <c r="H227">
        <v>11</v>
      </c>
      <c r="I227" t="str">
        <f>_xlfn.XLOOKUP(ohrm_timesheet_item[[#This Row],[employee_id]],hs_hr_employee[emp_number],hs_hr_employee[Employee Name],"NF",0,1)</f>
        <v>Shekhar Sharma</v>
      </c>
      <c r="J227" t="str">
        <f>_xlfn.XLOOKUP(ohrm_timesheet_item[[#This Row],[project_id]],ohrm_project[project_id],ohrm_project[name],"NF",0,1)</f>
        <v>Z210101-TEQMANTRA-ORG</v>
      </c>
      <c r="K227" t="str">
        <f>_xlfn.XLOOKUP(ohrm_timesheet_item[[#This Row],[activity_id]],ohrm_project_activity[activity_id],ohrm_project_activity[name],"NF",0,1)</f>
        <v>Training</v>
      </c>
      <c r="L227" s="5">
        <f>ohrm_timesheet_item[[#This Row],[duration]]/60/60</f>
        <v>9</v>
      </c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</row>
    <row r="228" spans="1:55" x14ac:dyDescent="0.3">
      <c r="A228">
        <v>62</v>
      </c>
      <c r="B228" t="s">
        <v>746</v>
      </c>
      <c r="C228">
        <v>243</v>
      </c>
      <c r="D228" s="1">
        <v>44565</v>
      </c>
      <c r="E228">
        <v>32400</v>
      </c>
      <c r="F228">
        <v>2</v>
      </c>
      <c r="G228">
        <v>7</v>
      </c>
      <c r="H228">
        <v>11</v>
      </c>
      <c r="I228" t="str">
        <f>_xlfn.XLOOKUP(ohrm_timesheet_item[[#This Row],[employee_id]],hs_hr_employee[emp_number],hs_hr_employee[Employee Name],"NF",0,1)</f>
        <v>Shekhar Sharma</v>
      </c>
      <c r="J228" t="str">
        <f>_xlfn.XLOOKUP(ohrm_timesheet_item[[#This Row],[project_id]],ohrm_project[project_id],ohrm_project[name],"NF",0,1)</f>
        <v>Z210101-TEQMANTRA-ORG</v>
      </c>
      <c r="K228" t="str">
        <f>_xlfn.XLOOKUP(ohrm_timesheet_item[[#This Row],[activity_id]],ohrm_project_activity[activity_id],ohrm_project_activity[name],"NF",0,1)</f>
        <v>Training</v>
      </c>
      <c r="L228" s="5">
        <f>ohrm_timesheet_item[[#This Row],[duration]]/60/60</f>
        <v>9</v>
      </c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</row>
    <row r="229" spans="1:55" x14ac:dyDescent="0.3">
      <c r="A229">
        <v>62</v>
      </c>
      <c r="B229" t="s">
        <v>747</v>
      </c>
      <c r="C229">
        <v>244</v>
      </c>
      <c r="D229" s="1">
        <v>44566</v>
      </c>
      <c r="E229">
        <v>32400</v>
      </c>
      <c r="F229">
        <v>2</v>
      </c>
      <c r="G229">
        <v>7</v>
      </c>
      <c r="H229">
        <v>11</v>
      </c>
      <c r="I229" t="str">
        <f>_xlfn.XLOOKUP(ohrm_timesheet_item[[#This Row],[employee_id]],hs_hr_employee[emp_number],hs_hr_employee[Employee Name],"NF",0,1)</f>
        <v>Shekhar Sharma</v>
      </c>
      <c r="J229" t="str">
        <f>_xlfn.XLOOKUP(ohrm_timesheet_item[[#This Row],[project_id]],ohrm_project[project_id],ohrm_project[name],"NF",0,1)</f>
        <v>Z210101-TEQMANTRA-ORG</v>
      </c>
      <c r="K229" t="str">
        <f>_xlfn.XLOOKUP(ohrm_timesheet_item[[#This Row],[activity_id]],ohrm_project_activity[activity_id],ohrm_project_activity[name],"NF",0,1)</f>
        <v>Training</v>
      </c>
      <c r="L229" s="5">
        <f>ohrm_timesheet_item[[#This Row],[duration]]/60/60</f>
        <v>9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</row>
    <row r="230" spans="1:55" x14ac:dyDescent="0.3">
      <c r="A230">
        <v>62</v>
      </c>
      <c r="C230">
        <v>245</v>
      </c>
      <c r="D230" s="1">
        <v>44567</v>
      </c>
      <c r="E230">
        <v>32400</v>
      </c>
      <c r="F230">
        <v>2</v>
      </c>
      <c r="G230">
        <v>7</v>
      </c>
      <c r="H230">
        <v>11</v>
      </c>
      <c r="I230" t="str">
        <f>_xlfn.XLOOKUP(ohrm_timesheet_item[[#This Row],[employee_id]],hs_hr_employee[emp_number],hs_hr_employee[Employee Name],"NF",0,1)</f>
        <v>Shekhar Sharma</v>
      </c>
      <c r="J230" t="str">
        <f>_xlfn.XLOOKUP(ohrm_timesheet_item[[#This Row],[project_id]],ohrm_project[project_id],ohrm_project[name],"NF",0,1)</f>
        <v>Z210101-TEQMANTRA-ORG</v>
      </c>
      <c r="K230" t="str">
        <f>_xlfn.XLOOKUP(ohrm_timesheet_item[[#This Row],[activity_id]],ohrm_project_activity[activity_id],ohrm_project_activity[name],"NF",0,1)</f>
        <v>Training</v>
      </c>
      <c r="L230" s="5">
        <f>ohrm_timesheet_item[[#This Row],[duration]]/60/60</f>
        <v>9</v>
      </c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</row>
    <row r="231" spans="1:55" x14ac:dyDescent="0.3">
      <c r="A231">
        <v>62</v>
      </c>
      <c r="C231">
        <v>246</v>
      </c>
      <c r="D231" s="1">
        <v>44568</v>
      </c>
      <c r="E231">
        <v>32400</v>
      </c>
      <c r="F231">
        <v>2</v>
      </c>
      <c r="G231">
        <v>7</v>
      </c>
      <c r="H231">
        <v>11</v>
      </c>
      <c r="I231" t="str">
        <f>_xlfn.XLOOKUP(ohrm_timesheet_item[[#This Row],[employee_id]],hs_hr_employee[emp_number],hs_hr_employee[Employee Name],"NF",0,1)</f>
        <v>Shekhar Sharma</v>
      </c>
      <c r="J231" t="str">
        <f>_xlfn.XLOOKUP(ohrm_timesheet_item[[#This Row],[project_id]],ohrm_project[project_id],ohrm_project[name],"NF",0,1)</f>
        <v>Z210101-TEQMANTRA-ORG</v>
      </c>
      <c r="K231" t="str">
        <f>_xlfn.XLOOKUP(ohrm_timesheet_item[[#This Row],[activity_id]],ohrm_project_activity[activity_id],ohrm_project_activity[name],"NF",0,1)</f>
        <v>Training</v>
      </c>
      <c r="L231" s="5">
        <f>ohrm_timesheet_item[[#This Row],[duration]]/60/60</f>
        <v>9</v>
      </c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</row>
    <row r="232" spans="1:55" x14ac:dyDescent="0.3">
      <c r="A232">
        <v>69</v>
      </c>
      <c r="B232" t="s">
        <v>748</v>
      </c>
      <c r="C232">
        <v>247</v>
      </c>
      <c r="D232" s="1">
        <v>44571</v>
      </c>
      <c r="E232">
        <v>32400</v>
      </c>
      <c r="F232">
        <v>2</v>
      </c>
      <c r="G232">
        <v>7</v>
      </c>
      <c r="H232">
        <v>11</v>
      </c>
      <c r="I232" t="str">
        <f>_xlfn.XLOOKUP(ohrm_timesheet_item[[#This Row],[employee_id]],hs_hr_employee[emp_number],hs_hr_employee[Employee Name],"NF",0,1)</f>
        <v>Shekhar Sharma</v>
      </c>
      <c r="J232" t="str">
        <f>_xlfn.XLOOKUP(ohrm_timesheet_item[[#This Row],[project_id]],ohrm_project[project_id],ohrm_project[name],"NF",0,1)</f>
        <v>Z210101-TEQMANTRA-ORG</v>
      </c>
      <c r="K232" t="str">
        <f>_xlfn.XLOOKUP(ohrm_timesheet_item[[#This Row],[activity_id]],ohrm_project_activity[activity_id],ohrm_project_activity[name],"NF",0,1)</f>
        <v>Training</v>
      </c>
      <c r="L232" s="5">
        <f>ohrm_timesheet_item[[#This Row],[duration]]/60/60</f>
        <v>9</v>
      </c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</row>
    <row r="233" spans="1:55" x14ac:dyDescent="0.3">
      <c r="A233">
        <v>69</v>
      </c>
      <c r="B233" t="s">
        <v>749</v>
      </c>
      <c r="C233">
        <v>248</v>
      </c>
      <c r="D233" s="1">
        <v>44572</v>
      </c>
      <c r="E233">
        <v>32400</v>
      </c>
      <c r="F233">
        <v>2</v>
      </c>
      <c r="G233">
        <v>7</v>
      </c>
      <c r="H233">
        <v>11</v>
      </c>
      <c r="I233" t="str">
        <f>_xlfn.XLOOKUP(ohrm_timesheet_item[[#This Row],[employee_id]],hs_hr_employee[emp_number],hs_hr_employee[Employee Name],"NF",0,1)</f>
        <v>Shekhar Sharma</v>
      </c>
      <c r="J233" t="str">
        <f>_xlfn.XLOOKUP(ohrm_timesheet_item[[#This Row],[project_id]],ohrm_project[project_id],ohrm_project[name],"NF",0,1)</f>
        <v>Z210101-TEQMANTRA-ORG</v>
      </c>
      <c r="K233" t="str">
        <f>_xlfn.XLOOKUP(ohrm_timesheet_item[[#This Row],[activity_id]],ohrm_project_activity[activity_id],ohrm_project_activity[name],"NF",0,1)</f>
        <v>Training</v>
      </c>
      <c r="L233" s="5">
        <f>ohrm_timesheet_item[[#This Row],[duration]]/60/60</f>
        <v>9</v>
      </c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</row>
    <row r="234" spans="1:55" x14ac:dyDescent="0.3">
      <c r="A234">
        <v>69</v>
      </c>
      <c r="B234" t="s">
        <v>750</v>
      </c>
      <c r="C234">
        <v>249</v>
      </c>
      <c r="D234" s="1">
        <v>44573</v>
      </c>
      <c r="E234">
        <v>32400</v>
      </c>
      <c r="F234">
        <v>2</v>
      </c>
      <c r="G234">
        <v>7</v>
      </c>
      <c r="H234">
        <v>11</v>
      </c>
      <c r="I234" t="str">
        <f>_xlfn.XLOOKUP(ohrm_timesheet_item[[#This Row],[employee_id]],hs_hr_employee[emp_number],hs_hr_employee[Employee Name],"NF",0,1)</f>
        <v>Shekhar Sharma</v>
      </c>
      <c r="J234" t="str">
        <f>_xlfn.XLOOKUP(ohrm_timesheet_item[[#This Row],[project_id]],ohrm_project[project_id],ohrm_project[name],"NF",0,1)</f>
        <v>Z210101-TEQMANTRA-ORG</v>
      </c>
      <c r="K234" t="str">
        <f>_xlfn.XLOOKUP(ohrm_timesheet_item[[#This Row],[activity_id]],ohrm_project_activity[activity_id],ohrm_project_activity[name],"NF",0,1)</f>
        <v>Training</v>
      </c>
      <c r="L234" s="5">
        <f>ohrm_timesheet_item[[#This Row],[duration]]/60/60</f>
        <v>9</v>
      </c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</row>
    <row r="235" spans="1:55" x14ac:dyDescent="0.3">
      <c r="A235">
        <v>69</v>
      </c>
      <c r="C235">
        <v>250</v>
      </c>
      <c r="D235" s="1">
        <v>44574</v>
      </c>
      <c r="E235">
        <v>32400</v>
      </c>
      <c r="F235">
        <v>2</v>
      </c>
      <c r="G235">
        <v>7</v>
      </c>
      <c r="H235">
        <v>11</v>
      </c>
      <c r="I235" t="str">
        <f>_xlfn.XLOOKUP(ohrm_timesheet_item[[#This Row],[employee_id]],hs_hr_employee[emp_number],hs_hr_employee[Employee Name],"NF",0,1)</f>
        <v>Shekhar Sharma</v>
      </c>
      <c r="J235" t="str">
        <f>_xlfn.XLOOKUP(ohrm_timesheet_item[[#This Row],[project_id]],ohrm_project[project_id],ohrm_project[name],"NF",0,1)</f>
        <v>Z210101-TEQMANTRA-ORG</v>
      </c>
      <c r="K235" t="str">
        <f>_xlfn.XLOOKUP(ohrm_timesheet_item[[#This Row],[activity_id]],ohrm_project_activity[activity_id],ohrm_project_activity[name],"NF",0,1)</f>
        <v>Training</v>
      </c>
      <c r="L235" s="5">
        <f>ohrm_timesheet_item[[#This Row],[duration]]/60/60</f>
        <v>9</v>
      </c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</row>
    <row r="236" spans="1:55" x14ac:dyDescent="0.3">
      <c r="A236">
        <v>69</v>
      </c>
      <c r="B236" t="s">
        <v>751</v>
      </c>
      <c r="C236">
        <v>251</v>
      </c>
      <c r="D236" s="1">
        <v>44575</v>
      </c>
      <c r="E236">
        <v>32400</v>
      </c>
      <c r="F236">
        <v>2</v>
      </c>
      <c r="G236">
        <v>7</v>
      </c>
      <c r="H236">
        <v>11</v>
      </c>
      <c r="I236" t="str">
        <f>_xlfn.XLOOKUP(ohrm_timesheet_item[[#This Row],[employee_id]],hs_hr_employee[emp_number],hs_hr_employee[Employee Name],"NF",0,1)</f>
        <v>Shekhar Sharma</v>
      </c>
      <c r="J236" t="str">
        <f>_xlfn.XLOOKUP(ohrm_timesheet_item[[#This Row],[project_id]],ohrm_project[project_id],ohrm_project[name],"NF",0,1)</f>
        <v>Z210101-TEQMANTRA-ORG</v>
      </c>
      <c r="K236" t="str">
        <f>_xlfn.XLOOKUP(ohrm_timesheet_item[[#This Row],[activity_id]],ohrm_project_activity[activity_id],ohrm_project_activity[name],"NF",0,1)</f>
        <v>Training</v>
      </c>
      <c r="L236" s="5">
        <f>ohrm_timesheet_item[[#This Row],[duration]]/60/60</f>
        <v>9</v>
      </c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</row>
    <row r="237" spans="1:55" x14ac:dyDescent="0.3">
      <c r="A237">
        <v>74</v>
      </c>
      <c r="B237" t="s">
        <v>752</v>
      </c>
      <c r="C237">
        <v>252</v>
      </c>
      <c r="D237" s="1">
        <v>44578</v>
      </c>
      <c r="E237">
        <v>32400</v>
      </c>
      <c r="F237">
        <v>2</v>
      </c>
      <c r="G237">
        <v>7</v>
      </c>
      <c r="H237">
        <v>11</v>
      </c>
      <c r="I237" t="str">
        <f>_xlfn.XLOOKUP(ohrm_timesheet_item[[#This Row],[employee_id]],hs_hr_employee[emp_number],hs_hr_employee[Employee Name],"NF",0,1)</f>
        <v>Shekhar Sharma</v>
      </c>
      <c r="J237" t="str">
        <f>_xlfn.XLOOKUP(ohrm_timesheet_item[[#This Row],[project_id]],ohrm_project[project_id],ohrm_project[name],"NF",0,1)</f>
        <v>Z210101-TEQMANTRA-ORG</v>
      </c>
      <c r="K237" t="str">
        <f>_xlfn.XLOOKUP(ohrm_timesheet_item[[#This Row],[activity_id]],ohrm_project_activity[activity_id],ohrm_project_activity[name],"NF",0,1)</f>
        <v>Training</v>
      </c>
      <c r="L237" s="5">
        <f>ohrm_timesheet_item[[#This Row],[duration]]/60/60</f>
        <v>9</v>
      </c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</row>
    <row r="238" spans="1:55" x14ac:dyDescent="0.3">
      <c r="A238">
        <v>74</v>
      </c>
      <c r="B238" t="s">
        <v>753</v>
      </c>
      <c r="C238">
        <v>253</v>
      </c>
      <c r="D238" s="1">
        <v>44579</v>
      </c>
      <c r="E238">
        <v>32400</v>
      </c>
      <c r="F238">
        <v>2</v>
      </c>
      <c r="G238">
        <v>7</v>
      </c>
      <c r="H238">
        <v>11</v>
      </c>
      <c r="I238" t="str">
        <f>_xlfn.XLOOKUP(ohrm_timesheet_item[[#This Row],[employee_id]],hs_hr_employee[emp_number],hs_hr_employee[Employee Name],"NF",0,1)</f>
        <v>Shekhar Sharma</v>
      </c>
      <c r="J238" t="str">
        <f>_xlfn.XLOOKUP(ohrm_timesheet_item[[#This Row],[project_id]],ohrm_project[project_id],ohrm_project[name],"NF",0,1)</f>
        <v>Z210101-TEQMANTRA-ORG</v>
      </c>
      <c r="K238" t="str">
        <f>_xlfn.XLOOKUP(ohrm_timesheet_item[[#This Row],[activity_id]],ohrm_project_activity[activity_id],ohrm_project_activity[name],"NF",0,1)</f>
        <v>Training</v>
      </c>
      <c r="L238" s="5">
        <f>ohrm_timesheet_item[[#This Row],[duration]]/60/60</f>
        <v>9</v>
      </c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</row>
    <row r="239" spans="1:55" x14ac:dyDescent="0.3">
      <c r="A239">
        <v>72</v>
      </c>
      <c r="C239">
        <v>254</v>
      </c>
      <c r="D239" s="1">
        <v>44578</v>
      </c>
      <c r="E239">
        <v>32400</v>
      </c>
      <c r="F239">
        <v>2</v>
      </c>
      <c r="G239">
        <v>9</v>
      </c>
      <c r="H239">
        <v>9</v>
      </c>
      <c r="I239" t="str">
        <f>_xlfn.XLOOKUP(ohrm_timesheet_item[[#This Row],[employee_id]],hs_hr_employee[emp_number],hs_hr_employee[Employee Name],"NF",0,1)</f>
        <v>x_Uma Kumar</v>
      </c>
      <c r="J239" t="str">
        <f>_xlfn.XLOOKUP(ohrm_timesheet_item[[#This Row],[project_id]],ohrm_project[project_id],ohrm_project[name],"NF",0,1)</f>
        <v>Z210101-TEQMANTRA-ORG</v>
      </c>
      <c r="K239" t="str">
        <f>_xlfn.XLOOKUP(ohrm_timesheet_item[[#This Row],[activity_id]],ohrm_project_activity[activity_id],ohrm_project_activity[name],"NF",0,1)</f>
        <v>Continuous Improvement</v>
      </c>
      <c r="L239" s="5">
        <f>ohrm_timesheet_item[[#This Row],[duration]]/60/60</f>
        <v>9</v>
      </c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</row>
    <row r="240" spans="1:55" x14ac:dyDescent="0.3">
      <c r="A240">
        <v>72</v>
      </c>
      <c r="C240">
        <v>255</v>
      </c>
      <c r="D240" s="1">
        <v>44579</v>
      </c>
      <c r="E240">
        <v>32400</v>
      </c>
      <c r="F240">
        <v>2</v>
      </c>
      <c r="G240">
        <v>9</v>
      </c>
      <c r="H240">
        <v>9</v>
      </c>
      <c r="I240" t="str">
        <f>_xlfn.XLOOKUP(ohrm_timesheet_item[[#This Row],[employee_id]],hs_hr_employee[emp_number],hs_hr_employee[Employee Name],"NF",0,1)</f>
        <v>x_Uma Kumar</v>
      </c>
      <c r="J240" t="str">
        <f>_xlfn.XLOOKUP(ohrm_timesheet_item[[#This Row],[project_id]],ohrm_project[project_id],ohrm_project[name],"NF",0,1)</f>
        <v>Z210101-TEQMANTRA-ORG</v>
      </c>
      <c r="K240" t="str">
        <f>_xlfn.XLOOKUP(ohrm_timesheet_item[[#This Row],[activity_id]],ohrm_project_activity[activity_id],ohrm_project_activity[name],"NF",0,1)</f>
        <v>Continuous Improvement</v>
      </c>
      <c r="L240" s="5">
        <f>ohrm_timesheet_item[[#This Row],[duration]]/60/60</f>
        <v>9</v>
      </c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</row>
    <row r="241" spans="1:55" x14ac:dyDescent="0.3">
      <c r="A241">
        <v>72</v>
      </c>
      <c r="C241">
        <v>256</v>
      </c>
      <c r="D241" s="1">
        <v>44580</v>
      </c>
      <c r="E241">
        <v>32400</v>
      </c>
      <c r="F241">
        <v>2</v>
      </c>
      <c r="G241">
        <v>9</v>
      </c>
      <c r="H241">
        <v>9</v>
      </c>
      <c r="I241" t="str">
        <f>_xlfn.XLOOKUP(ohrm_timesheet_item[[#This Row],[employee_id]],hs_hr_employee[emp_number],hs_hr_employee[Employee Name],"NF",0,1)</f>
        <v>x_Uma Kumar</v>
      </c>
      <c r="J241" t="str">
        <f>_xlfn.XLOOKUP(ohrm_timesheet_item[[#This Row],[project_id]],ohrm_project[project_id],ohrm_project[name],"NF",0,1)</f>
        <v>Z210101-TEQMANTRA-ORG</v>
      </c>
      <c r="K241" t="str">
        <f>_xlfn.XLOOKUP(ohrm_timesheet_item[[#This Row],[activity_id]],ohrm_project_activity[activity_id],ohrm_project_activity[name],"NF",0,1)</f>
        <v>Continuous Improvement</v>
      </c>
      <c r="L241" s="5">
        <f>ohrm_timesheet_item[[#This Row],[duration]]/60/60</f>
        <v>9</v>
      </c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</row>
    <row r="242" spans="1:55" x14ac:dyDescent="0.3">
      <c r="A242">
        <v>72</v>
      </c>
      <c r="C242">
        <v>257</v>
      </c>
      <c r="D242" s="1">
        <v>44581</v>
      </c>
      <c r="E242">
        <v>32400</v>
      </c>
      <c r="F242">
        <v>2</v>
      </c>
      <c r="G242">
        <v>9</v>
      </c>
      <c r="H242">
        <v>9</v>
      </c>
      <c r="I242" t="str">
        <f>_xlfn.XLOOKUP(ohrm_timesheet_item[[#This Row],[employee_id]],hs_hr_employee[emp_number],hs_hr_employee[Employee Name],"NF",0,1)</f>
        <v>x_Uma Kumar</v>
      </c>
      <c r="J242" t="str">
        <f>_xlfn.XLOOKUP(ohrm_timesheet_item[[#This Row],[project_id]],ohrm_project[project_id],ohrm_project[name],"NF",0,1)</f>
        <v>Z210101-TEQMANTRA-ORG</v>
      </c>
      <c r="K242" t="str">
        <f>_xlfn.XLOOKUP(ohrm_timesheet_item[[#This Row],[activity_id]],ohrm_project_activity[activity_id],ohrm_project_activity[name],"NF",0,1)</f>
        <v>Continuous Improvement</v>
      </c>
      <c r="L242" s="5">
        <f>ohrm_timesheet_item[[#This Row],[duration]]/60/60</f>
        <v>9</v>
      </c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</row>
    <row r="243" spans="1:55" x14ac:dyDescent="0.3">
      <c r="A243">
        <v>72</v>
      </c>
      <c r="C243">
        <v>258</v>
      </c>
      <c r="D243" s="1">
        <v>44582</v>
      </c>
      <c r="E243">
        <v>32400</v>
      </c>
      <c r="F243">
        <v>2</v>
      </c>
      <c r="G243">
        <v>9</v>
      </c>
      <c r="H243">
        <v>9</v>
      </c>
      <c r="I243" t="str">
        <f>_xlfn.XLOOKUP(ohrm_timesheet_item[[#This Row],[employee_id]],hs_hr_employee[emp_number],hs_hr_employee[Employee Name],"NF",0,1)</f>
        <v>x_Uma Kumar</v>
      </c>
      <c r="J243" t="str">
        <f>_xlfn.XLOOKUP(ohrm_timesheet_item[[#This Row],[project_id]],ohrm_project[project_id],ohrm_project[name],"NF",0,1)</f>
        <v>Z210101-TEQMANTRA-ORG</v>
      </c>
      <c r="K243" t="str">
        <f>_xlfn.XLOOKUP(ohrm_timesheet_item[[#This Row],[activity_id]],ohrm_project_activity[activity_id],ohrm_project_activity[name],"NF",0,1)</f>
        <v>Continuous Improvement</v>
      </c>
      <c r="L243" s="5">
        <f>ohrm_timesheet_item[[#This Row],[duration]]/60/60</f>
        <v>9</v>
      </c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</row>
    <row r="244" spans="1:55" x14ac:dyDescent="0.3">
      <c r="A244">
        <v>74</v>
      </c>
      <c r="B244" t="s">
        <v>754</v>
      </c>
      <c r="C244">
        <v>259</v>
      </c>
      <c r="D244" s="1">
        <v>44581</v>
      </c>
      <c r="E244">
        <v>32400</v>
      </c>
      <c r="F244">
        <v>2</v>
      </c>
      <c r="G244">
        <v>7</v>
      </c>
      <c r="H244">
        <v>11</v>
      </c>
      <c r="I244" t="str">
        <f>_xlfn.XLOOKUP(ohrm_timesheet_item[[#This Row],[employee_id]],hs_hr_employee[emp_number],hs_hr_employee[Employee Name],"NF",0,1)</f>
        <v>Shekhar Sharma</v>
      </c>
      <c r="J244" t="str">
        <f>_xlfn.XLOOKUP(ohrm_timesheet_item[[#This Row],[project_id]],ohrm_project[project_id],ohrm_project[name],"NF",0,1)</f>
        <v>Z210101-TEQMANTRA-ORG</v>
      </c>
      <c r="K244" t="str">
        <f>_xlfn.XLOOKUP(ohrm_timesheet_item[[#This Row],[activity_id]],ohrm_project_activity[activity_id],ohrm_project_activity[name],"NF",0,1)</f>
        <v>Training</v>
      </c>
      <c r="L244" s="5">
        <f>ohrm_timesheet_item[[#This Row],[duration]]/60/60</f>
        <v>9</v>
      </c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</row>
    <row r="245" spans="1:55" x14ac:dyDescent="0.3">
      <c r="A245">
        <v>74</v>
      </c>
      <c r="B245" t="s">
        <v>755</v>
      </c>
      <c r="C245">
        <v>260</v>
      </c>
      <c r="D245" s="1">
        <v>44582</v>
      </c>
      <c r="E245">
        <v>32400</v>
      </c>
      <c r="F245">
        <v>2</v>
      </c>
      <c r="G245">
        <v>7</v>
      </c>
      <c r="H245">
        <v>11</v>
      </c>
      <c r="I245" t="str">
        <f>_xlfn.XLOOKUP(ohrm_timesheet_item[[#This Row],[employee_id]],hs_hr_employee[emp_number],hs_hr_employee[Employee Name],"NF",0,1)</f>
        <v>Shekhar Sharma</v>
      </c>
      <c r="J245" t="str">
        <f>_xlfn.XLOOKUP(ohrm_timesheet_item[[#This Row],[project_id]],ohrm_project[project_id],ohrm_project[name],"NF",0,1)</f>
        <v>Z210101-TEQMANTRA-ORG</v>
      </c>
      <c r="K245" t="str">
        <f>_xlfn.XLOOKUP(ohrm_timesheet_item[[#This Row],[activity_id]],ohrm_project_activity[activity_id],ohrm_project_activity[name],"NF",0,1)</f>
        <v>Training</v>
      </c>
      <c r="L245" s="5">
        <f>ohrm_timesheet_item[[#This Row],[duration]]/60/60</f>
        <v>9</v>
      </c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</row>
    <row r="246" spans="1:55" x14ac:dyDescent="0.3">
      <c r="A246">
        <v>74</v>
      </c>
      <c r="C246">
        <v>261</v>
      </c>
      <c r="D246" s="1">
        <v>44580</v>
      </c>
      <c r="E246">
        <v>32400</v>
      </c>
      <c r="F246">
        <v>2</v>
      </c>
      <c r="G246">
        <v>7</v>
      </c>
      <c r="H246">
        <v>11</v>
      </c>
      <c r="I246" t="str">
        <f>_xlfn.XLOOKUP(ohrm_timesheet_item[[#This Row],[employee_id]],hs_hr_employee[emp_number],hs_hr_employee[Employee Name],"NF",0,1)</f>
        <v>Shekhar Sharma</v>
      </c>
      <c r="J246" t="str">
        <f>_xlfn.XLOOKUP(ohrm_timesheet_item[[#This Row],[project_id]],ohrm_project[project_id],ohrm_project[name],"NF",0,1)</f>
        <v>Z210101-TEQMANTRA-ORG</v>
      </c>
      <c r="K246" t="str">
        <f>_xlfn.XLOOKUP(ohrm_timesheet_item[[#This Row],[activity_id]],ohrm_project_activity[activity_id],ohrm_project_activity[name],"NF",0,1)</f>
        <v>Training</v>
      </c>
      <c r="L246" s="5">
        <f>ohrm_timesheet_item[[#This Row],[duration]]/60/60</f>
        <v>9</v>
      </c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</row>
    <row r="247" spans="1:55" x14ac:dyDescent="0.3">
      <c r="A247">
        <v>73</v>
      </c>
      <c r="C247">
        <v>262</v>
      </c>
      <c r="D247" s="1">
        <v>44578</v>
      </c>
      <c r="E247">
        <v>32400</v>
      </c>
      <c r="F247">
        <v>1</v>
      </c>
      <c r="G247">
        <v>11</v>
      </c>
      <c r="H247">
        <v>2</v>
      </c>
      <c r="I247" t="str">
        <f>_xlfn.XLOOKUP(ohrm_timesheet_item[[#This Row],[employee_id]],hs_hr_employee[emp_number],hs_hr_employee[Employee Name],"NF",0,1)</f>
        <v>x_Ajit Singh</v>
      </c>
      <c r="J247" t="str">
        <f>_xlfn.XLOOKUP(ohrm_timesheet_item[[#This Row],[project_id]],ohrm_project[project_id],ohrm_project[name],"NF",0,1)</f>
        <v>C210701-P1 [AMERICANA-Phase1]</v>
      </c>
      <c r="K247" t="str">
        <f>_xlfn.XLOOKUP(ohrm_timesheet_item[[#This Row],[activity_id]],ohrm_project_activity[activity_id],ohrm_project_activity[name],"NF",0,1)</f>
        <v>Development</v>
      </c>
      <c r="L247" s="5">
        <f>ohrm_timesheet_item[[#This Row],[duration]]/60/60</f>
        <v>9</v>
      </c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</row>
    <row r="248" spans="1:55" x14ac:dyDescent="0.3">
      <c r="A248">
        <v>73</v>
      </c>
      <c r="C248">
        <v>263</v>
      </c>
      <c r="D248" s="1">
        <v>44579</v>
      </c>
      <c r="E248">
        <v>32400</v>
      </c>
      <c r="F248">
        <v>1</v>
      </c>
      <c r="G248">
        <v>11</v>
      </c>
      <c r="H248">
        <v>2</v>
      </c>
      <c r="I248" t="str">
        <f>_xlfn.XLOOKUP(ohrm_timesheet_item[[#This Row],[employee_id]],hs_hr_employee[emp_number],hs_hr_employee[Employee Name],"NF",0,1)</f>
        <v>x_Ajit Singh</v>
      </c>
      <c r="J248" t="str">
        <f>_xlfn.XLOOKUP(ohrm_timesheet_item[[#This Row],[project_id]],ohrm_project[project_id],ohrm_project[name],"NF",0,1)</f>
        <v>C210701-P1 [AMERICANA-Phase1]</v>
      </c>
      <c r="K248" t="str">
        <f>_xlfn.XLOOKUP(ohrm_timesheet_item[[#This Row],[activity_id]],ohrm_project_activity[activity_id],ohrm_project_activity[name],"NF",0,1)</f>
        <v>Development</v>
      </c>
      <c r="L248" s="5">
        <f>ohrm_timesheet_item[[#This Row],[duration]]/60/60</f>
        <v>9</v>
      </c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</row>
    <row r="249" spans="1:55" x14ac:dyDescent="0.3">
      <c r="A249">
        <v>73</v>
      </c>
      <c r="C249">
        <v>264</v>
      </c>
      <c r="D249" s="1">
        <v>44580</v>
      </c>
      <c r="E249">
        <v>32400</v>
      </c>
      <c r="F249">
        <v>1</v>
      </c>
      <c r="G249">
        <v>11</v>
      </c>
      <c r="H249">
        <v>2</v>
      </c>
      <c r="I249" t="str">
        <f>_xlfn.XLOOKUP(ohrm_timesheet_item[[#This Row],[employee_id]],hs_hr_employee[emp_number],hs_hr_employee[Employee Name],"NF",0,1)</f>
        <v>x_Ajit Singh</v>
      </c>
      <c r="J249" t="str">
        <f>_xlfn.XLOOKUP(ohrm_timesheet_item[[#This Row],[project_id]],ohrm_project[project_id],ohrm_project[name],"NF",0,1)</f>
        <v>C210701-P1 [AMERICANA-Phase1]</v>
      </c>
      <c r="K249" t="str">
        <f>_xlfn.XLOOKUP(ohrm_timesheet_item[[#This Row],[activity_id]],ohrm_project_activity[activity_id],ohrm_project_activity[name],"NF",0,1)</f>
        <v>Development</v>
      </c>
      <c r="L249" s="5">
        <f>ohrm_timesheet_item[[#This Row],[duration]]/60/60</f>
        <v>9</v>
      </c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</row>
    <row r="250" spans="1:55" x14ac:dyDescent="0.3">
      <c r="A250">
        <v>73</v>
      </c>
      <c r="C250">
        <v>265</v>
      </c>
      <c r="D250" s="1">
        <v>44581</v>
      </c>
      <c r="E250">
        <v>32400</v>
      </c>
      <c r="F250">
        <v>1</v>
      </c>
      <c r="G250">
        <v>11</v>
      </c>
      <c r="H250">
        <v>2</v>
      </c>
      <c r="I250" t="str">
        <f>_xlfn.XLOOKUP(ohrm_timesheet_item[[#This Row],[employee_id]],hs_hr_employee[emp_number],hs_hr_employee[Employee Name],"NF",0,1)</f>
        <v>x_Ajit Singh</v>
      </c>
      <c r="J250" t="str">
        <f>_xlfn.XLOOKUP(ohrm_timesheet_item[[#This Row],[project_id]],ohrm_project[project_id],ohrm_project[name],"NF",0,1)</f>
        <v>C210701-P1 [AMERICANA-Phase1]</v>
      </c>
      <c r="K250" t="str">
        <f>_xlfn.XLOOKUP(ohrm_timesheet_item[[#This Row],[activity_id]],ohrm_project_activity[activity_id],ohrm_project_activity[name],"NF",0,1)</f>
        <v>Development</v>
      </c>
      <c r="L250" s="5">
        <f>ohrm_timesheet_item[[#This Row],[duration]]/60/60</f>
        <v>9</v>
      </c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</row>
    <row r="251" spans="1:55" x14ac:dyDescent="0.3">
      <c r="A251">
        <v>73</v>
      </c>
      <c r="C251">
        <v>266</v>
      </c>
      <c r="D251" s="1">
        <v>44582</v>
      </c>
      <c r="E251">
        <v>32400</v>
      </c>
      <c r="F251">
        <v>1</v>
      </c>
      <c r="G251">
        <v>11</v>
      </c>
      <c r="H251">
        <v>2</v>
      </c>
      <c r="I251" t="str">
        <f>_xlfn.XLOOKUP(ohrm_timesheet_item[[#This Row],[employee_id]],hs_hr_employee[emp_number],hs_hr_employee[Employee Name],"NF",0,1)</f>
        <v>x_Ajit Singh</v>
      </c>
      <c r="J251" t="str">
        <f>_xlfn.XLOOKUP(ohrm_timesheet_item[[#This Row],[project_id]],ohrm_project[project_id],ohrm_project[name],"NF",0,1)</f>
        <v>C210701-P1 [AMERICANA-Phase1]</v>
      </c>
      <c r="K251" t="str">
        <f>_xlfn.XLOOKUP(ohrm_timesheet_item[[#This Row],[activity_id]],ohrm_project_activity[activity_id],ohrm_project_activity[name],"NF",0,1)</f>
        <v>Development</v>
      </c>
      <c r="L251" s="5">
        <f>ohrm_timesheet_item[[#This Row],[duration]]/60/60</f>
        <v>9</v>
      </c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</row>
    <row r="252" spans="1:55" x14ac:dyDescent="0.3">
      <c r="A252">
        <v>76</v>
      </c>
      <c r="B252" t="s">
        <v>756</v>
      </c>
      <c r="C252">
        <v>267</v>
      </c>
      <c r="D252" s="1">
        <v>44585</v>
      </c>
      <c r="E252">
        <v>32400</v>
      </c>
      <c r="F252">
        <v>2</v>
      </c>
      <c r="G252">
        <v>7</v>
      </c>
      <c r="H252">
        <v>11</v>
      </c>
      <c r="I252" t="str">
        <f>_xlfn.XLOOKUP(ohrm_timesheet_item[[#This Row],[employee_id]],hs_hr_employee[emp_number],hs_hr_employee[Employee Name],"NF",0,1)</f>
        <v>Shekhar Sharma</v>
      </c>
      <c r="J252" t="str">
        <f>_xlfn.XLOOKUP(ohrm_timesheet_item[[#This Row],[project_id]],ohrm_project[project_id],ohrm_project[name],"NF",0,1)</f>
        <v>Z210101-TEQMANTRA-ORG</v>
      </c>
      <c r="K252" t="str">
        <f>_xlfn.XLOOKUP(ohrm_timesheet_item[[#This Row],[activity_id]],ohrm_project_activity[activity_id],ohrm_project_activity[name],"NF",0,1)</f>
        <v>Training</v>
      </c>
      <c r="L252" s="5">
        <f>ohrm_timesheet_item[[#This Row],[duration]]/60/60</f>
        <v>9</v>
      </c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</row>
    <row r="253" spans="1:55" x14ac:dyDescent="0.3">
      <c r="A253">
        <v>76</v>
      </c>
      <c r="B253" t="s">
        <v>757</v>
      </c>
      <c r="C253">
        <v>268</v>
      </c>
      <c r="D253" s="1">
        <v>44586</v>
      </c>
      <c r="E253">
        <v>32400</v>
      </c>
      <c r="F253">
        <v>2</v>
      </c>
      <c r="G253">
        <v>7</v>
      </c>
      <c r="H253">
        <v>11</v>
      </c>
      <c r="I253" t="str">
        <f>_xlfn.XLOOKUP(ohrm_timesheet_item[[#This Row],[employee_id]],hs_hr_employee[emp_number],hs_hr_employee[Employee Name],"NF",0,1)</f>
        <v>Shekhar Sharma</v>
      </c>
      <c r="J253" t="str">
        <f>_xlfn.XLOOKUP(ohrm_timesheet_item[[#This Row],[project_id]],ohrm_project[project_id],ohrm_project[name],"NF",0,1)</f>
        <v>Z210101-TEQMANTRA-ORG</v>
      </c>
      <c r="K253" t="str">
        <f>_xlfn.XLOOKUP(ohrm_timesheet_item[[#This Row],[activity_id]],ohrm_project_activity[activity_id],ohrm_project_activity[name],"NF",0,1)</f>
        <v>Training</v>
      </c>
      <c r="L253" s="5">
        <f>ohrm_timesheet_item[[#This Row],[duration]]/60/60</f>
        <v>9</v>
      </c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</row>
    <row r="254" spans="1:55" x14ac:dyDescent="0.3">
      <c r="A254">
        <v>76</v>
      </c>
      <c r="B254" t="s">
        <v>758</v>
      </c>
      <c r="C254">
        <v>269</v>
      </c>
      <c r="D254" s="1">
        <v>44588</v>
      </c>
      <c r="E254">
        <v>32400</v>
      </c>
      <c r="F254">
        <v>2</v>
      </c>
      <c r="G254">
        <v>7</v>
      </c>
      <c r="H254">
        <v>11</v>
      </c>
      <c r="I254" t="str">
        <f>_xlfn.XLOOKUP(ohrm_timesheet_item[[#This Row],[employee_id]],hs_hr_employee[emp_number],hs_hr_employee[Employee Name],"NF",0,1)</f>
        <v>Shekhar Sharma</v>
      </c>
      <c r="J254" t="str">
        <f>_xlfn.XLOOKUP(ohrm_timesheet_item[[#This Row],[project_id]],ohrm_project[project_id],ohrm_project[name],"NF",0,1)</f>
        <v>Z210101-TEQMANTRA-ORG</v>
      </c>
      <c r="K254" t="str">
        <f>_xlfn.XLOOKUP(ohrm_timesheet_item[[#This Row],[activity_id]],ohrm_project_activity[activity_id],ohrm_project_activity[name],"NF",0,1)</f>
        <v>Training</v>
      </c>
      <c r="L254" s="5">
        <f>ohrm_timesheet_item[[#This Row],[duration]]/60/60</f>
        <v>9</v>
      </c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</row>
    <row r="255" spans="1:55" x14ac:dyDescent="0.3">
      <c r="A255">
        <v>77</v>
      </c>
      <c r="C255">
        <v>270</v>
      </c>
      <c r="D255" s="1">
        <v>44585</v>
      </c>
      <c r="E255">
        <v>32400</v>
      </c>
      <c r="F255">
        <v>2</v>
      </c>
      <c r="G255">
        <v>9</v>
      </c>
      <c r="H255">
        <v>9</v>
      </c>
      <c r="I255" t="str">
        <f>_xlfn.XLOOKUP(ohrm_timesheet_item[[#This Row],[employee_id]],hs_hr_employee[emp_number],hs_hr_employee[Employee Name],"NF",0,1)</f>
        <v>x_Uma Kumar</v>
      </c>
      <c r="J255" t="str">
        <f>_xlfn.XLOOKUP(ohrm_timesheet_item[[#This Row],[project_id]],ohrm_project[project_id],ohrm_project[name],"NF",0,1)</f>
        <v>Z210101-TEQMANTRA-ORG</v>
      </c>
      <c r="K255" t="str">
        <f>_xlfn.XLOOKUP(ohrm_timesheet_item[[#This Row],[activity_id]],ohrm_project_activity[activity_id],ohrm_project_activity[name],"NF",0,1)</f>
        <v>Continuous Improvement</v>
      </c>
      <c r="L255" s="5">
        <f>ohrm_timesheet_item[[#This Row],[duration]]/60/60</f>
        <v>9</v>
      </c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</row>
    <row r="256" spans="1:55" x14ac:dyDescent="0.3">
      <c r="A256">
        <v>77</v>
      </c>
      <c r="C256">
        <v>271</v>
      </c>
      <c r="D256" s="1">
        <v>44586</v>
      </c>
      <c r="E256">
        <v>32400</v>
      </c>
      <c r="F256">
        <v>2</v>
      </c>
      <c r="G256">
        <v>9</v>
      </c>
      <c r="H256">
        <v>9</v>
      </c>
      <c r="I256" t="str">
        <f>_xlfn.XLOOKUP(ohrm_timesheet_item[[#This Row],[employee_id]],hs_hr_employee[emp_number],hs_hr_employee[Employee Name],"NF",0,1)</f>
        <v>x_Uma Kumar</v>
      </c>
      <c r="J256" t="str">
        <f>_xlfn.XLOOKUP(ohrm_timesheet_item[[#This Row],[project_id]],ohrm_project[project_id],ohrm_project[name],"NF",0,1)</f>
        <v>Z210101-TEQMANTRA-ORG</v>
      </c>
      <c r="K256" t="str">
        <f>_xlfn.XLOOKUP(ohrm_timesheet_item[[#This Row],[activity_id]],ohrm_project_activity[activity_id],ohrm_project_activity[name],"NF",0,1)</f>
        <v>Continuous Improvement</v>
      </c>
      <c r="L256" s="5">
        <f>ohrm_timesheet_item[[#This Row],[duration]]/60/60</f>
        <v>9</v>
      </c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</row>
    <row r="257" spans="1:55" x14ac:dyDescent="0.3">
      <c r="A257">
        <v>77</v>
      </c>
      <c r="C257">
        <v>272</v>
      </c>
      <c r="D257" s="1">
        <v>44587</v>
      </c>
      <c r="E257">
        <v>32400</v>
      </c>
      <c r="F257">
        <v>2</v>
      </c>
      <c r="G257">
        <v>9</v>
      </c>
      <c r="H257">
        <v>9</v>
      </c>
      <c r="I257" t="str">
        <f>_xlfn.XLOOKUP(ohrm_timesheet_item[[#This Row],[employee_id]],hs_hr_employee[emp_number],hs_hr_employee[Employee Name],"NF",0,1)</f>
        <v>x_Uma Kumar</v>
      </c>
      <c r="J257" t="str">
        <f>_xlfn.XLOOKUP(ohrm_timesheet_item[[#This Row],[project_id]],ohrm_project[project_id],ohrm_project[name],"NF",0,1)</f>
        <v>Z210101-TEQMANTRA-ORG</v>
      </c>
      <c r="K257" t="str">
        <f>_xlfn.XLOOKUP(ohrm_timesheet_item[[#This Row],[activity_id]],ohrm_project_activity[activity_id],ohrm_project_activity[name],"NF",0,1)</f>
        <v>Continuous Improvement</v>
      </c>
      <c r="L257" s="5">
        <f>ohrm_timesheet_item[[#This Row],[duration]]/60/60</f>
        <v>9</v>
      </c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</row>
    <row r="258" spans="1:55" x14ac:dyDescent="0.3">
      <c r="A258">
        <v>77</v>
      </c>
      <c r="C258">
        <v>273</v>
      </c>
      <c r="D258" s="1">
        <v>44588</v>
      </c>
      <c r="E258">
        <v>32400</v>
      </c>
      <c r="F258">
        <v>2</v>
      </c>
      <c r="G258">
        <v>9</v>
      </c>
      <c r="H258">
        <v>9</v>
      </c>
      <c r="I258" t="str">
        <f>_xlfn.XLOOKUP(ohrm_timesheet_item[[#This Row],[employee_id]],hs_hr_employee[emp_number],hs_hr_employee[Employee Name],"NF",0,1)</f>
        <v>x_Uma Kumar</v>
      </c>
      <c r="J258" t="str">
        <f>_xlfn.XLOOKUP(ohrm_timesheet_item[[#This Row],[project_id]],ohrm_project[project_id],ohrm_project[name],"NF",0,1)</f>
        <v>Z210101-TEQMANTRA-ORG</v>
      </c>
      <c r="K258" t="str">
        <f>_xlfn.XLOOKUP(ohrm_timesheet_item[[#This Row],[activity_id]],ohrm_project_activity[activity_id],ohrm_project_activity[name],"NF",0,1)</f>
        <v>Continuous Improvement</v>
      </c>
      <c r="L258" s="5">
        <f>ohrm_timesheet_item[[#This Row],[duration]]/60/60</f>
        <v>9</v>
      </c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</row>
    <row r="259" spans="1:55" x14ac:dyDescent="0.3">
      <c r="A259">
        <v>77</v>
      </c>
      <c r="C259">
        <v>274</v>
      </c>
      <c r="D259" s="1">
        <v>44589</v>
      </c>
      <c r="E259">
        <v>32400</v>
      </c>
      <c r="F259">
        <v>2</v>
      </c>
      <c r="G259">
        <v>9</v>
      </c>
      <c r="H259">
        <v>9</v>
      </c>
      <c r="I259" t="str">
        <f>_xlfn.XLOOKUP(ohrm_timesheet_item[[#This Row],[employee_id]],hs_hr_employee[emp_number],hs_hr_employee[Employee Name],"NF",0,1)</f>
        <v>x_Uma Kumar</v>
      </c>
      <c r="J259" t="str">
        <f>_xlfn.XLOOKUP(ohrm_timesheet_item[[#This Row],[project_id]],ohrm_project[project_id],ohrm_project[name],"NF",0,1)</f>
        <v>Z210101-TEQMANTRA-ORG</v>
      </c>
      <c r="K259" t="str">
        <f>_xlfn.XLOOKUP(ohrm_timesheet_item[[#This Row],[activity_id]],ohrm_project_activity[activity_id],ohrm_project_activity[name],"NF",0,1)</f>
        <v>Continuous Improvement</v>
      </c>
      <c r="L259" s="5">
        <f>ohrm_timesheet_item[[#This Row],[duration]]/60/60</f>
        <v>9</v>
      </c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</row>
    <row r="260" spans="1:55" x14ac:dyDescent="0.3">
      <c r="A260">
        <v>76</v>
      </c>
      <c r="B260" t="s">
        <v>759</v>
      </c>
      <c r="C260">
        <v>275</v>
      </c>
      <c r="D260" s="1">
        <v>44589</v>
      </c>
      <c r="E260">
        <v>32400</v>
      </c>
      <c r="F260">
        <v>2</v>
      </c>
      <c r="G260">
        <v>7</v>
      </c>
      <c r="H260">
        <v>11</v>
      </c>
      <c r="I260" t="str">
        <f>_xlfn.XLOOKUP(ohrm_timesheet_item[[#This Row],[employee_id]],hs_hr_employee[emp_number],hs_hr_employee[Employee Name],"NF",0,1)</f>
        <v>Shekhar Sharma</v>
      </c>
      <c r="J260" t="str">
        <f>_xlfn.XLOOKUP(ohrm_timesheet_item[[#This Row],[project_id]],ohrm_project[project_id],ohrm_project[name],"NF",0,1)</f>
        <v>Z210101-TEQMANTRA-ORG</v>
      </c>
      <c r="K260" t="str">
        <f>_xlfn.XLOOKUP(ohrm_timesheet_item[[#This Row],[activity_id]],ohrm_project_activity[activity_id],ohrm_project_activity[name],"NF",0,1)</f>
        <v>Training</v>
      </c>
      <c r="L260" s="5">
        <f>ohrm_timesheet_item[[#This Row],[duration]]/60/60</f>
        <v>9</v>
      </c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</row>
    <row r="261" spans="1:55" x14ac:dyDescent="0.3">
      <c r="A261">
        <v>78</v>
      </c>
      <c r="C261">
        <v>276</v>
      </c>
      <c r="D261" s="1">
        <v>44592</v>
      </c>
      <c r="E261">
        <v>32400</v>
      </c>
      <c r="F261">
        <v>2</v>
      </c>
      <c r="G261">
        <v>9</v>
      </c>
      <c r="H261">
        <v>9</v>
      </c>
      <c r="I261" t="str">
        <f>_xlfn.XLOOKUP(ohrm_timesheet_item[[#This Row],[employee_id]],hs_hr_employee[emp_number],hs_hr_employee[Employee Name],"NF",0,1)</f>
        <v>x_Uma Kumar</v>
      </c>
      <c r="J261" t="str">
        <f>_xlfn.XLOOKUP(ohrm_timesheet_item[[#This Row],[project_id]],ohrm_project[project_id],ohrm_project[name],"NF",0,1)</f>
        <v>Z210101-TEQMANTRA-ORG</v>
      </c>
      <c r="K261" t="str">
        <f>_xlfn.XLOOKUP(ohrm_timesheet_item[[#This Row],[activity_id]],ohrm_project_activity[activity_id],ohrm_project_activity[name],"NF",0,1)</f>
        <v>Continuous Improvement</v>
      </c>
      <c r="L261" s="5">
        <f>ohrm_timesheet_item[[#This Row],[duration]]/60/60</f>
        <v>9</v>
      </c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</row>
    <row r="262" spans="1:55" x14ac:dyDescent="0.3">
      <c r="A262">
        <v>79</v>
      </c>
      <c r="B262" t="s">
        <v>760</v>
      </c>
      <c r="C262">
        <v>277</v>
      </c>
      <c r="D262" s="1">
        <v>44592</v>
      </c>
      <c r="E262">
        <v>32400</v>
      </c>
      <c r="F262">
        <v>2</v>
      </c>
      <c r="G262">
        <v>7</v>
      </c>
      <c r="H262">
        <v>11</v>
      </c>
      <c r="I262" t="str">
        <f>_xlfn.XLOOKUP(ohrm_timesheet_item[[#This Row],[employee_id]],hs_hr_employee[emp_number],hs_hr_employee[Employee Name],"NF",0,1)</f>
        <v>Shekhar Sharma</v>
      </c>
      <c r="J262" t="str">
        <f>_xlfn.XLOOKUP(ohrm_timesheet_item[[#This Row],[project_id]],ohrm_project[project_id],ohrm_project[name],"NF",0,1)</f>
        <v>Z210101-TEQMANTRA-ORG</v>
      </c>
      <c r="K262" t="str">
        <f>_xlfn.XLOOKUP(ohrm_timesheet_item[[#This Row],[activity_id]],ohrm_project_activity[activity_id],ohrm_project_activity[name],"NF",0,1)</f>
        <v>Training</v>
      </c>
      <c r="L262" s="5">
        <f>ohrm_timesheet_item[[#This Row],[duration]]/60/60</f>
        <v>9</v>
      </c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</row>
    <row r="263" spans="1:55" x14ac:dyDescent="0.3">
      <c r="A263">
        <v>75</v>
      </c>
      <c r="C263">
        <v>278</v>
      </c>
      <c r="D263" s="1">
        <v>44585</v>
      </c>
      <c r="E263">
        <v>32400</v>
      </c>
      <c r="F263">
        <v>1</v>
      </c>
      <c r="G263">
        <v>11</v>
      </c>
      <c r="H263">
        <v>2</v>
      </c>
      <c r="I263" t="str">
        <f>_xlfn.XLOOKUP(ohrm_timesheet_item[[#This Row],[employee_id]],hs_hr_employee[emp_number],hs_hr_employee[Employee Name],"NF",0,1)</f>
        <v>x_Ajit Singh</v>
      </c>
      <c r="J263" t="str">
        <f>_xlfn.XLOOKUP(ohrm_timesheet_item[[#This Row],[project_id]],ohrm_project[project_id],ohrm_project[name],"NF",0,1)</f>
        <v>C210701-P1 [AMERICANA-Phase1]</v>
      </c>
      <c r="K263" t="str">
        <f>_xlfn.XLOOKUP(ohrm_timesheet_item[[#This Row],[activity_id]],ohrm_project_activity[activity_id],ohrm_project_activity[name],"NF",0,1)</f>
        <v>Development</v>
      </c>
      <c r="L263" s="5">
        <f>ohrm_timesheet_item[[#This Row],[duration]]/60/60</f>
        <v>9</v>
      </c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</row>
    <row r="264" spans="1:55" x14ac:dyDescent="0.3">
      <c r="A264">
        <v>75</v>
      </c>
      <c r="C264">
        <v>279</v>
      </c>
      <c r="D264" s="1">
        <v>44586</v>
      </c>
      <c r="E264">
        <v>32400</v>
      </c>
      <c r="F264">
        <v>1</v>
      </c>
      <c r="G264">
        <v>11</v>
      </c>
      <c r="H264">
        <v>2</v>
      </c>
      <c r="I264" t="str">
        <f>_xlfn.XLOOKUP(ohrm_timesheet_item[[#This Row],[employee_id]],hs_hr_employee[emp_number],hs_hr_employee[Employee Name],"NF",0,1)</f>
        <v>x_Ajit Singh</v>
      </c>
      <c r="J264" t="str">
        <f>_xlfn.XLOOKUP(ohrm_timesheet_item[[#This Row],[project_id]],ohrm_project[project_id],ohrm_project[name],"NF",0,1)</f>
        <v>C210701-P1 [AMERICANA-Phase1]</v>
      </c>
      <c r="K264" t="str">
        <f>_xlfn.XLOOKUP(ohrm_timesheet_item[[#This Row],[activity_id]],ohrm_project_activity[activity_id],ohrm_project_activity[name],"NF",0,1)</f>
        <v>Development</v>
      </c>
      <c r="L264" s="5">
        <f>ohrm_timesheet_item[[#This Row],[duration]]/60/60</f>
        <v>9</v>
      </c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</row>
    <row r="265" spans="1:55" x14ac:dyDescent="0.3">
      <c r="A265">
        <v>75</v>
      </c>
      <c r="C265">
        <v>280</v>
      </c>
      <c r="D265" s="1">
        <v>44587</v>
      </c>
      <c r="E265">
        <v>32400</v>
      </c>
      <c r="F265">
        <v>1</v>
      </c>
      <c r="G265">
        <v>11</v>
      </c>
      <c r="H265">
        <v>2</v>
      </c>
      <c r="I265" t="str">
        <f>_xlfn.XLOOKUP(ohrm_timesheet_item[[#This Row],[employee_id]],hs_hr_employee[emp_number],hs_hr_employee[Employee Name],"NF",0,1)</f>
        <v>x_Ajit Singh</v>
      </c>
      <c r="J265" t="str">
        <f>_xlfn.XLOOKUP(ohrm_timesheet_item[[#This Row],[project_id]],ohrm_project[project_id],ohrm_project[name],"NF",0,1)</f>
        <v>C210701-P1 [AMERICANA-Phase1]</v>
      </c>
      <c r="K265" t="str">
        <f>_xlfn.XLOOKUP(ohrm_timesheet_item[[#This Row],[activity_id]],ohrm_project_activity[activity_id],ohrm_project_activity[name],"NF",0,1)</f>
        <v>Development</v>
      </c>
      <c r="L265" s="5">
        <f>ohrm_timesheet_item[[#This Row],[duration]]/60/60</f>
        <v>9</v>
      </c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</row>
    <row r="266" spans="1:55" x14ac:dyDescent="0.3">
      <c r="A266">
        <v>75</v>
      </c>
      <c r="C266">
        <v>281</v>
      </c>
      <c r="D266" s="1">
        <v>44588</v>
      </c>
      <c r="E266">
        <v>32400</v>
      </c>
      <c r="F266">
        <v>1</v>
      </c>
      <c r="G266">
        <v>11</v>
      </c>
      <c r="H266">
        <v>2</v>
      </c>
      <c r="I266" t="str">
        <f>_xlfn.XLOOKUP(ohrm_timesheet_item[[#This Row],[employee_id]],hs_hr_employee[emp_number],hs_hr_employee[Employee Name],"NF",0,1)</f>
        <v>x_Ajit Singh</v>
      </c>
      <c r="J266" t="str">
        <f>_xlfn.XLOOKUP(ohrm_timesheet_item[[#This Row],[project_id]],ohrm_project[project_id],ohrm_project[name],"NF",0,1)</f>
        <v>C210701-P1 [AMERICANA-Phase1]</v>
      </c>
      <c r="K266" t="str">
        <f>_xlfn.XLOOKUP(ohrm_timesheet_item[[#This Row],[activity_id]],ohrm_project_activity[activity_id],ohrm_project_activity[name],"NF",0,1)</f>
        <v>Development</v>
      </c>
      <c r="L266" s="5">
        <f>ohrm_timesheet_item[[#This Row],[duration]]/60/60</f>
        <v>9</v>
      </c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</row>
    <row r="267" spans="1:55" x14ac:dyDescent="0.3">
      <c r="A267">
        <v>75</v>
      </c>
      <c r="C267">
        <v>282</v>
      </c>
      <c r="D267" s="1">
        <v>44589</v>
      </c>
      <c r="E267">
        <v>32400</v>
      </c>
      <c r="F267">
        <v>1</v>
      </c>
      <c r="G267">
        <v>11</v>
      </c>
      <c r="H267">
        <v>2</v>
      </c>
      <c r="I267" t="str">
        <f>_xlfn.XLOOKUP(ohrm_timesheet_item[[#This Row],[employee_id]],hs_hr_employee[emp_number],hs_hr_employee[Employee Name],"NF",0,1)</f>
        <v>x_Ajit Singh</v>
      </c>
      <c r="J267" t="str">
        <f>_xlfn.XLOOKUP(ohrm_timesheet_item[[#This Row],[project_id]],ohrm_project[project_id],ohrm_project[name],"NF",0,1)</f>
        <v>C210701-P1 [AMERICANA-Phase1]</v>
      </c>
      <c r="K267" t="str">
        <f>_xlfn.XLOOKUP(ohrm_timesheet_item[[#This Row],[activity_id]],ohrm_project_activity[activity_id],ohrm_project_activity[name],"NF",0,1)</f>
        <v>Development</v>
      </c>
      <c r="L267" s="5">
        <f>ohrm_timesheet_item[[#This Row],[duration]]/60/60</f>
        <v>9</v>
      </c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</row>
    <row r="268" spans="1:55" x14ac:dyDescent="0.3">
      <c r="A268">
        <v>70</v>
      </c>
      <c r="C268">
        <v>283</v>
      </c>
      <c r="D268" s="1">
        <v>44575</v>
      </c>
      <c r="E268">
        <v>32400</v>
      </c>
      <c r="F268">
        <v>1</v>
      </c>
      <c r="G268">
        <v>11</v>
      </c>
      <c r="H268">
        <v>2</v>
      </c>
      <c r="I268" t="str">
        <f>_xlfn.XLOOKUP(ohrm_timesheet_item[[#This Row],[employee_id]],hs_hr_employee[emp_number],hs_hr_employee[Employee Name],"NF",0,1)</f>
        <v>x_Ajit Singh</v>
      </c>
      <c r="J268" t="str">
        <f>_xlfn.XLOOKUP(ohrm_timesheet_item[[#This Row],[project_id]],ohrm_project[project_id],ohrm_project[name],"NF",0,1)</f>
        <v>C210701-P1 [AMERICANA-Phase1]</v>
      </c>
      <c r="K268" t="str">
        <f>_xlfn.XLOOKUP(ohrm_timesheet_item[[#This Row],[activity_id]],ohrm_project_activity[activity_id],ohrm_project_activity[name],"NF",0,1)</f>
        <v>Development</v>
      </c>
      <c r="L268" s="5">
        <f>ohrm_timesheet_item[[#This Row],[duration]]/60/60</f>
        <v>9</v>
      </c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</row>
    <row r="269" spans="1:55" x14ac:dyDescent="0.3">
      <c r="A269">
        <v>80</v>
      </c>
      <c r="C269">
        <v>284</v>
      </c>
      <c r="D269" s="1">
        <v>44592</v>
      </c>
      <c r="E269">
        <v>32400</v>
      </c>
      <c r="F269">
        <v>1</v>
      </c>
      <c r="G269">
        <v>11</v>
      </c>
      <c r="H269">
        <v>2</v>
      </c>
      <c r="I269" t="str">
        <f>_xlfn.XLOOKUP(ohrm_timesheet_item[[#This Row],[employee_id]],hs_hr_employee[emp_number],hs_hr_employee[Employee Name],"NF",0,1)</f>
        <v>x_Ajit Singh</v>
      </c>
      <c r="J269" t="str">
        <f>_xlfn.XLOOKUP(ohrm_timesheet_item[[#This Row],[project_id]],ohrm_project[project_id],ohrm_project[name],"NF",0,1)</f>
        <v>C210701-P1 [AMERICANA-Phase1]</v>
      </c>
      <c r="K269" t="str">
        <f>_xlfn.XLOOKUP(ohrm_timesheet_item[[#This Row],[activity_id]],ohrm_project_activity[activity_id],ohrm_project_activity[name],"NF",0,1)</f>
        <v>Development</v>
      </c>
      <c r="L269" s="5">
        <f>ohrm_timesheet_item[[#This Row],[duration]]/60/60</f>
        <v>9</v>
      </c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</row>
    <row r="270" spans="1:55" x14ac:dyDescent="0.3">
      <c r="A270">
        <v>79</v>
      </c>
      <c r="B270" t="s">
        <v>761</v>
      </c>
      <c r="C270">
        <v>285</v>
      </c>
      <c r="D270" s="1">
        <v>44593</v>
      </c>
      <c r="E270">
        <v>32400</v>
      </c>
      <c r="F270">
        <v>2</v>
      </c>
      <c r="G270">
        <v>7</v>
      </c>
      <c r="H270">
        <v>11</v>
      </c>
      <c r="I270" t="str">
        <f>_xlfn.XLOOKUP(ohrm_timesheet_item[[#This Row],[employee_id]],hs_hr_employee[emp_number],hs_hr_employee[Employee Name],"NF",0,1)</f>
        <v>Shekhar Sharma</v>
      </c>
      <c r="J270" t="str">
        <f>_xlfn.XLOOKUP(ohrm_timesheet_item[[#This Row],[project_id]],ohrm_project[project_id],ohrm_project[name],"NF",0,1)</f>
        <v>Z210101-TEQMANTRA-ORG</v>
      </c>
      <c r="K270" t="str">
        <f>_xlfn.XLOOKUP(ohrm_timesheet_item[[#This Row],[activity_id]],ohrm_project_activity[activity_id],ohrm_project_activity[name],"NF",0,1)</f>
        <v>Training</v>
      </c>
      <c r="L270" s="5">
        <f>ohrm_timesheet_item[[#This Row],[duration]]/60/60</f>
        <v>9</v>
      </c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</row>
    <row r="271" spans="1:55" x14ac:dyDescent="0.3">
      <c r="A271">
        <v>79</v>
      </c>
      <c r="B271" t="s">
        <v>762</v>
      </c>
      <c r="C271">
        <v>286</v>
      </c>
      <c r="D271" s="1">
        <v>44594</v>
      </c>
      <c r="E271">
        <v>32400</v>
      </c>
      <c r="F271">
        <v>2</v>
      </c>
      <c r="G271">
        <v>7</v>
      </c>
      <c r="H271">
        <v>11</v>
      </c>
      <c r="I271" t="str">
        <f>_xlfn.XLOOKUP(ohrm_timesheet_item[[#This Row],[employee_id]],hs_hr_employee[emp_number],hs_hr_employee[Employee Name],"NF",0,1)</f>
        <v>Shekhar Sharma</v>
      </c>
      <c r="J271" t="str">
        <f>_xlfn.XLOOKUP(ohrm_timesheet_item[[#This Row],[project_id]],ohrm_project[project_id],ohrm_project[name],"NF",0,1)</f>
        <v>Z210101-TEQMANTRA-ORG</v>
      </c>
      <c r="K271" t="str">
        <f>_xlfn.XLOOKUP(ohrm_timesheet_item[[#This Row],[activity_id]],ohrm_project_activity[activity_id],ohrm_project_activity[name],"NF",0,1)</f>
        <v>Training</v>
      </c>
      <c r="L271" s="5">
        <f>ohrm_timesheet_item[[#This Row],[duration]]/60/60</f>
        <v>9</v>
      </c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</row>
    <row r="272" spans="1:55" x14ac:dyDescent="0.3">
      <c r="A272">
        <v>78</v>
      </c>
      <c r="C272">
        <v>287</v>
      </c>
      <c r="D272" s="1">
        <v>44593</v>
      </c>
      <c r="E272">
        <v>32400</v>
      </c>
      <c r="F272">
        <v>2</v>
      </c>
      <c r="G272">
        <v>9</v>
      </c>
      <c r="H272">
        <v>9</v>
      </c>
      <c r="I272" t="str">
        <f>_xlfn.XLOOKUP(ohrm_timesheet_item[[#This Row],[employee_id]],hs_hr_employee[emp_number],hs_hr_employee[Employee Name],"NF",0,1)</f>
        <v>x_Uma Kumar</v>
      </c>
      <c r="J272" t="str">
        <f>_xlfn.XLOOKUP(ohrm_timesheet_item[[#This Row],[project_id]],ohrm_project[project_id],ohrm_project[name],"NF",0,1)</f>
        <v>Z210101-TEQMANTRA-ORG</v>
      </c>
      <c r="K272" t="str">
        <f>_xlfn.XLOOKUP(ohrm_timesheet_item[[#This Row],[activity_id]],ohrm_project_activity[activity_id],ohrm_project_activity[name],"NF",0,1)</f>
        <v>Continuous Improvement</v>
      </c>
      <c r="L272" s="5">
        <f>ohrm_timesheet_item[[#This Row],[duration]]/60/60</f>
        <v>9</v>
      </c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</row>
    <row r="273" spans="1:55" x14ac:dyDescent="0.3">
      <c r="A273">
        <v>78</v>
      </c>
      <c r="C273">
        <v>288</v>
      </c>
      <c r="D273" s="1">
        <v>44594</v>
      </c>
      <c r="E273">
        <v>32400</v>
      </c>
      <c r="F273">
        <v>2</v>
      </c>
      <c r="G273">
        <v>9</v>
      </c>
      <c r="H273">
        <v>9</v>
      </c>
      <c r="I273" t="str">
        <f>_xlfn.XLOOKUP(ohrm_timesheet_item[[#This Row],[employee_id]],hs_hr_employee[emp_number],hs_hr_employee[Employee Name],"NF",0,1)</f>
        <v>x_Uma Kumar</v>
      </c>
      <c r="J273" t="str">
        <f>_xlfn.XLOOKUP(ohrm_timesheet_item[[#This Row],[project_id]],ohrm_project[project_id],ohrm_project[name],"NF",0,1)</f>
        <v>Z210101-TEQMANTRA-ORG</v>
      </c>
      <c r="K273" t="str">
        <f>_xlfn.XLOOKUP(ohrm_timesheet_item[[#This Row],[activity_id]],ohrm_project_activity[activity_id],ohrm_project_activity[name],"NF",0,1)</f>
        <v>Continuous Improvement</v>
      </c>
      <c r="L273" s="5">
        <f>ohrm_timesheet_item[[#This Row],[duration]]/60/60</f>
        <v>9</v>
      </c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</row>
    <row r="274" spans="1:55" x14ac:dyDescent="0.3">
      <c r="A274">
        <v>78</v>
      </c>
      <c r="C274">
        <v>289</v>
      </c>
      <c r="D274" s="1">
        <v>44595</v>
      </c>
      <c r="E274">
        <v>32400</v>
      </c>
      <c r="F274">
        <v>2</v>
      </c>
      <c r="G274">
        <v>9</v>
      </c>
      <c r="H274">
        <v>9</v>
      </c>
      <c r="I274" t="str">
        <f>_xlfn.XLOOKUP(ohrm_timesheet_item[[#This Row],[employee_id]],hs_hr_employee[emp_number],hs_hr_employee[Employee Name],"NF",0,1)</f>
        <v>x_Uma Kumar</v>
      </c>
      <c r="J274" t="str">
        <f>_xlfn.XLOOKUP(ohrm_timesheet_item[[#This Row],[project_id]],ohrm_project[project_id],ohrm_project[name],"NF",0,1)</f>
        <v>Z210101-TEQMANTRA-ORG</v>
      </c>
      <c r="K274" t="str">
        <f>_xlfn.XLOOKUP(ohrm_timesheet_item[[#This Row],[activity_id]],ohrm_project_activity[activity_id],ohrm_project_activity[name],"NF",0,1)</f>
        <v>Continuous Improvement</v>
      </c>
      <c r="L274" s="5">
        <f>ohrm_timesheet_item[[#This Row],[duration]]/60/60</f>
        <v>9</v>
      </c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</row>
    <row r="275" spans="1:55" x14ac:dyDescent="0.3">
      <c r="A275">
        <v>78</v>
      </c>
      <c r="C275">
        <v>290</v>
      </c>
      <c r="D275" s="1">
        <v>44596</v>
      </c>
      <c r="E275">
        <v>32400</v>
      </c>
      <c r="F275">
        <v>2</v>
      </c>
      <c r="G275">
        <v>9</v>
      </c>
      <c r="H275">
        <v>9</v>
      </c>
      <c r="I275" t="str">
        <f>_xlfn.XLOOKUP(ohrm_timesheet_item[[#This Row],[employee_id]],hs_hr_employee[emp_number],hs_hr_employee[Employee Name],"NF",0,1)</f>
        <v>x_Uma Kumar</v>
      </c>
      <c r="J275" t="str">
        <f>_xlfn.XLOOKUP(ohrm_timesheet_item[[#This Row],[project_id]],ohrm_project[project_id],ohrm_project[name],"NF",0,1)</f>
        <v>Z210101-TEQMANTRA-ORG</v>
      </c>
      <c r="K275" t="str">
        <f>_xlfn.XLOOKUP(ohrm_timesheet_item[[#This Row],[activity_id]],ohrm_project_activity[activity_id],ohrm_project_activity[name],"NF",0,1)</f>
        <v>Continuous Improvement</v>
      </c>
      <c r="L275" s="5">
        <f>ohrm_timesheet_item[[#This Row],[duration]]/60/60</f>
        <v>9</v>
      </c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</row>
    <row r="276" spans="1:55" x14ac:dyDescent="0.3">
      <c r="A276">
        <v>79</v>
      </c>
      <c r="B276" t="s">
        <v>763</v>
      </c>
      <c r="C276">
        <v>291</v>
      </c>
      <c r="D276" s="1">
        <v>44595</v>
      </c>
      <c r="E276">
        <v>32400</v>
      </c>
      <c r="F276">
        <v>2</v>
      </c>
      <c r="G276">
        <v>7</v>
      </c>
      <c r="H276">
        <v>11</v>
      </c>
      <c r="I276" t="str">
        <f>_xlfn.XLOOKUP(ohrm_timesheet_item[[#This Row],[employee_id]],hs_hr_employee[emp_number],hs_hr_employee[Employee Name],"NF",0,1)</f>
        <v>Shekhar Sharma</v>
      </c>
      <c r="J276" t="str">
        <f>_xlfn.XLOOKUP(ohrm_timesheet_item[[#This Row],[project_id]],ohrm_project[project_id],ohrm_project[name],"NF",0,1)</f>
        <v>Z210101-TEQMANTRA-ORG</v>
      </c>
      <c r="K276" t="str">
        <f>_xlfn.XLOOKUP(ohrm_timesheet_item[[#This Row],[activity_id]],ohrm_project_activity[activity_id],ohrm_project_activity[name],"NF",0,1)</f>
        <v>Training</v>
      </c>
      <c r="L276" s="5">
        <f>ohrm_timesheet_item[[#This Row],[duration]]/60/60</f>
        <v>9</v>
      </c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</row>
    <row r="277" spans="1:55" x14ac:dyDescent="0.3">
      <c r="A277">
        <v>79</v>
      </c>
      <c r="B277" t="s">
        <v>764</v>
      </c>
      <c r="C277">
        <v>292</v>
      </c>
      <c r="D277" s="1">
        <v>44596</v>
      </c>
      <c r="E277">
        <v>32400</v>
      </c>
      <c r="F277">
        <v>2</v>
      </c>
      <c r="G277">
        <v>7</v>
      </c>
      <c r="H277">
        <v>11</v>
      </c>
      <c r="I277" t="str">
        <f>_xlfn.XLOOKUP(ohrm_timesheet_item[[#This Row],[employee_id]],hs_hr_employee[emp_number],hs_hr_employee[Employee Name],"NF",0,1)</f>
        <v>Shekhar Sharma</v>
      </c>
      <c r="J277" t="str">
        <f>_xlfn.XLOOKUP(ohrm_timesheet_item[[#This Row],[project_id]],ohrm_project[project_id],ohrm_project[name],"NF",0,1)</f>
        <v>Z210101-TEQMANTRA-ORG</v>
      </c>
      <c r="K277" t="str">
        <f>_xlfn.XLOOKUP(ohrm_timesheet_item[[#This Row],[activity_id]],ohrm_project_activity[activity_id],ohrm_project_activity[name],"NF",0,1)</f>
        <v>Training</v>
      </c>
      <c r="L277" s="5">
        <f>ohrm_timesheet_item[[#This Row],[duration]]/60/60</f>
        <v>9</v>
      </c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</row>
    <row r="278" spans="1:55" x14ac:dyDescent="0.3">
      <c r="A278">
        <v>81</v>
      </c>
      <c r="C278">
        <v>293</v>
      </c>
      <c r="D278" s="1">
        <v>44599</v>
      </c>
      <c r="E278">
        <v>32400</v>
      </c>
      <c r="F278">
        <v>2</v>
      </c>
      <c r="G278">
        <v>9</v>
      </c>
      <c r="H278">
        <v>9</v>
      </c>
      <c r="I278" t="str">
        <f>_xlfn.XLOOKUP(ohrm_timesheet_item[[#This Row],[employee_id]],hs_hr_employee[emp_number],hs_hr_employee[Employee Name],"NF",0,1)</f>
        <v>x_Uma Kumar</v>
      </c>
      <c r="J278" t="str">
        <f>_xlfn.XLOOKUP(ohrm_timesheet_item[[#This Row],[project_id]],ohrm_project[project_id],ohrm_project[name],"NF",0,1)</f>
        <v>Z210101-TEQMANTRA-ORG</v>
      </c>
      <c r="K278" t="str">
        <f>_xlfn.XLOOKUP(ohrm_timesheet_item[[#This Row],[activity_id]],ohrm_project_activity[activity_id],ohrm_project_activity[name],"NF",0,1)</f>
        <v>Continuous Improvement</v>
      </c>
      <c r="L278" s="5">
        <f>ohrm_timesheet_item[[#This Row],[duration]]/60/60</f>
        <v>9</v>
      </c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</row>
    <row r="279" spans="1:55" x14ac:dyDescent="0.3">
      <c r="A279">
        <v>87</v>
      </c>
      <c r="B279" t="s">
        <v>765</v>
      </c>
      <c r="C279">
        <v>294</v>
      </c>
      <c r="D279" s="1">
        <v>44599</v>
      </c>
      <c r="E279">
        <v>32400</v>
      </c>
      <c r="F279">
        <v>2</v>
      </c>
      <c r="G279">
        <v>7</v>
      </c>
      <c r="H279">
        <v>11</v>
      </c>
      <c r="I279" t="str">
        <f>_xlfn.XLOOKUP(ohrm_timesheet_item[[#This Row],[employee_id]],hs_hr_employee[emp_number],hs_hr_employee[Employee Name],"NF",0,1)</f>
        <v>Shekhar Sharma</v>
      </c>
      <c r="J279" t="str">
        <f>_xlfn.XLOOKUP(ohrm_timesheet_item[[#This Row],[project_id]],ohrm_project[project_id],ohrm_project[name],"NF",0,1)</f>
        <v>Z210101-TEQMANTRA-ORG</v>
      </c>
      <c r="K279" t="str">
        <f>_xlfn.XLOOKUP(ohrm_timesheet_item[[#This Row],[activity_id]],ohrm_project_activity[activity_id],ohrm_project_activity[name],"NF",0,1)</f>
        <v>Training</v>
      </c>
      <c r="L279" s="5">
        <f>ohrm_timesheet_item[[#This Row],[duration]]/60/60</f>
        <v>9</v>
      </c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</row>
    <row r="280" spans="1:55" x14ac:dyDescent="0.3">
      <c r="A280">
        <v>81</v>
      </c>
      <c r="C280">
        <v>295</v>
      </c>
      <c r="D280" s="1">
        <v>44600</v>
      </c>
      <c r="E280">
        <v>32400</v>
      </c>
      <c r="F280">
        <v>2</v>
      </c>
      <c r="G280">
        <v>9</v>
      </c>
      <c r="H280">
        <v>9</v>
      </c>
      <c r="I280" t="str">
        <f>_xlfn.XLOOKUP(ohrm_timesheet_item[[#This Row],[employee_id]],hs_hr_employee[emp_number],hs_hr_employee[Employee Name],"NF",0,1)</f>
        <v>x_Uma Kumar</v>
      </c>
      <c r="J280" t="str">
        <f>_xlfn.XLOOKUP(ohrm_timesheet_item[[#This Row],[project_id]],ohrm_project[project_id],ohrm_project[name],"NF",0,1)</f>
        <v>Z210101-TEQMANTRA-ORG</v>
      </c>
      <c r="K280" t="str">
        <f>_xlfn.XLOOKUP(ohrm_timesheet_item[[#This Row],[activity_id]],ohrm_project_activity[activity_id],ohrm_project_activity[name],"NF",0,1)</f>
        <v>Continuous Improvement</v>
      </c>
      <c r="L280" s="5">
        <f>ohrm_timesheet_item[[#This Row],[duration]]/60/60</f>
        <v>9</v>
      </c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</row>
    <row r="281" spans="1:55" x14ac:dyDescent="0.3">
      <c r="A281">
        <v>87</v>
      </c>
      <c r="B281" t="s">
        <v>766</v>
      </c>
      <c r="C281">
        <v>296</v>
      </c>
      <c r="D281" s="1">
        <v>44600</v>
      </c>
      <c r="E281">
        <v>32400</v>
      </c>
      <c r="F281">
        <v>2</v>
      </c>
      <c r="G281">
        <v>7</v>
      </c>
      <c r="H281">
        <v>11</v>
      </c>
      <c r="I281" t="str">
        <f>_xlfn.XLOOKUP(ohrm_timesheet_item[[#This Row],[employee_id]],hs_hr_employee[emp_number],hs_hr_employee[Employee Name],"NF",0,1)</f>
        <v>Shekhar Sharma</v>
      </c>
      <c r="J281" t="str">
        <f>_xlfn.XLOOKUP(ohrm_timesheet_item[[#This Row],[project_id]],ohrm_project[project_id],ohrm_project[name],"NF",0,1)</f>
        <v>Z210101-TEQMANTRA-ORG</v>
      </c>
      <c r="K281" t="str">
        <f>_xlfn.XLOOKUP(ohrm_timesheet_item[[#This Row],[activity_id]],ohrm_project_activity[activity_id],ohrm_project_activity[name],"NF",0,1)</f>
        <v>Training</v>
      </c>
      <c r="L281" s="5">
        <f>ohrm_timesheet_item[[#This Row],[duration]]/60/60</f>
        <v>9</v>
      </c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</row>
    <row r="282" spans="1:55" x14ac:dyDescent="0.3">
      <c r="A282">
        <v>81</v>
      </c>
      <c r="C282">
        <v>297</v>
      </c>
      <c r="D282" s="1">
        <v>44601</v>
      </c>
      <c r="E282">
        <v>32400</v>
      </c>
      <c r="F282">
        <v>2</v>
      </c>
      <c r="G282">
        <v>9</v>
      </c>
      <c r="H282">
        <v>9</v>
      </c>
      <c r="I282" t="str">
        <f>_xlfn.XLOOKUP(ohrm_timesheet_item[[#This Row],[employee_id]],hs_hr_employee[emp_number],hs_hr_employee[Employee Name],"NF",0,1)</f>
        <v>x_Uma Kumar</v>
      </c>
      <c r="J282" t="str">
        <f>_xlfn.XLOOKUP(ohrm_timesheet_item[[#This Row],[project_id]],ohrm_project[project_id],ohrm_project[name],"NF",0,1)</f>
        <v>Z210101-TEQMANTRA-ORG</v>
      </c>
      <c r="K282" t="str">
        <f>_xlfn.XLOOKUP(ohrm_timesheet_item[[#This Row],[activity_id]],ohrm_project_activity[activity_id],ohrm_project_activity[name],"NF",0,1)</f>
        <v>Continuous Improvement</v>
      </c>
      <c r="L282" s="5">
        <f>ohrm_timesheet_item[[#This Row],[duration]]/60/60</f>
        <v>9</v>
      </c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</row>
    <row r="283" spans="1:55" x14ac:dyDescent="0.3">
      <c r="A283">
        <v>81</v>
      </c>
      <c r="C283">
        <v>298</v>
      </c>
      <c r="D283" s="1">
        <v>44602</v>
      </c>
      <c r="E283">
        <v>32400</v>
      </c>
      <c r="F283">
        <v>2</v>
      </c>
      <c r="G283">
        <v>9</v>
      </c>
      <c r="H283">
        <v>9</v>
      </c>
      <c r="I283" t="str">
        <f>_xlfn.XLOOKUP(ohrm_timesheet_item[[#This Row],[employee_id]],hs_hr_employee[emp_number],hs_hr_employee[Employee Name],"NF",0,1)</f>
        <v>x_Uma Kumar</v>
      </c>
      <c r="J283" t="str">
        <f>_xlfn.XLOOKUP(ohrm_timesheet_item[[#This Row],[project_id]],ohrm_project[project_id],ohrm_project[name],"NF",0,1)</f>
        <v>Z210101-TEQMANTRA-ORG</v>
      </c>
      <c r="K283" t="str">
        <f>_xlfn.XLOOKUP(ohrm_timesheet_item[[#This Row],[activity_id]],ohrm_project_activity[activity_id],ohrm_project_activity[name],"NF",0,1)</f>
        <v>Continuous Improvement</v>
      </c>
      <c r="L283" s="5">
        <f>ohrm_timesheet_item[[#This Row],[duration]]/60/60</f>
        <v>9</v>
      </c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</row>
    <row r="284" spans="1:55" x14ac:dyDescent="0.3">
      <c r="A284">
        <v>81</v>
      </c>
      <c r="C284">
        <v>299</v>
      </c>
      <c r="D284" s="1">
        <v>44603</v>
      </c>
      <c r="E284">
        <v>32400</v>
      </c>
      <c r="F284">
        <v>2</v>
      </c>
      <c r="G284">
        <v>9</v>
      </c>
      <c r="H284">
        <v>9</v>
      </c>
      <c r="I284" t="str">
        <f>_xlfn.XLOOKUP(ohrm_timesheet_item[[#This Row],[employee_id]],hs_hr_employee[emp_number],hs_hr_employee[Employee Name],"NF",0,1)</f>
        <v>x_Uma Kumar</v>
      </c>
      <c r="J284" t="str">
        <f>_xlfn.XLOOKUP(ohrm_timesheet_item[[#This Row],[project_id]],ohrm_project[project_id],ohrm_project[name],"NF",0,1)</f>
        <v>Z210101-TEQMANTRA-ORG</v>
      </c>
      <c r="K284" t="str">
        <f>_xlfn.XLOOKUP(ohrm_timesheet_item[[#This Row],[activity_id]],ohrm_project_activity[activity_id],ohrm_project_activity[name],"NF",0,1)</f>
        <v>Continuous Improvement</v>
      </c>
      <c r="L284" s="5">
        <f>ohrm_timesheet_item[[#This Row],[duration]]/60/60</f>
        <v>9</v>
      </c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</row>
    <row r="285" spans="1:55" x14ac:dyDescent="0.3">
      <c r="A285">
        <v>89</v>
      </c>
      <c r="C285">
        <v>300</v>
      </c>
      <c r="D285" s="1">
        <v>44606</v>
      </c>
      <c r="E285">
        <v>32400</v>
      </c>
      <c r="F285">
        <v>2</v>
      </c>
      <c r="G285">
        <v>9</v>
      </c>
      <c r="H285">
        <v>9</v>
      </c>
      <c r="I285" t="str">
        <f>_xlfn.XLOOKUP(ohrm_timesheet_item[[#This Row],[employee_id]],hs_hr_employee[emp_number],hs_hr_employee[Employee Name],"NF",0,1)</f>
        <v>x_Uma Kumar</v>
      </c>
      <c r="J285" t="str">
        <f>_xlfn.XLOOKUP(ohrm_timesheet_item[[#This Row],[project_id]],ohrm_project[project_id],ohrm_project[name],"NF",0,1)</f>
        <v>Z210101-TEQMANTRA-ORG</v>
      </c>
      <c r="K285" t="str">
        <f>_xlfn.XLOOKUP(ohrm_timesheet_item[[#This Row],[activity_id]],ohrm_project_activity[activity_id],ohrm_project_activity[name],"NF",0,1)</f>
        <v>Continuous Improvement</v>
      </c>
      <c r="L285" s="5">
        <f>ohrm_timesheet_item[[#This Row],[duration]]/60/60</f>
        <v>9</v>
      </c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</row>
    <row r="286" spans="1:55" x14ac:dyDescent="0.3">
      <c r="A286">
        <v>89</v>
      </c>
      <c r="C286">
        <v>301</v>
      </c>
      <c r="D286" s="1">
        <v>44607</v>
      </c>
      <c r="E286">
        <v>32400</v>
      </c>
      <c r="F286">
        <v>2</v>
      </c>
      <c r="G286">
        <v>9</v>
      </c>
      <c r="H286">
        <v>9</v>
      </c>
      <c r="I286" t="str">
        <f>_xlfn.XLOOKUP(ohrm_timesheet_item[[#This Row],[employee_id]],hs_hr_employee[emp_number],hs_hr_employee[Employee Name],"NF",0,1)</f>
        <v>x_Uma Kumar</v>
      </c>
      <c r="J286" t="str">
        <f>_xlfn.XLOOKUP(ohrm_timesheet_item[[#This Row],[project_id]],ohrm_project[project_id],ohrm_project[name],"NF",0,1)</f>
        <v>Z210101-TEQMANTRA-ORG</v>
      </c>
      <c r="K286" t="str">
        <f>_xlfn.XLOOKUP(ohrm_timesheet_item[[#This Row],[activity_id]],ohrm_project_activity[activity_id],ohrm_project_activity[name],"NF",0,1)</f>
        <v>Continuous Improvement</v>
      </c>
      <c r="L286" s="5">
        <f>ohrm_timesheet_item[[#This Row],[duration]]/60/60</f>
        <v>9</v>
      </c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</row>
    <row r="287" spans="1:55" x14ac:dyDescent="0.3">
      <c r="A287">
        <v>88</v>
      </c>
      <c r="B287" t="s">
        <v>767</v>
      </c>
      <c r="C287">
        <v>302</v>
      </c>
      <c r="D287" s="1">
        <v>44606</v>
      </c>
      <c r="E287">
        <v>32400</v>
      </c>
      <c r="F287">
        <v>2</v>
      </c>
      <c r="G287">
        <v>7</v>
      </c>
      <c r="H287">
        <v>11</v>
      </c>
      <c r="I287" t="str">
        <f>_xlfn.XLOOKUP(ohrm_timesheet_item[[#This Row],[employee_id]],hs_hr_employee[emp_number],hs_hr_employee[Employee Name],"NF",0,1)</f>
        <v>Shekhar Sharma</v>
      </c>
      <c r="J287" t="str">
        <f>_xlfn.XLOOKUP(ohrm_timesheet_item[[#This Row],[project_id]],ohrm_project[project_id],ohrm_project[name],"NF",0,1)</f>
        <v>Z210101-TEQMANTRA-ORG</v>
      </c>
      <c r="K287" t="str">
        <f>_xlfn.XLOOKUP(ohrm_timesheet_item[[#This Row],[activity_id]],ohrm_project_activity[activity_id],ohrm_project_activity[name],"NF",0,1)</f>
        <v>Training</v>
      </c>
      <c r="L287" s="5">
        <f>ohrm_timesheet_item[[#This Row],[duration]]/60/60</f>
        <v>9</v>
      </c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</row>
    <row r="288" spans="1:55" x14ac:dyDescent="0.3">
      <c r="A288">
        <v>88</v>
      </c>
      <c r="B288" t="s">
        <v>768</v>
      </c>
      <c r="C288">
        <v>303</v>
      </c>
      <c r="D288" s="1">
        <v>44607</v>
      </c>
      <c r="E288">
        <v>32400</v>
      </c>
      <c r="F288">
        <v>2</v>
      </c>
      <c r="G288">
        <v>7</v>
      </c>
      <c r="H288">
        <v>11</v>
      </c>
      <c r="I288" t="str">
        <f>_xlfn.XLOOKUP(ohrm_timesheet_item[[#This Row],[employee_id]],hs_hr_employee[emp_number],hs_hr_employee[Employee Name],"NF",0,1)</f>
        <v>Shekhar Sharma</v>
      </c>
      <c r="J288" t="str">
        <f>_xlfn.XLOOKUP(ohrm_timesheet_item[[#This Row],[project_id]],ohrm_project[project_id],ohrm_project[name],"NF",0,1)</f>
        <v>Z210101-TEQMANTRA-ORG</v>
      </c>
      <c r="K288" t="str">
        <f>_xlfn.XLOOKUP(ohrm_timesheet_item[[#This Row],[activity_id]],ohrm_project_activity[activity_id],ohrm_project_activity[name],"NF",0,1)</f>
        <v>Training</v>
      </c>
      <c r="L288" s="5">
        <f>ohrm_timesheet_item[[#This Row],[duration]]/60/60</f>
        <v>9</v>
      </c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</row>
    <row r="289" spans="1:55" x14ac:dyDescent="0.3">
      <c r="A289">
        <v>89</v>
      </c>
      <c r="C289">
        <v>304</v>
      </c>
      <c r="D289" s="1">
        <v>44608</v>
      </c>
      <c r="E289">
        <v>32400</v>
      </c>
      <c r="F289">
        <v>2</v>
      </c>
      <c r="G289">
        <v>9</v>
      </c>
      <c r="H289">
        <v>9</v>
      </c>
      <c r="I289" t="str">
        <f>_xlfn.XLOOKUP(ohrm_timesheet_item[[#This Row],[employee_id]],hs_hr_employee[emp_number],hs_hr_employee[Employee Name],"NF",0,1)</f>
        <v>x_Uma Kumar</v>
      </c>
      <c r="J289" t="str">
        <f>_xlfn.XLOOKUP(ohrm_timesheet_item[[#This Row],[project_id]],ohrm_project[project_id],ohrm_project[name],"NF",0,1)</f>
        <v>Z210101-TEQMANTRA-ORG</v>
      </c>
      <c r="K289" t="str">
        <f>_xlfn.XLOOKUP(ohrm_timesheet_item[[#This Row],[activity_id]],ohrm_project_activity[activity_id],ohrm_project_activity[name],"NF",0,1)</f>
        <v>Continuous Improvement</v>
      </c>
      <c r="L289" s="5">
        <f>ohrm_timesheet_item[[#This Row],[duration]]/60/60</f>
        <v>9</v>
      </c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</row>
    <row r="290" spans="1:55" x14ac:dyDescent="0.3">
      <c r="A290">
        <v>89</v>
      </c>
      <c r="C290">
        <v>305</v>
      </c>
      <c r="D290" s="1">
        <v>44609</v>
      </c>
      <c r="E290">
        <v>32400</v>
      </c>
      <c r="F290">
        <v>2</v>
      </c>
      <c r="G290">
        <v>9</v>
      </c>
      <c r="H290">
        <v>9</v>
      </c>
      <c r="I290" t="str">
        <f>_xlfn.XLOOKUP(ohrm_timesheet_item[[#This Row],[employee_id]],hs_hr_employee[emp_number],hs_hr_employee[Employee Name],"NF",0,1)</f>
        <v>x_Uma Kumar</v>
      </c>
      <c r="J290" t="str">
        <f>_xlfn.XLOOKUP(ohrm_timesheet_item[[#This Row],[project_id]],ohrm_project[project_id],ohrm_project[name],"NF",0,1)</f>
        <v>Z210101-TEQMANTRA-ORG</v>
      </c>
      <c r="K290" t="str">
        <f>_xlfn.XLOOKUP(ohrm_timesheet_item[[#This Row],[activity_id]],ohrm_project_activity[activity_id],ohrm_project_activity[name],"NF",0,1)</f>
        <v>Continuous Improvement</v>
      </c>
      <c r="L290" s="5">
        <f>ohrm_timesheet_item[[#This Row],[duration]]/60/60</f>
        <v>9</v>
      </c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</row>
    <row r="291" spans="1:55" x14ac:dyDescent="0.3">
      <c r="A291">
        <v>89</v>
      </c>
      <c r="C291">
        <v>306</v>
      </c>
      <c r="D291" s="1">
        <v>44610</v>
      </c>
      <c r="E291">
        <v>32400</v>
      </c>
      <c r="F291">
        <v>2</v>
      </c>
      <c r="G291">
        <v>9</v>
      </c>
      <c r="H291">
        <v>9</v>
      </c>
      <c r="I291" t="str">
        <f>_xlfn.XLOOKUP(ohrm_timesheet_item[[#This Row],[employee_id]],hs_hr_employee[emp_number],hs_hr_employee[Employee Name],"NF",0,1)</f>
        <v>x_Uma Kumar</v>
      </c>
      <c r="J291" t="str">
        <f>_xlfn.XLOOKUP(ohrm_timesheet_item[[#This Row],[project_id]],ohrm_project[project_id],ohrm_project[name],"NF",0,1)</f>
        <v>Z210101-TEQMANTRA-ORG</v>
      </c>
      <c r="K291" t="str">
        <f>_xlfn.XLOOKUP(ohrm_timesheet_item[[#This Row],[activity_id]],ohrm_project_activity[activity_id],ohrm_project_activity[name],"NF",0,1)</f>
        <v>Continuous Improvement</v>
      </c>
      <c r="L291" s="5">
        <f>ohrm_timesheet_item[[#This Row],[duration]]/60/60</f>
        <v>9</v>
      </c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</row>
    <row r="292" spans="1:55" x14ac:dyDescent="0.3">
      <c r="A292">
        <v>90</v>
      </c>
      <c r="C292">
        <v>307</v>
      </c>
      <c r="D292" s="1">
        <v>44613</v>
      </c>
      <c r="E292">
        <v>32400</v>
      </c>
      <c r="F292">
        <v>2</v>
      </c>
      <c r="G292">
        <v>9</v>
      </c>
      <c r="H292">
        <v>9</v>
      </c>
      <c r="I292" t="str">
        <f>_xlfn.XLOOKUP(ohrm_timesheet_item[[#This Row],[employee_id]],hs_hr_employee[emp_number],hs_hr_employee[Employee Name],"NF",0,1)</f>
        <v>x_Uma Kumar</v>
      </c>
      <c r="J292" t="str">
        <f>_xlfn.XLOOKUP(ohrm_timesheet_item[[#This Row],[project_id]],ohrm_project[project_id],ohrm_project[name],"NF",0,1)</f>
        <v>Z210101-TEQMANTRA-ORG</v>
      </c>
      <c r="K292" t="str">
        <f>_xlfn.XLOOKUP(ohrm_timesheet_item[[#This Row],[activity_id]],ohrm_project_activity[activity_id],ohrm_project_activity[name],"NF",0,1)</f>
        <v>Continuous Improvement</v>
      </c>
      <c r="L292" s="5">
        <f>ohrm_timesheet_item[[#This Row],[duration]]/60/60</f>
        <v>9</v>
      </c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</row>
    <row r="293" spans="1:55" x14ac:dyDescent="0.3">
      <c r="A293">
        <v>90</v>
      </c>
      <c r="C293">
        <v>308</v>
      </c>
      <c r="D293" s="1">
        <v>44614</v>
      </c>
      <c r="E293">
        <v>32400</v>
      </c>
      <c r="F293">
        <v>2</v>
      </c>
      <c r="G293">
        <v>9</v>
      </c>
      <c r="H293">
        <v>9</v>
      </c>
      <c r="I293" t="str">
        <f>_xlfn.XLOOKUP(ohrm_timesheet_item[[#This Row],[employee_id]],hs_hr_employee[emp_number],hs_hr_employee[Employee Name],"NF",0,1)</f>
        <v>x_Uma Kumar</v>
      </c>
      <c r="J293" t="str">
        <f>_xlfn.XLOOKUP(ohrm_timesheet_item[[#This Row],[project_id]],ohrm_project[project_id],ohrm_project[name],"NF",0,1)</f>
        <v>Z210101-TEQMANTRA-ORG</v>
      </c>
      <c r="K293" t="str">
        <f>_xlfn.XLOOKUP(ohrm_timesheet_item[[#This Row],[activity_id]],ohrm_project_activity[activity_id],ohrm_project_activity[name],"NF",0,1)</f>
        <v>Continuous Improvement</v>
      </c>
      <c r="L293" s="5">
        <f>ohrm_timesheet_item[[#This Row],[duration]]/60/60</f>
        <v>9</v>
      </c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</row>
    <row r="294" spans="1:55" x14ac:dyDescent="0.3">
      <c r="A294">
        <v>90</v>
      </c>
      <c r="C294">
        <v>309</v>
      </c>
      <c r="D294" s="1">
        <v>44615</v>
      </c>
      <c r="E294">
        <v>32400</v>
      </c>
      <c r="F294">
        <v>2</v>
      </c>
      <c r="G294">
        <v>9</v>
      </c>
      <c r="H294">
        <v>9</v>
      </c>
      <c r="I294" t="str">
        <f>_xlfn.XLOOKUP(ohrm_timesheet_item[[#This Row],[employee_id]],hs_hr_employee[emp_number],hs_hr_employee[Employee Name],"NF",0,1)</f>
        <v>x_Uma Kumar</v>
      </c>
      <c r="J294" t="str">
        <f>_xlfn.XLOOKUP(ohrm_timesheet_item[[#This Row],[project_id]],ohrm_project[project_id],ohrm_project[name],"NF",0,1)</f>
        <v>Z210101-TEQMANTRA-ORG</v>
      </c>
      <c r="K294" t="str">
        <f>_xlfn.XLOOKUP(ohrm_timesheet_item[[#This Row],[activity_id]],ohrm_project_activity[activity_id],ohrm_project_activity[name],"NF",0,1)</f>
        <v>Continuous Improvement</v>
      </c>
      <c r="L294" s="5">
        <f>ohrm_timesheet_item[[#This Row],[duration]]/60/60</f>
        <v>9</v>
      </c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</row>
    <row r="295" spans="1:55" x14ac:dyDescent="0.3">
      <c r="A295">
        <v>91</v>
      </c>
      <c r="B295" t="s">
        <v>769</v>
      </c>
      <c r="C295">
        <v>310</v>
      </c>
      <c r="D295" s="1">
        <v>44613</v>
      </c>
      <c r="E295">
        <v>32400</v>
      </c>
      <c r="F295">
        <v>2</v>
      </c>
      <c r="G295">
        <v>7</v>
      </c>
      <c r="H295">
        <v>11</v>
      </c>
      <c r="I295" t="str">
        <f>_xlfn.XLOOKUP(ohrm_timesheet_item[[#This Row],[employee_id]],hs_hr_employee[emp_number],hs_hr_employee[Employee Name],"NF",0,1)</f>
        <v>Shekhar Sharma</v>
      </c>
      <c r="J295" t="str">
        <f>_xlfn.XLOOKUP(ohrm_timesheet_item[[#This Row],[project_id]],ohrm_project[project_id],ohrm_project[name],"NF",0,1)</f>
        <v>Z210101-TEQMANTRA-ORG</v>
      </c>
      <c r="K295" t="str">
        <f>_xlfn.XLOOKUP(ohrm_timesheet_item[[#This Row],[activity_id]],ohrm_project_activity[activity_id],ohrm_project_activity[name],"NF",0,1)</f>
        <v>Training</v>
      </c>
      <c r="L295" s="5">
        <f>ohrm_timesheet_item[[#This Row],[duration]]/60/60</f>
        <v>9</v>
      </c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</row>
    <row r="296" spans="1:55" x14ac:dyDescent="0.3">
      <c r="A296">
        <v>91</v>
      </c>
      <c r="B296" t="s">
        <v>770</v>
      </c>
      <c r="C296">
        <v>311</v>
      </c>
      <c r="D296" s="1">
        <v>44614</v>
      </c>
      <c r="E296">
        <v>32400</v>
      </c>
      <c r="F296">
        <v>2</v>
      </c>
      <c r="G296">
        <v>7</v>
      </c>
      <c r="H296">
        <v>11</v>
      </c>
      <c r="I296" t="str">
        <f>_xlfn.XLOOKUP(ohrm_timesheet_item[[#This Row],[employee_id]],hs_hr_employee[emp_number],hs_hr_employee[Employee Name],"NF",0,1)</f>
        <v>Shekhar Sharma</v>
      </c>
      <c r="J296" t="str">
        <f>_xlfn.XLOOKUP(ohrm_timesheet_item[[#This Row],[project_id]],ohrm_project[project_id],ohrm_project[name],"NF",0,1)</f>
        <v>Z210101-TEQMANTRA-ORG</v>
      </c>
      <c r="K296" t="str">
        <f>_xlfn.XLOOKUP(ohrm_timesheet_item[[#This Row],[activity_id]],ohrm_project_activity[activity_id],ohrm_project_activity[name],"NF",0,1)</f>
        <v>Training</v>
      </c>
      <c r="L296" s="5">
        <f>ohrm_timesheet_item[[#This Row],[duration]]/60/60</f>
        <v>9</v>
      </c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</row>
    <row r="297" spans="1:55" x14ac:dyDescent="0.3">
      <c r="A297">
        <v>91</v>
      </c>
      <c r="B297" t="s">
        <v>771</v>
      </c>
      <c r="C297">
        <v>312</v>
      </c>
      <c r="D297" s="1">
        <v>44615</v>
      </c>
      <c r="E297">
        <v>32400</v>
      </c>
      <c r="F297">
        <v>2</v>
      </c>
      <c r="G297">
        <v>7</v>
      </c>
      <c r="H297">
        <v>11</v>
      </c>
      <c r="I297" t="str">
        <f>_xlfn.XLOOKUP(ohrm_timesheet_item[[#This Row],[employee_id]],hs_hr_employee[emp_number],hs_hr_employee[Employee Name],"NF",0,1)</f>
        <v>Shekhar Sharma</v>
      </c>
      <c r="J297" t="str">
        <f>_xlfn.XLOOKUP(ohrm_timesheet_item[[#This Row],[project_id]],ohrm_project[project_id],ohrm_project[name],"NF",0,1)</f>
        <v>Z210101-TEQMANTRA-ORG</v>
      </c>
      <c r="K297" t="str">
        <f>_xlfn.XLOOKUP(ohrm_timesheet_item[[#This Row],[activity_id]],ohrm_project_activity[activity_id],ohrm_project_activity[name],"NF",0,1)</f>
        <v>Training</v>
      </c>
      <c r="L297" s="5">
        <f>ohrm_timesheet_item[[#This Row],[duration]]/60/60</f>
        <v>9</v>
      </c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</row>
    <row r="298" spans="1:55" x14ac:dyDescent="0.3">
      <c r="A298">
        <v>90</v>
      </c>
      <c r="C298">
        <v>313</v>
      </c>
      <c r="D298" s="1">
        <v>44616</v>
      </c>
      <c r="E298">
        <v>32400</v>
      </c>
      <c r="F298">
        <v>2</v>
      </c>
      <c r="G298">
        <v>9</v>
      </c>
      <c r="H298">
        <v>9</v>
      </c>
      <c r="I298" t="str">
        <f>_xlfn.XLOOKUP(ohrm_timesheet_item[[#This Row],[employee_id]],hs_hr_employee[emp_number],hs_hr_employee[Employee Name],"NF",0,1)</f>
        <v>x_Uma Kumar</v>
      </c>
      <c r="J298" t="str">
        <f>_xlfn.XLOOKUP(ohrm_timesheet_item[[#This Row],[project_id]],ohrm_project[project_id],ohrm_project[name],"NF",0,1)</f>
        <v>Z210101-TEQMANTRA-ORG</v>
      </c>
      <c r="K298" t="str">
        <f>_xlfn.XLOOKUP(ohrm_timesheet_item[[#This Row],[activity_id]],ohrm_project_activity[activity_id],ohrm_project_activity[name],"NF",0,1)</f>
        <v>Continuous Improvement</v>
      </c>
      <c r="L298" s="5">
        <f>ohrm_timesheet_item[[#This Row],[duration]]/60/60</f>
        <v>9</v>
      </c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</row>
    <row r="299" spans="1:55" x14ac:dyDescent="0.3">
      <c r="A299">
        <v>93</v>
      </c>
      <c r="C299">
        <v>314</v>
      </c>
      <c r="D299" s="1">
        <v>44606</v>
      </c>
      <c r="E299">
        <v>32400</v>
      </c>
      <c r="F299">
        <v>1</v>
      </c>
      <c r="G299">
        <v>12</v>
      </c>
      <c r="H299">
        <v>4</v>
      </c>
      <c r="I299" t="str">
        <f>_xlfn.XLOOKUP(ohrm_timesheet_item[[#This Row],[employee_id]],hs_hr_employee[emp_number],hs_hr_employee[Employee Name],"NF",0,1)</f>
        <v>x_Akshita Singh</v>
      </c>
      <c r="J299" t="str">
        <f>_xlfn.XLOOKUP(ohrm_timesheet_item[[#This Row],[project_id]],ohrm_project[project_id],ohrm_project[name],"NF",0,1)</f>
        <v>C210701-P1 [AMERICANA-Phase1]</v>
      </c>
      <c r="K299" t="str">
        <f>_xlfn.XLOOKUP(ohrm_timesheet_item[[#This Row],[activity_id]],ohrm_project_activity[activity_id],ohrm_project_activity[name],"NF",0,1)</f>
        <v>Project Management</v>
      </c>
      <c r="L299" s="5">
        <f>ohrm_timesheet_item[[#This Row],[duration]]/60/60</f>
        <v>9</v>
      </c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</row>
    <row r="300" spans="1:55" x14ac:dyDescent="0.3">
      <c r="A300">
        <v>93</v>
      </c>
      <c r="C300">
        <v>315</v>
      </c>
      <c r="D300" s="1">
        <v>44607</v>
      </c>
      <c r="E300">
        <v>32400</v>
      </c>
      <c r="F300">
        <v>1</v>
      </c>
      <c r="G300">
        <v>12</v>
      </c>
      <c r="H300">
        <v>4</v>
      </c>
      <c r="I300" t="str">
        <f>_xlfn.XLOOKUP(ohrm_timesheet_item[[#This Row],[employee_id]],hs_hr_employee[emp_number],hs_hr_employee[Employee Name],"NF",0,1)</f>
        <v>x_Akshita Singh</v>
      </c>
      <c r="J300" t="str">
        <f>_xlfn.XLOOKUP(ohrm_timesheet_item[[#This Row],[project_id]],ohrm_project[project_id],ohrm_project[name],"NF",0,1)</f>
        <v>C210701-P1 [AMERICANA-Phase1]</v>
      </c>
      <c r="K300" t="str">
        <f>_xlfn.XLOOKUP(ohrm_timesheet_item[[#This Row],[activity_id]],ohrm_project_activity[activity_id],ohrm_project_activity[name],"NF",0,1)</f>
        <v>Project Management</v>
      </c>
      <c r="L300" s="5">
        <f>ohrm_timesheet_item[[#This Row],[duration]]/60/60</f>
        <v>9</v>
      </c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</row>
    <row r="301" spans="1:55" x14ac:dyDescent="0.3">
      <c r="A301">
        <v>93</v>
      </c>
      <c r="C301">
        <v>316</v>
      </c>
      <c r="D301" s="1">
        <v>44608</v>
      </c>
      <c r="E301">
        <v>32400</v>
      </c>
      <c r="F301">
        <v>1</v>
      </c>
      <c r="G301">
        <v>12</v>
      </c>
      <c r="H301">
        <v>4</v>
      </c>
      <c r="I301" t="str">
        <f>_xlfn.XLOOKUP(ohrm_timesheet_item[[#This Row],[employee_id]],hs_hr_employee[emp_number],hs_hr_employee[Employee Name],"NF",0,1)</f>
        <v>x_Akshita Singh</v>
      </c>
      <c r="J301" t="str">
        <f>_xlfn.XLOOKUP(ohrm_timesheet_item[[#This Row],[project_id]],ohrm_project[project_id],ohrm_project[name],"NF",0,1)</f>
        <v>C210701-P1 [AMERICANA-Phase1]</v>
      </c>
      <c r="K301" t="str">
        <f>_xlfn.XLOOKUP(ohrm_timesheet_item[[#This Row],[activity_id]],ohrm_project_activity[activity_id],ohrm_project_activity[name],"NF",0,1)</f>
        <v>Project Management</v>
      </c>
      <c r="L301" s="5">
        <f>ohrm_timesheet_item[[#This Row],[duration]]/60/60</f>
        <v>9</v>
      </c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</row>
    <row r="302" spans="1:55" x14ac:dyDescent="0.3">
      <c r="A302">
        <v>93</v>
      </c>
      <c r="C302">
        <v>317</v>
      </c>
      <c r="D302" s="1">
        <v>44609</v>
      </c>
      <c r="E302">
        <v>32400</v>
      </c>
      <c r="F302">
        <v>1</v>
      </c>
      <c r="G302">
        <v>12</v>
      </c>
      <c r="H302">
        <v>4</v>
      </c>
      <c r="I302" t="str">
        <f>_xlfn.XLOOKUP(ohrm_timesheet_item[[#This Row],[employee_id]],hs_hr_employee[emp_number],hs_hr_employee[Employee Name],"NF",0,1)</f>
        <v>x_Akshita Singh</v>
      </c>
      <c r="J302" t="str">
        <f>_xlfn.XLOOKUP(ohrm_timesheet_item[[#This Row],[project_id]],ohrm_project[project_id],ohrm_project[name],"NF",0,1)</f>
        <v>C210701-P1 [AMERICANA-Phase1]</v>
      </c>
      <c r="K302" t="str">
        <f>_xlfn.XLOOKUP(ohrm_timesheet_item[[#This Row],[activity_id]],ohrm_project_activity[activity_id],ohrm_project_activity[name],"NF",0,1)</f>
        <v>Project Management</v>
      </c>
      <c r="L302" s="5">
        <f>ohrm_timesheet_item[[#This Row],[duration]]/60/60</f>
        <v>9</v>
      </c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</row>
    <row r="303" spans="1:55" x14ac:dyDescent="0.3">
      <c r="A303">
        <v>93</v>
      </c>
      <c r="C303">
        <v>318</v>
      </c>
      <c r="D303" s="1">
        <v>44610</v>
      </c>
      <c r="E303">
        <v>32400</v>
      </c>
      <c r="F303">
        <v>1</v>
      </c>
      <c r="G303">
        <v>12</v>
      </c>
      <c r="H303">
        <v>4</v>
      </c>
      <c r="I303" t="str">
        <f>_xlfn.XLOOKUP(ohrm_timesheet_item[[#This Row],[employee_id]],hs_hr_employee[emp_number],hs_hr_employee[Employee Name],"NF",0,1)</f>
        <v>x_Akshita Singh</v>
      </c>
      <c r="J303" t="str">
        <f>_xlfn.XLOOKUP(ohrm_timesheet_item[[#This Row],[project_id]],ohrm_project[project_id],ohrm_project[name],"NF",0,1)</f>
        <v>C210701-P1 [AMERICANA-Phase1]</v>
      </c>
      <c r="K303" t="str">
        <f>_xlfn.XLOOKUP(ohrm_timesheet_item[[#This Row],[activity_id]],ohrm_project_activity[activity_id],ohrm_project_activity[name],"NF",0,1)</f>
        <v>Project Management</v>
      </c>
      <c r="L303" s="5">
        <f>ohrm_timesheet_item[[#This Row],[duration]]/60/60</f>
        <v>9</v>
      </c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</row>
    <row r="304" spans="1:55" x14ac:dyDescent="0.3">
      <c r="A304">
        <v>90</v>
      </c>
      <c r="C304">
        <v>319</v>
      </c>
      <c r="D304" s="1">
        <v>44617</v>
      </c>
      <c r="E304">
        <v>32400</v>
      </c>
      <c r="F304">
        <v>2</v>
      </c>
      <c r="G304">
        <v>9</v>
      </c>
      <c r="H304">
        <v>9</v>
      </c>
      <c r="I304" t="str">
        <f>_xlfn.XLOOKUP(ohrm_timesheet_item[[#This Row],[employee_id]],hs_hr_employee[emp_number],hs_hr_employee[Employee Name],"NF",0,1)</f>
        <v>x_Uma Kumar</v>
      </c>
      <c r="J304" t="str">
        <f>_xlfn.XLOOKUP(ohrm_timesheet_item[[#This Row],[project_id]],ohrm_project[project_id],ohrm_project[name],"NF",0,1)</f>
        <v>Z210101-TEQMANTRA-ORG</v>
      </c>
      <c r="K304" t="str">
        <f>_xlfn.XLOOKUP(ohrm_timesheet_item[[#This Row],[activity_id]],ohrm_project_activity[activity_id],ohrm_project_activity[name],"NF",0,1)</f>
        <v>Continuous Improvement</v>
      </c>
      <c r="L304" s="5">
        <f>ohrm_timesheet_item[[#This Row],[duration]]/60/60</f>
        <v>9</v>
      </c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</row>
    <row r="305" spans="1:55" x14ac:dyDescent="0.3">
      <c r="A305">
        <v>91</v>
      </c>
      <c r="B305" t="s">
        <v>772</v>
      </c>
      <c r="C305">
        <v>320</v>
      </c>
      <c r="D305" s="1">
        <v>44617</v>
      </c>
      <c r="E305">
        <v>32400</v>
      </c>
      <c r="F305">
        <v>2</v>
      </c>
      <c r="G305">
        <v>7</v>
      </c>
      <c r="H305">
        <v>11</v>
      </c>
      <c r="I305" t="str">
        <f>_xlfn.XLOOKUP(ohrm_timesheet_item[[#This Row],[employee_id]],hs_hr_employee[emp_number],hs_hr_employee[Employee Name],"NF",0,1)</f>
        <v>Shekhar Sharma</v>
      </c>
      <c r="J305" t="str">
        <f>_xlfn.XLOOKUP(ohrm_timesheet_item[[#This Row],[project_id]],ohrm_project[project_id],ohrm_project[name],"NF",0,1)</f>
        <v>Z210101-TEQMANTRA-ORG</v>
      </c>
      <c r="K305" t="str">
        <f>_xlfn.XLOOKUP(ohrm_timesheet_item[[#This Row],[activity_id]],ohrm_project_activity[activity_id],ohrm_project_activity[name],"NF",0,1)</f>
        <v>Training</v>
      </c>
      <c r="L305" s="5">
        <f>ohrm_timesheet_item[[#This Row],[duration]]/60/60</f>
        <v>9</v>
      </c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</row>
    <row r="306" spans="1:55" x14ac:dyDescent="0.3">
      <c r="A306">
        <v>91</v>
      </c>
      <c r="B306" t="s">
        <v>773</v>
      </c>
      <c r="C306">
        <v>321</v>
      </c>
      <c r="D306" s="1">
        <v>44616</v>
      </c>
      <c r="E306">
        <v>32400</v>
      </c>
      <c r="F306">
        <v>2</v>
      </c>
      <c r="G306">
        <v>7</v>
      </c>
      <c r="H306">
        <v>11</v>
      </c>
      <c r="I306" t="str">
        <f>_xlfn.XLOOKUP(ohrm_timesheet_item[[#This Row],[employee_id]],hs_hr_employee[emp_number],hs_hr_employee[Employee Name],"NF",0,1)</f>
        <v>Shekhar Sharma</v>
      </c>
      <c r="J306" t="str">
        <f>_xlfn.XLOOKUP(ohrm_timesheet_item[[#This Row],[project_id]],ohrm_project[project_id],ohrm_project[name],"NF",0,1)</f>
        <v>Z210101-TEQMANTRA-ORG</v>
      </c>
      <c r="K306" t="str">
        <f>_xlfn.XLOOKUP(ohrm_timesheet_item[[#This Row],[activity_id]],ohrm_project_activity[activity_id],ohrm_project_activity[name],"NF",0,1)</f>
        <v>Training</v>
      </c>
      <c r="L306" s="5">
        <f>ohrm_timesheet_item[[#This Row],[duration]]/60/60</f>
        <v>9</v>
      </c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</row>
    <row r="307" spans="1:55" x14ac:dyDescent="0.3">
      <c r="A307">
        <v>80</v>
      </c>
      <c r="C307">
        <v>322</v>
      </c>
      <c r="D307" s="1">
        <v>44593</v>
      </c>
      <c r="E307">
        <v>32400</v>
      </c>
      <c r="F307">
        <v>1</v>
      </c>
      <c r="G307">
        <v>11</v>
      </c>
      <c r="H307">
        <v>2</v>
      </c>
      <c r="I307" t="str">
        <f>_xlfn.XLOOKUP(ohrm_timesheet_item[[#This Row],[employee_id]],hs_hr_employee[emp_number],hs_hr_employee[Employee Name],"NF",0,1)</f>
        <v>x_Ajit Singh</v>
      </c>
      <c r="J307" t="str">
        <f>_xlfn.XLOOKUP(ohrm_timesheet_item[[#This Row],[project_id]],ohrm_project[project_id],ohrm_project[name],"NF",0,1)</f>
        <v>C210701-P1 [AMERICANA-Phase1]</v>
      </c>
      <c r="K307" t="str">
        <f>_xlfn.XLOOKUP(ohrm_timesheet_item[[#This Row],[activity_id]],ohrm_project_activity[activity_id],ohrm_project_activity[name],"NF",0,1)</f>
        <v>Development</v>
      </c>
      <c r="L307" s="5">
        <f>ohrm_timesheet_item[[#This Row],[duration]]/60/60</f>
        <v>9</v>
      </c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</row>
    <row r="308" spans="1:55" x14ac:dyDescent="0.3">
      <c r="A308">
        <v>80</v>
      </c>
      <c r="C308">
        <v>323</v>
      </c>
      <c r="D308" s="1">
        <v>44594</v>
      </c>
      <c r="E308">
        <v>32400</v>
      </c>
      <c r="F308">
        <v>1</v>
      </c>
      <c r="G308">
        <v>11</v>
      </c>
      <c r="H308">
        <v>2</v>
      </c>
      <c r="I308" t="str">
        <f>_xlfn.XLOOKUP(ohrm_timesheet_item[[#This Row],[employee_id]],hs_hr_employee[emp_number],hs_hr_employee[Employee Name],"NF",0,1)</f>
        <v>x_Ajit Singh</v>
      </c>
      <c r="J308" t="str">
        <f>_xlfn.XLOOKUP(ohrm_timesheet_item[[#This Row],[project_id]],ohrm_project[project_id],ohrm_project[name],"NF",0,1)</f>
        <v>C210701-P1 [AMERICANA-Phase1]</v>
      </c>
      <c r="K308" t="str">
        <f>_xlfn.XLOOKUP(ohrm_timesheet_item[[#This Row],[activity_id]],ohrm_project_activity[activity_id],ohrm_project_activity[name],"NF",0,1)</f>
        <v>Development</v>
      </c>
      <c r="L308" s="5">
        <f>ohrm_timesheet_item[[#This Row],[duration]]/60/60</f>
        <v>9</v>
      </c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</row>
    <row r="309" spans="1:55" x14ac:dyDescent="0.3">
      <c r="A309">
        <v>80</v>
      </c>
      <c r="C309">
        <v>324</v>
      </c>
      <c r="D309" s="1">
        <v>44595</v>
      </c>
      <c r="E309">
        <v>32400</v>
      </c>
      <c r="F309">
        <v>1</v>
      </c>
      <c r="G309">
        <v>11</v>
      </c>
      <c r="H309">
        <v>2</v>
      </c>
      <c r="I309" t="str">
        <f>_xlfn.XLOOKUP(ohrm_timesheet_item[[#This Row],[employee_id]],hs_hr_employee[emp_number],hs_hr_employee[Employee Name],"NF",0,1)</f>
        <v>x_Ajit Singh</v>
      </c>
      <c r="J309" t="str">
        <f>_xlfn.XLOOKUP(ohrm_timesheet_item[[#This Row],[project_id]],ohrm_project[project_id],ohrm_project[name],"NF",0,1)</f>
        <v>C210701-P1 [AMERICANA-Phase1]</v>
      </c>
      <c r="K309" t="str">
        <f>_xlfn.XLOOKUP(ohrm_timesheet_item[[#This Row],[activity_id]],ohrm_project_activity[activity_id],ohrm_project_activity[name],"NF",0,1)</f>
        <v>Development</v>
      </c>
      <c r="L309" s="5">
        <f>ohrm_timesheet_item[[#This Row],[duration]]/60/60</f>
        <v>9</v>
      </c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</row>
    <row r="310" spans="1:55" x14ac:dyDescent="0.3">
      <c r="A310">
        <v>80</v>
      </c>
      <c r="C310">
        <v>325</v>
      </c>
      <c r="D310" s="1">
        <v>44596</v>
      </c>
      <c r="E310">
        <v>32400</v>
      </c>
      <c r="F310">
        <v>1</v>
      </c>
      <c r="G310">
        <v>11</v>
      </c>
      <c r="H310">
        <v>2</v>
      </c>
      <c r="I310" t="str">
        <f>_xlfn.XLOOKUP(ohrm_timesheet_item[[#This Row],[employee_id]],hs_hr_employee[emp_number],hs_hr_employee[Employee Name],"NF",0,1)</f>
        <v>x_Ajit Singh</v>
      </c>
      <c r="J310" t="str">
        <f>_xlfn.XLOOKUP(ohrm_timesheet_item[[#This Row],[project_id]],ohrm_project[project_id],ohrm_project[name],"NF",0,1)</f>
        <v>C210701-P1 [AMERICANA-Phase1]</v>
      </c>
      <c r="K310" t="str">
        <f>_xlfn.XLOOKUP(ohrm_timesheet_item[[#This Row],[activity_id]],ohrm_project_activity[activity_id],ohrm_project_activity[name],"NF",0,1)</f>
        <v>Development</v>
      </c>
      <c r="L310" s="5">
        <f>ohrm_timesheet_item[[#This Row],[duration]]/60/60</f>
        <v>9</v>
      </c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</row>
    <row r="311" spans="1:55" x14ac:dyDescent="0.3">
      <c r="A311">
        <v>98</v>
      </c>
      <c r="C311">
        <v>326</v>
      </c>
      <c r="D311" s="1">
        <v>44599</v>
      </c>
      <c r="E311">
        <v>32400</v>
      </c>
      <c r="F311">
        <v>1</v>
      </c>
      <c r="G311">
        <v>11</v>
      </c>
      <c r="H311">
        <v>2</v>
      </c>
      <c r="I311" t="str">
        <f>_xlfn.XLOOKUP(ohrm_timesheet_item[[#This Row],[employee_id]],hs_hr_employee[emp_number],hs_hr_employee[Employee Name],"NF",0,1)</f>
        <v>x_Ajit Singh</v>
      </c>
      <c r="J311" t="str">
        <f>_xlfn.XLOOKUP(ohrm_timesheet_item[[#This Row],[project_id]],ohrm_project[project_id],ohrm_project[name],"NF",0,1)</f>
        <v>C210701-P1 [AMERICANA-Phase1]</v>
      </c>
      <c r="K311" t="str">
        <f>_xlfn.XLOOKUP(ohrm_timesheet_item[[#This Row],[activity_id]],ohrm_project_activity[activity_id],ohrm_project_activity[name],"NF",0,1)</f>
        <v>Development</v>
      </c>
      <c r="L311" s="5">
        <f>ohrm_timesheet_item[[#This Row],[duration]]/60/60</f>
        <v>9</v>
      </c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</row>
    <row r="312" spans="1:55" x14ac:dyDescent="0.3">
      <c r="A312">
        <v>98</v>
      </c>
      <c r="C312">
        <v>327</v>
      </c>
      <c r="D312" s="1">
        <v>44600</v>
      </c>
      <c r="E312">
        <v>32400</v>
      </c>
      <c r="F312">
        <v>1</v>
      </c>
      <c r="G312">
        <v>11</v>
      </c>
      <c r="H312">
        <v>2</v>
      </c>
      <c r="I312" t="str">
        <f>_xlfn.XLOOKUP(ohrm_timesheet_item[[#This Row],[employee_id]],hs_hr_employee[emp_number],hs_hr_employee[Employee Name],"NF",0,1)</f>
        <v>x_Ajit Singh</v>
      </c>
      <c r="J312" t="str">
        <f>_xlfn.XLOOKUP(ohrm_timesheet_item[[#This Row],[project_id]],ohrm_project[project_id],ohrm_project[name],"NF",0,1)</f>
        <v>C210701-P1 [AMERICANA-Phase1]</v>
      </c>
      <c r="K312" t="str">
        <f>_xlfn.XLOOKUP(ohrm_timesheet_item[[#This Row],[activity_id]],ohrm_project_activity[activity_id],ohrm_project_activity[name],"NF",0,1)</f>
        <v>Development</v>
      </c>
      <c r="L312" s="5">
        <f>ohrm_timesheet_item[[#This Row],[duration]]/60/60</f>
        <v>9</v>
      </c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</row>
    <row r="313" spans="1:55" x14ac:dyDescent="0.3">
      <c r="A313">
        <v>98</v>
      </c>
      <c r="C313">
        <v>328</v>
      </c>
      <c r="D313" s="1">
        <v>44601</v>
      </c>
      <c r="E313">
        <v>32400</v>
      </c>
      <c r="F313">
        <v>1</v>
      </c>
      <c r="G313">
        <v>11</v>
      </c>
      <c r="H313">
        <v>2</v>
      </c>
      <c r="I313" t="str">
        <f>_xlfn.XLOOKUP(ohrm_timesheet_item[[#This Row],[employee_id]],hs_hr_employee[emp_number],hs_hr_employee[Employee Name],"NF",0,1)</f>
        <v>x_Ajit Singh</v>
      </c>
      <c r="J313" t="str">
        <f>_xlfn.XLOOKUP(ohrm_timesheet_item[[#This Row],[project_id]],ohrm_project[project_id],ohrm_project[name],"NF",0,1)</f>
        <v>C210701-P1 [AMERICANA-Phase1]</v>
      </c>
      <c r="K313" t="str">
        <f>_xlfn.XLOOKUP(ohrm_timesheet_item[[#This Row],[activity_id]],ohrm_project_activity[activity_id],ohrm_project_activity[name],"NF",0,1)</f>
        <v>Development</v>
      </c>
      <c r="L313" s="5">
        <f>ohrm_timesheet_item[[#This Row],[duration]]/60/60</f>
        <v>9</v>
      </c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</row>
    <row r="314" spans="1:55" x14ac:dyDescent="0.3">
      <c r="A314">
        <v>98</v>
      </c>
      <c r="C314">
        <v>329</v>
      </c>
      <c r="D314" s="1">
        <v>44602</v>
      </c>
      <c r="E314">
        <v>32400</v>
      </c>
      <c r="F314">
        <v>1</v>
      </c>
      <c r="G314">
        <v>11</v>
      </c>
      <c r="H314">
        <v>2</v>
      </c>
      <c r="I314" t="str">
        <f>_xlfn.XLOOKUP(ohrm_timesheet_item[[#This Row],[employee_id]],hs_hr_employee[emp_number],hs_hr_employee[Employee Name],"NF",0,1)</f>
        <v>x_Ajit Singh</v>
      </c>
      <c r="J314" t="str">
        <f>_xlfn.XLOOKUP(ohrm_timesheet_item[[#This Row],[project_id]],ohrm_project[project_id],ohrm_project[name],"NF",0,1)</f>
        <v>C210701-P1 [AMERICANA-Phase1]</v>
      </c>
      <c r="K314" t="str">
        <f>_xlfn.XLOOKUP(ohrm_timesheet_item[[#This Row],[activity_id]],ohrm_project_activity[activity_id],ohrm_project_activity[name],"NF",0,1)</f>
        <v>Development</v>
      </c>
      <c r="L314" s="5">
        <f>ohrm_timesheet_item[[#This Row],[duration]]/60/60</f>
        <v>9</v>
      </c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</row>
    <row r="315" spans="1:55" x14ac:dyDescent="0.3">
      <c r="A315">
        <v>98</v>
      </c>
      <c r="C315">
        <v>330</v>
      </c>
      <c r="D315" s="1">
        <v>44603</v>
      </c>
      <c r="E315">
        <v>32400</v>
      </c>
      <c r="F315">
        <v>1</v>
      </c>
      <c r="G315">
        <v>11</v>
      </c>
      <c r="H315">
        <v>2</v>
      </c>
      <c r="I315" t="str">
        <f>_xlfn.XLOOKUP(ohrm_timesheet_item[[#This Row],[employee_id]],hs_hr_employee[emp_number],hs_hr_employee[Employee Name],"NF",0,1)</f>
        <v>x_Ajit Singh</v>
      </c>
      <c r="J315" t="str">
        <f>_xlfn.XLOOKUP(ohrm_timesheet_item[[#This Row],[project_id]],ohrm_project[project_id],ohrm_project[name],"NF",0,1)</f>
        <v>C210701-P1 [AMERICANA-Phase1]</v>
      </c>
      <c r="K315" t="str">
        <f>_xlfn.XLOOKUP(ohrm_timesheet_item[[#This Row],[activity_id]],ohrm_project_activity[activity_id],ohrm_project_activity[name],"NF",0,1)</f>
        <v>Development</v>
      </c>
      <c r="L315" s="5">
        <f>ohrm_timesheet_item[[#This Row],[duration]]/60/60</f>
        <v>9</v>
      </c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</row>
    <row r="316" spans="1:55" x14ac:dyDescent="0.3">
      <c r="A316">
        <v>97</v>
      </c>
      <c r="C316">
        <v>331</v>
      </c>
      <c r="D316" s="1">
        <v>44606</v>
      </c>
      <c r="E316">
        <v>32400</v>
      </c>
      <c r="F316">
        <v>1</v>
      </c>
      <c r="G316">
        <v>11</v>
      </c>
      <c r="H316">
        <v>2</v>
      </c>
      <c r="I316" t="str">
        <f>_xlfn.XLOOKUP(ohrm_timesheet_item[[#This Row],[employee_id]],hs_hr_employee[emp_number],hs_hr_employee[Employee Name],"NF",0,1)</f>
        <v>x_Ajit Singh</v>
      </c>
      <c r="J316" t="str">
        <f>_xlfn.XLOOKUP(ohrm_timesheet_item[[#This Row],[project_id]],ohrm_project[project_id],ohrm_project[name],"NF",0,1)</f>
        <v>C210701-P1 [AMERICANA-Phase1]</v>
      </c>
      <c r="K316" t="str">
        <f>_xlfn.XLOOKUP(ohrm_timesheet_item[[#This Row],[activity_id]],ohrm_project_activity[activity_id],ohrm_project_activity[name],"NF",0,1)</f>
        <v>Development</v>
      </c>
      <c r="L316" s="5">
        <f>ohrm_timesheet_item[[#This Row],[duration]]/60/60</f>
        <v>9</v>
      </c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</row>
    <row r="317" spans="1:55" x14ac:dyDescent="0.3">
      <c r="A317">
        <v>97</v>
      </c>
      <c r="C317">
        <v>332</v>
      </c>
      <c r="D317" s="1">
        <v>44607</v>
      </c>
      <c r="E317">
        <v>32400</v>
      </c>
      <c r="F317">
        <v>1</v>
      </c>
      <c r="G317">
        <v>11</v>
      </c>
      <c r="H317">
        <v>2</v>
      </c>
      <c r="I317" t="str">
        <f>_xlfn.XLOOKUP(ohrm_timesheet_item[[#This Row],[employee_id]],hs_hr_employee[emp_number],hs_hr_employee[Employee Name],"NF",0,1)</f>
        <v>x_Ajit Singh</v>
      </c>
      <c r="J317" t="str">
        <f>_xlfn.XLOOKUP(ohrm_timesheet_item[[#This Row],[project_id]],ohrm_project[project_id],ohrm_project[name],"NF",0,1)</f>
        <v>C210701-P1 [AMERICANA-Phase1]</v>
      </c>
      <c r="K317" t="str">
        <f>_xlfn.XLOOKUP(ohrm_timesheet_item[[#This Row],[activity_id]],ohrm_project_activity[activity_id],ohrm_project_activity[name],"NF",0,1)</f>
        <v>Development</v>
      </c>
      <c r="L317" s="5">
        <f>ohrm_timesheet_item[[#This Row],[duration]]/60/60</f>
        <v>9</v>
      </c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</row>
    <row r="318" spans="1:55" x14ac:dyDescent="0.3">
      <c r="A318">
        <v>97</v>
      </c>
      <c r="C318">
        <v>333</v>
      </c>
      <c r="D318" s="1">
        <v>44608</v>
      </c>
      <c r="E318">
        <v>32400</v>
      </c>
      <c r="F318">
        <v>1</v>
      </c>
      <c r="G318">
        <v>11</v>
      </c>
      <c r="H318">
        <v>2</v>
      </c>
      <c r="I318" t="str">
        <f>_xlfn.XLOOKUP(ohrm_timesheet_item[[#This Row],[employee_id]],hs_hr_employee[emp_number],hs_hr_employee[Employee Name],"NF",0,1)</f>
        <v>x_Ajit Singh</v>
      </c>
      <c r="J318" t="str">
        <f>_xlfn.XLOOKUP(ohrm_timesheet_item[[#This Row],[project_id]],ohrm_project[project_id],ohrm_project[name],"NF",0,1)</f>
        <v>C210701-P1 [AMERICANA-Phase1]</v>
      </c>
      <c r="K318" t="str">
        <f>_xlfn.XLOOKUP(ohrm_timesheet_item[[#This Row],[activity_id]],ohrm_project_activity[activity_id],ohrm_project_activity[name],"NF",0,1)</f>
        <v>Development</v>
      </c>
      <c r="L318" s="5">
        <f>ohrm_timesheet_item[[#This Row],[duration]]/60/60</f>
        <v>9</v>
      </c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</row>
    <row r="319" spans="1:55" x14ac:dyDescent="0.3">
      <c r="A319">
        <v>97</v>
      </c>
      <c r="C319">
        <v>334</v>
      </c>
      <c r="D319" s="1">
        <v>44609</v>
      </c>
      <c r="E319">
        <v>32400</v>
      </c>
      <c r="F319">
        <v>1</v>
      </c>
      <c r="G319">
        <v>11</v>
      </c>
      <c r="H319">
        <v>2</v>
      </c>
      <c r="I319" t="str">
        <f>_xlfn.XLOOKUP(ohrm_timesheet_item[[#This Row],[employee_id]],hs_hr_employee[emp_number],hs_hr_employee[Employee Name],"NF",0,1)</f>
        <v>x_Ajit Singh</v>
      </c>
      <c r="J319" t="str">
        <f>_xlfn.XLOOKUP(ohrm_timesheet_item[[#This Row],[project_id]],ohrm_project[project_id],ohrm_project[name],"NF",0,1)</f>
        <v>C210701-P1 [AMERICANA-Phase1]</v>
      </c>
      <c r="K319" t="str">
        <f>_xlfn.XLOOKUP(ohrm_timesheet_item[[#This Row],[activity_id]],ohrm_project_activity[activity_id],ohrm_project_activity[name],"NF",0,1)</f>
        <v>Development</v>
      </c>
      <c r="L319" s="5">
        <f>ohrm_timesheet_item[[#This Row],[duration]]/60/60</f>
        <v>9</v>
      </c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</row>
    <row r="320" spans="1:55" x14ac:dyDescent="0.3">
      <c r="A320">
        <v>97</v>
      </c>
      <c r="C320">
        <v>335</v>
      </c>
      <c r="D320" s="1">
        <v>44610</v>
      </c>
      <c r="E320">
        <v>32400</v>
      </c>
      <c r="F320">
        <v>1</v>
      </c>
      <c r="G320">
        <v>11</v>
      </c>
      <c r="H320">
        <v>2</v>
      </c>
      <c r="I320" t="str">
        <f>_xlfn.XLOOKUP(ohrm_timesheet_item[[#This Row],[employee_id]],hs_hr_employee[emp_number],hs_hr_employee[Employee Name],"NF",0,1)</f>
        <v>x_Ajit Singh</v>
      </c>
      <c r="J320" t="str">
        <f>_xlfn.XLOOKUP(ohrm_timesheet_item[[#This Row],[project_id]],ohrm_project[project_id],ohrm_project[name],"NF",0,1)</f>
        <v>C210701-P1 [AMERICANA-Phase1]</v>
      </c>
      <c r="K320" t="str">
        <f>_xlfn.XLOOKUP(ohrm_timesheet_item[[#This Row],[activity_id]],ohrm_project_activity[activity_id],ohrm_project_activity[name],"NF",0,1)</f>
        <v>Development</v>
      </c>
      <c r="L320" s="5">
        <f>ohrm_timesheet_item[[#This Row],[duration]]/60/60</f>
        <v>9</v>
      </c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</row>
    <row r="321" spans="1:55" x14ac:dyDescent="0.3">
      <c r="A321">
        <v>96</v>
      </c>
      <c r="C321">
        <v>336</v>
      </c>
      <c r="D321" s="1">
        <v>44613</v>
      </c>
      <c r="E321">
        <v>32400</v>
      </c>
      <c r="F321">
        <v>1</v>
      </c>
      <c r="G321">
        <v>11</v>
      </c>
      <c r="H321">
        <v>2</v>
      </c>
      <c r="I321" t="str">
        <f>_xlfn.XLOOKUP(ohrm_timesheet_item[[#This Row],[employee_id]],hs_hr_employee[emp_number],hs_hr_employee[Employee Name],"NF",0,1)</f>
        <v>x_Ajit Singh</v>
      </c>
      <c r="J321" t="str">
        <f>_xlfn.XLOOKUP(ohrm_timesheet_item[[#This Row],[project_id]],ohrm_project[project_id],ohrm_project[name],"NF",0,1)</f>
        <v>C210701-P1 [AMERICANA-Phase1]</v>
      </c>
      <c r="K321" t="str">
        <f>_xlfn.XLOOKUP(ohrm_timesheet_item[[#This Row],[activity_id]],ohrm_project_activity[activity_id],ohrm_project_activity[name],"NF",0,1)</f>
        <v>Development</v>
      </c>
      <c r="L321" s="5">
        <f>ohrm_timesheet_item[[#This Row],[duration]]/60/60</f>
        <v>9</v>
      </c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</row>
    <row r="322" spans="1:55" x14ac:dyDescent="0.3">
      <c r="A322">
        <v>96</v>
      </c>
      <c r="C322">
        <v>337</v>
      </c>
      <c r="D322" s="1">
        <v>44614</v>
      </c>
      <c r="E322">
        <v>32400</v>
      </c>
      <c r="F322">
        <v>1</v>
      </c>
      <c r="G322">
        <v>11</v>
      </c>
      <c r="H322">
        <v>2</v>
      </c>
      <c r="I322" t="str">
        <f>_xlfn.XLOOKUP(ohrm_timesheet_item[[#This Row],[employee_id]],hs_hr_employee[emp_number],hs_hr_employee[Employee Name],"NF",0,1)</f>
        <v>x_Ajit Singh</v>
      </c>
      <c r="J322" t="str">
        <f>_xlfn.XLOOKUP(ohrm_timesheet_item[[#This Row],[project_id]],ohrm_project[project_id],ohrm_project[name],"NF",0,1)</f>
        <v>C210701-P1 [AMERICANA-Phase1]</v>
      </c>
      <c r="K322" t="str">
        <f>_xlfn.XLOOKUP(ohrm_timesheet_item[[#This Row],[activity_id]],ohrm_project_activity[activity_id],ohrm_project_activity[name],"NF",0,1)</f>
        <v>Development</v>
      </c>
      <c r="L322" s="5">
        <f>ohrm_timesheet_item[[#This Row],[duration]]/60/60</f>
        <v>9</v>
      </c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</row>
    <row r="323" spans="1:55" x14ac:dyDescent="0.3">
      <c r="A323">
        <v>96</v>
      </c>
      <c r="C323">
        <v>338</v>
      </c>
      <c r="D323" s="1">
        <v>44615</v>
      </c>
      <c r="E323">
        <v>32400</v>
      </c>
      <c r="F323">
        <v>1</v>
      </c>
      <c r="G323">
        <v>11</v>
      </c>
      <c r="H323">
        <v>2</v>
      </c>
      <c r="I323" t="str">
        <f>_xlfn.XLOOKUP(ohrm_timesheet_item[[#This Row],[employee_id]],hs_hr_employee[emp_number],hs_hr_employee[Employee Name],"NF",0,1)</f>
        <v>x_Ajit Singh</v>
      </c>
      <c r="J323" t="str">
        <f>_xlfn.XLOOKUP(ohrm_timesheet_item[[#This Row],[project_id]],ohrm_project[project_id],ohrm_project[name],"NF",0,1)</f>
        <v>C210701-P1 [AMERICANA-Phase1]</v>
      </c>
      <c r="K323" t="str">
        <f>_xlfn.XLOOKUP(ohrm_timesheet_item[[#This Row],[activity_id]],ohrm_project_activity[activity_id],ohrm_project_activity[name],"NF",0,1)</f>
        <v>Development</v>
      </c>
      <c r="L323" s="5">
        <f>ohrm_timesheet_item[[#This Row],[duration]]/60/60</f>
        <v>9</v>
      </c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</row>
    <row r="324" spans="1:55" x14ac:dyDescent="0.3">
      <c r="A324">
        <v>96</v>
      </c>
      <c r="C324">
        <v>339</v>
      </c>
      <c r="D324" s="1">
        <v>44616</v>
      </c>
      <c r="E324">
        <v>32400</v>
      </c>
      <c r="F324">
        <v>1</v>
      </c>
      <c r="G324">
        <v>11</v>
      </c>
      <c r="H324">
        <v>2</v>
      </c>
      <c r="I324" t="str">
        <f>_xlfn.XLOOKUP(ohrm_timesheet_item[[#This Row],[employee_id]],hs_hr_employee[emp_number],hs_hr_employee[Employee Name],"NF",0,1)</f>
        <v>x_Ajit Singh</v>
      </c>
      <c r="J324" t="str">
        <f>_xlfn.XLOOKUP(ohrm_timesheet_item[[#This Row],[project_id]],ohrm_project[project_id],ohrm_project[name],"NF",0,1)</f>
        <v>C210701-P1 [AMERICANA-Phase1]</v>
      </c>
      <c r="K324" t="str">
        <f>_xlfn.XLOOKUP(ohrm_timesheet_item[[#This Row],[activity_id]],ohrm_project_activity[activity_id],ohrm_project_activity[name],"NF",0,1)</f>
        <v>Development</v>
      </c>
      <c r="L324" s="5">
        <f>ohrm_timesheet_item[[#This Row],[duration]]/60/60</f>
        <v>9</v>
      </c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</row>
    <row r="325" spans="1:55" x14ac:dyDescent="0.3">
      <c r="A325">
        <v>96</v>
      </c>
      <c r="C325">
        <v>340</v>
      </c>
      <c r="D325" s="1">
        <v>44617</v>
      </c>
      <c r="E325">
        <v>32400</v>
      </c>
      <c r="F325">
        <v>1</v>
      </c>
      <c r="G325">
        <v>11</v>
      </c>
      <c r="H325">
        <v>2</v>
      </c>
      <c r="I325" t="str">
        <f>_xlfn.XLOOKUP(ohrm_timesheet_item[[#This Row],[employee_id]],hs_hr_employee[emp_number],hs_hr_employee[Employee Name],"NF",0,1)</f>
        <v>x_Ajit Singh</v>
      </c>
      <c r="J325" t="str">
        <f>_xlfn.XLOOKUP(ohrm_timesheet_item[[#This Row],[project_id]],ohrm_project[project_id],ohrm_project[name],"NF",0,1)</f>
        <v>C210701-P1 [AMERICANA-Phase1]</v>
      </c>
      <c r="K325" t="str">
        <f>_xlfn.XLOOKUP(ohrm_timesheet_item[[#This Row],[activity_id]],ohrm_project_activity[activity_id],ohrm_project_activity[name],"NF",0,1)</f>
        <v>Development</v>
      </c>
      <c r="L325" s="5">
        <f>ohrm_timesheet_item[[#This Row],[duration]]/60/60</f>
        <v>9</v>
      </c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</row>
    <row r="326" spans="1:55" x14ac:dyDescent="0.3">
      <c r="A326">
        <v>95</v>
      </c>
      <c r="C326">
        <v>341</v>
      </c>
      <c r="D326" s="1">
        <v>44620</v>
      </c>
      <c r="E326">
        <v>32400</v>
      </c>
      <c r="F326">
        <v>1</v>
      </c>
      <c r="G326">
        <v>11</v>
      </c>
      <c r="H326">
        <v>2</v>
      </c>
      <c r="I326" t="str">
        <f>_xlfn.XLOOKUP(ohrm_timesheet_item[[#This Row],[employee_id]],hs_hr_employee[emp_number],hs_hr_employee[Employee Name],"NF",0,1)</f>
        <v>x_Ajit Singh</v>
      </c>
      <c r="J326" t="str">
        <f>_xlfn.XLOOKUP(ohrm_timesheet_item[[#This Row],[project_id]],ohrm_project[project_id],ohrm_project[name],"NF",0,1)</f>
        <v>C210701-P1 [AMERICANA-Phase1]</v>
      </c>
      <c r="K326" t="str">
        <f>_xlfn.XLOOKUP(ohrm_timesheet_item[[#This Row],[activity_id]],ohrm_project_activity[activity_id],ohrm_project_activity[name],"NF",0,1)</f>
        <v>Development</v>
      </c>
      <c r="L326" s="5">
        <f>ohrm_timesheet_item[[#This Row],[duration]]/60/60</f>
        <v>9</v>
      </c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</row>
    <row r="327" spans="1:55" x14ac:dyDescent="0.3">
      <c r="A327">
        <v>99</v>
      </c>
      <c r="C327">
        <v>342</v>
      </c>
      <c r="D327" s="1">
        <v>44620</v>
      </c>
      <c r="E327">
        <v>32400</v>
      </c>
      <c r="F327">
        <v>2</v>
      </c>
      <c r="G327">
        <v>9</v>
      </c>
      <c r="H327">
        <v>7</v>
      </c>
      <c r="I327" t="str">
        <f>_xlfn.XLOOKUP(ohrm_timesheet_item[[#This Row],[employee_id]],hs_hr_employee[emp_number],hs_hr_employee[Employee Name],"NF",0,1)</f>
        <v>x_Uma Kumar</v>
      </c>
      <c r="J327" t="str">
        <f>_xlfn.XLOOKUP(ohrm_timesheet_item[[#This Row],[project_id]],ohrm_project[project_id],ohrm_project[name],"NF",0,1)</f>
        <v>Z210101-TEQMANTRA-ORG</v>
      </c>
      <c r="K327" t="str">
        <f>_xlfn.XLOOKUP(ohrm_timesheet_item[[#This Row],[activity_id]],ohrm_project_activity[activity_id],ohrm_project_activity[name],"NF",0,1)</f>
        <v>Internal Meeting</v>
      </c>
      <c r="L327" s="5">
        <f>ohrm_timesheet_item[[#This Row],[duration]]/60/60</f>
        <v>9</v>
      </c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</row>
    <row r="328" spans="1:55" x14ac:dyDescent="0.3">
      <c r="A328">
        <v>99</v>
      </c>
      <c r="C328">
        <v>343</v>
      </c>
      <c r="D328" s="1">
        <v>44621</v>
      </c>
      <c r="E328">
        <v>32400</v>
      </c>
      <c r="F328">
        <v>2</v>
      </c>
      <c r="G328">
        <v>9</v>
      </c>
      <c r="H328">
        <v>7</v>
      </c>
      <c r="I328" t="str">
        <f>_xlfn.XLOOKUP(ohrm_timesheet_item[[#This Row],[employee_id]],hs_hr_employee[emp_number],hs_hr_employee[Employee Name],"NF",0,1)</f>
        <v>x_Uma Kumar</v>
      </c>
      <c r="J328" t="str">
        <f>_xlfn.XLOOKUP(ohrm_timesheet_item[[#This Row],[project_id]],ohrm_project[project_id],ohrm_project[name],"NF",0,1)</f>
        <v>Z210101-TEQMANTRA-ORG</v>
      </c>
      <c r="K328" t="str">
        <f>_xlfn.XLOOKUP(ohrm_timesheet_item[[#This Row],[activity_id]],ohrm_project_activity[activity_id],ohrm_project_activity[name],"NF",0,1)</f>
        <v>Internal Meeting</v>
      </c>
      <c r="L328" s="5">
        <f>ohrm_timesheet_item[[#This Row],[duration]]/60/60</f>
        <v>9</v>
      </c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</row>
    <row r="329" spans="1:55" x14ac:dyDescent="0.3">
      <c r="A329">
        <v>99</v>
      </c>
      <c r="C329">
        <v>344</v>
      </c>
      <c r="D329" s="1">
        <v>44622</v>
      </c>
      <c r="E329">
        <v>32400</v>
      </c>
      <c r="F329">
        <v>2</v>
      </c>
      <c r="G329">
        <v>9</v>
      </c>
      <c r="H329">
        <v>7</v>
      </c>
      <c r="I329" t="str">
        <f>_xlfn.XLOOKUP(ohrm_timesheet_item[[#This Row],[employee_id]],hs_hr_employee[emp_number],hs_hr_employee[Employee Name],"NF",0,1)</f>
        <v>x_Uma Kumar</v>
      </c>
      <c r="J329" t="str">
        <f>_xlfn.XLOOKUP(ohrm_timesheet_item[[#This Row],[project_id]],ohrm_project[project_id],ohrm_project[name],"NF",0,1)</f>
        <v>Z210101-TEQMANTRA-ORG</v>
      </c>
      <c r="K329" t="str">
        <f>_xlfn.XLOOKUP(ohrm_timesheet_item[[#This Row],[activity_id]],ohrm_project_activity[activity_id],ohrm_project_activity[name],"NF",0,1)</f>
        <v>Internal Meeting</v>
      </c>
      <c r="L329" s="5">
        <f>ohrm_timesheet_item[[#This Row],[duration]]/60/60</f>
        <v>9</v>
      </c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</row>
    <row r="330" spans="1:55" x14ac:dyDescent="0.3">
      <c r="A330">
        <v>99</v>
      </c>
      <c r="C330">
        <v>345</v>
      </c>
      <c r="D330" s="1">
        <v>44623</v>
      </c>
      <c r="E330">
        <v>32400</v>
      </c>
      <c r="F330">
        <v>2</v>
      </c>
      <c r="G330">
        <v>9</v>
      </c>
      <c r="H330">
        <v>7</v>
      </c>
      <c r="I330" t="str">
        <f>_xlfn.XLOOKUP(ohrm_timesheet_item[[#This Row],[employee_id]],hs_hr_employee[emp_number],hs_hr_employee[Employee Name],"NF",0,1)</f>
        <v>x_Uma Kumar</v>
      </c>
      <c r="J330" t="str">
        <f>_xlfn.XLOOKUP(ohrm_timesheet_item[[#This Row],[project_id]],ohrm_project[project_id],ohrm_project[name],"NF",0,1)</f>
        <v>Z210101-TEQMANTRA-ORG</v>
      </c>
      <c r="K330" t="str">
        <f>_xlfn.XLOOKUP(ohrm_timesheet_item[[#This Row],[activity_id]],ohrm_project_activity[activity_id],ohrm_project_activity[name],"NF",0,1)</f>
        <v>Internal Meeting</v>
      </c>
      <c r="L330" s="5">
        <f>ohrm_timesheet_item[[#This Row],[duration]]/60/60</f>
        <v>9</v>
      </c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</row>
    <row r="331" spans="1:55" x14ac:dyDescent="0.3">
      <c r="A331">
        <v>99</v>
      </c>
      <c r="C331">
        <v>346</v>
      </c>
      <c r="D331" s="1">
        <v>44624</v>
      </c>
      <c r="E331">
        <v>32400</v>
      </c>
      <c r="F331">
        <v>2</v>
      </c>
      <c r="G331">
        <v>9</v>
      </c>
      <c r="H331">
        <v>7</v>
      </c>
      <c r="I331" t="str">
        <f>_xlfn.XLOOKUP(ohrm_timesheet_item[[#This Row],[employee_id]],hs_hr_employee[emp_number],hs_hr_employee[Employee Name],"NF",0,1)</f>
        <v>x_Uma Kumar</v>
      </c>
      <c r="J331" t="str">
        <f>_xlfn.XLOOKUP(ohrm_timesheet_item[[#This Row],[project_id]],ohrm_project[project_id],ohrm_project[name],"NF",0,1)</f>
        <v>Z210101-TEQMANTRA-ORG</v>
      </c>
      <c r="K331" t="str">
        <f>_xlfn.XLOOKUP(ohrm_timesheet_item[[#This Row],[activity_id]],ohrm_project_activity[activity_id],ohrm_project_activity[name],"NF",0,1)</f>
        <v>Internal Meeting</v>
      </c>
      <c r="L331" s="5">
        <f>ohrm_timesheet_item[[#This Row],[duration]]/60/60</f>
        <v>9</v>
      </c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</row>
    <row r="332" spans="1:55" x14ac:dyDescent="0.3">
      <c r="A332">
        <v>100</v>
      </c>
      <c r="C332">
        <v>347</v>
      </c>
      <c r="D332" s="1">
        <v>44627</v>
      </c>
      <c r="E332">
        <v>32400</v>
      </c>
      <c r="F332">
        <v>2</v>
      </c>
      <c r="G332">
        <v>9</v>
      </c>
      <c r="H332">
        <v>9</v>
      </c>
      <c r="I332" t="str">
        <f>_xlfn.XLOOKUP(ohrm_timesheet_item[[#This Row],[employee_id]],hs_hr_employee[emp_number],hs_hr_employee[Employee Name],"NF",0,1)</f>
        <v>x_Uma Kumar</v>
      </c>
      <c r="J332" t="str">
        <f>_xlfn.XLOOKUP(ohrm_timesheet_item[[#This Row],[project_id]],ohrm_project[project_id],ohrm_project[name],"NF",0,1)</f>
        <v>Z210101-TEQMANTRA-ORG</v>
      </c>
      <c r="K332" t="str">
        <f>_xlfn.XLOOKUP(ohrm_timesheet_item[[#This Row],[activity_id]],ohrm_project_activity[activity_id],ohrm_project_activity[name],"NF",0,1)</f>
        <v>Continuous Improvement</v>
      </c>
      <c r="L332" s="5">
        <f>ohrm_timesheet_item[[#This Row],[duration]]/60/60</f>
        <v>9</v>
      </c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</row>
    <row r="333" spans="1:55" x14ac:dyDescent="0.3">
      <c r="A333">
        <v>100</v>
      </c>
      <c r="C333">
        <v>348</v>
      </c>
      <c r="D333" s="1">
        <v>44628</v>
      </c>
      <c r="E333">
        <v>32400</v>
      </c>
      <c r="F333">
        <v>2</v>
      </c>
      <c r="G333">
        <v>9</v>
      </c>
      <c r="H333">
        <v>9</v>
      </c>
      <c r="I333" t="str">
        <f>_xlfn.XLOOKUP(ohrm_timesheet_item[[#This Row],[employee_id]],hs_hr_employee[emp_number],hs_hr_employee[Employee Name],"NF",0,1)</f>
        <v>x_Uma Kumar</v>
      </c>
      <c r="J333" t="str">
        <f>_xlfn.XLOOKUP(ohrm_timesheet_item[[#This Row],[project_id]],ohrm_project[project_id],ohrm_project[name],"NF",0,1)</f>
        <v>Z210101-TEQMANTRA-ORG</v>
      </c>
      <c r="K333" t="str">
        <f>_xlfn.XLOOKUP(ohrm_timesheet_item[[#This Row],[activity_id]],ohrm_project_activity[activity_id],ohrm_project_activity[name],"NF",0,1)</f>
        <v>Continuous Improvement</v>
      </c>
      <c r="L333" s="5">
        <f>ohrm_timesheet_item[[#This Row],[duration]]/60/60</f>
        <v>9</v>
      </c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</row>
    <row r="334" spans="1:55" x14ac:dyDescent="0.3">
      <c r="A334">
        <v>100</v>
      </c>
      <c r="C334">
        <v>349</v>
      </c>
      <c r="D334" s="1">
        <v>44629</v>
      </c>
      <c r="E334">
        <v>32400</v>
      </c>
      <c r="F334">
        <v>2</v>
      </c>
      <c r="G334">
        <v>9</v>
      </c>
      <c r="H334">
        <v>9</v>
      </c>
      <c r="I334" t="str">
        <f>_xlfn.XLOOKUP(ohrm_timesheet_item[[#This Row],[employee_id]],hs_hr_employee[emp_number],hs_hr_employee[Employee Name],"NF",0,1)</f>
        <v>x_Uma Kumar</v>
      </c>
      <c r="J334" t="str">
        <f>_xlfn.XLOOKUP(ohrm_timesheet_item[[#This Row],[project_id]],ohrm_project[project_id],ohrm_project[name],"NF",0,1)</f>
        <v>Z210101-TEQMANTRA-ORG</v>
      </c>
      <c r="K334" t="str">
        <f>_xlfn.XLOOKUP(ohrm_timesheet_item[[#This Row],[activity_id]],ohrm_project_activity[activity_id],ohrm_project_activity[name],"NF",0,1)</f>
        <v>Continuous Improvement</v>
      </c>
      <c r="L334" s="5">
        <f>ohrm_timesheet_item[[#This Row],[duration]]/60/60</f>
        <v>9</v>
      </c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</row>
    <row r="335" spans="1:55" x14ac:dyDescent="0.3">
      <c r="A335">
        <v>100</v>
      </c>
      <c r="C335">
        <v>350</v>
      </c>
      <c r="D335" s="1">
        <v>44630</v>
      </c>
      <c r="E335">
        <v>32400</v>
      </c>
      <c r="F335">
        <v>2</v>
      </c>
      <c r="G335">
        <v>9</v>
      </c>
      <c r="H335">
        <v>9</v>
      </c>
      <c r="I335" t="str">
        <f>_xlfn.XLOOKUP(ohrm_timesheet_item[[#This Row],[employee_id]],hs_hr_employee[emp_number],hs_hr_employee[Employee Name],"NF",0,1)</f>
        <v>x_Uma Kumar</v>
      </c>
      <c r="J335" t="str">
        <f>_xlfn.XLOOKUP(ohrm_timesheet_item[[#This Row],[project_id]],ohrm_project[project_id],ohrm_project[name],"NF",0,1)</f>
        <v>Z210101-TEQMANTRA-ORG</v>
      </c>
      <c r="K335" t="str">
        <f>_xlfn.XLOOKUP(ohrm_timesheet_item[[#This Row],[activity_id]],ohrm_project_activity[activity_id],ohrm_project_activity[name],"NF",0,1)</f>
        <v>Continuous Improvement</v>
      </c>
      <c r="L335" s="5">
        <f>ohrm_timesheet_item[[#This Row],[duration]]/60/60</f>
        <v>9</v>
      </c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</row>
    <row r="336" spans="1:55" x14ac:dyDescent="0.3">
      <c r="A336">
        <v>101</v>
      </c>
      <c r="B336" t="s">
        <v>774</v>
      </c>
      <c r="C336">
        <v>351</v>
      </c>
      <c r="D336" s="1">
        <v>44641</v>
      </c>
      <c r="E336">
        <v>28800</v>
      </c>
      <c r="F336">
        <v>2</v>
      </c>
      <c r="G336">
        <v>13</v>
      </c>
      <c r="H336">
        <v>11</v>
      </c>
      <c r="I336" t="str">
        <f>_xlfn.XLOOKUP(ohrm_timesheet_item[[#This Row],[employee_id]],hs_hr_employee[emp_number],hs_hr_employee[Employee Name],"NF",0,1)</f>
        <v>x_Preeti Kaushik</v>
      </c>
      <c r="J336" t="str">
        <f>_xlfn.XLOOKUP(ohrm_timesheet_item[[#This Row],[project_id]],ohrm_project[project_id],ohrm_project[name],"NF",0,1)</f>
        <v>Z210101-TEQMANTRA-ORG</v>
      </c>
      <c r="K336" t="str">
        <f>_xlfn.XLOOKUP(ohrm_timesheet_item[[#This Row],[activity_id]],ohrm_project_activity[activity_id],ohrm_project_activity[name],"NF",0,1)</f>
        <v>Training</v>
      </c>
      <c r="L336" s="5">
        <f>ohrm_timesheet_item[[#This Row],[duration]]/60/60</f>
        <v>8</v>
      </c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</row>
    <row r="337" spans="1:55" x14ac:dyDescent="0.3">
      <c r="A337">
        <v>95</v>
      </c>
      <c r="C337">
        <v>352</v>
      </c>
      <c r="D337" s="1">
        <v>44621</v>
      </c>
      <c r="E337">
        <v>32400</v>
      </c>
      <c r="F337">
        <v>1</v>
      </c>
      <c r="G337">
        <v>11</v>
      </c>
      <c r="H337">
        <v>2</v>
      </c>
      <c r="I337" t="str">
        <f>_xlfn.XLOOKUP(ohrm_timesheet_item[[#This Row],[employee_id]],hs_hr_employee[emp_number],hs_hr_employee[Employee Name],"NF",0,1)</f>
        <v>x_Ajit Singh</v>
      </c>
      <c r="J337" t="str">
        <f>_xlfn.XLOOKUP(ohrm_timesheet_item[[#This Row],[project_id]],ohrm_project[project_id],ohrm_project[name],"NF",0,1)</f>
        <v>C210701-P1 [AMERICANA-Phase1]</v>
      </c>
      <c r="K337" t="str">
        <f>_xlfn.XLOOKUP(ohrm_timesheet_item[[#This Row],[activity_id]],ohrm_project_activity[activity_id],ohrm_project_activity[name],"NF",0,1)</f>
        <v>Development</v>
      </c>
      <c r="L337" s="5">
        <f>ohrm_timesheet_item[[#This Row],[duration]]/60/60</f>
        <v>9</v>
      </c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</row>
    <row r="338" spans="1:55" x14ac:dyDescent="0.3">
      <c r="A338">
        <v>95</v>
      </c>
      <c r="C338">
        <v>353</v>
      </c>
      <c r="D338" s="1">
        <v>44622</v>
      </c>
      <c r="E338">
        <v>32400</v>
      </c>
      <c r="F338">
        <v>1</v>
      </c>
      <c r="G338">
        <v>11</v>
      </c>
      <c r="H338">
        <v>2</v>
      </c>
      <c r="I338" t="str">
        <f>_xlfn.XLOOKUP(ohrm_timesheet_item[[#This Row],[employee_id]],hs_hr_employee[emp_number],hs_hr_employee[Employee Name],"NF",0,1)</f>
        <v>x_Ajit Singh</v>
      </c>
      <c r="J338" t="str">
        <f>_xlfn.XLOOKUP(ohrm_timesheet_item[[#This Row],[project_id]],ohrm_project[project_id],ohrm_project[name],"NF",0,1)</f>
        <v>C210701-P1 [AMERICANA-Phase1]</v>
      </c>
      <c r="K338" t="str">
        <f>_xlfn.XLOOKUP(ohrm_timesheet_item[[#This Row],[activity_id]],ohrm_project_activity[activity_id],ohrm_project_activity[name],"NF",0,1)</f>
        <v>Development</v>
      </c>
      <c r="L338" s="5">
        <f>ohrm_timesheet_item[[#This Row],[duration]]/60/60</f>
        <v>9</v>
      </c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</row>
    <row r="339" spans="1:55" x14ac:dyDescent="0.3">
      <c r="A339">
        <v>95</v>
      </c>
      <c r="C339">
        <v>354</v>
      </c>
      <c r="D339" s="1">
        <v>44623</v>
      </c>
      <c r="E339">
        <v>32400</v>
      </c>
      <c r="F339">
        <v>1</v>
      </c>
      <c r="G339">
        <v>11</v>
      </c>
      <c r="H339">
        <v>2</v>
      </c>
      <c r="I339" t="str">
        <f>_xlfn.XLOOKUP(ohrm_timesheet_item[[#This Row],[employee_id]],hs_hr_employee[emp_number],hs_hr_employee[Employee Name],"NF",0,1)</f>
        <v>x_Ajit Singh</v>
      </c>
      <c r="J339" t="str">
        <f>_xlfn.XLOOKUP(ohrm_timesheet_item[[#This Row],[project_id]],ohrm_project[project_id],ohrm_project[name],"NF",0,1)</f>
        <v>C210701-P1 [AMERICANA-Phase1]</v>
      </c>
      <c r="K339" t="str">
        <f>_xlfn.XLOOKUP(ohrm_timesheet_item[[#This Row],[activity_id]],ohrm_project_activity[activity_id],ohrm_project_activity[name],"NF",0,1)</f>
        <v>Development</v>
      </c>
      <c r="L339" s="5">
        <f>ohrm_timesheet_item[[#This Row],[duration]]/60/60</f>
        <v>9</v>
      </c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</row>
    <row r="340" spans="1:55" x14ac:dyDescent="0.3">
      <c r="A340">
        <v>95</v>
      </c>
      <c r="C340">
        <v>355</v>
      </c>
      <c r="D340" s="1">
        <v>44624</v>
      </c>
      <c r="E340">
        <v>32400</v>
      </c>
      <c r="F340">
        <v>1</v>
      </c>
      <c r="G340">
        <v>11</v>
      </c>
      <c r="H340">
        <v>2</v>
      </c>
      <c r="I340" t="str">
        <f>_xlfn.XLOOKUP(ohrm_timesheet_item[[#This Row],[employee_id]],hs_hr_employee[emp_number],hs_hr_employee[Employee Name],"NF",0,1)</f>
        <v>x_Ajit Singh</v>
      </c>
      <c r="J340" t="str">
        <f>_xlfn.XLOOKUP(ohrm_timesheet_item[[#This Row],[project_id]],ohrm_project[project_id],ohrm_project[name],"NF",0,1)</f>
        <v>C210701-P1 [AMERICANA-Phase1]</v>
      </c>
      <c r="K340" t="str">
        <f>_xlfn.XLOOKUP(ohrm_timesheet_item[[#This Row],[activity_id]],ohrm_project_activity[activity_id],ohrm_project_activity[name],"NF",0,1)</f>
        <v>Development</v>
      </c>
      <c r="L340" s="5">
        <f>ohrm_timesheet_item[[#This Row],[duration]]/60/60</f>
        <v>9</v>
      </c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</row>
    <row r="341" spans="1:55" x14ac:dyDescent="0.3">
      <c r="A341">
        <v>104</v>
      </c>
      <c r="C341">
        <v>356</v>
      </c>
      <c r="D341" s="1">
        <v>44627</v>
      </c>
      <c r="E341">
        <v>32400</v>
      </c>
      <c r="F341">
        <v>1</v>
      </c>
      <c r="G341">
        <v>11</v>
      </c>
      <c r="H341">
        <v>2</v>
      </c>
      <c r="I341" t="str">
        <f>_xlfn.XLOOKUP(ohrm_timesheet_item[[#This Row],[employee_id]],hs_hr_employee[emp_number],hs_hr_employee[Employee Name],"NF",0,1)</f>
        <v>x_Ajit Singh</v>
      </c>
      <c r="J341" t="str">
        <f>_xlfn.XLOOKUP(ohrm_timesheet_item[[#This Row],[project_id]],ohrm_project[project_id],ohrm_project[name],"NF",0,1)</f>
        <v>C210701-P1 [AMERICANA-Phase1]</v>
      </c>
      <c r="K341" t="str">
        <f>_xlfn.XLOOKUP(ohrm_timesheet_item[[#This Row],[activity_id]],ohrm_project_activity[activity_id],ohrm_project_activity[name],"NF",0,1)</f>
        <v>Development</v>
      </c>
      <c r="L341" s="5">
        <f>ohrm_timesheet_item[[#This Row],[duration]]/60/60</f>
        <v>9</v>
      </c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</row>
    <row r="342" spans="1:55" x14ac:dyDescent="0.3">
      <c r="A342">
        <v>104</v>
      </c>
      <c r="C342">
        <v>357</v>
      </c>
      <c r="D342" s="1">
        <v>44628</v>
      </c>
      <c r="E342">
        <v>32400</v>
      </c>
      <c r="F342">
        <v>1</v>
      </c>
      <c r="G342">
        <v>11</v>
      </c>
      <c r="H342">
        <v>2</v>
      </c>
      <c r="I342" t="str">
        <f>_xlfn.XLOOKUP(ohrm_timesheet_item[[#This Row],[employee_id]],hs_hr_employee[emp_number],hs_hr_employee[Employee Name],"NF",0,1)</f>
        <v>x_Ajit Singh</v>
      </c>
      <c r="J342" t="str">
        <f>_xlfn.XLOOKUP(ohrm_timesheet_item[[#This Row],[project_id]],ohrm_project[project_id],ohrm_project[name],"NF",0,1)</f>
        <v>C210701-P1 [AMERICANA-Phase1]</v>
      </c>
      <c r="K342" t="str">
        <f>_xlfn.XLOOKUP(ohrm_timesheet_item[[#This Row],[activity_id]],ohrm_project_activity[activity_id],ohrm_project_activity[name],"NF",0,1)</f>
        <v>Development</v>
      </c>
      <c r="L342" s="5">
        <f>ohrm_timesheet_item[[#This Row],[duration]]/60/60</f>
        <v>9</v>
      </c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</row>
    <row r="343" spans="1:55" x14ac:dyDescent="0.3">
      <c r="A343">
        <v>104</v>
      </c>
      <c r="C343">
        <v>358</v>
      </c>
      <c r="D343" s="1">
        <v>44629</v>
      </c>
      <c r="E343">
        <v>32400</v>
      </c>
      <c r="F343">
        <v>1</v>
      </c>
      <c r="G343">
        <v>11</v>
      </c>
      <c r="H343">
        <v>2</v>
      </c>
      <c r="I343" t="str">
        <f>_xlfn.XLOOKUP(ohrm_timesheet_item[[#This Row],[employee_id]],hs_hr_employee[emp_number],hs_hr_employee[Employee Name],"NF",0,1)</f>
        <v>x_Ajit Singh</v>
      </c>
      <c r="J343" t="str">
        <f>_xlfn.XLOOKUP(ohrm_timesheet_item[[#This Row],[project_id]],ohrm_project[project_id],ohrm_project[name],"NF",0,1)</f>
        <v>C210701-P1 [AMERICANA-Phase1]</v>
      </c>
      <c r="K343" t="str">
        <f>_xlfn.XLOOKUP(ohrm_timesheet_item[[#This Row],[activity_id]],ohrm_project_activity[activity_id],ohrm_project_activity[name],"NF",0,1)</f>
        <v>Development</v>
      </c>
      <c r="L343" s="5">
        <f>ohrm_timesheet_item[[#This Row],[duration]]/60/60</f>
        <v>9</v>
      </c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</row>
    <row r="344" spans="1:55" x14ac:dyDescent="0.3">
      <c r="A344">
        <v>104</v>
      </c>
      <c r="C344">
        <v>359</v>
      </c>
      <c r="D344" s="1">
        <v>44630</v>
      </c>
      <c r="E344">
        <v>32400</v>
      </c>
      <c r="F344">
        <v>1</v>
      </c>
      <c r="G344">
        <v>11</v>
      </c>
      <c r="H344">
        <v>2</v>
      </c>
      <c r="I344" t="str">
        <f>_xlfn.XLOOKUP(ohrm_timesheet_item[[#This Row],[employee_id]],hs_hr_employee[emp_number],hs_hr_employee[Employee Name],"NF",0,1)</f>
        <v>x_Ajit Singh</v>
      </c>
      <c r="J344" t="str">
        <f>_xlfn.XLOOKUP(ohrm_timesheet_item[[#This Row],[project_id]],ohrm_project[project_id],ohrm_project[name],"NF",0,1)</f>
        <v>C210701-P1 [AMERICANA-Phase1]</v>
      </c>
      <c r="K344" t="str">
        <f>_xlfn.XLOOKUP(ohrm_timesheet_item[[#This Row],[activity_id]],ohrm_project_activity[activity_id],ohrm_project_activity[name],"NF",0,1)</f>
        <v>Development</v>
      </c>
      <c r="L344" s="5">
        <f>ohrm_timesheet_item[[#This Row],[duration]]/60/60</f>
        <v>9</v>
      </c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</row>
    <row r="345" spans="1:55" x14ac:dyDescent="0.3">
      <c r="A345">
        <v>104</v>
      </c>
      <c r="C345">
        <v>360</v>
      </c>
      <c r="D345" s="1">
        <v>44631</v>
      </c>
      <c r="E345">
        <v>32400</v>
      </c>
      <c r="F345">
        <v>1</v>
      </c>
      <c r="G345">
        <v>11</v>
      </c>
      <c r="H345">
        <v>2</v>
      </c>
      <c r="I345" t="str">
        <f>_xlfn.XLOOKUP(ohrm_timesheet_item[[#This Row],[employee_id]],hs_hr_employee[emp_number],hs_hr_employee[Employee Name],"NF",0,1)</f>
        <v>x_Ajit Singh</v>
      </c>
      <c r="J345" t="str">
        <f>_xlfn.XLOOKUP(ohrm_timesheet_item[[#This Row],[project_id]],ohrm_project[project_id],ohrm_project[name],"NF",0,1)</f>
        <v>C210701-P1 [AMERICANA-Phase1]</v>
      </c>
      <c r="K345" t="str">
        <f>_xlfn.XLOOKUP(ohrm_timesheet_item[[#This Row],[activity_id]],ohrm_project_activity[activity_id],ohrm_project_activity[name],"NF",0,1)</f>
        <v>Development</v>
      </c>
      <c r="L345" s="5">
        <f>ohrm_timesheet_item[[#This Row],[duration]]/60/60</f>
        <v>9</v>
      </c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</row>
    <row r="346" spans="1:55" x14ac:dyDescent="0.3">
      <c r="A346">
        <v>103</v>
      </c>
      <c r="C346">
        <v>361</v>
      </c>
      <c r="D346" s="1">
        <v>44634</v>
      </c>
      <c r="E346">
        <v>32400</v>
      </c>
      <c r="F346">
        <v>1</v>
      </c>
      <c r="G346">
        <v>11</v>
      </c>
      <c r="H346">
        <v>2</v>
      </c>
      <c r="I346" t="str">
        <f>_xlfn.XLOOKUP(ohrm_timesheet_item[[#This Row],[employee_id]],hs_hr_employee[emp_number],hs_hr_employee[Employee Name],"NF",0,1)</f>
        <v>x_Ajit Singh</v>
      </c>
      <c r="J346" t="str">
        <f>_xlfn.XLOOKUP(ohrm_timesheet_item[[#This Row],[project_id]],ohrm_project[project_id],ohrm_project[name],"NF",0,1)</f>
        <v>C210701-P1 [AMERICANA-Phase1]</v>
      </c>
      <c r="K346" t="str">
        <f>_xlfn.XLOOKUP(ohrm_timesheet_item[[#This Row],[activity_id]],ohrm_project_activity[activity_id],ohrm_project_activity[name],"NF",0,1)</f>
        <v>Development</v>
      </c>
      <c r="L346" s="5">
        <f>ohrm_timesheet_item[[#This Row],[duration]]/60/60</f>
        <v>9</v>
      </c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</row>
    <row r="347" spans="1:55" x14ac:dyDescent="0.3">
      <c r="A347">
        <v>103</v>
      </c>
      <c r="C347">
        <v>362</v>
      </c>
      <c r="D347" s="1">
        <v>44635</v>
      </c>
      <c r="E347">
        <v>32400</v>
      </c>
      <c r="F347">
        <v>1</v>
      </c>
      <c r="G347">
        <v>11</v>
      </c>
      <c r="H347">
        <v>2</v>
      </c>
      <c r="I347" t="str">
        <f>_xlfn.XLOOKUP(ohrm_timesheet_item[[#This Row],[employee_id]],hs_hr_employee[emp_number],hs_hr_employee[Employee Name],"NF",0,1)</f>
        <v>x_Ajit Singh</v>
      </c>
      <c r="J347" t="str">
        <f>_xlfn.XLOOKUP(ohrm_timesheet_item[[#This Row],[project_id]],ohrm_project[project_id],ohrm_project[name],"NF",0,1)</f>
        <v>C210701-P1 [AMERICANA-Phase1]</v>
      </c>
      <c r="K347" t="str">
        <f>_xlfn.XLOOKUP(ohrm_timesheet_item[[#This Row],[activity_id]],ohrm_project_activity[activity_id],ohrm_project_activity[name],"NF",0,1)</f>
        <v>Development</v>
      </c>
      <c r="L347" s="5">
        <f>ohrm_timesheet_item[[#This Row],[duration]]/60/60</f>
        <v>9</v>
      </c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</row>
    <row r="348" spans="1:55" x14ac:dyDescent="0.3">
      <c r="A348">
        <v>103</v>
      </c>
      <c r="C348">
        <v>363</v>
      </c>
      <c r="D348" s="1">
        <v>44636</v>
      </c>
      <c r="E348">
        <v>32400</v>
      </c>
      <c r="F348">
        <v>1</v>
      </c>
      <c r="G348">
        <v>11</v>
      </c>
      <c r="H348">
        <v>2</v>
      </c>
      <c r="I348" t="str">
        <f>_xlfn.XLOOKUP(ohrm_timesheet_item[[#This Row],[employee_id]],hs_hr_employee[emp_number],hs_hr_employee[Employee Name],"NF",0,1)</f>
        <v>x_Ajit Singh</v>
      </c>
      <c r="J348" t="str">
        <f>_xlfn.XLOOKUP(ohrm_timesheet_item[[#This Row],[project_id]],ohrm_project[project_id],ohrm_project[name],"NF",0,1)</f>
        <v>C210701-P1 [AMERICANA-Phase1]</v>
      </c>
      <c r="K348" t="str">
        <f>_xlfn.XLOOKUP(ohrm_timesheet_item[[#This Row],[activity_id]],ohrm_project_activity[activity_id],ohrm_project_activity[name],"NF",0,1)</f>
        <v>Development</v>
      </c>
      <c r="L348" s="5">
        <f>ohrm_timesheet_item[[#This Row],[duration]]/60/60</f>
        <v>9</v>
      </c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</row>
    <row r="349" spans="1:55" x14ac:dyDescent="0.3">
      <c r="A349">
        <v>103</v>
      </c>
      <c r="C349">
        <v>364</v>
      </c>
      <c r="D349" s="1">
        <v>44637</v>
      </c>
      <c r="E349">
        <v>32400</v>
      </c>
      <c r="F349">
        <v>1</v>
      </c>
      <c r="G349">
        <v>11</v>
      </c>
      <c r="H349">
        <v>2</v>
      </c>
      <c r="I349" t="str">
        <f>_xlfn.XLOOKUP(ohrm_timesheet_item[[#This Row],[employee_id]],hs_hr_employee[emp_number],hs_hr_employee[Employee Name],"NF",0,1)</f>
        <v>x_Ajit Singh</v>
      </c>
      <c r="J349" t="str">
        <f>_xlfn.XLOOKUP(ohrm_timesheet_item[[#This Row],[project_id]],ohrm_project[project_id],ohrm_project[name],"NF",0,1)</f>
        <v>C210701-P1 [AMERICANA-Phase1]</v>
      </c>
      <c r="K349" t="str">
        <f>_xlfn.XLOOKUP(ohrm_timesheet_item[[#This Row],[activity_id]],ohrm_project_activity[activity_id],ohrm_project_activity[name],"NF",0,1)</f>
        <v>Development</v>
      </c>
      <c r="L349" s="5">
        <f>ohrm_timesheet_item[[#This Row],[duration]]/60/60</f>
        <v>9</v>
      </c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</row>
    <row r="350" spans="1:55" x14ac:dyDescent="0.3">
      <c r="A350">
        <v>103</v>
      </c>
      <c r="C350">
        <v>365</v>
      </c>
      <c r="D350" s="1">
        <v>44638</v>
      </c>
      <c r="E350">
        <v>32400</v>
      </c>
      <c r="F350">
        <v>1</v>
      </c>
      <c r="G350">
        <v>11</v>
      </c>
      <c r="H350">
        <v>2</v>
      </c>
      <c r="I350" t="str">
        <f>_xlfn.XLOOKUP(ohrm_timesheet_item[[#This Row],[employee_id]],hs_hr_employee[emp_number],hs_hr_employee[Employee Name],"NF",0,1)</f>
        <v>x_Ajit Singh</v>
      </c>
      <c r="J350" t="str">
        <f>_xlfn.XLOOKUP(ohrm_timesheet_item[[#This Row],[project_id]],ohrm_project[project_id],ohrm_project[name],"NF",0,1)</f>
        <v>C210701-P1 [AMERICANA-Phase1]</v>
      </c>
      <c r="K350" t="str">
        <f>_xlfn.XLOOKUP(ohrm_timesheet_item[[#This Row],[activity_id]],ohrm_project_activity[activity_id],ohrm_project_activity[name],"NF",0,1)</f>
        <v>Development</v>
      </c>
      <c r="L350" s="5">
        <f>ohrm_timesheet_item[[#This Row],[duration]]/60/60</f>
        <v>9</v>
      </c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</row>
    <row r="351" spans="1:55" x14ac:dyDescent="0.3">
      <c r="A351">
        <v>102</v>
      </c>
      <c r="C351">
        <v>366</v>
      </c>
      <c r="D351" s="1">
        <v>44641</v>
      </c>
      <c r="E351">
        <v>32400</v>
      </c>
      <c r="F351">
        <v>1</v>
      </c>
      <c r="G351">
        <v>11</v>
      </c>
      <c r="H351">
        <v>2</v>
      </c>
      <c r="I351" t="str">
        <f>_xlfn.XLOOKUP(ohrm_timesheet_item[[#This Row],[employee_id]],hs_hr_employee[emp_number],hs_hr_employee[Employee Name],"NF",0,1)</f>
        <v>x_Ajit Singh</v>
      </c>
      <c r="J351" t="str">
        <f>_xlfn.XLOOKUP(ohrm_timesheet_item[[#This Row],[project_id]],ohrm_project[project_id],ohrm_project[name],"NF",0,1)</f>
        <v>C210701-P1 [AMERICANA-Phase1]</v>
      </c>
      <c r="K351" t="str">
        <f>_xlfn.XLOOKUP(ohrm_timesheet_item[[#This Row],[activity_id]],ohrm_project_activity[activity_id],ohrm_project_activity[name],"NF",0,1)</f>
        <v>Development</v>
      </c>
      <c r="L351" s="5">
        <f>ohrm_timesheet_item[[#This Row],[duration]]/60/60</f>
        <v>9</v>
      </c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</row>
    <row r="352" spans="1:55" x14ac:dyDescent="0.3">
      <c r="A352">
        <v>87</v>
      </c>
      <c r="B352" t="s">
        <v>775</v>
      </c>
      <c r="C352">
        <v>367</v>
      </c>
      <c r="D352" s="1">
        <v>44602</v>
      </c>
      <c r="E352">
        <v>32400</v>
      </c>
      <c r="F352">
        <v>2</v>
      </c>
      <c r="G352">
        <v>7</v>
      </c>
      <c r="H352">
        <v>11</v>
      </c>
      <c r="I352" t="str">
        <f>_xlfn.XLOOKUP(ohrm_timesheet_item[[#This Row],[employee_id]],hs_hr_employee[emp_number],hs_hr_employee[Employee Name],"NF",0,1)</f>
        <v>Shekhar Sharma</v>
      </c>
      <c r="J352" t="str">
        <f>_xlfn.XLOOKUP(ohrm_timesheet_item[[#This Row],[project_id]],ohrm_project[project_id],ohrm_project[name],"NF",0,1)</f>
        <v>Z210101-TEQMANTRA-ORG</v>
      </c>
      <c r="K352" t="str">
        <f>_xlfn.XLOOKUP(ohrm_timesheet_item[[#This Row],[activity_id]],ohrm_project_activity[activity_id],ohrm_project_activity[name],"NF",0,1)</f>
        <v>Training</v>
      </c>
      <c r="L352" s="5">
        <f>ohrm_timesheet_item[[#This Row],[duration]]/60/60</f>
        <v>9</v>
      </c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</row>
    <row r="353" spans="1:55" x14ac:dyDescent="0.3">
      <c r="A353">
        <v>87</v>
      </c>
      <c r="B353" t="s">
        <v>776</v>
      </c>
      <c r="C353">
        <v>368</v>
      </c>
      <c r="D353" s="1">
        <v>44603</v>
      </c>
      <c r="E353">
        <v>32400</v>
      </c>
      <c r="F353">
        <v>2</v>
      </c>
      <c r="G353">
        <v>7</v>
      </c>
      <c r="H353">
        <v>11</v>
      </c>
      <c r="I353" t="str">
        <f>_xlfn.XLOOKUP(ohrm_timesheet_item[[#This Row],[employee_id]],hs_hr_employee[emp_number],hs_hr_employee[Employee Name],"NF",0,1)</f>
        <v>Shekhar Sharma</v>
      </c>
      <c r="J353" t="str">
        <f>_xlfn.XLOOKUP(ohrm_timesheet_item[[#This Row],[project_id]],ohrm_project[project_id],ohrm_project[name],"NF",0,1)</f>
        <v>Z210101-TEQMANTRA-ORG</v>
      </c>
      <c r="K353" t="str">
        <f>_xlfn.XLOOKUP(ohrm_timesheet_item[[#This Row],[activity_id]],ohrm_project_activity[activity_id],ohrm_project_activity[name],"NF",0,1)</f>
        <v>Training</v>
      </c>
      <c r="L353" s="5">
        <f>ohrm_timesheet_item[[#This Row],[duration]]/60/60</f>
        <v>9</v>
      </c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</row>
    <row r="354" spans="1:55" x14ac:dyDescent="0.3">
      <c r="A354">
        <v>87</v>
      </c>
      <c r="C354">
        <v>369</v>
      </c>
      <c r="D354" s="1">
        <v>44601</v>
      </c>
      <c r="E354">
        <v>32400</v>
      </c>
      <c r="F354">
        <v>2</v>
      </c>
      <c r="G354">
        <v>7</v>
      </c>
      <c r="H354">
        <v>11</v>
      </c>
      <c r="I354" t="str">
        <f>_xlfn.XLOOKUP(ohrm_timesheet_item[[#This Row],[employee_id]],hs_hr_employee[emp_number],hs_hr_employee[Employee Name],"NF",0,1)</f>
        <v>Shekhar Sharma</v>
      </c>
      <c r="J354" t="str">
        <f>_xlfn.XLOOKUP(ohrm_timesheet_item[[#This Row],[project_id]],ohrm_project[project_id],ohrm_project[name],"NF",0,1)</f>
        <v>Z210101-TEQMANTRA-ORG</v>
      </c>
      <c r="K354" t="str">
        <f>_xlfn.XLOOKUP(ohrm_timesheet_item[[#This Row],[activity_id]],ohrm_project_activity[activity_id],ohrm_project_activity[name],"NF",0,1)</f>
        <v>Training</v>
      </c>
      <c r="L354" s="5">
        <f>ohrm_timesheet_item[[#This Row],[duration]]/60/60</f>
        <v>9</v>
      </c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</row>
    <row r="355" spans="1:55" x14ac:dyDescent="0.3">
      <c r="A355">
        <v>88</v>
      </c>
      <c r="B355" t="s">
        <v>777</v>
      </c>
      <c r="C355">
        <v>370</v>
      </c>
      <c r="D355" s="1">
        <v>44608</v>
      </c>
      <c r="E355">
        <v>32400</v>
      </c>
      <c r="F355">
        <v>2</v>
      </c>
      <c r="G355">
        <v>7</v>
      </c>
      <c r="H355">
        <v>11</v>
      </c>
      <c r="I355" t="str">
        <f>_xlfn.XLOOKUP(ohrm_timesheet_item[[#This Row],[employee_id]],hs_hr_employee[emp_number],hs_hr_employee[Employee Name],"NF",0,1)</f>
        <v>Shekhar Sharma</v>
      </c>
      <c r="J355" t="str">
        <f>_xlfn.XLOOKUP(ohrm_timesheet_item[[#This Row],[project_id]],ohrm_project[project_id],ohrm_project[name],"NF",0,1)</f>
        <v>Z210101-TEQMANTRA-ORG</v>
      </c>
      <c r="K355" t="str">
        <f>_xlfn.XLOOKUP(ohrm_timesheet_item[[#This Row],[activity_id]],ohrm_project_activity[activity_id],ohrm_project_activity[name],"NF",0,1)</f>
        <v>Training</v>
      </c>
      <c r="L355" s="5">
        <f>ohrm_timesheet_item[[#This Row],[duration]]/60/60</f>
        <v>9</v>
      </c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</row>
    <row r="356" spans="1:55" x14ac:dyDescent="0.3">
      <c r="A356">
        <v>88</v>
      </c>
      <c r="B356" t="s">
        <v>778</v>
      </c>
      <c r="C356">
        <v>371</v>
      </c>
      <c r="D356" s="1">
        <v>44609</v>
      </c>
      <c r="E356">
        <v>32400</v>
      </c>
      <c r="F356">
        <v>2</v>
      </c>
      <c r="G356">
        <v>7</v>
      </c>
      <c r="H356">
        <v>11</v>
      </c>
      <c r="I356" t="str">
        <f>_xlfn.XLOOKUP(ohrm_timesheet_item[[#This Row],[employee_id]],hs_hr_employee[emp_number],hs_hr_employee[Employee Name],"NF",0,1)</f>
        <v>Shekhar Sharma</v>
      </c>
      <c r="J356" t="str">
        <f>_xlfn.XLOOKUP(ohrm_timesheet_item[[#This Row],[project_id]],ohrm_project[project_id],ohrm_project[name],"NF",0,1)</f>
        <v>Z210101-TEQMANTRA-ORG</v>
      </c>
      <c r="K356" t="str">
        <f>_xlfn.XLOOKUP(ohrm_timesheet_item[[#This Row],[activity_id]],ohrm_project_activity[activity_id],ohrm_project_activity[name],"NF",0,1)</f>
        <v>Training</v>
      </c>
      <c r="L356" s="5">
        <f>ohrm_timesheet_item[[#This Row],[duration]]/60/60</f>
        <v>9</v>
      </c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</row>
    <row r="357" spans="1:55" x14ac:dyDescent="0.3">
      <c r="A357">
        <v>88</v>
      </c>
      <c r="B357" t="s">
        <v>779</v>
      </c>
      <c r="C357">
        <v>372</v>
      </c>
      <c r="D357" s="1">
        <v>44610</v>
      </c>
      <c r="E357">
        <v>32400</v>
      </c>
      <c r="F357">
        <v>2</v>
      </c>
      <c r="G357">
        <v>7</v>
      </c>
      <c r="H357">
        <v>11</v>
      </c>
      <c r="I357" t="str">
        <f>_xlfn.XLOOKUP(ohrm_timesheet_item[[#This Row],[employee_id]],hs_hr_employee[emp_number],hs_hr_employee[Employee Name],"NF",0,1)</f>
        <v>Shekhar Sharma</v>
      </c>
      <c r="J357" t="str">
        <f>_xlfn.XLOOKUP(ohrm_timesheet_item[[#This Row],[project_id]],ohrm_project[project_id],ohrm_project[name],"NF",0,1)</f>
        <v>Z210101-TEQMANTRA-ORG</v>
      </c>
      <c r="K357" t="str">
        <f>_xlfn.XLOOKUP(ohrm_timesheet_item[[#This Row],[activity_id]],ohrm_project_activity[activity_id],ohrm_project_activity[name],"NF",0,1)</f>
        <v>Training</v>
      </c>
      <c r="L357" s="5">
        <f>ohrm_timesheet_item[[#This Row],[duration]]/60/60</f>
        <v>9</v>
      </c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</row>
    <row r="358" spans="1:55" x14ac:dyDescent="0.3">
      <c r="A358">
        <v>94</v>
      </c>
      <c r="B358" t="s">
        <v>780</v>
      </c>
      <c r="C358">
        <v>373</v>
      </c>
      <c r="D358" s="1">
        <v>44620</v>
      </c>
      <c r="E358">
        <v>32400</v>
      </c>
      <c r="F358">
        <v>2</v>
      </c>
      <c r="G358">
        <v>7</v>
      </c>
      <c r="H358">
        <v>11</v>
      </c>
      <c r="I358" t="str">
        <f>_xlfn.XLOOKUP(ohrm_timesheet_item[[#This Row],[employee_id]],hs_hr_employee[emp_number],hs_hr_employee[Employee Name],"NF",0,1)</f>
        <v>Shekhar Sharma</v>
      </c>
      <c r="J358" t="str">
        <f>_xlfn.XLOOKUP(ohrm_timesheet_item[[#This Row],[project_id]],ohrm_project[project_id],ohrm_project[name],"NF",0,1)</f>
        <v>Z210101-TEQMANTRA-ORG</v>
      </c>
      <c r="K358" t="str">
        <f>_xlfn.XLOOKUP(ohrm_timesheet_item[[#This Row],[activity_id]],ohrm_project_activity[activity_id],ohrm_project_activity[name],"NF",0,1)</f>
        <v>Training</v>
      </c>
      <c r="L358" s="5">
        <f>ohrm_timesheet_item[[#This Row],[duration]]/60/60</f>
        <v>9</v>
      </c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</row>
    <row r="359" spans="1:55" x14ac:dyDescent="0.3">
      <c r="A359">
        <v>94</v>
      </c>
      <c r="B359" t="s">
        <v>781</v>
      </c>
      <c r="C359">
        <v>374</v>
      </c>
      <c r="D359" s="1">
        <v>44621</v>
      </c>
      <c r="E359">
        <v>32400</v>
      </c>
      <c r="F359">
        <v>2</v>
      </c>
      <c r="G359">
        <v>7</v>
      </c>
      <c r="H359">
        <v>11</v>
      </c>
      <c r="I359" t="str">
        <f>_xlfn.XLOOKUP(ohrm_timesheet_item[[#This Row],[employee_id]],hs_hr_employee[emp_number],hs_hr_employee[Employee Name],"NF",0,1)</f>
        <v>Shekhar Sharma</v>
      </c>
      <c r="J359" t="str">
        <f>_xlfn.XLOOKUP(ohrm_timesheet_item[[#This Row],[project_id]],ohrm_project[project_id],ohrm_project[name],"NF",0,1)</f>
        <v>Z210101-TEQMANTRA-ORG</v>
      </c>
      <c r="K359" t="str">
        <f>_xlfn.XLOOKUP(ohrm_timesheet_item[[#This Row],[activity_id]],ohrm_project_activity[activity_id],ohrm_project_activity[name],"NF",0,1)</f>
        <v>Training</v>
      </c>
      <c r="L359" s="5">
        <f>ohrm_timesheet_item[[#This Row],[duration]]/60/60</f>
        <v>9</v>
      </c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</row>
    <row r="360" spans="1:55" x14ac:dyDescent="0.3">
      <c r="A360">
        <v>94</v>
      </c>
      <c r="B360" t="s">
        <v>782</v>
      </c>
      <c r="C360">
        <v>375</v>
      </c>
      <c r="D360" s="1">
        <v>44622</v>
      </c>
      <c r="E360">
        <v>32400</v>
      </c>
      <c r="F360">
        <v>2</v>
      </c>
      <c r="G360">
        <v>7</v>
      </c>
      <c r="H360">
        <v>11</v>
      </c>
      <c r="I360" t="str">
        <f>_xlfn.XLOOKUP(ohrm_timesheet_item[[#This Row],[employee_id]],hs_hr_employee[emp_number],hs_hr_employee[Employee Name],"NF",0,1)</f>
        <v>Shekhar Sharma</v>
      </c>
      <c r="J360" t="str">
        <f>_xlfn.XLOOKUP(ohrm_timesheet_item[[#This Row],[project_id]],ohrm_project[project_id],ohrm_project[name],"NF",0,1)</f>
        <v>Z210101-TEQMANTRA-ORG</v>
      </c>
      <c r="K360" t="str">
        <f>_xlfn.XLOOKUP(ohrm_timesheet_item[[#This Row],[activity_id]],ohrm_project_activity[activity_id],ohrm_project_activity[name],"NF",0,1)</f>
        <v>Training</v>
      </c>
      <c r="L360" s="5">
        <f>ohrm_timesheet_item[[#This Row],[duration]]/60/60</f>
        <v>9</v>
      </c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</row>
    <row r="361" spans="1:55" x14ac:dyDescent="0.3">
      <c r="A361">
        <v>94</v>
      </c>
      <c r="B361" t="s">
        <v>783</v>
      </c>
      <c r="C361">
        <v>376</v>
      </c>
      <c r="D361" s="1">
        <v>44623</v>
      </c>
      <c r="E361">
        <v>32400</v>
      </c>
      <c r="F361">
        <v>2</v>
      </c>
      <c r="G361">
        <v>7</v>
      </c>
      <c r="H361">
        <v>11</v>
      </c>
      <c r="I361" t="str">
        <f>_xlfn.XLOOKUP(ohrm_timesheet_item[[#This Row],[employee_id]],hs_hr_employee[emp_number],hs_hr_employee[Employee Name],"NF",0,1)</f>
        <v>Shekhar Sharma</v>
      </c>
      <c r="J361" t="str">
        <f>_xlfn.XLOOKUP(ohrm_timesheet_item[[#This Row],[project_id]],ohrm_project[project_id],ohrm_project[name],"NF",0,1)</f>
        <v>Z210101-TEQMANTRA-ORG</v>
      </c>
      <c r="K361" t="str">
        <f>_xlfn.XLOOKUP(ohrm_timesheet_item[[#This Row],[activity_id]],ohrm_project_activity[activity_id],ohrm_project_activity[name],"NF",0,1)</f>
        <v>Training</v>
      </c>
      <c r="L361" s="5">
        <f>ohrm_timesheet_item[[#This Row],[duration]]/60/60</f>
        <v>9</v>
      </c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</row>
    <row r="362" spans="1:55" x14ac:dyDescent="0.3">
      <c r="A362">
        <v>94</v>
      </c>
      <c r="B362" t="s">
        <v>784</v>
      </c>
      <c r="C362">
        <v>377</v>
      </c>
      <c r="D362" s="1">
        <v>44624</v>
      </c>
      <c r="E362">
        <v>32400</v>
      </c>
      <c r="F362">
        <v>2</v>
      </c>
      <c r="G362">
        <v>7</v>
      </c>
      <c r="H362">
        <v>11</v>
      </c>
      <c r="I362" t="str">
        <f>_xlfn.XLOOKUP(ohrm_timesheet_item[[#This Row],[employee_id]],hs_hr_employee[emp_number],hs_hr_employee[Employee Name],"NF",0,1)</f>
        <v>Shekhar Sharma</v>
      </c>
      <c r="J362" t="str">
        <f>_xlfn.XLOOKUP(ohrm_timesheet_item[[#This Row],[project_id]],ohrm_project[project_id],ohrm_project[name],"NF",0,1)</f>
        <v>Z210101-TEQMANTRA-ORG</v>
      </c>
      <c r="K362" t="str">
        <f>_xlfn.XLOOKUP(ohrm_timesheet_item[[#This Row],[activity_id]],ohrm_project_activity[activity_id],ohrm_project_activity[name],"NF",0,1)</f>
        <v>Training</v>
      </c>
      <c r="L362" s="5">
        <f>ohrm_timesheet_item[[#This Row],[duration]]/60/60</f>
        <v>9</v>
      </c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</row>
    <row r="363" spans="1:55" x14ac:dyDescent="0.3">
      <c r="A363">
        <v>107</v>
      </c>
      <c r="B363" t="s">
        <v>785</v>
      </c>
      <c r="C363">
        <v>378</v>
      </c>
      <c r="D363" s="1">
        <v>44627</v>
      </c>
      <c r="E363">
        <v>32400</v>
      </c>
      <c r="F363">
        <v>2</v>
      </c>
      <c r="G363">
        <v>7</v>
      </c>
      <c r="H363">
        <v>11</v>
      </c>
      <c r="I363" t="str">
        <f>_xlfn.XLOOKUP(ohrm_timesheet_item[[#This Row],[employee_id]],hs_hr_employee[emp_number],hs_hr_employee[Employee Name],"NF",0,1)</f>
        <v>Shekhar Sharma</v>
      </c>
      <c r="J363" t="str">
        <f>_xlfn.XLOOKUP(ohrm_timesheet_item[[#This Row],[project_id]],ohrm_project[project_id],ohrm_project[name],"NF",0,1)</f>
        <v>Z210101-TEQMANTRA-ORG</v>
      </c>
      <c r="K363" t="str">
        <f>_xlfn.XLOOKUP(ohrm_timesheet_item[[#This Row],[activity_id]],ohrm_project_activity[activity_id],ohrm_project_activity[name],"NF",0,1)</f>
        <v>Training</v>
      </c>
      <c r="L363" s="5">
        <f>ohrm_timesheet_item[[#This Row],[duration]]/60/60</f>
        <v>9</v>
      </c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</row>
    <row r="364" spans="1:55" x14ac:dyDescent="0.3">
      <c r="A364">
        <v>107</v>
      </c>
      <c r="B364" t="s">
        <v>786</v>
      </c>
      <c r="C364">
        <v>379</v>
      </c>
      <c r="D364" s="1">
        <v>44628</v>
      </c>
      <c r="E364">
        <v>32400</v>
      </c>
      <c r="F364">
        <v>2</v>
      </c>
      <c r="G364">
        <v>7</v>
      </c>
      <c r="H364">
        <v>11</v>
      </c>
      <c r="I364" t="str">
        <f>_xlfn.XLOOKUP(ohrm_timesheet_item[[#This Row],[employee_id]],hs_hr_employee[emp_number],hs_hr_employee[Employee Name],"NF",0,1)</f>
        <v>Shekhar Sharma</v>
      </c>
      <c r="J364" t="str">
        <f>_xlfn.XLOOKUP(ohrm_timesheet_item[[#This Row],[project_id]],ohrm_project[project_id],ohrm_project[name],"NF",0,1)</f>
        <v>Z210101-TEQMANTRA-ORG</v>
      </c>
      <c r="K364" t="str">
        <f>_xlfn.XLOOKUP(ohrm_timesheet_item[[#This Row],[activity_id]],ohrm_project_activity[activity_id],ohrm_project_activity[name],"NF",0,1)</f>
        <v>Training</v>
      </c>
      <c r="L364" s="5">
        <f>ohrm_timesheet_item[[#This Row],[duration]]/60/60</f>
        <v>9</v>
      </c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</row>
    <row r="365" spans="1:55" x14ac:dyDescent="0.3">
      <c r="A365">
        <v>107</v>
      </c>
      <c r="C365">
        <v>380</v>
      </c>
      <c r="D365" s="1">
        <v>44629</v>
      </c>
      <c r="E365">
        <v>32400</v>
      </c>
      <c r="F365">
        <v>2</v>
      </c>
      <c r="G365">
        <v>7</v>
      </c>
      <c r="H365">
        <v>11</v>
      </c>
      <c r="I365" t="str">
        <f>_xlfn.XLOOKUP(ohrm_timesheet_item[[#This Row],[employee_id]],hs_hr_employee[emp_number],hs_hr_employee[Employee Name],"NF",0,1)</f>
        <v>Shekhar Sharma</v>
      </c>
      <c r="J365" t="str">
        <f>_xlfn.XLOOKUP(ohrm_timesheet_item[[#This Row],[project_id]],ohrm_project[project_id],ohrm_project[name],"NF",0,1)</f>
        <v>Z210101-TEQMANTRA-ORG</v>
      </c>
      <c r="K365" t="str">
        <f>_xlfn.XLOOKUP(ohrm_timesheet_item[[#This Row],[activity_id]],ohrm_project_activity[activity_id],ohrm_project_activity[name],"NF",0,1)</f>
        <v>Training</v>
      </c>
      <c r="L365" s="5">
        <f>ohrm_timesheet_item[[#This Row],[duration]]/60/60</f>
        <v>9</v>
      </c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</row>
    <row r="366" spans="1:55" x14ac:dyDescent="0.3">
      <c r="A366">
        <v>107</v>
      </c>
      <c r="C366">
        <v>381</v>
      </c>
      <c r="D366" s="1">
        <v>44630</v>
      </c>
      <c r="E366">
        <v>32400</v>
      </c>
      <c r="F366">
        <v>2</v>
      </c>
      <c r="G366">
        <v>7</v>
      </c>
      <c r="H366">
        <v>11</v>
      </c>
      <c r="I366" t="str">
        <f>_xlfn.XLOOKUP(ohrm_timesheet_item[[#This Row],[employee_id]],hs_hr_employee[emp_number],hs_hr_employee[Employee Name],"NF",0,1)</f>
        <v>Shekhar Sharma</v>
      </c>
      <c r="J366" t="str">
        <f>_xlfn.XLOOKUP(ohrm_timesheet_item[[#This Row],[project_id]],ohrm_project[project_id],ohrm_project[name],"NF",0,1)</f>
        <v>Z210101-TEQMANTRA-ORG</v>
      </c>
      <c r="K366" t="str">
        <f>_xlfn.XLOOKUP(ohrm_timesheet_item[[#This Row],[activity_id]],ohrm_project_activity[activity_id],ohrm_project_activity[name],"NF",0,1)</f>
        <v>Training</v>
      </c>
      <c r="L366" s="5">
        <f>ohrm_timesheet_item[[#This Row],[duration]]/60/60</f>
        <v>9</v>
      </c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</row>
    <row r="367" spans="1:55" x14ac:dyDescent="0.3">
      <c r="A367">
        <v>107</v>
      </c>
      <c r="C367">
        <v>382</v>
      </c>
      <c r="D367" s="1">
        <v>44631</v>
      </c>
      <c r="E367">
        <v>32400</v>
      </c>
      <c r="F367">
        <v>2</v>
      </c>
      <c r="G367">
        <v>7</v>
      </c>
      <c r="H367">
        <v>11</v>
      </c>
      <c r="I367" t="str">
        <f>_xlfn.XLOOKUP(ohrm_timesheet_item[[#This Row],[employee_id]],hs_hr_employee[emp_number],hs_hr_employee[Employee Name],"NF",0,1)</f>
        <v>Shekhar Sharma</v>
      </c>
      <c r="J367" t="str">
        <f>_xlfn.XLOOKUP(ohrm_timesheet_item[[#This Row],[project_id]],ohrm_project[project_id],ohrm_project[name],"NF",0,1)</f>
        <v>Z210101-TEQMANTRA-ORG</v>
      </c>
      <c r="K367" t="str">
        <f>_xlfn.XLOOKUP(ohrm_timesheet_item[[#This Row],[activity_id]],ohrm_project_activity[activity_id],ohrm_project_activity[name],"NF",0,1)</f>
        <v>Training</v>
      </c>
      <c r="L367" s="5">
        <f>ohrm_timesheet_item[[#This Row],[duration]]/60/60</f>
        <v>9</v>
      </c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</row>
    <row r="368" spans="1:55" x14ac:dyDescent="0.3">
      <c r="A368">
        <v>106</v>
      </c>
      <c r="B368" t="s">
        <v>787</v>
      </c>
      <c r="C368">
        <v>383</v>
      </c>
      <c r="D368" s="1">
        <v>44634</v>
      </c>
      <c r="E368">
        <v>14400</v>
      </c>
      <c r="F368">
        <v>2</v>
      </c>
      <c r="G368">
        <v>7</v>
      </c>
      <c r="H368">
        <v>11</v>
      </c>
      <c r="I368" t="str">
        <f>_xlfn.XLOOKUP(ohrm_timesheet_item[[#This Row],[employee_id]],hs_hr_employee[emp_number],hs_hr_employee[Employee Name],"NF",0,1)</f>
        <v>Shekhar Sharma</v>
      </c>
      <c r="J368" t="str">
        <f>_xlfn.XLOOKUP(ohrm_timesheet_item[[#This Row],[project_id]],ohrm_project[project_id],ohrm_project[name],"NF",0,1)</f>
        <v>Z210101-TEQMANTRA-ORG</v>
      </c>
      <c r="K368" t="str">
        <f>_xlfn.XLOOKUP(ohrm_timesheet_item[[#This Row],[activity_id]],ohrm_project_activity[activity_id],ohrm_project_activity[name],"NF",0,1)</f>
        <v>Training</v>
      </c>
      <c r="L368" s="5">
        <f>ohrm_timesheet_item[[#This Row],[duration]]/60/60</f>
        <v>4</v>
      </c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</row>
    <row r="369" spans="1:55" x14ac:dyDescent="0.3">
      <c r="A369">
        <v>106</v>
      </c>
      <c r="B369" t="s">
        <v>788</v>
      </c>
      <c r="C369">
        <v>384</v>
      </c>
      <c r="D369" s="1">
        <v>44635</v>
      </c>
      <c r="E369">
        <v>32400</v>
      </c>
      <c r="F369">
        <v>2</v>
      </c>
      <c r="G369">
        <v>7</v>
      </c>
      <c r="H369">
        <v>11</v>
      </c>
      <c r="I369" t="str">
        <f>_xlfn.XLOOKUP(ohrm_timesheet_item[[#This Row],[employee_id]],hs_hr_employee[emp_number],hs_hr_employee[Employee Name],"NF",0,1)</f>
        <v>Shekhar Sharma</v>
      </c>
      <c r="J369" t="str">
        <f>_xlfn.XLOOKUP(ohrm_timesheet_item[[#This Row],[project_id]],ohrm_project[project_id],ohrm_project[name],"NF",0,1)</f>
        <v>Z210101-TEQMANTRA-ORG</v>
      </c>
      <c r="K369" t="str">
        <f>_xlfn.XLOOKUP(ohrm_timesheet_item[[#This Row],[activity_id]],ohrm_project_activity[activity_id],ohrm_project_activity[name],"NF",0,1)</f>
        <v>Training</v>
      </c>
      <c r="L369" s="5">
        <f>ohrm_timesheet_item[[#This Row],[duration]]/60/60</f>
        <v>9</v>
      </c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</row>
    <row r="370" spans="1:55" x14ac:dyDescent="0.3">
      <c r="A370">
        <v>106</v>
      </c>
      <c r="B370" t="s">
        <v>789</v>
      </c>
      <c r="C370">
        <v>385</v>
      </c>
      <c r="D370" s="1">
        <v>44637</v>
      </c>
      <c r="E370">
        <v>32400</v>
      </c>
      <c r="F370">
        <v>2</v>
      </c>
      <c r="G370">
        <v>7</v>
      </c>
      <c r="H370">
        <v>11</v>
      </c>
      <c r="I370" t="str">
        <f>_xlfn.XLOOKUP(ohrm_timesheet_item[[#This Row],[employee_id]],hs_hr_employee[emp_number],hs_hr_employee[Employee Name],"NF",0,1)</f>
        <v>Shekhar Sharma</v>
      </c>
      <c r="J370" t="str">
        <f>_xlfn.XLOOKUP(ohrm_timesheet_item[[#This Row],[project_id]],ohrm_project[project_id],ohrm_project[name],"NF",0,1)</f>
        <v>Z210101-TEQMANTRA-ORG</v>
      </c>
      <c r="K370" t="str">
        <f>_xlfn.XLOOKUP(ohrm_timesheet_item[[#This Row],[activity_id]],ohrm_project_activity[activity_id],ohrm_project_activity[name],"NF",0,1)</f>
        <v>Training</v>
      </c>
      <c r="L370" s="5">
        <f>ohrm_timesheet_item[[#This Row],[duration]]/60/60</f>
        <v>9</v>
      </c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</row>
    <row r="371" spans="1:55" x14ac:dyDescent="0.3">
      <c r="A371">
        <v>106</v>
      </c>
      <c r="B371" t="s">
        <v>790</v>
      </c>
      <c r="C371">
        <v>386</v>
      </c>
      <c r="D371" s="1">
        <v>44638</v>
      </c>
      <c r="E371">
        <v>32400</v>
      </c>
      <c r="F371">
        <v>2</v>
      </c>
      <c r="G371">
        <v>7</v>
      </c>
      <c r="H371">
        <v>11</v>
      </c>
      <c r="I371" t="str">
        <f>_xlfn.XLOOKUP(ohrm_timesheet_item[[#This Row],[employee_id]],hs_hr_employee[emp_number],hs_hr_employee[Employee Name],"NF",0,1)</f>
        <v>Shekhar Sharma</v>
      </c>
      <c r="J371" t="str">
        <f>_xlfn.XLOOKUP(ohrm_timesheet_item[[#This Row],[project_id]],ohrm_project[project_id],ohrm_project[name],"NF",0,1)</f>
        <v>Z210101-TEQMANTRA-ORG</v>
      </c>
      <c r="K371" t="str">
        <f>_xlfn.XLOOKUP(ohrm_timesheet_item[[#This Row],[activity_id]],ohrm_project_activity[activity_id],ohrm_project_activity[name],"NF",0,1)</f>
        <v>Training</v>
      </c>
      <c r="L371" s="5">
        <f>ohrm_timesheet_item[[#This Row],[duration]]/60/60</f>
        <v>9</v>
      </c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</row>
    <row r="372" spans="1:55" x14ac:dyDescent="0.3">
      <c r="A372">
        <v>106</v>
      </c>
      <c r="C372">
        <v>387</v>
      </c>
      <c r="D372" s="1">
        <v>44636</v>
      </c>
      <c r="E372">
        <v>32400</v>
      </c>
      <c r="F372">
        <v>2</v>
      </c>
      <c r="G372">
        <v>7</v>
      </c>
      <c r="H372">
        <v>11</v>
      </c>
      <c r="I372" t="str">
        <f>_xlfn.XLOOKUP(ohrm_timesheet_item[[#This Row],[employee_id]],hs_hr_employee[emp_number],hs_hr_employee[Employee Name],"NF",0,1)</f>
        <v>Shekhar Sharma</v>
      </c>
      <c r="J372" t="str">
        <f>_xlfn.XLOOKUP(ohrm_timesheet_item[[#This Row],[project_id]],ohrm_project[project_id],ohrm_project[name],"NF",0,1)</f>
        <v>Z210101-TEQMANTRA-ORG</v>
      </c>
      <c r="K372" t="str">
        <f>_xlfn.XLOOKUP(ohrm_timesheet_item[[#This Row],[activity_id]],ohrm_project_activity[activity_id],ohrm_project_activity[name],"NF",0,1)</f>
        <v>Training</v>
      </c>
      <c r="L372" s="5">
        <f>ohrm_timesheet_item[[#This Row],[duration]]/60/60</f>
        <v>9</v>
      </c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</row>
    <row r="373" spans="1:55" x14ac:dyDescent="0.3">
      <c r="A373">
        <v>105</v>
      </c>
      <c r="C373">
        <v>388</v>
      </c>
      <c r="D373" s="1">
        <v>44641</v>
      </c>
      <c r="E373">
        <v>0</v>
      </c>
      <c r="F373">
        <v>2</v>
      </c>
      <c r="G373">
        <v>7</v>
      </c>
      <c r="H373">
        <v>11</v>
      </c>
      <c r="I373" t="str">
        <f>_xlfn.XLOOKUP(ohrm_timesheet_item[[#This Row],[employee_id]],hs_hr_employee[emp_number],hs_hr_employee[Employee Name],"NF",0,1)</f>
        <v>Shekhar Sharma</v>
      </c>
      <c r="J373" t="str">
        <f>_xlfn.XLOOKUP(ohrm_timesheet_item[[#This Row],[project_id]],ohrm_project[project_id],ohrm_project[name],"NF",0,1)</f>
        <v>Z210101-TEQMANTRA-ORG</v>
      </c>
      <c r="K373" t="str">
        <f>_xlfn.XLOOKUP(ohrm_timesheet_item[[#This Row],[activity_id]],ohrm_project_activity[activity_id],ohrm_project_activity[name],"NF",0,1)</f>
        <v>Training</v>
      </c>
      <c r="L373" s="5">
        <f>ohrm_timesheet_item[[#This Row],[duration]]/60/60</f>
        <v>0</v>
      </c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</row>
    <row r="374" spans="1:55" x14ac:dyDescent="0.3">
      <c r="A374">
        <v>105</v>
      </c>
      <c r="B374" t="s">
        <v>791</v>
      </c>
      <c r="C374">
        <v>389</v>
      </c>
      <c r="D374" s="1">
        <v>44642</v>
      </c>
      <c r="E374">
        <v>18000</v>
      </c>
      <c r="F374">
        <v>2</v>
      </c>
      <c r="G374">
        <v>7</v>
      </c>
      <c r="H374">
        <v>11</v>
      </c>
      <c r="I374" t="str">
        <f>_xlfn.XLOOKUP(ohrm_timesheet_item[[#This Row],[employee_id]],hs_hr_employee[emp_number],hs_hr_employee[Employee Name],"NF",0,1)</f>
        <v>Shekhar Sharma</v>
      </c>
      <c r="J374" t="str">
        <f>_xlfn.XLOOKUP(ohrm_timesheet_item[[#This Row],[project_id]],ohrm_project[project_id],ohrm_project[name],"NF",0,1)</f>
        <v>Z210101-TEQMANTRA-ORG</v>
      </c>
      <c r="K374" t="str">
        <f>_xlfn.XLOOKUP(ohrm_timesheet_item[[#This Row],[activity_id]],ohrm_project_activity[activity_id],ohrm_project_activity[name],"NF",0,1)</f>
        <v>Training</v>
      </c>
      <c r="L374" s="5">
        <f>ohrm_timesheet_item[[#This Row],[duration]]/60/60</f>
        <v>5</v>
      </c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</row>
    <row r="375" spans="1:55" x14ac:dyDescent="0.3">
      <c r="A375">
        <v>101</v>
      </c>
      <c r="B375" t="s">
        <v>792</v>
      </c>
      <c r="C375">
        <v>390</v>
      </c>
      <c r="D375" s="1">
        <v>44641</v>
      </c>
      <c r="E375">
        <v>3600</v>
      </c>
      <c r="F375">
        <v>2</v>
      </c>
      <c r="G375">
        <v>13</v>
      </c>
      <c r="H375">
        <v>7</v>
      </c>
      <c r="I375" t="str">
        <f>_xlfn.XLOOKUP(ohrm_timesheet_item[[#This Row],[employee_id]],hs_hr_employee[emp_number],hs_hr_employee[Employee Name],"NF",0,1)</f>
        <v>x_Preeti Kaushik</v>
      </c>
      <c r="J375" t="str">
        <f>_xlfn.XLOOKUP(ohrm_timesheet_item[[#This Row],[project_id]],ohrm_project[project_id],ohrm_project[name],"NF",0,1)</f>
        <v>Z210101-TEQMANTRA-ORG</v>
      </c>
      <c r="K375" t="str">
        <f>_xlfn.XLOOKUP(ohrm_timesheet_item[[#This Row],[activity_id]],ohrm_project_activity[activity_id],ohrm_project_activity[name],"NF",0,1)</f>
        <v>Internal Meeting</v>
      </c>
      <c r="L375" s="5">
        <f>ohrm_timesheet_item[[#This Row],[duration]]/60/60</f>
        <v>1</v>
      </c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</row>
    <row r="376" spans="1:55" x14ac:dyDescent="0.3">
      <c r="A376">
        <v>101</v>
      </c>
      <c r="C376">
        <v>391</v>
      </c>
      <c r="D376" s="1">
        <v>44646</v>
      </c>
      <c r="E376">
        <v>0</v>
      </c>
      <c r="F376">
        <v>2</v>
      </c>
      <c r="G376">
        <v>13</v>
      </c>
      <c r="H376">
        <v>7</v>
      </c>
      <c r="I376" t="str">
        <f>_xlfn.XLOOKUP(ohrm_timesheet_item[[#This Row],[employee_id]],hs_hr_employee[emp_number],hs_hr_employee[Employee Name],"NF",0,1)</f>
        <v>x_Preeti Kaushik</v>
      </c>
      <c r="J376" t="str">
        <f>_xlfn.XLOOKUP(ohrm_timesheet_item[[#This Row],[project_id]],ohrm_project[project_id],ohrm_project[name],"NF",0,1)</f>
        <v>Z210101-TEQMANTRA-ORG</v>
      </c>
      <c r="K376" t="str">
        <f>_xlfn.XLOOKUP(ohrm_timesheet_item[[#This Row],[activity_id]],ohrm_project_activity[activity_id],ohrm_project_activity[name],"NF",0,1)</f>
        <v>Internal Meeting</v>
      </c>
      <c r="L376" s="5">
        <f>ohrm_timesheet_item[[#This Row],[duration]]/60/60</f>
        <v>0</v>
      </c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</row>
    <row r="377" spans="1:55" x14ac:dyDescent="0.3">
      <c r="A377">
        <v>101</v>
      </c>
      <c r="C377">
        <v>392</v>
      </c>
      <c r="D377" s="1">
        <v>44642</v>
      </c>
      <c r="E377">
        <v>3600</v>
      </c>
      <c r="F377">
        <v>2</v>
      </c>
      <c r="G377">
        <v>13</v>
      </c>
      <c r="H377">
        <v>7</v>
      </c>
      <c r="I377" t="str">
        <f>_xlfn.XLOOKUP(ohrm_timesheet_item[[#This Row],[employee_id]],hs_hr_employee[emp_number],hs_hr_employee[Employee Name],"NF",0,1)</f>
        <v>x_Preeti Kaushik</v>
      </c>
      <c r="J377" t="str">
        <f>_xlfn.XLOOKUP(ohrm_timesheet_item[[#This Row],[project_id]],ohrm_project[project_id],ohrm_project[name],"NF",0,1)</f>
        <v>Z210101-TEQMANTRA-ORG</v>
      </c>
      <c r="K377" t="str">
        <f>_xlfn.XLOOKUP(ohrm_timesheet_item[[#This Row],[activity_id]],ohrm_project_activity[activity_id],ohrm_project_activity[name],"NF",0,1)</f>
        <v>Internal Meeting</v>
      </c>
      <c r="L377" s="5">
        <f>ohrm_timesheet_item[[#This Row],[duration]]/60/60</f>
        <v>1</v>
      </c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</row>
    <row r="378" spans="1:55" x14ac:dyDescent="0.3">
      <c r="A378">
        <v>101</v>
      </c>
      <c r="C378">
        <v>393</v>
      </c>
      <c r="D378" s="1">
        <v>44643</v>
      </c>
      <c r="E378">
        <v>3600</v>
      </c>
      <c r="F378">
        <v>2</v>
      </c>
      <c r="G378">
        <v>13</v>
      </c>
      <c r="H378">
        <v>7</v>
      </c>
      <c r="I378" t="str">
        <f>_xlfn.XLOOKUP(ohrm_timesheet_item[[#This Row],[employee_id]],hs_hr_employee[emp_number],hs_hr_employee[Employee Name],"NF",0,1)</f>
        <v>x_Preeti Kaushik</v>
      </c>
      <c r="J378" t="str">
        <f>_xlfn.XLOOKUP(ohrm_timesheet_item[[#This Row],[project_id]],ohrm_project[project_id],ohrm_project[name],"NF",0,1)</f>
        <v>Z210101-TEQMANTRA-ORG</v>
      </c>
      <c r="K378" t="str">
        <f>_xlfn.XLOOKUP(ohrm_timesheet_item[[#This Row],[activity_id]],ohrm_project_activity[activity_id],ohrm_project_activity[name],"NF",0,1)</f>
        <v>Internal Meeting</v>
      </c>
      <c r="L378" s="5">
        <f>ohrm_timesheet_item[[#This Row],[duration]]/60/60</f>
        <v>1</v>
      </c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</row>
    <row r="379" spans="1:55" x14ac:dyDescent="0.3">
      <c r="A379">
        <v>101</v>
      </c>
      <c r="B379" t="s">
        <v>793</v>
      </c>
      <c r="C379">
        <v>394</v>
      </c>
      <c r="D379" s="1">
        <v>44642</v>
      </c>
      <c r="E379">
        <v>28800</v>
      </c>
      <c r="F379">
        <v>2</v>
      </c>
      <c r="G379">
        <v>13</v>
      </c>
      <c r="H379">
        <v>11</v>
      </c>
      <c r="I379" t="str">
        <f>_xlfn.XLOOKUP(ohrm_timesheet_item[[#This Row],[employee_id]],hs_hr_employee[emp_number],hs_hr_employee[Employee Name],"NF",0,1)</f>
        <v>x_Preeti Kaushik</v>
      </c>
      <c r="J379" t="str">
        <f>_xlfn.XLOOKUP(ohrm_timesheet_item[[#This Row],[project_id]],ohrm_project[project_id],ohrm_project[name],"NF",0,1)</f>
        <v>Z210101-TEQMANTRA-ORG</v>
      </c>
      <c r="K379" t="str">
        <f>_xlfn.XLOOKUP(ohrm_timesheet_item[[#This Row],[activity_id]],ohrm_project_activity[activity_id],ohrm_project_activity[name],"NF",0,1)</f>
        <v>Training</v>
      </c>
      <c r="L379" s="5">
        <f>ohrm_timesheet_item[[#This Row],[duration]]/60/60</f>
        <v>8</v>
      </c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</row>
    <row r="380" spans="1:55" x14ac:dyDescent="0.3">
      <c r="A380">
        <v>101</v>
      </c>
      <c r="B380" t="s">
        <v>794</v>
      </c>
      <c r="C380">
        <v>395</v>
      </c>
      <c r="D380" s="1">
        <v>44643</v>
      </c>
      <c r="E380">
        <v>28800</v>
      </c>
      <c r="F380">
        <v>2</v>
      </c>
      <c r="G380">
        <v>13</v>
      </c>
      <c r="H380">
        <v>11</v>
      </c>
      <c r="I380" t="str">
        <f>_xlfn.XLOOKUP(ohrm_timesheet_item[[#This Row],[employee_id]],hs_hr_employee[emp_number],hs_hr_employee[Employee Name],"NF",0,1)</f>
        <v>x_Preeti Kaushik</v>
      </c>
      <c r="J380" t="str">
        <f>_xlfn.XLOOKUP(ohrm_timesheet_item[[#This Row],[project_id]],ohrm_project[project_id],ohrm_project[name],"NF",0,1)</f>
        <v>Z210101-TEQMANTRA-ORG</v>
      </c>
      <c r="K380" t="str">
        <f>_xlfn.XLOOKUP(ohrm_timesheet_item[[#This Row],[activity_id]],ohrm_project_activity[activity_id],ohrm_project_activity[name],"NF",0,1)</f>
        <v>Training</v>
      </c>
      <c r="L380" s="5">
        <f>ohrm_timesheet_item[[#This Row],[duration]]/60/60</f>
        <v>8</v>
      </c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</row>
    <row r="381" spans="1:55" x14ac:dyDescent="0.3">
      <c r="A381">
        <v>101</v>
      </c>
      <c r="B381" t="s">
        <v>795</v>
      </c>
      <c r="C381">
        <v>396</v>
      </c>
      <c r="D381" s="1">
        <v>44644</v>
      </c>
      <c r="E381">
        <v>28800</v>
      </c>
      <c r="F381">
        <v>2</v>
      </c>
      <c r="G381">
        <v>13</v>
      </c>
      <c r="H381">
        <v>11</v>
      </c>
      <c r="I381" t="str">
        <f>_xlfn.XLOOKUP(ohrm_timesheet_item[[#This Row],[employee_id]],hs_hr_employee[emp_number],hs_hr_employee[Employee Name],"NF",0,1)</f>
        <v>x_Preeti Kaushik</v>
      </c>
      <c r="J381" t="str">
        <f>_xlfn.XLOOKUP(ohrm_timesheet_item[[#This Row],[project_id]],ohrm_project[project_id],ohrm_project[name],"NF",0,1)</f>
        <v>Z210101-TEQMANTRA-ORG</v>
      </c>
      <c r="K381" t="str">
        <f>_xlfn.XLOOKUP(ohrm_timesheet_item[[#This Row],[activity_id]],ohrm_project_activity[activity_id],ohrm_project_activity[name],"NF",0,1)</f>
        <v>Training</v>
      </c>
      <c r="L381" s="5">
        <f>ohrm_timesheet_item[[#This Row],[duration]]/60/60</f>
        <v>8</v>
      </c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</row>
    <row r="382" spans="1:55" x14ac:dyDescent="0.3">
      <c r="A382">
        <v>101</v>
      </c>
      <c r="B382" t="s">
        <v>796</v>
      </c>
      <c r="C382">
        <v>397</v>
      </c>
      <c r="D382" s="1">
        <v>44645</v>
      </c>
      <c r="E382">
        <v>28800</v>
      </c>
      <c r="F382">
        <v>2</v>
      </c>
      <c r="G382">
        <v>13</v>
      </c>
      <c r="H382">
        <v>11</v>
      </c>
      <c r="I382" t="str">
        <f>_xlfn.XLOOKUP(ohrm_timesheet_item[[#This Row],[employee_id]],hs_hr_employee[emp_number],hs_hr_employee[Employee Name],"NF",0,1)</f>
        <v>x_Preeti Kaushik</v>
      </c>
      <c r="J382" t="str">
        <f>_xlfn.XLOOKUP(ohrm_timesheet_item[[#This Row],[project_id]],ohrm_project[project_id],ohrm_project[name],"NF",0,1)</f>
        <v>Z210101-TEQMANTRA-ORG</v>
      </c>
      <c r="K382" t="str">
        <f>_xlfn.XLOOKUP(ohrm_timesheet_item[[#This Row],[activity_id]],ohrm_project_activity[activity_id],ohrm_project_activity[name],"NF",0,1)</f>
        <v>Training</v>
      </c>
      <c r="L382" s="5">
        <f>ohrm_timesheet_item[[#This Row],[duration]]/60/60</f>
        <v>8</v>
      </c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</row>
    <row r="383" spans="1:55" x14ac:dyDescent="0.3">
      <c r="A383">
        <v>101</v>
      </c>
      <c r="C383">
        <v>398</v>
      </c>
      <c r="D383" s="1">
        <v>44644</v>
      </c>
      <c r="E383">
        <v>3600</v>
      </c>
      <c r="F383">
        <v>2</v>
      </c>
      <c r="G383">
        <v>13</v>
      </c>
      <c r="H383">
        <v>7</v>
      </c>
      <c r="I383" t="str">
        <f>_xlfn.XLOOKUP(ohrm_timesheet_item[[#This Row],[employee_id]],hs_hr_employee[emp_number],hs_hr_employee[Employee Name],"NF",0,1)</f>
        <v>x_Preeti Kaushik</v>
      </c>
      <c r="J383" t="str">
        <f>_xlfn.XLOOKUP(ohrm_timesheet_item[[#This Row],[project_id]],ohrm_project[project_id],ohrm_project[name],"NF",0,1)</f>
        <v>Z210101-TEQMANTRA-ORG</v>
      </c>
      <c r="K383" t="str">
        <f>_xlfn.XLOOKUP(ohrm_timesheet_item[[#This Row],[activity_id]],ohrm_project_activity[activity_id],ohrm_project_activity[name],"NF",0,1)</f>
        <v>Internal Meeting</v>
      </c>
      <c r="L383" s="5">
        <f>ohrm_timesheet_item[[#This Row],[duration]]/60/60</f>
        <v>1</v>
      </c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</row>
    <row r="384" spans="1:55" x14ac:dyDescent="0.3">
      <c r="A384">
        <v>101</v>
      </c>
      <c r="C384">
        <v>399</v>
      </c>
      <c r="D384" s="1">
        <v>44645</v>
      </c>
      <c r="E384">
        <v>3600</v>
      </c>
      <c r="F384">
        <v>2</v>
      </c>
      <c r="G384">
        <v>13</v>
      </c>
      <c r="H384">
        <v>7</v>
      </c>
      <c r="I384" t="str">
        <f>_xlfn.XLOOKUP(ohrm_timesheet_item[[#This Row],[employee_id]],hs_hr_employee[emp_number],hs_hr_employee[Employee Name],"NF",0,1)</f>
        <v>x_Preeti Kaushik</v>
      </c>
      <c r="J384" t="str">
        <f>_xlfn.XLOOKUP(ohrm_timesheet_item[[#This Row],[project_id]],ohrm_project[project_id],ohrm_project[name],"NF",0,1)</f>
        <v>Z210101-TEQMANTRA-ORG</v>
      </c>
      <c r="K384" t="str">
        <f>_xlfn.XLOOKUP(ohrm_timesheet_item[[#This Row],[activity_id]],ohrm_project_activity[activity_id],ohrm_project_activity[name],"NF",0,1)</f>
        <v>Internal Meeting</v>
      </c>
      <c r="L384" s="5">
        <f>ohrm_timesheet_item[[#This Row],[duration]]/60/60</f>
        <v>1</v>
      </c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</row>
    <row r="385" spans="1:55" x14ac:dyDescent="0.3">
      <c r="A385">
        <v>106</v>
      </c>
      <c r="B385" t="s">
        <v>797</v>
      </c>
      <c r="C385">
        <v>400</v>
      </c>
      <c r="D385" s="1">
        <v>44634</v>
      </c>
      <c r="E385">
        <v>18000</v>
      </c>
      <c r="F385">
        <v>1</v>
      </c>
      <c r="G385">
        <v>7</v>
      </c>
      <c r="H385">
        <v>2</v>
      </c>
      <c r="I385" t="str">
        <f>_xlfn.XLOOKUP(ohrm_timesheet_item[[#This Row],[employee_id]],hs_hr_employee[emp_number],hs_hr_employee[Employee Name],"NF",0,1)</f>
        <v>Shekhar Sharma</v>
      </c>
      <c r="J385" t="str">
        <f>_xlfn.XLOOKUP(ohrm_timesheet_item[[#This Row],[project_id]],ohrm_project[project_id],ohrm_project[name],"NF",0,1)</f>
        <v>C210701-P1 [AMERICANA-Phase1]</v>
      </c>
      <c r="K385" t="str">
        <f>_xlfn.XLOOKUP(ohrm_timesheet_item[[#This Row],[activity_id]],ohrm_project_activity[activity_id],ohrm_project_activity[name],"NF",0,1)</f>
        <v>Development</v>
      </c>
      <c r="L385" s="5">
        <f>ohrm_timesheet_item[[#This Row],[duration]]/60/60</f>
        <v>5</v>
      </c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</row>
    <row r="386" spans="1:55" x14ac:dyDescent="0.3">
      <c r="A386">
        <v>106</v>
      </c>
      <c r="B386" t="s">
        <v>798</v>
      </c>
      <c r="C386">
        <v>401</v>
      </c>
      <c r="D386" s="1">
        <v>44635</v>
      </c>
      <c r="E386">
        <v>32400</v>
      </c>
      <c r="F386">
        <v>1</v>
      </c>
      <c r="G386">
        <v>7</v>
      </c>
      <c r="H386">
        <v>2</v>
      </c>
      <c r="I386" t="str">
        <f>_xlfn.XLOOKUP(ohrm_timesheet_item[[#This Row],[employee_id]],hs_hr_employee[emp_number],hs_hr_employee[Employee Name],"NF",0,1)</f>
        <v>Shekhar Sharma</v>
      </c>
      <c r="J386" t="str">
        <f>_xlfn.XLOOKUP(ohrm_timesheet_item[[#This Row],[project_id]],ohrm_project[project_id],ohrm_project[name],"NF",0,1)</f>
        <v>C210701-P1 [AMERICANA-Phase1]</v>
      </c>
      <c r="K386" t="str">
        <f>_xlfn.XLOOKUP(ohrm_timesheet_item[[#This Row],[activity_id]],ohrm_project_activity[activity_id],ohrm_project_activity[name],"NF",0,1)</f>
        <v>Development</v>
      </c>
      <c r="L386" s="5">
        <f>ohrm_timesheet_item[[#This Row],[duration]]/60/60</f>
        <v>9</v>
      </c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</row>
    <row r="387" spans="1:55" x14ac:dyDescent="0.3">
      <c r="A387">
        <v>106</v>
      </c>
      <c r="B387" t="s">
        <v>799</v>
      </c>
      <c r="C387">
        <v>402</v>
      </c>
      <c r="D387" s="1">
        <v>44636</v>
      </c>
      <c r="E387">
        <v>32400</v>
      </c>
      <c r="F387">
        <v>1</v>
      </c>
      <c r="G387">
        <v>7</v>
      </c>
      <c r="H387">
        <v>2</v>
      </c>
      <c r="I387" t="str">
        <f>_xlfn.XLOOKUP(ohrm_timesheet_item[[#This Row],[employee_id]],hs_hr_employee[emp_number],hs_hr_employee[Employee Name],"NF",0,1)</f>
        <v>Shekhar Sharma</v>
      </c>
      <c r="J387" t="str">
        <f>_xlfn.XLOOKUP(ohrm_timesheet_item[[#This Row],[project_id]],ohrm_project[project_id],ohrm_project[name],"NF",0,1)</f>
        <v>C210701-P1 [AMERICANA-Phase1]</v>
      </c>
      <c r="K387" t="str">
        <f>_xlfn.XLOOKUP(ohrm_timesheet_item[[#This Row],[activity_id]],ohrm_project_activity[activity_id],ohrm_project_activity[name],"NF",0,1)</f>
        <v>Development</v>
      </c>
      <c r="L387" s="5">
        <f>ohrm_timesheet_item[[#This Row],[duration]]/60/60</f>
        <v>9</v>
      </c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</row>
    <row r="388" spans="1:55" x14ac:dyDescent="0.3">
      <c r="A388">
        <v>106</v>
      </c>
      <c r="B388" t="s">
        <v>800</v>
      </c>
      <c r="C388">
        <v>403</v>
      </c>
      <c r="D388" s="1">
        <v>44637</v>
      </c>
      <c r="E388">
        <v>32400</v>
      </c>
      <c r="F388">
        <v>1</v>
      </c>
      <c r="G388">
        <v>7</v>
      </c>
      <c r="H388">
        <v>2</v>
      </c>
      <c r="I388" t="str">
        <f>_xlfn.XLOOKUP(ohrm_timesheet_item[[#This Row],[employee_id]],hs_hr_employee[emp_number],hs_hr_employee[Employee Name],"NF",0,1)</f>
        <v>Shekhar Sharma</v>
      </c>
      <c r="J388" t="str">
        <f>_xlfn.XLOOKUP(ohrm_timesheet_item[[#This Row],[project_id]],ohrm_project[project_id],ohrm_project[name],"NF",0,1)</f>
        <v>C210701-P1 [AMERICANA-Phase1]</v>
      </c>
      <c r="K388" t="str">
        <f>_xlfn.XLOOKUP(ohrm_timesheet_item[[#This Row],[activity_id]],ohrm_project_activity[activity_id],ohrm_project_activity[name],"NF",0,1)</f>
        <v>Development</v>
      </c>
      <c r="L388" s="5">
        <f>ohrm_timesheet_item[[#This Row],[duration]]/60/60</f>
        <v>9</v>
      </c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</row>
    <row r="389" spans="1:55" x14ac:dyDescent="0.3">
      <c r="A389">
        <v>106</v>
      </c>
      <c r="B389" t="s">
        <v>801</v>
      </c>
      <c r="C389">
        <v>404</v>
      </c>
      <c r="D389" s="1">
        <v>44638</v>
      </c>
      <c r="E389">
        <v>32400</v>
      </c>
      <c r="F389">
        <v>1</v>
      </c>
      <c r="G389">
        <v>7</v>
      </c>
      <c r="H389">
        <v>2</v>
      </c>
      <c r="I389" t="str">
        <f>_xlfn.XLOOKUP(ohrm_timesheet_item[[#This Row],[employee_id]],hs_hr_employee[emp_number],hs_hr_employee[Employee Name],"NF",0,1)</f>
        <v>Shekhar Sharma</v>
      </c>
      <c r="J389" t="str">
        <f>_xlfn.XLOOKUP(ohrm_timesheet_item[[#This Row],[project_id]],ohrm_project[project_id],ohrm_project[name],"NF",0,1)</f>
        <v>C210701-P1 [AMERICANA-Phase1]</v>
      </c>
      <c r="K389" t="str">
        <f>_xlfn.XLOOKUP(ohrm_timesheet_item[[#This Row],[activity_id]],ohrm_project_activity[activity_id],ohrm_project_activity[name],"NF",0,1)</f>
        <v>Development</v>
      </c>
      <c r="L389" s="5">
        <f>ohrm_timesheet_item[[#This Row],[duration]]/60/60</f>
        <v>9</v>
      </c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</row>
    <row r="390" spans="1:55" x14ac:dyDescent="0.3">
      <c r="A390">
        <v>105</v>
      </c>
      <c r="B390" t="s">
        <v>802</v>
      </c>
      <c r="C390">
        <v>405</v>
      </c>
      <c r="D390" s="1">
        <v>44641</v>
      </c>
      <c r="E390">
        <v>32400</v>
      </c>
      <c r="F390">
        <v>2</v>
      </c>
      <c r="G390">
        <v>7</v>
      </c>
      <c r="H390">
        <v>15</v>
      </c>
      <c r="I390" t="str">
        <f>_xlfn.XLOOKUP(ohrm_timesheet_item[[#This Row],[employee_id]],hs_hr_employee[emp_number],hs_hr_employee[Employee Name],"NF",0,1)</f>
        <v>Shekhar Sharma</v>
      </c>
      <c r="J390" t="str">
        <f>_xlfn.XLOOKUP(ohrm_timesheet_item[[#This Row],[project_id]],ohrm_project[project_id],ohrm_project[name],"NF",0,1)</f>
        <v>Z210101-TEQMANTRA-ORG</v>
      </c>
      <c r="K390" t="str">
        <f>_xlfn.XLOOKUP(ohrm_timesheet_item[[#This Row],[activity_id]],ohrm_project_activity[activity_id],ohrm_project_activity[name],"NF",0,1)</f>
        <v>Value-Add Assignment</v>
      </c>
      <c r="L390" s="5">
        <f>ohrm_timesheet_item[[#This Row],[duration]]/60/60</f>
        <v>9</v>
      </c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</row>
    <row r="391" spans="1:55" x14ac:dyDescent="0.3">
      <c r="A391">
        <v>105</v>
      </c>
      <c r="B391" t="s">
        <v>803</v>
      </c>
      <c r="C391">
        <v>406</v>
      </c>
      <c r="D391" s="1">
        <v>44642</v>
      </c>
      <c r="E391">
        <v>14400</v>
      </c>
      <c r="F391">
        <v>2</v>
      </c>
      <c r="G391">
        <v>7</v>
      </c>
      <c r="H391">
        <v>15</v>
      </c>
      <c r="I391" t="str">
        <f>_xlfn.XLOOKUP(ohrm_timesheet_item[[#This Row],[employee_id]],hs_hr_employee[emp_number],hs_hr_employee[Employee Name],"NF",0,1)</f>
        <v>Shekhar Sharma</v>
      </c>
      <c r="J391" t="str">
        <f>_xlfn.XLOOKUP(ohrm_timesheet_item[[#This Row],[project_id]],ohrm_project[project_id],ohrm_project[name],"NF",0,1)</f>
        <v>Z210101-TEQMANTRA-ORG</v>
      </c>
      <c r="K391" t="str">
        <f>_xlfn.XLOOKUP(ohrm_timesheet_item[[#This Row],[activity_id]],ohrm_project_activity[activity_id],ohrm_project_activity[name],"NF",0,1)</f>
        <v>Value-Add Assignment</v>
      </c>
      <c r="L391" s="5">
        <f>ohrm_timesheet_item[[#This Row],[duration]]/60/60</f>
        <v>4</v>
      </c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</row>
    <row r="392" spans="1:55" x14ac:dyDescent="0.3">
      <c r="A392">
        <v>105</v>
      </c>
      <c r="B392" t="s">
        <v>804</v>
      </c>
      <c r="C392">
        <v>407</v>
      </c>
      <c r="D392" s="1">
        <v>44643</v>
      </c>
      <c r="E392">
        <v>14400</v>
      </c>
      <c r="F392">
        <v>2</v>
      </c>
      <c r="G392">
        <v>7</v>
      </c>
      <c r="H392">
        <v>15</v>
      </c>
      <c r="I392" t="str">
        <f>_xlfn.XLOOKUP(ohrm_timesheet_item[[#This Row],[employee_id]],hs_hr_employee[emp_number],hs_hr_employee[Employee Name],"NF",0,1)</f>
        <v>Shekhar Sharma</v>
      </c>
      <c r="J392" t="str">
        <f>_xlfn.XLOOKUP(ohrm_timesheet_item[[#This Row],[project_id]],ohrm_project[project_id],ohrm_project[name],"NF",0,1)</f>
        <v>Z210101-TEQMANTRA-ORG</v>
      </c>
      <c r="K392" t="str">
        <f>_xlfn.XLOOKUP(ohrm_timesheet_item[[#This Row],[activity_id]],ohrm_project_activity[activity_id],ohrm_project_activity[name],"NF",0,1)</f>
        <v>Value-Add Assignment</v>
      </c>
      <c r="L392" s="5">
        <f>ohrm_timesheet_item[[#This Row],[duration]]/60/60</f>
        <v>4</v>
      </c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</row>
    <row r="393" spans="1:55" x14ac:dyDescent="0.3">
      <c r="A393">
        <v>105</v>
      </c>
      <c r="B393" t="s">
        <v>805</v>
      </c>
      <c r="C393">
        <v>408</v>
      </c>
      <c r="D393" s="1">
        <v>44644</v>
      </c>
      <c r="E393">
        <v>0</v>
      </c>
      <c r="F393">
        <v>2</v>
      </c>
      <c r="G393">
        <v>7</v>
      </c>
      <c r="H393">
        <v>15</v>
      </c>
      <c r="I393" t="str">
        <f>_xlfn.XLOOKUP(ohrm_timesheet_item[[#This Row],[employee_id]],hs_hr_employee[emp_number],hs_hr_employee[Employee Name],"NF",0,1)</f>
        <v>Shekhar Sharma</v>
      </c>
      <c r="J393" t="str">
        <f>_xlfn.XLOOKUP(ohrm_timesheet_item[[#This Row],[project_id]],ohrm_project[project_id],ohrm_project[name],"NF",0,1)</f>
        <v>Z210101-TEQMANTRA-ORG</v>
      </c>
      <c r="K393" t="str">
        <f>_xlfn.XLOOKUP(ohrm_timesheet_item[[#This Row],[activity_id]],ohrm_project_activity[activity_id],ohrm_project_activity[name],"NF",0,1)</f>
        <v>Value-Add Assignment</v>
      </c>
      <c r="L393" s="5">
        <f>ohrm_timesheet_item[[#This Row],[duration]]/60/60</f>
        <v>0</v>
      </c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</row>
    <row r="394" spans="1:55" x14ac:dyDescent="0.3">
      <c r="A394">
        <v>105</v>
      </c>
      <c r="B394" t="s">
        <v>806</v>
      </c>
      <c r="C394">
        <v>409</v>
      </c>
      <c r="D394" s="1">
        <v>44645</v>
      </c>
      <c r="E394">
        <v>32400</v>
      </c>
      <c r="F394">
        <v>2</v>
      </c>
      <c r="G394">
        <v>7</v>
      </c>
      <c r="H394">
        <v>15</v>
      </c>
      <c r="I394" t="str">
        <f>_xlfn.XLOOKUP(ohrm_timesheet_item[[#This Row],[employee_id]],hs_hr_employee[emp_number],hs_hr_employee[Employee Name],"NF",0,1)</f>
        <v>Shekhar Sharma</v>
      </c>
      <c r="J394" t="str">
        <f>_xlfn.XLOOKUP(ohrm_timesheet_item[[#This Row],[project_id]],ohrm_project[project_id],ohrm_project[name],"NF",0,1)</f>
        <v>Z210101-TEQMANTRA-ORG</v>
      </c>
      <c r="K394" t="str">
        <f>_xlfn.XLOOKUP(ohrm_timesheet_item[[#This Row],[activity_id]],ohrm_project_activity[activity_id],ohrm_project_activity[name],"NF",0,1)</f>
        <v>Value-Add Assignment</v>
      </c>
      <c r="L394" s="5">
        <f>ohrm_timesheet_item[[#This Row],[duration]]/60/60</f>
        <v>9</v>
      </c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</row>
    <row r="395" spans="1:55" x14ac:dyDescent="0.3">
      <c r="A395">
        <v>105</v>
      </c>
      <c r="B395" t="s">
        <v>807</v>
      </c>
      <c r="C395">
        <v>410</v>
      </c>
      <c r="D395" s="1">
        <v>44643</v>
      </c>
      <c r="E395">
        <v>18000</v>
      </c>
      <c r="F395">
        <v>2</v>
      </c>
      <c r="G395">
        <v>7</v>
      </c>
      <c r="H395">
        <v>11</v>
      </c>
      <c r="I395" t="str">
        <f>_xlfn.XLOOKUP(ohrm_timesheet_item[[#This Row],[employee_id]],hs_hr_employee[emp_number],hs_hr_employee[Employee Name],"NF",0,1)</f>
        <v>Shekhar Sharma</v>
      </c>
      <c r="J395" t="str">
        <f>_xlfn.XLOOKUP(ohrm_timesheet_item[[#This Row],[project_id]],ohrm_project[project_id],ohrm_project[name],"NF",0,1)</f>
        <v>Z210101-TEQMANTRA-ORG</v>
      </c>
      <c r="K395" t="str">
        <f>_xlfn.XLOOKUP(ohrm_timesheet_item[[#This Row],[activity_id]],ohrm_project_activity[activity_id],ohrm_project_activity[name],"NF",0,1)</f>
        <v>Training</v>
      </c>
      <c r="L395" s="5">
        <f>ohrm_timesheet_item[[#This Row],[duration]]/60/60</f>
        <v>5</v>
      </c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</row>
    <row r="396" spans="1:55" x14ac:dyDescent="0.3">
      <c r="A396">
        <v>105</v>
      </c>
      <c r="B396" t="s">
        <v>808</v>
      </c>
      <c r="C396">
        <v>411</v>
      </c>
      <c r="D396" s="1">
        <v>44644</v>
      </c>
      <c r="E396">
        <v>32400</v>
      </c>
      <c r="F396">
        <v>2</v>
      </c>
      <c r="G396">
        <v>7</v>
      </c>
      <c r="H396">
        <v>11</v>
      </c>
      <c r="I396" t="str">
        <f>_xlfn.XLOOKUP(ohrm_timesheet_item[[#This Row],[employee_id]],hs_hr_employee[emp_number],hs_hr_employee[Employee Name],"NF",0,1)</f>
        <v>Shekhar Sharma</v>
      </c>
      <c r="J396" t="str">
        <f>_xlfn.XLOOKUP(ohrm_timesheet_item[[#This Row],[project_id]],ohrm_project[project_id],ohrm_project[name],"NF",0,1)</f>
        <v>Z210101-TEQMANTRA-ORG</v>
      </c>
      <c r="K396" t="str">
        <f>_xlfn.XLOOKUP(ohrm_timesheet_item[[#This Row],[activity_id]],ohrm_project_activity[activity_id],ohrm_project_activity[name],"NF",0,1)</f>
        <v>Training</v>
      </c>
      <c r="L396" s="5">
        <f>ohrm_timesheet_item[[#This Row],[duration]]/60/60</f>
        <v>9</v>
      </c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</row>
    <row r="397" spans="1:55" x14ac:dyDescent="0.3">
      <c r="A397">
        <v>109</v>
      </c>
      <c r="B397" t="s">
        <v>809</v>
      </c>
      <c r="C397">
        <v>412</v>
      </c>
      <c r="D397" s="1">
        <v>44649</v>
      </c>
      <c r="E397">
        <v>32400</v>
      </c>
      <c r="F397">
        <v>1</v>
      </c>
      <c r="G397">
        <v>7</v>
      </c>
      <c r="H397">
        <v>2</v>
      </c>
      <c r="I397" t="str">
        <f>_xlfn.XLOOKUP(ohrm_timesheet_item[[#This Row],[employee_id]],hs_hr_employee[emp_number],hs_hr_employee[Employee Name],"NF",0,1)</f>
        <v>Shekhar Sharma</v>
      </c>
      <c r="J397" t="str">
        <f>_xlfn.XLOOKUP(ohrm_timesheet_item[[#This Row],[project_id]],ohrm_project[project_id],ohrm_project[name],"NF",0,1)</f>
        <v>C210701-P1 [AMERICANA-Phase1]</v>
      </c>
      <c r="K397" t="str">
        <f>_xlfn.XLOOKUP(ohrm_timesheet_item[[#This Row],[activity_id]],ohrm_project_activity[activity_id],ohrm_project_activity[name],"NF",0,1)</f>
        <v>Development</v>
      </c>
      <c r="L397" s="5">
        <f>ohrm_timesheet_item[[#This Row],[duration]]/60/60</f>
        <v>9</v>
      </c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</row>
    <row r="398" spans="1:55" x14ac:dyDescent="0.3">
      <c r="A398">
        <v>109</v>
      </c>
      <c r="B398" t="s">
        <v>810</v>
      </c>
      <c r="C398">
        <v>413</v>
      </c>
      <c r="D398" s="1">
        <v>44650</v>
      </c>
      <c r="E398">
        <v>32400</v>
      </c>
      <c r="F398">
        <v>2</v>
      </c>
      <c r="G398">
        <v>7</v>
      </c>
      <c r="H398">
        <v>15</v>
      </c>
      <c r="I398" t="str">
        <f>_xlfn.XLOOKUP(ohrm_timesheet_item[[#This Row],[employee_id]],hs_hr_employee[emp_number],hs_hr_employee[Employee Name],"NF",0,1)</f>
        <v>Shekhar Sharma</v>
      </c>
      <c r="J398" t="str">
        <f>_xlfn.XLOOKUP(ohrm_timesheet_item[[#This Row],[project_id]],ohrm_project[project_id],ohrm_project[name],"NF",0,1)</f>
        <v>Z210101-TEQMANTRA-ORG</v>
      </c>
      <c r="K398" t="str">
        <f>_xlfn.XLOOKUP(ohrm_timesheet_item[[#This Row],[activity_id]],ohrm_project_activity[activity_id],ohrm_project_activity[name],"NF",0,1)</f>
        <v>Value-Add Assignment</v>
      </c>
      <c r="L398" s="5">
        <f>ohrm_timesheet_item[[#This Row],[duration]]/60/60</f>
        <v>9</v>
      </c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</row>
    <row r="399" spans="1:55" x14ac:dyDescent="0.3">
      <c r="A399">
        <v>109</v>
      </c>
      <c r="C399">
        <v>414</v>
      </c>
      <c r="D399" s="1">
        <v>44648</v>
      </c>
      <c r="E399">
        <v>32400</v>
      </c>
      <c r="F399">
        <v>2</v>
      </c>
      <c r="G399">
        <v>7</v>
      </c>
      <c r="H399">
        <v>15</v>
      </c>
      <c r="I399" t="str">
        <f>_xlfn.XLOOKUP(ohrm_timesheet_item[[#This Row],[employee_id]],hs_hr_employee[emp_number],hs_hr_employee[Employee Name],"NF",0,1)</f>
        <v>Shekhar Sharma</v>
      </c>
      <c r="J399" t="str">
        <f>_xlfn.XLOOKUP(ohrm_timesheet_item[[#This Row],[project_id]],ohrm_project[project_id],ohrm_project[name],"NF",0,1)</f>
        <v>Z210101-TEQMANTRA-ORG</v>
      </c>
      <c r="K399" t="str">
        <f>_xlfn.XLOOKUP(ohrm_timesheet_item[[#This Row],[activity_id]],ohrm_project_activity[activity_id],ohrm_project_activity[name],"NF",0,1)</f>
        <v>Value-Add Assignment</v>
      </c>
      <c r="L399" s="5">
        <f>ohrm_timesheet_item[[#This Row],[duration]]/60/60</f>
        <v>9</v>
      </c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</row>
    <row r="400" spans="1:55" x14ac:dyDescent="0.3">
      <c r="A400">
        <v>102</v>
      </c>
      <c r="C400">
        <v>415</v>
      </c>
      <c r="D400" s="1">
        <v>44642</v>
      </c>
      <c r="E400">
        <v>32400</v>
      </c>
      <c r="F400">
        <v>1</v>
      </c>
      <c r="G400">
        <v>11</v>
      </c>
      <c r="H400">
        <v>2</v>
      </c>
      <c r="I400" t="str">
        <f>_xlfn.XLOOKUP(ohrm_timesheet_item[[#This Row],[employee_id]],hs_hr_employee[emp_number],hs_hr_employee[Employee Name],"NF",0,1)</f>
        <v>x_Ajit Singh</v>
      </c>
      <c r="J400" t="str">
        <f>_xlfn.XLOOKUP(ohrm_timesheet_item[[#This Row],[project_id]],ohrm_project[project_id],ohrm_project[name],"NF",0,1)</f>
        <v>C210701-P1 [AMERICANA-Phase1]</v>
      </c>
      <c r="K400" t="str">
        <f>_xlfn.XLOOKUP(ohrm_timesheet_item[[#This Row],[activity_id]],ohrm_project_activity[activity_id],ohrm_project_activity[name],"NF",0,1)</f>
        <v>Development</v>
      </c>
      <c r="L400" s="5">
        <f>ohrm_timesheet_item[[#This Row],[duration]]/60/60</f>
        <v>9</v>
      </c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</row>
    <row r="401" spans="1:55" x14ac:dyDescent="0.3">
      <c r="A401">
        <v>102</v>
      </c>
      <c r="C401">
        <v>416</v>
      </c>
      <c r="D401" s="1">
        <v>44643</v>
      </c>
      <c r="E401">
        <v>32400</v>
      </c>
      <c r="F401">
        <v>1</v>
      </c>
      <c r="G401">
        <v>11</v>
      </c>
      <c r="H401">
        <v>2</v>
      </c>
      <c r="I401" t="str">
        <f>_xlfn.XLOOKUP(ohrm_timesheet_item[[#This Row],[employee_id]],hs_hr_employee[emp_number],hs_hr_employee[Employee Name],"NF",0,1)</f>
        <v>x_Ajit Singh</v>
      </c>
      <c r="J401" t="str">
        <f>_xlfn.XLOOKUP(ohrm_timesheet_item[[#This Row],[project_id]],ohrm_project[project_id],ohrm_project[name],"NF",0,1)</f>
        <v>C210701-P1 [AMERICANA-Phase1]</v>
      </c>
      <c r="K401" t="str">
        <f>_xlfn.XLOOKUP(ohrm_timesheet_item[[#This Row],[activity_id]],ohrm_project_activity[activity_id],ohrm_project_activity[name],"NF",0,1)</f>
        <v>Development</v>
      </c>
      <c r="L401" s="5">
        <f>ohrm_timesheet_item[[#This Row],[duration]]/60/60</f>
        <v>9</v>
      </c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</row>
    <row r="402" spans="1:55" x14ac:dyDescent="0.3">
      <c r="A402">
        <v>102</v>
      </c>
      <c r="C402">
        <v>417</v>
      </c>
      <c r="D402" s="1">
        <v>44644</v>
      </c>
      <c r="E402">
        <v>32400</v>
      </c>
      <c r="F402">
        <v>1</v>
      </c>
      <c r="G402">
        <v>11</v>
      </c>
      <c r="H402">
        <v>2</v>
      </c>
      <c r="I402" t="str">
        <f>_xlfn.XLOOKUP(ohrm_timesheet_item[[#This Row],[employee_id]],hs_hr_employee[emp_number],hs_hr_employee[Employee Name],"NF",0,1)</f>
        <v>x_Ajit Singh</v>
      </c>
      <c r="J402" t="str">
        <f>_xlfn.XLOOKUP(ohrm_timesheet_item[[#This Row],[project_id]],ohrm_project[project_id],ohrm_project[name],"NF",0,1)</f>
        <v>C210701-P1 [AMERICANA-Phase1]</v>
      </c>
      <c r="K402" t="str">
        <f>_xlfn.XLOOKUP(ohrm_timesheet_item[[#This Row],[activity_id]],ohrm_project_activity[activity_id],ohrm_project_activity[name],"NF",0,1)</f>
        <v>Development</v>
      </c>
      <c r="L402" s="5">
        <f>ohrm_timesheet_item[[#This Row],[duration]]/60/60</f>
        <v>9</v>
      </c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</row>
    <row r="403" spans="1:55" x14ac:dyDescent="0.3">
      <c r="A403">
        <v>102</v>
      </c>
      <c r="C403">
        <v>418</v>
      </c>
      <c r="D403" s="1">
        <v>44645</v>
      </c>
      <c r="E403">
        <v>32400</v>
      </c>
      <c r="F403">
        <v>1</v>
      </c>
      <c r="G403">
        <v>11</v>
      </c>
      <c r="H403">
        <v>2</v>
      </c>
      <c r="I403" t="str">
        <f>_xlfn.XLOOKUP(ohrm_timesheet_item[[#This Row],[employee_id]],hs_hr_employee[emp_number],hs_hr_employee[Employee Name],"NF",0,1)</f>
        <v>x_Ajit Singh</v>
      </c>
      <c r="J403" t="str">
        <f>_xlfn.XLOOKUP(ohrm_timesheet_item[[#This Row],[project_id]],ohrm_project[project_id],ohrm_project[name],"NF",0,1)</f>
        <v>C210701-P1 [AMERICANA-Phase1]</v>
      </c>
      <c r="K403" t="str">
        <f>_xlfn.XLOOKUP(ohrm_timesheet_item[[#This Row],[activity_id]],ohrm_project_activity[activity_id],ohrm_project_activity[name],"NF",0,1)</f>
        <v>Development</v>
      </c>
      <c r="L403" s="5">
        <f>ohrm_timesheet_item[[#This Row],[duration]]/60/60</f>
        <v>9</v>
      </c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</row>
    <row r="404" spans="1:55" x14ac:dyDescent="0.3">
      <c r="A404">
        <v>111</v>
      </c>
      <c r="C404">
        <v>419</v>
      </c>
      <c r="D404" s="1">
        <v>44648</v>
      </c>
      <c r="E404">
        <v>32400</v>
      </c>
      <c r="F404">
        <v>1</v>
      </c>
      <c r="G404">
        <v>11</v>
      </c>
      <c r="H404">
        <v>2</v>
      </c>
      <c r="I404" t="str">
        <f>_xlfn.XLOOKUP(ohrm_timesheet_item[[#This Row],[employee_id]],hs_hr_employee[emp_number],hs_hr_employee[Employee Name],"NF",0,1)</f>
        <v>x_Ajit Singh</v>
      </c>
      <c r="J404" t="str">
        <f>_xlfn.XLOOKUP(ohrm_timesheet_item[[#This Row],[project_id]],ohrm_project[project_id],ohrm_project[name],"NF",0,1)</f>
        <v>C210701-P1 [AMERICANA-Phase1]</v>
      </c>
      <c r="K404" t="str">
        <f>_xlfn.XLOOKUP(ohrm_timesheet_item[[#This Row],[activity_id]],ohrm_project_activity[activity_id],ohrm_project_activity[name],"NF",0,1)</f>
        <v>Development</v>
      </c>
      <c r="L404" s="5">
        <f>ohrm_timesheet_item[[#This Row],[duration]]/60/60</f>
        <v>9</v>
      </c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</row>
    <row r="405" spans="1:55" x14ac:dyDescent="0.3">
      <c r="A405">
        <v>111</v>
      </c>
      <c r="C405">
        <v>420</v>
      </c>
      <c r="D405" s="1">
        <v>44649</v>
      </c>
      <c r="E405">
        <v>32400</v>
      </c>
      <c r="F405">
        <v>1</v>
      </c>
      <c r="G405">
        <v>11</v>
      </c>
      <c r="H405">
        <v>2</v>
      </c>
      <c r="I405" t="str">
        <f>_xlfn.XLOOKUP(ohrm_timesheet_item[[#This Row],[employee_id]],hs_hr_employee[emp_number],hs_hr_employee[Employee Name],"NF",0,1)</f>
        <v>x_Ajit Singh</v>
      </c>
      <c r="J405" t="str">
        <f>_xlfn.XLOOKUP(ohrm_timesheet_item[[#This Row],[project_id]],ohrm_project[project_id],ohrm_project[name],"NF",0,1)</f>
        <v>C210701-P1 [AMERICANA-Phase1]</v>
      </c>
      <c r="K405" t="str">
        <f>_xlfn.XLOOKUP(ohrm_timesheet_item[[#This Row],[activity_id]],ohrm_project_activity[activity_id],ohrm_project_activity[name],"NF",0,1)</f>
        <v>Development</v>
      </c>
      <c r="L405" s="5">
        <f>ohrm_timesheet_item[[#This Row],[duration]]/60/60</f>
        <v>9</v>
      </c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</row>
    <row r="406" spans="1:55" x14ac:dyDescent="0.3">
      <c r="A406">
        <v>111</v>
      </c>
      <c r="C406">
        <v>421</v>
      </c>
      <c r="D406" s="1">
        <v>44650</v>
      </c>
      <c r="E406">
        <v>32400</v>
      </c>
      <c r="F406">
        <v>1</v>
      </c>
      <c r="G406">
        <v>11</v>
      </c>
      <c r="H406">
        <v>2</v>
      </c>
      <c r="I406" t="str">
        <f>_xlfn.XLOOKUP(ohrm_timesheet_item[[#This Row],[employee_id]],hs_hr_employee[emp_number],hs_hr_employee[Employee Name],"NF",0,1)</f>
        <v>x_Ajit Singh</v>
      </c>
      <c r="J406" t="str">
        <f>_xlfn.XLOOKUP(ohrm_timesheet_item[[#This Row],[project_id]],ohrm_project[project_id],ohrm_project[name],"NF",0,1)</f>
        <v>C210701-P1 [AMERICANA-Phase1]</v>
      </c>
      <c r="K406" t="str">
        <f>_xlfn.XLOOKUP(ohrm_timesheet_item[[#This Row],[activity_id]],ohrm_project_activity[activity_id],ohrm_project_activity[name],"NF",0,1)</f>
        <v>Development</v>
      </c>
      <c r="L406" s="5">
        <f>ohrm_timesheet_item[[#This Row],[duration]]/60/60</f>
        <v>9</v>
      </c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</row>
    <row r="407" spans="1:55" x14ac:dyDescent="0.3">
      <c r="A407">
        <v>111</v>
      </c>
      <c r="C407">
        <v>422</v>
      </c>
      <c r="D407" s="1">
        <v>44651</v>
      </c>
      <c r="E407">
        <v>32400</v>
      </c>
      <c r="F407">
        <v>1</v>
      </c>
      <c r="G407">
        <v>11</v>
      </c>
      <c r="H407">
        <v>2</v>
      </c>
      <c r="I407" t="str">
        <f>_xlfn.XLOOKUP(ohrm_timesheet_item[[#This Row],[employee_id]],hs_hr_employee[emp_number],hs_hr_employee[Employee Name],"NF",0,1)</f>
        <v>x_Ajit Singh</v>
      </c>
      <c r="J407" t="str">
        <f>_xlfn.XLOOKUP(ohrm_timesheet_item[[#This Row],[project_id]],ohrm_project[project_id],ohrm_project[name],"NF",0,1)</f>
        <v>C210701-P1 [AMERICANA-Phase1]</v>
      </c>
      <c r="K407" t="str">
        <f>_xlfn.XLOOKUP(ohrm_timesheet_item[[#This Row],[activity_id]],ohrm_project_activity[activity_id],ohrm_project_activity[name],"NF",0,1)</f>
        <v>Development</v>
      </c>
      <c r="L407" s="5">
        <f>ohrm_timesheet_item[[#This Row],[duration]]/60/60</f>
        <v>9</v>
      </c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</row>
    <row r="408" spans="1:55" x14ac:dyDescent="0.3">
      <c r="A408">
        <v>111</v>
      </c>
      <c r="C408">
        <v>423</v>
      </c>
      <c r="D408" s="1">
        <v>44652</v>
      </c>
      <c r="E408">
        <v>32400</v>
      </c>
      <c r="F408">
        <v>1</v>
      </c>
      <c r="G408">
        <v>11</v>
      </c>
      <c r="H408">
        <v>2</v>
      </c>
      <c r="I408" t="str">
        <f>_xlfn.XLOOKUP(ohrm_timesheet_item[[#This Row],[employee_id]],hs_hr_employee[emp_number],hs_hr_employee[Employee Name],"NF",0,1)</f>
        <v>x_Ajit Singh</v>
      </c>
      <c r="J408" t="str">
        <f>_xlfn.XLOOKUP(ohrm_timesheet_item[[#This Row],[project_id]],ohrm_project[project_id],ohrm_project[name],"NF",0,1)</f>
        <v>C210701-P1 [AMERICANA-Phase1]</v>
      </c>
      <c r="K408" t="str">
        <f>_xlfn.XLOOKUP(ohrm_timesheet_item[[#This Row],[activity_id]],ohrm_project_activity[activity_id],ohrm_project_activity[name],"NF",0,1)</f>
        <v>Development</v>
      </c>
      <c r="L408" s="5">
        <f>ohrm_timesheet_item[[#This Row],[duration]]/60/60</f>
        <v>9</v>
      </c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</row>
    <row r="409" spans="1:55" x14ac:dyDescent="0.3">
      <c r="A409">
        <v>121</v>
      </c>
      <c r="C409">
        <v>424</v>
      </c>
      <c r="D409" s="1">
        <v>44655</v>
      </c>
      <c r="E409">
        <v>32400</v>
      </c>
      <c r="F409">
        <v>1</v>
      </c>
      <c r="G409">
        <v>11</v>
      </c>
      <c r="H409">
        <v>2</v>
      </c>
      <c r="I409" t="str">
        <f>_xlfn.XLOOKUP(ohrm_timesheet_item[[#This Row],[employee_id]],hs_hr_employee[emp_number],hs_hr_employee[Employee Name],"NF",0,1)</f>
        <v>x_Ajit Singh</v>
      </c>
      <c r="J409" t="str">
        <f>_xlfn.XLOOKUP(ohrm_timesheet_item[[#This Row],[project_id]],ohrm_project[project_id],ohrm_project[name],"NF",0,1)</f>
        <v>C210701-P1 [AMERICANA-Phase1]</v>
      </c>
      <c r="K409" t="str">
        <f>_xlfn.XLOOKUP(ohrm_timesheet_item[[#This Row],[activity_id]],ohrm_project_activity[activity_id],ohrm_project_activity[name],"NF",0,1)</f>
        <v>Development</v>
      </c>
      <c r="L409" s="5">
        <f>ohrm_timesheet_item[[#This Row],[duration]]/60/60</f>
        <v>9</v>
      </c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</row>
    <row r="410" spans="1:55" x14ac:dyDescent="0.3">
      <c r="A410">
        <v>121</v>
      </c>
      <c r="C410">
        <v>425</v>
      </c>
      <c r="D410" s="1">
        <v>44656</v>
      </c>
      <c r="E410">
        <v>32400</v>
      </c>
      <c r="F410">
        <v>1</v>
      </c>
      <c r="G410">
        <v>11</v>
      </c>
      <c r="H410">
        <v>2</v>
      </c>
      <c r="I410" t="str">
        <f>_xlfn.XLOOKUP(ohrm_timesheet_item[[#This Row],[employee_id]],hs_hr_employee[emp_number],hs_hr_employee[Employee Name],"NF",0,1)</f>
        <v>x_Ajit Singh</v>
      </c>
      <c r="J410" t="str">
        <f>_xlfn.XLOOKUP(ohrm_timesheet_item[[#This Row],[project_id]],ohrm_project[project_id],ohrm_project[name],"NF",0,1)</f>
        <v>C210701-P1 [AMERICANA-Phase1]</v>
      </c>
      <c r="K410" t="str">
        <f>_xlfn.XLOOKUP(ohrm_timesheet_item[[#This Row],[activity_id]],ohrm_project_activity[activity_id],ohrm_project_activity[name],"NF",0,1)</f>
        <v>Development</v>
      </c>
      <c r="L410" s="5">
        <f>ohrm_timesheet_item[[#This Row],[duration]]/60/60</f>
        <v>9</v>
      </c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</row>
    <row r="411" spans="1:55" x14ac:dyDescent="0.3">
      <c r="A411">
        <v>121</v>
      </c>
      <c r="C411">
        <v>426</v>
      </c>
      <c r="D411" s="1">
        <v>44657</v>
      </c>
      <c r="E411">
        <v>32400</v>
      </c>
      <c r="F411">
        <v>1</v>
      </c>
      <c r="G411">
        <v>11</v>
      </c>
      <c r="H411">
        <v>2</v>
      </c>
      <c r="I411" t="str">
        <f>_xlfn.XLOOKUP(ohrm_timesheet_item[[#This Row],[employee_id]],hs_hr_employee[emp_number],hs_hr_employee[Employee Name],"NF",0,1)</f>
        <v>x_Ajit Singh</v>
      </c>
      <c r="J411" t="str">
        <f>_xlfn.XLOOKUP(ohrm_timesheet_item[[#This Row],[project_id]],ohrm_project[project_id],ohrm_project[name],"NF",0,1)</f>
        <v>C210701-P1 [AMERICANA-Phase1]</v>
      </c>
      <c r="K411" t="str">
        <f>_xlfn.XLOOKUP(ohrm_timesheet_item[[#This Row],[activity_id]],ohrm_project_activity[activity_id],ohrm_project_activity[name],"NF",0,1)</f>
        <v>Development</v>
      </c>
      <c r="L411" s="5">
        <f>ohrm_timesheet_item[[#This Row],[duration]]/60/60</f>
        <v>9</v>
      </c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</row>
    <row r="412" spans="1:55" x14ac:dyDescent="0.3">
      <c r="A412">
        <v>121</v>
      </c>
      <c r="C412">
        <v>427</v>
      </c>
      <c r="D412" s="1">
        <v>44658</v>
      </c>
      <c r="E412">
        <v>32400</v>
      </c>
      <c r="F412">
        <v>1</v>
      </c>
      <c r="G412">
        <v>11</v>
      </c>
      <c r="H412">
        <v>2</v>
      </c>
      <c r="I412" t="str">
        <f>_xlfn.XLOOKUP(ohrm_timesheet_item[[#This Row],[employee_id]],hs_hr_employee[emp_number],hs_hr_employee[Employee Name],"NF",0,1)</f>
        <v>x_Ajit Singh</v>
      </c>
      <c r="J412" t="str">
        <f>_xlfn.XLOOKUP(ohrm_timesheet_item[[#This Row],[project_id]],ohrm_project[project_id],ohrm_project[name],"NF",0,1)</f>
        <v>C210701-P1 [AMERICANA-Phase1]</v>
      </c>
      <c r="K412" t="str">
        <f>_xlfn.XLOOKUP(ohrm_timesheet_item[[#This Row],[activity_id]],ohrm_project_activity[activity_id],ohrm_project_activity[name],"NF",0,1)</f>
        <v>Development</v>
      </c>
      <c r="L412" s="5">
        <f>ohrm_timesheet_item[[#This Row],[duration]]/60/60</f>
        <v>9</v>
      </c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</row>
    <row r="413" spans="1:55" x14ac:dyDescent="0.3">
      <c r="A413">
        <v>121</v>
      </c>
      <c r="C413">
        <v>428</v>
      </c>
      <c r="D413" s="1">
        <v>44659</v>
      </c>
      <c r="E413">
        <v>32400</v>
      </c>
      <c r="F413">
        <v>1</v>
      </c>
      <c r="G413">
        <v>11</v>
      </c>
      <c r="H413">
        <v>2</v>
      </c>
      <c r="I413" t="str">
        <f>_xlfn.XLOOKUP(ohrm_timesheet_item[[#This Row],[employee_id]],hs_hr_employee[emp_number],hs_hr_employee[Employee Name],"NF",0,1)</f>
        <v>x_Ajit Singh</v>
      </c>
      <c r="J413" t="str">
        <f>_xlfn.XLOOKUP(ohrm_timesheet_item[[#This Row],[project_id]],ohrm_project[project_id],ohrm_project[name],"NF",0,1)</f>
        <v>C210701-P1 [AMERICANA-Phase1]</v>
      </c>
      <c r="K413" t="str">
        <f>_xlfn.XLOOKUP(ohrm_timesheet_item[[#This Row],[activity_id]],ohrm_project_activity[activity_id],ohrm_project_activity[name],"NF",0,1)</f>
        <v>Development</v>
      </c>
      <c r="L413" s="5">
        <f>ohrm_timesheet_item[[#This Row],[duration]]/60/60</f>
        <v>9</v>
      </c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</row>
    <row r="414" spans="1:55" x14ac:dyDescent="0.3">
      <c r="A414">
        <v>120</v>
      </c>
      <c r="C414">
        <v>429</v>
      </c>
      <c r="D414" s="1">
        <v>44662</v>
      </c>
      <c r="E414">
        <v>32400</v>
      </c>
      <c r="F414">
        <v>1</v>
      </c>
      <c r="G414">
        <v>11</v>
      </c>
      <c r="H414">
        <v>2</v>
      </c>
      <c r="I414" t="str">
        <f>_xlfn.XLOOKUP(ohrm_timesheet_item[[#This Row],[employee_id]],hs_hr_employee[emp_number],hs_hr_employee[Employee Name],"NF",0,1)</f>
        <v>x_Ajit Singh</v>
      </c>
      <c r="J414" t="str">
        <f>_xlfn.XLOOKUP(ohrm_timesheet_item[[#This Row],[project_id]],ohrm_project[project_id],ohrm_project[name],"NF",0,1)</f>
        <v>C210701-P1 [AMERICANA-Phase1]</v>
      </c>
      <c r="K414" t="str">
        <f>_xlfn.XLOOKUP(ohrm_timesheet_item[[#This Row],[activity_id]],ohrm_project_activity[activity_id],ohrm_project_activity[name],"NF",0,1)</f>
        <v>Development</v>
      </c>
      <c r="L414" s="5">
        <f>ohrm_timesheet_item[[#This Row],[duration]]/60/60</f>
        <v>9</v>
      </c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</row>
    <row r="415" spans="1:55" x14ac:dyDescent="0.3">
      <c r="A415">
        <v>120</v>
      </c>
      <c r="C415">
        <v>430</v>
      </c>
      <c r="D415" s="1">
        <v>44663</v>
      </c>
      <c r="E415">
        <v>32400</v>
      </c>
      <c r="F415">
        <v>1</v>
      </c>
      <c r="G415">
        <v>11</v>
      </c>
      <c r="H415">
        <v>2</v>
      </c>
      <c r="I415" t="str">
        <f>_xlfn.XLOOKUP(ohrm_timesheet_item[[#This Row],[employee_id]],hs_hr_employee[emp_number],hs_hr_employee[Employee Name],"NF",0,1)</f>
        <v>x_Ajit Singh</v>
      </c>
      <c r="J415" t="str">
        <f>_xlfn.XLOOKUP(ohrm_timesheet_item[[#This Row],[project_id]],ohrm_project[project_id],ohrm_project[name],"NF",0,1)</f>
        <v>C210701-P1 [AMERICANA-Phase1]</v>
      </c>
      <c r="K415" t="str">
        <f>_xlfn.XLOOKUP(ohrm_timesheet_item[[#This Row],[activity_id]],ohrm_project_activity[activity_id],ohrm_project_activity[name],"NF",0,1)</f>
        <v>Development</v>
      </c>
      <c r="L415" s="5">
        <f>ohrm_timesheet_item[[#This Row],[duration]]/60/60</f>
        <v>9</v>
      </c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</row>
    <row r="416" spans="1:55" x14ac:dyDescent="0.3">
      <c r="A416">
        <v>120</v>
      </c>
      <c r="C416">
        <v>431</v>
      </c>
      <c r="D416" s="1">
        <v>44664</v>
      </c>
      <c r="E416">
        <v>32400</v>
      </c>
      <c r="F416">
        <v>1</v>
      </c>
      <c r="G416">
        <v>11</v>
      </c>
      <c r="H416">
        <v>2</v>
      </c>
      <c r="I416" t="str">
        <f>_xlfn.XLOOKUP(ohrm_timesheet_item[[#This Row],[employee_id]],hs_hr_employee[emp_number],hs_hr_employee[Employee Name],"NF",0,1)</f>
        <v>x_Ajit Singh</v>
      </c>
      <c r="J416" t="str">
        <f>_xlfn.XLOOKUP(ohrm_timesheet_item[[#This Row],[project_id]],ohrm_project[project_id],ohrm_project[name],"NF",0,1)</f>
        <v>C210701-P1 [AMERICANA-Phase1]</v>
      </c>
      <c r="K416" t="str">
        <f>_xlfn.XLOOKUP(ohrm_timesheet_item[[#This Row],[activity_id]],ohrm_project_activity[activity_id],ohrm_project_activity[name],"NF",0,1)</f>
        <v>Development</v>
      </c>
      <c r="L416" s="5">
        <f>ohrm_timesheet_item[[#This Row],[duration]]/60/60</f>
        <v>9</v>
      </c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</row>
    <row r="417" spans="1:55" x14ac:dyDescent="0.3">
      <c r="A417">
        <v>120</v>
      </c>
      <c r="C417">
        <v>432</v>
      </c>
      <c r="D417" s="1">
        <v>44665</v>
      </c>
      <c r="E417">
        <v>32400</v>
      </c>
      <c r="F417">
        <v>1</v>
      </c>
      <c r="G417">
        <v>11</v>
      </c>
      <c r="H417">
        <v>2</v>
      </c>
      <c r="I417" t="str">
        <f>_xlfn.XLOOKUP(ohrm_timesheet_item[[#This Row],[employee_id]],hs_hr_employee[emp_number],hs_hr_employee[Employee Name],"NF",0,1)</f>
        <v>x_Ajit Singh</v>
      </c>
      <c r="J417" t="str">
        <f>_xlfn.XLOOKUP(ohrm_timesheet_item[[#This Row],[project_id]],ohrm_project[project_id],ohrm_project[name],"NF",0,1)</f>
        <v>C210701-P1 [AMERICANA-Phase1]</v>
      </c>
      <c r="K417" t="str">
        <f>_xlfn.XLOOKUP(ohrm_timesheet_item[[#This Row],[activity_id]],ohrm_project_activity[activity_id],ohrm_project_activity[name],"NF",0,1)</f>
        <v>Development</v>
      </c>
      <c r="L417" s="5">
        <f>ohrm_timesheet_item[[#This Row],[duration]]/60/60</f>
        <v>9</v>
      </c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</row>
    <row r="418" spans="1:55" x14ac:dyDescent="0.3">
      <c r="A418">
        <v>120</v>
      </c>
      <c r="C418">
        <v>433</v>
      </c>
      <c r="D418" s="1">
        <v>44666</v>
      </c>
      <c r="E418">
        <v>32400</v>
      </c>
      <c r="F418">
        <v>1</v>
      </c>
      <c r="G418">
        <v>11</v>
      </c>
      <c r="H418">
        <v>2</v>
      </c>
      <c r="I418" t="str">
        <f>_xlfn.XLOOKUP(ohrm_timesheet_item[[#This Row],[employee_id]],hs_hr_employee[emp_number],hs_hr_employee[Employee Name],"NF",0,1)</f>
        <v>x_Ajit Singh</v>
      </c>
      <c r="J418" t="str">
        <f>_xlfn.XLOOKUP(ohrm_timesheet_item[[#This Row],[project_id]],ohrm_project[project_id],ohrm_project[name],"NF",0,1)</f>
        <v>C210701-P1 [AMERICANA-Phase1]</v>
      </c>
      <c r="K418" t="str">
        <f>_xlfn.XLOOKUP(ohrm_timesheet_item[[#This Row],[activity_id]],ohrm_project_activity[activity_id],ohrm_project_activity[name],"NF",0,1)</f>
        <v>Development</v>
      </c>
      <c r="L418" s="5">
        <f>ohrm_timesheet_item[[#This Row],[duration]]/60/60</f>
        <v>9</v>
      </c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</row>
    <row r="419" spans="1:55" x14ac:dyDescent="0.3">
      <c r="A419">
        <v>119</v>
      </c>
      <c r="C419">
        <v>434</v>
      </c>
      <c r="D419" s="1">
        <v>44669</v>
      </c>
      <c r="E419">
        <v>32400</v>
      </c>
      <c r="F419">
        <v>1</v>
      </c>
      <c r="G419">
        <v>11</v>
      </c>
      <c r="H419">
        <v>2</v>
      </c>
      <c r="I419" t="str">
        <f>_xlfn.XLOOKUP(ohrm_timesheet_item[[#This Row],[employee_id]],hs_hr_employee[emp_number],hs_hr_employee[Employee Name],"NF",0,1)</f>
        <v>x_Ajit Singh</v>
      </c>
      <c r="J419" t="str">
        <f>_xlfn.XLOOKUP(ohrm_timesheet_item[[#This Row],[project_id]],ohrm_project[project_id],ohrm_project[name],"NF",0,1)</f>
        <v>C210701-P1 [AMERICANA-Phase1]</v>
      </c>
      <c r="K419" t="str">
        <f>_xlfn.XLOOKUP(ohrm_timesheet_item[[#This Row],[activity_id]],ohrm_project_activity[activity_id],ohrm_project_activity[name],"NF",0,1)</f>
        <v>Development</v>
      </c>
      <c r="L419" s="5">
        <f>ohrm_timesheet_item[[#This Row],[duration]]/60/60</f>
        <v>9</v>
      </c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</row>
    <row r="420" spans="1:55" x14ac:dyDescent="0.3">
      <c r="A420">
        <v>119</v>
      </c>
      <c r="C420">
        <v>435</v>
      </c>
      <c r="D420" s="1">
        <v>44670</v>
      </c>
      <c r="E420">
        <v>32400</v>
      </c>
      <c r="F420">
        <v>1</v>
      </c>
      <c r="G420">
        <v>11</v>
      </c>
      <c r="H420">
        <v>2</v>
      </c>
      <c r="I420" t="str">
        <f>_xlfn.XLOOKUP(ohrm_timesheet_item[[#This Row],[employee_id]],hs_hr_employee[emp_number],hs_hr_employee[Employee Name],"NF",0,1)</f>
        <v>x_Ajit Singh</v>
      </c>
      <c r="J420" t="str">
        <f>_xlfn.XLOOKUP(ohrm_timesheet_item[[#This Row],[project_id]],ohrm_project[project_id],ohrm_project[name],"NF",0,1)</f>
        <v>C210701-P1 [AMERICANA-Phase1]</v>
      </c>
      <c r="K420" t="str">
        <f>_xlfn.XLOOKUP(ohrm_timesheet_item[[#This Row],[activity_id]],ohrm_project_activity[activity_id],ohrm_project_activity[name],"NF",0,1)</f>
        <v>Development</v>
      </c>
      <c r="L420" s="5">
        <f>ohrm_timesheet_item[[#This Row],[duration]]/60/60</f>
        <v>9</v>
      </c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</row>
    <row r="421" spans="1:55" x14ac:dyDescent="0.3">
      <c r="A421">
        <v>119</v>
      </c>
      <c r="C421">
        <v>436</v>
      </c>
      <c r="D421" s="1">
        <v>44671</v>
      </c>
      <c r="E421">
        <v>32400</v>
      </c>
      <c r="F421">
        <v>1</v>
      </c>
      <c r="G421">
        <v>11</v>
      </c>
      <c r="H421">
        <v>2</v>
      </c>
      <c r="I421" t="str">
        <f>_xlfn.XLOOKUP(ohrm_timesheet_item[[#This Row],[employee_id]],hs_hr_employee[emp_number],hs_hr_employee[Employee Name],"NF",0,1)</f>
        <v>x_Ajit Singh</v>
      </c>
      <c r="J421" t="str">
        <f>_xlfn.XLOOKUP(ohrm_timesheet_item[[#This Row],[project_id]],ohrm_project[project_id],ohrm_project[name],"NF",0,1)</f>
        <v>C210701-P1 [AMERICANA-Phase1]</v>
      </c>
      <c r="K421" t="str">
        <f>_xlfn.XLOOKUP(ohrm_timesheet_item[[#This Row],[activity_id]],ohrm_project_activity[activity_id],ohrm_project_activity[name],"NF",0,1)</f>
        <v>Development</v>
      </c>
      <c r="L421" s="5">
        <f>ohrm_timesheet_item[[#This Row],[duration]]/60/60</f>
        <v>9</v>
      </c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</row>
    <row r="422" spans="1:55" x14ac:dyDescent="0.3">
      <c r="A422">
        <v>119</v>
      </c>
      <c r="C422">
        <v>437</v>
      </c>
      <c r="D422" s="1">
        <v>44672</v>
      </c>
      <c r="E422">
        <v>32400</v>
      </c>
      <c r="F422">
        <v>1</v>
      </c>
      <c r="G422">
        <v>11</v>
      </c>
      <c r="H422">
        <v>2</v>
      </c>
      <c r="I422" t="str">
        <f>_xlfn.XLOOKUP(ohrm_timesheet_item[[#This Row],[employee_id]],hs_hr_employee[emp_number],hs_hr_employee[Employee Name],"NF",0,1)</f>
        <v>x_Ajit Singh</v>
      </c>
      <c r="J422" t="str">
        <f>_xlfn.XLOOKUP(ohrm_timesheet_item[[#This Row],[project_id]],ohrm_project[project_id],ohrm_project[name],"NF",0,1)</f>
        <v>C210701-P1 [AMERICANA-Phase1]</v>
      </c>
      <c r="K422" t="str">
        <f>_xlfn.XLOOKUP(ohrm_timesheet_item[[#This Row],[activity_id]],ohrm_project_activity[activity_id],ohrm_project_activity[name],"NF",0,1)</f>
        <v>Development</v>
      </c>
      <c r="L422" s="5">
        <f>ohrm_timesheet_item[[#This Row],[duration]]/60/60</f>
        <v>9</v>
      </c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</row>
    <row r="423" spans="1:55" x14ac:dyDescent="0.3">
      <c r="A423">
        <v>119</v>
      </c>
      <c r="C423">
        <v>438</v>
      </c>
      <c r="D423" s="1">
        <v>44673</v>
      </c>
      <c r="E423">
        <v>32400</v>
      </c>
      <c r="F423">
        <v>1</v>
      </c>
      <c r="G423">
        <v>11</v>
      </c>
      <c r="H423">
        <v>2</v>
      </c>
      <c r="I423" t="str">
        <f>_xlfn.XLOOKUP(ohrm_timesheet_item[[#This Row],[employee_id]],hs_hr_employee[emp_number],hs_hr_employee[Employee Name],"NF",0,1)</f>
        <v>x_Ajit Singh</v>
      </c>
      <c r="J423" t="str">
        <f>_xlfn.XLOOKUP(ohrm_timesheet_item[[#This Row],[project_id]],ohrm_project[project_id],ohrm_project[name],"NF",0,1)</f>
        <v>C210701-P1 [AMERICANA-Phase1]</v>
      </c>
      <c r="K423" t="str">
        <f>_xlfn.XLOOKUP(ohrm_timesheet_item[[#This Row],[activity_id]],ohrm_project_activity[activity_id],ohrm_project_activity[name],"NF",0,1)</f>
        <v>Development</v>
      </c>
      <c r="L423" s="5">
        <f>ohrm_timesheet_item[[#This Row],[duration]]/60/60</f>
        <v>9</v>
      </c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</row>
    <row r="424" spans="1:55" x14ac:dyDescent="0.3">
      <c r="A424">
        <v>109</v>
      </c>
      <c r="B424" t="s">
        <v>811</v>
      </c>
      <c r="C424">
        <v>439</v>
      </c>
      <c r="D424" s="1">
        <v>44651</v>
      </c>
      <c r="E424">
        <v>32400</v>
      </c>
      <c r="F424">
        <v>1</v>
      </c>
      <c r="G424">
        <v>7</v>
      </c>
      <c r="H424">
        <v>2</v>
      </c>
      <c r="I424" t="str">
        <f>_xlfn.XLOOKUP(ohrm_timesheet_item[[#This Row],[employee_id]],hs_hr_employee[emp_number],hs_hr_employee[Employee Name],"NF",0,1)</f>
        <v>Shekhar Sharma</v>
      </c>
      <c r="J424" t="str">
        <f>_xlfn.XLOOKUP(ohrm_timesheet_item[[#This Row],[project_id]],ohrm_project[project_id],ohrm_project[name],"NF",0,1)</f>
        <v>C210701-P1 [AMERICANA-Phase1]</v>
      </c>
      <c r="K424" t="str">
        <f>_xlfn.XLOOKUP(ohrm_timesheet_item[[#This Row],[activity_id]],ohrm_project_activity[activity_id],ohrm_project_activity[name],"NF",0,1)</f>
        <v>Development</v>
      </c>
      <c r="L424" s="5">
        <f>ohrm_timesheet_item[[#This Row],[duration]]/60/60</f>
        <v>9</v>
      </c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</row>
    <row r="425" spans="1:55" x14ac:dyDescent="0.3">
      <c r="A425">
        <v>109</v>
      </c>
      <c r="B425" t="s">
        <v>812</v>
      </c>
      <c r="C425">
        <v>440</v>
      </c>
      <c r="D425" s="1">
        <v>44652</v>
      </c>
      <c r="E425">
        <v>32400</v>
      </c>
      <c r="F425">
        <v>1</v>
      </c>
      <c r="G425">
        <v>7</v>
      </c>
      <c r="H425">
        <v>2</v>
      </c>
      <c r="I425" t="str">
        <f>_xlfn.XLOOKUP(ohrm_timesheet_item[[#This Row],[employee_id]],hs_hr_employee[emp_number],hs_hr_employee[Employee Name],"NF",0,1)</f>
        <v>Shekhar Sharma</v>
      </c>
      <c r="J425" t="str">
        <f>_xlfn.XLOOKUP(ohrm_timesheet_item[[#This Row],[project_id]],ohrm_project[project_id],ohrm_project[name],"NF",0,1)</f>
        <v>C210701-P1 [AMERICANA-Phase1]</v>
      </c>
      <c r="K425" t="str">
        <f>_xlfn.XLOOKUP(ohrm_timesheet_item[[#This Row],[activity_id]],ohrm_project_activity[activity_id],ohrm_project_activity[name],"NF",0,1)</f>
        <v>Development</v>
      </c>
      <c r="L425" s="5">
        <f>ohrm_timesheet_item[[#This Row],[duration]]/60/60</f>
        <v>9</v>
      </c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</row>
    <row r="426" spans="1:55" x14ac:dyDescent="0.3">
      <c r="A426">
        <v>110</v>
      </c>
      <c r="B426" t="s">
        <v>813</v>
      </c>
      <c r="C426">
        <v>441</v>
      </c>
      <c r="D426" s="1">
        <v>44648</v>
      </c>
      <c r="E426">
        <v>32400</v>
      </c>
      <c r="F426">
        <v>2</v>
      </c>
      <c r="G426">
        <v>13</v>
      </c>
      <c r="H426">
        <v>11</v>
      </c>
      <c r="I426" t="str">
        <f>_xlfn.XLOOKUP(ohrm_timesheet_item[[#This Row],[employee_id]],hs_hr_employee[emp_number],hs_hr_employee[Employee Name],"NF",0,1)</f>
        <v>x_Preeti Kaushik</v>
      </c>
      <c r="J426" t="str">
        <f>_xlfn.XLOOKUP(ohrm_timesheet_item[[#This Row],[project_id]],ohrm_project[project_id],ohrm_project[name],"NF",0,1)</f>
        <v>Z210101-TEQMANTRA-ORG</v>
      </c>
      <c r="K426" t="str">
        <f>_xlfn.XLOOKUP(ohrm_timesheet_item[[#This Row],[activity_id]],ohrm_project_activity[activity_id],ohrm_project_activity[name],"NF",0,1)</f>
        <v>Training</v>
      </c>
      <c r="L426" s="5">
        <f>ohrm_timesheet_item[[#This Row],[duration]]/60/60</f>
        <v>9</v>
      </c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</row>
    <row r="427" spans="1:55" x14ac:dyDescent="0.3">
      <c r="A427">
        <v>110</v>
      </c>
      <c r="B427" t="s">
        <v>814</v>
      </c>
      <c r="C427">
        <v>442</v>
      </c>
      <c r="D427" s="1">
        <v>44649</v>
      </c>
      <c r="E427">
        <v>32400</v>
      </c>
      <c r="F427">
        <v>2</v>
      </c>
      <c r="G427">
        <v>13</v>
      </c>
      <c r="H427">
        <v>11</v>
      </c>
      <c r="I427" t="str">
        <f>_xlfn.XLOOKUP(ohrm_timesheet_item[[#This Row],[employee_id]],hs_hr_employee[emp_number],hs_hr_employee[Employee Name],"NF",0,1)</f>
        <v>x_Preeti Kaushik</v>
      </c>
      <c r="J427" t="str">
        <f>_xlfn.XLOOKUP(ohrm_timesheet_item[[#This Row],[project_id]],ohrm_project[project_id],ohrm_project[name],"NF",0,1)</f>
        <v>Z210101-TEQMANTRA-ORG</v>
      </c>
      <c r="K427" t="str">
        <f>_xlfn.XLOOKUP(ohrm_timesheet_item[[#This Row],[activity_id]],ohrm_project_activity[activity_id],ohrm_project_activity[name],"NF",0,1)</f>
        <v>Training</v>
      </c>
      <c r="L427" s="5">
        <f>ohrm_timesheet_item[[#This Row],[duration]]/60/60</f>
        <v>9</v>
      </c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</row>
    <row r="428" spans="1:55" x14ac:dyDescent="0.3">
      <c r="A428">
        <v>113</v>
      </c>
      <c r="B428" t="s">
        <v>815</v>
      </c>
      <c r="C428">
        <v>443</v>
      </c>
      <c r="D428" s="1">
        <v>44655</v>
      </c>
      <c r="E428">
        <v>32400</v>
      </c>
      <c r="F428">
        <v>1</v>
      </c>
      <c r="G428">
        <v>7</v>
      </c>
      <c r="H428">
        <v>2</v>
      </c>
      <c r="I428" t="str">
        <f>_xlfn.XLOOKUP(ohrm_timesheet_item[[#This Row],[employee_id]],hs_hr_employee[emp_number],hs_hr_employee[Employee Name],"NF",0,1)</f>
        <v>Shekhar Sharma</v>
      </c>
      <c r="J428" t="str">
        <f>_xlfn.XLOOKUP(ohrm_timesheet_item[[#This Row],[project_id]],ohrm_project[project_id],ohrm_project[name],"NF",0,1)</f>
        <v>C210701-P1 [AMERICANA-Phase1]</v>
      </c>
      <c r="K428" t="str">
        <f>_xlfn.XLOOKUP(ohrm_timesheet_item[[#This Row],[activity_id]],ohrm_project_activity[activity_id],ohrm_project_activity[name],"NF",0,1)</f>
        <v>Development</v>
      </c>
      <c r="L428" s="5">
        <f>ohrm_timesheet_item[[#This Row],[duration]]/60/60</f>
        <v>9</v>
      </c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</row>
    <row r="429" spans="1:55" x14ac:dyDescent="0.3">
      <c r="A429">
        <v>110</v>
      </c>
      <c r="B429" t="s">
        <v>816</v>
      </c>
      <c r="C429">
        <v>444</v>
      </c>
      <c r="D429" s="1">
        <v>44650</v>
      </c>
      <c r="E429">
        <v>32400</v>
      </c>
      <c r="F429">
        <v>2</v>
      </c>
      <c r="G429">
        <v>13</v>
      </c>
      <c r="H429">
        <v>11</v>
      </c>
      <c r="I429" t="str">
        <f>_xlfn.XLOOKUP(ohrm_timesheet_item[[#This Row],[employee_id]],hs_hr_employee[emp_number],hs_hr_employee[Employee Name],"NF",0,1)</f>
        <v>x_Preeti Kaushik</v>
      </c>
      <c r="J429" t="str">
        <f>_xlfn.XLOOKUP(ohrm_timesheet_item[[#This Row],[project_id]],ohrm_project[project_id],ohrm_project[name],"NF",0,1)</f>
        <v>Z210101-TEQMANTRA-ORG</v>
      </c>
      <c r="K429" t="str">
        <f>_xlfn.XLOOKUP(ohrm_timesheet_item[[#This Row],[activity_id]],ohrm_project_activity[activity_id],ohrm_project_activity[name],"NF",0,1)</f>
        <v>Training</v>
      </c>
      <c r="L429" s="5">
        <f>ohrm_timesheet_item[[#This Row],[duration]]/60/60</f>
        <v>9</v>
      </c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</row>
    <row r="430" spans="1:55" x14ac:dyDescent="0.3">
      <c r="A430">
        <v>113</v>
      </c>
      <c r="B430" t="s">
        <v>817</v>
      </c>
      <c r="C430">
        <v>445</v>
      </c>
      <c r="D430" s="1">
        <v>44656</v>
      </c>
      <c r="E430">
        <v>32400</v>
      </c>
      <c r="F430">
        <v>1</v>
      </c>
      <c r="G430">
        <v>7</v>
      </c>
      <c r="H430">
        <v>2</v>
      </c>
      <c r="I430" t="str">
        <f>_xlfn.XLOOKUP(ohrm_timesheet_item[[#This Row],[employee_id]],hs_hr_employee[emp_number],hs_hr_employee[Employee Name],"NF",0,1)</f>
        <v>Shekhar Sharma</v>
      </c>
      <c r="J430" t="str">
        <f>_xlfn.XLOOKUP(ohrm_timesheet_item[[#This Row],[project_id]],ohrm_project[project_id],ohrm_project[name],"NF",0,1)</f>
        <v>C210701-P1 [AMERICANA-Phase1]</v>
      </c>
      <c r="K430" t="str">
        <f>_xlfn.XLOOKUP(ohrm_timesheet_item[[#This Row],[activity_id]],ohrm_project_activity[activity_id],ohrm_project_activity[name],"NF",0,1)</f>
        <v>Development</v>
      </c>
      <c r="L430" s="5">
        <f>ohrm_timesheet_item[[#This Row],[duration]]/60/60</f>
        <v>9</v>
      </c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</row>
    <row r="431" spans="1:55" x14ac:dyDescent="0.3">
      <c r="A431">
        <v>110</v>
      </c>
      <c r="B431" t="s">
        <v>818</v>
      </c>
      <c r="C431">
        <v>446</v>
      </c>
      <c r="D431" s="1">
        <v>44651</v>
      </c>
      <c r="E431">
        <v>32400</v>
      </c>
      <c r="F431">
        <v>2</v>
      </c>
      <c r="G431">
        <v>13</v>
      </c>
      <c r="H431">
        <v>11</v>
      </c>
      <c r="I431" t="str">
        <f>_xlfn.XLOOKUP(ohrm_timesheet_item[[#This Row],[employee_id]],hs_hr_employee[emp_number],hs_hr_employee[Employee Name],"NF",0,1)</f>
        <v>x_Preeti Kaushik</v>
      </c>
      <c r="J431" t="str">
        <f>_xlfn.XLOOKUP(ohrm_timesheet_item[[#This Row],[project_id]],ohrm_project[project_id],ohrm_project[name],"NF",0,1)</f>
        <v>Z210101-TEQMANTRA-ORG</v>
      </c>
      <c r="K431" t="str">
        <f>_xlfn.XLOOKUP(ohrm_timesheet_item[[#This Row],[activity_id]],ohrm_project_activity[activity_id],ohrm_project_activity[name],"NF",0,1)</f>
        <v>Training</v>
      </c>
      <c r="L431" s="5">
        <f>ohrm_timesheet_item[[#This Row],[duration]]/60/60</f>
        <v>9</v>
      </c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</row>
    <row r="432" spans="1:55" x14ac:dyDescent="0.3">
      <c r="A432">
        <v>113</v>
      </c>
      <c r="B432" t="s">
        <v>819</v>
      </c>
      <c r="C432">
        <v>447</v>
      </c>
      <c r="D432" s="1">
        <v>44657</v>
      </c>
      <c r="E432">
        <v>32400</v>
      </c>
      <c r="F432">
        <v>1</v>
      </c>
      <c r="G432">
        <v>7</v>
      </c>
      <c r="H432">
        <v>2</v>
      </c>
      <c r="I432" t="str">
        <f>_xlfn.XLOOKUP(ohrm_timesheet_item[[#This Row],[employee_id]],hs_hr_employee[emp_number],hs_hr_employee[Employee Name],"NF",0,1)</f>
        <v>Shekhar Sharma</v>
      </c>
      <c r="J432" t="str">
        <f>_xlfn.XLOOKUP(ohrm_timesheet_item[[#This Row],[project_id]],ohrm_project[project_id],ohrm_project[name],"NF",0,1)</f>
        <v>C210701-P1 [AMERICANA-Phase1]</v>
      </c>
      <c r="K432" t="str">
        <f>_xlfn.XLOOKUP(ohrm_timesheet_item[[#This Row],[activity_id]],ohrm_project_activity[activity_id],ohrm_project_activity[name],"NF",0,1)</f>
        <v>Development</v>
      </c>
      <c r="L432" s="5">
        <f>ohrm_timesheet_item[[#This Row],[duration]]/60/60</f>
        <v>9</v>
      </c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</row>
    <row r="433" spans="1:55" x14ac:dyDescent="0.3">
      <c r="A433">
        <v>110</v>
      </c>
      <c r="B433" t="s">
        <v>820</v>
      </c>
      <c r="C433">
        <v>448</v>
      </c>
      <c r="D433" s="1">
        <v>44652</v>
      </c>
      <c r="E433">
        <v>32400</v>
      </c>
      <c r="F433">
        <v>2</v>
      </c>
      <c r="G433">
        <v>13</v>
      </c>
      <c r="H433">
        <v>11</v>
      </c>
      <c r="I433" t="str">
        <f>_xlfn.XLOOKUP(ohrm_timesheet_item[[#This Row],[employee_id]],hs_hr_employee[emp_number],hs_hr_employee[Employee Name],"NF",0,1)</f>
        <v>x_Preeti Kaushik</v>
      </c>
      <c r="J433" t="str">
        <f>_xlfn.XLOOKUP(ohrm_timesheet_item[[#This Row],[project_id]],ohrm_project[project_id],ohrm_project[name],"NF",0,1)</f>
        <v>Z210101-TEQMANTRA-ORG</v>
      </c>
      <c r="K433" t="str">
        <f>_xlfn.XLOOKUP(ohrm_timesheet_item[[#This Row],[activity_id]],ohrm_project_activity[activity_id],ohrm_project_activity[name],"NF",0,1)</f>
        <v>Training</v>
      </c>
      <c r="L433" s="5">
        <f>ohrm_timesheet_item[[#This Row],[duration]]/60/60</f>
        <v>9</v>
      </c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</row>
    <row r="434" spans="1:55" x14ac:dyDescent="0.3">
      <c r="A434">
        <v>113</v>
      </c>
      <c r="B434" t="s">
        <v>821</v>
      </c>
      <c r="C434">
        <v>449</v>
      </c>
      <c r="D434" s="1">
        <v>44658</v>
      </c>
      <c r="E434">
        <v>32400</v>
      </c>
      <c r="F434">
        <v>1</v>
      </c>
      <c r="G434">
        <v>7</v>
      </c>
      <c r="H434">
        <v>2</v>
      </c>
      <c r="I434" t="str">
        <f>_xlfn.XLOOKUP(ohrm_timesheet_item[[#This Row],[employee_id]],hs_hr_employee[emp_number],hs_hr_employee[Employee Name],"NF",0,1)</f>
        <v>Shekhar Sharma</v>
      </c>
      <c r="J434" t="str">
        <f>_xlfn.XLOOKUP(ohrm_timesheet_item[[#This Row],[project_id]],ohrm_project[project_id],ohrm_project[name],"NF",0,1)</f>
        <v>C210701-P1 [AMERICANA-Phase1]</v>
      </c>
      <c r="K434" t="str">
        <f>_xlfn.XLOOKUP(ohrm_timesheet_item[[#This Row],[activity_id]],ohrm_project_activity[activity_id],ohrm_project_activity[name],"NF",0,1)</f>
        <v>Development</v>
      </c>
      <c r="L434" s="5">
        <f>ohrm_timesheet_item[[#This Row],[duration]]/60/60</f>
        <v>9</v>
      </c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</row>
    <row r="435" spans="1:55" x14ac:dyDescent="0.3">
      <c r="A435">
        <v>113</v>
      </c>
      <c r="B435" t="s">
        <v>822</v>
      </c>
      <c r="C435">
        <v>450</v>
      </c>
      <c r="D435" s="1">
        <v>44659</v>
      </c>
      <c r="E435">
        <v>32400</v>
      </c>
      <c r="F435">
        <v>1</v>
      </c>
      <c r="G435">
        <v>7</v>
      </c>
      <c r="H435">
        <v>2</v>
      </c>
      <c r="I435" t="str">
        <f>_xlfn.XLOOKUP(ohrm_timesheet_item[[#This Row],[employee_id]],hs_hr_employee[emp_number],hs_hr_employee[Employee Name],"NF",0,1)</f>
        <v>Shekhar Sharma</v>
      </c>
      <c r="J435" t="str">
        <f>_xlfn.XLOOKUP(ohrm_timesheet_item[[#This Row],[project_id]],ohrm_project[project_id],ohrm_project[name],"NF",0,1)</f>
        <v>C210701-P1 [AMERICANA-Phase1]</v>
      </c>
      <c r="K435" t="str">
        <f>_xlfn.XLOOKUP(ohrm_timesheet_item[[#This Row],[activity_id]],ohrm_project_activity[activity_id],ohrm_project_activity[name],"NF",0,1)</f>
        <v>Development</v>
      </c>
      <c r="L435" s="5">
        <f>ohrm_timesheet_item[[#This Row],[duration]]/60/60</f>
        <v>9</v>
      </c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</row>
    <row r="436" spans="1:55" x14ac:dyDescent="0.3">
      <c r="A436">
        <v>112</v>
      </c>
      <c r="B436" t="s">
        <v>823</v>
      </c>
      <c r="C436">
        <v>451</v>
      </c>
      <c r="D436" s="1">
        <v>44655</v>
      </c>
      <c r="E436">
        <v>32400</v>
      </c>
      <c r="F436">
        <v>2</v>
      </c>
      <c r="G436">
        <v>13</v>
      </c>
      <c r="H436">
        <v>11</v>
      </c>
      <c r="I436" t="str">
        <f>_xlfn.XLOOKUP(ohrm_timesheet_item[[#This Row],[employee_id]],hs_hr_employee[emp_number],hs_hr_employee[Employee Name],"NF",0,1)</f>
        <v>x_Preeti Kaushik</v>
      </c>
      <c r="J436" t="str">
        <f>_xlfn.XLOOKUP(ohrm_timesheet_item[[#This Row],[project_id]],ohrm_project[project_id],ohrm_project[name],"NF",0,1)</f>
        <v>Z210101-TEQMANTRA-ORG</v>
      </c>
      <c r="K436" t="str">
        <f>_xlfn.XLOOKUP(ohrm_timesheet_item[[#This Row],[activity_id]],ohrm_project_activity[activity_id],ohrm_project_activity[name],"NF",0,1)</f>
        <v>Training</v>
      </c>
      <c r="L436" s="5">
        <f>ohrm_timesheet_item[[#This Row],[duration]]/60/60</f>
        <v>9</v>
      </c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</row>
    <row r="437" spans="1:55" x14ac:dyDescent="0.3">
      <c r="A437">
        <v>116</v>
      </c>
      <c r="B437" t="s">
        <v>824</v>
      </c>
      <c r="C437">
        <v>452</v>
      </c>
      <c r="D437" s="1">
        <v>44662</v>
      </c>
      <c r="E437">
        <v>32400</v>
      </c>
      <c r="F437">
        <v>1</v>
      </c>
      <c r="G437">
        <v>7</v>
      </c>
      <c r="H437">
        <v>2</v>
      </c>
      <c r="I437" t="str">
        <f>_xlfn.XLOOKUP(ohrm_timesheet_item[[#This Row],[employee_id]],hs_hr_employee[emp_number],hs_hr_employee[Employee Name],"NF",0,1)</f>
        <v>Shekhar Sharma</v>
      </c>
      <c r="J437" t="str">
        <f>_xlfn.XLOOKUP(ohrm_timesheet_item[[#This Row],[project_id]],ohrm_project[project_id],ohrm_project[name],"NF",0,1)</f>
        <v>C210701-P1 [AMERICANA-Phase1]</v>
      </c>
      <c r="K437" t="str">
        <f>_xlfn.XLOOKUP(ohrm_timesheet_item[[#This Row],[activity_id]],ohrm_project_activity[activity_id],ohrm_project_activity[name],"NF",0,1)</f>
        <v>Development</v>
      </c>
      <c r="L437" s="5">
        <f>ohrm_timesheet_item[[#This Row],[duration]]/60/60</f>
        <v>9</v>
      </c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</row>
    <row r="438" spans="1:55" x14ac:dyDescent="0.3">
      <c r="A438">
        <v>112</v>
      </c>
      <c r="B438" t="s">
        <v>825</v>
      </c>
      <c r="C438">
        <v>453</v>
      </c>
      <c r="D438" s="1">
        <v>44656</v>
      </c>
      <c r="E438">
        <v>32400</v>
      </c>
      <c r="F438">
        <v>2</v>
      </c>
      <c r="G438">
        <v>13</v>
      </c>
      <c r="H438">
        <v>11</v>
      </c>
      <c r="I438" t="str">
        <f>_xlfn.XLOOKUP(ohrm_timesheet_item[[#This Row],[employee_id]],hs_hr_employee[emp_number],hs_hr_employee[Employee Name],"NF",0,1)</f>
        <v>x_Preeti Kaushik</v>
      </c>
      <c r="J438" t="str">
        <f>_xlfn.XLOOKUP(ohrm_timesheet_item[[#This Row],[project_id]],ohrm_project[project_id],ohrm_project[name],"NF",0,1)</f>
        <v>Z210101-TEQMANTRA-ORG</v>
      </c>
      <c r="K438" t="str">
        <f>_xlfn.XLOOKUP(ohrm_timesheet_item[[#This Row],[activity_id]],ohrm_project_activity[activity_id],ohrm_project_activity[name],"NF",0,1)</f>
        <v>Training</v>
      </c>
      <c r="L438" s="5">
        <f>ohrm_timesheet_item[[#This Row],[duration]]/60/60</f>
        <v>9</v>
      </c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</row>
    <row r="439" spans="1:55" x14ac:dyDescent="0.3">
      <c r="A439">
        <v>116</v>
      </c>
      <c r="B439" t="s">
        <v>826</v>
      </c>
      <c r="C439">
        <v>454</v>
      </c>
      <c r="D439" s="1">
        <v>44663</v>
      </c>
      <c r="E439">
        <v>32400</v>
      </c>
      <c r="F439">
        <v>1</v>
      </c>
      <c r="G439">
        <v>7</v>
      </c>
      <c r="H439">
        <v>2</v>
      </c>
      <c r="I439" t="str">
        <f>_xlfn.XLOOKUP(ohrm_timesheet_item[[#This Row],[employee_id]],hs_hr_employee[emp_number],hs_hr_employee[Employee Name],"NF",0,1)</f>
        <v>Shekhar Sharma</v>
      </c>
      <c r="J439" t="str">
        <f>_xlfn.XLOOKUP(ohrm_timesheet_item[[#This Row],[project_id]],ohrm_project[project_id],ohrm_project[name],"NF",0,1)</f>
        <v>C210701-P1 [AMERICANA-Phase1]</v>
      </c>
      <c r="K439" t="str">
        <f>_xlfn.XLOOKUP(ohrm_timesheet_item[[#This Row],[activity_id]],ohrm_project_activity[activity_id],ohrm_project_activity[name],"NF",0,1)</f>
        <v>Development</v>
      </c>
      <c r="L439" s="5">
        <f>ohrm_timesheet_item[[#This Row],[duration]]/60/60</f>
        <v>9</v>
      </c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</row>
    <row r="440" spans="1:55" x14ac:dyDescent="0.3">
      <c r="A440">
        <v>112</v>
      </c>
      <c r="B440" t="s">
        <v>827</v>
      </c>
      <c r="C440">
        <v>455</v>
      </c>
      <c r="D440" s="1">
        <v>44657</v>
      </c>
      <c r="E440">
        <v>32400</v>
      </c>
      <c r="F440">
        <v>2</v>
      </c>
      <c r="G440">
        <v>13</v>
      </c>
      <c r="H440">
        <v>11</v>
      </c>
      <c r="I440" t="str">
        <f>_xlfn.XLOOKUP(ohrm_timesheet_item[[#This Row],[employee_id]],hs_hr_employee[emp_number],hs_hr_employee[Employee Name],"NF",0,1)</f>
        <v>x_Preeti Kaushik</v>
      </c>
      <c r="J440" t="str">
        <f>_xlfn.XLOOKUP(ohrm_timesheet_item[[#This Row],[project_id]],ohrm_project[project_id],ohrm_project[name],"NF",0,1)</f>
        <v>Z210101-TEQMANTRA-ORG</v>
      </c>
      <c r="K440" t="str">
        <f>_xlfn.XLOOKUP(ohrm_timesheet_item[[#This Row],[activity_id]],ohrm_project_activity[activity_id],ohrm_project_activity[name],"NF",0,1)</f>
        <v>Training</v>
      </c>
      <c r="L440" s="5">
        <f>ohrm_timesheet_item[[#This Row],[duration]]/60/60</f>
        <v>9</v>
      </c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</row>
    <row r="441" spans="1:55" x14ac:dyDescent="0.3">
      <c r="A441">
        <v>112</v>
      </c>
      <c r="B441" t="s">
        <v>828</v>
      </c>
      <c r="C441">
        <v>456</v>
      </c>
      <c r="D441" s="1">
        <v>44658</v>
      </c>
      <c r="E441">
        <v>32400</v>
      </c>
      <c r="F441">
        <v>2</v>
      </c>
      <c r="G441">
        <v>13</v>
      </c>
      <c r="H441">
        <v>11</v>
      </c>
      <c r="I441" t="str">
        <f>_xlfn.XLOOKUP(ohrm_timesheet_item[[#This Row],[employee_id]],hs_hr_employee[emp_number],hs_hr_employee[Employee Name],"NF",0,1)</f>
        <v>x_Preeti Kaushik</v>
      </c>
      <c r="J441" t="str">
        <f>_xlfn.XLOOKUP(ohrm_timesheet_item[[#This Row],[project_id]],ohrm_project[project_id],ohrm_project[name],"NF",0,1)</f>
        <v>Z210101-TEQMANTRA-ORG</v>
      </c>
      <c r="K441" t="str">
        <f>_xlfn.XLOOKUP(ohrm_timesheet_item[[#This Row],[activity_id]],ohrm_project_activity[activity_id],ohrm_project_activity[name],"NF",0,1)</f>
        <v>Training</v>
      </c>
      <c r="L441" s="5">
        <f>ohrm_timesheet_item[[#This Row],[duration]]/60/60</f>
        <v>9</v>
      </c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</row>
    <row r="442" spans="1:55" x14ac:dyDescent="0.3">
      <c r="A442">
        <v>112</v>
      </c>
      <c r="B442" t="s">
        <v>829</v>
      </c>
      <c r="C442">
        <v>457</v>
      </c>
      <c r="D442" s="1">
        <v>44659</v>
      </c>
      <c r="E442">
        <v>32400</v>
      </c>
      <c r="F442">
        <v>2</v>
      </c>
      <c r="G442">
        <v>13</v>
      </c>
      <c r="H442">
        <v>11</v>
      </c>
      <c r="I442" t="str">
        <f>_xlfn.XLOOKUP(ohrm_timesheet_item[[#This Row],[employee_id]],hs_hr_employee[emp_number],hs_hr_employee[Employee Name],"NF",0,1)</f>
        <v>x_Preeti Kaushik</v>
      </c>
      <c r="J442" t="str">
        <f>_xlfn.XLOOKUP(ohrm_timesheet_item[[#This Row],[project_id]],ohrm_project[project_id],ohrm_project[name],"NF",0,1)</f>
        <v>Z210101-TEQMANTRA-ORG</v>
      </c>
      <c r="K442" t="str">
        <f>_xlfn.XLOOKUP(ohrm_timesheet_item[[#This Row],[activity_id]],ohrm_project_activity[activity_id],ohrm_project_activity[name],"NF",0,1)</f>
        <v>Training</v>
      </c>
      <c r="L442" s="5">
        <f>ohrm_timesheet_item[[#This Row],[duration]]/60/60</f>
        <v>9</v>
      </c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</row>
    <row r="443" spans="1:55" x14ac:dyDescent="0.3">
      <c r="A443">
        <v>116</v>
      </c>
      <c r="B443" t="s">
        <v>830</v>
      </c>
      <c r="C443">
        <v>458</v>
      </c>
      <c r="D443" s="1">
        <v>44664</v>
      </c>
      <c r="E443">
        <v>32400</v>
      </c>
      <c r="F443">
        <v>1</v>
      </c>
      <c r="G443">
        <v>7</v>
      </c>
      <c r="H443">
        <v>2</v>
      </c>
      <c r="I443" t="str">
        <f>_xlfn.XLOOKUP(ohrm_timesheet_item[[#This Row],[employee_id]],hs_hr_employee[emp_number],hs_hr_employee[Employee Name],"NF",0,1)</f>
        <v>Shekhar Sharma</v>
      </c>
      <c r="J443" t="str">
        <f>_xlfn.XLOOKUP(ohrm_timesheet_item[[#This Row],[project_id]],ohrm_project[project_id],ohrm_project[name],"NF",0,1)</f>
        <v>C210701-P1 [AMERICANA-Phase1]</v>
      </c>
      <c r="K443" t="str">
        <f>_xlfn.XLOOKUP(ohrm_timesheet_item[[#This Row],[activity_id]],ohrm_project_activity[activity_id],ohrm_project_activity[name],"NF",0,1)</f>
        <v>Development</v>
      </c>
      <c r="L443" s="5">
        <f>ohrm_timesheet_item[[#This Row],[duration]]/60/60</f>
        <v>9</v>
      </c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</row>
    <row r="444" spans="1:55" x14ac:dyDescent="0.3">
      <c r="A444">
        <v>114</v>
      </c>
      <c r="B444" t="s">
        <v>831</v>
      </c>
      <c r="C444">
        <v>459</v>
      </c>
      <c r="D444" s="1">
        <v>44662</v>
      </c>
      <c r="E444">
        <v>32400</v>
      </c>
      <c r="F444">
        <v>2</v>
      </c>
      <c r="G444">
        <v>13</v>
      </c>
      <c r="H444">
        <v>11</v>
      </c>
      <c r="I444" t="str">
        <f>_xlfn.XLOOKUP(ohrm_timesheet_item[[#This Row],[employee_id]],hs_hr_employee[emp_number],hs_hr_employee[Employee Name],"NF",0,1)</f>
        <v>x_Preeti Kaushik</v>
      </c>
      <c r="J444" t="str">
        <f>_xlfn.XLOOKUP(ohrm_timesheet_item[[#This Row],[project_id]],ohrm_project[project_id],ohrm_project[name],"NF",0,1)</f>
        <v>Z210101-TEQMANTRA-ORG</v>
      </c>
      <c r="K444" t="str">
        <f>_xlfn.XLOOKUP(ohrm_timesheet_item[[#This Row],[activity_id]],ohrm_project_activity[activity_id],ohrm_project_activity[name],"NF",0,1)</f>
        <v>Training</v>
      </c>
      <c r="L444" s="5">
        <f>ohrm_timesheet_item[[#This Row],[duration]]/60/60</f>
        <v>9</v>
      </c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</row>
    <row r="445" spans="1:55" x14ac:dyDescent="0.3">
      <c r="A445">
        <v>116</v>
      </c>
      <c r="B445" t="s">
        <v>832</v>
      </c>
      <c r="C445">
        <v>460</v>
      </c>
      <c r="D445" s="1">
        <v>44665</v>
      </c>
      <c r="E445">
        <v>32400</v>
      </c>
      <c r="F445">
        <v>1</v>
      </c>
      <c r="G445">
        <v>7</v>
      </c>
      <c r="H445">
        <v>2</v>
      </c>
      <c r="I445" t="str">
        <f>_xlfn.XLOOKUP(ohrm_timesheet_item[[#This Row],[employee_id]],hs_hr_employee[emp_number],hs_hr_employee[Employee Name],"NF",0,1)</f>
        <v>Shekhar Sharma</v>
      </c>
      <c r="J445" t="str">
        <f>_xlfn.XLOOKUP(ohrm_timesheet_item[[#This Row],[project_id]],ohrm_project[project_id],ohrm_project[name],"NF",0,1)</f>
        <v>C210701-P1 [AMERICANA-Phase1]</v>
      </c>
      <c r="K445" t="str">
        <f>_xlfn.XLOOKUP(ohrm_timesheet_item[[#This Row],[activity_id]],ohrm_project_activity[activity_id],ohrm_project_activity[name],"NF",0,1)</f>
        <v>Development</v>
      </c>
      <c r="L445" s="5">
        <f>ohrm_timesheet_item[[#This Row],[duration]]/60/60</f>
        <v>9</v>
      </c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</row>
    <row r="446" spans="1:55" x14ac:dyDescent="0.3">
      <c r="A446">
        <v>114</v>
      </c>
      <c r="B446" t="s">
        <v>833</v>
      </c>
      <c r="C446">
        <v>461</v>
      </c>
      <c r="D446" s="1">
        <v>44663</v>
      </c>
      <c r="E446">
        <v>32400</v>
      </c>
      <c r="F446">
        <v>2</v>
      </c>
      <c r="G446">
        <v>13</v>
      </c>
      <c r="H446">
        <v>11</v>
      </c>
      <c r="I446" t="str">
        <f>_xlfn.XLOOKUP(ohrm_timesheet_item[[#This Row],[employee_id]],hs_hr_employee[emp_number],hs_hr_employee[Employee Name],"NF",0,1)</f>
        <v>x_Preeti Kaushik</v>
      </c>
      <c r="J446" t="str">
        <f>_xlfn.XLOOKUP(ohrm_timesheet_item[[#This Row],[project_id]],ohrm_project[project_id],ohrm_project[name],"NF",0,1)</f>
        <v>Z210101-TEQMANTRA-ORG</v>
      </c>
      <c r="K446" t="str">
        <f>_xlfn.XLOOKUP(ohrm_timesheet_item[[#This Row],[activity_id]],ohrm_project_activity[activity_id],ohrm_project_activity[name],"NF",0,1)</f>
        <v>Training</v>
      </c>
      <c r="L446" s="5">
        <f>ohrm_timesheet_item[[#This Row],[duration]]/60/60</f>
        <v>9</v>
      </c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</row>
    <row r="447" spans="1:55" x14ac:dyDescent="0.3">
      <c r="A447">
        <v>114</v>
      </c>
      <c r="B447" t="s">
        <v>834</v>
      </c>
      <c r="C447">
        <v>462</v>
      </c>
      <c r="D447" s="1">
        <v>44664</v>
      </c>
      <c r="E447">
        <v>32400</v>
      </c>
      <c r="F447">
        <v>2</v>
      </c>
      <c r="G447">
        <v>13</v>
      </c>
      <c r="H447">
        <v>11</v>
      </c>
      <c r="I447" t="str">
        <f>_xlfn.XLOOKUP(ohrm_timesheet_item[[#This Row],[employee_id]],hs_hr_employee[emp_number],hs_hr_employee[Employee Name],"NF",0,1)</f>
        <v>x_Preeti Kaushik</v>
      </c>
      <c r="J447" t="str">
        <f>_xlfn.XLOOKUP(ohrm_timesheet_item[[#This Row],[project_id]],ohrm_project[project_id],ohrm_project[name],"NF",0,1)</f>
        <v>Z210101-TEQMANTRA-ORG</v>
      </c>
      <c r="K447" t="str">
        <f>_xlfn.XLOOKUP(ohrm_timesheet_item[[#This Row],[activity_id]],ohrm_project_activity[activity_id],ohrm_project_activity[name],"NF",0,1)</f>
        <v>Training</v>
      </c>
      <c r="L447" s="5">
        <f>ohrm_timesheet_item[[#This Row],[duration]]/60/60</f>
        <v>9</v>
      </c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</row>
    <row r="448" spans="1:55" x14ac:dyDescent="0.3">
      <c r="A448">
        <v>114</v>
      </c>
      <c r="B448" t="s">
        <v>835</v>
      </c>
      <c r="C448">
        <v>463</v>
      </c>
      <c r="D448" s="1">
        <v>44665</v>
      </c>
      <c r="E448">
        <v>32400</v>
      </c>
      <c r="F448">
        <v>2</v>
      </c>
      <c r="G448">
        <v>13</v>
      </c>
      <c r="H448">
        <v>11</v>
      </c>
      <c r="I448" t="str">
        <f>_xlfn.XLOOKUP(ohrm_timesheet_item[[#This Row],[employee_id]],hs_hr_employee[emp_number],hs_hr_employee[Employee Name],"NF",0,1)</f>
        <v>x_Preeti Kaushik</v>
      </c>
      <c r="J448" t="str">
        <f>_xlfn.XLOOKUP(ohrm_timesheet_item[[#This Row],[project_id]],ohrm_project[project_id],ohrm_project[name],"NF",0,1)</f>
        <v>Z210101-TEQMANTRA-ORG</v>
      </c>
      <c r="K448" t="str">
        <f>_xlfn.XLOOKUP(ohrm_timesheet_item[[#This Row],[activity_id]],ohrm_project_activity[activity_id],ohrm_project_activity[name],"NF",0,1)</f>
        <v>Training</v>
      </c>
      <c r="L448" s="5">
        <f>ohrm_timesheet_item[[#This Row],[duration]]/60/60</f>
        <v>9</v>
      </c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</row>
    <row r="449" spans="1:55" x14ac:dyDescent="0.3">
      <c r="A449">
        <v>114</v>
      </c>
      <c r="B449" t="s">
        <v>836</v>
      </c>
      <c r="C449">
        <v>464</v>
      </c>
      <c r="D449" s="1">
        <v>44666</v>
      </c>
      <c r="E449">
        <v>32400</v>
      </c>
      <c r="F449">
        <v>2</v>
      </c>
      <c r="G449">
        <v>13</v>
      </c>
      <c r="H449">
        <v>11</v>
      </c>
      <c r="I449" t="str">
        <f>_xlfn.XLOOKUP(ohrm_timesheet_item[[#This Row],[employee_id]],hs_hr_employee[emp_number],hs_hr_employee[Employee Name],"NF",0,1)</f>
        <v>x_Preeti Kaushik</v>
      </c>
      <c r="J449" t="str">
        <f>_xlfn.XLOOKUP(ohrm_timesheet_item[[#This Row],[project_id]],ohrm_project[project_id],ohrm_project[name],"NF",0,1)</f>
        <v>Z210101-TEQMANTRA-ORG</v>
      </c>
      <c r="K449" t="str">
        <f>_xlfn.XLOOKUP(ohrm_timesheet_item[[#This Row],[activity_id]],ohrm_project_activity[activity_id],ohrm_project_activity[name],"NF",0,1)</f>
        <v>Training</v>
      </c>
      <c r="L449" s="5">
        <f>ohrm_timesheet_item[[#This Row],[duration]]/60/60</f>
        <v>9</v>
      </c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</row>
    <row r="450" spans="1:55" x14ac:dyDescent="0.3">
      <c r="A450">
        <v>116</v>
      </c>
      <c r="B450" t="s">
        <v>837</v>
      </c>
      <c r="C450">
        <v>465</v>
      </c>
      <c r="D450" s="1">
        <v>44666</v>
      </c>
      <c r="E450">
        <v>32400</v>
      </c>
      <c r="F450">
        <v>1</v>
      </c>
      <c r="G450">
        <v>7</v>
      </c>
      <c r="H450">
        <v>2</v>
      </c>
      <c r="I450" t="str">
        <f>_xlfn.XLOOKUP(ohrm_timesheet_item[[#This Row],[employee_id]],hs_hr_employee[emp_number],hs_hr_employee[Employee Name],"NF",0,1)</f>
        <v>Shekhar Sharma</v>
      </c>
      <c r="J450" t="str">
        <f>_xlfn.XLOOKUP(ohrm_timesheet_item[[#This Row],[project_id]],ohrm_project[project_id],ohrm_project[name],"NF",0,1)</f>
        <v>C210701-P1 [AMERICANA-Phase1]</v>
      </c>
      <c r="K450" t="str">
        <f>_xlfn.XLOOKUP(ohrm_timesheet_item[[#This Row],[activity_id]],ohrm_project_activity[activity_id],ohrm_project_activity[name],"NF",0,1)</f>
        <v>Development</v>
      </c>
      <c r="L450" s="5">
        <f>ohrm_timesheet_item[[#This Row],[duration]]/60/60</f>
        <v>9</v>
      </c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</row>
    <row r="451" spans="1:55" x14ac:dyDescent="0.3">
      <c r="A451">
        <v>123</v>
      </c>
      <c r="B451" t="s">
        <v>838</v>
      </c>
      <c r="C451">
        <v>466</v>
      </c>
      <c r="D451" s="1">
        <v>44669</v>
      </c>
      <c r="E451">
        <v>32400</v>
      </c>
      <c r="F451">
        <v>5</v>
      </c>
      <c r="G451">
        <v>13</v>
      </c>
      <c r="H451">
        <v>47</v>
      </c>
      <c r="I451" t="str">
        <f>_xlfn.XLOOKUP(ohrm_timesheet_item[[#This Row],[employee_id]],hs_hr_employee[emp_number],hs_hr_employee[Employee Name],"NF",0,1)</f>
        <v>x_Preeti Kaushik</v>
      </c>
      <c r="J451" t="str">
        <f>_xlfn.XLOOKUP(ohrm_timesheet_item[[#This Row],[project_id]],ohrm_project[project_id],ohrm_project[name],"NF",0,1)</f>
        <v>C220401-B1 [NTPC-TrainingBatch1]</v>
      </c>
      <c r="K451" t="str">
        <f>_xlfn.XLOOKUP(ohrm_timesheet_item[[#This Row],[activity_id]],ohrm_project_activity[activity_id],ohrm_project_activity[name],"NF",0,1)</f>
        <v>Training</v>
      </c>
      <c r="L451" s="5">
        <f>ohrm_timesheet_item[[#This Row],[duration]]/60/60</f>
        <v>9</v>
      </c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</row>
    <row r="452" spans="1:55" x14ac:dyDescent="0.3">
      <c r="A452">
        <v>123</v>
      </c>
      <c r="B452" t="s">
        <v>838</v>
      </c>
      <c r="C452">
        <v>467</v>
      </c>
      <c r="D452" s="1">
        <v>44670</v>
      </c>
      <c r="E452">
        <v>32400</v>
      </c>
      <c r="F452">
        <v>5</v>
      </c>
      <c r="G452">
        <v>13</v>
      </c>
      <c r="H452">
        <v>47</v>
      </c>
      <c r="I452" t="str">
        <f>_xlfn.XLOOKUP(ohrm_timesheet_item[[#This Row],[employee_id]],hs_hr_employee[emp_number],hs_hr_employee[Employee Name],"NF",0,1)</f>
        <v>x_Preeti Kaushik</v>
      </c>
      <c r="J452" t="str">
        <f>_xlfn.XLOOKUP(ohrm_timesheet_item[[#This Row],[project_id]],ohrm_project[project_id],ohrm_project[name],"NF",0,1)</f>
        <v>C220401-B1 [NTPC-TrainingBatch1]</v>
      </c>
      <c r="K452" t="str">
        <f>_xlfn.XLOOKUP(ohrm_timesheet_item[[#This Row],[activity_id]],ohrm_project_activity[activity_id],ohrm_project_activity[name],"NF",0,1)</f>
        <v>Training</v>
      </c>
      <c r="L452" s="5">
        <f>ohrm_timesheet_item[[#This Row],[duration]]/60/60</f>
        <v>9</v>
      </c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</row>
    <row r="453" spans="1:55" x14ac:dyDescent="0.3">
      <c r="A453">
        <v>123</v>
      </c>
      <c r="B453" t="s">
        <v>839</v>
      </c>
      <c r="C453">
        <v>468</v>
      </c>
      <c r="D453" s="1">
        <v>44671</v>
      </c>
      <c r="E453">
        <v>0</v>
      </c>
      <c r="F453">
        <v>5</v>
      </c>
      <c r="G453">
        <v>13</v>
      </c>
      <c r="H453">
        <v>47</v>
      </c>
      <c r="I453" t="str">
        <f>_xlfn.XLOOKUP(ohrm_timesheet_item[[#This Row],[employee_id]],hs_hr_employee[emp_number],hs_hr_employee[Employee Name],"NF",0,1)</f>
        <v>x_Preeti Kaushik</v>
      </c>
      <c r="J453" t="str">
        <f>_xlfn.XLOOKUP(ohrm_timesheet_item[[#This Row],[project_id]],ohrm_project[project_id],ohrm_project[name],"NF",0,1)</f>
        <v>C220401-B1 [NTPC-TrainingBatch1]</v>
      </c>
      <c r="K453" t="str">
        <f>_xlfn.XLOOKUP(ohrm_timesheet_item[[#This Row],[activity_id]],ohrm_project_activity[activity_id],ohrm_project_activity[name],"NF",0,1)</f>
        <v>Training</v>
      </c>
      <c r="L453" s="5">
        <f>ohrm_timesheet_item[[#This Row],[duration]]/60/60</f>
        <v>0</v>
      </c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</row>
    <row r="454" spans="1:55" x14ac:dyDescent="0.3">
      <c r="A454">
        <v>115</v>
      </c>
      <c r="B454" t="s">
        <v>840</v>
      </c>
      <c r="C454">
        <v>469</v>
      </c>
      <c r="D454" s="1">
        <v>44669</v>
      </c>
      <c r="E454">
        <v>32400</v>
      </c>
      <c r="F454">
        <v>1</v>
      </c>
      <c r="G454">
        <v>7</v>
      </c>
      <c r="H454">
        <v>2</v>
      </c>
      <c r="I454" t="str">
        <f>_xlfn.XLOOKUP(ohrm_timesheet_item[[#This Row],[employee_id]],hs_hr_employee[emp_number],hs_hr_employee[Employee Name],"NF",0,1)</f>
        <v>Shekhar Sharma</v>
      </c>
      <c r="J454" t="str">
        <f>_xlfn.XLOOKUP(ohrm_timesheet_item[[#This Row],[project_id]],ohrm_project[project_id],ohrm_project[name],"NF",0,1)</f>
        <v>C210701-P1 [AMERICANA-Phase1]</v>
      </c>
      <c r="K454" t="str">
        <f>_xlfn.XLOOKUP(ohrm_timesheet_item[[#This Row],[activity_id]],ohrm_project_activity[activity_id],ohrm_project_activity[name],"NF",0,1)</f>
        <v>Development</v>
      </c>
      <c r="L454" s="5">
        <f>ohrm_timesheet_item[[#This Row],[duration]]/60/60</f>
        <v>9</v>
      </c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</row>
    <row r="455" spans="1:55" x14ac:dyDescent="0.3">
      <c r="A455">
        <v>123</v>
      </c>
      <c r="B455" t="s">
        <v>841</v>
      </c>
      <c r="C455">
        <v>470</v>
      </c>
      <c r="D455" s="1">
        <v>44672</v>
      </c>
      <c r="E455">
        <v>0</v>
      </c>
      <c r="F455">
        <v>5</v>
      </c>
      <c r="G455">
        <v>13</v>
      </c>
      <c r="H455">
        <v>47</v>
      </c>
      <c r="I455" t="str">
        <f>_xlfn.XLOOKUP(ohrm_timesheet_item[[#This Row],[employee_id]],hs_hr_employee[emp_number],hs_hr_employee[Employee Name],"NF",0,1)</f>
        <v>x_Preeti Kaushik</v>
      </c>
      <c r="J455" t="str">
        <f>_xlfn.XLOOKUP(ohrm_timesheet_item[[#This Row],[project_id]],ohrm_project[project_id],ohrm_project[name],"NF",0,1)</f>
        <v>C220401-B1 [NTPC-TrainingBatch1]</v>
      </c>
      <c r="K455" t="str">
        <f>_xlfn.XLOOKUP(ohrm_timesheet_item[[#This Row],[activity_id]],ohrm_project_activity[activity_id],ohrm_project_activity[name],"NF",0,1)</f>
        <v>Training</v>
      </c>
      <c r="L455" s="5">
        <f>ohrm_timesheet_item[[#This Row],[duration]]/60/60</f>
        <v>0</v>
      </c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</row>
    <row r="456" spans="1:55" x14ac:dyDescent="0.3">
      <c r="A456">
        <v>123</v>
      </c>
      <c r="B456" t="s">
        <v>842</v>
      </c>
      <c r="C456">
        <v>471</v>
      </c>
      <c r="D456" s="1">
        <v>44673</v>
      </c>
      <c r="E456">
        <v>0</v>
      </c>
      <c r="F456">
        <v>5</v>
      </c>
      <c r="G456">
        <v>13</v>
      </c>
      <c r="H456">
        <v>47</v>
      </c>
      <c r="I456" t="str">
        <f>_xlfn.XLOOKUP(ohrm_timesheet_item[[#This Row],[employee_id]],hs_hr_employee[emp_number],hs_hr_employee[Employee Name],"NF",0,1)</f>
        <v>x_Preeti Kaushik</v>
      </c>
      <c r="J456" t="str">
        <f>_xlfn.XLOOKUP(ohrm_timesheet_item[[#This Row],[project_id]],ohrm_project[project_id],ohrm_project[name],"NF",0,1)</f>
        <v>C220401-B1 [NTPC-TrainingBatch1]</v>
      </c>
      <c r="K456" t="str">
        <f>_xlfn.XLOOKUP(ohrm_timesheet_item[[#This Row],[activity_id]],ohrm_project_activity[activity_id],ohrm_project_activity[name],"NF",0,1)</f>
        <v>Training</v>
      </c>
      <c r="L456" s="5">
        <f>ohrm_timesheet_item[[#This Row],[duration]]/60/60</f>
        <v>0</v>
      </c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</row>
    <row r="457" spans="1:55" x14ac:dyDescent="0.3">
      <c r="A457">
        <v>115</v>
      </c>
      <c r="B457" t="s">
        <v>843</v>
      </c>
      <c r="C457">
        <v>472</v>
      </c>
      <c r="D457" s="1">
        <v>44670</v>
      </c>
      <c r="E457">
        <v>32400</v>
      </c>
      <c r="F457">
        <v>1</v>
      </c>
      <c r="G457">
        <v>7</v>
      </c>
      <c r="H457">
        <v>2</v>
      </c>
      <c r="I457" t="str">
        <f>_xlfn.XLOOKUP(ohrm_timesheet_item[[#This Row],[employee_id]],hs_hr_employee[emp_number],hs_hr_employee[Employee Name],"NF",0,1)</f>
        <v>Shekhar Sharma</v>
      </c>
      <c r="J457" t="str">
        <f>_xlfn.XLOOKUP(ohrm_timesheet_item[[#This Row],[project_id]],ohrm_project[project_id],ohrm_project[name],"NF",0,1)</f>
        <v>C210701-P1 [AMERICANA-Phase1]</v>
      </c>
      <c r="K457" t="str">
        <f>_xlfn.XLOOKUP(ohrm_timesheet_item[[#This Row],[activity_id]],ohrm_project_activity[activity_id],ohrm_project_activity[name],"NF",0,1)</f>
        <v>Development</v>
      </c>
      <c r="L457" s="5">
        <f>ohrm_timesheet_item[[#This Row],[duration]]/60/60</f>
        <v>9</v>
      </c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</row>
    <row r="458" spans="1:55" x14ac:dyDescent="0.3">
      <c r="A458">
        <v>115</v>
      </c>
      <c r="B458" t="s">
        <v>844</v>
      </c>
      <c r="C458">
        <v>473</v>
      </c>
      <c r="D458" s="1">
        <v>44671</v>
      </c>
      <c r="E458">
        <v>32400</v>
      </c>
      <c r="F458">
        <v>1</v>
      </c>
      <c r="G458">
        <v>7</v>
      </c>
      <c r="H458">
        <v>2</v>
      </c>
      <c r="I458" t="str">
        <f>_xlfn.XLOOKUP(ohrm_timesheet_item[[#This Row],[employee_id]],hs_hr_employee[emp_number],hs_hr_employee[Employee Name],"NF",0,1)</f>
        <v>Shekhar Sharma</v>
      </c>
      <c r="J458" t="str">
        <f>_xlfn.XLOOKUP(ohrm_timesheet_item[[#This Row],[project_id]],ohrm_project[project_id],ohrm_project[name],"NF",0,1)</f>
        <v>C210701-P1 [AMERICANA-Phase1]</v>
      </c>
      <c r="K458" t="str">
        <f>_xlfn.XLOOKUP(ohrm_timesheet_item[[#This Row],[activity_id]],ohrm_project_activity[activity_id],ohrm_project_activity[name],"NF",0,1)</f>
        <v>Development</v>
      </c>
      <c r="L458" s="5">
        <f>ohrm_timesheet_item[[#This Row],[duration]]/60/60</f>
        <v>9</v>
      </c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</row>
    <row r="459" spans="1:55" x14ac:dyDescent="0.3">
      <c r="A459">
        <v>122</v>
      </c>
      <c r="B459" t="s">
        <v>845</v>
      </c>
      <c r="C459">
        <v>474</v>
      </c>
      <c r="D459" s="1">
        <v>44676</v>
      </c>
      <c r="E459">
        <v>32400</v>
      </c>
      <c r="F459">
        <v>2</v>
      </c>
      <c r="G459">
        <v>13</v>
      </c>
      <c r="H459">
        <v>11</v>
      </c>
      <c r="I459" t="str">
        <f>_xlfn.XLOOKUP(ohrm_timesheet_item[[#This Row],[employee_id]],hs_hr_employee[emp_number],hs_hr_employee[Employee Name],"NF",0,1)</f>
        <v>x_Preeti Kaushik</v>
      </c>
      <c r="J459" t="str">
        <f>_xlfn.XLOOKUP(ohrm_timesheet_item[[#This Row],[project_id]],ohrm_project[project_id],ohrm_project[name],"NF",0,1)</f>
        <v>Z210101-TEQMANTRA-ORG</v>
      </c>
      <c r="K459" t="str">
        <f>_xlfn.XLOOKUP(ohrm_timesheet_item[[#This Row],[activity_id]],ohrm_project_activity[activity_id],ohrm_project_activity[name],"NF",0,1)</f>
        <v>Training</v>
      </c>
      <c r="L459" s="5">
        <f>ohrm_timesheet_item[[#This Row],[duration]]/60/60</f>
        <v>9</v>
      </c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</row>
    <row r="460" spans="1:55" x14ac:dyDescent="0.3">
      <c r="A460">
        <v>115</v>
      </c>
      <c r="B460" t="s">
        <v>846</v>
      </c>
      <c r="C460">
        <v>475</v>
      </c>
      <c r="D460" s="1">
        <v>44672</v>
      </c>
      <c r="E460">
        <v>32400</v>
      </c>
      <c r="F460">
        <v>1</v>
      </c>
      <c r="G460">
        <v>7</v>
      </c>
      <c r="H460">
        <v>2</v>
      </c>
      <c r="I460" t="str">
        <f>_xlfn.XLOOKUP(ohrm_timesheet_item[[#This Row],[employee_id]],hs_hr_employee[emp_number],hs_hr_employee[Employee Name],"NF",0,1)</f>
        <v>Shekhar Sharma</v>
      </c>
      <c r="J460" t="str">
        <f>_xlfn.XLOOKUP(ohrm_timesheet_item[[#This Row],[project_id]],ohrm_project[project_id],ohrm_project[name],"NF",0,1)</f>
        <v>C210701-P1 [AMERICANA-Phase1]</v>
      </c>
      <c r="K460" t="str">
        <f>_xlfn.XLOOKUP(ohrm_timesheet_item[[#This Row],[activity_id]],ohrm_project_activity[activity_id],ohrm_project_activity[name],"NF",0,1)</f>
        <v>Development</v>
      </c>
      <c r="L460" s="5">
        <f>ohrm_timesheet_item[[#This Row],[duration]]/60/60</f>
        <v>9</v>
      </c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</row>
    <row r="461" spans="1:55" x14ac:dyDescent="0.3">
      <c r="A461">
        <v>115</v>
      </c>
      <c r="B461" t="s">
        <v>847</v>
      </c>
      <c r="C461">
        <v>476</v>
      </c>
      <c r="D461" s="1">
        <v>44673</v>
      </c>
      <c r="E461">
        <v>32400</v>
      </c>
      <c r="F461">
        <v>1</v>
      </c>
      <c r="G461">
        <v>7</v>
      </c>
      <c r="H461">
        <v>2</v>
      </c>
      <c r="I461" t="str">
        <f>_xlfn.XLOOKUP(ohrm_timesheet_item[[#This Row],[employee_id]],hs_hr_employee[emp_number],hs_hr_employee[Employee Name],"NF",0,1)</f>
        <v>Shekhar Sharma</v>
      </c>
      <c r="J461" t="str">
        <f>_xlfn.XLOOKUP(ohrm_timesheet_item[[#This Row],[project_id]],ohrm_project[project_id],ohrm_project[name],"NF",0,1)</f>
        <v>C210701-P1 [AMERICANA-Phase1]</v>
      </c>
      <c r="K461" t="str">
        <f>_xlfn.XLOOKUP(ohrm_timesheet_item[[#This Row],[activity_id]],ohrm_project_activity[activity_id],ohrm_project_activity[name],"NF",0,1)</f>
        <v>Development</v>
      </c>
      <c r="L461" s="5">
        <f>ohrm_timesheet_item[[#This Row],[duration]]/60/60</f>
        <v>9</v>
      </c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</row>
    <row r="462" spans="1:55" x14ac:dyDescent="0.3">
      <c r="A462">
        <v>122</v>
      </c>
      <c r="B462" t="s">
        <v>848</v>
      </c>
      <c r="C462">
        <v>477</v>
      </c>
      <c r="D462" s="1">
        <v>44677</v>
      </c>
      <c r="E462">
        <v>32400</v>
      </c>
      <c r="F462">
        <v>2</v>
      </c>
      <c r="G462">
        <v>13</v>
      </c>
      <c r="H462">
        <v>11</v>
      </c>
      <c r="I462" t="str">
        <f>_xlfn.XLOOKUP(ohrm_timesheet_item[[#This Row],[employee_id]],hs_hr_employee[emp_number],hs_hr_employee[Employee Name],"NF",0,1)</f>
        <v>x_Preeti Kaushik</v>
      </c>
      <c r="J462" t="str">
        <f>_xlfn.XLOOKUP(ohrm_timesheet_item[[#This Row],[project_id]],ohrm_project[project_id],ohrm_project[name],"NF",0,1)</f>
        <v>Z210101-TEQMANTRA-ORG</v>
      </c>
      <c r="K462" t="str">
        <f>_xlfn.XLOOKUP(ohrm_timesheet_item[[#This Row],[activity_id]],ohrm_project_activity[activity_id],ohrm_project_activity[name],"NF",0,1)</f>
        <v>Training</v>
      </c>
      <c r="L462" s="5">
        <f>ohrm_timesheet_item[[#This Row],[duration]]/60/60</f>
        <v>9</v>
      </c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</row>
    <row r="463" spans="1:55" x14ac:dyDescent="0.3">
      <c r="A463">
        <v>122</v>
      </c>
      <c r="B463" t="s">
        <v>849</v>
      </c>
      <c r="C463">
        <v>478</v>
      </c>
      <c r="D463" s="1">
        <v>44678</v>
      </c>
      <c r="E463">
        <v>32400</v>
      </c>
      <c r="F463">
        <v>2</v>
      </c>
      <c r="G463">
        <v>13</v>
      </c>
      <c r="H463">
        <v>11</v>
      </c>
      <c r="I463" t="str">
        <f>_xlfn.XLOOKUP(ohrm_timesheet_item[[#This Row],[employee_id]],hs_hr_employee[emp_number],hs_hr_employee[Employee Name],"NF",0,1)</f>
        <v>x_Preeti Kaushik</v>
      </c>
      <c r="J463" t="str">
        <f>_xlfn.XLOOKUP(ohrm_timesheet_item[[#This Row],[project_id]],ohrm_project[project_id],ohrm_project[name],"NF",0,1)</f>
        <v>Z210101-TEQMANTRA-ORG</v>
      </c>
      <c r="K463" t="str">
        <f>_xlfn.XLOOKUP(ohrm_timesheet_item[[#This Row],[activity_id]],ohrm_project_activity[activity_id],ohrm_project_activity[name],"NF",0,1)</f>
        <v>Training</v>
      </c>
      <c r="L463" s="5">
        <f>ohrm_timesheet_item[[#This Row],[duration]]/60/60</f>
        <v>9</v>
      </c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</row>
    <row r="464" spans="1:55" x14ac:dyDescent="0.3">
      <c r="A464">
        <v>117</v>
      </c>
      <c r="B464" t="s">
        <v>850</v>
      </c>
      <c r="C464">
        <v>479</v>
      </c>
      <c r="D464" s="1">
        <v>44676</v>
      </c>
      <c r="E464">
        <v>32400</v>
      </c>
      <c r="F464">
        <v>1</v>
      </c>
      <c r="G464">
        <v>7</v>
      </c>
      <c r="H464">
        <v>2</v>
      </c>
      <c r="I464" t="str">
        <f>_xlfn.XLOOKUP(ohrm_timesheet_item[[#This Row],[employee_id]],hs_hr_employee[emp_number],hs_hr_employee[Employee Name],"NF",0,1)</f>
        <v>Shekhar Sharma</v>
      </c>
      <c r="J464" t="str">
        <f>_xlfn.XLOOKUP(ohrm_timesheet_item[[#This Row],[project_id]],ohrm_project[project_id],ohrm_project[name],"NF",0,1)</f>
        <v>C210701-P1 [AMERICANA-Phase1]</v>
      </c>
      <c r="K464" t="str">
        <f>_xlfn.XLOOKUP(ohrm_timesheet_item[[#This Row],[activity_id]],ohrm_project_activity[activity_id],ohrm_project_activity[name],"NF",0,1)</f>
        <v>Development</v>
      </c>
      <c r="L464" s="5">
        <f>ohrm_timesheet_item[[#This Row],[duration]]/60/60</f>
        <v>9</v>
      </c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</row>
    <row r="465" spans="1:55" x14ac:dyDescent="0.3">
      <c r="A465">
        <v>117</v>
      </c>
      <c r="B465" t="s">
        <v>851</v>
      </c>
      <c r="C465">
        <v>480</v>
      </c>
      <c r="D465" s="1">
        <v>44677</v>
      </c>
      <c r="E465">
        <v>0</v>
      </c>
      <c r="F465">
        <v>1</v>
      </c>
      <c r="G465">
        <v>7</v>
      </c>
      <c r="H465">
        <v>2</v>
      </c>
      <c r="I465" t="str">
        <f>_xlfn.XLOOKUP(ohrm_timesheet_item[[#This Row],[employee_id]],hs_hr_employee[emp_number],hs_hr_employee[Employee Name],"NF",0,1)</f>
        <v>Shekhar Sharma</v>
      </c>
      <c r="J465" t="str">
        <f>_xlfn.XLOOKUP(ohrm_timesheet_item[[#This Row],[project_id]],ohrm_project[project_id],ohrm_project[name],"NF",0,1)</f>
        <v>C210701-P1 [AMERICANA-Phase1]</v>
      </c>
      <c r="K465" t="str">
        <f>_xlfn.XLOOKUP(ohrm_timesheet_item[[#This Row],[activity_id]],ohrm_project_activity[activity_id],ohrm_project_activity[name],"NF",0,1)</f>
        <v>Development</v>
      </c>
      <c r="L465" s="5">
        <f>ohrm_timesheet_item[[#This Row],[duration]]/60/60</f>
        <v>0</v>
      </c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</row>
    <row r="466" spans="1:55" x14ac:dyDescent="0.3">
      <c r="A466">
        <v>117</v>
      </c>
      <c r="B466" t="s">
        <v>852</v>
      </c>
      <c r="C466">
        <v>481</v>
      </c>
      <c r="D466" s="1">
        <v>44678</v>
      </c>
      <c r="E466">
        <v>0</v>
      </c>
      <c r="F466">
        <v>1</v>
      </c>
      <c r="G466">
        <v>7</v>
      </c>
      <c r="H466">
        <v>2</v>
      </c>
      <c r="I466" t="str">
        <f>_xlfn.XLOOKUP(ohrm_timesheet_item[[#This Row],[employee_id]],hs_hr_employee[emp_number],hs_hr_employee[Employee Name],"NF",0,1)</f>
        <v>Shekhar Sharma</v>
      </c>
      <c r="J466" t="str">
        <f>_xlfn.XLOOKUP(ohrm_timesheet_item[[#This Row],[project_id]],ohrm_project[project_id],ohrm_project[name],"NF",0,1)</f>
        <v>C210701-P1 [AMERICANA-Phase1]</v>
      </c>
      <c r="K466" t="str">
        <f>_xlfn.XLOOKUP(ohrm_timesheet_item[[#This Row],[activity_id]],ohrm_project_activity[activity_id],ohrm_project_activity[name],"NF",0,1)</f>
        <v>Development</v>
      </c>
      <c r="L466" s="5">
        <f>ohrm_timesheet_item[[#This Row],[duration]]/60/60</f>
        <v>0</v>
      </c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</row>
    <row r="467" spans="1:55" x14ac:dyDescent="0.3">
      <c r="A467">
        <v>117</v>
      </c>
      <c r="B467" t="s">
        <v>853</v>
      </c>
      <c r="C467">
        <v>482</v>
      </c>
      <c r="D467" s="1">
        <v>44679</v>
      </c>
      <c r="E467">
        <v>32400</v>
      </c>
      <c r="F467">
        <v>1</v>
      </c>
      <c r="G467">
        <v>7</v>
      </c>
      <c r="H467">
        <v>2</v>
      </c>
      <c r="I467" t="str">
        <f>_xlfn.XLOOKUP(ohrm_timesheet_item[[#This Row],[employee_id]],hs_hr_employee[emp_number],hs_hr_employee[Employee Name],"NF",0,1)</f>
        <v>Shekhar Sharma</v>
      </c>
      <c r="J467" t="str">
        <f>_xlfn.XLOOKUP(ohrm_timesheet_item[[#This Row],[project_id]],ohrm_project[project_id],ohrm_project[name],"NF",0,1)</f>
        <v>C210701-P1 [AMERICANA-Phase1]</v>
      </c>
      <c r="K467" t="str">
        <f>_xlfn.XLOOKUP(ohrm_timesheet_item[[#This Row],[activity_id]],ohrm_project_activity[activity_id],ohrm_project_activity[name],"NF",0,1)</f>
        <v>Development</v>
      </c>
      <c r="L467" s="5">
        <f>ohrm_timesheet_item[[#This Row],[duration]]/60/60</f>
        <v>9</v>
      </c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</row>
    <row r="468" spans="1:55" x14ac:dyDescent="0.3">
      <c r="A468">
        <v>122</v>
      </c>
      <c r="B468" t="s">
        <v>854</v>
      </c>
      <c r="C468">
        <v>483</v>
      </c>
      <c r="D468" s="1">
        <v>44679</v>
      </c>
      <c r="E468">
        <v>32400</v>
      </c>
      <c r="F468">
        <v>2</v>
      </c>
      <c r="G468">
        <v>13</v>
      </c>
      <c r="H468">
        <v>11</v>
      </c>
      <c r="I468" t="str">
        <f>_xlfn.XLOOKUP(ohrm_timesheet_item[[#This Row],[employee_id]],hs_hr_employee[emp_number],hs_hr_employee[Employee Name],"NF",0,1)</f>
        <v>x_Preeti Kaushik</v>
      </c>
      <c r="J468" t="str">
        <f>_xlfn.XLOOKUP(ohrm_timesheet_item[[#This Row],[project_id]],ohrm_project[project_id],ohrm_project[name],"NF",0,1)</f>
        <v>Z210101-TEQMANTRA-ORG</v>
      </c>
      <c r="K468" t="str">
        <f>_xlfn.XLOOKUP(ohrm_timesheet_item[[#This Row],[activity_id]],ohrm_project_activity[activity_id],ohrm_project_activity[name],"NF",0,1)</f>
        <v>Training</v>
      </c>
      <c r="L468" s="5">
        <f>ohrm_timesheet_item[[#This Row],[duration]]/60/60</f>
        <v>9</v>
      </c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</row>
    <row r="469" spans="1:55" x14ac:dyDescent="0.3">
      <c r="A469">
        <v>122</v>
      </c>
      <c r="B469" t="s">
        <v>855</v>
      </c>
      <c r="C469">
        <v>484</v>
      </c>
      <c r="D469" s="1">
        <v>44680</v>
      </c>
      <c r="E469">
        <v>32400</v>
      </c>
      <c r="F469">
        <v>2</v>
      </c>
      <c r="G469">
        <v>13</v>
      </c>
      <c r="H469">
        <v>11</v>
      </c>
      <c r="I469" t="str">
        <f>_xlfn.XLOOKUP(ohrm_timesheet_item[[#This Row],[employee_id]],hs_hr_employee[emp_number],hs_hr_employee[Employee Name],"NF",0,1)</f>
        <v>x_Preeti Kaushik</v>
      </c>
      <c r="J469" t="str">
        <f>_xlfn.XLOOKUP(ohrm_timesheet_item[[#This Row],[project_id]],ohrm_project[project_id],ohrm_project[name],"NF",0,1)</f>
        <v>Z210101-TEQMANTRA-ORG</v>
      </c>
      <c r="K469" t="str">
        <f>_xlfn.XLOOKUP(ohrm_timesheet_item[[#This Row],[activity_id]],ohrm_project_activity[activity_id],ohrm_project_activity[name],"NF",0,1)</f>
        <v>Training</v>
      </c>
      <c r="L469" s="5">
        <f>ohrm_timesheet_item[[#This Row],[duration]]/60/60</f>
        <v>9</v>
      </c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</row>
    <row r="470" spans="1:55" x14ac:dyDescent="0.3">
      <c r="A470">
        <v>117</v>
      </c>
      <c r="B470" t="s">
        <v>856</v>
      </c>
      <c r="C470">
        <v>485</v>
      </c>
      <c r="D470" s="1">
        <v>44680</v>
      </c>
      <c r="E470">
        <v>32400</v>
      </c>
      <c r="F470">
        <v>1</v>
      </c>
      <c r="G470">
        <v>7</v>
      </c>
      <c r="H470">
        <v>2</v>
      </c>
      <c r="I470" t="str">
        <f>_xlfn.XLOOKUP(ohrm_timesheet_item[[#This Row],[employee_id]],hs_hr_employee[emp_number],hs_hr_employee[Employee Name],"NF",0,1)</f>
        <v>Shekhar Sharma</v>
      </c>
      <c r="J470" t="str">
        <f>_xlfn.XLOOKUP(ohrm_timesheet_item[[#This Row],[project_id]],ohrm_project[project_id],ohrm_project[name],"NF",0,1)</f>
        <v>C210701-P1 [AMERICANA-Phase1]</v>
      </c>
      <c r="K470" t="str">
        <f>_xlfn.XLOOKUP(ohrm_timesheet_item[[#This Row],[activity_id]],ohrm_project_activity[activity_id],ohrm_project_activity[name],"NF",0,1)</f>
        <v>Development</v>
      </c>
      <c r="L470" s="5">
        <f>ohrm_timesheet_item[[#This Row],[duration]]/60/60</f>
        <v>9</v>
      </c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</row>
    <row r="471" spans="1:55" x14ac:dyDescent="0.3">
      <c r="A471">
        <v>118</v>
      </c>
      <c r="C471">
        <v>486</v>
      </c>
      <c r="D471" s="1">
        <v>44676</v>
      </c>
      <c r="E471">
        <v>32400</v>
      </c>
      <c r="F471">
        <v>1</v>
      </c>
      <c r="G471">
        <v>11</v>
      </c>
      <c r="H471">
        <v>2</v>
      </c>
      <c r="I471" t="str">
        <f>_xlfn.XLOOKUP(ohrm_timesheet_item[[#This Row],[employee_id]],hs_hr_employee[emp_number],hs_hr_employee[Employee Name],"NF",0,1)</f>
        <v>x_Ajit Singh</v>
      </c>
      <c r="J471" t="str">
        <f>_xlfn.XLOOKUP(ohrm_timesheet_item[[#This Row],[project_id]],ohrm_project[project_id],ohrm_project[name],"NF",0,1)</f>
        <v>C210701-P1 [AMERICANA-Phase1]</v>
      </c>
      <c r="K471" t="str">
        <f>_xlfn.XLOOKUP(ohrm_timesheet_item[[#This Row],[activity_id]],ohrm_project_activity[activity_id],ohrm_project_activity[name],"NF",0,1)</f>
        <v>Development</v>
      </c>
      <c r="L471" s="5">
        <f>ohrm_timesheet_item[[#This Row],[duration]]/60/60</f>
        <v>9</v>
      </c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</row>
    <row r="472" spans="1:55" x14ac:dyDescent="0.3">
      <c r="A472">
        <v>118</v>
      </c>
      <c r="C472">
        <v>487</v>
      </c>
      <c r="D472" s="1">
        <v>44677</v>
      </c>
      <c r="E472">
        <v>32400</v>
      </c>
      <c r="F472">
        <v>1</v>
      </c>
      <c r="G472">
        <v>11</v>
      </c>
      <c r="H472">
        <v>2</v>
      </c>
      <c r="I472" t="str">
        <f>_xlfn.XLOOKUP(ohrm_timesheet_item[[#This Row],[employee_id]],hs_hr_employee[emp_number],hs_hr_employee[Employee Name],"NF",0,1)</f>
        <v>x_Ajit Singh</v>
      </c>
      <c r="J472" t="str">
        <f>_xlfn.XLOOKUP(ohrm_timesheet_item[[#This Row],[project_id]],ohrm_project[project_id],ohrm_project[name],"NF",0,1)</f>
        <v>C210701-P1 [AMERICANA-Phase1]</v>
      </c>
      <c r="K472" t="str">
        <f>_xlfn.XLOOKUP(ohrm_timesheet_item[[#This Row],[activity_id]],ohrm_project_activity[activity_id],ohrm_project_activity[name],"NF",0,1)</f>
        <v>Development</v>
      </c>
      <c r="L472" s="5">
        <f>ohrm_timesheet_item[[#This Row],[duration]]/60/60</f>
        <v>9</v>
      </c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</row>
    <row r="473" spans="1:55" x14ac:dyDescent="0.3">
      <c r="A473">
        <v>118</v>
      </c>
      <c r="C473">
        <v>488</v>
      </c>
      <c r="D473" s="1">
        <v>44678</v>
      </c>
      <c r="E473">
        <v>32400</v>
      </c>
      <c r="F473">
        <v>1</v>
      </c>
      <c r="G473">
        <v>11</v>
      </c>
      <c r="H473">
        <v>2</v>
      </c>
      <c r="I473" t="str">
        <f>_xlfn.XLOOKUP(ohrm_timesheet_item[[#This Row],[employee_id]],hs_hr_employee[emp_number],hs_hr_employee[Employee Name],"NF",0,1)</f>
        <v>x_Ajit Singh</v>
      </c>
      <c r="J473" t="str">
        <f>_xlfn.XLOOKUP(ohrm_timesheet_item[[#This Row],[project_id]],ohrm_project[project_id],ohrm_project[name],"NF",0,1)</f>
        <v>C210701-P1 [AMERICANA-Phase1]</v>
      </c>
      <c r="K473" t="str">
        <f>_xlfn.XLOOKUP(ohrm_timesheet_item[[#This Row],[activity_id]],ohrm_project_activity[activity_id],ohrm_project_activity[name],"NF",0,1)</f>
        <v>Development</v>
      </c>
      <c r="L473" s="5">
        <f>ohrm_timesheet_item[[#This Row],[duration]]/60/60</f>
        <v>9</v>
      </c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</row>
    <row r="474" spans="1:55" x14ac:dyDescent="0.3">
      <c r="A474">
        <v>118</v>
      </c>
      <c r="C474">
        <v>489</v>
      </c>
      <c r="D474" s="1">
        <v>44679</v>
      </c>
      <c r="E474">
        <v>32400</v>
      </c>
      <c r="F474">
        <v>1</v>
      </c>
      <c r="G474">
        <v>11</v>
      </c>
      <c r="H474">
        <v>2</v>
      </c>
      <c r="I474" t="str">
        <f>_xlfn.XLOOKUP(ohrm_timesheet_item[[#This Row],[employee_id]],hs_hr_employee[emp_number],hs_hr_employee[Employee Name],"NF",0,1)</f>
        <v>x_Ajit Singh</v>
      </c>
      <c r="J474" t="str">
        <f>_xlfn.XLOOKUP(ohrm_timesheet_item[[#This Row],[project_id]],ohrm_project[project_id],ohrm_project[name],"NF",0,1)</f>
        <v>C210701-P1 [AMERICANA-Phase1]</v>
      </c>
      <c r="K474" t="str">
        <f>_xlfn.XLOOKUP(ohrm_timesheet_item[[#This Row],[activity_id]],ohrm_project_activity[activity_id],ohrm_project_activity[name],"NF",0,1)</f>
        <v>Development</v>
      </c>
      <c r="L474" s="5">
        <f>ohrm_timesheet_item[[#This Row],[duration]]/60/60</f>
        <v>9</v>
      </c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</row>
    <row r="475" spans="1:55" x14ac:dyDescent="0.3">
      <c r="A475">
        <v>118</v>
      </c>
      <c r="C475">
        <v>490</v>
      </c>
      <c r="D475" s="1">
        <v>44680</v>
      </c>
      <c r="E475">
        <v>32400</v>
      </c>
      <c r="F475">
        <v>1</v>
      </c>
      <c r="G475">
        <v>11</v>
      </c>
      <c r="H475">
        <v>2</v>
      </c>
      <c r="I475" t="str">
        <f>_xlfn.XLOOKUP(ohrm_timesheet_item[[#This Row],[employee_id]],hs_hr_employee[emp_number],hs_hr_employee[Employee Name],"NF",0,1)</f>
        <v>x_Ajit Singh</v>
      </c>
      <c r="J475" t="str">
        <f>_xlfn.XLOOKUP(ohrm_timesheet_item[[#This Row],[project_id]],ohrm_project[project_id],ohrm_project[name],"NF",0,1)</f>
        <v>C210701-P1 [AMERICANA-Phase1]</v>
      </c>
      <c r="K475" t="str">
        <f>_xlfn.XLOOKUP(ohrm_timesheet_item[[#This Row],[activity_id]],ohrm_project_activity[activity_id],ohrm_project_activity[name],"NF",0,1)</f>
        <v>Development</v>
      </c>
      <c r="L475" s="5">
        <f>ohrm_timesheet_item[[#This Row],[duration]]/60/60</f>
        <v>9</v>
      </c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</row>
    <row r="476" spans="1:55" x14ac:dyDescent="0.3">
      <c r="A476">
        <v>117</v>
      </c>
      <c r="C476">
        <v>491</v>
      </c>
      <c r="D476" s="1">
        <v>44677</v>
      </c>
      <c r="E476">
        <v>32400</v>
      </c>
      <c r="F476">
        <v>5</v>
      </c>
      <c r="G476">
        <v>7</v>
      </c>
      <c r="H476">
        <v>47</v>
      </c>
      <c r="I476" t="str">
        <f>_xlfn.XLOOKUP(ohrm_timesheet_item[[#This Row],[employee_id]],hs_hr_employee[emp_number],hs_hr_employee[Employee Name],"NF",0,1)</f>
        <v>Shekhar Sharma</v>
      </c>
      <c r="J476" t="str">
        <f>_xlfn.XLOOKUP(ohrm_timesheet_item[[#This Row],[project_id]],ohrm_project[project_id],ohrm_project[name],"NF",0,1)</f>
        <v>C220401-B1 [NTPC-TrainingBatch1]</v>
      </c>
      <c r="K476" t="str">
        <f>_xlfn.XLOOKUP(ohrm_timesheet_item[[#This Row],[activity_id]],ohrm_project_activity[activity_id],ohrm_project_activity[name],"NF",0,1)</f>
        <v>Training</v>
      </c>
      <c r="L476" s="5">
        <f>ohrm_timesheet_item[[#This Row],[duration]]/60/60</f>
        <v>9</v>
      </c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</row>
    <row r="477" spans="1:55" x14ac:dyDescent="0.3">
      <c r="A477">
        <v>117</v>
      </c>
      <c r="C477">
        <v>492</v>
      </c>
      <c r="D477" s="1">
        <v>44678</v>
      </c>
      <c r="E477">
        <v>32400</v>
      </c>
      <c r="F477">
        <v>5</v>
      </c>
      <c r="G477">
        <v>7</v>
      </c>
      <c r="H477">
        <v>47</v>
      </c>
      <c r="I477" t="str">
        <f>_xlfn.XLOOKUP(ohrm_timesheet_item[[#This Row],[employee_id]],hs_hr_employee[emp_number],hs_hr_employee[Employee Name],"NF",0,1)</f>
        <v>Shekhar Sharma</v>
      </c>
      <c r="J477" t="str">
        <f>_xlfn.XLOOKUP(ohrm_timesheet_item[[#This Row],[project_id]],ohrm_project[project_id],ohrm_project[name],"NF",0,1)</f>
        <v>C220401-B1 [NTPC-TrainingBatch1]</v>
      </c>
      <c r="K477" t="str">
        <f>_xlfn.XLOOKUP(ohrm_timesheet_item[[#This Row],[activity_id]],ohrm_project_activity[activity_id],ohrm_project_activity[name],"NF",0,1)</f>
        <v>Training</v>
      </c>
      <c r="L477" s="5">
        <f>ohrm_timesheet_item[[#This Row],[duration]]/60/60</f>
        <v>9</v>
      </c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</row>
    <row r="478" spans="1:55" x14ac:dyDescent="0.3">
      <c r="A478">
        <v>123</v>
      </c>
      <c r="B478" t="s">
        <v>857</v>
      </c>
      <c r="C478">
        <v>493</v>
      </c>
      <c r="D478" s="1">
        <v>44671</v>
      </c>
      <c r="E478">
        <v>32400</v>
      </c>
      <c r="F478">
        <v>2</v>
      </c>
      <c r="G478">
        <v>13</v>
      </c>
      <c r="H478">
        <v>7</v>
      </c>
      <c r="I478" t="str">
        <f>_xlfn.XLOOKUP(ohrm_timesheet_item[[#This Row],[employee_id]],hs_hr_employee[emp_number],hs_hr_employee[Employee Name],"NF",0,1)</f>
        <v>x_Preeti Kaushik</v>
      </c>
      <c r="J478" t="str">
        <f>_xlfn.XLOOKUP(ohrm_timesheet_item[[#This Row],[project_id]],ohrm_project[project_id],ohrm_project[name],"NF",0,1)</f>
        <v>Z210101-TEQMANTRA-ORG</v>
      </c>
      <c r="K478" t="str">
        <f>_xlfn.XLOOKUP(ohrm_timesheet_item[[#This Row],[activity_id]],ohrm_project_activity[activity_id],ohrm_project_activity[name],"NF",0,1)</f>
        <v>Internal Meeting</v>
      </c>
      <c r="L478" s="5">
        <f>ohrm_timesheet_item[[#This Row],[duration]]/60/60</f>
        <v>9</v>
      </c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</row>
    <row r="479" spans="1:55" x14ac:dyDescent="0.3">
      <c r="A479">
        <v>123</v>
      </c>
      <c r="B479" t="s">
        <v>841</v>
      </c>
      <c r="C479">
        <v>494</v>
      </c>
      <c r="D479" s="1">
        <v>44672</v>
      </c>
      <c r="E479">
        <v>32400</v>
      </c>
      <c r="F479">
        <v>2</v>
      </c>
      <c r="G479">
        <v>13</v>
      </c>
      <c r="H479">
        <v>7</v>
      </c>
      <c r="I479" t="str">
        <f>_xlfn.XLOOKUP(ohrm_timesheet_item[[#This Row],[employee_id]],hs_hr_employee[emp_number],hs_hr_employee[Employee Name],"NF",0,1)</f>
        <v>x_Preeti Kaushik</v>
      </c>
      <c r="J479" t="str">
        <f>_xlfn.XLOOKUP(ohrm_timesheet_item[[#This Row],[project_id]],ohrm_project[project_id],ohrm_project[name],"NF",0,1)</f>
        <v>Z210101-TEQMANTRA-ORG</v>
      </c>
      <c r="K479" t="str">
        <f>_xlfn.XLOOKUP(ohrm_timesheet_item[[#This Row],[activity_id]],ohrm_project_activity[activity_id],ohrm_project_activity[name],"NF",0,1)</f>
        <v>Internal Meeting</v>
      </c>
      <c r="L479" s="5">
        <f>ohrm_timesheet_item[[#This Row],[duration]]/60/60</f>
        <v>9</v>
      </c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</row>
    <row r="480" spans="1:55" x14ac:dyDescent="0.3">
      <c r="A480">
        <v>123</v>
      </c>
      <c r="B480" t="s">
        <v>842</v>
      </c>
      <c r="C480">
        <v>495</v>
      </c>
      <c r="D480" s="1">
        <v>44673</v>
      </c>
      <c r="E480">
        <v>32400</v>
      </c>
      <c r="F480">
        <v>2</v>
      </c>
      <c r="G480">
        <v>13</v>
      </c>
      <c r="H480">
        <v>7</v>
      </c>
      <c r="I480" t="str">
        <f>_xlfn.XLOOKUP(ohrm_timesheet_item[[#This Row],[employee_id]],hs_hr_employee[emp_number],hs_hr_employee[Employee Name],"NF",0,1)</f>
        <v>x_Preeti Kaushik</v>
      </c>
      <c r="J480" t="str">
        <f>_xlfn.XLOOKUP(ohrm_timesheet_item[[#This Row],[project_id]],ohrm_project[project_id],ohrm_project[name],"NF",0,1)</f>
        <v>Z210101-TEQMANTRA-ORG</v>
      </c>
      <c r="K480" t="str">
        <f>_xlfn.XLOOKUP(ohrm_timesheet_item[[#This Row],[activity_id]],ohrm_project_activity[activity_id],ohrm_project_activity[name],"NF",0,1)</f>
        <v>Internal Meeting</v>
      </c>
      <c r="L480" s="5">
        <f>ohrm_timesheet_item[[#This Row],[duration]]/60/60</f>
        <v>9</v>
      </c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</row>
    <row r="481" spans="1:55" x14ac:dyDescent="0.3">
      <c r="A481">
        <v>124</v>
      </c>
      <c r="B481" t="s">
        <v>858</v>
      </c>
      <c r="C481">
        <v>496</v>
      </c>
      <c r="D481" s="1">
        <v>44683</v>
      </c>
      <c r="E481">
        <v>32400</v>
      </c>
      <c r="F481">
        <v>2</v>
      </c>
      <c r="G481">
        <v>7</v>
      </c>
      <c r="H481">
        <v>14</v>
      </c>
      <c r="I481" t="str">
        <f>_xlfn.XLOOKUP(ohrm_timesheet_item[[#This Row],[employee_id]],hs_hr_employee[emp_number],hs_hr_employee[Employee Name],"NF",0,1)</f>
        <v>Shekhar Sharma</v>
      </c>
      <c r="J481" t="str">
        <f>_xlfn.XLOOKUP(ohrm_timesheet_item[[#This Row],[project_id]],ohrm_project[project_id],ohrm_project[name],"NF",0,1)</f>
        <v>Z210101-TEQMANTRA-ORG</v>
      </c>
      <c r="K481" t="str">
        <f>_xlfn.XLOOKUP(ohrm_timesheet_item[[#This Row],[activity_id]],ohrm_project_activity[activity_id],ohrm_project_activity[name],"NF",0,1)</f>
        <v>Team Engagement</v>
      </c>
      <c r="L481" s="5">
        <f>ohrm_timesheet_item[[#This Row],[duration]]/60/60</f>
        <v>9</v>
      </c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</row>
    <row r="482" spans="1:55" x14ac:dyDescent="0.3">
      <c r="A482">
        <v>124</v>
      </c>
      <c r="B482" t="s">
        <v>859</v>
      </c>
      <c r="C482">
        <v>497</v>
      </c>
      <c r="D482" s="1">
        <v>44684</v>
      </c>
      <c r="E482">
        <v>32400</v>
      </c>
      <c r="F482">
        <v>2</v>
      </c>
      <c r="G482">
        <v>7</v>
      </c>
      <c r="H482">
        <v>14</v>
      </c>
      <c r="I482" t="str">
        <f>_xlfn.XLOOKUP(ohrm_timesheet_item[[#This Row],[employee_id]],hs_hr_employee[emp_number],hs_hr_employee[Employee Name],"NF",0,1)</f>
        <v>Shekhar Sharma</v>
      </c>
      <c r="J482" t="str">
        <f>_xlfn.XLOOKUP(ohrm_timesheet_item[[#This Row],[project_id]],ohrm_project[project_id],ohrm_project[name],"NF",0,1)</f>
        <v>Z210101-TEQMANTRA-ORG</v>
      </c>
      <c r="K482" t="str">
        <f>_xlfn.XLOOKUP(ohrm_timesheet_item[[#This Row],[activity_id]],ohrm_project_activity[activity_id],ohrm_project_activity[name],"NF",0,1)</f>
        <v>Team Engagement</v>
      </c>
      <c r="L482" s="5">
        <f>ohrm_timesheet_item[[#This Row],[duration]]/60/60</f>
        <v>9</v>
      </c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</row>
    <row r="483" spans="1:55" x14ac:dyDescent="0.3">
      <c r="A483">
        <v>124</v>
      </c>
      <c r="B483" t="s">
        <v>860</v>
      </c>
      <c r="C483">
        <v>498</v>
      </c>
      <c r="D483" s="1">
        <v>44685</v>
      </c>
      <c r="E483">
        <v>32400</v>
      </c>
      <c r="F483">
        <v>2</v>
      </c>
      <c r="G483">
        <v>7</v>
      </c>
      <c r="H483">
        <v>14</v>
      </c>
      <c r="I483" t="str">
        <f>_xlfn.XLOOKUP(ohrm_timesheet_item[[#This Row],[employee_id]],hs_hr_employee[emp_number],hs_hr_employee[Employee Name],"NF",0,1)</f>
        <v>Shekhar Sharma</v>
      </c>
      <c r="J483" t="str">
        <f>_xlfn.XLOOKUP(ohrm_timesheet_item[[#This Row],[project_id]],ohrm_project[project_id],ohrm_project[name],"NF",0,1)</f>
        <v>Z210101-TEQMANTRA-ORG</v>
      </c>
      <c r="K483" t="str">
        <f>_xlfn.XLOOKUP(ohrm_timesheet_item[[#This Row],[activity_id]],ohrm_project_activity[activity_id],ohrm_project_activity[name],"NF",0,1)</f>
        <v>Team Engagement</v>
      </c>
      <c r="L483" s="5">
        <f>ohrm_timesheet_item[[#This Row],[duration]]/60/60</f>
        <v>9</v>
      </c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</row>
    <row r="484" spans="1:55" x14ac:dyDescent="0.3">
      <c r="A484">
        <v>124</v>
      </c>
      <c r="B484" t="s">
        <v>861</v>
      </c>
      <c r="C484">
        <v>499</v>
      </c>
      <c r="D484" s="1">
        <v>44686</v>
      </c>
      <c r="E484">
        <v>32400</v>
      </c>
      <c r="F484">
        <v>2</v>
      </c>
      <c r="G484">
        <v>7</v>
      </c>
      <c r="H484">
        <v>14</v>
      </c>
      <c r="I484" t="str">
        <f>_xlfn.XLOOKUP(ohrm_timesheet_item[[#This Row],[employee_id]],hs_hr_employee[emp_number],hs_hr_employee[Employee Name],"NF",0,1)</f>
        <v>Shekhar Sharma</v>
      </c>
      <c r="J484" t="str">
        <f>_xlfn.XLOOKUP(ohrm_timesheet_item[[#This Row],[project_id]],ohrm_project[project_id],ohrm_project[name],"NF",0,1)</f>
        <v>Z210101-TEQMANTRA-ORG</v>
      </c>
      <c r="K484" t="str">
        <f>_xlfn.XLOOKUP(ohrm_timesheet_item[[#This Row],[activity_id]],ohrm_project_activity[activity_id],ohrm_project_activity[name],"NF",0,1)</f>
        <v>Team Engagement</v>
      </c>
      <c r="L484" s="5">
        <f>ohrm_timesheet_item[[#This Row],[duration]]/60/60</f>
        <v>9</v>
      </c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</row>
    <row r="485" spans="1:55" x14ac:dyDescent="0.3">
      <c r="A485">
        <v>124</v>
      </c>
      <c r="C485">
        <v>500</v>
      </c>
      <c r="D485" s="1">
        <v>44687</v>
      </c>
      <c r="E485">
        <v>32400</v>
      </c>
      <c r="F485">
        <v>2</v>
      </c>
      <c r="G485">
        <v>7</v>
      </c>
      <c r="H485">
        <v>14</v>
      </c>
      <c r="I485" t="str">
        <f>_xlfn.XLOOKUP(ohrm_timesheet_item[[#This Row],[employee_id]],hs_hr_employee[emp_number],hs_hr_employee[Employee Name],"NF",0,1)</f>
        <v>Shekhar Sharma</v>
      </c>
      <c r="J485" t="str">
        <f>_xlfn.XLOOKUP(ohrm_timesheet_item[[#This Row],[project_id]],ohrm_project[project_id],ohrm_project[name],"NF",0,1)</f>
        <v>Z210101-TEQMANTRA-ORG</v>
      </c>
      <c r="K485" t="str">
        <f>_xlfn.XLOOKUP(ohrm_timesheet_item[[#This Row],[activity_id]],ohrm_project_activity[activity_id],ohrm_project_activity[name],"NF",0,1)</f>
        <v>Team Engagement</v>
      </c>
      <c r="L485" s="5">
        <f>ohrm_timesheet_item[[#This Row],[duration]]/60/60</f>
        <v>9</v>
      </c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</row>
    <row r="486" spans="1:55" x14ac:dyDescent="0.3">
      <c r="A486">
        <v>150</v>
      </c>
      <c r="B486" t="s">
        <v>862</v>
      </c>
      <c r="C486">
        <v>501</v>
      </c>
      <c r="D486" s="1">
        <v>44690</v>
      </c>
      <c r="E486">
        <v>32400</v>
      </c>
      <c r="F486">
        <v>2</v>
      </c>
      <c r="G486">
        <v>7</v>
      </c>
      <c r="H486">
        <v>15</v>
      </c>
      <c r="I486" t="str">
        <f>_xlfn.XLOOKUP(ohrm_timesheet_item[[#This Row],[employee_id]],hs_hr_employee[emp_number],hs_hr_employee[Employee Name],"NF",0,1)</f>
        <v>Shekhar Sharma</v>
      </c>
      <c r="J486" t="str">
        <f>_xlfn.XLOOKUP(ohrm_timesheet_item[[#This Row],[project_id]],ohrm_project[project_id],ohrm_project[name],"NF",0,1)</f>
        <v>Z210101-TEQMANTRA-ORG</v>
      </c>
      <c r="K486" t="str">
        <f>_xlfn.XLOOKUP(ohrm_timesheet_item[[#This Row],[activity_id]],ohrm_project_activity[activity_id],ohrm_project_activity[name],"NF",0,1)</f>
        <v>Value-Add Assignment</v>
      </c>
      <c r="L486" s="5">
        <f>ohrm_timesheet_item[[#This Row],[duration]]/60/60</f>
        <v>9</v>
      </c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</row>
    <row r="487" spans="1:55" x14ac:dyDescent="0.3">
      <c r="A487">
        <v>153</v>
      </c>
      <c r="B487" t="s">
        <v>863</v>
      </c>
      <c r="C487">
        <v>502</v>
      </c>
      <c r="D487" s="1">
        <v>44697</v>
      </c>
      <c r="E487">
        <v>32400</v>
      </c>
      <c r="F487">
        <v>2</v>
      </c>
      <c r="G487">
        <v>14</v>
      </c>
      <c r="H487">
        <v>11</v>
      </c>
      <c r="I487" t="str">
        <f>_xlfn.XLOOKUP(ohrm_timesheet_item[[#This Row],[employee_id]],hs_hr_employee[emp_number],hs_hr_employee[Employee Name],"NF",0,1)</f>
        <v>Amol Jalda</v>
      </c>
      <c r="J487" t="str">
        <f>_xlfn.XLOOKUP(ohrm_timesheet_item[[#This Row],[project_id]],ohrm_project[project_id],ohrm_project[name],"NF",0,1)</f>
        <v>Z210101-TEQMANTRA-ORG</v>
      </c>
      <c r="K487" t="str">
        <f>_xlfn.XLOOKUP(ohrm_timesheet_item[[#This Row],[activity_id]],ohrm_project_activity[activity_id],ohrm_project_activity[name],"NF",0,1)</f>
        <v>Training</v>
      </c>
      <c r="L487" s="5">
        <f>ohrm_timesheet_item[[#This Row],[duration]]/60/60</f>
        <v>9</v>
      </c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</row>
    <row r="488" spans="1:55" x14ac:dyDescent="0.3">
      <c r="A488">
        <v>153</v>
      </c>
      <c r="B488" t="s">
        <v>864</v>
      </c>
      <c r="C488">
        <v>503</v>
      </c>
      <c r="D488" s="1">
        <v>44698</v>
      </c>
      <c r="E488">
        <v>32400</v>
      </c>
      <c r="F488">
        <v>2</v>
      </c>
      <c r="G488">
        <v>14</v>
      </c>
      <c r="H488">
        <v>11</v>
      </c>
      <c r="I488" t="str">
        <f>_xlfn.XLOOKUP(ohrm_timesheet_item[[#This Row],[employee_id]],hs_hr_employee[emp_number],hs_hr_employee[Employee Name],"NF",0,1)</f>
        <v>Amol Jalda</v>
      </c>
      <c r="J488" t="str">
        <f>_xlfn.XLOOKUP(ohrm_timesheet_item[[#This Row],[project_id]],ohrm_project[project_id],ohrm_project[name],"NF",0,1)</f>
        <v>Z210101-TEQMANTRA-ORG</v>
      </c>
      <c r="K488" t="str">
        <f>_xlfn.XLOOKUP(ohrm_timesheet_item[[#This Row],[activity_id]],ohrm_project_activity[activity_id],ohrm_project_activity[name],"NF",0,1)</f>
        <v>Training</v>
      </c>
      <c r="L488" s="5">
        <f>ohrm_timesheet_item[[#This Row],[duration]]/60/60</f>
        <v>9</v>
      </c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</row>
    <row r="489" spans="1:55" x14ac:dyDescent="0.3">
      <c r="A489">
        <v>153</v>
      </c>
      <c r="B489" t="s">
        <v>864</v>
      </c>
      <c r="C489">
        <v>504</v>
      </c>
      <c r="D489" s="1">
        <v>44699</v>
      </c>
      <c r="E489">
        <v>32400</v>
      </c>
      <c r="F489">
        <v>2</v>
      </c>
      <c r="G489">
        <v>14</v>
      </c>
      <c r="H489">
        <v>11</v>
      </c>
      <c r="I489" t="str">
        <f>_xlfn.XLOOKUP(ohrm_timesheet_item[[#This Row],[employee_id]],hs_hr_employee[emp_number],hs_hr_employee[Employee Name],"NF",0,1)</f>
        <v>Amol Jalda</v>
      </c>
      <c r="J489" t="str">
        <f>_xlfn.XLOOKUP(ohrm_timesheet_item[[#This Row],[project_id]],ohrm_project[project_id],ohrm_project[name],"NF",0,1)</f>
        <v>Z210101-TEQMANTRA-ORG</v>
      </c>
      <c r="K489" t="str">
        <f>_xlfn.XLOOKUP(ohrm_timesheet_item[[#This Row],[activity_id]],ohrm_project_activity[activity_id],ohrm_project_activity[name],"NF",0,1)</f>
        <v>Training</v>
      </c>
      <c r="L489" s="5">
        <f>ohrm_timesheet_item[[#This Row],[duration]]/60/60</f>
        <v>9</v>
      </c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</row>
    <row r="490" spans="1:55" x14ac:dyDescent="0.3">
      <c r="A490">
        <v>150</v>
      </c>
      <c r="B490" t="s">
        <v>865</v>
      </c>
      <c r="C490">
        <v>505</v>
      </c>
      <c r="D490" s="1">
        <v>44691</v>
      </c>
      <c r="E490">
        <v>32400</v>
      </c>
      <c r="F490">
        <v>2</v>
      </c>
      <c r="G490">
        <v>7</v>
      </c>
      <c r="H490">
        <v>15</v>
      </c>
      <c r="I490" t="str">
        <f>_xlfn.XLOOKUP(ohrm_timesheet_item[[#This Row],[employee_id]],hs_hr_employee[emp_number],hs_hr_employee[Employee Name],"NF",0,1)</f>
        <v>Shekhar Sharma</v>
      </c>
      <c r="J490" t="str">
        <f>_xlfn.XLOOKUP(ohrm_timesheet_item[[#This Row],[project_id]],ohrm_project[project_id],ohrm_project[name],"NF",0,1)</f>
        <v>Z210101-TEQMANTRA-ORG</v>
      </c>
      <c r="K490" t="str">
        <f>_xlfn.XLOOKUP(ohrm_timesheet_item[[#This Row],[activity_id]],ohrm_project_activity[activity_id],ohrm_project_activity[name],"NF",0,1)</f>
        <v>Value-Add Assignment</v>
      </c>
      <c r="L490" s="5">
        <f>ohrm_timesheet_item[[#This Row],[duration]]/60/60</f>
        <v>9</v>
      </c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</row>
    <row r="491" spans="1:55" x14ac:dyDescent="0.3">
      <c r="A491">
        <v>153</v>
      </c>
      <c r="B491" t="s">
        <v>866</v>
      </c>
      <c r="C491">
        <v>506</v>
      </c>
      <c r="D491" s="1">
        <v>44700</v>
      </c>
      <c r="E491">
        <v>32400</v>
      </c>
      <c r="F491">
        <v>2</v>
      </c>
      <c r="G491">
        <v>14</v>
      </c>
      <c r="H491">
        <v>11</v>
      </c>
      <c r="I491" t="str">
        <f>_xlfn.XLOOKUP(ohrm_timesheet_item[[#This Row],[employee_id]],hs_hr_employee[emp_number],hs_hr_employee[Employee Name],"NF",0,1)</f>
        <v>Amol Jalda</v>
      </c>
      <c r="J491" t="str">
        <f>_xlfn.XLOOKUP(ohrm_timesheet_item[[#This Row],[project_id]],ohrm_project[project_id],ohrm_project[name],"NF",0,1)</f>
        <v>Z210101-TEQMANTRA-ORG</v>
      </c>
      <c r="K491" t="str">
        <f>_xlfn.XLOOKUP(ohrm_timesheet_item[[#This Row],[activity_id]],ohrm_project_activity[activity_id],ohrm_project_activity[name],"NF",0,1)</f>
        <v>Training</v>
      </c>
      <c r="L491" s="5">
        <f>ohrm_timesheet_item[[#This Row],[duration]]/60/60</f>
        <v>9</v>
      </c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</row>
    <row r="492" spans="1:55" x14ac:dyDescent="0.3">
      <c r="A492">
        <v>153</v>
      </c>
      <c r="B492" t="s">
        <v>866</v>
      </c>
      <c r="C492">
        <v>507</v>
      </c>
      <c r="D492" s="1">
        <v>44701</v>
      </c>
      <c r="E492">
        <v>32400</v>
      </c>
      <c r="F492">
        <v>2</v>
      </c>
      <c r="G492">
        <v>14</v>
      </c>
      <c r="H492">
        <v>11</v>
      </c>
      <c r="I492" t="str">
        <f>_xlfn.XLOOKUP(ohrm_timesheet_item[[#This Row],[employee_id]],hs_hr_employee[emp_number],hs_hr_employee[Employee Name],"NF",0,1)</f>
        <v>Amol Jalda</v>
      </c>
      <c r="J492" t="str">
        <f>_xlfn.XLOOKUP(ohrm_timesheet_item[[#This Row],[project_id]],ohrm_project[project_id],ohrm_project[name],"NF",0,1)</f>
        <v>Z210101-TEQMANTRA-ORG</v>
      </c>
      <c r="K492" t="str">
        <f>_xlfn.XLOOKUP(ohrm_timesheet_item[[#This Row],[activity_id]],ohrm_project_activity[activity_id],ohrm_project_activity[name],"NF",0,1)</f>
        <v>Training</v>
      </c>
      <c r="L492" s="5">
        <f>ohrm_timesheet_item[[#This Row],[duration]]/60/60</f>
        <v>9</v>
      </c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</row>
    <row r="493" spans="1:55" x14ac:dyDescent="0.3">
      <c r="A493">
        <v>150</v>
      </c>
      <c r="B493" t="s">
        <v>867</v>
      </c>
      <c r="C493">
        <v>508</v>
      </c>
      <c r="D493" s="1">
        <v>44692</v>
      </c>
      <c r="E493">
        <v>32400</v>
      </c>
      <c r="F493">
        <v>2</v>
      </c>
      <c r="G493">
        <v>7</v>
      </c>
      <c r="H493">
        <v>15</v>
      </c>
      <c r="I493" t="str">
        <f>_xlfn.XLOOKUP(ohrm_timesheet_item[[#This Row],[employee_id]],hs_hr_employee[emp_number],hs_hr_employee[Employee Name],"NF",0,1)</f>
        <v>Shekhar Sharma</v>
      </c>
      <c r="J493" t="str">
        <f>_xlfn.XLOOKUP(ohrm_timesheet_item[[#This Row],[project_id]],ohrm_project[project_id],ohrm_project[name],"NF",0,1)</f>
        <v>Z210101-TEQMANTRA-ORG</v>
      </c>
      <c r="K493" t="str">
        <f>_xlfn.XLOOKUP(ohrm_timesheet_item[[#This Row],[activity_id]],ohrm_project_activity[activity_id],ohrm_project_activity[name],"NF",0,1)</f>
        <v>Value-Add Assignment</v>
      </c>
      <c r="L493" s="5">
        <f>ohrm_timesheet_item[[#This Row],[duration]]/60/60</f>
        <v>9</v>
      </c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</row>
    <row r="494" spans="1:55" x14ac:dyDescent="0.3">
      <c r="A494">
        <v>150</v>
      </c>
      <c r="C494">
        <v>509</v>
      </c>
      <c r="D494" s="1">
        <v>44693</v>
      </c>
      <c r="E494">
        <v>32400</v>
      </c>
      <c r="F494">
        <v>2</v>
      </c>
      <c r="G494">
        <v>7</v>
      </c>
      <c r="H494">
        <v>15</v>
      </c>
      <c r="I494" t="str">
        <f>_xlfn.XLOOKUP(ohrm_timesheet_item[[#This Row],[employee_id]],hs_hr_employee[emp_number],hs_hr_employee[Employee Name],"NF",0,1)</f>
        <v>Shekhar Sharma</v>
      </c>
      <c r="J494" t="str">
        <f>_xlfn.XLOOKUP(ohrm_timesheet_item[[#This Row],[project_id]],ohrm_project[project_id],ohrm_project[name],"NF",0,1)</f>
        <v>Z210101-TEQMANTRA-ORG</v>
      </c>
      <c r="K494" t="str">
        <f>_xlfn.XLOOKUP(ohrm_timesheet_item[[#This Row],[activity_id]],ohrm_project_activity[activity_id],ohrm_project_activity[name],"NF",0,1)</f>
        <v>Value-Add Assignment</v>
      </c>
      <c r="L494" s="5">
        <f>ohrm_timesheet_item[[#This Row],[duration]]/60/60</f>
        <v>9</v>
      </c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</row>
    <row r="495" spans="1:55" x14ac:dyDescent="0.3">
      <c r="A495">
        <v>150</v>
      </c>
      <c r="C495">
        <v>510</v>
      </c>
      <c r="D495" s="1">
        <v>44694</v>
      </c>
      <c r="E495">
        <v>32400</v>
      </c>
      <c r="F495">
        <v>2</v>
      </c>
      <c r="G495">
        <v>7</v>
      </c>
      <c r="H495">
        <v>15</v>
      </c>
      <c r="I495" t="str">
        <f>_xlfn.XLOOKUP(ohrm_timesheet_item[[#This Row],[employee_id]],hs_hr_employee[emp_number],hs_hr_employee[Employee Name],"NF",0,1)</f>
        <v>Shekhar Sharma</v>
      </c>
      <c r="J495" t="str">
        <f>_xlfn.XLOOKUP(ohrm_timesheet_item[[#This Row],[project_id]],ohrm_project[project_id],ohrm_project[name],"NF",0,1)</f>
        <v>Z210101-TEQMANTRA-ORG</v>
      </c>
      <c r="K495" t="str">
        <f>_xlfn.XLOOKUP(ohrm_timesheet_item[[#This Row],[activity_id]],ohrm_project_activity[activity_id],ohrm_project_activity[name],"NF",0,1)</f>
        <v>Value-Add Assignment</v>
      </c>
      <c r="L495" s="5">
        <f>ohrm_timesheet_item[[#This Row],[duration]]/60/60</f>
        <v>9</v>
      </c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</row>
    <row r="496" spans="1:55" x14ac:dyDescent="0.3">
      <c r="A496">
        <v>154</v>
      </c>
      <c r="B496" t="s">
        <v>868</v>
      </c>
      <c r="C496">
        <v>511</v>
      </c>
      <c r="D496" s="1">
        <v>44697</v>
      </c>
      <c r="E496">
        <v>32400</v>
      </c>
      <c r="F496">
        <v>1</v>
      </c>
      <c r="G496">
        <v>7</v>
      </c>
      <c r="H496">
        <v>2</v>
      </c>
      <c r="I496" t="str">
        <f>_xlfn.XLOOKUP(ohrm_timesheet_item[[#This Row],[employee_id]],hs_hr_employee[emp_number],hs_hr_employee[Employee Name],"NF",0,1)</f>
        <v>Shekhar Sharma</v>
      </c>
      <c r="J496" t="str">
        <f>_xlfn.XLOOKUP(ohrm_timesheet_item[[#This Row],[project_id]],ohrm_project[project_id],ohrm_project[name],"NF",0,1)</f>
        <v>C210701-P1 [AMERICANA-Phase1]</v>
      </c>
      <c r="K496" t="str">
        <f>_xlfn.XLOOKUP(ohrm_timesheet_item[[#This Row],[activity_id]],ohrm_project_activity[activity_id],ohrm_project_activity[name],"NF",0,1)</f>
        <v>Development</v>
      </c>
      <c r="L496" s="5">
        <f>ohrm_timesheet_item[[#This Row],[duration]]/60/60</f>
        <v>9</v>
      </c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</row>
    <row r="497" spans="1:55" x14ac:dyDescent="0.3">
      <c r="A497">
        <v>154</v>
      </c>
      <c r="B497" t="s">
        <v>869</v>
      </c>
      <c r="C497">
        <v>512</v>
      </c>
      <c r="D497" s="1">
        <v>44698</v>
      </c>
      <c r="E497">
        <v>32400</v>
      </c>
      <c r="F497">
        <v>1</v>
      </c>
      <c r="G497">
        <v>7</v>
      </c>
      <c r="H497">
        <v>2</v>
      </c>
      <c r="I497" t="str">
        <f>_xlfn.XLOOKUP(ohrm_timesheet_item[[#This Row],[employee_id]],hs_hr_employee[emp_number],hs_hr_employee[Employee Name],"NF",0,1)</f>
        <v>Shekhar Sharma</v>
      </c>
      <c r="J497" t="str">
        <f>_xlfn.XLOOKUP(ohrm_timesheet_item[[#This Row],[project_id]],ohrm_project[project_id],ohrm_project[name],"NF",0,1)</f>
        <v>C210701-P1 [AMERICANA-Phase1]</v>
      </c>
      <c r="K497" t="str">
        <f>_xlfn.XLOOKUP(ohrm_timesheet_item[[#This Row],[activity_id]],ohrm_project_activity[activity_id],ohrm_project_activity[name],"NF",0,1)</f>
        <v>Development</v>
      </c>
      <c r="L497" s="5">
        <f>ohrm_timesheet_item[[#This Row],[duration]]/60/60</f>
        <v>9</v>
      </c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</row>
    <row r="498" spans="1:55" x14ac:dyDescent="0.3">
      <c r="A498">
        <v>154</v>
      </c>
      <c r="B498" t="s">
        <v>870</v>
      </c>
      <c r="C498">
        <v>513</v>
      </c>
      <c r="D498" s="1">
        <v>44699</v>
      </c>
      <c r="E498">
        <v>32400</v>
      </c>
      <c r="F498">
        <v>1</v>
      </c>
      <c r="G498">
        <v>7</v>
      </c>
      <c r="H498">
        <v>2</v>
      </c>
      <c r="I498" t="str">
        <f>_xlfn.XLOOKUP(ohrm_timesheet_item[[#This Row],[employee_id]],hs_hr_employee[emp_number],hs_hr_employee[Employee Name],"NF",0,1)</f>
        <v>Shekhar Sharma</v>
      </c>
      <c r="J498" t="str">
        <f>_xlfn.XLOOKUP(ohrm_timesheet_item[[#This Row],[project_id]],ohrm_project[project_id],ohrm_project[name],"NF",0,1)</f>
        <v>C210701-P1 [AMERICANA-Phase1]</v>
      </c>
      <c r="K498" t="str">
        <f>_xlfn.XLOOKUP(ohrm_timesheet_item[[#This Row],[activity_id]],ohrm_project_activity[activity_id],ohrm_project_activity[name],"NF",0,1)</f>
        <v>Development</v>
      </c>
      <c r="L498" s="5">
        <f>ohrm_timesheet_item[[#This Row],[duration]]/60/60</f>
        <v>9</v>
      </c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</row>
    <row r="499" spans="1:55" x14ac:dyDescent="0.3">
      <c r="A499">
        <v>154</v>
      </c>
      <c r="B499" t="s">
        <v>871</v>
      </c>
      <c r="C499">
        <v>514</v>
      </c>
      <c r="D499" s="1">
        <v>44700</v>
      </c>
      <c r="E499">
        <v>32400</v>
      </c>
      <c r="F499">
        <v>1</v>
      </c>
      <c r="G499">
        <v>7</v>
      </c>
      <c r="H499">
        <v>2</v>
      </c>
      <c r="I499" t="str">
        <f>_xlfn.XLOOKUP(ohrm_timesheet_item[[#This Row],[employee_id]],hs_hr_employee[emp_number],hs_hr_employee[Employee Name],"NF",0,1)</f>
        <v>Shekhar Sharma</v>
      </c>
      <c r="J499" t="str">
        <f>_xlfn.XLOOKUP(ohrm_timesheet_item[[#This Row],[project_id]],ohrm_project[project_id],ohrm_project[name],"NF",0,1)</f>
        <v>C210701-P1 [AMERICANA-Phase1]</v>
      </c>
      <c r="K499" t="str">
        <f>_xlfn.XLOOKUP(ohrm_timesheet_item[[#This Row],[activity_id]],ohrm_project_activity[activity_id],ohrm_project_activity[name],"NF",0,1)</f>
        <v>Development</v>
      </c>
      <c r="L499" s="5">
        <f>ohrm_timesheet_item[[#This Row],[duration]]/60/60</f>
        <v>9</v>
      </c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</row>
    <row r="500" spans="1:55" x14ac:dyDescent="0.3">
      <c r="A500">
        <v>154</v>
      </c>
      <c r="B500" t="s">
        <v>872</v>
      </c>
      <c r="C500">
        <v>515</v>
      </c>
      <c r="D500" s="1">
        <v>44701</v>
      </c>
      <c r="E500">
        <v>32400</v>
      </c>
      <c r="F500">
        <v>1</v>
      </c>
      <c r="G500">
        <v>7</v>
      </c>
      <c r="H500">
        <v>2</v>
      </c>
      <c r="I500" t="str">
        <f>_xlfn.XLOOKUP(ohrm_timesheet_item[[#This Row],[employee_id]],hs_hr_employee[emp_number],hs_hr_employee[Employee Name],"NF",0,1)</f>
        <v>Shekhar Sharma</v>
      </c>
      <c r="J500" t="str">
        <f>_xlfn.XLOOKUP(ohrm_timesheet_item[[#This Row],[project_id]],ohrm_project[project_id],ohrm_project[name],"NF",0,1)</f>
        <v>C210701-P1 [AMERICANA-Phase1]</v>
      </c>
      <c r="K500" t="str">
        <f>_xlfn.XLOOKUP(ohrm_timesheet_item[[#This Row],[activity_id]],ohrm_project_activity[activity_id],ohrm_project_activity[name],"NF",0,1)</f>
        <v>Development</v>
      </c>
      <c r="L500" s="5">
        <f>ohrm_timesheet_item[[#This Row],[duration]]/60/60</f>
        <v>9</v>
      </c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</row>
    <row r="501" spans="1:55" x14ac:dyDescent="0.3">
      <c r="A501">
        <v>149</v>
      </c>
      <c r="B501" t="s">
        <v>873</v>
      </c>
      <c r="C501">
        <v>516</v>
      </c>
      <c r="D501" s="1">
        <v>44683</v>
      </c>
      <c r="E501">
        <v>32400</v>
      </c>
      <c r="F501">
        <v>2</v>
      </c>
      <c r="G501">
        <v>13</v>
      </c>
      <c r="H501">
        <v>11</v>
      </c>
      <c r="I501" t="str">
        <f>_xlfn.XLOOKUP(ohrm_timesheet_item[[#This Row],[employee_id]],hs_hr_employee[emp_number],hs_hr_employee[Employee Name],"NF",0,1)</f>
        <v>x_Preeti Kaushik</v>
      </c>
      <c r="J501" t="str">
        <f>_xlfn.XLOOKUP(ohrm_timesheet_item[[#This Row],[project_id]],ohrm_project[project_id],ohrm_project[name],"NF",0,1)</f>
        <v>Z210101-TEQMANTRA-ORG</v>
      </c>
      <c r="K501" t="str">
        <f>_xlfn.XLOOKUP(ohrm_timesheet_item[[#This Row],[activity_id]],ohrm_project_activity[activity_id],ohrm_project_activity[name],"NF",0,1)</f>
        <v>Training</v>
      </c>
      <c r="L501" s="5">
        <f>ohrm_timesheet_item[[#This Row],[duration]]/60/60</f>
        <v>9</v>
      </c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</row>
    <row r="502" spans="1:55" x14ac:dyDescent="0.3">
      <c r="A502">
        <v>149</v>
      </c>
      <c r="B502" t="s">
        <v>874</v>
      </c>
      <c r="C502">
        <v>517</v>
      </c>
      <c r="D502" s="1">
        <v>44684</v>
      </c>
      <c r="E502">
        <v>32400</v>
      </c>
      <c r="F502">
        <v>2</v>
      </c>
      <c r="G502">
        <v>13</v>
      </c>
      <c r="H502">
        <v>11</v>
      </c>
      <c r="I502" t="str">
        <f>_xlfn.XLOOKUP(ohrm_timesheet_item[[#This Row],[employee_id]],hs_hr_employee[emp_number],hs_hr_employee[Employee Name],"NF",0,1)</f>
        <v>x_Preeti Kaushik</v>
      </c>
      <c r="J502" t="str">
        <f>_xlfn.XLOOKUP(ohrm_timesheet_item[[#This Row],[project_id]],ohrm_project[project_id],ohrm_project[name],"NF",0,1)</f>
        <v>Z210101-TEQMANTRA-ORG</v>
      </c>
      <c r="K502" t="str">
        <f>_xlfn.XLOOKUP(ohrm_timesheet_item[[#This Row],[activity_id]],ohrm_project_activity[activity_id],ohrm_project_activity[name],"NF",0,1)</f>
        <v>Training</v>
      </c>
      <c r="L502" s="5">
        <f>ohrm_timesheet_item[[#This Row],[duration]]/60/60</f>
        <v>9</v>
      </c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</row>
    <row r="503" spans="1:55" x14ac:dyDescent="0.3">
      <c r="A503">
        <v>149</v>
      </c>
      <c r="B503" t="s">
        <v>875</v>
      </c>
      <c r="C503">
        <v>518</v>
      </c>
      <c r="D503" s="1">
        <v>44685</v>
      </c>
      <c r="E503">
        <v>32400</v>
      </c>
      <c r="F503">
        <v>2</v>
      </c>
      <c r="G503">
        <v>13</v>
      </c>
      <c r="H503">
        <v>11</v>
      </c>
      <c r="I503" t="str">
        <f>_xlfn.XLOOKUP(ohrm_timesheet_item[[#This Row],[employee_id]],hs_hr_employee[emp_number],hs_hr_employee[Employee Name],"NF",0,1)</f>
        <v>x_Preeti Kaushik</v>
      </c>
      <c r="J503" t="str">
        <f>_xlfn.XLOOKUP(ohrm_timesheet_item[[#This Row],[project_id]],ohrm_project[project_id],ohrm_project[name],"NF",0,1)</f>
        <v>Z210101-TEQMANTRA-ORG</v>
      </c>
      <c r="K503" t="str">
        <f>_xlfn.XLOOKUP(ohrm_timesheet_item[[#This Row],[activity_id]],ohrm_project_activity[activity_id],ohrm_project_activity[name],"NF",0,1)</f>
        <v>Training</v>
      </c>
      <c r="L503" s="5">
        <f>ohrm_timesheet_item[[#This Row],[duration]]/60/60</f>
        <v>9</v>
      </c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</row>
    <row r="504" spans="1:55" x14ac:dyDescent="0.3">
      <c r="A504">
        <v>149</v>
      </c>
      <c r="B504" t="s">
        <v>876</v>
      </c>
      <c r="C504">
        <v>519</v>
      </c>
      <c r="D504" s="1">
        <v>44686</v>
      </c>
      <c r="E504">
        <v>32400</v>
      </c>
      <c r="F504">
        <v>2</v>
      </c>
      <c r="G504">
        <v>13</v>
      </c>
      <c r="H504">
        <v>11</v>
      </c>
      <c r="I504" t="str">
        <f>_xlfn.XLOOKUP(ohrm_timesheet_item[[#This Row],[employee_id]],hs_hr_employee[emp_number],hs_hr_employee[Employee Name],"NF",0,1)</f>
        <v>x_Preeti Kaushik</v>
      </c>
      <c r="J504" t="str">
        <f>_xlfn.XLOOKUP(ohrm_timesheet_item[[#This Row],[project_id]],ohrm_project[project_id],ohrm_project[name],"NF",0,1)</f>
        <v>Z210101-TEQMANTRA-ORG</v>
      </c>
      <c r="K504" t="str">
        <f>_xlfn.XLOOKUP(ohrm_timesheet_item[[#This Row],[activity_id]],ohrm_project_activity[activity_id],ohrm_project_activity[name],"NF",0,1)</f>
        <v>Training</v>
      </c>
      <c r="L504" s="5">
        <f>ohrm_timesheet_item[[#This Row],[duration]]/60/60</f>
        <v>9</v>
      </c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</row>
    <row r="505" spans="1:55" x14ac:dyDescent="0.3">
      <c r="A505">
        <v>149</v>
      </c>
      <c r="B505" t="s">
        <v>877</v>
      </c>
      <c r="C505">
        <v>520</v>
      </c>
      <c r="D505" s="1">
        <v>44687</v>
      </c>
      <c r="E505">
        <v>32400</v>
      </c>
      <c r="F505">
        <v>2</v>
      </c>
      <c r="G505">
        <v>13</v>
      </c>
      <c r="H505">
        <v>11</v>
      </c>
      <c r="I505" t="str">
        <f>_xlfn.XLOOKUP(ohrm_timesheet_item[[#This Row],[employee_id]],hs_hr_employee[emp_number],hs_hr_employee[Employee Name],"NF",0,1)</f>
        <v>x_Preeti Kaushik</v>
      </c>
      <c r="J505" t="str">
        <f>_xlfn.XLOOKUP(ohrm_timesheet_item[[#This Row],[project_id]],ohrm_project[project_id],ohrm_project[name],"NF",0,1)</f>
        <v>Z210101-TEQMANTRA-ORG</v>
      </c>
      <c r="K505" t="str">
        <f>_xlfn.XLOOKUP(ohrm_timesheet_item[[#This Row],[activity_id]],ohrm_project_activity[activity_id],ohrm_project_activity[name],"NF",0,1)</f>
        <v>Training</v>
      </c>
      <c r="L505" s="5">
        <f>ohrm_timesheet_item[[#This Row],[duration]]/60/60</f>
        <v>9</v>
      </c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</row>
    <row r="506" spans="1:55" x14ac:dyDescent="0.3">
      <c r="A506">
        <v>156</v>
      </c>
      <c r="B506" t="s">
        <v>878</v>
      </c>
      <c r="C506">
        <v>521</v>
      </c>
      <c r="D506" s="1">
        <v>44690</v>
      </c>
      <c r="E506">
        <v>32400</v>
      </c>
      <c r="F506">
        <v>2</v>
      </c>
      <c r="G506">
        <v>13</v>
      </c>
      <c r="H506">
        <v>11</v>
      </c>
      <c r="I506" t="str">
        <f>_xlfn.XLOOKUP(ohrm_timesheet_item[[#This Row],[employee_id]],hs_hr_employee[emp_number],hs_hr_employee[Employee Name],"NF",0,1)</f>
        <v>x_Preeti Kaushik</v>
      </c>
      <c r="J506" t="str">
        <f>_xlfn.XLOOKUP(ohrm_timesheet_item[[#This Row],[project_id]],ohrm_project[project_id],ohrm_project[name],"NF",0,1)</f>
        <v>Z210101-TEQMANTRA-ORG</v>
      </c>
      <c r="K506" t="str">
        <f>_xlfn.XLOOKUP(ohrm_timesheet_item[[#This Row],[activity_id]],ohrm_project_activity[activity_id],ohrm_project_activity[name],"NF",0,1)</f>
        <v>Training</v>
      </c>
      <c r="L506" s="5">
        <f>ohrm_timesheet_item[[#This Row],[duration]]/60/60</f>
        <v>9</v>
      </c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</row>
    <row r="507" spans="1:55" x14ac:dyDescent="0.3">
      <c r="A507">
        <v>156</v>
      </c>
      <c r="B507" t="s">
        <v>879</v>
      </c>
      <c r="C507">
        <v>522</v>
      </c>
      <c r="D507" s="1">
        <v>44691</v>
      </c>
      <c r="E507">
        <v>32400</v>
      </c>
      <c r="F507">
        <v>2</v>
      </c>
      <c r="G507">
        <v>13</v>
      </c>
      <c r="H507">
        <v>11</v>
      </c>
      <c r="I507" t="str">
        <f>_xlfn.XLOOKUP(ohrm_timesheet_item[[#This Row],[employee_id]],hs_hr_employee[emp_number],hs_hr_employee[Employee Name],"NF",0,1)</f>
        <v>x_Preeti Kaushik</v>
      </c>
      <c r="J507" t="str">
        <f>_xlfn.XLOOKUP(ohrm_timesheet_item[[#This Row],[project_id]],ohrm_project[project_id],ohrm_project[name],"NF",0,1)</f>
        <v>Z210101-TEQMANTRA-ORG</v>
      </c>
      <c r="K507" t="str">
        <f>_xlfn.XLOOKUP(ohrm_timesheet_item[[#This Row],[activity_id]],ohrm_project_activity[activity_id],ohrm_project_activity[name],"NF",0,1)</f>
        <v>Training</v>
      </c>
      <c r="L507" s="5">
        <f>ohrm_timesheet_item[[#This Row],[duration]]/60/60</f>
        <v>9</v>
      </c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</row>
    <row r="508" spans="1:55" x14ac:dyDescent="0.3">
      <c r="A508">
        <v>156</v>
      </c>
      <c r="B508" t="s">
        <v>880</v>
      </c>
      <c r="C508">
        <v>523</v>
      </c>
      <c r="D508" s="1">
        <v>44692</v>
      </c>
      <c r="E508">
        <v>32400</v>
      </c>
      <c r="F508">
        <v>2</v>
      </c>
      <c r="G508">
        <v>13</v>
      </c>
      <c r="H508">
        <v>11</v>
      </c>
      <c r="I508" t="str">
        <f>_xlfn.XLOOKUP(ohrm_timesheet_item[[#This Row],[employee_id]],hs_hr_employee[emp_number],hs_hr_employee[Employee Name],"NF",0,1)</f>
        <v>x_Preeti Kaushik</v>
      </c>
      <c r="J508" t="str">
        <f>_xlfn.XLOOKUP(ohrm_timesheet_item[[#This Row],[project_id]],ohrm_project[project_id],ohrm_project[name],"NF",0,1)</f>
        <v>Z210101-TEQMANTRA-ORG</v>
      </c>
      <c r="K508" t="str">
        <f>_xlfn.XLOOKUP(ohrm_timesheet_item[[#This Row],[activity_id]],ohrm_project_activity[activity_id],ohrm_project_activity[name],"NF",0,1)</f>
        <v>Training</v>
      </c>
      <c r="L508" s="5">
        <f>ohrm_timesheet_item[[#This Row],[duration]]/60/60</f>
        <v>9</v>
      </c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</row>
    <row r="509" spans="1:55" x14ac:dyDescent="0.3">
      <c r="A509">
        <v>156</v>
      </c>
      <c r="B509" t="s">
        <v>881</v>
      </c>
      <c r="C509">
        <v>524</v>
      </c>
      <c r="D509" s="1">
        <v>44693</v>
      </c>
      <c r="E509">
        <v>32400</v>
      </c>
      <c r="F509">
        <v>2</v>
      </c>
      <c r="G509">
        <v>13</v>
      </c>
      <c r="H509">
        <v>11</v>
      </c>
      <c r="I509" t="str">
        <f>_xlfn.XLOOKUP(ohrm_timesheet_item[[#This Row],[employee_id]],hs_hr_employee[emp_number],hs_hr_employee[Employee Name],"NF",0,1)</f>
        <v>x_Preeti Kaushik</v>
      </c>
      <c r="J509" t="str">
        <f>_xlfn.XLOOKUP(ohrm_timesheet_item[[#This Row],[project_id]],ohrm_project[project_id],ohrm_project[name],"NF",0,1)</f>
        <v>Z210101-TEQMANTRA-ORG</v>
      </c>
      <c r="K509" t="str">
        <f>_xlfn.XLOOKUP(ohrm_timesheet_item[[#This Row],[activity_id]],ohrm_project_activity[activity_id],ohrm_project_activity[name],"NF",0,1)</f>
        <v>Training</v>
      </c>
      <c r="L509" s="5">
        <f>ohrm_timesheet_item[[#This Row],[duration]]/60/60</f>
        <v>9</v>
      </c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</row>
    <row r="510" spans="1:55" x14ac:dyDescent="0.3">
      <c r="A510">
        <v>156</v>
      </c>
      <c r="B510" t="s">
        <v>882</v>
      </c>
      <c r="C510">
        <v>525</v>
      </c>
      <c r="D510" s="1">
        <v>44694</v>
      </c>
      <c r="E510">
        <v>32400</v>
      </c>
      <c r="F510">
        <v>2</v>
      </c>
      <c r="G510">
        <v>13</v>
      </c>
      <c r="H510">
        <v>11</v>
      </c>
      <c r="I510" t="str">
        <f>_xlfn.XLOOKUP(ohrm_timesheet_item[[#This Row],[employee_id]],hs_hr_employee[emp_number],hs_hr_employee[Employee Name],"NF",0,1)</f>
        <v>x_Preeti Kaushik</v>
      </c>
      <c r="J510" t="str">
        <f>_xlfn.XLOOKUP(ohrm_timesheet_item[[#This Row],[project_id]],ohrm_project[project_id],ohrm_project[name],"NF",0,1)</f>
        <v>Z210101-TEQMANTRA-ORG</v>
      </c>
      <c r="K510" t="str">
        <f>_xlfn.XLOOKUP(ohrm_timesheet_item[[#This Row],[activity_id]],ohrm_project_activity[activity_id],ohrm_project_activity[name],"NF",0,1)</f>
        <v>Training</v>
      </c>
      <c r="L510" s="5">
        <f>ohrm_timesheet_item[[#This Row],[duration]]/60/60</f>
        <v>9</v>
      </c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</row>
    <row r="511" spans="1:55" x14ac:dyDescent="0.3">
      <c r="A511">
        <v>155</v>
      </c>
      <c r="B511" t="s">
        <v>883</v>
      </c>
      <c r="C511">
        <v>526</v>
      </c>
      <c r="D511" s="1">
        <v>44697</v>
      </c>
      <c r="E511">
        <v>32400</v>
      </c>
      <c r="F511">
        <v>2</v>
      </c>
      <c r="G511">
        <v>13</v>
      </c>
      <c r="H511">
        <v>11</v>
      </c>
      <c r="I511" t="str">
        <f>_xlfn.XLOOKUP(ohrm_timesheet_item[[#This Row],[employee_id]],hs_hr_employee[emp_number],hs_hr_employee[Employee Name],"NF",0,1)</f>
        <v>x_Preeti Kaushik</v>
      </c>
      <c r="J511" t="str">
        <f>_xlfn.XLOOKUP(ohrm_timesheet_item[[#This Row],[project_id]],ohrm_project[project_id],ohrm_project[name],"NF",0,1)</f>
        <v>Z210101-TEQMANTRA-ORG</v>
      </c>
      <c r="K511" t="str">
        <f>_xlfn.XLOOKUP(ohrm_timesheet_item[[#This Row],[activity_id]],ohrm_project_activity[activity_id],ohrm_project_activity[name],"NF",0,1)</f>
        <v>Training</v>
      </c>
      <c r="L511" s="5">
        <f>ohrm_timesheet_item[[#This Row],[duration]]/60/60</f>
        <v>9</v>
      </c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</row>
    <row r="512" spans="1:55" x14ac:dyDescent="0.3">
      <c r="A512">
        <v>155</v>
      </c>
      <c r="B512" t="s">
        <v>884</v>
      </c>
      <c r="C512">
        <v>527</v>
      </c>
      <c r="D512" s="1">
        <v>44698</v>
      </c>
      <c r="E512">
        <v>32400</v>
      </c>
      <c r="F512">
        <v>2</v>
      </c>
      <c r="G512">
        <v>13</v>
      </c>
      <c r="H512">
        <v>11</v>
      </c>
      <c r="I512" t="str">
        <f>_xlfn.XLOOKUP(ohrm_timesheet_item[[#This Row],[employee_id]],hs_hr_employee[emp_number],hs_hr_employee[Employee Name],"NF",0,1)</f>
        <v>x_Preeti Kaushik</v>
      </c>
      <c r="J512" t="str">
        <f>_xlfn.XLOOKUP(ohrm_timesheet_item[[#This Row],[project_id]],ohrm_project[project_id],ohrm_project[name],"NF",0,1)</f>
        <v>Z210101-TEQMANTRA-ORG</v>
      </c>
      <c r="K512" t="str">
        <f>_xlfn.XLOOKUP(ohrm_timesheet_item[[#This Row],[activity_id]],ohrm_project_activity[activity_id],ohrm_project_activity[name],"NF",0,1)</f>
        <v>Training</v>
      </c>
      <c r="L512" s="5">
        <f>ohrm_timesheet_item[[#This Row],[duration]]/60/60</f>
        <v>9</v>
      </c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</row>
    <row r="513" spans="1:55" x14ac:dyDescent="0.3">
      <c r="A513">
        <v>155</v>
      </c>
      <c r="B513" t="s">
        <v>885</v>
      </c>
      <c r="C513">
        <v>528</v>
      </c>
      <c r="D513" s="1">
        <v>44699</v>
      </c>
      <c r="E513">
        <v>32400</v>
      </c>
      <c r="F513">
        <v>2</v>
      </c>
      <c r="G513">
        <v>13</v>
      </c>
      <c r="H513">
        <v>11</v>
      </c>
      <c r="I513" t="str">
        <f>_xlfn.XLOOKUP(ohrm_timesheet_item[[#This Row],[employee_id]],hs_hr_employee[emp_number],hs_hr_employee[Employee Name],"NF",0,1)</f>
        <v>x_Preeti Kaushik</v>
      </c>
      <c r="J513" t="str">
        <f>_xlfn.XLOOKUP(ohrm_timesheet_item[[#This Row],[project_id]],ohrm_project[project_id],ohrm_project[name],"NF",0,1)</f>
        <v>Z210101-TEQMANTRA-ORG</v>
      </c>
      <c r="K513" t="str">
        <f>_xlfn.XLOOKUP(ohrm_timesheet_item[[#This Row],[activity_id]],ohrm_project_activity[activity_id],ohrm_project_activity[name],"NF",0,1)</f>
        <v>Training</v>
      </c>
      <c r="L513" s="5">
        <f>ohrm_timesheet_item[[#This Row],[duration]]/60/60</f>
        <v>9</v>
      </c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</row>
    <row r="514" spans="1:55" x14ac:dyDescent="0.3">
      <c r="A514">
        <v>155</v>
      </c>
      <c r="B514" t="s">
        <v>886</v>
      </c>
      <c r="C514">
        <v>529</v>
      </c>
      <c r="D514" s="1">
        <v>44700</v>
      </c>
      <c r="E514">
        <v>32400</v>
      </c>
      <c r="F514">
        <v>2</v>
      </c>
      <c r="G514">
        <v>13</v>
      </c>
      <c r="H514">
        <v>11</v>
      </c>
      <c r="I514" t="str">
        <f>_xlfn.XLOOKUP(ohrm_timesheet_item[[#This Row],[employee_id]],hs_hr_employee[emp_number],hs_hr_employee[Employee Name],"NF",0,1)</f>
        <v>x_Preeti Kaushik</v>
      </c>
      <c r="J514" t="str">
        <f>_xlfn.XLOOKUP(ohrm_timesheet_item[[#This Row],[project_id]],ohrm_project[project_id],ohrm_project[name],"NF",0,1)</f>
        <v>Z210101-TEQMANTRA-ORG</v>
      </c>
      <c r="K514" t="str">
        <f>_xlfn.XLOOKUP(ohrm_timesheet_item[[#This Row],[activity_id]],ohrm_project_activity[activity_id],ohrm_project_activity[name],"NF",0,1)</f>
        <v>Training</v>
      </c>
      <c r="L514" s="5">
        <f>ohrm_timesheet_item[[#This Row],[duration]]/60/60</f>
        <v>9</v>
      </c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</row>
    <row r="515" spans="1:55" x14ac:dyDescent="0.3">
      <c r="A515">
        <v>155</v>
      </c>
      <c r="B515" t="s">
        <v>887</v>
      </c>
      <c r="C515">
        <v>530</v>
      </c>
      <c r="D515" s="1">
        <v>44701</v>
      </c>
      <c r="E515">
        <v>32400</v>
      </c>
      <c r="F515">
        <v>2</v>
      </c>
      <c r="G515">
        <v>13</v>
      </c>
      <c r="H515">
        <v>11</v>
      </c>
      <c r="I515" t="str">
        <f>_xlfn.XLOOKUP(ohrm_timesheet_item[[#This Row],[employee_id]],hs_hr_employee[emp_number],hs_hr_employee[Employee Name],"NF",0,1)</f>
        <v>x_Preeti Kaushik</v>
      </c>
      <c r="J515" t="str">
        <f>_xlfn.XLOOKUP(ohrm_timesheet_item[[#This Row],[project_id]],ohrm_project[project_id],ohrm_project[name],"NF",0,1)</f>
        <v>Z210101-TEQMANTRA-ORG</v>
      </c>
      <c r="K515" t="str">
        <f>_xlfn.XLOOKUP(ohrm_timesheet_item[[#This Row],[activity_id]],ohrm_project_activity[activity_id],ohrm_project_activity[name],"NF",0,1)</f>
        <v>Training</v>
      </c>
      <c r="L515" s="5">
        <f>ohrm_timesheet_item[[#This Row],[duration]]/60/60</f>
        <v>9</v>
      </c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</row>
    <row r="516" spans="1:55" x14ac:dyDescent="0.3">
      <c r="A516">
        <v>157</v>
      </c>
      <c r="B516" t="s">
        <v>888</v>
      </c>
      <c r="C516">
        <v>531</v>
      </c>
      <c r="D516" s="1">
        <v>44704</v>
      </c>
      <c r="E516">
        <v>32400</v>
      </c>
      <c r="F516">
        <v>1</v>
      </c>
      <c r="G516">
        <v>7</v>
      </c>
      <c r="H516">
        <v>2</v>
      </c>
      <c r="I516" t="str">
        <f>_xlfn.XLOOKUP(ohrm_timesheet_item[[#This Row],[employee_id]],hs_hr_employee[emp_number],hs_hr_employee[Employee Name],"NF",0,1)</f>
        <v>Shekhar Sharma</v>
      </c>
      <c r="J516" t="str">
        <f>_xlfn.XLOOKUP(ohrm_timesheet_item[[#This Row],[project_id]],ohrm_project[project_id],ohrm_project[name],"NF",0,1)</f>
        <v>C210701-P1 [AMERICANA-Phase1]</v>
      </c>
      <c r="K516" t="str">
        <f>_xlfn.XLOOKUP(ohrm_timesheet_item[[#This Row],[activity_id]],ohrm_project_activity[activity_id],ohrm_project_activity[name],"NF",0,1)</f>
        <v>Development</v>
      </c>
      <c r="L516" s="5">
        <f>ohrm_timesheet_item[[#This Row],[duration]]/60/60</f>
        <v>9</v>
      </c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</row>
    <row r="517" spans="1:55" x14ac:dyDescent="0.3">
      <c r="A517">
        <v>125</v>
      </c>
      <c r="C517">
        <v>532</v>
      </c>
      <c r="D517" s="1">
        <v>44683</v>
      </c>
      <c r="E517">
        <v>32400</v>
      </c>
      <c r="F517">
        <v>1</v>
      </c>
      <c r="G517">
        <v>11</v>
      </c>
      <c r="H517">
        <v>2</v>
      </c>
      <c r="I517" t="str">
        <f>_xlfn.XLOOKUP(ohrm_timesheet_item[[#This Row],[employee_id]],hs_hr_employee[emp_number],hs_hr_employee[Employee Name],"NF",0,1)</f>
        <v>x_Ajit Singh</v>
      </c>
      <c r="J517" t="str">
        <f>_xlfn.XLOOKUP(ohrm_timesheet_item[[#This Row],[project_id]],ohrm_project[project_id],ohrm_project[name],"NF",0,1)</f>
        <v>C210701-P1 [AMERICANA-Phase1]</v>
      </c>
      <c r="K517" t="str">
        <f>_xlfn.XLOOKUP(ohrm_timesheet_item[[#This Row],[activity_id]],ohrm_project_activity[activity_id],ohrm_project_activity[name],"NF",0,1)</f>
        <v>Development</v>
      </c>
      <c r="L517" s="5">
        <f>ohrm_timesheet_item[[#This Row],[duration]]/60/60</f>
        <v>9</v>
      </c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</row>
    <row r="518" spans="1:55" x14ac:dyDescent="0.3">
      <c r="A518">
        <v>125</v>
      </c>
      <c r="C518">
        <v>533</v>
      </c>
      <c r="D518" s="1">
        <v>44684</v>
      </c>
      <c r="E518">
        <v>32400</v>
      </c>
      <c r="F518">
        <v>1</v>
      </c>
      <c r="G518">
        <v>11</v>
      </c>
      <c r="H518">
        <v>2</v>
      </c>
      <c r="I518" t="str">
        <f>_xlfn.XLOOKUP(ohrm_timesheet_item[[#This Row],[employee_id]],hs_hr_employee[emp_number],hs_hr_employee[Employee Name],"NF",0,1)</f>
        <v>x_Ajit Singh</v>
      </c>
      <c r="J518" t="str">
        <f>_xlfn.XLOOKUP(ohrm_timesheet_item[[#This Row],[project_id]],ohrm_project[project_id],ohrm_project[name],"NF",0,1)</f>
        <v>C210701-P1 [AMERICANA-Phase1]</v>
      </c>
      <c r="K518" t="str">
        <f>_xlfn.XLOOKUP(ohrm_timesheet_item[[#This Row],[activity_id]],ohrm_project_activity[activity_id],ohrm_project_activity[name],"NF",0,1)</f>
        <v>Development</v>
      </c>
      <c r="L518" s="5">
        <f>ohrm_timesheet_item[[#This Row],[duration]]/60/60</f>
        <v>9</v>
      </c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</row>
    <row r="519" spans="1:55" x14ac:dyDescent="0.3">
      <c r="A519">
        <v>125</v>
      </c>
      <c r="C519">
        <v>534</v>
      </c>
      <c r="D519" s="1">
        <v>44685</v>
      </c>
      <c r="E519">
        <v>32400</v>
      </c>
      <c r="F519">
        <v>1</v>
      </c>
      <c r="G519">
        <v>11</v>
      </c>
      <c r="H519">
        <v>2</v>
      </c>
      <c r="I519" t="str">
        <f>_xlfn.XLOOKUP(ohrm_timesheet_item[[#This Row],[employee_id]],hs_hr_employee[emp_number],hs_hr_employee[Employee Name],"NF",0,1)</f>
        <v>x_Ajit Singh</v>
      </c>
      <c r="J519" t="str">
        <f>_xlfn.XLOOKUP(ohrm_timesheet_item[[#This Row],[project_id]],ohrm_project[project_id],ohrm_project[name],"NF",0,1)</f>
        <v>C210701-P1 [AMERICANA-Phase1]</v>
      </c>
      <c r="K519" t="str">
        <f>_xlfn.XLOOKUP(ohrm_timesheet_item[[#This Row],[activity_id]],ohrm_project_activity[activity_id],ohrm_project_activity[name],"NF",0,1)</f>
        <v>Development</v>
      </c>
      <c r="L519" s="5">
        <f>ohrm_timesheet_item[[#This Row],[duration]]/60/60</f>
        <v>9</v>
      </c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</row>
    <row r="520" spans="1:55" x14ac:dyDescent="0.3">
      <c r="A520">
        <v>125</v>
      </c>
      <c r="C520">
        <v>535</v>
      </c>
      <c r="D520" s="1">
        <v>44686</v>
      </c>
      <c r="E520">
        <v>32400</v>
      </c>
      <c r="F520">
        <v>1</v>
      </c>
      <c r="G520">
        <v>11</v>
      </c>
      <c r="H520">
        <v>2</v>
      </c>
      <c r="I520" t="str">
        <f>_xlfn.XLOOKUP(ohrm_timesheet_item[[#This Row],[employee_id]],hs_hr_employee[emp_number],hs_hr_employee[Employee Name],"NF",0,1)</f>
        <v>x_Ajit Singh</v>
      </c>
      <c r="J520" t="str">
        <f>_xlfn.XLOOKUP(ohrm_timesheet_item[[#This Row],[project_id]],ohrm_project[project_id],ohrm_project[name],"NF",0,1)</f>
        <v>C210701-P1 [AMERICANA-Phase1]</v>
      </c>
      <c r="K520" t="str">
        <f>_xlfn.XLOOKUP(ohrm_timesheet_item[[#This Row],[activity_id]],ohrm_project_activity[activity_id],ohrm_project_activity[name],"NF",0,1)</f>
        <v>Development</v>
      </c>
      <c r="L520" s="5">
        <f>ohrm_timesheet_item[[#This Row],[duration]]/60/60</f>
        <v>9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</row>
    <row r="521" spans="1:55" x14ac:dyDescent="0.3">
      <c r="A521">
        <v>125</v>
      </c>
      <c r="C521">
        <v>536</v>
      </c>
      <c r="D521" s="1">
        <v>44687</v>
      </c>
      <c r="E521">
        <v>32400</v>
      </c>
      <c r="F521">
        <v>1</v>
      </c>
      <c r="G521">
        <v>11</v>
      </c>
      <c r="H521">
        <v>2</v>
      </c>
      <c r="I521" t="str">
        <f>_xlfn.XLOOKUP(ohrm_timesheet_item[[#This Row],[employee_id]],hs_hr_employee[emp_number],hs_hr_employee[Employee Name],"NF",0,1)</f>
        <v>x_Ajit Singh</v>
      </c>
      <c r="J521" t="str">
        <f>_xlfn.XLOOKUP(ohrm_timesheet_item[[#This Row],[project_id]],ohrm_project[project_id],ohrm_project[name],"NF",0,1)</f>
        <v>C210701-P1 [AMERICANA-Phase1]</v>
      </c>
      <c r="K521" t="str">
        <f>_xlfn.XLOOKUP(ohrm_timesheet_item[[#This Row],[activity_id]],ohrm_project_activity[activity_id],ohrm_project_activity[name],"NF",0,1)</f>
        <v>Development</v>
      </c>
      <c r="L521" s="5">
        <f>ohrm_timesheet_item[[#This Row],[duration]]/60/60</f>
        <v>9</v>
      </c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</row>
    <row r="522" spans="1:55" x14ac:dyDescent="0.3">
      <c r="A522">
        <v>152</v>
      </c>
      <c r="C522">
        <v>537</v>
      </c>
      <c r="D522" s="1">
        <v>44690</v>
      </c>
      <c r="E522">
        <v>32400</v>
      </c>
      <c r="F522">
        <v>1</v>
      </c>
      <c r="G522">
        <v>11</v>
      </c>
      <c r="H522">
        <v>2</v>
      </c>
      <c r="I522" t="str">
        <f>_xlfn.XLOOKUP(ohrm_timesheet_item[[#This Row],[employee_id]],hs_hr_employee[emp_number],hs_hr_employee[Employee Name],"NF",0,1)</f>
        <v>x_Ajit Singh</v>
      </c>
      <c r="J522" t="str">
        <f>_xlfn.XLOOKUP(ohrm_timesheet_item[[#This Row],[project_id]],ohrm_project[project_id],ohrm_project[name],"NF",0,1)</f>
        <v>C210701-P1 [AMERICANA-Phase1]</v>
      </c>
      <c r="K522" t="str">
        <f>_xlfn.XLOOKUP(ohrm_timesheet_item[[#This Row],[activity_id]],ohrm_project_activity[activity_id],ohrm_project_activity[name],"NF",0,1)</f>
        <v>Development</v>
      </c>
      <c r="L522" s="5">
        <f>ohrm_timesheet_item[[#This Row],[duration]]/60/60</f>
        <v>9</v>
      </c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</row>
    <row r="523" spans="1:55" x14ac:dyDescent="0.3">
      <c r="A523">
        <v>152</v>
      </c>
      <c r="C523">
        <v>538</v>
      </c>
      <c r="D523" s="1">
        <v>44691</v>
      </c>
      <c r="E523">
        <v>32400</v>
      </c>
      <c r="F523">
        <v>1</v>
      </c>
      <c r="G523">
        <v>11</v>
      </c>
      <c r="H523">
        <v>2</v>
      </c>
      <c r="I523" t="str">
        <f>_xlfn.XLOOKUP(ohrm_timesheet_item[[#This Row],[employee_id]],hs_hr_employee[emp_number],hs_hr_employee[Employee Name],"NF",0,1)</f>
        <v>x_Ajit Singh</v>
      </c>
      <c r="J523" t="str">
        <f>_xlfn.XLOOKUP(ohrm_timesheet_item[[#This Row],[project_id]],ohrm_project[project_id],ohrm_project[name],"NF",0,1)</f>
        <v>C210701-P1 [AMERICANA-Phase1]</v>
      </c>
      <c r="K523" t="str">
        <f>_xlfn.XLOOKUP(ohrm_timesheet_item[[#This Row],[activity_id]],ohrm_project_activity[activity_id],ohrm_project_activity[name],"NF",0,1)</f>
        <v>Development</v>
      </c>
      <c r="L523" s="5">
        <f>ohrm_timesheet_item[[#This Row],[duration]]/60/60</f>
        <v>9</v>
      </c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</row>
    <row r="524" spans="1:55" x14ac:dyDescent="0.3">
      <c r="A524">
        <v>152</v>
      </c>
      <c r="C524">
        <v>539</v>
      </c>
      <c r="D524" s="1">
        <v>44692</v>
      </c>
      <c r="E524">
        <v>32400</v>
      </c>
      <c r="F524">
        <v>1</v>
      </c>
      <c r="G524">
        <v>11</v>
      </c>
      <c r="H524">
        <v>2</v>
      </c>
      <c r="I524" t="str">
        <f>_xlfn.XLOOKUP(ohrm_timesheet_item[[#This Row],[employee_id]],hs_hr_employee[emp_number],hs_hr_employee[Employee Name],"NF",0,1)</f>
        <v>x_Ajit Singh</v>
      </c>
      <c r="J524" t="str">
        <f>_xlfn.XLOOKUP(ohrm_timesheet_item[[#This Row],[project_id]],ohrm_project[project_id],ohrm_project[name],"NF",0,1)</f>
        <v>C210701-P1 [AMERICANA-Phase1]</v>
      </c>
      <c r="K524" t="str">
        <f>_xlfn.XLOOKUP(ohrm_timesheet_item[[#This Row],[activity_id]],ohrm_project_activity[activity_id],ohrm_project_activity[name],"NF",0,1)</f>
        <v>Development</v>
      </c>
      <c r="L524" s="5">
        <f>ohrm_timesheet_item[[#This Row],[duration]]/60/60</f>
        <v>9</v>
      </c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</row>
    <row r="525" spans="1:55" x14ac:dyDescent="0.3">
      <c r="A525">
        <v>152</v>
      </c>
      <c r="C525">
        <v>540</v>
      </c>
      <c r="D525" s="1">
        <v>44693</v>
      </c>
      <c r="E525">
        <v>32400</v>
      </c>
      <c r="F525">
        <v>1</v>
      </c>
      <c r="G525">
        <v>11</v>
      </c>
      <c r="H525">
        <v>2</v>
      </c>
      <c r="I525" t="str">
        <f>_xlfn.XLOOKUP(ohrm_timesheet_item[[#This Row],[employee_id]],hs_hr_employee[emp_number],hs_hr_employee[Employee Name],"NF",0,1)</f>
        <v>x_Ajit Singh</v>
      </c>
      <c r="J525" t="str">
        <f>_xlfn.XLOOKUP(ohrm_timesheet_item[[#This Row],[project_id]],ohrm_project[project_id],ohrm_project[name],"NF",0,1)</f>
        <v>C210701-P1 [AMERICANA-Phase1]</v>
      </c>
      <c r="K525" t="str">
        <f>_xlfn.XLOOKUP(ohrm_timesheet_item[[#This Row],[activity_id]],ohrm_project_activity[activity_id],ohrm_project_activity[name],"NF",0,1)</f>
        <v>Development</v>
      </c>
      <c r="L525" s="5">
        <f>ohrm_timesheet_item[[#This Row],[duration]]/60/60</f>
        <v>9</v>
      </c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</row>
    <row r="526" spans="1:55" x14ac:dyDescent="0.3">
      <c r="A526">
        <v>152</v>
      </c>
      <c r="C526">
        <v>541</v>
      </c>
      <c r="D526" s="1">
        <v>44694</v>
      </c>
      <c r="E526">
        <v>32400</v>
      </c>
      <c r="F526">
        <v>1</v>
      </c>
      <c r="G526">
        <v>11</v>
      </c>
      <c r="H526">
        <v>2</v>
      </c>
      <c r="I526" t="str">
        <f>_xlfn.XLOOKUP(ohrm_timesheet_item[[#This Row],[employee_id]],hs_hr_employee[emp_number],hs_hr_employee[Employee Name],"NF",0,1)</f>
        <v>x_Ajit Singh</v>
      </c>
      <c r="J526" t="str">
        <f>_xlfn.XLOOKUP(ohrm_timesheet_item[[#This Row],[project_id]],ohrm_project[project_id],ohrm_project[name],"NF",0,1)</f>
        <v>C210701-P1 [AMERICANA-Phase1]</v>
      </c>
      <c r="K526" t="str">
        <f>_xlfn.XLOOKUP(ohrm_timesheet_item[[#This Row],[activity_id]],ohrm_project_activity[activity_id],ohrm_project_activity[name],"NF",0,1)</f>
        <v>Development</v>
      </c>
      <c r="L526" s="5">
        <f>ohrm_timesheet_item[[#This Row],[duration]]/60/60</f>
        <v>9</v>
      </c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</row>
    <row r="527" spans="1:55" x14ac:dyDescent="0.3">
      <c r="A527">
        <v>151</v>
      </c>
      <c r="C527">
        <v>542</v>
      </c>
      <c r="D527" s="1">
        <v>44697</v>
      </c>
      <c r="E527">
        <v>32400</v>
      </c>
      <c r="F527">
        <v>1</v>
      </c>
      <c r="G527">
        <v>11</v>
      </c>
      <c r="H527">
        <v>2</v>
      </c>
      <c r="I527" t="str">
        <f>_xlfn.XLOOKUP(ohrm_timesheet_item[[#This Row],[employee_id]],hs_hr_employee[emp_number],hs_hr_employee[Employee Name],"NF",0,1)</f>
        <v>x_Ajit Singh</v>
      </c>
      <c r="J527" t="str">
        <f>_xlfn.XLOOKUP(ohrm_timesheet_item[[#This Row],[project_id]],ohrm_project[project_id],ohrm_project[name],"NF",0,1)</f>
        <v>C210701-P1 [AMERICANA-Phase1]</v>
      </c>
      <c r="K527" t="str">
        <f>_xlfn.XLOOKUP(ohrm_timesheet_item[[#This Row],[activity_id]],ohrm_project_activity[activity_id],ohrm_project_activity[name],"NF",0,1)</f>
        <v>Development</v>
      </c>
      <c r="L527" s="5">
        <f>ohrm_timesheet_item[[#This Row],[duration]]/60/60</f>
        <v>9</v>
      </c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</row>
    <row r="528" spans="1:55" x14ac:dyDescent="0.3">
      <c r="A528">
        <v>151</v>
      </c>
      <c r="C528">
        <v>543</v>
      </c>
      <c r="D528" s="1">
        <v>44698</v>
      </c>
      <c r="E528">
        <v>32400</v>
      </c>
      <c r="F528">
        <v>1</v>
      </c>
      <c r="G528">
        <v>11</v>
      </c>
      <c r="H528">
        <v>2</v>
      </c>
      <c r="I528" t="str">
        <f>_xlfn.XLOOKUP(ohrm_timesheet_item[[#This Row],[employee_id]],hs_hr_employee[emp_number],hs_hr_employee[Employee Name],"NF",0,1)</f>
        <v>x_Ajit Singh</v>
      </c>
      <c r="J528" t="str">
        <f>_xlfn.XLOOKUP(ohrm_timesheet_item[[#This Row],[project_id]],ohrm_project[project_id],ohrm_project[name],"NF",0,1)</f>
        <v>C210701-P1 [AMERICANA-Phase1]</v>
      </c>
      <c r="K528" t="str">
        <f>_xlfn.XLOOKUP(ohrm_timesheet_item[[#This Row],[activity_id]],ohrm_project_activity[activity_id],ohrm_project_activity[name],"NF",0,1)</f>
        <v>Development</v>
      </c>
      <c r="L528" s="5">
        <f>ohrm_timesheet_item[[#This Row],[duration]]/60/60</f>
        <v>9</v>
      </c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</row>
    <row r="529" spans="1:55" x14ac:dyDescent="0.3">
      <c r="A529">
        <v>151</v>
      </c>
      <c r="C529">
        <v>544</v>
      </c>
      <c r="D529" s="1">
        <v>44699</v>
      </c>
      <c r="E529">
        <v>32400</v>
      </c>
      <c r="F529">
        <v>1</v>
      </c>
      <c r="G529">
        <v>11</v>
      </c>
      <c r="H529">
        <v>2</v>
      </c>
      <c r="I529" t="str">
        <f>_xlfn.XLOOKUP(ohrm_timesheet_item[[#This Row],[employee_id]],hs_hr_employee[emp_number],hs_hr_employee[Employee Name],"NF",0,1)</f>
        <v>x_Ajit Singh</v>
      </c>
      <c r="J529" t="str">
        <f>_xlfn.XLOOKUP(ohrm_timesheet_item[[#This Row],[project_id]],ohrm_project[project_id],ohrm_project[name],"NF",0,1)</f>
        <v>C210701-P1 [AMERICANA-Phase1]</v>
      </c>
      <c r="K529" t="str">
        <f>_xlfn.XLOOKUP(ohrm_timesheet_item[[#This Row],[activity_id]],ohrm_project_activity[activity_id],ohrm_project_activity[name],"NF",0,1)</f>
        <v>Development</v>
      </c>
      <c r="L529" s="5">
        <f>ohrm_timesheet_item[[#This Row],[duration]]/60/60</f>
        <v>9</v>
      </c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</row>
    <row r="530" spans="1:55" x14ac:dyDescent="0.3">
      <c r="A530">
        <v>151</v>
      </c>
      <c r="C530">
        <v>545</v>
      </c>
      <c r="D530" s="1">
        <v>44700</v>
      </c>
      <c r="E530">
        <v>32400</v>
      </c>
      <c r="F530">
        <v>1</v>
      </c>
      <c r="G530">
        <v>11</v>
      </c>
      <c r="H530">
        <v>2</v>
      </c>
      <c r="I530" t="str">
        <f>_xlfn.XLOOKUP(ohrm_timesheet_item[[#This Row],[employee_id]],hs_hr_employee[emp_number],hs_hr_employee[Employee Name],"NF",0,1)</f>
        <v>x_Ajit Singh</v>
      </c>
      <c r="J530" t="str">
        <f>_xlfn.XLOOKUP(ohrm_timesheet_item[[#This Row],[project_id]],ohrm_project[project_id],ohrm_project[name],"NF",0,1)</f>
        <v>C210701-P1 [AMERICANA-Phase1]</v>
      </c>
      <c r="K530" t="str">
        <f>_xlfn.XLOOKUP(ohrm_timesheet_item[[#This Row],[activity_id]],ohrm_project_activity[activity_id],ohrm_project_activity[name],"NF",0,1)</f>
        <v>Development</v>
      </c>
      <c r="L530" s="5">
        <f>ohrm_timesheet_item[[#This Row],[duration]]/60/60</f>
        <v>9</v>
      </c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</row>
    <row r="531" spans="1:55" x14ac:dyDescent="0.3">
      <c r="A531">
        <v>151</v>
      </c>
      <c r="C531">
        <v>546</v>
      </c>
      <c r="D531" s="1">
        <v>44701</v>
      </c>
      <c r="E531">
        <v>32400</v>
      </c>
      <c r="F531">
        <v>1</v>
      </c>
      <c r="G531">
        <v>11</v>
      </c>
      <c r="H531">
        <v>2</v>
      </c>
      <c r="I531" t="str">
        <f>_xlfn.XLOOKUP(ohrm_timesheet_item[[#This Row],[employee_id]],hs_hr_employee[emp_number],hs_hr_employee[Employee Name],"NF",0,1)</f>
        <v>x_Ajit Singh</v>
      </c>
      <c r="J531" t="str">
        <f>_xlfn.XLOOKUP(ohrm_timesheet_item[[#This Row],[project_id]],ohrm_project[project_id],ohrm_project[name],"NF",0,1)</f>
        <v>C210701-P1 [AMERICANA-Phase1]</v>
      </c>
      <c r="K531" t="str">
        <f>_xlfn.XLOOKUP(ohrm_timesheet_item[[#This Row],[activity_id]],ohrm_project_activity[activity_id],ohrm_project_activity[name],"NF",0,1)</f>
        <v>Development</v>
      </c>
      <c r="L531" s="5">
        <f>ohrm_timesheet_item[[#This Row],[duration]]/60/60</f>
        <v>9</v>
      </c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</row>
    <row r="532" spans="1:55" x14ac:dyDescent="0.3">
      <c r="A532">
        <v>157</v>
      </c>
      <c r="B532" t="s">
        <v>889</v>
      </c>
      <c r="C532">
        <v>547</v>
      </c>
      <c r="D532" s="1">
        <v>44705</v>
      </c>
      <c r="E532">
        <v>32400</v>
      </c>
      <c r="F532">
        <v>1</v>
      </c>
      <c r="G532">
        <v>7</v>
      </c>
      <c r="H532">
        <v>2</v>
      </c>
      <c r="I532" t="str">
        <f>_xlfn.XLOOKUP(ohrm_timesheet_item[[#This Row],[employee_id]],hs_hr_employee[emp_number],hs_hr_employee[Employee Name],"NF",0,1)</f>
        <v>Shekhar Sharma</v>
      </c>
      <c r="J532" t="str">
        <f>_xlfn.XLOOKUP(ohrm_timesheet_item[[#This Row],[project_id]],ohrm_project[project_id],ohrm_project[name],"NF",0,1)</f>
        <v>C210701-P1 [AMERICANA-Phase1]</v>
      </c>
      <c r="K532" t="str">
        <f>_xlfn.XLOOKUP(ohrm_timesheet_item[[#This Row],[activity_id]],ohrm_project_activity[activity_id],ohrm_project_activity[name],"NF",0,1)</f>
        <v>Development</v>
      </c>
      <c r="L532" s="5">
        <f>ohrm_timesheet_item[[#This Row],[duration]]/60/60</f>
        <v>9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</row>
    <row r="533" spans="1:55" x14ac:dyDescent="0.3">
      <c r="A533">
        <v>157</v>
      </c>
      <c r="B533" t="s">
        <v>890</v>
      </c>
      <c r="C533">
        <v>548</v>
      </c>
      <c r="D533" s="1">
        <v>44707</v>
      </c>
      <c r="E533">
        <v>32400</v>
      </c>
      <c r="F533">
        <v>1</v>
      </c>
      <c r="G533">
        <v>7</v>
      </c>
      <c r="H533">
        <v>2</v>
      </c>
      <c r="I533" t="str">
        <f>_xlfn.XLOOKUP(ohrm_timesheet_item[[#This Row],[employee_id]],hs_hr_employee[emp_number],hs_hr_employee[Employee Name],"NF",0,1)</f>
        <v>Shekhar Sharma</v>
      </c>
      <c r="J533" t="str">
        <f>_xlfn.XLOOKUP(ohrm_timesheet_item[[#This Row],[project_id]],ohrm_project[project_id],ohrm_project[name],"NF",0,1)</f>
        <v>C210701-P1 [AMERICANA-Phase1]</v>
      </c>
      <c r="K533" t="str">
        <f>_xlfn.XLOOKUP(ohrm_timesheet_item[[#This Row],[activity_id]],ohrm_project_activity[activity_id],ohrm_project_activity[name],"NF",0,1)</f>
        <v>Development</v>
      </c>
      <c r="L533" s="5">
        <f>ohrm_timesheet_item[[#This Row],[duration]]/60/60</f>
        <v>9</v>
      </c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</row>
    <row r="534" spans="1:55" x14ac:dyDescent="0.3">
      <c r="A534">
        <v>157</v>
      </c>
      <c r="B534" t="s">
        <v>891</v>
      </c>
      <c r="C534">
        <v>549</v>
      </c>
      <c r="D534" s="1">
        <v>44708</v>
      </c>
      <c r="E534">
        <v>32400</v>
      </c>
      <c r="F534">
        <v>1</v>
      </c>
      <c r="G534">
        <v>7</v>
      </c>
      <c r="H534">
        <v>2</v>
      </c>
      <c r="I534" t="str">
        <f>_xlfn.XLOOKUP(ohrm_timesheet_item[[#This Row],[employee_id]],hs_hr_employee[emp_number],hs_hr_employee[Employee Name],"NF",0,1)</f>
        <v>Shekhar Sharma</v>
      </c>
      <c r="J534" t="str">
        <f>_xlfn.XLOOKUP(ohrm_timesheet_item[[#This Row],[project_id]],ohrm_project[project_id],ohrm_project[name],"NF",0,1)</f>
        <v>C210701-P1 [AMERICANA-Phase1]</v>
      </c>
      <c r="K534" t="str">
        <f>_xlfn.XLOOKUP(ohrm_timesheet_item[[#This Row],[activity_id]],ohrm_project_activity[activity_id],ohrm_project_activity[name],"NF",0,1)</f>
        <v>Development</v>
      </c>
      <c r="L534" s="5">
        <f>ohrm_timesheet_item[[#This Row],[duration]]/60/60</f>
        <v>9</v>
      </c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</row>
    <row r="535" spans="1:55" x14ac:dyDescent="0.3">
      <c r="A535">
        <v>157</v>
      </c>
      <c r="C535">
        <v>550</v>
      </c>
      <c r="D535" s="1">
        <v>44706</v>
      </c>
      <c r="E535">
        <v>32400</v>
      </c>
      <c r="F535">
        <v>1</v>
      </c>
      <c r="G535">
        <v>7</v>
      </c>
      <c r="H535">
        <v>2</v>
      </c>
      <c r="I535" t="str">
        <f>_xlfn.XLOOKUP(ohrm_timesheet_item[[#This Row],[employee_id]],hs_hr_employee[emp_number],hs_hr_employee[Employee Name],"NF",0,1)</f>
        <v>Shekhar Sharma</v>
      </c>
      <c r="J535" t="str">
        <f>_xlfn.XLOOKUP(ohrm_timesheet_item[[#This Row],[project_id]],ohrm_project[project_id],ohrm_project[name],"NF",0,1)</f>
        <v>C210701-P1 [AMERICANA-Phase1]</v>
      </c>
      <c r="K535" t="str">
        <f>_xlfn.XLOOKUP(ohrm_timesheet_item[[#This Row],[activity_id]],ohrm_project_activity[activity_id],ohrm_project_activity[name],"NF",0,1)</f>
        <v>Development</v>
      </c>
      <c r="L535" s="5">
        <f>ohrm_timesheet_item[[#This Row],[duration]]/60/60</f>
        <v>9</v>
      </c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</row>
    <row r="536" spans="1:55" x14ac:dyDescent="0.3">
      <c r="A536">
        <v>160</v>
      </c>
      <c r="B536" t="s">
        <v>892</v>
      </c>
      <c r="C536">
        <v>551</v>
      </c>
      <c r="D536" s="1">
        <v>44711</v>
      </c>
      <c r="E536">
        <v>32400</v>
      </c>
      <c r="F536">
        <v>1</v>
      </c>
      <c r="G536">
        <v>7</v>
      </c>
      <c r="H536">
        <v>2</v>
      </c>
      <c r="I536" t="str">
        <f>_xlfn.XLOOKUP(ohrm_timesheet_item[[#This Row],[employee_id]],hs_hr_employee[emp_number],hs_hr_employee[Employee Name],"NF",0,1)</f>
        <v>Shekhar Sharma</v>
      </c>
      <c r="J536" t="str">
        <f>_xlfn.XLOOKUP(ohrm_timesheet_item[[#This Row],[project_id]],ohrm_project[project_id],ohrm_project[name],"NF",0,1)</f>
        <v>C210701-P1 [AMERICANA-Phase1]</v>
      </c>
      <c r="K536" t="str">
        <f>_xlfn.XLOOKUP(ohrm_timesheet_item[[#This Row],[activity_id]],ohrm_project_activity[activity_id],ohrm_project_activity[name],"NF",0,1)</f>
        <v>Development</v>
      </c>
      <c r="L536" s="5">
        <f>ohrm_timesheet_item[[#This Row],[duration]]/60/60</f>
        <v>9</v>
      </c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</row>
    <row r="537" spans="1:55" x14ac:dyDescent="0.3">
      <c r="A537">
        <v>160</v>
      </c>
      <c r="B537" t="s">
        <v>893</v>
      </c>
      <c r="C537">
        <v>552</v>
      </c>
      <c r="D537" s="1">
        <v>44712</v>
      </c>
      <c r="E537">
        <v>32400</v>
      </c>
      <c r="F537">
        <v>1</v>
      </c>
      <c r="G537">
        <v>7</v>
      </c>
      <c r="H537">
        <v>2</v>
      </c>
      <c r="I537" t="str">
        <f>_xlfn.XLOOKUP(ohrm_timesheet_item[[#This Row],[employee_id]],hs_hr_employee[emp_number],hs_hr_employee[Employee Name],"NF",0,1)</f>
        <v>Shekhar Sharma</v>
      </c>
      <c r="J537" t="str">
        <f>_xlfn.XLOOKUP(ohrm_timesheet_item[[#This Row],[project_id]],ohrm_project[project_id],ohrm_project[name],"NF",0,1)</f>
        <v>C210701-P1 [AMERICANA-Phase1]</v>
      </c>
      <c r="K537" t="str">
        <f>_xlfn.XLOOKUP(ohrm_timesheet_item[[#This Row],[activity_id]],ohrm_project_activity[activity_id],ohrm_project_activity[name],"NF",0,1)</f>
        <v>Development</v>
      </c>
      <c r="L537" s="5">
        <f>ohrm_timesheet_item[[#This Row],[duration]]/60/60</f>
        <v>9</v>
      </c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</row>
    <row r="538" spans="1:55" x14ac:dyDescent="0.3">
      <c r="A538">
        <v>160</v>
      </c>
      <c r="B538" t="s">
        <v>894</v>
      </c>
      <c r="C538">
        <v>553</v>
      </c>
      <c r="D538" s="1">
        <v>44714</v>
      </c>
      <c r="E538">
        <v>32400</v>
      </c>
      <c r="F538">
        <v>1</v>
      </c>
      <c r="G538">
        <v>7</v>
      </c>
      <c r="H538">
        <v>2</v>
      </c>
      <c r="I538" t="str">
        <f>_xlfn.XLOOKUP(ohrm_timesheet_item[[#This Row],[employee_id]],hs_hr_employee[emp_number],hs_hr_employee[Employee Name],"NF",0,1)</f>
        <v>Shekhar Sharma</v>
      </c>
      <c r="J538" t="str">
        <f>_xlfn.XLOOKUP(ohrm_timesheet_item[[#This Row],[project_id]],ohrm_project[project_id],ohrm_project[name],"NF",0,1)</f>
        <v>C210701-P1 [AMERICANA-Phase1]</v>
      </c>
      <c r="K538" t="str">
        <f>_xlfn.XLOOKUP(ohrm_timesheet_item[[#This Row],[activity_id]],ohrm_project_activity[activity_id],ohrm_project_activity[name],"NF",0,1)</f>
        <v>Development</v>
      </c>
      <c r="L538" s="5">
        <f>ohrm_timesheet_item[[#This Row],[duration]]/60/60</f>
        <v>9</v>
      </c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</row>
    <row r="539" spans="1:55" x14ac:dyDescent="0.3">
      <c r="A539">
        <v>160</v>
      </c>
      <c r="C539">
        <v>554</v>
      </c>
      <c r="D539" s="1">
        <v>44713</v>
      </c>
      <c r="E539">
        <v>32400</v>
      </c>
      <c r="F539">
        <v>1</v>
      </c>
      <c r="G539">
        <v>7</v>
      </c>
      <c r="H539">
        <v>2</v>
      </c>
      <c r="I539" t="str">
        <f>_xlfn.XLOOKUP(ohrm_timesheet_item[[#This Row],[employee_id]],hs_hr_employee[emp_number],hs_hr_employee[Employee Name],"NF",0,1)</f>
        <v>Shekhar Sharma</v>
      </c>
      <c r="J539" t="str">
        <f>_xlfn.XLOOKUP(ohrm_timesheet_item[[#This Row],[project_id]],ohrm_project[project_id],ohrm_project[name],"NF",0,1)</f>
        <v>C210701-P1 [AMERICANA-Phase1]</v>
      </c>
      <c r="K539" t="str">
        <f>_xlfn.XLOOKUP(ohrm_timesheet_item[[#This Row],[activity_id]],ohrm_project_activity[activity_id],ohrm_project_activity[name],"NF",0,1)</f>
        <v>Development</v>
      </c>
      <c r="L539" s="5">
        <f>ohrm_timesheet_item[[#This Row],[duration]]/60/60</f>
        <v>9</v>
      </c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</row>
    <row r="540" spans="1:55" x14ac:dyDescent="0.3">
      <c r="A540">
        <v>160</v>
      </c>
      <c r="C540">
        <v>555</v>
      </c>
      <c r="D540" s="1">
        <v>44715</v>
      </c>
      <c r="E540">
        <v>32400</v>
      </c>
      <c r="F540">
        <v>1</v>
      </c>
      <c r="G540">
        <v>7</v>
      </c>
      <c r="H540">
        <v>2</v>
      </c>
      <c r="I540" t="str">
        <f>_xlfn.XLOOKUP(ohrm_timesheet_item[[#This Row],[employee_id]],hs_hr_employee[emp_number],hs_hr_employee[Employee Name],"NF",0,1)</f>
        <v>Shekhar Sharma</v>
      </c>
      <c r="J540" t="str">
        <f>_xlfn.XLOOKUP(ohrm_timesheet_item[[#This Row],[project_id]],ohrm_project[project_id],ohrm_project[name],"NF",0,1)</f>
        <v>C210701-P1 [AMERICANA-Phase1]</v>
      </c>
      <c r="K540" t="str">
        <f>_xlfn.XLOOKUP(ohrm_timesheet_item[[#This Row],[activity_id]],ohrm_project_activity[activity_id],ohrm_project_activity[name],"NF",0,1)</f>
        <v>Development</v>
      </c>
      <c r="L540" s="5">
        <f>ohrm_timesheet_item[[#This Row],[duration]]/60/60</f>
        <v>9</v>
      </c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</row>
    <row r="541" spans="1:55" x14ac:dyDescent="0.3">
      <c r="A541">
        <v>158</v>
      </c>
      <c r="C541">
        <v>556</v>
      </c>
      <c r="D541" s="1">
        <v>44704</v>
      </c>
      <c r="E541">
        <v>32400</v>
      </c>
      <c r="F541">
        <v>1</v>
      </c>
      <c r="G541">
        <v>11</v>
      </c>
      <c r="H541">
        <v>2</v>
      </c>
      <c r="I541" t="str">
        <f>_xlfn.XLOOKUP(ohrm_timesheet_item[[#This Row],[employee_id]],hs_hr_employee[emp_number],hs_hr_employee[Employee Name],"NF",0,1)</f>
        <v>x_Ajit Singh</v>
      </c>
      <c r="J541" t="str">
        <f>_xlfn.XLOOKUP(ohrm_timesheet_item[[#This Row],[project_id]],ohrm_project[project_id],ohrm_project[name],"NF",0,1)</f>
        <v>C210701-P1 [AMERICANA-Phase1]</v>
      </c>
      <c r="K541" t="str">
        <f>_xlfn.XLOOKUP(ohrm_timesheet_item[[#This Row],[activity_id]],ohrm_project_activity[activity_id],ohrm_project_activity[name],"NF",0,1)</f>
        <v>Development</v>
      </c>
      <c r="L541" s="5">
        <f>ohrm_timesheet_item[[#This Row],[duration]]/60/60</f>
        <v>9</v>
      </c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</row>
    <row r="542" spans="1:55" x14ac:dyDescent="0.3">
      <c r="A542">
        <v>158</v>
      </c>
      <c r="C542">
        <v>557</v>
      </c>
      <c r="D542" s="1">
        <v>44705</v>
      </c>
      <c r="E542">
        <v>32400</v>
      </c>
      <c r="F542">
        <v>1</v>
      </c>
      <c r="G542">
        <v>11</v>
      </c>
      <c r="H542">
        <v>2</v>
      </c>
      <c r="I542" t="str">
        <f>_xlfn.XLOOKUP(ohrm_timesheet_item[[#This Row],[employee_id]],hs_hr_employee[emp_number],hs_hr_employee[Employee Name],"NF",0,1)</f>
        <v>x_Ajit Singh</v>
      </c>
      <c r="J542" t="str">
        <f>_xlfn.XLOOKUP(ohrm_timesheet_item[[#This Row],[project_id]],ohrm_project[project_id],ohrm_project[name],"NF",0,1)</f>
        <v>C210701-P1 [AMERICANA-Phase1]</v>
      </c>
      <c r="K542" t="str">
        <f>_xlfn.XLOOKUP(ohrm_timesheet_item[[#This Row],[activity_id]],ohrm_project_activity[activity_id],ohrm_project_activity[name],"NF",0,1)</f>
        <v>Development</v>
      </c>
      <c r="L542" s="5">
        <f>ohrm_timesheet_item[[#This Row],[duration]]/60/60</f>
        <v>9</v>
      </c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</row>
    <row r="543" spans="1:55" x14ac:dyDescent="0.3">
      <c r="A543">
        <v>158</v>
      </c>
      <c r="C543">
        <v>558</v>
      </c>
      <c r="D543" s="1">
        <v>44706</v>
      </c>
      <c r="E543">
        <v>32400</v>
      </c>
      <c r="F543">
        <v>1</v>
      </c>
      <c r="G543">
        <v>11</v>
      </c>
      <c r="H543">
        <v>2</v>
      </c>
      <c r="I543" t="str">
        <f>_xlfn.XLOOKUP(ohrm_timesheet_item[[#This Row],[employee_id]],hs_hr_employee[emp_number],hs_hr_employee[Employee Name],"NF",0,1)</f>
        <v>x_Ajit Singh</v>
      </c>
      <c r="J543" t="str">
        <f>_xlfn.XLOOKUP(ohrm_timesheet_item[[#This Row],[project_id]],ohrm_project[project_id],ohrm_project[name],"NF",0,1)</f>
        <v>C210701-P1 [AMERICANA-Phase1]</v>
      </c>
      <c r="K543" t="str">
        <f>_xlfn.XLOOKUP(ohrm_timesheet_item[[#This Row],[activity_id]],ohrm_project_activity[activity_id],ohrm_project_activity[name],"NF",0,1)</f>
        <v>Development</v>
      </c>
      <c r="L543" s="5">
        <f>ohrm_timesheet_item[[#This Row],[duration]]/60/60</f>
        <v>9</v>
      </c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</row>
    <row r="544" spans="1:55" x14ac:dyDescent="0.3">
      <c r="A544">
        <v>158</v>
      </c>
      <c r="C544">
        <v>559</v>
      </c>
      <c r="D544" s="1">
        <v>44707</v>
      </c>
      <c r="E544">
        <v>32400</v>
      </c>
      <c r="F544">
        <v>1</v>
      </c>
      <c r="G544">
        <v>11</v>
      </c>
      <c r="H544">
        <v>2</v>
      </c>
      <c r="I544" t="str">
        <f>_xlfn.XLOOKUP(ohrm_timesheet_item[[#This Row],[employee_id]],hs_hr_employee[emp_number],hs_hr_employee[Employee Name],"NF",0,1)</f>
        <v>x_Ajit Singh</v>
      </c>
      <c r="J544" t="str">
        <f>_xlfn.XLOOKUP(ohrm_timesheet_item[[#This Row],[project_id]],ohrm_project[project_id],ohrm_project[name],"NF",0,1)</f>
        <v>C210701-P1 [AMERICANA-Phase1]</v>
      </c>
      <c r="K544" t="str">
        <f>_xlfn.XLOOKUP(ohrm_timesheet_item[[#This Row],[activity_id]],ohrm_project_activity[activity_id],ohrm_project_activity[name],"NF",0,1)</f>
        <v>Development</v>
      </c>
      <c r="L544" s="5">
        <f>ohrm_timesheet_item[[#This Row],[duration]]/60/60</f>
        <v>9</v>
      </c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</row>
    <row r="545" spans="1:55" x14ac:dyDescent="0.3">
      <c r="A545">
        <v>158</v>
      </c>
      <c r="C545">
        <v>560</v>
      </c>
      <c r="D545" s="1">
        <v>44708</v>
      </c>
      <c r="E545">
        <v>32400</v>
      </c>
      <c r="F545">
        <v>1</v>
      </c>
      <c r="G545">
        <v>11</v>
      </c>
      <c r="H545">
        <v>2</v>
      </c>
      <c r="I545" t="str">
        <f>_xlfn.XLOOKUP(ohrm_timesheet_item[[#This Row],[employee_id]],hs_hr_employee[emp_number],hs_hr_employee[Employee Name],"NF",0,1)</f>
        <v>x_Ajit Singh</v>
      </c>
      <c r="J545" t="str">
        <f>_xlfn.XLOOKUP(ohrm_timesheet_item[[#This Row],[project_id]],ohrm_project[project_id],ohrm_project[name],"NF",0,1)</f>
        <v>C210701-P1 [AMERICANA-Phase1]</v>
      </c>
      <c r="K545" t="str">
        <f>_xlfn.XLOOKUP(ohrm_timesheet_item[[#This Row],[activity_id]],ohrm_project_activity[activity_id],ohrm_project_activity[name],"NF",0,1)</f>
        <v>Development</v>
      </c>
      <c r="L545" s="5">
        <f>ohrm_timesheet_item[[#This Row],[duration]]/60/60</f>
        <v>9</v>
      </c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</row>
    <row r="546" spans="1:55" x14ac:dyDescent="0.3">
      <c r="A546">
        <v>161</v>
      </c>
      <c r="C546">
        <v>561</v>
      </c>
      <c r="D546" s="1">
        <v>44711</v>
      </c>
      <c r="E546">
        <v>32400</v>
      </c>
      <c r="F546">
        <v>1</v>
      </c>
      <c r="G546">
        <v>11</v>
      </c>
      <c r="H546">
        <v>2</v>
      </c>
      <c r="I546" t="str">
        <f>_xlfn.XLOOKUP(ohrm_timesheet_item[[#This Row],[employee_id]],hs_hr_employee[emp_number],hs_hr_employee[Employee Name],"NF",0,1)</f>
        <v>x_Ajit Singh</v>
      </c>
      <c r="J546" t="str">
        <f>_xlfn.XLOOKUP(ohrm_timesheet_item[[#This Row],[project_id]],ohrm_project[project_id],ohrm_project[name],"NF",0,1)</f>
        <v>C210701-P1 [AMERICANA-Phase1]</v>
      </c>
      <c r="K546" t="str">
        <f>_xlfn.XLOOKUP(ohrm_timesheet_item[[#This Row],[activity_id]],ohrm_project_activity[activity_id],ohrm_project_activity[name],"NF",0,1)</f>
        <v>Development</v>
      </c>
      <c r="L546" s="5">
        <f>ohrm_timesheet_item[[#This Row],[duration]]/60/60</f>
        <v>9</v>
      </c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</row>
    <row r="547" spans="1:55" x14ac:dyDescent="0.3">
      <c r="A547">
        <v>161</v>
      </c>
      <c r="C547">
        <v>562</v>
      </c>
      <c r="D547" s="1">
        <v>44712</v>
      </c>
      <c r="E547">
        <v>32400</v>
      </c>
      <c r="F547">
        <v>1</v>
      </c>
      <c r="G547">
        <v>11</v>
      </c>
      <c r="H547">
        <v>2</v>
      </c>
      <c r="I547" t="str">
        <f>_xlfn.XLOOKUP(ohrm_timesheet_item[[#This Row],[employee_id]],hs_hr_employee[emp_number],hs_hr_employee[Employee Name],"NF",0,1)</f>
        <v>x_Ajit Singh</v>
      </c>
      <c r="J547" t="str">
        <f>_xlfn.XLOOKUP(ohrm_timesheet_item[[#This Row],[project_id]],ohrm_project[project_id],ohrm_project[name],"NF",0,1)</f>
        <v>C210701-P1 [AMERICANA-Phase1]</v>
      </c>
      <c r="K547" t="str">
        <f>_xlfn.XLOOKUP(ohrm_timesheet_item[[#This Row],[activity_id]],ohrm_project_activity[activity_id],ohrm_project_activity[name],"NF",0,1)</f>
        <v>Development</v>
      </c>
      <c r="L547" s="5">
        <f>ohrm_timesheet_item[[#This Row],[duration]]/60/60</f>
        <v>9</v>
      </c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</row>
    <row r="548" spans="1:55" x14ac:dyDescent="0.3">
      <c r="A548">
        <v>161</v>
      </c>
      <c r="C548">
        <v>563</v>
      </c>
      <c r="D548" s="1">
        <v>44713</v>
      </c>
      <c r="E548">
        <v>32400</v>
      </c>
      <c r="F548">
        <v>1</v>
      </c>
      <c r="G548">
        <v>11</v>
      </c>
      <c r="H548">
        <v>2</v>
      </c>
      <c r="I548" t="str">
        <f>_xlfn.XLOOKUP(ohrm_timesheet_item[[#This Row],[employee_id]],hs_hr_employee[emp_number],hs_hr_employee[Employee Name],"NF",0,1)</f>
        <v>x_Ajit Singh</v>
      </c>
      <c r="J548" t="str">
        <f>_xlfn.XLOOKUP(ohrm_timesheet_item[[#This Row],[project_id]],ohrm_project[project_id],ohrm_project[name],"NF",0,1)</f>
        <v>C210701-P1 [AMERICANA-Phase1]</v>
      </c>
      <c r="K548" t="str">
        <f>_xlfn.XLOOKUP(ohrm_timesheet_item[[#This Row],[activity_id]],ohrm_project_activity[activity_id],ohrm_project_activity[name],"NF",0,1)</f>
        <v>Development</v>
      </c>
      <c r="L548" s="5">
        <f>ohrm_timesheet_item[[#This Row],[duration]]/60/60</f>
        <v>9</v>
      </c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</row>
    <row r="549" spans="1:55" x14ac:dyDescent="0.3">
      <c r="A549">
        <v>161</v>
      </c>
      <c r="C549">
        <v>564</v>
      </c>
      <c r="D549" s="1">
        <v>44714</v>
      </c>
      <c r="E549">
        <v>32400</v>
      </c>
      <c r="F549">
        <v>1</v>
      </c>
      <c r="G549">
        <v>11</v>
      </c>
      <c r="H549">
        <v>2</v>
      </c>
      <c r="I549" t="str">
        <f>_xlfn.XLOOKUP(ohrm_timesheet_item[[#This Row],[employee_id]],hs_hr_employee[emp_number],hs_hr_employee[Employee Name],"NF",0,1)</f>
        <v>x_Ajit Singh</v>
      </c>
      <c r="J549" t="str">
        <f>_xlfn.XLOOKUP(ohrm_timesheet_item[[#This Row],[project_id]],ohrm_project[project_id],ohrm_project[name],"NF",0,1)</f>
        <v>C210701-P1 [AMERICANA-Phase1]</v>
      </c>
      <c r="K549" t="str">
        <f>_xlfn.XLOOKUP(ohrm_timesheet_item[[#This Row],[activity_id]],ohrm_project_activity[activity_id],ohrm_project_activity[name],"NF",0,1)</f>
        <v>Development</v>
      </c>
      <c r="L549" s="5">
        <f>ohrm_timesheet_item[[#This Row],[duration]]/60/60</f>
        <v>9</v>
      </c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</row>
    <row r="550" spans="1:55" x14ac:dyDescent="0.3">
      <c r="A550">
        <v>161</v>
      </c>
      <c r="C550">
        <v>565</v>
      </c>
      <c r="D550" s="1">
        <v>44715</v>
      </c>
      <c r="E550">
        <v>32400</v>
      </c>
      <c r="F550">
        <v>1</v>
      </c>
      <c r="G550">
        <v>11</v>
      </c>
      <c r="H550">
        <v>2</v>
      </c>
      <c r="I550" t="str">
        <f>_xlfn.XLOOKUP(ohrm_timesheet_item[[#This Row],[employee_id]],hs_hr_employee[emp_number],hs_hr_employee[Employee Name],"NF",0,1)</f>
        <v>x_Ajit Singh</v>
      </c>
      <c r="J550" t="str">
        <f>_xlfn.XLOOKUP(ohrm_timesheet_item[[#This Row],[project_id]],ohrm_project[project_id],ohrm_project[name],"NF",0,1)</f>
        <v>C210701-P1 [AMERICANA-Phase1]</v>
      </c>
      <c r="K550" t="str">
        <f>_xlfn.XLOOKUP(ohrm_timesheet_item[[#This Row],[activity_id]],ohrm_project_activity[activity_id],ohrm_project_activity[name],"NF",0,1)</f>
        <v>Development</v>
      </c>
      <c r="L550" s="5">
        <f>ohrm_timesheet_item[[#This Row],[duration]]/60/60</f>
        <v>9</v>
      </c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</row>
    <row r="551" spans="1:55" x14ac:dyDescent="0.3">
      <c r="A551">
        <v>164</v>
      </c>
      <c r="B551" t="s">
        <v>895</v>
      </c>
      <c r="C551">
        <v>566</v>
      </c>
      <c r="D551" s="1">
        <v>44704</v>
      </c>
      <c r="E551">
        <v>32400</v>
      </c>
      <c r="F551">
        <v>2</v>
      </c>
      <c r="G551">
        <v>13</v>
      </c>
      <c r="H551">
        <v>11</v>
      </c>
      <c r="I551" t="str">
        <f>_xlfn.XLOOKUP(ohrm_timesheet_item[[#This Row],[employee_id]],hs_hr_employee[emp_number],hs_hr_employee[Employee Name],"NF",0,1)</f>
        <v>x_Preeti Kaushik</v>
      </c>
      <c r="J551" t="str">
        <f>_xlfn.XLOOKUP(ohrm_timesheet_item[[#This Row],[project_id]],ohrm_project[project_id],ohrm_project[name],"NF",0,1)</f>
        <v>Z210101-TEQMANTRA-ORG</v>
      </c>
      <c r="K551" t="str">
        <f>_xlfn.XLOOKUP(ohrm_timesheet_item[[#This Row],[activity_id]],ohrm_project_activity[activity_id],ohrm_project_activity[name],"NF",0,1)</f>
        <v>Training</v>
      </c>
      <c r="L551" s="5">
        <f>ohrm_timesheet_item[[#This Row],[duration]]/60/60</f>
        <v>9</v>
      </c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</row>
    <row r="552" spans="1:55" x14ac:dyDescent="0.3">
      <c r="A552">
        <v>164</v>
      </c>
      <c r="B552" t="s">
        <v>896</v>
      </c>
      <c r="C552">
        <v>567</v>
      </c>
      <c r="D552" s="1">
        <v>44705</v>
      </c>
      <c r="E552">
        <v>32400</v>
      </c>
      <c r="F552">
        <v>2</v>
      </c>
      <c r="G552">
        <v>13</v>
      </c>
      <c r="H552">
        <v>11</v>
      </c>
      <c r="I552" t="str">
        <f>_xlfn.XLOOKUP(ohrm_timesheet_item[[#This Row],[employee_id]],hs_hr_employee[emp_number],hs_hr_employee[Employee Name],"NF",0,1)</f>
        <v>x_Preeti Kaushik</v>
      </c>
      <c r="J552" t="str">
        <f>_xlfn.XLOOKUP(ohrm_timesheet_item[[#This Row],[project_id]],ohrm_project[project_id],ohrm_project[name],"NF",0,1)</f>
        <v>Z210101-TEQMANTRA-ORG</v>
      </c>
      <c r="K552" t="str">
        <f>_xlfn.XLOOKUP(ohrm_timesheet_item[[#This Row],[activity_id]],ohrm_project_activity[activity_id],ohrm_project_activity[name],"NF",0,1)</f>
        <v>Training</v>
      </c>
      <c r="L552" s="5">
        <f>ohrm_timesheet_item[[#This Row],[duration]]/60/60</f>
        <v>9</v>
      </c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</row>
    <row r="553" spans="1:55" x14ac:dyDescent="0.3">
      <c r="A553">
        <v>164</v>
      </c>
      <c r="B553" t="s">
        <v>897</v>
      </c>
      <c r="C553">
        <v>568</v>
      </c>
      <c r="D553" s="1">
        <v>44706</v>
      </c>
      <c r="E553">
        <v>32400</v>
      </c>
      <c r="F553">
        <v>2</v>
      </c>
      <c r="G553">
        <v>13</v>
      </c>
      <c r="H553">
        <v>11</v>
      </c>
      <c r="I553" t="str">
        <f>_xlfn.XLOOKUP(ohrm_timesheet_item[[#This Row],[employee_id]],hs_hr_employee[emp_number],hs_hr_employee[Employee Name],"NF",0,1)</f>
        <v>x_Preeti Kaushik</v>
      </c>
      <c r="J553" t="str">
        <f>_xlfn.XLOOKUP(ohrm_timesheet_item[[#This Row],[project_id]],ohrm_project[project_id],ohrm_project[name],"NF",0,1)</f>
        <v>Z210101-TEQMANTRA-ORG</v>
      </c>
      <c r="K553" t="str">
        <f>_xlfn.XLOOKUP(ohrm_timesheet_item[[#This Row],[activity_id]],ohrm_project_activity[activity_id],ohrm_project_activity[name],"NF",0,1)</f>
        <v>Training</v>
      </c>
      <c r="L553" s="5">
        <f>ohrm_timesheet_item[[#This Row],[duration]]/60/60</f>
        <v>9</v>
      </c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</row>
    <row r="554" spans="1:55" x14ac:dyDescent="0.3">
      <c r="A554">
        <v>166</v>
      </c>
      <c r="B554" t="s">
        <v>898</v>
      </c>
      <c r="C554">
        <v>569</v>
      </c>
      <c r="D554" s="1">
        <v>44711</v>
      </c>
      <c r="E554">
        <v>32400</v>
      </c>
      <c r="F554">
        <v>2</v>
      </c>
      <c r="G554">
        <v>14</v>
      </c>
      <c r="H554">
        <v>11</v>
      </c>
      <c r="I554" t="str">
        <f>_xlfn.XLOOKUP(ohrm_timesheet_item[[#This Row],[employee_id]],hs_hr_employee[emp_number],hs_hr_employee[Employee Name],"NF",0,1)</f>
        <v>Amol Jalda</v>
      </c>
      <c r="J554" t="str">
        <f>_xlfn.XLOOKUP(ohrm_timesheet_item[[#This Row],[project_id]],ohrm_project[project_id],ohrm_project[name],"NF",0,1)</f>
        <v>Z210101-TEQMANTRA-ORG</v>
      </c>
      <c r="K554" t="str">
        <f>_xlfn.XLOOKUP(ohrm_timesheet_item[[#This Row],[activity_id]],ohrm_project_activity[activity_id],ohrm_project_activity[name],"NF",0,1)</f>
        <v>Training</v>
      </c>
      <c r="L554" s="5">
        <f>ohrm_timesheet_item[[#This Row],[duration]]/60/60</f>
        <v>9</v>
      </c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</row>
    <row r="555" spans="1:55" x14ac:dyDescent="0.3">
      <c r="A555">
        <v>166</v>
      </c>
      <c r="B555" t="s">
        <v>899</v>
      </c>
      <c r="C555">
        <v>570</v>
      </c>
      <c r="D555" s="1">
        <v>44712</v>
      </c>
      <c r="E555">
        <v>32400</v>
      </c>
      <c r="F555">
        <v>2</v>
      </c>
      <c r="G555">
        <v>14</v>
      </c>
      <c r="H555">
        <v>11</v>
      </c>
      <c r="I555" t="str">
        <f>_xlfn.XLOOKUP(ohrm_timesheet_item[[#This Row],[employee_id]],hs_hr_employee[emp_number],hs_hr_employee[Employee Name],"NF",0,1)</f>
        <v>Amol Jalda</v>
      </c>
      <c r="J555" t="str">
        <f>_xlfn.XLOOKUP(ohrm_timesheet_item[[#This Row],[project_id]],ohrm_project[project_id],ohrm_project[name],"NF",0,1)</f>
        <v>Z210101-TEQMANTRA-ORG</v>
      </c>
      <c r="K555" t="str">
        <f>_xlfn.XLOOKUP(ohrm_timesheet_item[[#This Row],[activity_id]],ohrm_project_activity[activity_id],ohrm_project_activity[name],"NF",0,1)</f>
        <v>Training</v>
      </c>
      <c r="L555" s="5">
        <f>ohrm_timesheet_item[[#This Row],[duration]]/60/60</f>
        <v>9</v>
      </c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</row>
    <row r="556" spans="1:55" x14ac:dyDescent="0.3">
      <c r="A556">
        <v>166</v>
      </c>
      <c r="B556" t="s">
        <v>900</v>
      </c>
      <c r="C556">
        <v>571</v>
      </c>
      <c r="D556" s="1">
        <v>44713</v>
      </c>
      <c r="E556">
        <v>32400</v>
      </c>
      <c r="F556">
        <v>2</v>
      </c>
      <c r="G556">
        <v>14</v>
      </c>
      <c r="H556">
        <v>11</v>
      </c>
      <c r="I556" t="str">
        <f>_xlfn.XLOOKUP(ohrm_timesheet_item[[#This Row],[employee_id]],hs_hr_employee[emp_number],hs_hr_employee[Employee Name],"NF",0,1)</f>
        <v>Amol Jalda</v>
      </c>
      <c r="J556" t="str">
        <f>_xlfn.XLOOKUP(ohrm_timesheet_item[[#This Row],[project_id]],ohrm_project[project_id],ohrm_project[name],"NF",0,1)</f>
        <v>Z210101-TEQMANTRA-ORG</v>
      </c>
      <c r="K556" t="str">
        <f>_xlfn.XLOOKUP(ohrm_timesheet_item[[#This Row],[activity_id]],ohrm_project_activity[activity_id],ohrm_project_activity[name],"NF",0,1)</f>
        <v>Training</v>
      </c>
      <c r="L556" s="5">
        <f>ohrm_timesheet_item[[#This Row],[duration]]/60/60</f>
        <v>9</v>
      </c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</row>
    <row r="557" spans="1:55" x14ac:dyDescent="0.3">
      <c r="A557">
        <v>166</v>
      </c>
      <c r="B557" t="s">
        <v>901</v>
      </c>
      <c r="C557">
        <v>572</v>
      </c>
      <c r="D557" s="1">
        <v>44714</v>
      </c>
      <c r="E557">
        <v>32400</v>
      </c>
      <c r="F557">
        <v>2</v>
      </c>
      <c r="G557">
        <v>14</v>
      </c>
      <c r="H557">
        <v>11</v>
      </c>
      <c r="I557" t="str">
        <f>_xlfn.XLOOKUP(ohrm_timesheet_item[[#This Row],[employee_id]],hs_hr_employee[emp_number],hs_hr_employee[Employee Name],"NF",0,1)</f>
        <v>Amol Jalda</v>
      </c>
      <c r="J557" t="str">
        <f>_xlfn.XLOOKUP(ohrm_timesheet_item[[#This Row],[project_id]],ohrm_project[project_id],ohrm_project[name],"NF",0,1)</f>
        <v>Z210101-TEQMANTRA-ORG</v>
      </c>
      <c r="K557" t="str">
        <f>_xlfn.XLOOKUP(ohrm_timesheet_item[[#This Row],[activity_id]],ohrm_project_activity[activity_id],ohrm_project_activity[name],"NF",0,1)</f>
        <v>Training</v>
      </c>
      <c r="L557" s="5">
        <f>ohrm_timesheet_item[[#This Row],[duration]]/60/60</f>
        <v>9</v>
      </c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</row>
    <row r="558" spans="1:55" x14ac:dyDescent="0.3">
      <c r="A558">
        <v>166</v>
      </c>
      <c r="B558" t="s">
        <v>902</v>
      </c>
      <c r="C558">
        <v>573</v>
      </c>
      <c r="D558" s="1">
        <v>44715</v>
      </c>
      <c r="E558">
        <v>32400</v>
      </c>
      <c r="F558">
        <v>2</v>
      </c>
      <c r="G558">
        <v>14</v>
      </c>
      <c r="H558">
        <v>11</v>
      </c>
      <c r="I558" t="str">
        <f>_xlfn.XLOOKUP(ohrm_timesheet_item[[#This Row],[employee_id]],hs_hr_employee[emp_number],hs_hr_employee[Employee Name],"NF",0,1)</f>
        <v>Amol Jalda</v>
      </c>
      <c r="J558" t="str">
        <f>_xlfn.XLOOKUP(ohrm_timesheet_item[[#This Row],[project_id]],ohrm_project[project_id],ohrm_project[name],"NF",0,1)</f>
        <v>Z210101-TEQMANTRA-ORG</v>
      </c>
      <c r="K558" t="str">
        <f>_xlfn.XLOOKUP(ohrm_timesheet_item[[#This Row],[activity_id]],ohrm_project_activity[activity_id],ohrm_project_activity[name],"NF",0,1)</f>
        <v>Training</v>
      </c>
      <c r="L558" s="5">
        <f>ohrm_timesheet_item[[#This Row],[duration]]/60/60</f>
        <v>9</v>
      </c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</row>
    <row r="559" spans="1:55" x14ac:dyDescent="0.3">
      <c r="A559">
        <v>164</v>
      </c>
      <c r="B559" t="s">
        <v>903</v>
      </c>
      <c r="C559">
        <v>574</v>
      </c>
      <c r="D559" s="1">
        <v>44707</v>
      </c>
      <c r="E559">
        <v>32400</v>
      </c>
      <c r="F559">
        <v>2</v>
      </c>
      <c r="G559">
        <v>13</v>
      </c>
      <c r="H559">
        <v>11</v>
      </c>
      <c r="I559" t="str">
        <f>_xlfn.XLOOKUP(ohrm_timesheet_item[[#This Row],[employee_id]],hs_hr_employee[emp_number],hs_hr_employee[Employee Name],"NF",0,1)</f>
        <v>x_Preeti Kaushik</v>
      </c>
      <c r="J559" t="str">
        <f>_xlfn.XLOOKUP(ohrm_timesheet_item[[#This Row],[project_id]],ohrm_project[project_id],ohrm_project[name],"NF",0,1)</f>
        <v>Z210101-TEQMANTRA-ORG</v>
      </c>
      <c r="K559" t="str">
        <f>_xlfn.XLOOKUP(ohrm_timesheet_item[[#This Row],[activity_id]],ohrm_project_activity[activity_id],ohrm_project_activity[name],"NF",0,1)</f>
        <v>Training</v>
      </c>
      <c r="L559" s="5">
        <f>ohrm_timesheet_item[[#This Row],[duration]]/60/60</f>
        <v>9</v>
      </c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</row>
    <row r="560" spans="1:55" x14ac:dyDescent="0.3">
      <c r="A560">
        <v>164</v>
      </c>
      <c r="B560" t="s">
        <v>904</v>
      </c>
      <c r="C560">
        <v>575</v>
      </c>
      <c r="D560" s="1">
        <v>44708</v>
      </c>
      <c r="E560">
        <v>32400</v>
      </c>
      <c r="F560">
        <v>2</v>
      </c>
      <c r="G560">
        <v>13</v>
      </c>
      <c r="H560">
        <v>11</v>
      </c>
      <c r="I560" t="str">
        <f>_xlfn.XLOOKUP(ohrm_timesheet_item[[#This Row],[employee_id]],hs_hr_employee[emp_number],hs_hr_employee[Employee Name],"NF",0,1)</f>
        <v>x_Preeti Kaushik</v>
      </c>
      <c r="J560" t="str">
        <f>_xlfn.XLOOKUP(ohrm_timesheet_item[[#This Row],[project_id]],ohrm_project[project_id],ohrm_project[name],"NF",0,1)</f>
        <v>Z210101-TEQMANTRA-ORG</v>
      </c>
      <c r="K560" t="str">
        <f>_xlfn.XLOOKUP(ohrm_timesheet_item[[#This Row],[activity_id]],ohrm_project_activity[activity_id],ohrm_project_activity[name],"NF",0,1)</f>
        <v>Training</v>
      </c>
      <c r="L560" s="5">
        <f>ohrm_timesheet_item[[#This Row],[duration]]/60/60</f>
        <v>9</v>
      </c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</row>
    <row r="561" spans="1:55" x14ac:dyDescent="0.3">
      <c r="A561">
        <v>163</v>
      </c>
      <c r="B561" t="s">
        <v>905</v>
      </c>
      <c r="C561">
        <v>576</v>
      </c>
      <c r="D561" s="1">
        <v>44711</v>
      </c>
      <c r="E561">
        <v>32400</v>
      </c>
      <c r="F561">
        <v>2</v>
      </c>
      <c r="G561">
        <v>13</v>
      </c>
      <c r="H561">
        <v>11</v>
      </c>
      <c r="I561" t="str">
        <f>_xlfn.XLOOKUP(ohrm_timesheet_item[[#This Row],[employee_id]],hs_hr_employee[emp_number],hs_hr_employee[Employee Name],"NF",0,1)</f>
        <v>x_Preeti Kaushik</v>
      </c>
      <c r="J561" t="str">
        <f>_xlfn.XLOOKUP(ohrm_timesheet_item[[#This Row],[project_id]],ohrm_project[project_id],ohrm_project[name],"NF",0,1)</f>
        <v>Z210101-TEQMANTRA-ORG</v>
      </c>
      <c r="K561" t="str">
        <f>_xlfn.XLOOKUP(ohrm_timesheet_item[[#This Row],[activity_id]],ohrm_project_activity[activity_id],ohrm_project_activity[name],"NF",0,1)</f>
        <v>Training</v>
      </c>
      <c r="L561" s="5">
        <f>ohrm_timesheet_item[[#This Row],[duration]]/60/60</f>
        <v>9</v>
      </c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</row>
    <row r="562" spans="1:55" x14ac:dyDescent="0.3">
      <c r="A562">
        <v>163</v>
      </c>
      <c r="B562" t="s">
        <v>906</v>
      </c>
      <c r="C562">
        <v>577</v>
      </c>
      <c r="D562" s="1">
        <v>44712</v>
      </c>
      <c r="E562">
        <v>32400</v>
      </c>
      <c r="F562">
        <v>2</v>
      </c>
      <c r="G562">
        <v>13</v>
      </c>
      <c r="H562">
        <v>11</v>
      </c>
      <c r="I562" t="str">
        <f>_xlfn.XLOOKUP(ohrm_timesheet_item[[#This Row],[employee_id]],hs_hr_employee[emp_number],hs_hr_employee[Employee Name],"NF",0,1)</f>
        <v>x_Preeti Kaushik</v>
      </c>
      <c r="J562" t="str">
        <f>_xlfn.XLOOKUP(ohrm_timesheet_item[[#This Row],[project_id]],ohrm_project[project_id],ohrm_project[name],"NF",0,1)</f>
        <v>Z210101-TEQMANTRA-ORG</v>
      </c>
      <c r="K562" t="str">
        <f>_xlfn.XLOOKUP(ohrm_timesheet_item[[#This Row],[activity_id]],ohrm_project_activity[activity_id],ohrm_project_activity[name],"NF",0,1)</f>
        <v>Training</v>
      </c>
      <c r="L562" s="5">
        <f>ohrm_timesheet_item[[#This Row],[duration]]/60/60</f>
        <v>9</v>
      </c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</row>
    <row r="563" spans="1:55" x14ac:dyDescent="0.3">
      <c r="A563">
        <v>163</v>
      </c>
      <c r="B563" t="s">
        <v>907</v>
      </c>
      <c r="C563">
        <v>578</v>
      </c>
      <c r="D563" s="1">
        <v>44713</v>
      </c>
      <c r="E563">
        <v>32400</v>
      </c>
      <c r="F563">
        <v>2</v>
      </c>
      <c r="G563">
        <v>13</v>
      </c>
      <c r="H563">
        <v>11</v>
      </c>
      <c r="I563" t="str">
        <f>_xlfn.XLOOKUP(ohrm_timesheet_item[[#This Row],[employee_id]],hs_hr_employee[emp_number],hs_hr_employee[Employee Name],"NF",0,1)</f>
        <v>x_Preeti Kaushik</v>
      </c>
      <c r="J563" t="str">
        <f>_xlfn.XLOOKUP(ohrm_timesheet_item[[#This Row],[project_id]],ohrm_project[project_id],ohrm_project[name],"NF",0,1)</f>
        <v>Z210101-TEQMANTRA-ORG</v>
      </c>
      <c r="K563" t="str">
        <f>_xlfn.XLOOKUP(ohrm_timesheet_item[[#This Row],[activity_id]],ohrm_project_activity[activity_id],ohrm_project_activity[name],"NF",0,1)</f>
        <v>Training</v>
      </c>
      <c r="L563" s="5">
        <f>ohrm_timesheet_item[[#This Row],[duration]]/60/60</f>
        <v>9</v>
      </c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</row>
    <row r="564" spans="1:55" x14ac:dyDescent="0.3">
      <c r="A564">
        <v>163</v>
      </c>
      <c r="B564" t="s">
        <v>908</v>
      </c>
      <c r="C564">
        <v>579</v>
      </c>
      <c r="D564" s="1">
        <v>44714</v>
      </c>
      <c r="E564">
        <v>32400</v>
      </c>
      <c r="F564">
        <v>2</v>
      </c>
      <c r="G564">
        <v>13</v>
      </c>
      <c r="H564">
        <v>11</v>
      </c>
      <c r="I564" t="str">
        <f>_xlfn.XLOOKUP(ohrm_timesheet_item[[#This Row],[employee_id]],hs_hr_employee[emp_number],hs_hr_employee[Employee Name],"NF",0,1)</f>
        <v>x_Preeti Kaushik</v>
      </c>
      <c r="J564" t="str">
        <f>_xlfn.XLOOKUP(ohrm_timesheet_item[[#This Row],[project_id]],ohrm_project[project_id],ohrm_project[name],"NF",0,1)</f>
        <v>Z210101-TEQMANTRA-ORG</v>
      </c>
      <c r="K564" t="str">
        <f>_xlfn.XLOOKUP(ohrm_timesheet_item[[#This Row],[activity_id]],ohrm_project_activity[activity_id],ohrm_project_activity[name],"NF",0,1)</f>
        <v>Training</v>
      </c>
      <c r="L564" s="5">
        <f>ohrm_timesheet_item[[#This Row],[duration]]/60/60</f>
        <v>9</v>
      </c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</row>
    <row r="565" spans="1:55" x14ac:dyDescent="0.3">
      <c r="A565">
        <v>163</v>
      </c>
      <c r="B565" t="s">
        <v>909</v>
      </c>
      <c r="C565">
        <v>580</v>
      </c>
      <c r="D565" s="1">
        <v>44715</v>
      </c>
      <c r="E565">
        <v>32400</v>
      </c>
      <c r="F565">
        <v>2</v>
      </c>
      <c r="G565">
        <v>13</v>
      </c>
      <c r="H565">
        <v>11</v>
      </c>
      <c r="I565" t="str">
        <f>_xlfn.XLOOKUP(ohrm_timesheet_item[[#This Row],[employee_id]],hs_hr_employee[emp_number],hs_hr_employee[Employee Name],"NF",0,1)</f>
        <v>x_Preeti Kaushik</v>
      </c>
      <c r="J565" t="str">
        <f>_xlfn.XLOOKUP(ohrm_timesheet_item[[#This Row],[project_id]],ohrm_project[project_id],ohrm_project[name],"NF",0,1)</f>
        <v>Z210101-TEQMANTRA-ORG</v>
      </c>
      <c r="K565" t="str">
        <f>_xlfn.XLOOKUP(ohrm_timesheet_item[[#This Row],[activity_id]],ohrm_project_activity[activity_id],ohrm_project_activity[name],"NF",0,1)</f>
        <v>Training</v>
      </c>
      <c r="L565" s="5">
        <f>ohrm_timesheet_item[[#This Row],[duration]]/60/60</f>
        <v>9</v>
      </c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</row>
    <row r="566" spans="1:55" x14ac:dyDescent="0.3">
      <c r="A566">
        <v>165</v>
      </c>
      <c r="B566" t="s">
        <v>910</v>
      </c>
      <c r="C566">
        <v>581</v>
      </c>
      <c r="D566" s="1">
        <v>44718</v>
      </c>
      <c r="E566">
        <v>32400</v>
      </c>
      <c r="F566">
        <v>3</v>
      </c>
      <c r="G566">
        <v>14</v>
      </c>
      <c r="H566">
        <v>50</v>
      </c>
      <c r="I566" t="str">
        <f>_xlfn.XLOOKUP(ohrm_timesheet_item[[#This Row],[employee_id]],hs_hr_employee[emp_number],hs_hr_employee[Employee Name],"NF",0,1)</f>
        <v>Amol Jalda</v>
      </c>
      <c r="J566" t="str">
        <f>_xlfn.XLOOKUP(ohrm_timesheet_item[[#This Row],[project_id]],ohrm_project[project_id],ohrm_project[name],"NF",0,1)</f>
        <v>C220402-P1 [JAKSON-AD-M365]</v>
      </c>
      <c r="K566" t="str">
        <f>_xlfn.XLOOKUP(ohrm_timesheet_item[[#This Row],[activity_id]],ohrm_project_activity[activity_id],ohrm_project_activity[name],"NF",0,1)</f>
        <v>O365 Migration</v>
      </c>
      <c r="L566" s="5">
        <f>ohrm_timesheet_item[[#This Row],[duration]]/60/60</f>
        <v>9</v>
      </c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</row>
    <row r="567" spans="1:55" x14ac:dyDescent="0.3">
      <c r="A567">
        <v>165</v>
      </c>
      <c r="B567" t="s">
        <v>911</v>
      </c>
      <c r="C567">
        <v>582</v>
      </c>
      <c r="D567" s="1">
        <v>44719</v>
      </c>
      <c r="E567">
        <v>32400</v>
      </c>
      <c r="F567">
        <v>3</v>
      </c>
      <c r="G567">
        <v>14</v>
      </c>
      <c r="H567">
        <v>50</v>
      </c>
      <c r="I567" t="str">
        <f>_xlfn.XLOOKUP(ohrm_timesheet_item[[#This Row],[employee_id]],hs_hr_employee[emp_number],hs_hr_employee[Employee Name],"NF",0,1)</f>
        <v>Amol Jalda</v>
      </c>
      <c r="J567" t="str">
        <f>_xlfn.XLOOKUP(ohrm_timesheet_item[[#This Row],[project_id]],ohrm_project[project_id],ohrm_project[name],"NF",0,1)</f>
        <v>C220402-P1 [JAKSON-AD-M365]</v>
      </c>
      <c r="K567" t="str">
        <f>_xlfn.XLOOKUP(ohrm_timesheet_item[[#This Row],[activity_id]],ohrm_project_activity[activity_id],ohrm_project_activity[name],"NF",0,1)</f>
        <v>O365 Migration</v>
      </c>
      <c r="L567" s="5">
        <f>ohrm_timesheet_item[[#This Row],[duration]]/60/60</f>
        <v>9</v>
      </c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</row>
    <row r="568" spans="1:55" x14ac:dyDescent="0.3">
      <c r="A568">
        <v>165</v>
      </c>
      <c r="B568" t="s">
        <v>911</v>
      </c>
      <c r="C568">
        <v>583</v>
      </c>
      <c r="D568" s="1">
        <v>44720</v>
      </c>
      <c r="E568">
        <v>32400</v>
      </c>
      <c r="F568">
        <v>3</v>
      </c>
      <c r="G568">
        <v>14</v>
      </c>
      <c r="H568">
        <v>50</v>
      </c>
      <c r="I568" t="str">
        <f>_xlfn.XLOOKUP(ohrm_timesheet_item[[#This Row],[employee_id]],hs_hr_employee[emp_number],hs_hr_employee[Employee Name],"NF",0,1)</f>
        <v>Amol Jalda</v>
      </c>
      <c r="J568" t="str">
        <f>_xlfn.XLOOKUP(ohrm_timesheet_item[[#This Row],[project_id]],ohrm_project[project_id],ohrm_project[name],"NF",0,1)</f>
        <v>C220402-P1 [JAKSON-AD-M365]</v>
      </c>
      <c r="K568" t="str">
        <f>_xlfn.XLOOKUP(ohrm_timesheet_item[[#This Row],[activity_id]],ohrm_project_activity[activity_id],ohrm_project_activity[name],"NF",0,1)</f>
        <v>O365 Migration</v>
      </c>
      <c r="L568" s="5">
        <f>ohrm_timesheet_item[[#This Row],[duration]]/60/60</f>
        <v>9</v>
      </c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</row>
    <row r="569" spans="1:55" x14ac:dyDescent="0.3">
      <c r="A569">
        <v>165</v>
      </c>
      <c r="B569" t="s">
        <v>911</v>
      </c>
      <c r="C569">
        <v>584</v>
      </c>
      <c r="D569" s="1">
        <v>44721</v>
      </c>
      <c r="E569">
        <v>32400</v>
      </c>
      <c r="F569">
        <v>3</v>
      </c>
      <c r="G569">
        <v>14</v>
      </c>
      <c r="H569">
        <v>50</v>
      </c>
      <c r="I569" t="str">
        <f>_xlfn.XLOOKUP(ohrm_timesheet_item[[#This Row],[employee_id]],hs_hr_employee[emp_number],hs_hr_employee[Employee Name],"NF",0,1)</f>
        <v>Amol Jalda</v>
      </c>
      <c r="J569" t="str">
        <f>_xlfn.XLOOKUP(ohrm_timesheet_item[[#This Row],[project_id]],ohrm_project[project_id],ohrm_project[name],"NF",0,1)</f>
        <v>C220402-P1 [JAKSON-AD-M365]</v>
      </c>
      <c r="K569" t="str">
        <f>_xlfn.XLOOKUP(ohrm_timesheet_item[[#This Row],[activity_id]],ohrm_project_activity[activity_id],ohrm_project_activity[name],"NF",0,1)</f>
        <v>O365 Migration</v>
      </c>
      <c r="L569" s="5">
        <f>ohrm_timesheet_item[[#This Row],[duration]]/60/60</f>
        <v>9</v>
      </c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</row>
    <row r="570" spans="1:55" x14ac:dyDescent="0.3">
      <c r="A570">
        <v>165</v>
      </c>
      <c r="B570" t="s">
        <v>911</v>
      </c>
      <c r="C570">
        <v>585</v>
      </c>
      <c r="D570" s="1">
        <v>44722</v>
      </c>
      <c r="E570">
        <v>32400</v>
      </c>
      <c r="F570">
        <v>3</v>
      </c>
      <c r="G570">
        <v>14</v>
      </c>
      <c r="H570">
        <v>50</v>
      </c>
      <c r="I570" t="str">
        <f>_xlfn.XLOOKUP(ohrm_timesheet_item[[#This Row],[employee_id]],hs_hr_employee[emp_number],hs_hr_employee[Employee Name],"NF",0,1)</f>
        <v>Amol Jalda</v>
      </c>
      <c r="J570" t="str">
        <f>_xlfn.XLOOKUP(ohrm_timesheet_item[[#This Row],[project_id]],ohrm_project[project_id],ohrm_project[name],"NF",0,1)</f>
        <v>C220402-P1 [JAKSON-AD-M365]</v>
      </c>
      <c r="K570" t="str">
        <f>_xlfn.XLOOKUP(ohrm_timesheet_item[[#This Row],[activity_id]],ohrm_project_activity[activity_id],ohrm_project_activity[name],"NF",0,1)</f>
        <v>O365 Migration</v>
      </c>
      <c r="L570" s="5">
        <f>ohrm_timesheet_item[[#This Row],[duration]]/60/60</f>
        <v>9</v>
      </c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</row>
    <row r="571" spans="1:55" x14ac:dyDescent="0.3">
      <c r="A571">
        <v>167</v>
      </c>
      <c r="B571" t="s">
        <v>912</v>
      </c>
      <c r="C571">
        <v>586</v>
      </c>
      <c r="D571" s="1">
        <v>44725</v>
      </c>
      <c r="E571">
        <v>32400</v>
      </c>
      <c r="F571">
        <v>3</v>
      </c>
      <c r="G571">
        <v>14</v>
      </c>
      <c r="H571">
        <v>50</v>
      </c>
      <c r="I571" t="str">
        <f>_xlfn.XLOOKUP(ohrm_timesheet_item[[#This Row],[employee_id]],hs_hr_employee[emp_number],hs_hr_employee[Employee Name],"NF",0,1)</f>
        <v>Amol Jalda</v>
      </c>
      <c r="J571" t="str">
        <f>_xlfn.XLOOKUP(ohrm_timesheet_item[[#This Row],[project_id]],ohrm_project[project_id],ohrm_project[name],"NF",0,1)</f>
        <v>C220402-P1 [JAKSON-AD-M365]</v>
      </c>
      <c r="K571" t="str">
        <f>_xlfn.XLOOKUP(ohrm_timesheet_item[[#This Row],[activity_id]],ohrm_project_activity[activity_id],ohrm_project_activity[name],"NF",0,1)</f>
        <v>O365 Migration</v>
      </c>
      <c r="L571" s="5">
        <f>ohrm_timesheet_item[[#This Row],[duration]]/60/60</f>
        <v>9</v>
      </c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</row>
    <row r="572" spans="1:55" x14ac:dyDescent="0.3">
      <c r="A572">
        <v>167</v>
      </c>
      <c r="B572" t="s">
        <v>913</v>
      </c>
      <c r="C572">
        <v>587</v>
      </c>
      <c r="D572" s="1">
        <v>44726</v>
      </c>
      <c r="E572">
        <v>32400</v>
      </c>
      <c r="F572">
        <v>3</v>
      </c>
      <c r="G572">
        <v>14</v>
      </c>
      <c r="H572">
        <v>50</v>
      </c>
      <c r="I572" t="str">
        <f>_xlfn.XLOOKUP(ohrm_timesheet_item[[#This Row],[employee_id]],hs_hr_employee[emp_number],hs_hr_employee[Employee Name],"NF",0,1)</f>
        <v>Amol Jalda</v>
      </c>
      <c r="J572" t="str">
        <f>_xlfn.XLOOKUP(ohrm_timesheet_item[[#This Row],[project_id]],ohrm_project[project_id],ohrm_project[name],"NF",0,1)</f>
        <v>C220402-P1 [JAKSON-AD-M365]</v>
      </c>
      <c r="K572" t="str">
        <f>_xlfn.XLOOKUP(ohrm_timesheet_item[[#This Row],[activity_id]],ohrm_project_activity[activity_id],ohrm_project_activity[name],"NF",0,1)</f>
        <v>O365 Migration</v>
      </c>
      <c r="L572" s="5">
        <f>ohrm_timesheet_item[[#This Row],[duration]]/60/60</f>
        <v>9</v>
      </c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</row>
    <row r="573" spans="1:55" x14ac:dyDescent="0.3">
      <c r="A573">
        <v>167</v>
      </c>
      <c r="B573" t="s">
        <v>914</v>
      </c>
      <c r="C573">
        <v>588</v>
      </c>
      <c r="D573" s="1">
        <v>44727</v>
      </c>
      <c r="E573">
        <v>32400</v>
      </c>
      <c r="F573">
        <v>3</v>
      </c>
      <c r="G573">
        <v>14</v>
      </c>
      <c r="H573">
        <v>50</v>
      </c>
      <c r="I573" t="str">
        <f>_xlfn.XLOOKUP(ohrm_timesheet_item[[#This Row],[employee_id]],hs_hr_employee[emp_number],hs_hr_employee[Employee Name],"NF",0,1)</f>
        <v>Amol Jalda</v>
      </c>
      <c r="J573" t="str">
        <f>_xlfn.XLOOKUP(ohrm_timesheet_item[[#This Row],[project_id]],ohrm_project[project_id],ohrm_project[name],"NF",0,1)</f>
        <v>C220402-P1 [JAKSON-AD-M365]</v>
      </c>
      <c r="K573" t="str">
        <f>_xlfn.XLOOKUP(ohrm_timesheet_item[[#This Row],[activity_id]],ohrm_project_activity[activity_id],ohrm_project_activity[name],"NF",0,1)</f>
        <v>O365 Migration</v>
      </c>
      <c r="L573" s="5">
        <f>ohrm_timesheet_item[[#This Row],[duration]]/60/60</f>
        <v>9</v>
      </c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</row>
    <row r="574" spans="1:55" x14ac:dyDescent="0.3">
      <c r="A574">
        <v>167</v>
      </c>
      <c r="B574" t="s">
        <v>915</v>
      </c>
      <c r="C574">
        <v>589</v>
      </c>
      <c r="D574" s="1">
        <v>44728</v>
      </c>
      <c r="E574">
        <v>32400</v>
      </c>
      <c r="F574">
        <v>3</v>
      </c>
      <c r="G574">
        <v>14</v>
      </c>
      <c r="H574">
        <v>50</v>
      </c>
      <c r="I574" t="str">
        <f>_xlfn.XLOOKUP(ohrm_timesheet_item[[#This Row],[employee_id]],hs_hr_employee[emp_number],hs_hr_employee[Employee Name],"NF",0,1)</f>
        <v>Amol Jalda</v>
      </c>
      <c r="J574" t="str">
        <f>_xlfn.XLOOKUP(ohrm_timesheet_item[[#This Row],[project_id]],ohrm_project[project_id],ohrm_project[name],"NF",0,1)</f>
        <v>C220402-P1 [JAKSON-AD-M365]</v>
      </c>
      <c r="K574" t="str">
        <f>_xlfn.XLOOKUP(ohrm_timesheet_item[[#This Row],[activity_id]],ohrm_project_activity[activity_id],ohrm_project_activity[name],"NF",0,1)</f>
        <v>O365 Migration</v>
      </c>
      <c r="L574" s="5">
        <f>ohrm_timesheet_item[[#This Row],[duration]]/60/60</f>
        <v>9</v>
      </c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</row>
    <row r="575" spans="1:55" x14ac:dyDescent="0.3">
      <c r="A575">
        <v>167</v>
      </c>
      <c r="B575" t="s">
        <v>915</v>
      </c>
      <c r="C575">
        <v>590</v>
      </c>
      <c r="D575" s="1">
        <v>44729</v>
      </c>
      <c r="E575">
        <v>32400</v>
      </c>
      <c r="F575">
        <v>3</v>
      </c>
      <c r="G575">
        <v>14</v>
      </c>
      <c r="H575">
        <v>50</v>
      </c>
      <c r="I575" t="str">
        <f>_xlfn.XLOOKUP(ohrm_timesheet_item[[#This Row],[employee_id]],hs_hr_employee[emp_number],hs_hr_employee[Employee Name],"NF",0,1)</f>
        <v>Amol Jalda</v>
      </c>
      <c r="J575" t="str">
        <f>_xlfn.XLOOKUP(ohrm_timesheet_item[[#This Row],[project_id]],ohrm_project[project_id],ohrm_project[name],"NF",0,1)</f>
        <v>C220402-P1 [JAKSON-AD-M365]</v>
      </c>
      <c r="K575" t="str">
        <f>_xlfn.XLOOKUP(ohrm_timesheet_item[[#This Row],[activity_id]],ohrm_project_activity[activity_id],ohrm_project_activity[name],"NF",0,1)</f>
        <v>O365 Migration</v>
      </c>
      <c r="L575" s="5">
        <f>ohrm_timesheet_item[[#This Row],[duration]]/60/60</f>
        <v>9</v>
      </c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</row>
    <row r="576" spans="1:55" x14ac:dyDescent="0.3">
      <c r="A576">
        <v>169</v>
      </c>
      <c r="C576">
        <v>591</v>
      </c>
      <c r="D576" s="1">
        <v>44718</v>
      </c>
      <c r="E576">
        <v>32400</v>
      </c>
      <c r="F576">
        <v>1</v>
      </c>
      <c r="G576">
        <v>11</v>
      </c>
      <c r="H576">
        <v>2</v>
      </c>
      <c r="I576" t="str">
        <f>_xlfn.XLOOKUP(ohrm_timesheet_item[[#This Row],[employee_id]],hs_hr_employee[emp_number],hs_hr_employee[Employee Name],"NF",0,1)</f>
        <v>x_Ajit Singh</v>
      </c>
      <c r="J576" t="str">
        <f>_xlfn.XLOOKUP(ohrm_timesheet_item[[#This Row],[project_id]],ohrm_project[project_id],ohrm_project[name],"NF",0,1)</f>
        <v>C210701-P1 [AMERICANA-Phase1]</v>
      </c>
      <c r="K576" t="str">
        <f>_xlfn.XLOOKUP(ohrm_timesheet_item[[#This Row],[activity_id]],ohrm_project_activity[activity_id],ohrm_project_activity[name],"NF",0,1)</f>
        <v>Development</v>
      </c>
      <c r="L576" s="5">
        <f>ohrm_timesheet_item[[#This Row],[duration]]/60/60</f>
        <v>9</v>
      </c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</row>
    <row r="577" spans="1:55" x14ac:dyDescent="0.3">
      <c r="A577">
        <v>169</v>
      </c>
      <c r="C577">
        <v>592</v>
      </c>
      <c r="D577" s="1">
        <v>44719</v>
      </c>
      <c r="E577">
        <v>32400</v>
      </c>
      <c r="F577">
        <v>1</v>
      </c>
      <c r="G577">
        <v>11</v>
      </c>
      <c r="H577">
        <v>2</v>
      </c>
      <c r="I577" t="str">
        <f>_xlfn.XLOOKUP(ohrm_timesheet_item[[#This Row],[employee_id]],hs_hr_employee[emp_number],hs_hr_employee[Employee Name],"NF",0,1)</f>
        <v>x_Ajit Singh</v>
      </c>
      <c r="J577" t="str">
        <f>_xlfn.XLOOKUP(ohrm_timesheet_item[[#This Row],[project_id]],ohrm_project[project_id],ohrm_project[name],"NF",0,1)</f>
        <v>C210701-P1 [AMERICANA-Phase1]</v>
      </c>
      <c r="K577" t="str">
        <f>_xlfn.XLOOKUP(ohrm_timesheet_item[[#This Row],[activity_id]],ohrm_project_activity[activity_id],ohrm_project_activity[name],"NF",0,1)</f>
        <v>Development</v>
      </c>
      <c r="L577" s="5">
        <f>ohrm_timesheet_item[[#This Row],[duration]]/60/60</f>
        <v>9</v>
      </c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</row>
    <row r="578" spans="1:55" x14ac:dyDescent="0.3">
      <c r="A578">
        <v>169</v>
      </c>
      <c r="C578">
        <v>593</v>
      </c>
      <c r="D578" s="1">
        <v>44720</v>
      </c>
      <c r="E578">
        <v>32400</v>
      </c>
      <c r="F578">
        <v>1</v>
      </c>
      <c r="G578">
        <v>11</v>
      </c>
      <c r="H578">
        <v>2</v>
      </c>
      <c r="I578" t="str">
        <f>_xlfn.XLOOKUP(ohrm_timesheet_item[[#This Row],[employee_id]],hs_hr_employee[emp_number],hs_hr_employee[Employee Name],"NF",0,1)</f>
        <v>x_Ajit Singh</v>
      </c>
      <c r="J578" t="str">
        <f>_xlfn.XLOOKUP(ohrm_timesheet_item[[#This Row],[project_id]],ohrm_project[project_id],ohrm_project[name],"NF",0,1)</f>
        <v>C210701-P1 [AMERICANA-Phase1]</v>
      </c>
      <c r="K578" t="str">
        <f>_xlfn.XLOOKUP(ohrm_timesheet_item[[#This Row],[activity_id]],ohrm_project_activity[activity_id],ohrm_project_activity[name],"NF",0,1)</f>
        <v>Development</v>
      </c>
      <c r="L578" s="5">
        <f>ohrm_timesheet_item[[#This Row],[duration]]/60/60</f>
        <v>9</v>
      </c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</row>
    <row r="579" spans="1:55" x14ac:dyDescent="0.3">
      <c r="A579">
        <v>169</v>
      </c>
      <c r="C579">
        <v>594</v>
      </c>
      <c r="D579" s="1">
        <v>44721</v>
      </c>
      <c r="E579">
        <v>32400</v>
      </c>
      <c r="F579">
        <v>1</v>
      </c>
      <c r="G579">
        <v>11</v>
      </c>
      <c r="H579">
        <v>2</v>
      </c>
      <c r="I579" t="str">
        <f>_xlfn.XLOOKUP(ohrm_timesheet_item[[#This Row],[employee_id]],hs_hr_employee[emp_number],hs_hr_employee[Employee Name],"NF",0,1)</f>
        <v>x_Ajit Singh</v>
      </c>
      <c r="J579" t="str">
        <f>_xlfn.XLOOKUP(ohrm_timesheet_item[[#This Row],[project_id]],ohrm_project[project_id],ohrm_project[name],"NF",0,1)</f>
        <v>C210701-P1 [AMERICANA-Phase1]</v>
      </c>
      <c r="K579" t="str">
        <f>_xlfn.XLOOKUP(ohrm_timesheet_item[[#This Row],[activity_id]],ohrm_project_activity[activity_id],ohrm_project_activity[name],"NF",0,1)</f>
        <v>Development</v>
      </c>
      <c r="L579" s="5">
        <f>ohrm_timesheet_item[[#This Row],[duration]]/60/60</f>
        <v>9</v>
      </c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</row>
    <row r="580" spans="1:55" x14ac:dyDescent="0.3">
      <c r="A580">
        <v>169</v>
      </c>
      <c r="C580">
        <v>595</v>
      </c>
      <c r="D580" s="1">
        <v>44722</v>
      </c>
      <c r="E580">
        <v>32400</v>
      </c>
      <c r="F580">
        <v>1</v>
      </c>
      <c r="G580">
        <v>11</v>
      </c>
      <c r="H580">
        <v>2</v>
      </c>
      <c r="I580" t="str">
        <f>_xlfn.XLOOKUP(ohrm_timesheet_item[[#This Row],[employee_id]],hs_hr_employee[emp_number],hs_hr_employee[Employee Name],"NF",0,1)</f>
        <v>x_Ajit Singh</v>
      </c>
      <c r="J580" t="str">
        <f>_xlfn.XLOOKUP(ohrm_timesheet_item[[#This Row],[project_id]],ohrm_project[project_id],ohrm_project[name],"NF",0,1)</f>
        <v>C210701-P1 [AMERICANA-Phase1]</v>
      </c>
      <c r="K580" t="str">
        <f>_xlfn.XLOOKUP(ohrm_timesheet_item[[#This Row],[activity_id]],ohrm_project_activity[activity_id],ohrm_project_activity[name],"NF",0,1)</f>
        <v>Development</v>
      </c>
      <c r="L580" s="5">
        <f>ohrm_timesheet_item[[#This Row],[duration]]/60/60</f>
        <v>9</v>
      </c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</row>
    <row r="581" spans="1:55" x14ac:dyDescent="0.3">
      <c r="A581">
        <v>168</v>
      </c>
      <c r="C581">
        <v>596</v>
      </c>
      <c r="D581" s="1">
        <v>44725</v>
      </c>
      <c r="E581">
        <v>32400</v>
      </c>
      <c r="F581">
        <v>1</v>
      </c>
      <c r="G581">
        <v>11</v>
      </c>
      <c r="H581">
        <v>2</v>
      </c>
      <c r="I581" t="str">
        <f>_xlfn.XLOOKUP(ohrm_timesheet_item[[#This Row],[employee_id]],hs_hr_employee[emp_number],hs_hr_employee[Employee Name],"NF",0,1)</f>
        <v>x_Ajit Singh</v>
      </c>
      <c r="J581" t="str">
        <f>_xlfn.XLOOKUP(ohrm_timesheet_item[[#This Row],[project_id]],ohrm_project[project_id],ohrm_project[name],"NF",0,1)</f>
        <v>C210701-P1 [AMERICANA-Phase1]</v>
      </c>
      <c r="K581" t="str">
        <f>_xlfn.XLOOKUP(ohrm_timesheet_item[[#This Row],[activity_id]],ohrm_project_activity[activity_id],ohrm_project_activity[name],"NF",0,1)</f>
        <v>Development</v>
      </c>
      <c r="L581" s="5">
        <f>ohrm_timesheet_item[[#This Row],[duration]]/60/60</f>
        <v>9</v>
      </c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</row>
    <row r="582" spans="1:55" x14ac:dyDescent="0.3">
      <c r="A582">
        <v>168</v>
      </c>
      <c r="C582">
        <v>597</v>
      </c>
      <c r="D582" s="1">
        <v>44726</v>
      </c>
      <c r="E582">
        <v>32400</v>
      </c>
      <c r="F582">
        <v>1</v>
      </c>
      <c r="G582">
        <v>11</v>
      </c>
      <c r="H582">
        <v>2</v>
      </c>
      <c r="I582" t="str">
        <f>_xlfn.XLOOKUP(ohrm_timesheet_item[[#This Row],[employee_id]],hs_hr_employee[emp_number],hs_hr_employee[Employee Name],"NF",0,1)</f>
        <v>x_Ajit Singh</v>
      </c>
      <c r="J582" t="str">
        <f>_xlfn.XLOOKUP(ohrm_timesheet_item[[#This Row],[project_id]],ohrm_project[project_id],ohrm_project[name],"NF",0,1)</f>
        <v>C210701-P1 [AMERICANA-Phase1]</v>
      </c>
      <c r="K582" t="str">
        <f>_xlfn.XLOOKUP(ohrm_timesheet_item[[#This Row],[activity_id]],ohrm_project_activity[activity_id],ohrm_project_activity[name],"NF",0,1)</f>
        <v>Development</v>
      </c>
      <c r="L582" s="5">
        <f>ohrm_timesheet_item[[#This Row],[duration]]/60/60</f>
        <v>9</v>
      </c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</row>
    <row r="583" spans="1:55" x14ac:dyDescent="0.3">
      <c r="A583">
        <v>168</v>
      </c>
      <c r="C583">
        <v>598</v>
      </c>
      <c r="D583" s="1">
        <v>44727</v>
      </c>
      <c r="E583">
        <v>32400</v>
      </c>
      <c r="F583">
        <v>1</v>
      </c>
      <c r="G583">
        <v>11</v>
      </c>
      <c r="H583">
        <v>2</v>
      </c>
      <c r="I583" t="str">
        <f>_xlfn.XLOOKUP(ohrm_timesheet_item[[#This Row],[employee_id]],hs_hr_employee[emp_number],hs_hr_employee[Employee Name],"NF",0,1)</f>
        <v>x_Ajit Singh</v>
      </c>
      <c r="J583" t="str">
        <f>_xlfn.XLOOKUP(ohrm_timesheet_item[[#This Row],[project_id]],ohrm_project[project_id],ohrm_project[name],"NF",0,1)</f>
        <v>C210701-P1 [AMERICANA-Phase1]</v>
      </c>
      <c r="K583" t="str">
        <f>_xlfn.XLOOKUP(ohrm_timesheet_item[[#This Row],[activity_id]],ohrm_project_activity[activity_id],ohrm_project_activity[name],"NF",0,1)</f>
        <v>Development</v>
      </c>
      <c r="L583" s="5">
        <f>ohrm_timesheet_item[[#This Row],[duration]]/60/60</f>
        <v>9</v>
      </c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</row>
    <row r="584" spans="1:55" x14ac:dyDescent="0.3">
      <c r="A584">
        <v>168</v>
      </c>
      <c r="C584">
        <v>599</v>
      </c>
      <c r="D584" s="1">
        <v>44728</v>
      </c>
      <c r="E584">
        <v>32400</v>
      </c>
      <c r="F584">
        <v>1</v>
      </c>
      <c r="G584">
        <v>11</v>
      </c>
      <c r="H584">
        <v>2</v>
      </c>
      <c r="I584" t="str">
        <f>_xlfn.XLOOKUP(ohrm_timesheet_item[[#This Row],[employee_id]],hs_hr_employee[emp_number],hs_hr_employee[Employee Name],"NF",0,1)</f>
        <v>x_Ajit Singh</v>
      </c>
      <c r="J584" t="str">
        <f>_xlfn.XLOOKUP(ohrm_timesheet_item[[#This Row],[project_id]],ohrm_project[project_id],ohrm_project[name],"NF",0,1)</f>
        <v>C210701-P1 [AMERICANA-Phase1]</v>
      </c>
      <c r="K584" t="str">
        <f>_xlfn.XLOOKUP(ohrm_timesheet_item[[#This Row],[activity_id]],ohrm_project_activity[activity_id],ohrm_project_activity[name],"NF",0,1)</f>
        <v>Development</v>
      </c>
      <c r="L584" s="5">
        <f>ohrm_timesheet_item[[#This Row],[duration]]/60/60</f>
        <v>9</v>
      </c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</row>
    <row r="585" spans="1:55" x14ac:dyDescent="0.3">
      <c r="A585">
        <v>168</v>
      </c>
      <c r="C585">
        <v>600</v>
      </c>
      <c r="D585" s="1">
        <v>44729</v>
      </c>
      <c r="E585">
        <v>32400</v>
      </c>
      <c r="F585">
        <v>1</v>
      </c>
      <c r="G585">
        <v>11</v>
      </c>
      <c r="H585">
        <v>2</v>
      </c>
      <c r="I585" t="str">
        <f>_xlfn.XLOOKUP(ohrm_timesheet_item[[#This Row],[employee_id]],hs_hr_employee[emp_number],hs_hr_employee[Employee Name],"NF",0,1)</f>
        <v>x_Ajit Singh</v>
      </c>
      <c r="J585" t="str">
        <f>_xlfn.XLOOKUP(ohrm_timesheet_item[[#This Row],[project_id]],ohrm_project[project_id],ohrm_project[name],"NF",0,1)</f>
        <v>C210701-P1 [AMERICANA-Phase1]</v>
      </c>
      <c r="K585" t="str">
        <f>_xlfn.XLOOKUP(ohrm_timesheet_item[[#This Row],[activity_id]],ohrm_project_activity[activity_id],ohrm_project_activity[name],"NF",0,1)</f>
        <v>Development</v>
      </c>
      <c r="L585" s="5">
        <f>ohrm_timesheet_item[[#This Row],[duration]]/60/60</f>
        <v>9</v>
      </c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</row>
    <row r="586" spans="1:55" x14ac:dyDescent="0.3">
      <c r="A586">
        <v>174</v>
      </c>
      <c r="B586" t="s">
        <v>916</v>
      </c>
      <c r="C586">
        <v>601</v>
      </c>
      <c r="D586" s="1">
        <v>44718</v>
      </c>
      <c r="E586">
        <v>32400</v>
      </c>
      <c r="F586">
        <v>3</v>
      </c>
      <c r="G586">
        <v>7</v>
      </c>
      <c r="H586">
        <v>50</v>
      </c>
      <c r="I586" t="str">
        <f>_xlfn.XLOOKUP(ohrm_timesheet_item[[#This Row],[employee_id]],hs_hr_employee[emp_number],hs_hr_employee[Employee Name],"NF",0,1)</f>
        <v>Shekhar Sharma</v>
      </c>
      <c r="J586" t="str">
        <f>_xlfn.XLOOKUP(ohrm_timesheet_item[[#This Row],[project_id]],ohrm_project[project_id],ohrm_project[name],"NF",0,1)</f>
        <v>C220402-P1 [JAKSON-AD-M365]</v>
      </c>
      <c r="K586" t="str">
        <f>_xlfn.XLOOKUP(ohrm_timesheet_item[[#This Row],[activity_id]],ohrm_project_activity[activity_id],ohrm_project_activity[name],"NF",0,1)</f>
        <v>O365 Migration</v>
      </c>
      <c r="L586" s="5">
        <f>ohrm_timesheet_item[[#This Row],[duration]]/60/60</f>
        <v>9</v>
      </c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</row>
    <row r="587" spans="1:55" x14ac:dyDescent="0.3">
      <c r="A587">
        <v>174</v>
      </c>
      <c r="B587" t="s">
        <v>917</v>
      </c>
      <c r="C587">
        <v>602</v>
      </c>
      <c r="D587" s="1">
        <v>44719</v>
      </c>
      <c r="E587">
        <v>32400</v>
      </c>
      <c r="F587">
        <v>3</v>
      </c>
      <c r="G587">
        <v>7</v>
      </c>
      <c r="H587">
        <v>50</v>
      </c>
      <c r="I587" t="str">
        <f>_xlfn.XLOOKUP(ohrm_timesheet_item[[#This Row],[employee_id]],hs_hr_employee[emp_number],hs_hr_employee[Employee Name],"NF",0,1)</f>
        <v>Shekhar Sharma</v>
      </c>
      <c r="J587" t="str">
        <f>_xlfn.XLOOKUP(ohrm_timesheet_item[[#This Row],[project_id]],ohrm_project[project_id],ohrm_project[name],"NF",0,1)</f>
        <v>C220402-P1 [JAKSON-AD-M365]</v>
      </c>
      <c r="K587" t="str">
        <f>_xlfn.XLOOKUP(ohrm_timesheet_item[[#This Row],[activity_id]],ohrm_project_activity[activity_id],ohrm_project_activity[name],"NF",0,1)</f>
        <v>O365 Migration</v>
      </c>
      <c r="L587" s="5">
        <f>ohrm_timesheet_item[[#This Row],[duration]]/60/60</f>
        <v>9</v>
      </c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</row>
    <row r="588" spans="1:55" x14ac:dyDescent="0.3">
      <c r="A588">
        <v>174</v>
      </c>
      <c r="B588" t="s">
        <v>918</v>
      </c>
      <c r="C588">
        <v>603</v>
      </c>
      <c r="D588" s="1">
        <v>44721</v>
      </c>
      <c r="E588">
        <v>32400</v>
      </c>
      <c r="F588">
        <v>3</v>
      </c>
      <c r="G588">
        <v>7</v>
      </c>
      <c r="H588">
        <v>50</v>
      </c>
      <c r="I588" t="str">
        <f>_xlfn.XLOOKUP(ohrm_timesheet_item[[#This Row],[employee_id]],hs_hr_employee[emp_number],hs_hr_employee[Employee Name],"NF",0,1)</f>
        <v>Shekhar Sharma</v>
      </c>
      <c r="J588" t="str">
        <f>_xlfn.XLOOKUP(ohrm_timesheet_item[[#This Row],[project_id]],ohrm_project[project_id],ohrm_project[name],"NF",0,1)</f>
        <v>C220402-P1 [JAKSON-AD-M365]</v>
      </c>
      <c r="K588" t="str">
        <f>_xlfn.XLOOKUP(ohrm_timesheet_item[[#This Row],[activity_id]],ohrm_project_activity[activity_id],ohrm_project_activity[name],"NF",0,1)</f>
        <v>O365 Migration</v>
      </c>
      <c r="L588" s="5">
        <f>ohrm_timesheet_item[[#This Row],[duration]]/60/60</f>
        <v>9</v>
      </c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</row>
    <row r="589" spans="1:55" x14ac:dyDescent="0.3">
      <c r="A589">
        <v>174</v>
      </c>
      <c r="B589" t="s">
        <v>919</v>
      </c>
      <c r="C589">
        <v>604</v>
      </c>
      <c r="D589" s="1">
        <v>44722</v>
      </c>
      <c r="E589">
        <v>32400</v>
      </c>
      <c r="F589">
        <v>3</v>
      </c>
      <c r="G589">
        <v>7</v>
      </c>
      <c r="H589">
        <v>50</v>
      </c>
      <c r="I589" t="str">
        <f>_xlfn.XLOOKUP(ohrm_timesheet_item[[#This Row],[employee_id]],hs_hr_employee[emp_number],hs_hr_employee[Employee Name],"NF",0,1)</f>
        <v>Shekhar Sharma</v>
      </c>
      <c r="J589" t="str">
        <f>_xlfn.XLOOKUP(ohrm_timesheet_item[[#This Row],[project_id]],ohrm_project[project_id],ohrm_project[name],"NF",0,1)</f>
        <v>C220402-P1 [JAKSON-AD-M365]</v>
      </c>
      <c r="K589" t="str">
        <f>_xlfn.XLOOKUP(ohrm_timesheet_item[[#This Row],[activity_id]],ohrm_project_activity[activity_id],ohrm_project_activity[name],"NF",0,1)</f>
        <v>O365 Migration</v>
      </c>
      <c r="L589" s="5">
        <f>ohrm_timesheet_item[[#This Row],[duration]]/60/60</f>
        <v>9</v>
      </c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</row>
    <row r="590" spans="1:55" x14ac:dyDescent="0.3">
      <c r="A590">
        <v>174</v>
      </c>
      <c r="C590">
        <v>605</v>
      </c>
      <c r="D590" s="1">
        <v>44720</v>
      </c>
      <c r="E590">
        <v>32400</v>
      </c>
      <c r="F590">
        <v>3</v>
      </c>
      <c r="G590">
        <v>7</v>
      </c>
      <c r="H590">
        <v>50</v>
      </c>
      <c r="I590" t="str">
        <f>_xlfn.XLOOKUP(ohrm_timesheet_item[[#This Row],[employee_id]],hs_hr_employee[emp_number],hs_hr_employee[Employee Name],"NF",0,1)</f>
        <v>Shekhar Sharma</v>
      </c>
      <c r="J590" t="str">
        <f>_xlfn.XLOOKUP(ohrm_timesheet_item[[#This Row],[project_id]],ohrm_project[project_id],ohrm_project[name],"NF",0,1)</f>
        <v>C220402-P1 [JAKSON-AD-M365]</v>
      </c>
      <c r="K590" t="str">
        <f>_xlfn.XLOOKUP(ohrm_timesheet_item[[#This Row],[activity_id]],ohrm_project_activity[activity_id],ohrm_project_activity[name],"NF",0,1)</f>
        <v>O365 Migration</v>
      </c>
      <c r="L590" s="5">
        <f>ohrm_timesheet_item[[#This Row],[duration]]/60/60</f>
        <v>9</v>
      </c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</row>
    <row r="591" spans="1:55" x14ac:dyDescent="0.3">
      <c r="A591">
        <v>173</v>
      </c>
      <c r="B591" t="s">
        <v>920</v>
      </c>
      <c r="C591">
        <v>606</v>
      </c>
      <c r="D591" s="1">
        <v>44725</v>
      </c>
      <c r="E591">
        <v>32400</v>
      </c>
      <c r="F591">
        <v>3</v>
      </c>
      <c r="G591">
        <v>7</v>
      </c>
      <c r="H591">
        <v>50</v>
      </c>
      <c r="I591" t="str">
        <f>_xlfn.XLOOKUP(ohrm_timesheet_item[[#This Row],[employee_id]],hs_hr_employee[emp_number],hs_hr_employee[Employee Name],"NF",0,1)</f>
        <v>Shekhar Sharma</v>
      </c>
      <c r="J591" t="str">
        <f>_xlfn.XLOOKUP(ohrm_timesheet_item[[#This Row],[project_id]],ohrm_project[project_id],ohrm_project[name],"NF",0,1)</f>
        <v>C220402-P1 [JAKSON-AD-M365]</v>
      </c>
      <c r="K591" t="str">
        <f>_xlfn.XLOOKUP(ohrm_timesheet_item[[#This Row],[activity_id]],ohrm_project_activity[activity_id],ohrm_project_activity[name],"NF",0,1)</f>
        <v>O365 Migration</v>
      </c>
      <c r="L591" s="5">
        <f>ohrm_timesheet_item[[#This Row],[duration]]/60/60</f>
        <v>9</v>
      </c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</row>
    <row r="592" spans="1:55" x14ac:dyDescent="0.3">
      <c r="A592">
        <v>173</v>
      </c>
      <c r="B592" t="s">
        <v>921</v>
      </c>
      <c r="C592">
        <v>607</v>
      </c>
      <c r="D592" s="1">
        <v>44726</v>
      </c>
      <c r="E592">
        <v>32400</v>
      </c>
      <c r="F592">
        <v>3</v>
      </c>
      <c r="G592">
        <v>7</v>
      </c>
      <c r="H592">
        <v>50</v>
      </c>
      <c r="I592" t="str">
        <f>_xlfn.XLOOKUP(ohrm_timesheet_item[[#This Row],[employee_id]],hs_hr_employee[emp_number],hs_hr_employee[Employee Name],"NF",0,1)</f>
        <v>Shekhar Sharma</v>
      </c>
      <c r="J592" t="str">
        <f>_xlfn.XLOOKUP(ohrm_timesheet_item[[#This Row],[project_id]],ohrm_project[project_id],ohrm_project[name],"NF",0,1)</f>
        <v>C220402-P1 [JAKSON-AD-M365]</v>
      </c>
      <c r="K592" t="str">
        <f>_xlfn.XLOOKUP(ohrm_timesheet_item[[#This Row],[activity_id]],ohrm_project_activity[activity_id],ohrm_project_activity[name],"NF",0,1)</f>
        <v>O365 Migration</v>
      </c>
      <c r="L592" s="5">
        <f>ohrm_timesheet_item[[#This Row],[duration]]/60/60</f>
        <v>9</v>
      </c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</row>
    <row r="593" spans="1:55" x14ac:dyDescent="0.3">
      <c r="A593">
        <v>173</v>
      </c>
      <c r="B593" t="s">
        <v>921</v>
      </c>
      <c r="C593">
        <v>608</v>
      </c>
      <c r="D593" s="1">
        <v>44727</v>
      </c>
      <c r="E593">
        <v>32400</v>
      </c>
      <c r="F593">
        <v>3</v>
      </c>
      <c r="G593">
        <v>7</v>
      </c>
      <c r="H593">
        <v>50</v>
      </c>
      <c r="I593" t="str">
        <f>_xlfn.XLOOKUP(ohrm_timesheet_item[[#This Row],[employee_id]],hs_hr_employee[emp_number],hs_hr_employee[Employee Name],"NF",0,1)</f>
        <v>Shekhar Sharma</v>
      </c>
      <c r="J593" t="str">
        <f>_xlfn.XLOOKUP(ohrm_timesheet_item[[#This Row],[project_id]],ohrm_project[project_id],ohrm_project[name],"NF",0,1)</f>
        <v>C220402-P1 [JAKSON-AD-M365]</v>
      </c>
      <c r="K593" t="str">
        <f>_xlfn.XLOOKUP(ohrm_timesheet_item[[#This Row],[activity_id]],ohrm_project_activity[activity_id],ohrm_project_activity[name],"NF",0,1)</f>
        <v>O365 Migration</v>
      </c>
      <c r="L593" s="5">
        <f>ohrm_timesheet_item[[#This Row],[duration]]/60/60</f>
        <v>9</v>
      </c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</row>
    <row r="594" spans="1:55" x14ac:dyDescent="0.3">
      <c r="A594">
        <v>173</v>
      </c>
      <c r="B594" t="s">
        <v>921</v>
      </c>
      <c r="C594">
        <v>609</v>
      </c>
      <c r="D594" s="1">
        <v>44728</v>
      </c>
      <c r="E594">
        <v>32400</v>
      </c>
      <c r="F594">
        <v>3</v>
      </c>
      <c r="G594">
        <v>7</v>
      </c>
      <c r="H594">
        <v>50</v>
      </c>
      <c r="I594" t="str">
        <f>_xlfn.XLOOKUP(ohrm_timesheet_item[[#This Row],[employee_id]],hs_hr_employee[emp_number],hs_hr_employee[Employee Name],"NF",0,1)</f>
        <v>Shekhar Sharma</v>
      </c>
      <c r="J594" t="str">
        <f>_xlfn.XLOOKUP(ohrm_timesheet_item[[#This Row],[project_id]],ohrm_project[project_id],ohrm_project[name],"NF",0,1)</f>
        <v>C220402-P1 [JAKSON-AD-M365]</v>
      </c>
      <c r="K594" t="str">
        <f>_xlfn.XLOOKUP(ohrm_timesheet_item[[#This Row],[activity_id]],ohrm_project_activity[activity_id],ohrm_project_activity[name],"NF",0,1)</f>
        <v>O365 Migration</v>
      </c>
      <c r="L594" s="5">
        <f>ohrm_timesheet_item[[#This Row],[duration]]/60/60</f>
        <v>9</v>
      </c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</row>
    <row r="595" spans="1:55" x14ac:dyDescent="0.3">
      <c r="A595">
        <v>173</v>
      </c>
      <c r="C595">
        <v>610</v>
      </c>
      <c r="D595" s="1">
        <v>44729</v>
      </c>
      <c r="E595">
        <v>32400</v>
      </c>
      <c r="F595">
        <v>3</v>
      </c>
      <c r="G595">
        <v>7</v>
      </c>
      <c r="H595">
        <v>50</v>
      </c>
      <c r="I595" t="str">
        <f>_xlfn.XLOOKUP(ohrm_timesheet_item[[#This Row],[employee_id]],hs_hr_employee[emp_number],hs_hr_employee[Employee Name],"NF",0,1)</f>
        <v>Shekhar Sharma</v>
      </c>
      <c r="J595" t="str">
        <f>_xlfn.XLOOKUP(ohrm_timesheet_item[[#This Row],[project_id]],ohrm_project[project_id],ohrm_project[name],"NF",0,1)</f>
        <v>C220402-P1 [JAKSON-AD-M365]</v>
      </c>
      <c r="K595" t="str">
        <f>_xlfn.XLOOKUP(ohrm_timesheet_item[[#This Row],[activity_id]],ohrm_project_activity[activity_id],ohrm_project_activity[name],"NF",0,1)</f>
        <v>O365 Migration</v>
      </c>
      <c r="L595" s="5">
        <f>ohrm_timesheet_item[[#This Row],[duration]]/60/60</f>
        <v>9</v>
      </c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</row>
    <row r="596" spans="1:55" x14ac:dyDescent="0.3">
      <c r="A596">
        <v>172</v>
      </c>
      <c r="B596" t="s">
        <v>922</v>
      </c>
      <c r="C596">
        <v>611</v>
      </c>
      <c r="D596" s="1">
        <v>44732</v>
      </c>
      <c r="E596">
        <v>32400</v>
      </c>
      <c r="F596">
        <v>3</v>
      </c>
      <c r="G596">
        <v>7</v>
      </c>
      <c r="H596">
        <v>50</v>
      </c>
      <c r="I596" t="str">
        <f>_xlfn.XLOOKUP(ohrm_timesheet_item[[#This Row],[employee_id]],hs_hr_employee[emp_number],hs_hr_employee[Employee Name],"NF",0,1)</f>
        <v>Shekhar Sharma</v>
      </c>
      <c r="J596" t="str">
        <f>_xlfn.XLOOKUP(ohrm_timesheet_item[[#This Row],[project_id]],ohrm_project[project_id],ohrm_project[name],"NF",0,1)</f>
        <v>C220402-P1 [JAKSON-AD-M365]</v>
      </c>
      <c r="K596" t="str">
        <f>_xlfn.XLOOKUP(ohrm_timesheet_item[[#This Row],[activity_id]],ohrm_project_activity[activity_id],ohrm_project_activity[name],"NF",0,1)</f>
        <v>O365 Migration</v>
      </c>
      <c r="L596" s="5">
        <f>ohrm_timesheet_item[[#This Row],[duration]]/60/60</f>
        <v>9</v>
      </c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</row>
    <row r="597" spans="1:55" x14ac:dyDescent="0.3">
      <c r="A597">
        <v>172</v>
      </c>
      <c r="B597" t="s">
        <v>921</v>
      </c>
      <c r="C597">
        <v>612</v>
      </c>
      <c r="D597" s="1">
        <v>44733</v>
      </c>
      <c r="E597">
        <v>32400</v>
      </c>
      <c r="F597">
        <v>3</v>
      </c>
      <c r="G597">
        <v>7</v>
      </c>
      <c r="H597">
        <v>50</v>
      </c>
      <c r="I597" t="str">
        <f>_xlfn.XLOOKUP(ohrm_timesheet_item[[#This Row],[employee_id]],hs_hr_employee[emp_number],hs_hr_employee[Employee Name],"NF",0,1)</f>
        <v>Shekhar Sharma</v>
      </c>
      <c r="J597" t="str">
        <f>_xlfn.XLOOKUP(ohrm_timesheet_item[[#This Row],[project_id]],ohrm_project[project_id],ohrm_project[name],"NF",0,1)</f>
        <v>C220402-P1 [JAKSON-AD-M365]</v>
      </c>
      <c r="K597" t="str">
        <f>_xlfn.XLOOKUP(ohrm_timesheet_item[[#This Row],[activity_id]],ohrm_project_activity[activity_id],ohrm_project_activity[name],"NF",0,1)</f>
        <v>O365 Migration</v>
      </c>
      <c r="L597" s="5">
        <f>ohrm_timesheet_item[[#This Row],[duration]]/60/60</f>
        <v>9</v>
      </c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</row>
    <row r="598" spans="1:55" x14ac:dyDescent="0.3">
      <c r="A598">
        <v>172</v>
      </c>
      <c r="B598" t="s">
        <v>921</v>
      </c>
      <c r="C598">
        <v>613</v>
      </c>
      <c r="D598" s="1">
        <v>44734</v>
      </c>
      <c r="E598">
        <v>32400</v>
      </c>
      <c r="F598">
        <v>3</v>
      </c>
      <c r="G598">
        <v>7</v>
      </c>
      <c r="H598">
        <v>50</v>
      </c>
      <c r="I598" t="str">
        <f>_xlfn.XLOOKUP(ohrm_timesheet_item[[#This Row],[employee_id]],hs_hr_employee[emp_number],hs_hr_employee[Employee Name],"NF",0,1)</f>
        <v>Shekhar Sharma</v>
      </c>
      <c r="J598" t="str">
        <f>_xlfn.XLOOKUP(ohrm_timesheet_item[[#This Row],[project_id]],ohrm_project[project_id],ohrm_project[name],"NF",0,1)</f>
        <v>C220402-P1 [JAKSON-AD-M365]</v>
      </c>
      <c r="K598" t="str">
        <f>_xlfn.XLOOKUP(ohrm_timesheet_item[[#This Row],[activity_id]],ohrm_project_activity[activity_id],ohrm_project_activity[name],"NF",0,1)</f>
        <v>O365 Migration</v>
      </c>
      <c r="L598" s="5">
        <f>ohrm_timesheet_item[[#This Row],[duration]]/60/60</f>
        <v>9</v>
      </c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</row>
    <row r="599" spans="1:55" x14ac:dyDescent="0.3">
      <c r="A599">
        <v>172</v>
      </c>
      <c r="B599" t="s">
        <v>921</v>
      </c>
      <c r="C599">
        <v>614</v>
      </c>
      <c r="D599" s="1">
        <v>44735</v>
      </c>
      <c r="E599">
        <v>32400</v>
      </c>
      <c r="F599">
        <v>3</v>
      </c>
      <c r="G599">
        <v>7</v>
      </c>
      <c r="H599">
        <v>50</v>
      </c>
      <c r="I599" t="str">
        <f>_xlfn.XLOOKUP(ohrm_timesheet_item[[#This Row],[employee_id]],hs_hr_employee[emp_number],hs_hr_employee[Employee Name],"NF",0,1)</f>
        <v>Shekhar Sharma</v>
      </c>
      <c r="J599" t="str">
        <f>_xlfn.XLOOKUP(ohrm_timesheet_item[[#This Row],[project_id]],ohrm_project[project_id],ohrm_project[name],"NF",0,1)</f>
        <v>C220402-P1 [JAKSON-AD-M365]</v>
      </c>
      <c r="K599" t="str">
        <f>_xlfn.XLOOKUP(ohrm_timesheet_item[[#This Row],[activity_id]],ohrm_project_activity[activity_id],ohrm_project_activity[name],"NF",0,1)</f>
        <v>O365 Migration</v>
      </c>
      <c r="L599" s="5">
        <f>ohrm_timesheet_item[[#This Row],[duration]]/60/60</f>
        <v>9</v>
      </c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</row>
    <row r="600" spans="1:55" x14ac:dyDescent="0.3">
      <c r="A600">
        <v>172</v>
      </c>
      <c r="C600">
        <v>615</v>
      </c>
      <c r="D600" s="1">
        <v>44736</v>
      </c>
      <c r="E600">
        <v>32400</v>
      </c>
      <c r="F600">
        <v>3</v>
      </c>
      <c r="G600">
        <v>7</v>
      </c>
      <c r="H600">
        <v>50</v>
      </c>
      <c r="I600" t="str">
        <f>_xlfn.XLOOKUP(ohrm_timesheet_item[[#This Row],[employee_id]],hs_hr_employee[emp_number],hs_hr_employee[Employee Name],"NF",0,1)</f>
        <v>Shekhar Sharma</v>
      </c>
      <c r="J600" t="str">
        <f>_xlfn.XLOOKUP(ohrm_timesheet_item[[#This Row],[project_id]],ohrm_project[project_id],ohrm_project[name],"NF",0,1)</f>
        <v>C220402-P1 [JAKSON-AD-M365]</v>
      </c>
      <c r="K600" t="str">
        <f>_xlfn.XLOOKUP(ohrm_timesheet_item[[#This Row],[activity_id]],ohrm_project_activity[activity_id],ohrm_project_activity[name],"NF",0,1)</f>
        <v>O365 Migration</v>
      </c>
      <c r="L600" s="5">
        <f>ohrm_timesheet_item[[#This Row],[duration]]/60/60</f>
        <v>9</v>
      </c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</row>
    <row r="601" spans="1:55" x14ac:dyDescent="0.3">
      <c r="A601">
        <v>171</v>
      </c>
      <c r="B601" t="s">
        <v>921</v>
      </c>
      <c r="C601">
        <v>616</v>
      </c>
      <c r="D601" s="1">
        <v>44739</v>
      </c>
      <c r="E601">
        <v>32400</v>
      </c>
      <c r="F601">
        <v>3</v>
      </c>
      <c r="G601">
        <v>7</v>
      </c>
      <c r="H601">
        <v>50</v>
      </c>
      <c r="I601" t="str">
        <f>_xlfn.XLOOKUP(ohrm_timesheet_item[[#This Row],[employee_id]],hs_hr_employee[emp_number],hs_hr_employee[Employee Name],"NF",0,1)</f>
        <v>Shekhar Sharma</v>
      </c>
      <c r="J601" t="str">
        <f>_xlfn.XLOOKUP(ohrm_timesheet_item[[#This Row],[project_id]],ohrm_project[project_id],ohrm_project[name],"NF",0,1)</f>
        <v>C220402-P1 [JAKSON-AD-M365]</v>
      </c>
      <c r="K601" t="str">
        <f>_xlfn.XLOOKUP(ohrm_timesheet_item[[#This Row],[activity_id]],ohrm_project_activity[activity_id],ohrm_project_activity[name],"NF",0,1)</f>
        <v>O365 Migration</v>
      </c>
      <c r="L601" s="5">
        <f>ohrm_timesheet_item[[#This Row],[duration]]/60/60</f>
        <v>9</v>
      </c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</row>
    <row r="602" spans="1:55" x14ac:dyDescent="0.3">
      <c r="A602">
        <v>171</v>
      </c>
      <c r="B602" t="s">
        <v>921</v>
      </c>
      <c r="C602">
        <v>617</v>
      </c>
      <c r="D602" s="1">
        <v>44741</v>
      </c>
      <c r="E602">
        <v>32400</v>
      </c>
      <c r="F602">
        <v>3</v>
      </c>
      <c r="G602">
        <v>7</v>
      </c>
      <c r="H602">
        <v>50</v>
      </c>
      <c r="I602" t="str">
        <f>_xlfn.XLOOKUP(ohrm_timesheet_item[[#This Row],[employee_id]],hs_hr_employee[emp_number],hs_hr_employee[Employee Name],"NF",0,1)</f>
        <v>Shekhar Sharma</v>
      </c>
      <c r="J602" t="str">
        <f>_xlfn.XLOOKUP(ohrm_timesheet_item[[#This Row],[project_id]],ohrm_project[project_id],ohrm_project[name],"NF",0,1)</f>
        <v>C220402-P1 [JAKSON-AD-M365]</v>
      </c>
      <c r="K602" t="str">
        <f>_xlfn.XLOOKUP(ohrm_timesheet_item[[#This Row],[activity_id]],ohrm_project_activity[activity_id],ohrm_project_activity[name],"NF",0,1)</f>
        <v>O365 Migration</v>
      </c>
      <c r="L602" s="5">
        <f>ohrm_timesheet_item[[#This Row],[duration]]/60/60</f>
        <v>9</v>
      </c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</row>
    <row r="603" spans="1:55" x14ac:dyDescent="0.3">
      <c r="A603">
        <v>171</v>
      </c>
      <c r="C603">
        <v>618</v>
      </c>
      <c r="D603" s="1">
        <v>44740</v>
      </c>
      <c r="E603">
        <v>32400</v>
      </c>
      <c r="F603">
        <v>3</v>
      </c>
      <c r="G603">
        <v>7</v>
      </c>
      <c r="H603">
        <v>50</v>
      </c>
      <c r="I603" t="str">
        <f>_xlfn.XLOOKUP(ohrm_timesheet_item[[#This Row],[employee_id]],hs_hr_employee[emp_number],hs_hr_employee[Employee Name],"NF",0,1)</f>
        <v>Shekhar Sharma</v>
      </c>
      <c r="J603" t="str">
        <f>_xlfn.XLOOKUP(ohrm_timesheet_item[[#This Row],[project_id]],ohrm_project[project_id],ohrm_project[name],"NF",0,1)</f>
        <v>C220402-P1 [JAKSON-AD-M365]</v>
      </c>
      <c r="K603" t="str">
        <f>_xlfn.XLOOKUP(ohrm_timesheet_item[[#This Row],[activity_id]],ohrm_project_activity[activity_id],ohrm_project_activity[name],"NF",0,1)</f>
        <v>O365 Migration</v>
      </c>
      <c r="L603" s="5">
        <f>ohrm_timesheet_item[[#This Row],[duration]]/60/60</f>
        <v>9</v>
      </c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</row>
    <row r="604" spans="1:55" x14ac:dyDescent="0.3">
      <c r="A604">
        <v>171</v>
      </c>
      <c r="C604">
        <v>619</v>
      </c>
      <c r="D604" s="1">
        <v>44742</v>
      </c>
      <c r="E604">
        <v>32400</v>
      </c>
      <c r="F604">
        <v>3</v>
      </c>
      <c r="G604">
        <v>7</v>
      </c>
      <c r="H604">
        <v>50</v>
      </c>
      <c r="I604" t="str">
        <f>_xlfn.XLOOKUP(ohrm_timesheet_item[[#This Row],[employee_id]],hs_hr_employee[emp_number],hs_hr_employee[Employee Name],"NF",0,1)</f>
        <v>Shekhar Sharma</v>
      </c>
      <c r="J604" t="str">
        <f>_xlfn.XLOOKUP(ohrm_timesheet_item[[#This Row],[project_id]],ohrm_project[project_id],ohrm_project[name],"NF",0,1)</f>
        <v>C220402-P1 [JAKSON-AD-M365]</v>
      </c>
      <c r="K604" t="str">
        <f>_xlfn.XLOOKUP(ohrm_timesheet_item[[#This Row],[activity_id]],ohrm_project_activity[activity_id],ohrm_project_activity[name],"NF",0,1)</f>
        <v>O365 Migration</v>
      </c>
      <c r="L604" s="5">
        <f>ohrm_timesheet_item[[#This Row],[duration]]/60/60</f>
        <v>9</v>
      </c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</row>
    <row r="605" spans="1:55" x14ac:dyDescent="0.3">
      <c r="A605">
        <v>171</v>
      </c>
      <c r="C605">
        <v>620</v>
      </c>
      <c r="D605" s="1">
        <v>44743</v>
      </c>
      <c r="E605">
        <v>32400</v>
      </c>
      <c r="F605">
        <v>3</v>
      </c>
      <c r="G605">
        <v>7</v>
      </c>
      <c r="H605">
        <v>50</v>
      </c>
      <c r="I605" t="str">
        <f>_xlfn.XLOOKUP(ohrm_timesheet_item[[#This Row],[employee_id]],hs_hr_employee[emp_number],hs_hr_employee[Employee Name],"NF",0,1)</f>
        <v>Shekhar Sharma</v>
      </c>
      <c r="J605" t="str">
        <f>_xlfn.XLOOKUP(ohrm_timesheet_item[[#This Row],[project_id]],ohrm_project[project_id],ohrm_project[name],"NF",0,1)</f>
        <v>C220402-P1 [JAKSON-AD-M365]</v>
      </c>
      <c r="K605" t="str">
        <f>_xlfn.XLOOKUP(ohrm_timesheet_item[[#This Row],[activity_id]],ohrm_project_activity[activity_id],ohrm_project_activity[name],"NF",0,1)</f>
        <v>O365 Migration</v>
      </c>
      <c r="L605" s="5">
        <f>ohrm_timesheet_item[[#This Row],[duration]]/60/60</f>
        <v>9</v>
      </c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</row>
    <row r="606" spans="1:55" x14ac:dyDescent="0.3">
      <c r="A606">
        <v>170</v>
      </c>
      <c r="C606">
        <v>621</v>
      </c>
      <c r="D606" s="1">
        <v>44732</v>
      </c>
      <c r="E606">
        <v>32400</v>
      </c>
      <c r="F606">
        <v>1</v>
      </c>
      <c r="G606">
        <v>11</v>
      </c>
      <c r="H606">
        <v>2</v>
      </c>
      <c r="I606" t="str">
        <f>_xlfn.XLOOKUP(ohrm_timesheet_item[[#This Row],[employee_id]],hs_hr_employee[emp_number],hs_hr_employee[Employee Name],"NF",0,1)</f>
        <v>x_Ajit Singh</v>
      </c>
      <c r="J606" t="str">
        <f>_xlfn.XLOOKUP(ohrm_timesheet_item[[#This Row],[project_id]],ohrm_project[project_id],ohrm_project[name],"NF",0,1)</f>
        <v>C210701-P1 [AMERICANA-Phase1]</v>
      </c>
      <c r="K606" t="str">
        <f>_xlfn.XLOOKUP(ohrm_timesheet_item[[#This Row],[activity_id]],ohrm_project_activity[activity_id],ohrm_project_activity[name],"NF",0,1)</f>
        <v>Development</v>
      </c>
      <c r="L606" s="5">
        <f>ohrm_timesheet_item[[#This Row],[duration]]/60/60</f>
        <v>9</v>
      </c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</row>
    <row r="607" spans="1:55" x14ac:dyDescent="0.3">
      <c r="A607">
        <v>170</v>
      </c>
      <c r="C607">
        <v>622</v>
      </c>
      <c r="D607" s="1">
        <v>44733</v>
      </c>
      <c r="E607">
        <v>32400</v>
      </c>
      <c r="F607">
        <v>1</v>
      </c>
      <c r="G607">
        <v>11</v>
      </c>
      <c r="H607">
        <v>2</v>
      </c>
      <c r="I607" t="str">
        <f>_xlfn.XLOOKUP(ohrm_timesheet_item[[#This Row],[employee_id]],hs_hr_employee[emp_number],hs_hr_employee[Employee Name],"NF",0,1)</f>
        <v>x_Ajit Singh</v>
      </c>
      <c r="J607" t="str">
        <f>_xlfn.XLOOKUP(ohrm_timesheet_item[[#This Row],[project_id]],ohrm_project[project_id],ohrm_project[name],"NF",0,1)</f>
        <v>C210701-P1 [AMERICANA-Phase1]</v>
      </c>
      <c r="K607" t="str">
        <f>_xlfn.XLOOKUP(ohrm_timesheet_item[[#This Row],[activity_id]],ohrm_project_activity[activity_id],ohrm_project_activity[name],"NF",0,1)</f>
        <v>Development</v>
      </c>
      <c r="L607" s="5">
        <f>ohrm_timesheet_item[[#This Row],[duration]]/60/60</f>
        <v>9</v>
      </c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</row>
    <row r="608" spans="1:55" x14ac:dyDescent="0.3">
      <c r="A608">
        <v>170</v>
      </c>
      <c r="C608">
        <v>623</v>
      </c>
      <c r="D608" s="1">
        <v>44734</v>
      </c>
      <c r="E608">
        <v>32400</v>
      </c>
      <c r="F608">
        <v>1</v>
      </c>
      <c r="G608">
        <v>11</v>
      </c>
      <c r="H608">
        <v>2</v>
      </c>
      <c r="I608" t="str">
        <f>_xlfn.XLOOKUP(ohrm_timesheet_item[[#This Row],[employee_id]],hs_hr_employee[emp_number],hs_hr_employee[Employee Name],"NF",0,1)</f>
        <v>x_Ajit Singh</v>
      </c>
      <c r="J608" t="str">
        <f>_xlfn.XLOOKUP(ohrm_timesheet_item[[#This Row],[project_id]],ohrm_project[project_id],ohrm_project[name],"NF",0,1)</f>
        <v>C210701-P1 [AMERICANA-Phase1]</v>
      </c>
      <c r="K608" t="str">
        <f>_xlfn.XLOOKUP(ohrm_timesheet_item[[#This Row],[activity_id]],ohrm_project_activity[activity_id],ohrm_project_activity[name],"NF",0,1)</f>
        <v>Development</v>
      </c>
      <c r="L608" s="5">
        <f>ohrm_timesheet_item[[#This Row],[duration]]/60/60</f>
        <v>9</v>
      </c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</row>
    <row r="609" spans="1:55" x14ac:dyDescent="0.3">
      <c r="A609">
        <v>170</v>
      </c>
      <c r="C609">
        <v>624</v>
      </c>
      <c r="D609" s="1">
        <v>44735</v>
      </c>
      <c r="E609">
        <v>32400</v>
      </c>
      <c r="F609">
        <v>1</v>
      </c>
      <c r="G609">
        <v>11</v>
      </c>
      <c r="H609">
        <v>2</v>
      </c>
      <c r="I609" t="str">
        <f>_xlfn.XLOOKUP(ohrm_timesheet_item[[#This Row],[employee_id]],hs_hr_employee[emp_number],hs_hr_employee[Employee Name],"NF",0,1)</f>
        <v>x_Ajit Singh</v>
      </c>
      <c r="J609" t="str">
        <f>_xlfn.XLOOKUP(ohrm_timesheet_item[[#This Row],[project_id]],ohrm_project[project_id],ohrm_project[name],"NF",0,1)</f>
        <v>C210701-P1 [AMERICANA-Phase1]</v>
      </c>
      <c r="K609" t="str">
        <f>_xlfn.XLOOKUP(ohrm_timesheet_item[[#This Row],[activity_id]],ohrm_project_activity[activity_id],ohrm_project_activity[name],"NF",0,1)</f>
        <v>Development</v>
      </c>
      <c r="L609" s="5">
        <f>ohrm_timesheet_item[[#This Row],[duration]]/60/60</f>
        <v>9</v>
      </c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</row>
    <row r="610" spans="1:55" x14ac:dyDescent="0.3">
      <c r="A610">
        <v>170</v>
      </c>
      <c r="C610">
        <v>625</v>
      </c>
      <c r="D610" s="1">
        <v>44736</v>
      </c>
      <c r="E610">
        <v>32400</v>
      </c>
      <c r="F610">
        <v>1</v>
      </c>
      <c r="G610">
        <v>11</v>
      </c>
      <c r="H610">
        <v>2</v>
      </c>
      <c r="I610" t="str">
        <f>_xlfn.XLOOKUP(ohrm_timesheet_item[[#This Row],[employee_id]],hs_hr_employee[emp_number],hs_hr_employee[Employee Name],"NF",0,1)</f>
        <v>x_Ajit Singh</v>
      </c>
      <c r="J610" t="str">
        <f>_xlfn.XLOOKUP(ohrm_timesheet_item[[#This Row],[project_id]],ohrm_project[project_id],ohrm_project[name],"NF",0,1)</f>
        <v>C210701-P1 [AMERICANA-Phase1]</v>
      </c>
      <c r="K610" t="str">
        <f>_xlfn.XLOOKUP(ohrm_timesheet_item[[#This Row],[activity_id]],ohrm_project_activity[activity_id],ohrm_project_activity[name],"NF",0,1)</f>
        <v>Development</v>
      </c>
      <c r="L610" s="5">
        <f>ohrm_timesheet_item[[#This Row],[duration]]/60/60</f>
        <v>9</v>
      </c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</row>
    <row r="611" spans="1:55" x14ac:dyDescent="0.3">
      <c r="A611">
        <v>175</v>
      </c>
      <c r="C611">
        <v>626</v>
      </c>
      <c r="D611" s="1">
        <v>44739</v>
      </c>
      <c r="E611">
        <v>32400</v>
      </c>
      <c r="F611">
        <v>1</v>
      </c>
      <c r="G611">
        <v>11</v>
      </c>
      <c r="H611">
        <v>2</v>
      </c>
      <c r="I611" t="str">
        <f>_xlfn.XLOOKUP(ohrm_timesheet_item[[#This Row],[employee_id]],hs_hr_employee[emp_number],hs_hr_employee[Employee Name],"NF",0,1)</f>
        <v>x_Ajit Singh</v>
      </c>
      <c r="J611" t="str">
        <f>_xlfn.XLOOKUP(ohrm_timesheet_item[[#This Row],[project_id]],ohrm_project[project_id],ohrm_project[name],"NF",0,1)</f>
        <v>C210701-P1 [AMERICANA-Phase1]</v>
      </c>
      <c r="K611" t="str">
        <f>_xlfn.XLOOKUP(ohrm_timesheet_item[[#This Row],[activity_id]],ohrm_project_activity[activity_id],ohrm_project_activity[name],"NF",0,1)</f>
        <v>Development</v>
      </c>
      <c r="L611" s="5">
        <f>ohrm_timesheet_item[[#This Row],[duration]]/60/60</f>
        <v>9</v>
      </c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</row>
    <row r="612" spans="1:55" x14ac:dyDescent="0.3">
      <c r="A612">
        <v>175</v>
      </c>
      <c r="C612">
        <v>627</v>
      </c>
      <c r="D612" s="1">
        <v>44740</v>
      </c>
      <c r="E612">
        <v>32400</v>
      </c>
      <c r="F612">
        <v>1</v>
      </c>
      <c r="G612">
        <v>11</v>
      </c>
      <c r="H612">
        <v>2</v>
      </c>
      <c r="I612" t="str">
        <f>_xlfn.XLOOKUP(ohrm_timesheet_item[[#This Row],[employee_id]],hs_hr_employee[emp_number],hs_hr_employee[Employee Name],"NF",0,1)</f>
        <v>x_Ajit Singh</v>
      </c>
      <c r="J612" t="str">
        <f>_xlfn.XLOOKUP(ohrm_timesheet_item[[#This Row],[project_id]],ohrm_project[project_id],ohrm_project[name],"NF",0,1)</f>
        <v>C210701-P1 [AMERICANA-Phase1]</v>
      </c>
      <c r="K612" t="str">
        <f>_xlfn.XLOOKUP(ohrm_timesheet_item[[#This Row],[activity_id]],ohrm_project_activity[activity_id],ohrm_project_activity[name],"NF",0,1)</f>
        <v>Development</v>
      </c>
      <c r="L612" s="5">
        <f>ohrm_timesheet_item[[#This Row],[duration]]/60/60</f>
        <v>9</v>
      </c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</row>
    <row r="613" spans="1:55" x14ac:dyDescent="0.3">
      <c r="A613">
        <v>175</v>
      </c>
      <c r="C613">
        <v>628</v>
      </c>
      <c r="D613" s="1">
        <v>44741</v>
      </c>
      <c r="E613">
        <v>32400</v>
      </c>
      <c r="F613">
        <v>1</v>
      </c>
      <c r="G613">
        <v>11</v>
      </c>
      <c r="H613">
        <v>2</v>
      </c>
      <c r="I613" t="str">
        <f>_xlfn.XLOOKUP(ohrm_timesheet_item[[#This Row],[employee_id]],hs_hr_employee[emp_number],hs_hr_employee[Employee Name],"NF",0,1)</f>
        <v>x_Ajit Singh</v>
      </c>
      <c r="J613" t="str">
        <f>_xlfn.XLOOKUP(ohrm_timesheet_item[[#This Row],[project_id]],ohrm_project[project_id],ohrm_project[name],"NF",0,1)</f>
        <v>C210701-P1 [AMERICANA-Phase1]</v>
      </c>
      <c r="K613" t="str">
        <f>_xlfn.XLOOKUP(ohrm_timesheet_item[[#This Row],[activity_id]],ohrm_project_activity[activity_id],ohrm_project_activity[name],"NF",0,1)</f>
        <v>Development</v>
      </c>
      <c r="L613" s="5">
        <f>ohrm_timesheet_item[[#This Row],[duration]]/60/60</f>
        <v>9</v>
      </c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</row>
    <row r="614" spans="1:55" x14ac:dyDescent="0.3">
      <c r="A614">
        <v>175</v>
      </c>
      <c r="C614">
        <v>629</v>
      </c>
      <c r="D614" s="1">
        <v>44742</v>
      </c>
      <c r="E614">
        <v>32400</v>
      </c>
      <c r="F614">
        <v>1</v>
      </c>
      <c r="G614">
        <v>11</v>
      </c>
      <c r="H614">
        <v>2</v>
      </c>
      <c r="I614" t="str">
        <f>_xlfn.XLOOKUP(ohrm_timesheet_item[[#This Row],[employee_id]],hs_hr_employee[emp_number],hs_hr_employee[Employee Name],"NF",0,1)</f>
        <v>x_Ajit Singh</v>
      </c>
      <c r="J614" t="str">
        <f>_xlfn.XLOOKUP(ohrm_timesheet_item[[#This Row],[project_id]],ohrm_project[project_id],ohrm_project[name],"NF",0,1)</f>
        <v>C210701-P1 [AMERICANA-Phase1]</v>
      </c>
      <c r="K614" t="str">
        <f>_xlfn.XLOOKUP(ohrm_timesheet_item[[#This Row],[activity_id]],ohrm_project_activity[activity_id],ohrm_project_activity[name],"NF",0,1)</f>
        <v>Development</v>
      </c>
      <c r="L614" s="5">
        <f>ohrm_timesheet_item[[#This Row],[duration]]/60/60</f>
        <v>9</v>
      </c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</row>
    <row r="615" spans="1:55" x14ac:dyDescent="0.3">
      <c r="A615">
        <v>175</v>
      </c>
      <c r="C615">
        <v>630</v>
      </c>
      <c r="D615" s="1">
        <v>44743</v>
      </c>
      <c r="E615">
        <v>32400</v>
      </c>
      <c r="F615">
        <v>1</v>
      </c>
      <c r="G615">
        <v>11</v>
      </c>
      <c r="H615">
        <v>2</v>
      </c>
      <c r="I615" t="str">
        <f>_xlfn.XLOOKUP(ohrm_timesheet_item[[#This Row],[employee_id]],hs_hr_employee[emp_number],hs_hr_employee[Employee Name],"NF",0,1)</f>
        <v>x_Ajit Singh</v>
      </c>
      <c r="J615" t="str">
        <f>_xlfn.XLOOKUP(ohrm_timesheet_item[[#This Row],[project_id]],ohrm_project[project_id],ohrm_project[name],"NF",0,1)</f>
        <v>C210701-P1 [AMERICANA-Phase1]</v>
      </c>
      <c r="K615" t="str">
        <f>_xlfn.XLOOKUP(ohrm_timesheet_item[[#This Row],[activity_id]],ohrm_project_activity[activity_id],ohrm_project_activity[name],"NF",0,1)</f>
        <v>Development</v>
      </c>
      <c r="L615" s="5">
        <f>ohrm_timesheet_item[[#This Row],[duration]]/60/60</f>
        <v>9</v>
      </c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</row>
    <row r="616" spans="1:55" x14ac:dyDescent="0.3">
      <c r="A616">
        <v>162</v>
      </c>
      <c r="C616">
        <v>631</v>
      </c>
      <c r="D616" s="1">
        <v>44718</v>
      </c>
      <c r="E616">
        <v>32400</v>
      </c>
      <c r="F616">
        <v>3</v>
      </c>
      <c r="G616">
        <v>13</v>
      </c>
      <c r="H616">
        <v>50</v>
      </c>
      <c r="I616" t="str">
        <f>_xlfn.XLOOKUP(ohrm_timesheet_item[[#This Row],[employee_id]],hs_hr_employee[emp_number],hs_hr_employee[Employee Name],"NF",0,1)</f>
        <v>x_Preeti Kaushik</v>
      </c>
      <c r="J616" t="str">
        <f>_xlfn.XLOOKUP(ohrm_timesheet_item[[#This Row],[project_id]],ohrm_project[project_id],ohrm_project[name],"NF",0,1)</f>
        <v>C220402-P1 [JAKSON-AD-M365]</v>
      </c>
      <c r="K616" t="str">
        <f>_xlfn.XLOOKUP(ohrm_timesheet_item[[#This Row],[activity_id]],ohrm_project_activity[activity_id],ohrm_project_activity[name],"NF",0,1)</f>
        <v>O365 Migration</v>
      </c>
      <c r="L616" s="5">
        <f>ohrm_timesheet_item[[#This Row],[duration]]/60/60</f>
        <v>9</v>
      </c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</row>
    <row r="617" spans="1:55" x14ac:dyDescent="0.3">
      <c r="A617">
        <v>162</v>
      </c>
      <c r="C617">
        <v>632</v>
      </c>
      <c r="D617" s="1">
        <v>44721</v>
      </c>
      <c r="E617">
        <v>32400</v>
      </c>
      <c r="F617">
        <v>3</v>
      </c>
      <c r="G617">
        <v>13</v>
      </c>
      <c r="H617">
        <v>50</v>
      </c>
      <c r="I617" t="str">
        <f>_xlfn.XLOOKUP(ohrm_timesheet_item[[#This Row],[employee_id]],hs_hr_employee[emp_number],hs_hr_employee[Employee Name],"NF",0,1)</f>
        <v>x_Preeti Kaushik</v>
      </c>
      <c r="J617" t="str">
        <f>_xlfn.XLOOKUP(ohrm_timesheet_item[[#This Row],[project_id]],ohrm_project[project_id],ohrm_project[name],"NF",0,1)</f>
        <v>C220402-P1 [JAKSON-AD-M365]</v>
      </c>
      <c r="K617" t="str">
        <f>_xlfn.XLOOKUP(ohrm_timesheet_item[[#This Row],[activity_id]],ohrm_project_activity[activity_id],ohrm_project_activity[name],"NF",0,1)</f>
        <v>O365 Migration</v>
      </c>
      <c r="L617" s="5">
        <f>ohrm_timesheet_item[[#This Row],[duration]]/60/60</f>
        <v>9</v>
      </c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</row>
    <row r="618" spans="1:55" x14ac:dyDescent="0.3">
      <c r="A618">
        <v>162</v>
      </c>
      <c r="C618">
        <v>633</v>
      </c>
      <c r="D618" s="1">
        <v>44722</v>
      </c>
      <c r="E618">
        <v>32400</v>
      </c>
      <c r="F618">
        <v>3</v>
      </c>
      <c r="G618">
        <v>13</v>
      </c>
      <c r="H618">
        <v>50</v>
      </c>
      <c r="I618" t="str">
        <f>_xlfn.XLOOKUP(ohrm_timesheet_item[[#This Row],[employee_id]],hs_hr_employee[emp_number],hs_hr_employee[Employee Name],"NF",0,1)</f>
        <v>x_Preeti Kaushik</v>
      </c>
      <c r="J618" t="str">
        <f>_xlfn.XLOOKUP(ohrm_timesheet_item[[#This Row],[project_id]],ohrm_project[project_id],ohrm_project[name],"NF",0,1)</f>
        <v>C220402-P1 [JAKSON-AD-M365]</v>
      </c>
      <c r="K618" t="str">
        <f>_xlfn.XLOOKUP(ohrm_timesheet_item[[#This Row],[activity_id]],ohrm_project_activity[activity_id],ohrm_project_activity[name],"NF",0,1)</f>
        <v>O365 Migration</v>
      </c>
      <c r="L618" s="5">
        <f>ohrm_timesheet_item[[#This Row],[duration]]/60/60</f>
        <v>9</v>
      </c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</row>
    <row r="619" spans="1:55" x14ac:dyDescent="0.3">
      <c r="A619">
        <v>162</v>
      </c>
      <c r="C619">
        <v>634</v>
      </c>
      <c r="D619" s="1">
        <v>44719</v>
      </c>
      <c r="E619">
        <v>32400</v>
      </c>
      <c r="F619">
        <v>3</v>
      </c>
      <c r="G619">
        <v>13</v>
      </c>
      <c r="H619">
        <v>50</v>
      </c>
      <c r="I619" t="str">
        <f>_xlfn.XLOOKUP(ohrm_timesheet_item[[#This Row],[employee_id]],hs_hr_employee[emp_number],hs_hr_employee[Employee Name],"NF",0,1)</f>
        <v>x_Preeti Kaushik</v>
      </c>
      <c r="J619" t="str">
        <f>_xlfn.XLOOKUP(ohrm_timesheet_item[[#This Row],[project_id]],ohrm_project[project_id],ohrm_project[name],"NF",0,1)</f>
        <v>C220402-P1 [JAKSON-AD-M365]</v>
      </c>
      <c r="K619" t="str">
        <f>_xlfn.XLOOKUP(ohrm_timesheet_item[[#This Row],[activity_id]],ohrm_project_activity[activity_id],ohrm_project_activity[name],"NF",0,1)</f>
        <v>O365 Migration</v>
      </c>
      <c r="L619" s="5">
        <f>ohrm_timesheet_item[[#This Row],[duration]]/60/60</f>
        <v>9</v>
      </c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</row>
    <row r="620" spans="1:55" x14ac:dyDescent="0.3">
      <c r="A620">
        <v>162</v>
      </c>
      <c r="C620">
        <v>635</v>
      </c>
      <c r="D620" s="1">
        <v>44720</v>
      </c>
      <c r="E620">
        <v>32400</v>
      </c>
      <c r="F620">
        <v>3</v>
      </c>
      <c r="G620">
        <v>13</v>
      </c>
      <c r="H620">
        <v>50</v>
      </c>
      <c r="I620" t="str">
        <f>_xlfn.XLOOKUP(ohrm_timesheet_item[[#This Row],[employee_id]],hs_hr_employee[emp_number],hs_hr_employee[Employee Name],"NF",0,1)</f>
        <v>x_Preeti Kaushik</v>
      </c>
      <c r="J620" t="str">
        <f>_xlfn.XLOOKUP(ohrm_timesheet_item[[#This Row],[project_id]],ohrm_project[project_id],ohrm_project[name],"NF",0,1)</f>
        <v>C220402-P1 [JAKSON-AD-M365]</v>
      </c>
      <c r="K620" t="str">
        <f>_xlfn.XLOOKUP(ohrm_timesheet_item[[#This Row],[activity_id]],ohrm_project_activity[activity_id],ohrm_project_activity[name],"NF",0,1)</f>
        <v>O365 Migration</v>
      </c>
      <c r="L620" s="5">
        <f>ohrm_timesheet_item[[#This Row],[duration]]/60/60</f>
        <v>9</v>
      </c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</row>
    <row r="621" spans="1:55" x14ac:dyDescent="0.3">
      <c r="A621">
        <v>176</v>
      </c>
      <c r="C621">
        <v>636</v>
      </c>
      <c r="D621" s="1">
        <v>44725</v>
      </c>
      <c r="E621">
        <v>32400</v>
      </c>
      <c r="F621">
        <v>3</v>
      </c>
      <c r="G621">
        <v>13</v>
      </c>
      <c r="H621">
        <v>50</v>
      </c>
      <c r="I621" t="str">
        <f>_xlfn.XLOOKUP(ohrm_timesheet_item[[#This Row],[employee_id]],hs_hr_employee[emp_number],hs_hr_employee[Employee Name],"NF",0,1)</f>
        <v>x_Preeti Kaushik</v>
      </c>
      <c r="J621" t="str">
        <f>_xlfn.XLOOKUP(ohrm_timesheet_item[[#This Row],[project_id]],ohrm_project[project_id],ohrm_project[name],"NF",0,1)</f>
        <v>C220402-P1 [JAKSON-AD-M365]</v>
      </c>
      <c r="K621" t="str">
        <f>_xlfn.XLOOKUP(ohrm_timesheet_item[[#This Row],[activity_id]],ohrm_project_activity[activity_id],ohrm_project_activity[name],"NF",0,1)</f>
        <v>O365 Migration</v>
      </c>
      <c r="L621" s="5">
        <f>ohrm_timesheet_item[[#This Row],[duration]]/60/60</f>
        <v>9</v>
      </c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</row>
    <row r="622" spans="1:55" x14ac:dyDescent="0.3">
      <c r="A622">
        <v>176</v>
      </c>
      <c r="C622">
        <v>637</v>
      </c>
      <c r="D622" s="1">
        <v>44726</v>
      </c>
      <c r="E622">
        <v>32400</v>
      </c>
      <c r="F622">
        <v>3</v>
      </c>
      <c r="G622">
        <v>13</v>
      </c>
      <c r="H622">
        <v>50</v>
      </c>
      <c r="I622" t="str">
        <f>_xlfn.XLOOKUP(ohrm_timesheet_item[[#This Row],[employee_id]],hs_hr_employee[emp_number],hs_hr_employee[Employee Name],"NF",0,1)</f>
        <v>x_Preeti Kaushik</v>
      </c>
      <c r="J622" t="str">
        <f>_xlfn.XLOOKUP(ohrm_timesheet_item[[#This Row],[project_id]],ohrm_project[project_id],ohrm_project[name],"NF",0,1)</f>
        <v>C220402-P1 [JAKSON-AD-M365]</v>
      </c>
      <c r="K622" t="str">
        <f>_xlfn.XLOOKUP(ohrm_timesheet_item[[#This Row],[activity_id]],ohrm_project_activity[activity_id],ohrm_project_activity[name],"NF",0,1)</f>
        <v>O365 Migration</v>
      </c>
      <c r="L622" s="5">
        <f>ohrm_timesheet_item[[#This Row],[duration]]/60/60</f>
        <v>9</v>
      </c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</row>
    <row r="623" spans="1:55" x14ac:dyDescent="0.3">
      <c r="A623">
        <v>176</v>
      </c>
      <c r="C623">
        <v>638</v>
      </c>
      <c r="D623" s="1">
        <v>44727</v>
      </c>
      <c r="E623">
        <v>32400</v>
      </c>
      <c r="F623">
        <v>3</v>
      </c>
      <c r="G623">
        <v>13</v>
      </c>
      <c r="H623">
        <v>50</v>
      </c>
      <c r="I623" t="str">
        <f>_xlfn.XLOOKUP(ohrm_timesheet_item[[#This Row],[employee_id]],hs_hr_employee[emp_number],hs_hr_employee[Employee Name],"NF",0,1)</f>
        <v>x_Preeti Kaushik</v>
      </c>
      <c r="J623" t="str">
        <f>_xlfn.XLOOKUP(ohrm_timesheet_item[[#This Row],[project_id]],ohrm_project[project_id],ohrm_project[name],"NF",0,1)</f>
        <v>C220402-P1 [JAKSON-AD-M365]</v>
      </c>
      <c r="K623" t="str">
        <f>_xlfn.XLOOKUP(ohrm_timesheet_item[[#This Row],[activity_id]],ohrm_project_activity[activity_id],ohrm_project_activity[name],"NF",0,1)</f>
        <v>O365 Migration</v>
      </c>
      <c r="L623" s="5">
        <f>ohrm_timesheet_item[[#This Row],[duration]]/60/60</f>
        <v>9</v>
      </c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</row>
    <row r="624" spans="1:55" x14ac:dyDescent="0.3">
      <c r="A624">
        <v>176</v>
      </c>
      <c r="C624">
        <v>639</v>
      </c>
      <c r="D624" s="1">
        <v>44728</v>
      </c>
      <c r="E624">
        <v>32400</v>
      </c>
      <c r="F624">
        <v>3</v>
      </c>
      <c r="G624">
        <v>13</v>
      </c>
      <c r="H624">
        <v>50</v>
      </c>
      <c r="I624" t="str">
        <f>_xlfn.XLOOKUP(ohrm_timesheet_item[[#This Row],[employee_id]],hs_hr_employee[emp_number],hs_hr_employee[Employee Name],"NF",0,1)</f>
        <v>x_Preeti Kaushik</v>
      </c>
      <c r="J624" t="str">
        <f>_xlfn.XLOOKUP(ohrm_timesheet_item[[#This Row],[project_id]],ohrm_project[project_id],ohrm_project[name],"NF",0,1)</f>
        <v>C220402-P1 [JAKSON-AD-M365]</v>
      </c>
      <c r="K624" t="str">
        <f>_xlfn.XLOOKUP(ohrm_timesheet_item[[#This Row],[activity_id]],ohrm_project_activity[activity_id],ohrm_project_activity[name],"NF",0,1)</f>
        <v>O365 Migration</v>
      </c>
      <c r="L624" s="5">
        <f>ohrm_timesheet_item[[#This Row],[duration]]/60/60</f>
        <v>9</v>
      </c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</row>
    <row r="625" spans="1:55" x14ac:dyDescent="0.3">
      <c r="A625">
        <v>176</v>
      </c>
      <c r="C625">
        <v>640</v>
      </c>
      <c r="D625" s="1">
        <v>44729</v>
      </c>
      <c r="E625">
        <v>32400</v>
      </c>
      <c r="F625">
        <v>3</v>
      </c>
      <c r="G625">
        <v>13</v>
      </c>
      <c r="H625">
        <v>50</v>
      </c>
      <c r="I625" t="str">
        <f>_xlfn.XLOOKUP(ohrm_timesheet_item[[#This Row],[employee_id]],hs_hr_employee[emp_number],hs_hr_employee[Employee Name],"NF",0,1)</f>
        <v>x_Preeti Kaushik</v>
      </c>
      <c r="J625" t="str">
        <f>_xlfn.XLOOKUP(ohrm_timesheet_item[[#This Row],[project_id]],ohrm_project[project_id],ohrm_project[name],"NF",0,1)</f>
        <v>C220402-P1 [JAKSON-AD-M365]</v>
      </c>
      <c r="K625" t="str">
        <f>_xlfn.XLOOKUP(ohrm_timesheet_item[[#This Row],[activity_id]],ohrm_project_activity[activity_id],ohrm_project_activity[name],"NF",0,1)</f>
        <v>O365 Migration</v>
      </c>
      <c r="L625" s="5">
        <f>ohrm_timesheet_item[[#This Row],[duration]]/60/60</f>
        <v>9</v>
      </c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</row>
    <row r="626" spans="1:55" x14ac:dyDescent="0.3">
      <c r="A626">
        <v>177</v>
      </c>
      <c r="C626">
        <v>641</v>
      </c>
      <c r="D626" s="1">
        <v>44732</v>
      </c>
      <c r="E626">
        <v>32400</v>
      </c>
      <c r="F626">
        <v>3</v>
      </c>
      <c r="G626">
        <v>13</v>
      </c>
      <c r="H626">
        <v>50</v>
      </c>
      <c r="I626" t="str">
        <f>_xlfn.XLOOKUP(ohrm_timesheet_item[[#This Row],[employee_id]],hs_hr_employee[emp_number],hs_hr_employee[Employee Name],"NF",0,1)</f>
        <v>x_Preeti Kaushik</v>
      </c>
      <c r="J626" t="str">
        <f>_xlfn.XLOOKUP(ohrm_timesheet_item[[#This Row],[project_id]],ohrm_project[project_id],ohrm_project[name],"NF",0,1)</f>
        <v>C220402-P1 [JAKSON-AD-M365]</v>
      </c>
      <c r="K626" t="str">
        <f>_xlfn.XLOOKUP(ohrm_timesheet_item[[#This Row],[activity_id]],ohrm_project_activity[activity_id],ohrm_project_activity[name],"NF",0,1)</f>
        <v>O365 Migration</v>
      </c>
      <c r="L626" s="5">
        <f>ohrm_timesheet_item[[#This Row],[duration]]/60/60</f>
        <v>9</v>
      </c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</row>
    <row r="627" spans="1:55" x14ac:dyDescent="0.3">
      <c r="A627">
        <v>177</v>
      </c>
      <c r="C627">
        <v>642</v>
      </c>
      <c r="D627" s="1">
        <v>44733</v>
      </c>
      <c r="E627">
        <v>32400</v>
      </c>
      <c r="F627">
        <v>3</v>
      </c>
      <c r="G627">
        <v>13</v>
      </c>
      <c r="H627">
        <v>50</v>
      </c>
      <c r="I627" t="str">
        <f>_xlfn.XLOOKUP(ohrm_timesheet_item[[#This Row],[employee_id]],hs_hr_employee[emp_number],hs_hr_employee[Employee Name],"NF",0,1)</f>
        <v>x_Preeti Kaushik</v>
      </c>
      <c r="J627" t="str">
        <f>_xlfn.XLOOKUP(ohrm_timesheet_item[[#This Row],[project_id]],ohrm_project[project_id],ohrm_project[name],"NF",0,1)</f>
        <v>C220402-P1 [JAKSON-AD-M365]</v>
      </c>
      <c r="K627" t="str">
        <f>_xlfn.XLOOKUP(ohrm_timesheet_item[[#This Row],[activity_id]],ohrm_project_activity[activity_id],ohrm_project_activity[name],"NF",0,1)</f>
        <v>O365 Migration</v>
      </c>
      <c r="L627" s="5">
        <f>ohrm_timesheet_item[[#This Row],[duration]]/60/60</f>
        <v>9</v>
      </c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</row>
    <row r="628" spans="1:55" x14ac:dyDescent="0.3">
      <c r="A628">
        <v>177</v>
      </c>
      <c r="C628">
        <v>643</v>
      </c>
      <c r="D628" s="1">
        <v>44734</v>
      </c>
      <c r="E628">
        <v>32400</v>
      </c>
      <c r="F628">
        <v>3</v>
      </c>
      <c r="G628">
        <v>13</v>
      </c>
      <c r="H628">
        <v>50</v>
      </c>
      <c r="I628" t="str">
        <f>_xlfn.XLOOKUP(ohrm_timesheet_item[[#This Row],[employee_id]],hs_hr_employee[emp_number],hs_hr_employee[Employee Name],"NF",0,1)</f>
        <v>x_Preeti Kaushik</v>
      </c>
      <c r="J628" t="str">
        <f>_xlfn.XLOOKUP(ohrm_timesheet_item[[#This Row],[project_id]],ohrm_project[project_id],ohrm_project[name],"NF",0,1)</f>
        <v>C220402-P1 [JAKSON-AD-M365]</v>
      </c>
      <c r="K628" t="str">
        <f>_xlfn.XLOOKUP(ohrm_timesheet_item[[#This Row],[activity_id]],ohrm_project_activity[activity_id],ohrm_project_activity[name],"NF",0,1)</f>
        <v>O365 Migration</v>
      </c>
      <c r="L628" s="5">
        <f>ohrm_timesheet_item[[#This Row],[duration]]/60/60</f>
        <v>9</v>
      </c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</row>
    <row r="629" spans="1:55" x14ac:dyDescent="0.3">
      <c r="A629">
        <v>177</v>
      </c>
      <c r="C629">
        <v>644</v>
      </c>
      <c r="D629" s="1">
        <v>44735</v>
      </c>
      <c r="E629">
        <v>32400</v>
      </c>
      <c r="F629">
        <v>3</v>
      </c>
      <c r="G629">
        <v>13</v>
      </c>
      <c r="H629">
        <v>50</v>
      </c>
      <c r="I629" t="str">
        <f>_xlfn.XLOOKUP(ohrm_timesheet_item[[#This Row],[employee_id]],hs_hr_employee[emp_number],hs_hr_employee[Employee Name],"NF",0,1)</f>
        <v>x_Preeti Kaushik</v>
      </c>
      <c r="J629" t="str">
        <f>_xlfn.XLOOKUP(ohrm_timesheet_item[[#This Row],[project_id]],ohrm_project[project_id],ohrm_project[name],"NF",0,1)</f>
        <v>C220402-P1 [JAKSON-AD-M365]</v>
      </c>
      <c r="K629" t="str">
        <f>_xlfn.XLOOKUP(ohrm_timesheet_item[[#This Row],[activity_id]],ohrm_project_activity[activity_id],ohrm_project_activity[name],"NF",0,1)</f>
        <v>O365 Migration</v>
      </c>
      <c r="L629" s="5">
        <f>ohrm_timesheet_item[[#This Row],[duration]]/60/60</f>
        <v>9</v>
      </c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</row>
    <row r="630" spans="1:55" x14ac:dyDescent="0.3">
      <c r="A630">
        <v>177</v>
      </c>
      <c r="C630">
        <v>645</v>
      </c>
      <c r="D630" s="1">
        <v>44736</v>
      </c>
      <c r="E630">
        <v>32400</v>
      </c>
      <c r="F630">
        <v>3</v>
      </c>
      <c r="G630">
        <v>13</v>
      </c>
      <c r="H630">
        <v>50</v>
      </c>
      <c r="I630" t="str">
        <f>_xlfn.XLOOKUP(ohrm_timesheet_item[[#This Row],[employee_id]],hs_hr_employee[emp_number],hs_hr_employee[Employee Name],"NF",0,1)</f>
        <v>x_Preeti Kaushik</v>
      </c>
      <c r="J630" t="str">
        <f>_xlfn.XLOOKUP(ohrm_timesheet_item[[#This Row],[project_id]],ohrm_project[project_id],ohrm_project[name],"NF",0,1)</f>
        <v>C220402-P1 [JAKSON-AD-M365]</v>
      </c>
      <c r="K630" t="str">
        <f>_xlfn.XLOOKUP(ohrm_timesheet_item[[#This Row],[activity_id]],ohrm_project_activity[activity_id],ohrm_project_activity[name],"NF",0,1)</f>
        <v>O365 Migration</v>
      </c>
      <c r="L630" s="5">
        <f>ohrm_timesheet_item[[#This Row],[duration]]/60/60</f>
        <v>9</v>
      </c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</row>
    <row r="631" spans="1:55" x14ac:dyDescent="0.3">
      <c r="A631">
        <v>178</v>
      </c>
      <c r="C631">
        <v>646</v>
      </c>
      <c r="D631" s="1">
        <v>44739</v>
      </c>
      <c r="E631">
        <v>32400</v>
      </c>
      <c r="F631">
        <v>3</v>
      </c>
      <c r="G631">
        <v>13</v>
      </c>
      <c r="H631">
        <v>50</v>
      </c>
      <c r="I631" t="str">
        <f>_xlfn.XLOOKUP(ohrm_timesheet_item[[#This Row],[employee_id]],hs_hr_employee[emp_number],hs_hr_employee[Employee Name],"NF",0,1)</f>
        <v>x_Preeti Kaushik</v>
      </c>
      <c r="J631" t="str">
        <f>_xlfn.XLOOKUP(ohrm_timesheet_item[[#This Row],[project_id]],ohrm_project[project_id],ohrm_project[name],"NF",0,1)</f>
        <v>C220402-P1 [JAKSON-AD-M365]</v>
      </c>
      <c r="K631" t="str">
        <f>_xlfn.XLOOKUP(ohrm_timesheet_item[[#This Row],[activity_id]],ohrm_project_activity[activity_id],ohrm_project_activity[name],"NF",0,1)</f>
        <v>O365 Migration</v>
      </c>
      <c r="L631" s="5">
        <f>ohrm_timesheet_item[[#This Row],[duration]]/60/60</f>
        <v>9</v>
      </c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</row>
    <row r="632" spans="1:55" x14ac:dyDescent="0.3">
      <c r="A632">
        <v>178</v>
      </c>
      <c r="C632">
        <v>647</v>
      </c>
      <c r="D632" s="1">
        <v>44740</v>
      </c>
      <c r="E632">
        <v>32400</v>
      </c>
      <c r="F632">
        <v>3</v>
      </c>
      <c r="G632">
        <v>13</v>
      </c>
      <c r="H632">
        <v>50</v>
      </c>
      <c r="I632" t="str">
        <f>_xlfn.XLOOKUP(ohrm_timesheet_item[[#This Row],[employee_id]],hs_hr_employee[emp_number],hs_hr_employee[Employee Name],"NF",0,1)</f>
        <v>x_Preeti Kaushik</v>
      </c>
      <c r="J632" t="str">
        <f>_xlfn.XLOOKUP(ohrm_timesheet_item[[#This Row],[project_id]],ohrm_project[project_id],ohrm_project[name],"NF",0,1)</f>
        <v>C220402-P1 [JAKSON-AD-M365]</v>
      </c>
      <c r="K632" t="str">
        <f>_xlfn.XLOOKUP(ohrm_timesheet_item[[#This Row],[activity_id]],ohrm_project_activity[activity_id],ohrm_project_activity[name],"NF",0,1)</f>
        <v>O365 Migration</v>
      </c>
      <c r="L632" s="5">
        <f>ohrm_timesheet_item[[#This Row],[duration]]/60/60</f>
        <v>9</v>
      </c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</row>
    <row r="633" spans="1:55" x14ac:dyDescent="0.3">
      <c r="A633">
        <v>178</v>
      </c>
      <c r="C633">
        <v>648</v>
      </c>
      <c r="D633" s="1">
        <v>44741</v>
      </c>
      <c r="E633">
        <v>32400</v>
      </c>
      <c r="F633">
        <v>3</v>
      </c>
      <c r="G633">
        <v>13</v>
      </c>
      <c r="H633">
        <v>50</v>
      </c>
      <c r="I633" t="str">
        <f>_xlfn.XLOOKUP(ohrm_timesheet_item[[#This Row],[employee_id]],hs_hr_employee[emp_number],hs_hr_employee[Employee Name],"NF",0,1)</f>
        <v>x_Preeti Kaushik</v>
      </c>
      <c r="J633" t="str">
        <f>_xlfn.XLOOKUP(ohrm_timesheet_item[[#This Row],[project_id]],ohrm_project[project_id],ohrm_project[name],"NF",0,1)</f>
        <v>C220402-P1 [JAKSON-AD-M365]</v>
      </c>
      <c r="K633" t="str">
        <f>_xlfn.XLOOKUP(ohrm_timesheet_item[[#This Row],[activity_id]],ohrm_project_activity[activity_id],ohrm_project_activity[name],"NF",0,1)</f>
        <v>O365 Migration</v>
      </c>
      <c r="L633" s="5">
        <f>ohrm_timesheet_item[[#This Row],[duration]]/60/60</f>
        <v>9</v>
      </c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</row>
    <row r="634" spans="1:55" x14ac:dyDescent="0.3">
      <c r="A634">
        <v>178</v>
      </c>
      <c r="C634">
        <v>649</v>
      </c>
      <c r="D634" s="1">
        <v>44742</v>
      </c>
      <c r="E634">
        <v>32400</v>
      </c>
      <c r="F634">
        <v>3</v>
      </c>
      <c r="G634">
        <v>13</v>
      </c>
      <c r="H634">
        <v>50</v>
      </c>
      <c r="I634" t="str">
        <f>_xlfn.XLOOKUP(ohrm_timesheet_item[[#This Row],[employee_id]],hs_hr_employee[emp_number],hs_hr_employee[Employee Name],"NF",0,1)</f>
        <v>x_Preeti Kaushik</v>
      </c>
      <c r="J634" t="str">
        <f>_xlfn.XLOOKUP(ohrm_timesheet_item[[#This Row],[project_id]],ohrm_project[project_id],ohrm_project[name],"NF",0,1)</f>
        <v>C220402-P1 [JAKSON-AD-M365]</v>
      </c>
      <c r="K634" t="str">
        <f>_xlfn.XLOOKUP(ohrm_timesheet_item[[#This Row],[activity_id]],ohrm_project_activity[activity_id],ohrm_project_activity[name],"NF",0,1)</f>
        <v>O365 Migration</v>
      </c>
      <c r="L634" s="5">
        <f>ohrm_timesheet_item[[#This Row],[duration]]/60/60</f>
        <v>9</v>
      </c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</row>
    <row r="635" spans="1:55" x14ac:dyDescent="0.3">
      <c r="A635">
        <v>178</v>
      </c>
      <c r="C635">
        <v>650</v>
      </c>
      <c r="D635" s="1">
        <v>44743</v>
      </c>
      <c r="E635">
        <v>32400</v>
      </c>
      <c r="F635">
        <v>3</v>
      </c>
      <c r="G635">
        <v>13</v>
      </c>
      <c r="H635">
        <v>50</v>
      </c>
      <c r="I635" t="str">
        <f>_xlfn.XLOOKUP(ohrm_timesheet_item[[#This Row],[employee_id]],hs_hr_employee[emp_number],hs_hr_employee[Employee Name],"NF",0,1)</f>
        <v>x_Preeti Kaushik</v>
      </c>
      <c r="J635" t="str">
        <f>_xlfn.XLOOKUP(ohrm_timesheet_item[[#This Row],[project_id]],ohrm_project[project_id],ohrm_project[name],"NF",0,1)</f>
        <v>C220402-P1 [JAKSON-AD-M365]</v>
      </c>
      <c r="K635" t="str">
        <f>_xlfn.XLOOKUP(ohrm_timesheet_item[[#This Row],[activity_id]],ohrm_project_activity[activity_id],ohrm_project_activity[name],"NF",0,1)</f>
        <v>O365 Migration</v>
      </c>
      <c r="L635" s="5">
        <f>ohrm_timesheet_item[[#This Row],[duration]]/60/60</f>
        <v>9</v>
      </c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</row>
    <row r="636" spans="1:55" x14ac:dyDescent="0.3">
      <c r="A636">
        <v>180</v>
      </c>
      <c r="B636" t="s">
        <v>923</v>
      </c>
      <c r="C636">
        <v>651</v>
      </c>
      <c r="D636" s="1">
        <v>44746</v>
      </c>
      <c r="E636">
        <v>32400</v>
      </c>
      <c r="F636">
        <v>3</v>
      </c>
      <c r="G636">
        <v>7</v>
      </c>
      <c r="H636">
        <v>50</v>
      </c>
      <c r="I636" t="str">
        <f>_xlfn.XLOOKUP(ohrm_timesheet_item[[#This Row],[employee_id]],hs_hr_employee[emp_number],hs_hr_employee[Employee Name],"NF",0,1)</f>
        <v>Shekhar Sharma</v>
      </c>
      <c r="J636" t="str">
        <f>_xlfn.XLOOKUP(ohrm_timesheet_item[[#This Row],[project_id]],ohrm_project[project_id],ohrm_project[name],"NF",0,1)</f>
        <v>C220402-P1 [JAKSON-AD-M365]</v>
      </c>
      <c r="K636" t="str">
        <f>_xlfn.XLOOKUP(ohrm_timesheet_item[[#This Row],[activity_id]],ohrm_project_activity[activity_id],ohrm_project_activity[name],"NF",0,1)</f>
        <v>O365 Migration</v>
      </c>
      <c r="L636" s="5">
        <f>ohrm_timesheet_item[[#This Row],[duration]]/60/60</f>
        <v>9</v>
      </c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</row>
    <row r="637" spans="1:55" x14ac:dyDescent="0.3">
      <c r="A637">
        <v>180</v>
      </c>
      <c r="B637" t="s">
        <v>923</v>
      </c>
      <c r="C637">
        <v>652</v>
      </c>
      <c r="D637" s="1">
        <v>44747</v>
      </c>
      <c r="E637">
        <v>32400</v>
      </c>
      <c r="F637">
        <v>3</v>
      </c>
      <c r="G637">
        <v>7</v>
      </c>
      <c r="H637">
        <v>50</v>
      </c>
      <c r="I637" t="str">
        <f>_xlfn.XLOOKUP(ohrm_timesheet_item[[#This Row],[employee_id]],hs_hr_employee[emp_number],hs_hr_employee[Employee Name],"NF",0,1)</f>
        <v>Shekhar Sharma</v>
      </c>
      <c r="J637" t="str">
        <f>_xlfn.XLOOKUP(ohrm_timesheet_item[[#This Row],[project_id]],ohrm_project[project_id],ohrm_project[name],"NF",0,1)</f>
        <v>C220402-P1 [JAKSON-AD-M365]</v>
      </c>
      <c r="K637" t="str">
        <f>_xlfn.XLOOKUP(ohrm_timesheet_item[[#This Row],[activity_id]],ohrm_project_activity[activity_id],ohrm_project_activity[name],"NF",0,1)</f>
        <v>O365 Migration</v>
      </c>
      <c r="L637" s="5">
        <f>ohrm_timesheet_item[[#This Row],[duration]]/60/60</f>
        <v>9</v>
      </c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</row>
    <row r="638" spans="1:55" x14ac:dyDescent="0.3">
      <c r="A638">
        <v>180</v>
      </c>
      <c r="B638" t="s">
        <v>923</v>
      </c>
      <c r="C638">
        <v>653</v>
      </c>
      <c r="D638" s="1">
        <v>44748</v>
      </c>
      <c r="E638">
        <v>32400</v>
      </c>
      <c r="F638">
        <v>3</v>
      </c>
      <c r="G638">
        <v>7</v>
      </c>
      <c r="H638">
        <v>50</v>
      </c>
      <c r="I638" t="str">
        <f>_xlfn.XLOOKUP(ohrm_timesheet_item[[#This Row],[employee_id]],hs_hr_employee[emp_number],hs_hr_employee[Employee Name],"NF",0,1)</f>
        <v>Shekhar Sharma</v>
      </c>
      <c r="J638" t="str">
        <f>_xlfn.XLOOKUP(ohrm_timesheet_item[[#This Row],[project_id]],ohrm_project[project_id],ohrm_project[name],"NF",0,1)</f>
        <v>C220402-P1 [JAKSON-AD-M365]</v>
      </c>
      <c r="K638" t="str">
        <f>_xlfn.XLOOKUP(ohrm_timesheet_item[[#This Row],[activity_id]],ohrm_project_activity[activity_id],ohrm_project_activity[name],"NF",0,1)</f>
        <v>O365 Migration</v>
      </c>
      <c r="L638" s="5">
        <f>ohrm_timesheet_item[[#This Row],[duration]]/60/60</f>
        <v>9</v>
      </c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</row>
    <row r="639" spans="1:55" x14ac:dyDescent="0.3">
      <c r="A639">
        <v>180</v>
      </c>
      <c r="B639" t="s">
        <v>923</v>
      </c>
      <c r="C639">
        <v>654</v>
      </c>
      <c r="D639" s="1">
        <v>44749</v>
      </c>
      <c r="E639">
        <v>32400</v>
      </c>
      <c r="F639">
        <v>3</v>
      </c>
      <c r="G639">
        <v>7</v>
      </c>
      <c r="H639">
        <v>50</v>
      </c>
      <c r="I639" t="str">
        <f>_xlfn.XLOOKUP(ohrm_timesheet_item[[#This Row],[employee_id]],hs_hr_employee[emp_number],hs_hr_employee[Employee Name],"NF",0,1)</f>
        <v>Shekhar Sharma</v>
      </c>
      <c r="J639" t="str">
        <f>_xlfn.XLOOKUP(ohrm_timesheet_item[[#This Row],[project_id]],ohrm_project[project_id],ohrm_project[name],"NF",0,1)</f>
        <v>C220402-P1 [JAKSON-AD-M365]</v>
      </c>
      <c r="K639" t="str">
        <f>_xlfn.XLOOKUP(ohrm_timesheet_item[[#This Row],[activity_id]],ohrm_project_activity[activity_id],ohrm_project_activity[name],"NF",0,1)</f>
        <v>O365 Migration</v>
      </c>
      <c r="L639" s="5">
        <f>ohrm_timesheet_item[[#This Row],[duration]]/60/60</f>
        <v>9</v>
      </c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</row>
    <row r="640" spans="1:55" x14ac:dyDescent="0.3">
      <c r="A640">
        <v>180</v>
      </c>
      <c r="B640" t="s">
        <v>923</v>
      </c>
      <c r="C640">
        <v>655</v>
      </c>
      <c r="D640" s="1">
        <v>44750</v>
      </c>
      <c r="E640">
        <v>32400</v>
      </c>
      <c r="F640">
        <v>3</v>
      </c>
      <c r="G640">
        <v>7</v>
      </c>
      <c r="H640">
        <v>50</v>
      </c>
      <c r="I640" t="str">
        <f>_xlfn.XLOOKUP(ohrm_timesheet_item[[#This Row],[employee_id]],hs_hr_employee[emp_number],hs_hr_employee[Employee Name],"NF",0,1)</f>
        <v>Shekhar Sharma</v>
      </c>
      <c r="J640" t="str">
        <f>_xlfn.XLOOKUP(ohrm_timesheet_item[[#This Row],[project_id]],ohrm_project[project_id],ohrm_project[name],"NF",0,1)</f>
        <v>C220402-P1 [JAKSON-AD-M365]</v>
      </c>
      <c r="K640" t="str">
        <f>_xlfn.XLOOKUP(ohrm_timesheet_item[[#This Row],[activity_id]],ohrm_project_activity[activity_id],ohrm_project_activity[name],"NF",0,1)</f>
        <v>O365 Migration</v>
      </c>
      <c r="L640" s="5">
        <f>ohrm_timesheet_item[[#This Row],[duration]]/60/60</f>
        <v>9</v>
      </c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</row>
    <row r="641" spans="1:55" x14ac:dyDescent="0.3">
      <c r="A641">
        <v>179</v>
      </c>
      <c r="B641" t="s">
        <v>923</v>
      </c>
      <c r="C641">
        <v>656</v>
      </c>
      <c r="D641" s="1">
        <v>44753</v>
      </c>
      <c r="E641">
        <v>32400</v>
      </c>
      <c r="F641">
        <v>3</v>
      </c>
      <c r="G641">
        <v>7</v>
      </c>
      <c r="H641">
        <v>50</v>
      </c>
      <c r="I641" t="str">
        <f>_xlfn.XLOOKUP(ohrm_timesheet_item[[#This Row],[employee_id]],hs_hr_employee[emp_number],hs_hr_employee[Employee Name],"NF",0,1)</f>
        <v>Shekhar Sharma</v>
      </c>
      <c r="J641" t="str">
        <f>_xlfn.XLOOKUP(ohrm_timesheet_item[[#This Row],[project_id]],ohrm_project[project_id],ohrm_project[name],"NF",0,1)</f>
        <v>C220402-P1 [JAKSON-AD-M365]</v>
      </c>
      <c r="K641" t="str">
        <f>_xlfn.XLOOKUP(ohrm_timesheet_item[[#This Row],[activity_id]],ohrm_project_activity[activity_id],ohrm_project_activity[name],"NF",0,1)</f>
        <v>O365 Migration</v>
      </c>
      <c r="L641" s="5">
        <f>ohrm_timesheet_item[[#This Row],[duration]]/60/60</f>
        <v>9</v>
      </c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</row>
    <row r="642" spans="1:55" x14ac:dyDescent="0.3">
      <c r="A642">
        <v>179</v>
      </c>
      <c r="B642" t="s">
        <v>923</v>
      </c>
      <c r="C642">
        <v>657</v>
      </c>
      <c r="D642" s="1">
        <v>44754</v>
      </c>
      <c r="E642">
        <v>32400</v>
      </c>
      <c r="F642">
        <v>3</v>
      </c>
      <c r="G642">
        <v>7</v>
      </c>
      <c r="H642">
        <v>50</v>
      </c>
      <c r="I642" t="str">
        <f>_xlfn.XLOOKUP(ohrm_timesheet_item[[#This Row],[employee_id]],hs_hr_employee[emp_number],hs_hr_employee[Employee Name],"NF",0,1)</f>
        <v>Shekhar Sharma</v>
      </c>
      <c r="J642" t="str">
        <f>_xlfn.XLOOKUP(ohrm_timesheet_item[[#This Row],[project_id]],ohrm_project[project_id],ohrm_project[name],"NF",0,1)</f>
        <v>C220402-P1 [JAKSON-AD-M365]</v>
      </c>
      <c r="K642" t="str">
        <f>_xlfn.XLOOKUP(ohrm_timesheet_item[[#This Row],[activity_id]],ohrm_project_activity[activity_id],ohrm_project_activity[name],"NF",0,1)</f>
        <v>O365 Migration</v>
      </c>
      <c r="L642" s="5">
        <f>ohrm_timesheet_item[[#This Row],[duration]]/60/60</f>
        <v>9</v>
      </c>
      <c r="AI642" s="5"/>
      <c r="AJ642" s="5"/>
      <c r="AK642" s="5"/>
      <c r="AL642" s="5"/>
      <c r="AM642" s="5"/>
      <c r="AN642" s="5"/>
      <c r="AO642" s="5"/>
      <c r="AP642" s="5"/>
      <c r="AV642"/>
      <c r="AW642"/>
      <c r="AX642"/>
      <c r="AY642"/>
      <c r="AZ642"/>
      <c r="BA642"/>
      <c r="BB642"/>
      <c r="BC642"/>
    </row>
    <row r="643" spans="1:55" x14ac:dyDescent="0.3">
      <c r="A643">
        <v>179</v>
      </c>
      <c r="B643" t="s">
        <v>923</v>
      </c>
      <c r="C643">
        <v>658</v>
      </c>
      <c r="D643" s="1">
        <v>44755</v>
      </c>
      <c r="E643">
        <v>32400</v>
      </c>
      <c r="F643">
        <v>3</v>
      </c>
      <c r="G643">
        <v>7</v>
      </c>
      <c r="H643">
        <v>50</v>
      </c>
      <c r="I643" t="str">
        <f>_xlfn.XLOOKUP(ohrm_timesheet_item[[#This Row],[employee_id]],hs_hr_employee[emp_number],hs_hr_employee[Employee Name],"NF",0,1)</f>
        <v>Shekhar Sharma</v>
      </c>
      <c r="J643" t="str">
        <f>_xlfn.XLOOKUP(ohrm_timesheet_item[[#This Row],[project_id]],ohrm_project[project_id],ohrm_project[name],"NF",0,1)</f>
        <v>C220402-P1 [JAKSON-AD-M365]</v>
      </c>
      <c r="K643" t="str">
        <f>_xlfn.XLOOKUP(ohrm_timesheet_item[[#This Row],[activity_id]],ohrm_project_activity[activity_id],ohrm_project_activity[name],"NF",0,1)</f>
        <v>O365 Migration</v>
      </c>
      <c r="L643" s="5">
        <f>ohrm_timesheet_item[[#This Row],[duration]]/60/60</f>
        <v>9</v>
      </c>
      <c r="AI643" s="5"/>
      <c r="AJ643" s="5"/>
      <c r="AK643" s="5"/>
      <c r="AL643" s="5"/>
      <c r="AM643" s="5"/>
      <c r="AN643" s="5"/>
      <c r="AO643" s="5"/>
      <c r="AP643" s="5"/>
      <c r="AV643"/>
      <c r="AW643"/>
      <c r="AX643"/>
      <c r="AY643"/>
      <c r="AZ643"/>
      <c r="BA643"/>
      <c r="BB643"/>
      <c r="BC643"/>
    </row>
    <row r="644" spans="1:55" x14ac:dyDescent="0.3">
      <c r="A644">
        <v>179</v>
      </c>
      <c r="B644" t="s">
        <v>923</v>
      </c>
      <c r="C644">
        <v>659</v>
      </c>
      <c r="D644" s="1">
        <v>44756</v>
      </c>
      <c r="E644">
        <v>32400</v>
      </c>
      <c r="F644">
        <v>3</v>
      </c>
      <c r="G644">
        <v>7</v>
      </c>
      <c r="H644">
        <v>50</v>
      </c>
      <c r="I644" t="str">
        <f>_xlfn.XLOOKUP(ohrm_timesheet_item[[#This Row],[employee_id]],hs_hr_employee[emp_number],hs_hr_employee[Employee Name],"NF",0,1)</f>
        <v>Shekhar Sharma</v>
      </c>
      <c r="J644" t="str">
        <f>_xlfn.XLOOKUP(ohrm_timesheet_item[[#This Row],[project_id]],ohrm_project[project_id],ohrm_project[name],"NF",0,1)</f>
        <v>C220402-P1 [JAKSON-AD-M365]</v>
      </c>
      <c r="K644" t="str">
        <f>_xlfn.XLOOKUP(ohrm_timesheet_item[[#This Row],[activity_id]],ohrm_project_activity[activity_id],ohrm_project_activity[name],"NF",0,1)</f>
        <v>O365 Migration</v>
      </c>
      <c r="L644" s="5">
        <f>ohrm_timesheet_item[[#This Row],[duration]]/60/60</f>
        <v>9</v>
      </c>
      <c r="AI644" s="5"/>
      <c r="AJ644" s="5"/>
      <c r="AK644" s="5"/>
      <c r="AL644" s="5"/>
      <c r="AM644" s="5"/>
      <c r="AN644" s="5"/>
      <c r="AO644" s="5"/>
      <c r="AP644" s="5"/>
      <c r="AV644"/>
      <c r="AW644"/>
      <c r="AX644"/>
      <c r="AY644"/>
      <c r="AZ644"/>
      <c r="BA644"/>
      <c r="BB644"/>
      <c r="BC644"/>
    </row>
    <row r="645" spans="1:55" x14ac:dyDescent="0.3">
      <c r="A645">
        <v>179</v>
      </c>
      <c r="B645" t="s">
        <v>923</v>
      </c>
      <c r="C645">
        <v>660</v>
      </c>
      <c r="D645" s="1">
        <v>44757</v>
      </c>
      <c r="E645">
        <v>32400</v>
      </c>
      <c r="F645">
        <v>3</v>
      </c>
      <c r="G645">
        <v>7</v>
      </c>
      <c r="H645">
        <v>50</v>
      </c>
      <c r="I645" t="str">
        <f>_xlfn.XLOOKUP(ohrm_timesheet_item[[#This Row],[employee_id]],hs_hr_employee[emp_number],hs_hr_employee[Employee Name],"NF",0,1)</f>
        <v>Shekhar Sharma</v>
      </c>
      <c r="J645" t="str">
        <f>_xlfn.XLOOKUP(ohrm_timesheet_item[[#This Row],[project_id]],ohrm_project[project_id],ohrm_project[name],"NF",0,1)</f>
        <v>C220402-P1 [JAKSON-AD-M365]</v>
      </c>
      <c r="K645" t="str">
        <f>_xlfn.XLOOKUP(ohrm_timesheet_item[[#This Row],[activity_id]],ohrm_project_activity[activity_id],ohrm_project_activity[name],"NF",0,1)</f>
        <v>O365 Migration</v>
      </c>
      <c r="L645" s="5">
        <f>ohrm_timesheet_item[[#This Row],[duration]]/60/60</f>
        <v>9</v>
      </c>
      <c r="AI645" s="5"/>
      <c r="AJ645" s="5"/>
      <c r="AK645" s="5"/>
      <c r="AL645" s="5"/>
      <c r="AM645" s="5"/>
      <c r="AN645" s="5"/>
      <c r="AO645" s="5"/>
      <c r="AP645" s="5"/>
      <c r="AV645"/>
      <c r="AW645"/>
      <c r="AX645"/>
      <c r="AY645"/>
      <c r="AZ645"/>
      <c r="BA645"/>
      <c r="BB645"/>
      <c r="BC645"/>
    </row>
    <row r="646" spans="1:55" x14ac:dyDescent="0.3">
      <c r="A646">
        <v>181</v>
      </c>
      <c r="C646">
        <v>661</v>
      </c>
      <c r="D646" s="1">
        <v>44760</v>
      </c>
      <c r="E646">
        <v>32400</v>
      </c>
      <c r="F646">
        <v>3</v>
      </c>
      <c r="G646">
        <v>7</v>
      </c>
      <c r="H646">
        <v>50</v>
      </c>
      <c r="I646" t="str">
        <f>_xlfn.XLOOKUP(ohrm_timesheet_item[[#This Row],[employee_id]],hs_hr_employee[emp_number],hs_hr_employee[Employee Name],"NF",0,1)</f>
        <v>Shekhar Sharma</v>
      </c>
      <c r="J646" t="str">
        <f>_xlfn.XLOOKUP(ohrm_timesheet_item[[#This Row],[project_id]],ohrm_project[project_id],ohrm_project[name],"NF",0,1)</f>
        <v>C220402-P1 [JAKSON-AD-M365]</v>
      </c>
      <c r="K646" t="str">
        <f>_xlfn.XLOOKUP(ohrm_timesheet_item[[#This Row],[activity_id]],ohrm_project_activity[activity_id],ohrm_project_activity[name],"NF",0,1)</f>
        <v>O365 Migration</v>
      </c>
      <c r="L646" s="5">
        <f>ohrm_timesheet_item[[#This Row],[duration]]/60/60</f>
        <v>9</v>
      </c>
      <c r="AI646" s="5"/>
      <c r="AJ646" s="5"/>
      <c r="AK646" s="5"/>
      <c r="AL646" s="5"/>
      <c r="AM646" s="5"/>
      <c r="AN646" s="5"/>
      <c r="AO646" s="5"/>
      <c r="AP646" s="5"/>
      <c r="AV646"/>
      <c r="AW646"/>
      <c r="AX646"/>
      <c r="AY646"/>
      <c r="AZ646"/>
      <c r="BA646"/>
      <c r="BB646"/>
      <c r="BC646"/>
    </row>
    <row r="647" spans="1:55" x14ac:dyDescent="0.3">
      <c r="A647">
        <v>181</v>
      </c>
      <c r="C647">
        <v>662</v>
      </c>
      <c r="D647" s="1">
        <v>44761</v>
      </c>
      <c r="E647">
        <v>32400</v>
      </c>
      <c r="F647">
        <v>3</v>
      </c>
      <c r="G647">
        <v>7</v>
      </c>
      <c r="H647">
        <v>50</v>
      </c>
      <c r="I647" t="str">
        <f>_xlfn.XLOOKUP(ohrm_timesheet_item[[#This Row],[employee_id]],hs_hr_employee[emp_number],hs_hr_employee[Employee Name],"NF",0,1)</f>
        <v>Shekhar Sharma</v>
      </c>
      <c r="J647" t="str">
        <f>_xlfn.XLOOKUP(ohrm_timesheet_item[[#This Row],[project_id]],ohrm_project[project_id],ohrm_project[name],"NF",0,1)</f>
        <v>C220402-P1 [JAKSON-AD-M365]</v>
      </c>
      <c r="K647" t="str">
        <f>_xlfn.XLOOKUP(ohrm_timesheet_item[[#This Row],[activity_id]],ohrm_project_activity[activity_id],ohrm_project_activity[name],"NF",0,1)</f>
        <v>O365 Migration</v>
      </c>
      <c r="L647" s="5">
        <f>ohrm_timesheet_item[[#This Row],[duration]]/60/60</f>
        <v>9</v>
      </c>
      <c r="AI647" s="5"/>
      <c r="AJ647" s="5"/>
      <c r="AK647" s="5"/>
      <c r="AL647" s="5"/>
      <c r="AM647" s="5"/>
      <c r="AN647" s="5"/>
      <c r="AO647" s="5"/>
      <c r="AP647" s="5"/>
      <c r="AV647"/>
      <c r="AW647"/>
      <c r="AX647"/>
      <c r="AY647"/>
      <c r="AZ647"/>
      <c r="BA647"/>
      <c r="BB647"/>
      <c r="BC647"/>
    </row>
    <row r="648" spans="1:55" x14ac:dyDescent="0.3">
      <c r="A648">
        <v>181</v>
      </c>
      <c r="C648">
        <v>663</v>
      </c>
      <c r="D648" s="1">
        <v>44762</v>
      </c>
      <c r="E648">
        <v>32400</v>
      </c>
      <c r="F648">
        <v>3</v>
      </c>
      <c r="G648">
        <v>7</v>
      </c>
      <c r="H648">
        <v>50</v>
      </c>
      <c r="I648" t="str">
        <f>_xlfn.XLOOKUP(ohrm_timesheet_item[[#This Row],[employee_id]],hs_hr_employee[emp_number],hs_hr_employee[Employee Name],"NF",0,1)</f>
        <v>Shekhar Sharma</v>
      </c>
      <c r="J648" t="str">
        <f>_xlfn.XLOOKUP(ohrm_timesheet_item[[#This Row],[project_id]],ohrm_project[project_id],ohrm_project[name],"NF",0,1)</f>
        <v>C220402-P1 [JAKSON-AD-M365]</v>
      </c>
      <c r="K648" t="str">
        <f>_xlfn.XLOOKUP(ohrm_timesheet_item[[#This Row],[activity_id]],ohrm_project_activity[activity_id],ohrm_project_activity[name],"NF",0,1)</f>
        <v>O365 Migration</v>
      </c>
      <c r="L648" s="5">
        <f>ohrm_timesheet_item[[#This Row],[duration]]/60/60</f>
        <v>9</v>
      </c>
      <c r="AI648" s="5"/>
      <c r="AJ648" s="5"/>
      <c r="AK648" s="5"/>
      <c r="AL648" s="5"/>
      <c r="AM648" s="5"/>
      <c r="AN648" s="5"/>
      <c r="AO648" s="5"/>
      <c r="AP648" s="5"/>
      <c r="AV648"/>
      <c r="AW648"/>
      <c r="AX648"/>
      <c r="AY648"/>
      <c r="AZ648"/>
      <c r="BA648"/>
      <c r="BB648"/>
      <c r="BC648"/>
    </row>
    <row r="649" spans="1:55" x14ac:dyDescent="0.3">
      <c r="A649">
        <v>181</v>
      </c>
      <c r="C649">
        <v>664</v>
      </c>
      <c r="D649" s="1">
        <v>44763</v>
      </c>
      <c r="E649">
        <v>32400</v>
      </c>
      <c r="F649">
        <v>3</v>
      </c>
      <c r="G649">
        <v>7</v>
      </c>
      <c r="H649">
        <v>50</v>
      </c>
      <c r="I649" t="str">
        <f>_xlfn.XLOOKUP(ohrm_timesheet_item[[#This Row],[employee_id]],hs_hr_employee[emp_number],hs_hr_employee[Employee Name],"NF",0,1)</f>
        <v>Shekhar Sharma</v>
      </c>
      <c r="J649" t="str">
        <f>_xlfn.XLOOKUP(ohrm_timesheet_item[[#This Row],[project_id]],ohrm_project[project_id],ohrm_project[name],"NF",0,1)</f>
        <v>C220402-P1 [JAKSON-AD-M365]</v>
      </c>
      <c r="K649" t="str">
        <f>_xlfn.XLOOKUP(ohrm_timesheet_item[[#This Row],[activity_id]],ohrm_project_activity[activity_id],ohrm_project_activity[name],"NF",0,1)</f>
        <v>O365 Migration</v>
      </c>
      <c r="L649" s="5">
        <f>ohrm_timesheet_item[[#This Row],[duration]]/60/60</f>
        <v>9</v>
      </c>
      <c r="AI649" s="5"/>
      <c r="AJ649" s="5"/>
      <c r="AK649" s="5"/>
      <c r="AL649" s="5"/>
      <c r="AM649" s="5"/>
      <c r="AN649" s="5"/>
      <c r="AO649" s="5"/>
      <c r="AP649" s="5"/>
      <c r="AV649"/>
      <c r="AW649"/>
      <c r="AX649"/>
      <c r="AY649"/>
      <c r="AZ649"/>
      <c r="BA649"/>
      <c r="BB649"/>
      <c r="BC649"/>
    </row>
    <row r="650" spans="1:55" x14ac:dyDescent="0.3">
      <c r="A650">
        <v>181</v>
      </c>
      <c r="C650">
        <v>665</v>
      </c>
      <c r="D650" s="1">
        <v>44764</v>
      </c>
      <c r="E650">
        <v>32400</v>
      </c>
      <c r="F650">
        <v>3</v>
      </c>
      <c r="G650">
        <v>7</v>
      </c>
      <c r="H650">
        <v>50</v>
      </c>
      <c r="I650" t="str">
        <f>_xlfn.XLOOKUP(ohrm_timesheet_item[[#This Row],[employee_id]],hs_hr_employee[emp_number],hs_hr_employee[Employee Name],"NF",0,1)</f>
        <v>Shekhar Sharma</v>
      </c>
      <c r="J650" t="str">
        <f>_xlfn.XLOOKUP(ohrm_timesheet_item[[#This Row],[project_id]],ohrm_project[project_id],ohrm_project[name],"NF",0,1)</f>
        <v>C220402-P1 [JAKSON-AD-M365]</v>
      </c>
      <c r="K650" t="str">
        <f>_xlfn.XLOOKUP(ohrm_timesheet_item[[#This Row],[activity_id]],ohrm_project_activity[activity_id],ohrm_project_activity[name],"NF",0,1)</f>
        <v>O365 Migration</v>
      </c>
      <c r="L650" s="5">
        <f>ohrm_timesheet_item[[#This Row],[duration]]/60/60</f>
        <v>9</v>
      </c>
      <c r="AI650" s="5"/>
      <c r="AJ650" s="5"/>
      <c r="AK650" s="5"/>
      <c r="AL650" s="5"/>
      <c r="AM650" s="5"/>
      <c r="AN650" s="5"/>
      <c r="AO650" s="5"/>
      <c r="AP650" s="5"/>
      <c r="AV650"/>
      <c r="AW650"/>
      <c r="AX650"/>
      <c r="AY650"/>
      <c r="AZ650"/>
      <c r="BA650"/>
      <c r="BB650"/>
      <c r="BC650"/>
    </row>
    <row r="651" spans="1:55" x14ac:dyDescent="0.3">
      <c r="A651">
        <v>183</v>
      </c>
      <c r="C651">
        <v>666</v>
      </c>
      <c r="D651" s="1">
        <v>44767</v>
      </c>
      <c r="E651">
        <v>32400</v>
      </c>
      <c r="F651">
        <v>3</v>
      </c>
      <c r="G651">
        <v>7</v>
      </c>
      <c r="H651">
        <v>50</v>
      </c>
      <c r="I651" t="str">
        <f>_xlfn.XLOOKUP(ohrm_timesheet_item[[#This Row],[employee_id]],hs_hr_employee[emp_number],hs_hr_employee[Employee Name],"NF",0,1)</f>
        <v>Shekhar Sharma</v>
      </c>
      <c r="J651" t="str">
        <f>_xlfn.XLOOKUP(ohrm_timesheet_item[[#This Row],[project_id]],ohrm_project[project_id],ohrm_project[name],"NF",0,1)</f>
        <v>C220402-P1 [JAKSON-AD-M365]</v>
      </c>
      <c r="K651" t="str">
        <f>_xlfn.XLOOKUP(ohrm_timesheet_item[[#This Row],[activity_id]],ohrm_project_activity[activity_id],ohrm_project_activity[name],"NF",0,1)</f>
        <v>O365 Migration</v>
      </c>
      <c r="L651" s="5">
        <f>ohrm_timesheet_item[[#This Row],[duration]]/60/60</f>
        <v>9</v>
      </c>
      <c r="AI651" s="5"/>
      <c r="AJ651" s="5"/>
      <c r="AK651" s="5"/>
      <c r="AL651" s="5"/>
      <c r="AM651" s="5"/>
      <c r="AN651" s="5"/>
      <c r="AO651" s="5"/>
      <c r="AP651" s="5"/>
      <c r="AV651"/>
      <c r="AW651"/>
      <c r="AX651"/>
      <c r="AY651"/>
      <c r="AZ651"/>
      <c r="BA651"/>
      <c r="BB651"/>
      <c r="BC651"/>
    </row>
    <row r="652" spans="1:55" x14ac:dyDescent="0.3">
      <c r="A652">
        <v>183</v>
      </c>
      <c r="C652">
        <v>667</v>
      </c>
      <c r="D652" s="1">
        <v>44768</v>
      </c>
      <c r="E652">
        <v>32400</v>
      </c>
      <c r="F652">
        <v>3</v>
      </c>
      <c r="G652">
        <v>7</v>
      </c>
      <c r="H652">
        <v>50</v>
      </c>
      <c r="I652" t="str">
        <f>_xlfn.XLOOKUP(ohrm_timesheet_item[[#This Row],[employee_id]],hs_hr_employee[emp_number],hs_hr_employee[Employee Name],"NF",0,1)</f>
        <v>Shekhar Sharma</v>
      </c>
      <c r="J652" t="str">
        <f>_xlfn.XLOOKUP(ohrm_timesheet_item[[#This Row],[project_id]],ohrm_project[project_id],ohrm_project[name],"NF",0,1)</f>
        <v>C220402-P1 [JAKSON-AD-M365]</v>
      </c>
      <c r="K652" t="str">
        <f>_xlfn.XLOOKUP(ohrm_timesheet_item[[#This Row],[activity_id]],ohrm_project_activity[activity_id],ohrm_project_activity[name],"NF",0,1)</f>
        <v>O365 Migration</v>
      </c>
      <c r="L652" s="5">
        <f>ohrm_timesheet_item[[#This Row],[duration]]/60/60</f>
        <v>9</v>
      </c>
      <c r="AI652" s="5"/>
      <c r="AJ652" s="5"/>
      <c r="AK652" s="5"/>
      <c r="AL652" s="5"/>
      <c r="AM652" s="5"/>
      <c r="AN652" s="5"/>
      <c r="AO652" s="5"/>
      <c r="AP652" s="5"/>
      <c r="AV652"/>
      <c r="AW652"/>
      <c r="AX652"/>
      <c r="AY652"/>
      <c r="AZ652"/>
      <c r="BA652"/>
      <c r="BB652"/>
      <c r="BC652"/>
    </row>
    <row r="653" spans="1:55" x14ac:dyDescent="0.3">
      <c r="A653">
        <v>183</v>
      </c>
      <c r="C653">
        <v>668</v>
      </c>
      <c r="D653" s="1">
        <v>44769</v>
      </c>
      <c r="E653">
        <v>32400</v>
      </c>
      <c r="F653">
        <v>3</v>
      </c>
      <c r="G653">
        <v>7</v>
      </c>
      <c r="H653">
        <v>50</v>
      </c>
      <c r="I653" t="str">
        <f>_xlfn.XLOOKUP(ohrm_timesheet_item[[#This Row],[employee_id]],hs_hr_employee[emp_number],hs_hr_employee[Employee Name],"NF",0,1)</f>
        <v>Shekhar Sharma</v>
      </c>
      <c r="J653" t="str">
        <f>_xlfn.XLOOKUP(ohrm_timesheet_item[[#This Row],[project_id]],ohrm_project[project_id],ohrm_project[name],"NF",0,1)</f>
        <v>C220402-P1 [JAKSON-AD-M365]</v>
      </c>
      <c r="K653" t="str">
        <f>_xlfn.XLOOKUP(ohrm_timesheet_item[[#This Row],[activity_id]],ohrm_project_activity[activity_id],ohrm_project_activity[name],"NF",0,1)</f>
        <v>O365 Migration</v>
      </c>
      <c r="L653" s="5">
        <f>ohrm_timesheet_item[[#This Row],[duration]]/60/60</f>
        <v>9</v>
      </c>
      <c r="AI653" s="5"/>
      <c r="AJ653" s="5"/>
      <c r="AK653" s="5"/>
      <c r="AL653" s="5"/>
      <c r="AM653" s="5"/>
      <c r="AN653" s="5"/>
      <c r="AO653" s="5"/>
      <c r="AP653" s="5"/>
      <c r="AV653"/>
      <c r="AW653"/>
      <c r="AX653"/>
      <c r="AY653"/>
      <c r="AZ653"/>
      <c r="BA653"/>
      <c r="BB653"/>
      <c r="BC653"/>
    </row>
    <row r="654" spans="1:55" x14ac:dyDescent="0.3">
      <c r="A654">
        <v>183</v>
      </c>
      <c r="C654">
        <v>669</v>
      </c>
      <c r="D654" s="1">
        <v>44770</v>
      </c>
      <c r="E654">
        <v>32400</v>
      </c>
      <c r="F654">
        <v>3</v>
      </c>
      <c r="G654">
        <v>7</v>
      </c>
      <c r="H654">
        <v>50</v>
      </c>
      <c r="I654" t="str">
        <f>_xlfn.XLOOKUP(ohrm_timesheet_item[[#This Row],[employee_id]],hs_hr_employee[emp_number],hs_hr_employee[Employee Name],"NF",0,1)</f>
        <v>Shekhar Sharma</v>
      </c>
      <c r="J654" t="str">
        <f>_xlfn.XLOOKUP(ohrm_timesheet_item[[#This Row],[project_id]],ohrm_project[project_id],ohrm_project[name],"NF",0,1)</f>
        <v>C220402-P1 [JAKSON-AD-M365]</v>
      </c>
      <c r="K654" t="str">
        <f>_xlfn.XLOOKUP(ohrm_timesheet_item[[#This Row],[activity_id]],ohrm_project_activity[activity_id],ohrm_project_activity[name],"NF",0,1)</f>
        <v>O365 Migration</v>
      </c>
      <c r="L654" s="5">
        <f>ohrm_timesheet_item[[#This Row],[duration]]/60/60</f>
        <v>9</v>
      </c>
      <c r="AI654" s="5"/>
      <c r="AJ654" s="5"/>
      <c r="AK654" s="5"/>
      <c r="AL654" s="5"/>
      <c r="AM654" s="5"/>
      <c r="AN654" s="5"/>
      <c r="AO654" s="5"/>
      <c r="AP654" s="5"/>
      <c r="AV654"/>
      <c r="AW654"/>
      <c r="AX654"/>
      <c r="AY654"/>
      <c r="AZ654"/>
      <c r="BA654"/>
      <c r="BB654"/>
      <c r="BC654"/>
    </row>
    <row r="655" spans="1:55" x14ac:dyDescent="0.3">
      <c r="A655">
        <v>183</v>
      </c>
      <c r="C655">
        <v>670</v>
      </c>
      <c r="D655" s="1">
        <v>44771</v>
      </c>
      <c r="E655">
        <v>32400</v>
      </c>
      <c r="F655">
        <v>3</v>
      </c>
      <c r="G655">
        <v>7</v>
      </c>
      <c r="H655">
        <v>50</v>
      </c>
      <c r="I655" t="str">
        <f>_xlfn.XLOOKUP(ohrm_timesheet_item[[#This Row],[employee_id]],hs_hr_employee[emp_number],hs_hr_employee[Employee Name],"NF",0,1)</f>
        <v>Shekhar Sharma</v>
      </c>
      <c r="J655" t="str">
        <f>_xlfn.XLOOKUP(ohrm_timesheet_item[[#This Row],[project_id]],ohrm_project[project_id],ohrm_project[name],"NF",0,1)</f>
        <v>C220402-P1 [JAKSON-AD-M365]</v>
      </c>
      <c r="K655" t="str">
        <f>_xlfn.XLOOKUP(ohrm_timesheet_item[[#This Row],[activity_id]],ohrm_project_activity[activity_id],ohrm_project_activity[name],"NF",0,1)</f>
        <v>O365 Migration</v>
      </c>
      <c r="L655" s="5">
        <f>ohrm_timesheet_item[[#This Row],[duration]]/60/60</f>
        <v>9</v>
      </c>
      <c r="AI655" s="5"/>
      <c r="AJ655" s="5"/>
      <c r="AK655" s="5"/>
      <c r="AL655" s="5"/>
      <c r="AM655" s="5"/>
      <c r="AN655" s="5"/>
      <c r="AO655" s="5"/>
      <c r="AP655" s="5"/>
      <c r="AV655"/>
      <c r="AW655"/>
      <c r="AX655"/>
      <c r="AY655"/>
      <c r="AZ655"/>
      <c r="BA655"/>
      <c r="BB655"/>
      <c r="BC655"/>
    </row>
    <row r="656" spans="1:55" x14ac:dyDescent="0.3">
      <c r="A656">
        <v>188</v>
      </c>
      <c r="C656">
        <v>671</v>
      </c>
      <c r="D656" s="1">
        <v>44746</v>
      </c>
      <c r="E656">
        <v>32400</v>
      </c>
      <c r="F656">
        <v>1</v>
      </c>
      <c r="G656">
        <v>11</v>
      </c>
      <c r="H656">
        <v>2</v>
      </c>
      <c r="I656" t="str">
        <f>_xlfn.XLOOKUP(ohrm_timesheet_item[[#This Row],[employee_id]],hs_hr_employee[emp_number],hs_hr_employee[Employee Name],"NF",0,1)</f>
        <v>x_Ajit Singh</v>
      </c>
      <c r="J656" t="str">
        <f>_xlfn.XLOOKUP(ohrm_timesheet_item[[#This Row],[project_id]],ohrm_project[project_id],ohrm_project[name],"NF",0,1)</f>
        <v>C210701-P1 [AMERICANA-Phase1]</v>
      </c>
      <c r="K656" t="str">
        <f>_xlfn.XLOOKUP(ohrm_timesheet_item[[#This Row],[activity_id]],ohrm_project_activity[activity_id],ohrm_project_activity[name],"NF",0,1)</f>
        <v>Development</v>
      </c>
      <c r="L656" s="5">
        <f>ohrm_timesheet_item[[#This Row],[duration]]/60/60</f>
        <v>9</v>
      </c>
      <c r="AI656" s="5"/>
      <c r="AJ656" s="5"/>
      <c r="AK656" s="5"/>
      <c r="AL656" s="5"/>
      <c r="AM656" s="5"/>
      <c r="AN656" s="5"/>
      <c r="AO656" s="5"/>
      <c r="AP656" s="5"/>
      <c r="AV656"/>
      <c r="AW656"/>
      <c r="AX656"/>
      <c r="AY656"/>
      <c r="AZ656"/>
      <c r="BA656"/>
      <c r="BB656"/>
      <c r="BC656"/>
    </row>
    <row r="657" spans="1:55" x14ac:dyDescent="0.3">
      <c r="A657">
        <v>188</v>
      </c>
      <c r="C657">
        <v>672</v>
      </c>
      <c r="D657" s="1">
        <v>44747</v>
      </c>
      <c r="E657">
        <v>32400</v>
      </c>
      <c r="F657">
        <v>1</v>
      </c>
      <c r="G657">
        <v>11</v>
      </c>
      <c r="H657">
        <v>2</v>
      </c>
      <c r="I657" t="str">
        <f>_xlfn.XLOOKUP(ohrm_timesheet_item[[#This Row],[employee_id]],hs_hr_employee[emp_number],hs_hr_employee[Employee Name],"NF",0,1)</f>
        <v>x_Ajit Singh</v>
      </c>
      <c r="J657" t="str">
        <f>_xlfn.XLOOKUP(ohrm_timesheet_item[[#This Row],[project_id]],ohrm_project[project_id],ohrm_project[name],"NF",0,1)</f>
        <v>C210701-P1 [AMERICANA-Phase1]</v>
      </c>
      <c r="K657" t="str">
        <f>_xlfn.XLOOKUP(ohrm_timesheet_item[[#This Row],[activity_id]],ohrm_project_activity[activity_id],ohrm_project_activity[name],"NF",0,1)</f>
        <v>Development</v>
      </c>
      <c r="L657" s="5">
        <f>ohrm_timesheet_item[[#This Row],[duration]]/60/60</f>
        <v>9</v>
      </c>
      <c r="AI657" s="5"/>
      <c r="AJ657" s="5"/>
      <c r="AK657" s="5"/>
      <c r="AL657" s="5"/>
      <c r="AM657" s="5"/>
      <c r="AN657" s="5"/>
      <c r="AO657" s="5"/>
      <c r="AP657" s="5"/>
      <c r="AV657"/>
      <c r="AW657"/>
      <c r="AX657"/>
      <c r="AY657"/>
      <c r="AZ657"/>
      <c r="BA657"/>
      <c r="BB657"/>
      <c r="BC657"/>
    </row>
    <row r="658" spans="1:55" x14ac:dyDescent="0.3">
      <c r="A658">
        <v>188</v>
      </c>
      <c r="C658">
        <v>673</v>
      </c>
      <c r="D658" s="1">
        <v>44748</v>
      </c>
      <c r="E658">
        <v>32400</v>
      </c>
      <c r="F658">
        <v>1</v>
      </c>
      <c r="G658">
        <v>11</v>
      </c>
      <c r="H658">
        <v>2</v>
      </c>
      <c r="I658" t="str">
        <f>_xlfn.XLOOKUP(ohrm_timesheet_item[[#This Row],[employee_id]],hs_hr_employee[emp_number],hs_hr_employee[Employee Name],"NF",0,1)</f>
        <v>x_Ajit Singh</v>
      </c>
      <c r="J658" t="str">
        <f>_xlfn.XLOOKUP(ohrm_timesheet_item[[#This Row],[project_id]],ohrm_project[project_id],ohrm_project[name],"NF",0,1)</f>
        <v>C210701-P1 [AMERICANA-Phase1]</v>
      </c>
      <c r="K658" t="str">
        <f>_xlfn.XLOOKUP(ohrm_timesheet_item[[#This Row],[activity_id]],ohrm_project_activity[activity_id],ohrm_project_activity[name],"NF",0,1)</f>
        <v>Development</v>
      </c>
      <c r="L658" s="5">
        <f>ohrm_timesheet_item[[#This Row],[duration]]/60/60</f>
        <v>9</v>
      </c>
      <c r="AI658" s="5"/>
      <c r="AJ658" s="5"/>
      <c r="AK658" s="5"/>
      <c r="AL658" s="5"/>
      <c r="AM658" s="5"/>
      <c r="AN658" s="5"/>
      <c r="AO658" s="5"/>
      <c r="AP658" s="5"/>
      <c r="AV658"/>
      <c r="AW658"/>
      <c r="AX658"/>
      <c r="AY658"/>
      <c r="AZ658"/>
      <c r="BA658"/>
      <c r="BB658"/>
      <c r="BC658"/>
    </row>
    <row r="659" spans="1:55" x14ac:dyDescent="0.3">
      <c r="A659">
        <v>188</v>
      </c>
      <c r="C659">
        <v>674</v>
      </c>
      <c r="D659" s="1">
        <v>44749</v>
      </c>
      <c r="E659">
        <v>32400</v>
      </c>
      <c r="F659">
        <v>1</v>
      </c>
      <c r="G659">
        <v>11</v>
      </c>
      <c r="H659">
        <v>2</v>
      </c>
      <c r="I659" t="str">
        <f>_xlfn.XLOOKUP(ohrm_timesheet_item[[#This Row],[employee_id]],hs_hr_employee[emp_number],hs_hr_employee[Employee Name],"NF",0,1)</f>
        <v>x_Ajit Singh</v>
      </c>
      <c r="J659" t="str">
        <f>_xlfn.XLOOKUP(ohrm_timesheet_item[[#This Row],[project_id]],ohrm_project[project_id],ohrm_project[name],"NF",0,1)</f>
        <v>C210701-P1 [AMERICANA-Phase1]</v>
      </c>
      <c r="K659" t="str">
        <f>_xlfn.XLOOKUP(ohrm_timesheet_item[[#This Row],[activity_id]],ohrm_project_activity[activity_id],ohrm_project_activity[name],"NF",0,1)</f>
        <v>Development</v>
      </c>
      <c r="L659" s="5">
        <f>ohrm_timesheet_item[[#This Row],[duration]]/60/60</f>
        <v>9</v>
      </c>
      <c r="AI659" s="5"/>
      <c r="AJ659" s="5"/>
      <c r="AK659" s="5"/>
      <c r="AL659" s="5"/>
      <c r="AM659" s="5"/>
      <c r="AN659" s="5"/>
      <c r="AO659" s="5"/>
      <c r="AP659" s="5"/>
      <c r="AV659"/>
      <c r="AW659"/>
      <c r="AX659"/>
      <c r="AY659"/>
      <c r="AZ659"/>
      <c r="BA659"/>
      <c r="BB659"/>
      <c r="BC659"/>
    </row>
    <row r="660" spans="1:55" x14ac:dyDescent="0.3">
      <c r="A660">
        <v>188</v>
      </c>
      <c r="C660">
        <v>675</v>
      </c>
      <c r="D660" s="1">
        <v>44750</v>
      </c>
      <c r="E660">
        <v>32400</v>
      </c>
      <c r="F660">
        <v>1</v>
      </c>
      <c r="G660">
        <v>11</v>
      </c>
      <c r="H660">
        <v>2</v>
      </c>
      <c r="I660" t="str">
        <f>_xlfn.XLOOKUP(ohrm_timesheet_item[[#This Row],[employee_id]],hs_hr_employee[emp_number],hs_hr_employee[Employee Name],"NF",0,1)</f>
        <v>x_Ajit Singh</v>
      </c>
      <c r="J660" t="str">
        <f>_xlfn.XLOOKUP(ohrm_timesheet_item[[#This Row],[project_id]],ohrm_project[project_id],ohrm_project[name],"NF",0,1)</f>
        <v>C210701-P1 [AMERICANA-Phase1]</v>
      </c>
      <c r="K660" t="str">
        <f>_xlfn.XLOOKUP(ohrm_timesheet_item[[#This Row],[activity_id]],ohrm_project_activity[activity_id],ohrm_project_activity[name],"NF",0,1)</f>
        <v>Development</v>
      </c>
      <c r="L660" s="5">
        <f>ohrm_timesheet_item[[#This Row],[duration]]/60/60</f>
        <v>9</v>
      </c>
      <c r="AI660" s="5"/>
      <c r="AJ660" s="5"/>
      <c r="AK660" s="5"/>
      <c r="AL660" s="5"/>
      <c r="AM660" s="5"/>
      <c r="AN660" s="5"/>
      <c r="AO660" s="5"/>
      <c r="AP660" s="5"/>
      <c r="AV660"/>
      <c r="AW660"/>
      <c r="AX660"/>
      <c r="AY660"/>
      <c r="AZ660"/>
      <c r="BA660"/>
      <c r="BB660"/>
      <c r="BC660"/>
    </row>
    <row r="661" spans="1:55" x14ac:dyDescent="0.3">
      <c r="A661">
        <v>187</v>
      </c>
      <c r="C661">
        <v>676</v>
      </c>
      <c r="D661" s="1">
        <v>44753</v>
      </c>
      <c r="E661">
        <v>32400</v>
      </c>
      <c r="F661">
        <v>1</v>
      </c>
      <c r="G661">
        <v>11</v>
      </c>
      <c r="H661">
        <v>2</v>
      </c>
      <c r="I661" t="str">
        <f>_xlfn.XLOOKUP(ohrm_timesheet_item[[#This Row],[employee_id]],hs_hr_employee[emp_number],hs_hr_employee[Employee Name],"NF",0,1)</f>
        <v>x_Ajit Singh</v>
      </c>
      <c r="J661" t="str">
        <f>_xlfn.XLOOKUP(ohrm_timesheet_item[[#This Row],[project_id]],ohrm_project[project_id],ohrm_project[name],"NF",0,1)</f>
        <v>C210701-P1 [AMERICANA-Phase1]</v>
      </c>
      <c r="K661" t="str">
        <f>_xlfn.XLOOKUP(ohrm_timesheet_item[[#This Row],[activity_id]],ohrm_project_activity[activity_id],ohrm_project_activity[name],"NF",0,1)</f>
        <v>Development</v>
      </c>
      <c r="L661" s="5">
        <f>ohrm_timesheet_item[[#This Row],[duration]]/60/60</f>
        <v>9</v>
      </c>
      <c r="AI661" s="5"/>
      <c r="AJ661" s="5"/>
      <c r="AK661" s="5"/>
      <c r="AL661" s="5"/>
      <c r="AM661" s="5"/>
      <c r="AN661" s="5"/>
      <c r="AO661" s="5"/>
      <c r="AP661" s="5"/>
      <c r="AV661"/>
      <c r="AW661"/>
      <c r="AX661"/>
      <c r="AY661"/>
      <c r="AZ661"/>
      <c r="BA661"/>
      <c r="BB661"/>
      <c r="BC661"/>
    </row>
    <row r="662" spans="1:55" x14ac:dyDescent="0.3">
      <c r="A662">
        <v>187</v>
      </c>
      <c r="C662">
        <v>677</v>
      </c>
      <c r="D662" s="1">
        <v>44754</v>
      </c>
      <c r="E662">
        <v>32400</v>
      </c>
      <c r="F662">
        <v>1</v>
      </c>
      <c r="G662">
        <v>11</v>
      </c>
      <c r="H662">
        <v>2</v>
      </c>
      <c r="I662" t="str">
        <f>_xlfn.XLOOKUP(ohrm_timesheet_item[[#This Row],[employee_id]],hs_hr_employee[emp_number],hs_hr_employee[Employee Name],"NF",0,1)</f>
        <v>x_Ajit Singh</v>
      </c>
      <c r="J662" t="str">
        <f>_xlfn.XLOOKUP(ohrm_timesheet_item[[#This Row],[project_id]],ohrm_project[project_id],ohrm_project[name],"NF",0,1)</f>
        <v>C210701-P1 [AMERICANA-Phase1]</v>
      </c>
      <c r="K662" t="str">
        <f>_xlfn.XLOOKUP(ohrm_timesheet_item[[#This Row],[activity_id]],ohrm_project_activity[activity_id],ohrm_project_activity[name],"NF",0,1)</f>
        <v>Development</v>
      </c>
      <c r="L662" s="5">
        <f>ohrm_timesheet_item[[#This Row],[duration]]/60/60</f>
        <v>9</v>
      </c>
      <c r="AI662" s="5"/>
      <c r="AJ662" s="5"/>
      <c r="AK662" s="5"/>
      <c r="AL662" s="5"/>
      <c r="AM662" s="5"/>
      <c r="AN662" s="5"/>
      <c r="AO662" s="5"/>
      <c r="AP662" s="5"/>
      <c r="AV662"/>
      <c r="AW662"/>
      <c r="AX662"/>
      <c r="AY662"/>
      <c r="AZ662"/>
      <c r="BA662"/>
      <c r="BB662"/>
      <c r="BC662"/>
    </row>
    <row r="663" spans="1:55" x14ac:dyDescent="0.3">
      <c r="A663">
        <v>187</v>
      </c>
      <c r="C663">
        <v>678</v>
      </c>
      <c r="D663" s="1">
        <v>44755</v>
      </c>
      <c r="E663">
        <v>32400</v>
      </c>
      <c r="F663">
        <v>1</v>
      </c>
      <c r="G663">
        <v>11</v>
      </c>
      <c r="H663">
        <v>2</v>
      </c>
      <c r="I663" t="str">
        <f>_xlfn.XLOOKUP(ohrm_timesheet_item[[#This Row],[employee_id]],hs_hr_employee[emp_number],hs_hr_employee[Employee Name],"NF",0,1)</f>
        <v>x_Ajit Singh</v>
      </c>
      <c r="J663" t="str">
        <f>_xlfn.XLOOKUP(ohrm_timesheet_item[[#This Row],[project_id]],ohrm_project[project_id],ohrm_project[name],"NF",0,1)</f>
        <v>C210701-P1 [AMERICANA-Phase1]</v>
      </c>
      <c r="K663" t="str">
        <f>_xlfn.XLOOKUP(ohrm_timesheet_item[[#This Row],[activity_id]],ohrm_project_activity[activity_id],ohrm_project_activity[name],"NF",0,1)</f>
        <v>Development</v>
      </c>
      <c r="L663" s="5">
        <f>ohrm_timesheet_item[[#This Row],[duration]]/60/60</f>
        <v>9</v>
      </c>
      <c r="AI663" s="5"/>
      <c r="AJ663" s="5"/>
      <c r="AK663" s="5"/>
      <c r="AL663" s="5"/>
      <c r="AM663" s="5"/>
      <c r="AN663" s="5"/>
      <c r="AO663" s="5"/>
      <c r="AP663" s="5"/>
      <c r="AV663"/>
      <c r="AW663"/>
      <c r="AX663"/>
      <c r="AY663"/>
      <c r="AZ663"/>
      <c r="BA663"/>
      <c r="BB663"/>
      <c r="BC663"/>
    </row>
    <row r="664" spans="1:55" x14ac:dyDescent="0.3">
      <c r="A664">
        <v>187</v>
      </c>
      <c r="C664">
        <v>679</v>
      </c>
      <c r="D664" s="1">
        <v>44756</v>
      </c>
      <c r="E664">
        <v>32400</v>
      </c>
      <c r="F664">
        <v>1</v>
      </c>
      <c r="G664">
        <v>11</v>
      </c>
      <c r="H664">
        <v>2</v>
      </c>
      <c r="I664" t="str">
        <f>_xlfn.XLOOKUP(ohrm_timesheet_item[[#This Row],[employee_id]],hs_hr_employee[emp_number],hs_hr_employee[Employee Name],"NF",0,1)</f>
        <v>x_Ajit Singh</v>
      </c>
      <c r="J664" t="str">
        <f>_xlfn.XLOOKUP(ohrm_timesheet_item[[#This Row],[project_id]],ohrm_project[project_id],ohrm_project[name],"NF",0,1)</f>
        <v>C210701-P1 [AMERICANA-Phase1]</v>
      </c>
      <c r="K664" t="str">
        <f>_xlfn.XLOOKUP(ohrm_timesheet_item[[#This Row],[activity_id]],ohrm_project_activity[activity_id],ohrm_project_activity[name],"NF",0,1)</f>
        <v>Development</v>
      </c>
      <c r="L664" s="5">
        <f>ohrm_timesheet_item[[#This Row],[duration]]/60/60</f>
        <v>9</v>
      </c>
      <c r="AI664" s="5"/>
      <c r="AJ664" s="5"/>
      <c r="AK664" s="5"/>
      <c r="AL664" s="5"/>
      <c r="AM664" s="5"/>
      <c r="AN664" s="5"/>
      <c r="AO664" s="5"/>
      <c r="AP664" s="5"/>
      <c r="AV664"/>
      <c r="AW664"/>
      <c r="AX664"/>
      <c r="AY664"/>
      <c r="AZ664"/>
      <c r="BA664"/>
      <c r="BB664"/>
      <c r="BC664"/>
    </row>
    <row r="665" spans="1:55" x14ac:dyDescent="0.3">
      <c r="A665">
        <v>187</v>
      </c>
      <c r="C665">
        <v>680</v>
      </c>
      <c r="D665" s="1">
        <v>44757</v>
      </c>
      <c r="E665">
        <v>32400</v>
      </c>
      <c r="F665">
        <v>1</v>
      </c>
      <c r="G665">
        <v>11</v>
      </c>
      <c r="H665">
        <v>2</v>
      </c>
      <c r="I665" t="str">
        <f>_xlfn.XLOOKUP(ohrm_timesheet_item[[#This Row],[employee_id]],hs_hr_employee[emp_number],hs_hr_employee[Employee Name],"NF",0,1)</f>
        <v>x_Ajit Singh</v>
      </c>
      <c r="J665" t="str">
        <f>_xlfn.XLOOKUP(ohrm_timesheet_item[[#This Row],[project_id]],ohrm_project[project_id],ohrm_project[name],"NF",0,1)</f>
        <v>C210701-P1 [AMERICANA-Phase1]</v>
      </c>
      <c r="K665" t="str">
        <f>_xlfn.XLOOKUP(ohrm_timesheet_item[[#This Row],[activity_id]],ohrm_project_activity[activity_id],ohrm_project_activity[name],"NF",0,1)</f>
        <v>Development</v>
      </c>
      <c r="L665" s="5">
        <f>ohrm_timesheet_item[[#This Row],[duration]]/60/60</f>
        <v>9</v>
      </c>
      <c r="AI665" s="5"/>
      <c r="AJ665" s="5"/>
      <c r="AK665" s="5"/>
      <c r="AL665" s="5"/>
      <c r="AM665" s="5"/>
      <c r="AN665" s="5"/>
      <c r="AO665" s="5"/>
      <c r="AP665" s="5"/>
      <c r="AV665"/>
      <c r="AW665"/>
      <c r="AX665"/>
      <c r="AY665"/>
      <c r="AZ665"/>
      <c r="BA665"/>
      <c r="BB665"/>
      <c r="BC665"/>
    </row>
    <row r="666" spans="1:55" x14ac:dyDescent="0.3">
      <c r="A666">
        <v>186</v>
      </c>
      <c r="C666">
        <v>681</v>
      </c>
      <c r="D666" s="1">
        <v>44760</v>
      </c>
      <c r="E666">
        <v>32400</v>
      </c>
      <c r="F666">
        <v>1</v>
      </c>
      <c r="G666">
        <v>11</v>
      </c>
      <c r="H666">
        <v>2</v>
      </c>
      <c r="I666" t="str">
        <f>_xlfn.XLOOKUP(ohrm_timesheet_item[[#This Row],[employee_id]],hs_hr_employee[emp_number],hs_hr_employee[Employee Name],"NF",0,1)</f>
        <v>x_Ajit Singh</v>
      </c>
      <c r="J666" t="str">
        <f>_xlfn.XLOOKUP(ohrm_timesheet_item[[#This Row],[project_id]],ohrm_project[project_id],ohrm_project[name],"NF",0,1)</f>
        <v>C210701-P1 [AMERICANA-Phase1]</v>
      </c>
      <c r="K666" t="str">
        <f>_xlfn.XLOOKUP(ohrm_timesheet_item[[#This Row],[activity_id]],ohrm_project_activity[activity_id],ohrm_project_activity[name],"NF",0,1)</f>
        <v>Development</v>
      </c>
      <c r="L666" s="5">
        <f>ohrm_timesheet_item[[#This Row],[duration]]/60/60</f>
        <v>9</v>
      </c>
      <c r="AI666" s="5"/>
      <c r="AJ666" s="5"/>
      <c r="AK666" s="5"/>
      <c r="AL666" s="5"/>
      <c r="AM666" s="5"/>
      <c r="AN666" s="5"/>
      <c r="AO666" s="5"/>
      <c r="AP666" s="5"/>
      <c r="AV666"/>
      <c r="AW666"/>
      <c r="AX666"/>
      <c r="AY666"/>
      <c r="AZ666"/>
      <c r="BA666"/>
      <c r="BB666"/>
      <c r="BC666"/>
    </row>
    <row r="667" spans="1:55" x14ac:dyDescent="0.3">
      <c r="A667">
        <v>186</v>
      </c>
      <c r="C667">
        <v>682</v>
      </c>
      <c r="D667" s="1">
        <v>44761</v>
      </c>
      <c r="E667">
        <v>32400</v>
      </c>
      <c r="F667">
        <v>1</v>
      </c>
      <c r="G667">
        <v>11</v>
      </c>
      <c r="H667">
        <v>2</v>
      </c>
      <c r="I667" t="str">
        <f>_xlfn.XLOOKUP(ohrm_timesheet_item[[#This Row],[employee_id]],hs_hr_employee[emp_number],hs_hr_employee[Employee Name],"NF",0,1)</f>
        <v>x_Ajit Singh</v>
      </c>
      <c r="J667" t="str">
        <f>_xlfn.XLOOKUP(ohrm_timesheet_item[[#This Row],[project_id]],ohrm_project[project_id],ohrm_project[name],"NF",0,1)</f>
        <v>C210701-P1 [AMERICANA-Phase1]</v>
      </c>
      <c r="K667" t="str">
        <f>_xlfn.XLOOKUP(ohrm_timesheet_item[[#This Row],[activity_id]],ohrm_project_activity[activity_id],ohrm_project_activity[name],"NF",0,1)</f>
        <v>Development</v>
      </c>
      <c r="L667" s="5">
        <f>ohrm_timesheet_item[[#This Row],[duration]]/60/60</f>
        <v>9</v>
      </c>
      <c r="AI667" s="5"/>
      <c r="AJ667" s="5"/>
      <c r="AK667" s="5"/>
      <c r="AL667" s="5"/>
      <c r="AM667" s="5"/>
      <c r="AN667" s="5"/>
      <c r="AO667" s="5"/>
      <c r="AP667" s="5"/>
      <c r="AV667"/>
      <c r="AW667"/>
      <c r="AX667"/>
      <c r="AY667"/>
      <c r="AZ667"/>
      <c r="BA667"/>
      <c r="BB667"/>
      <c r="BC667"/>
    </row>
    <row r="668" spans="1:55" x14ac:dyDescent="0.3">
      <c r="A668">
        <v>186</v>
      </c>
      <c r="C668">
        <v>683</v>
      </c>
      <c r="D668" s="1">
        <v>44762</v>
      </c>
      <c r="E668">
        <v>32400</v>
      </c>
      <c r="F668">
        <v>1</v>
      </c>
      <c r="G668">
        <v>11</v>
      </c>
      <c r="H668">
        <v>2</v>
      </c>
      <c r="I668" t="str">
        <f>_xlfn.XLOOKUP(ohrm_timesheet_item[[#This Row],[employee_id]],hs_hr_employee[emp_number],hs_hr_employee[Employee Name],"NF",0,1)</f>
        <v>x_Ajit Singh</v>
      </c>
      <c r="J668" t="str">
        <f>_xlfn.XLOOKUP(ohrm_timesheet_item[[#This Row],[project_id]],ohrm_project[project_id],ohrm_project[name],"NF",0,1)</f>
        <v>C210701-P1 [AMERICANA-Phase1]</v>
      </c>
      <c r="K668" t="str">
        <f>_xlfn.XLOOKUP(ohrm_timesheet_item[[#This Row],[activity_id]],ohrm_project_activity[activity_id],ohrm_project_activity[name],"NF",0,1)</f>
        <v>Development</v>
      </c>
      <c r="L668" s="5">
        <f>ohrm_timesheet_item[[#This Row],[duration]]/60/60</f>
        <v>9</v>
      </c>
      <c r="AI668" s="5"/>
      <c r="AJ668" s="5"/>
      <c r="AK668" s="5"/>
      <c r="AL668" s="5"/>
      <c r="AM668" s="5"/>
      <c r="AN668" s="5"/>
      <c r="AO668" s="5"/>
      <c r="AP668" s="5"/>
      <c r="AV668"/>
      <c r="AW668"/>
      <c r="AX668"/>
      <c r="AY668"/>
      <c r="AZ668"/>
      <c r="BA668"/>
      <c r="BB668"/>
      <c r="BC668"/>
    </row>
    <row r="669" spans="1:55" x14ac:dyDescent="0.3">
      <c r="A669">
        <v>186</v>
      </c>
      <c r="C669">
        <v>684</v>
      </c>
      <c r="D669" s="1">
        <v>44763</v>
      </c>
      <c r="E669">
        <v>32400</v>
      </c>
      <c r="F669">
        <v>1</v>
      </c>
      <c r="G669">
        <v>11</v>
      </c>
      <c r="H669">
        <v>2</v>
      </c>
      <c r="I669" t="str">
        <f>_xlfn.XLOOKUP(ohrm_timesheet_item[[#This Row],[employee_id]],hs_hr_employee[emp_number],hs_hr_employee[Employee Name],"NF",0,1)</f>
        <v>x_Ajit Singh</v>
      </c>
      <c r="J669" t="str">
        <f>_xlfn.XLOOKUP(ohrm_timesheet_item[[#This Row],[project_id]],ohrm_project[project_id],ohrm_project[name],"NF",0,1)</f>
        <v>C210701-P1 [AMERICANA-Phase1]</v>
      </c>
      <c r="K669" t="str">
        <f>_xlfn.XLOOKUP(ohrm_timesheet_item[[#This Row],[activity_id]],ohrm_project_activity[activity_id],ohrm_project_activity[name],"NF",0,1)</f>
        <v>Development</v>
      </c>
      <c r="L669" s="5">
        <f>ohrm_timesheet_item[[#This Row],[duration]]/60/60</f>
        <v>9</v>
      </c>
      <c r="AI669" s="5"/>
      <c r="AJ669" s="5"/>
      <c r="AK669" s="5"/>
      <c r="AL669" s="5"/>
      <c r="AM669" s="5"/>
      <c r="AN669" s="5"/>
      <c r="AO669" s="5"/>
      <c r="AP669" s="5"/>
      <c r="AV669"/>
      <c r="AW669"/>
      <c r="AX669"/>
      <c r="AY669"/>
      <c r="AZ669"/>
      <c r="BA669"/>
      <c r="BB669"/>
      <c r="BC669"/>
    </row>
    <row r="670" spans="1:55" x14ac:dyDescent="0.3">
      <c r="A670">
        <v>186</v>
      </c>
      <c r="C670">
        <v>685</v>
      </c>
      <c r="D670" s="1">
        <v>44764</v>
      </c>
      <c r="E670">
        <v>32400</v>
      </c>
      <c r="F670">
        <v>1</v>
      </c>
      <c r="G670">
        <v>11</v>
      </c>
      <c r="H670">
        <v>2</v>
      </c>
      <c r="I670" t="str">
        <f>_xlfn.XLOOKUP(ohrm_timesheet_item[[#This Row],[employee_id]],hs_hr_employee[emp_number],hs_hr_employee[Employee Name],"NF",0,1)</f>
        <v>x_Ajit Singh</v>
      </c>
      <c r="J670" t="str">
        <f>_xlfn.XLOOKUP(ohrm_timesheet_item[[#This Row],[project_id]],ohrm_project[project_id],ohrm_project[name],"NF",0,1)</f>
        <v>C210701-P1 [AMERICANA-Phase1]</v>
      </c>
      <c r="K670" t="str">
        <f>_xlfn.XLOOKUP(ohrm_timesheet_item[[#This Row],[activity_id]],ohrm_project_activity[activity_id],ohrm_project_activity[name],"NF",0,1)</f>
        <v>Development</v>
      </c>
      <c r="L670" s="5">
        <f>ohrm_timesheet_item[[#This Row],[duration]]/60/60</f>
        <v>9</v>
      </c>
      <c r="AI670" s="5"/>
      <c r="AJ670" s="5"/>
      <c r="AK670" s="5"/>
      <c r="AL670" s="5"/>
      <c r="AM670" s="5"/>
      <c r="AN670" s="5"/>
      <c r="AO670" s="5"/>
      <c r="AP670" s="5"/>
      <c r="AV670"/>
      <c r="AW670"/>
      <c r="AX670"/>
      <c r="AY670"/>
      <c r="AZ670"/>
      <c r="BA670"/>
      <c r="BB670"/>
      <c r="BC670"/>
    </row>
    <row r="671" spans="1:55" x14ac:dyDescent="0.3">
      <c r="A671">
        <v>185</v>
      </c>
      <c r="C671">
        <v>686</v>
      </c>
      <c r="D671" s="1">
        <v>44767</v>
      </c>
      <c r="E671">
        <v>32400</v>
      </c>
      <c r="F671">
        <v>1</v>
      </c>
      <c r="G671">
        <v>11</v>
      </c>
      <c r="H671">
        <v>2</v>
      </c>
      <c r="I671" t="str">
        <f>_xlfn.XLOOKUP(ohrm_timesheet_item[[#This Row],[employee_id]],hs_hr_employee[emp_number],hs_hr_employee[Employee Name],"NF",0,1)</f>
        <v>x_Ajit Singh</v>
      </c>
      <c r="J671" t="str">
        <f>_xlfn.XLOOKUP(ohrm_timesheet_item[[#This Row],[project_id]],ohrm_project[project_id],ohrm_project[name],"NF",0,1)</f>
        <v>C210701-P1 [AMERICANA-Phase1]</v>
      </c>
      <c r="K671" t="str">
        <f>_xlfn.XLOOKUP(ohrm_timesheet_item[[#This Row],[activity_id]],ohrm_project_activity[activity_id],ohrm_project_activity[name],"NF",0,1)</f>
        <v>Development</v>
      </c>
      <c r="L671" s="5">
        <f>ohrm_timesheet_item[[#This Row],[duration]]/60/60</f>
        <v>9</v>
      </c>
      <c r="AI671" s="5"/>
      <c r="AJ671" s="5"/>
      <c r="AK671" s="5"/>
      <c r="AL671" s="5"/>
      <c r="AM671" s="5"/>
      <c r="AN671" s="5"/>
      <c r="AO671" s="5"/>
      <c r="AP671" s="5"/>
      <c r="AV671"/>
      <c r="AW671"/>
      <c r="AX671"/>
      <c r="AY671"/>
      <c r="AZ671"/>
      <c r="BA671"/>
      <c r="BB671"/>
      <c r="BC671"/>
    </row>
    <row r="672" spans="1:55" x14ac:dyDescent="0.3">
      <c r="A672">
        <v>185</v>
      </c>
      <c r="C672">
        <v>687</v>
      </c>
      <c r="D672" s="1">
        <v>44768</v>
      </c>
      <c r="E672">
        <v>32400</v>
      </c>
      <c r="F672">
        <v>1</v>
      </c>
      <c r="G672">
        <v>11</v>
      </c>
      <c r="H672">
        <v>2</v>
      </c>
      <c r="I672" t="str">
        <f>_xlfn.XLOOKUP(ohrm_timesheet_item[[#This Row],[employee_id]],hs_hr_employee[emp_number],hs_hr_employee[Employee Name],"NF",0,1)</f>
        <v>x_Ajit Singh</v>
      </c>
      <c r="J672" t="str">
        <f>_xlfn.XLOOKUP(ohrm_timesheet_item[[#This Row],[project_id]],ohrm_project[project_id],ohrm_project[name],"NF",0,1)</f>
        <v>C210701-P1 [AMERICANA-Phase1]</v>
      </c>
      <c r="K672" t="str">
        <f>_xlfn.XLOOKUP(ohrm_timesheet_item[[#This Row],[activity_id]],ohrm_project_activity[activity_id],ohrm_project_activity[name],"NF",0,1)</f>
        <v>Development</v>
      </c>
      <c r="L672" s="5">
        <f>ohrm_timesheet_item[[#This Row],[duration]]/60/60</f>
        <v>9</v>
      </c>
      <c r="AI672" s="5"/>
      <c r="AJ672" s="5"/>
      <c r="AK672" s="5"/>
      <c r="AL672" s="5"/>
      <c r="AM672" s="5"/>
      <c r="AN672" s="5"/>
      <c r="AO672" s="5"/>
      <c r="AP672" s="5"/>
      <c r="AV672"/>
      <c r="AW672"/>
      <c r="AX672"/>
      <c r="AY672"/>
      <c r="AZ672"/>
      <c r="BA672"/>
      <c r="BB672"/>
      <c r="BC672"/>
    </row>
    <row r="673" spans="1:55" x14ac:dyDescent="0.3">
      <c r="A673">
        <v>185</v>
      </c>
      <c r="C673">
        <v>688</v>
      </c>
      <c r="D673" s="1">
        <v>44769</v>
      </c>
      <c r="E673">
        <v>32400</v>
      </c>
      <c r="F673">
        <v>1</v>
      </c>
      <c r="G673">
        <v>11</v>
      </c>
      <c r="H673">
        <v>2</v>
      </c>
      <c r="I673" t="str">
        <f>_xlfn.XLOOKUP(ohrm_timesheet_item[[#This Row],[employee_id]],hs_hr_employee[emp_number],hs_hr_employee[Employee Name],"NF",0,1)</f>
        <v>x_Ajit Singh</v>
      </c>
      <c r="J673" t="str">
        <f>_xlfn.XLOOKUP(ohrm_timesheet_item[[#This Row],[project_id]],ohrm_project[project_id],ohrm_project[name],"NF",0,1)</f>
        <v>C210701-P1 [AMERICANA-Phase1]</v>
      </c>
      <c r="K673" t="str">
        <f>_xlfn.XLOOKUP(ohrm_timesheet_item[[#This Row],[activity_id]],ohrm_project_activity[activity_id],ohrm_project_activity[name],"NF",0,1)</f>
        <v>Development</v>
      </c>
      <c r="L673" s="5">
        <f>ohrm_timesheet_item[[#This Row],[duration]]/60/60</f>
        <v>9</v>
      </c>
      <c r="AI673" s="5"/>
      <c r="AJ673" s="5"/>
      <c r="AK673" s="5"/>
      <c r="AL673" s="5"/>
      <c r="AM673" s="5"/>
      <c r="AN673" s="5"/>
      <c r="AO673" s="5"/>
      <c r="AP673" s="5"/>
      <c r="AV673"/>
      <c r="AW673"/>
      <c r="AX673"/>
      <c r="AY673"/>
      <c r="AZ673"/>
      <c r="BA673"/>
      <c r="BB673"/>
      <c r="BC673"/>
    </row>
    <row r="674" spans="1:55" x14ac:dyDescent="0.3">
      <c r="A674">
        <v>185</v>
      </c>
      <c r="C674">
        <v>689</v>
      </c>
      <c r="D674" s="1">
        <v>44770</v>
      </c>
      <c r="E674">
        <v>32400</v>
      </c>
      <c r="F674">
        <v>1</v>
      </c>
      <c r="G674">
        <v>11</v>
      </c>
      <c r="H674">
        <v>2</v>
      </c>
      <c r="I674" t="str">
        <f>_xlfn.XLOOKUP(ohrm_timesheet_item[[#This Row],[employee_id]],hs_hr_employee[emp_number],hs_hr_employee[Employee Name],"NF",0,1)</f>
        <v>x_Ajit Singh</v>
      </c>
      <c r="J674" t="str">
        <f>_xlfn.XLOOKUP(ohrm_timesheet_item[[#This Row],[project_id]],ohrm_project[project_id],ohrm_project[name],"NF",0,1)</f>
        <v>C210701-P1 [AMERICANA-Phase1]</v>
      </c>
      <c r="K674" t="str">
        <f>_xlfn.XLOOKUP(ohrm_timesheet_item[[#This Row],[activity_id]],ohrm_project_activity[activity_id],ohrm_project_activity[name],"NF",0,1)</f>
        <v>Development</v>
      </c>
      <c r="L674" s="5">
        <f>ohrm_timesheet_item[[#This Row],[duration]]/60/60</f>
        <v>9</v>
      </c>
      <c r="AI674" s="5"/>
      <c r="AJ674" s="5"/>
      <c r="AK674" s="5"/>
      <c r="AL674" s="5"/>
      <c r="AM674" s="5"/>
      <c r="AN674" s="5"/>
      <c r="AO674" s="5"/>
      <c r="AP674" s="5"/>
      <c r="AV674"/>
      <c r="AW674"/>
      <c r="AX674"/>
      <c r="AY674"/>
      <c r="AZ674"/>
      <c r="BA674"/>
      <c r="BB674"/>
      <c r="BC674"/>
    </row>
    <row r="675" spans="1:55" x14ac:dyDescent="0.3">
      <c r="A675">
        <v>185</v>
      </c>
      <c r="C675">
        <v>690</v>
      </c>
      <c r="D675" s="1">
        <v>44771</v>
      </c>
      <c r="E675">
        <v>32400</v>
      </c>
      <c r="F675">
        <v>1</v>
      </c>
      <c r="G675">
        <v>11</v>
      </c>
      <c r="H675">
        <v>2</v>
      </c>
      <c r="I675" t="str">
        <f>_xlfn.XLOOKUP(ohrm_timesheet_item[[#This Row],[employee_id]],hs_hr_employee[emp_number],hs_hr_employee[Employee Name],"NF",0,1)</f>
        <v>x_Ajit Singh</v>
      </c>
      <c r="J675" t="str">
        <f>_xlfn.XLOOKUP(ohrm_timesheet_item[[#This Row],[project_id]],ohrm_project[project_id],ohrm_project[name],"NF",0,1)</f>
        <v>C210701-P1 [AMERICANA-Phase1]</v>
      </c>
      <c r="K675" t="str">
        <f>_xlfn.XLOOKUP(ohrm_timesheet_item[[#This Row],[activity_id]],ohrm_project_activity[activity_id],ohrm_project_activity[name],"NF",0,1)</f>
        <v>Development</v>
      </c>
      <c r="L675" s="5">
        <f>ohrm_timesheet_item[[#This Row],[duration]]/60/60</f>
        <v>9</v>
      </c>
      <c r="AI675" s="5"/>
      <c r="AJ675" s="5"/>
      <c r="AK675" s="5"/>
      <c r="AL675" s="5"/>
      <c r="AM675" s="5"/>
      <c r="AN675" s="5"/>
      <c r="AO675" s="5"/>
      <c r="AP675" s="5"/>
      <c r="AV675"/>
      <c r="AW675"/>
      <c r="AX675"/>
      <c r="AY675"/>
      <c r="AZ675"/>
      <c r="BA675"/>
      <c r="BB675"/>
      <c r="BC675"/>
    </row>
    <row r="676" spans="1:55" x14ac:dyDescent="0.3">
      <c r="A676">
        <v>184</v>
      </c>
      <c r="C676">
        <v>691</v>
      </c>
      <c r="D676" s="1">
        <v>44774</v>
      </c>
      <c r="E676">
        <v>32400</v>
      </c>
      <c r="F676">
        <v>1</v>
      </c>
      <c r="G676">
        <v>11</v>
      </c>
      <c r="H676">
        <v>2</v>
      </c>
      <c r="I676" t="str">
        <f>_xlfn.XLOOKUP(ohrm_timesheet_item[[#This Row],[employee_id]],hs_hr_employee[emp_number],hs_hr_employee[Employee Name],"NF",0,1)</f>
        <v>x_Ajit Singh</v>
      </c>
      <c r="J676" t="str">
        <f>_xlfn.XLOOKUP(ohrm_timesheet_item[[#This Row],[project_id]],ohrm_project[project_id],ohrm_project[name],"NF",0,1)</f>
        <v>C210701-P1 [AMERICANA-Phase1]</v>
      </c>
      <c r="K676" t="str">
        <f>_xlfn.XLOOKUP(ohrm_timesheet_item[[#This Row],[activity_id]],ohrm_project_activity[activity_id],ohrm_project_activity[name],"NF",0,1)</f>
        <v>Development</v>
      </c>
      <c r="L676" s="5">
        <f>ohrm_timesheet_item[[#This Row],[duration]]/60/60</f>
        <v>9</v>
      </c>
      <c r="AI676" s="5"/>
      <c r="AJ676" s="5"/>
      <c r="AK676" s="5"/>
      <c r="AL676" s="5"/>
      <c r="AM676" s="5"/>
      <c r="AN676" s="5"/>
      <c r="AO676" s="5"/>
      <c r="AP676" s="5"/>
      <c r="AV676"/>
      <c r="AW676"/>
      <c r="AX676"/>
      <c r="AY676"/>
      <c r="AZ676"/>
      <c r="BA676"/>
      <c r="BB676"/>
      <c r="BC676"/>
    </row>
    <row r="677" spans="1:55" x14ac:dyDescent="0.3">
      <c r="A677">
        <v>184</v>
      </c>
      <c r="C677">
        <v>692</v>
      </c>
      <c r="D677" s="1">
        <v>44775</v>
      </c>
      <c r="E677">
        <v>32400</v>
      </c>
      <c r="F677">
        <v>1</v>
      </c>
      <c r="G677">
        <v>11</v>
      </c>
      <c r="H677">
        <v>2</v>
      </c>
      <c r="I677" t="str">
        <f>_xlfn.XLOOKUP(ohrm_timesheet_item[[#This Row],[employee_id]],hs_hr_employee[emp_number],hs_hr_employee[Employee Name],"NF",0,1)</f>
        <v>x_Ajit Singh</v>
      </c>
      <c r="J677" t="str">
        <f>_xlfn.XLOOKUP(ohrm_timesheet_item[[#This Row],[project_id]],ohrm_project[project_id],ohrm_project[name],"NF",0,1)</f>
        <v>C210701-P1 [AMERICANA-Phase1]</v>
      </c>
      <c r="K677" t="str">
        <f>_xlfn.XLOOKUP(ohrm_timesheet_item[[#This Row],[activity_id]],ohrm_project_activity[activity_id],ohrm_project_activity[name],"NF",0,1)</f>
        <v>Development</v>
      </c>
      <c r="L677" s="5">
        <f>ohrm_timesheet_item[[#This Row],[duration]]/60/60</f>
        <v>9</v>
      </c>
      <c r="AI677" s="5"/>
      <c r="AJ677" s="5"/>
      <c r="AK677" s="5"/>
      <c r="AL677" s="5"/>
      <c r="AM677" s="5"/>
      <c r="AN677" s="5"/>
      <c r="AO677" s="5"/>
      <c r="AP677" s="5"/>
      <c r="AV677"/>
      <c r="AW677"/>
      <c r="AX677"/>
      <c r="AY677"/>
      <c r="AZ677"/>
      <c r="BA677"/>
      <c r="BB677"/>
      <c r="BC677"/>
    </row>
    <row r="678" spans="1:55" x14ac:dyDescent="0.3">
      <c r="A678">
        <v>184</v>
      </c>
      <c r="C678">
        <v>693</v>
      </c>
      <c r="D678" s="1">
        <v>44776</v>
      </c>
      <c r="E678">
        <v>32400</v>
      </c>
      <c r="F678">
        <v>1</v>
      </c>
      <c r="G678">
        <v>11</v>
      </c>
      <c r="H678">
        <v>2</v>
      </c>
      <c r="I678" t="str">
        <f>_xlfn.XLOOKUP(ohrm_timesheet_item[[#This Row],[employee_id]],hs_hr_employee[emp_number],hs_hr_employee[Employee Name],"NF",0,1)</f>
        <v>x_Ajit Singh</v>
      </c>
      <c r="J678" t="str">
        <f>_xlfn.XLOOKUP(ohrm_timesheet_item[[#This Row],[project_id]],ohrm_project[project_id],ohrm_project[name],"NF",0,1)</f>
        <v>C210701-P1 [AMERICANA-Phase1]</v>
      </c>
      <c r="K678" t="str">
        <f>_xlfn.XLOOKUP(ohrm_timesheet_item[[#This Row],[activity_id]],ohrm_project_activity[activity_id],ohrm_project_activity[name],"NF",0,1)</f>
        <v>Development</v>
      </c>
      <c r="L678" s="5">
        <f>ohrm_timesheet_item[[#This Row],[duration]]/60/60</f>
        <v>9</v>
      </c>
      <c r="AI678" s="5"/>
      <c r="AJ678" s="5"/>
      <c r="AK678" s="5"/>
      <c r="AL678" s="5"/>
      <c r="AM678" s="5"/>
      <c r="AN678" s="5"/>
      <c r="AO678" s="5"/>
      <c r="AP678" s="5"/>
      <c r="AV678"/>
      <c r="AW678"/>
      <c r="AX678"/>
      <c r="AY678"/>
      <c r="AZ678"/>
      <c r="BA678"/>
      <c r="BB678"/>
      <c r="BC678"/>
    </row>
    <row r="679" spans="1:55" x14ac:dyDescent="0.3">
      <c r="A679">
        <v>219</v>
      </c>
      <c r="B679" t="s">
        <v>924</v>
      </c>
      <c r="C679">
        <v>694</v>
      </c>
      <c r="D679" s="1">
        <v>44774</v>
      </c>
      <c r="E679">
        <v>32400</v>
      </c>
      <c r="F679">
        <v>3</v>
      </c>
      <c r="G679">
        <v>14</v>
      </c>
      <c r="H679">
        <v>50</v>
      </c>
      <c r="I679" t="str">
        <f>_xlfn.XLOOKUP(ohrm_timesheet_item[[#This Row],[employee_id]],hs_hr_employee[emp_number],hs_hr_employee[Employee Name],"NF",0,1)</f>
        <v>Amol Jalda</v>
      </c>
      <c r="J679" t="str">
        <f>_xlfn.XLOOKUP(ohrm_timesheet_item[[#This Row],[project_id]],ohrm_project[project_id],ohrm_project[name],"NF",0,1)</f>
        <v>C220402-P1 [JAKSON-AD-M365]</v>
      </c>
      <c r="K679" t="str">
        <f>_xlfn.XLOOKUP(ohrm_timesheet_item[[#This Row],[activity_id]],ohrm_project_activity[activity_id],ohrm_project_activity[name],"NF",0,1)</f>
        <v>O365 Migration</v>
      </c>
      <c r="L679" s="5">
        <f>ohrm_timesheet_item[[#This Row],[duration]]/60/60</f>
        <v>9</v>
      </c>
      <c r="AI679" s="5"/>
      <c r="AJ679" s="5"/>
      <c r="AK679" s="5"/>
      <c r="AL679" s="5"/>
      <c r="AM679" s="5"/>
      <c r="AN679" s="5"/>
      <c r="AO679" s="5"/>
      <c r="AP679" s="5"/>
      <c r="AV679"/>
      <c r="AW679"/>
      <c r="AX679"/>
      <c r="AY679"/>
      <c r="AZ679"/>
      <c r="BA679"/>
      <c r="BB679"/>
      <c r="BC679"/>
    </row>
    <row r="680" spans="1:55" x14ac:dyDescent="0.3">
      <c r="A680">
        <v>219</v>
      </c>
      <c r="B680" t="s">
        <v>924</v>
      </c>
      <c r="C680">
        <v>695</v>
      </c>
      <c r="D680" s="1">
        <v>44775</v>
      </c>
      <c r="E680">
        <v>32400</v>
      </c>
      <c r="F680">
        <v>3</v>
      </c>
      <c r="G680">
        <v>14</v>
      </c>
      <c r="H680">
        <v>50</v>
      </c>
      <c r="I680" t="str">
        <f>_xlfn.XLOOKUP(ohrm_timesheet_item[[#This Row],[employee_id]],hs_hr_employee[emp_number],hs_hr_employee[Employee Name],"NF",0,1)</f>
        <v>Amol Jalda</v>
      </c>
      <c r="J680" t="str">
        <f>_xlfn.XLOOKUP(ohrm_timesheet_item[[#This Row],[project_id]],ohrm_project[project_id],ohrm_project[name],"NF",0,1)</f>
        <v>C220402-P1 [JAKSON-AD-M365]</v>
      </c>
      <c r="K680" t="str">
        <f>_xlfn.XLOOKUP(ohrm_timesheet_item[[#This Row],[activity_id]],ohrm_project_activity[activity_id],ohrm_project_activity[name],"NF",0,1)</f>
        <v>O365 Migration</v>
      </c>
      <c r="L680" s="5">
        <f>ohrm_timesheet_item[[#This Row],[duration]]/60/60</f>
        <v>9</v>
      </c>
      <c r="AI680" s="5"/>
      <c r="AJ680" s="5"/>
      <c r="AK680" s="5"/>
      <c r="AL680" s="5"/>
      <c r="AM680" s="5"/>
      <c r="AN680" s="5"/>
      <c r="AO680" s="5"/>
      <c r="AP680" s="5"/>
      <c r="AV680"/>
      <c r="AW680"/>
      <c r="AX680"/>
      <c r="AY680"/>
      <c r="AZ680"/>
      <c r="BA680"/>
      <c r="BB680"/>
      <c r="BC680"/>
    </row>
    <row r="681" spans="1:55" x14ac:dyDescent="0.3">
      <c r="A681">
        <v>219</v>
      </c>
      <c r="B681" t="s">
        <v>924</v>
      </c>
      <c r="C681">
        <v>696</v>
      </c>
      <c r="D681" s="1">
        <v>44776</v>
      </c>
      <c r="E681">
        <v>32400</v>
      </c>
      <c r="F681">
        <v>3</v>
      </c>
      <c r="G681">
        <v>14</v>
      </c>
      <c r="H681">
        <v>50</v>
      </c>
      <c r="I681" t="str">
        <f>_xlfn.XLOOKUP(ohrm_timesheet_item[[#This Row],[employee_id]],hs_hr_employee[emp_number],hs_hr_employee[Employee Name],"NF",0,1)</f>
        <v>Amol Jalda</v>
      </c>
      <c r="J681" t="str">
        <f>_xlfn.XLOOKUP(ohrm_timesheet_item[[#This Row],[project_id]],ohrm_project[project_id],ohrm_project[name],"NF",0,1)</f>
        <v>C220402-P1 [JAKSON-AD-M365]</v>
      </c>
      <c r="K681" t="str">
        <f>_xlfn.XLOOKUP(ohrm_timesheet_item[[#This Row],[activity_id]],ohrm_project_activity[activity_id],ohrm_project_activity[name],"NF",0,1)</f>
        <v>O365 Migration</v>
      </c>
      <c r="L681" s="5">
        <f>ohrm_timesheet_item[[#This Row],[duration]]/60/60</f>
        <v>9</v>
      </c>
      <c r="AI681" s="5"/>
      <c r="AJ681" s="5"/>
      <c r="AK681" s="5"/>
      <c r="AL681" s="5"/>
      <c r="AM681" s="5"/>
      <c r="AN681" s="5"/>
      <c r="AO681" s="5"/>
      <c r="AP681" s="5"/>
      <c r="AV681"/>
      <c r="AW681"/>
      <c r="AX681"/>
      <c r="AY681"/>
      <c r="AZ681"/>
      <c r="BA681"/>
      <c r="BB681"/>
      <c r="BC681"/>
    </row>
    <row r="682" spans="1:55" x14ac:dyDescent="0.3">
      <c r="A682">
        <v>219</v>
      </c>
      <c r="B682" t="s">
        <v>924</v>
      </c>
      <c r="C682">
        <v>697</v>
      </c>
      <c r="D682" s="1">
        <v>44777</v>
      </c>
      <c r="E682">
        <v>32400</v>
      </c>
      <c r="F682">
        <v>3</v>
      </c>
      <c r="G682">
        <v>14</v>
      </c>
      <c r="H682">
        <v>50</v>
      </c>
      <c r="I682" t="str">
        <f>_xlfn.XLOOKUP(ohrm_timesheet_item[[#This Row],[employee_id]],hs_hr_employee[emp_number],hs_hr_employee[Employee Name],"NF",0,1)</f>
        <v>Amol Jalda</v>
      </c>
      <c r="J682" t="str">
        <f>_xlfn.XLOOKUP(ohrm_timesheet_item[[#This Row],[project_id]],ohrm_project[project_id],ohrm_project[name],"NF",0,1)</f>
        <v>C220402-P1 [JAKSON-AD-M365]</v>
      </c>
      <c r="K682" t="str">
        <f>_xlfn.XLOOKUP(ohrm_timesheet_item[[#This Row],[activity_id]],ohrm_project_activity[activity_id],ohrm_project_activity[name],"NF",0,1)</f>
        <v>O365 Migration</v>
      </c>
      <c r="L682" s="5">
        <f>ohrm_timesheet_item[[#This Row],[duration]]/60/60</f>
        <v>9</v>
      </c>
      <c r="AI682" s="5"/>
      <c r="AJ682" s="5"/>
      <c r="AK682" s="5"/>
      <c r="AL682" s="5"/>
      <c r="AM682" s="5"/>
      <c r="AN682" s="5"/>
      <c r="AO682" s="5"/>
      <c r="AP682" s="5"/>
      <c r="AV682"/>
      <c r="AW682"/>
      <c r="AX682"/>
      <c r="AY682"/>
      <c r="AZ682"/>
      <c r="BA682"/>
      <c r="BB682"/>
      <c r="BC682"/>
    </row>
    <row r="683" spans="1:55" x14ac:dyDescent="0.3">
      <c r="A683">
        <v>219</v>
      </c>
      <c r="B683" t="s">
        <v>924</v>
      </c>
      <c r="C683">
        <v>698</v>
      </c>
      <c r="D683" s="1">
        <v>44778</v>
      </c>
      <c r="E683">
        <v>32400</v>
      </c>
      <c r="F683">
        <v>3</v>
      </c>
      <c r="G683">
        <v>14</v>
      </c>
      <c r="H683">
        <v>50</v>
      </c>
      <c r="I683" t="str">
        <f>_xlfn.XLOOKUP(ohrm_timesheet_item[[#This Row],[employee_id]],hs_hr_employee[emp_number],hs_hr_employee[Employee Name],"NF",0,1)</f>
        <v>Amol Jalda</v>
      </c>
      <c r="J683" t="str">
        <f>_xlfn.XLOOKUP(ohrm_timesheet_item[[#This Row],[project_id]],ohrm_project[project_id],ohrm_project[name],"NF",0,1)</f>
        <v>C220402-P1 [JAKSON-AD-M365]</v>
      </c>
      <c r="K683" t="str">
        <f>_xlfn.XLOOKUP(ohrm_timesheet_item[[#This Row],[activity_id]],ohrm_project_activity[activity_id],ohrm_project_activity[name],"NF",0,1)</f>
        <v>O365 Migration</v>
      </c>
      <c r="L683" s="5">
        <f>ohrm_timesheet_item[[#This Row],[duration]]/60/60</f>
        <v>9</v>
      </c>
      <c r="AI683" s="5"/>
      <c r="AJ683" s="5"/>
      <c r="AK683" s="5"/>
      <c r="AL683" s="5"/>
      <c r="AM683" s="5"/>
      <c r="AN683" s="5"/>
      <c r="AO683" s="5"/>
      <c r="AP683" s="5"/>
      <c r="AV683"/>
      <c r="AW683"/>
      <c r="AX683"/>
      <c r="AY683"/>
      <c r="AZ683"/>
      <c r="BA683"/>
      <c r="BB683"/>
      <c r="BC683"/>
    </row>
    <row r="684" spans="1:55" x14ac:dyDescent="0.3">
      <c r="A684">
        <v>182</v>
      </c>
      <c r="C684">
        <v>699</v>
      </c>
      <c r="D684" s="1">
        <v>44774</v>
      </c>
      <c r="E684">
        <v>32400</v>
      </c>
      <c r="F684">
        <v>3</v>
      </c>
      <c r="G684">
        <v>7</v>
      </c>
      <c r="H684">
        <v>50</v>
      </c>
      <c r="I684" t="str">
        <f>_xlfn.XLOOKUP(ohrm_timesheet_item[[#This Row],[employee_id]],hs_hr_employee[emp_number],hs_hr_employee[Employee Name],"NF",0,1)</f>
        <v>Shekhar Sharma</v>
      </c>
      <c r="J684" t="str">
        <f>_xlfn.XLOOKUP(ohrm_timesheet_item[[#This Row],[project_id]],ohrm_project[project_id],ohrm_project[name],"NF",0,1)</f>
        <v>C220402-P1 [JAKSON-AD-M365]</v>
      </c>
      <c r="K684" t="str">
        <f>_xlfn.XLOOKUP(ohrm_timesheet_item[[#This Row],[activity_id]],ohrm_project_activity[activity_id],ohrm_project_activity[name],"NF",0,1)</f>
        <v>O365 Migration</v>
      </c>
      <c r="L684" s="5">
        <f>ohrm_timesheet_item[[#This Row],[duration]]/60/60</f>
        <v>9</v>
      </c>
      <c r="AI684" s="5"/>
      <c r="AJ684" s="5"/>
      <c r="AK684" s="5"/>
      <c r="AL684" s="5"/>
      <c r="AM684" s="5"/>
      <c r="AN684" s="5"/>
      <c r="AO684" s="5"/>
      <c r="AP684" s="5"/>
      <c r="AV684"/>
      <c r="AW684"/>
      <c r="AX684"/>
      <c r="AY684"/>
      <c r="AZ684"/>
      <c r="BA684"/>
      <c r="BB684"/>
      <c r="BC684"/>
    </row>
    <row r="685" spans="1:55" x14ac:dyDescent="0.3">
      <c r="A685">
        <v>182</v>
      </c>
      <c r="C685">
        <v>700</v>
      </c>
      <c r="D685" s="1">
        <v>44775</v>
      </c>
      <c r="E685">
        <v>32400</v>
      </c>
      <c r="F685">
        <v>3</v>
      </c>
      <c r="G685">
        <v>7</v>
      </c>
      <c r="H685">
        <v>50</v>
      </c>
      <c r="I685" t="str">
        <f>_xlfn.XLOOKUP(ohrm_timesheet_item[[#This Row],[employee_id]],hs_hr_employee[emp_number],hs_hr_employee[Employee Name],"NF",0,1)</f>
        <v>Shekhar Sharma</v>
      </c>
      <c r="J685" t="str">
        <f>_xlfn.XLOOKUP(ohrm_timesheet_item[[#This Row],[project_id]],ohrm_project[project_id],ohrm_project[name],"NF",0,1)</f>
        <v>C220402-P1 [JAKSON-AD-M365]</v>
      </c>
      <c r="K685" t="str">
        <f>_xlfn.XLOOKUP(ohrm_timesheet_item[[#This Row],[activity_id]],ohrm_project_activity[activity_id],ohrm_project_activity[name],"NF",0,1)</f>
        <v>O365 Migration</v>
      </c>
      <c r="L685" s="5">
        <f>ohrm_timesheet_item[[#This Row],[duration]]/60/60</f>
        <v>9</v>
      </c>
      <c r="AI685" s="5"/>
      <c r="AJ685" s="5"/>
      <c r="AK685" s="5"/>
      <c r="AL685" s="5"/>
      <c r="AM685" s="5"/>
      <c r="AN685" s="5"/>
      <c r="AO685" s="5"/>
      <c r="AP685" s="5"/>
      <c r="AV685"/>
      <c r="AW685"/>
      <c r="AX685"/>
      <c r="AY685"/>
      <c r="AZ685"/>
      <c r="BA685"/>
      <c r="BB685"/>
      <c r="BC685"/>
    </row>
    <row r="686" spans="1:55" x14ac:dyDescent="0.3">
      <c r="A686">
        <v>182</v>
      </c>
      <c r="C686">
        <v>701</v>
      </c>
      <c r="D686" s="1">
        <v>44776</v>
      </c>
      <c r="E686">
        <v>32400</v>
      </c>
      <c r="F686">
        <v>3</v>
      </c>
      <c r="G686">
        <v>7</v>
      </c>
      <c r="H686">
        <v>50</v>
      </c>
      <c r="I686" t="str">
        <f>_xlfn.XLOOKUP(ohrm_timesheet_item[[#This Row],[employee_id]],hs_hr_employee[emp_number],hs_hr_employee[Employee Name],"NF",0,1)</f>
        <v>Shekhar Sharma</v>
      </c>
      <c r="J686" t="str">
        <f>_xlfn.XLOOKUP(ohrm_timesheet_item[[#This Row],[project_id]],ohrm_project[project_id],ohrm_project[name],"NF",0,1)</f>
        <v>C220402-P1 [JAKSON-AD-M365]</v>
      </c>
      <c r="K686" t="str">
        <f>_xlfn.XLOOKUP(ohrm_timesheet_item[[#This Row],[activity_id]],ohrm_project_activity[activity_id],ohrm_project_activity[name],"NF",0,1)</f>
        <v>O365 Migration</v>
      </c>
      <c r="L686" s="5">
        <f>ohrm_timesheet_item[[#This Row],[duration]]/60/60</f>
        <v>9</v>
      </c>
      <c r="AI686" s="5"/>
      <c r="AJ686" s="5"/>
      <c r="AK686" s="5"/>
      <c r="AL686" s="5"/>
      <c r="AM686" s="5"/>
      <c r="AN686" s="5"/>
      <c r="AO686" s="5"/>
      <c r="AP686" s="5"/>
      <c r="AV686"/>
      <c r="AW686"/>
      <c r="AX686"/>
      <c r="AY686"/>
      <c r="AZ686"/>
      <c r="BA686"/>
      <c r="BB686"/>
      <c r="BC686"/>
    </row>
    <row r="687" spans="1:55" x14ac:dyDescent="0.3">
      <c r="A687">
        <v>182</v>
      </c>
      <c r="C687">
        <v>702</v>
      </c>
      <c r="D687" s="1">
        <v>44777</v>
      </c>
      <c r="E687">
        <v>32400</v>
      </c>
      <c r="F687">
        <v>3</v>
      </c>
      <c r="G687">
        <v>7</v>
      </c>
      <c r="H687">
        <v>50</v>
      </c>
      <c r="I687" t="str">
        <f>_xlfn.XLOOKUP(ohrm_timesheet_item[[#This Row],[employee_id]],hs_hr_employee[emp_number],hs_hr_employee[Employee Name],"NF",0,1)</f>
        <v>Shekhar Sharma</v>
      </c>
      <c r="J687" t="str">
        <f>_xlfn.XLOOKUP(ohrm_timesheet_item[[#This Row],[project_id]],ohrm_project[project_id],ohrm_project[name],"NF",0,1)</f>
        <v>C220402-P1 [JAKSON-AD-M365]</v>
      </c>
      <c r="K687" t="str">
        <f>_xlfn.XLOOKUP(ohrm_timesheet_item[[#This Row],[activity_id]],ohrm_project_activity[activity_id],ohrm_project_activity[name],"NF",0,1)</f>
        <v>O365 Migration</v>
      </c>
      <c r="L687" s="5">
        <f>ohrm_timesheet_item[[#This Row],[duration]]/60/60</f>
        <v>9</v>
      </c>
      <c r="AI687" s="5"/>
      <c r="AJ687" s="5"/>
      <c r="AK687" s="5"/>
      <c r="AL687" s="5"/>
      <c r="AM687" s="5"/>
      <c r="AN687" s="5"/>
      <c r="AO687" s="5"/>
      <c r="AP687" s="5"/>
      <c r="AV687"/>
      <c r="AW687"/>
      <c r="AX687"/>
      <c r="AY687"/>
      <c r="AZ687"/>
      <c r="BA687"/>
      <c r="BB687"/>
      <c r="BC687"/>
    </row>
    <row r="688" spans="1:55" x14ac:dyDescent="0.3">
      <c r="A688">
        <v>182</v>
      </c>
      <c r="C688">
        <v>703</v>
      </c>
      <c r="D688" s="1">
        <v>44778</v>
      </c>
      <c r="E688">
        <v>32400</v>
      </c>
      <c r="F688">
        <v>3</v>
      </c>
      <c r="G688">
        <v>7</v>
      </c>
      <c r="H688">
        <v>50</v>
      </c>
      <c r="I688" t="str">
        <f>_xlfn.XLOOKUP(ohrm_timesheet_item[[#This Row],[employee_id]],hs_hr_employee[emp_number],hs_hr_employee[Employee Name],"NF",0,1)</f>
        <v>Shekhar Sharma</v>
      </c>
      <c r="J688" t="str">
        <f>_xlfn.XLOOKUP(ohrm_timesheet_item[[#This Row],[project_id]],ohrm_project[project_id],ohrm_project[name],"NF",0,1)</f>
        <v>C220402-P1 [JAKSON-AD-M365]</v>
      </c>
      <c r="K688" t="str">
        <f>_xlfn.XLOOKUP(ohrm_timesheet_item[[#This Row],[activity_id]],ohrm_project_activity[activity_id],ohrm_project_activity[name],"NF",0,1)</f>
        <v>O365 Migration</v>
      </c>
      <c r="L688" s="5">
        <f>ohrm_timesheet_item[[#This Row],[duration]]/60/60</f>
        <v>9</v>
      </c>
      <c r="AI688" s="5"/>
      <c r="AJ688" s="5"/>
      <c r="AK688" s="5"/>
      <c r="AL688" s="5"/>
      <c r="AM688" s="5"/>
      <c r="AN688" s="5"/>
      <c r="AO688" s="5"/>
      <c r="AP688" s="5"/>
      <c r="AV688"/>
      <c r="AW688"/>
      <c r="AX688"/>
      <c r="AY688"/>
      <c r="AZ688"/>
      <c r="BA688"/>
      <c r="BB688"/>
      <c r="BC688"/>
    </row>
    <row r="689" spans="1:55" x14ac:dyDescent="0.3">
      <c r="A689">
        <v>227</v>
      </c>
      <c r="C689">
        <v>704</v>
      </c>
      <c r="D689" s="1">
        <v>44725</v>
      </c>
      <c r="E689">
        <v>32400</v>
      </c>
      <c r="F689">
        <v>3</v>
      </c>
      <c r="G689">
        <v>15</v>
      </c>
      <c r="H689">
        <v>50</v>
      </c>
      <c r="I689" t="str">
        <f>_xlfn.XLOOKUP(ohrm_timesheet_item[[#This Row],[employee_id]],hs_hr_employee[emp_number],hs_hr_employee[Employee Name],"NF",0,1)</f>
        <v>Gaurav Kokcha</v>
      </c>
      <c r="J689" t="str">
        <f>_xlfn.XLOOKUP(ohrm_timesheet_item[[#This Row],[project_id]],ohrm_project[project_id],ohrm_project[name],"NF",0,1)</f>
        <v>C220402-P1 [JAKSON-AD-M365]</v>
      </c>
      <c r="K689" t="str">
        <f>_xlfn.XLOOKUP(ohrm_timesheet_item[[#This Row],[activity_id]],ohrm_project_activity[activity_id],ohrm_project_activity[name],"NF",0,1)</f>
        <v>O365 Migration</v>
      </c>
      <c r="L689" s="5">
        <f>ohrm_timesheet_item[[#This Row],[duration]]/60/60</f>
        <v>9</v>
      </c>
      <c r="AI689" s="5"/>
      <c r="AJ689" s="5"/>
      <c r="AK689" s="5"/>
      <c r="AL689" s="5"/>
      <c r="AM689" s="5"/>
      <c r="AN689" s="5"/>
      <c r="AO689" s="5"/>
      <c r="AP689" s="5"/>
      <c r="AV689"/>
      <c r="AW689"/>
      <c r="AX689"/>
      <c r="AY689"/>
      <c r="AZ689"/>
      <c r="BA689"/>
      <c r="BB689"/>
      <c r="BC689"/>
    </row>
    <row r="690" spans="1:55" x14ac:dyDescent="0.3">
      <c r="A690">
        <v>227</v>
      </c>
      <c r="C690">
        <v>705</v>
      </c>
      <c r="D690" s="1">
        <v>44726</v>
      </c>
      <c r="E690">
        <v>32400</v>
      </c>
      <c r="F690">
        <v>3</v>
      </c>
      <c r="G690">
        <v>15</v>
      </c>
      <c r="H690">
        <v>50</v>
      </c>
      <c r="I690" t="str">
        <f>_xlfn.XLOOKUP(ohrm_timesheet_item[[#This Row],[employee_id]],hs_hr_employee[emp_number],hs_hr_employee[Employee Name],"NF",0,1)</f>
        <v>Gaurav Kokcha</v>
      </c>
      <c r="J690" t="str">
        <f>_xlfn.XLOOKUP(ohrm_timesheet_item[[#This Row],[project_id]],ohrm_project[project_id],ohrm_project[name],"NF",0,1)</f>
        <v>C220402-P1 [JAKSON-AD-M365]</v>
      </c>
      <c r="K690" t="str">
        <f>_xlfn.XLOOKUP(ohrm_timesheet_item[[#This Row],[activity_id]],ohrm_project_activity[activity_id],ohrm_project_activity[name],"NF",0,1)</f>
        <v>O365 Migration</v>
      </c>
      <c r="L690" s="5">
        <f>ohrm_timesheet_item[[#This Row],[duration]]/60/60</f>
        <v>9</v>
      </c>
      <c r="AI690" s="5"/>
      <c r="AJ690" s="5"/>
      <c r="AK690" s="5"/>
      <c r="AL690" s="5"/>
      <c r="AM690" s="5"/>
      <c r="AN690" s="5"/>
      <c r="AO690" s="5"/>
      <c r="AP690" s="5"/>
      <c r="AV690"/>
      <c r="AW690"/>
      <c r="AX690"/>
      <c r="AY690"/>
      <c r="AZ690"/>
      <c r="BA690"/>
      <c r="BB690"/>
      <c r="BC690"/>
    </row>
    <row r="691" spans="1:55" x14ac:dyDescent="0.3">
      <c r="A691">
        <v>227</v>
      </c>
      <c r="C691">
        <v>706</v>
      </c>
      <c r="D691" s="1">
        <v>44727</v>
      </c>
      <c r="E691">
        <v>32400</v>
      </c>
      <c r="F691">
        <v>3</v>
      </c>
      <c r="G691">
        <v>15</v>
      </c>
      <c r="H691">
        <v>50</v>
      </c>
      <c r="I691" t="str">
        <f>_xlfn.XLOOKUP(ohrm_timesheet_item[[#This Row],[employee_id]],hs_hr_employee[emp_number],hs_hr_employee[Employee Name],"NF",0,1)</f>
        <v>Gaurav Kokcha</v>
      </c>
      <c r="J691" t="str">
        <f>_xlfn.XLOOKUP(ohrm_timesheet_item[[#This Row],[project_id]],ohrm_project[project_id],ohrm_project[name],"NF",0,1)</f>
        <v>C220402-P1 [JAKSON-AD-M365]</v>
      </c>
      <c r="K691" t="str">
        <f>_xlfn.XLOOKUP(ohrm_timesheet_item[[#This Row],[activity_id]],ohrm_project_activity[activity_id],ohrm_project_activity[name],"NF",0,1)</f>
        <v>O365 Migration</v>
      </c>
      <c r="L691" s="5">
        <f>ohrm_timesheet_item[[#This Row],[duration]]/60/60</f>
        <v>9</v>
      </c>
      <c r="AI691" s="5"/>
      <c r="AJ691" s="5"/>
      <c r="AK691" s="5"/>
      <c r="AL691" s="5"/>
      <c r="AM691" s="5"/>
      <c r="AN691" s="5"/>
      <c r="AO691" s="5"/>
      <c r="AP691" s="5"/>
      <c r="AV691"/>
      <c r="AW691"/>
      <c r="AX691"/>
      <c r="AY691"/>
      <c r="AZ691"/>
      <c r="BA691"/>
      <c r="BB691"/>
      <c r="BC691"/>
    </row>
    <row r="692" spans="1:55" x14ac:dyDescent="0.3">
      <c r="A692">
        <v>227</v>
      </c>
      <c r="C692">
        <v>707</v>
      </c>
      <c r="D692" s="1">
        <v>44728</v>
      </c>
      <c r="E692">
        <v>32400</v>
      </c>
      <c r="F692">
        <v>3</v>
      </c>
      <c r="G692">
        <v>15</v>
      </c>
      <c r="H692">
        <v>50</v>
      </c>
      <c r="I692" t="str">
        <f>_xlfn.XLOOKUP(ohrm_timesheet_item[[#This Row],[employee_id]],hs_hr_employee[emp_number],hs_hr_employee[Employee Name],"NF",0,1)</f>
        <v>Gaurav Kokcha</v>
      </c>
      <c r="J692" t="str">
        <f>_xlfn.XLOOKUP(ohrm_timesheet_item[[#This Row],[project_id]],ohrm_project[project_id],ohrm_project[name],"NF",0,1)</f>
        <v>C220402-P1 [JAKSON-AD-M365]</v>
      </c>
      <c r="K692" t="str">
        <f>_xlfn.XLOOKUP(ohrm_timesheet_item[[#This Row],[activity_id]],ohrm_project_activity[activity_id],ohrm_project_activity[name],"NF",0,1)</f>
        <v>O365 Migration</v>
      </c>
      <c r="L692" s="5">
        <f>ohrm_timesheet_item[[#This Row],[duration]]/60/60</f>
        <v>9</v>
      </c>
      <c r="AI692" s="5"/>
      <c r="AJ692" s="5"/>
      <c r="AK692" s="5"/>
      <c r="AL692" s="5"/>
      <c r="AM692" s="5"/>
      <c r="AN692" s="5"/>
      <c r="AO692" s="5"/>
      <c r="AP692" s="5"/>
      <c r="AV692"/>
      <c r="AW692"/>
      <c r="AX692"/>
      <c r="AY692"/>
      <c r="AZ692"/>
      <c r="BA692"/>
      <c r="BB692"/>
      <c r="BC692"/>
    </row>
    <row r="693" spans="1:55" x14ac:dyDescent="0.3">
      <c r="A693">
        <v>227</v>
      </c>
      <c r="C693">
        <v>708</v>
      </c>
      <c r="D693" s="1">
        <v>44729</v>
      </c>
      <c r="E693">
        <v>32400</v>
      </c>
      <c r="F693">
        <v>3</v>
      </c>
      <c r="G693">
        <v>15</v>
      </c>
      <c r="H693">
        <v>50</v>
      </c>
      <c r="I693" t="str">
        <f>_xlfn.XLOOKUP(ohrm_timesheet_item[[#This Row],[employee_id]],hs_hr_employee[emp_number],hs_hr_employee[Employee Name],"NF",0,1)</f>
        <v>Gaurav Kokcha</v>
      </c>
      <c r="J693" t="str">
        <f>_xlfn.XLOOKUP(ohrm_timesheet_item[[#This Row],[project_id]],ohrm_project[project_id],ohrm_project[name],"NF",0,1)</f>
        <v>C220402-P1 [JAKSON-AD-M365]</v>
      </c>
      <c r="K693" t="str">
        <f>_xlfn.XLOOKUP(ohrm_timesheet_item[[#This Row],[activity_id]],ohrm_project_activity[activity_id],ohrm_project_activity[name],"NF",0,1)</f>
        <v>O365 Migration</v>
      </c>
      <c r="L693" s="5">
        <f>ohrm_timesheet_item[[#This Row],[duration]]/60/60</f>
        <v>9</v>
      </c>
      <c r="AI693" s="5"/>
      <c r="AJ693" s="5"/>
      <c r="AK693" s="5"/>
      <c r="AL693" s="5"/>
      <c r="AM693" s="5"/>
      <c r="AN693" s="5"/>
      <c r="AO693" s="5"/>
      <c r="AP693" s="5"/>
      <c r="AV693"/>
      <c r="AW693"/>
      <c r="AX693"/>
      <c r="AY693"/>
      <c r="AZ693"/>
      <c r="BA693"/>
      <c r="BB693"/>
      <c r="BC693"/>
    </row>
    <row r="694" spans="1:55" x14ac:dyDescent="0.3">
      <c r="A694">
        <v>228</v>
      </c>
      <c r="C694">
        <v>709</v>
      </c>
      <c r="D694" s="1">
        <v>44732</v>
      </c>
      <c r="E694">
        <v>32400</v>
      </c>
      <c r="F694">
        <v>3</v>
      </c>
      <c r="G694">
        <v>15</v>
      </c>
      <c r="H694">
        <v>50</v>
      </c>
      <c r="I694" t="str">
        <f>_xlfn.XLOOKUP(ohrm_timesheet_item[[#This Row],[employee_id]],hs_hr_employee[emp_number],hs_hr_employee[Employee Name],"NF",0,1)</f>
        <v>Gaurav Kokcha</v>
      </c>
      <c r="J694" t="str">
        <f>_xlfn.XLOOKUP(ohrm_timesheet_item[[#This Row],[project_id]],ohrm_project[project_id],ohrm_project[name],"NF",0,1)</f>
        <v>C220402-P1 [JAKSON-AD-M365]</v>
      </c>
      <c r="K694" t="str">
        <f>_xlfn.XLOOKUP(ohrm_timesheet_item[[#This Row],[activity_id]],ohrm_project_activity[activity_id],ohrm_project_activity[name],"NF",0,1)</f>
        <v>O365 Migration</v>
      </c>
      <c r="L694" s="5">
        <f>ohrm_timesheet_item[[#This Row],[duration]]/60/60</f>
        <v>9</v>
      </c>
      <c r="AI694" s="5"/>
      <c r="AJ694" s="5"/>
      <c r="AK694" s="5"/>
      <c r="AL694" s="5"/>
      <c r="AM694" s="5"/>
      <c r="AN694" s="5"/>
      <c r="AO694" s="5"/>
      <c r="AP694" s="5"/>
      <c r="AV694"/>
      <c r="AW694"/>
      <c r="AX694"/>
      <c r="AY694"/>
      <c r="AZ694"/>
      <c r="BA694"/>
      <c r="BB694"/>
      <c r="BC694"/>
    </row>
    <row r="695" spans="1:55" x14ac:dyDescent="0.3">
      <c r="A695">
        <v>228</v>
      </c>
      <c r="C695">
        <v>710</v>
      </c>
      <c r="D695" s="1">
        <v>44733</v>
      </c>
      <c r="E695">
        <v>32400</v>
      </c>
      <c r="F695">
        <v>3</v>
      </c>
      <c r="G695">
        <v>15</v>
      </c>
      <c r="H695">
        <v>50</v>
      </c>
      <c r="I695" t="str">
        <f>_xlfn.XLOOKUP(ohrm_timesheet_item[[#This Row],[employee_id]],hs_hr_employee[emp_number],hs_hr_employee[Employee Name],"NF",0,1)</f>
        <v>Gaurav Kokcha</v>
      </c>
      <c r="J695" t="str">
        <f>_xlfn.XLOOKUP(ohrm_timesheet_item[[#This Row],[project_id]],ohrm_project[project_id],ohrm_project[name],"NF",0,1)</f>
        <v>C220402-P1 [JAKSON-AD-M365]</v>
      </c>
      <c r="K695" t="str">
        <f>_xlfn.XLOOKUP(ohrm_timesheet_item[[#This Row],[activity_id]],ohrm_project_activity[activity_id],ohrm_project_activity[name],"NF",0,1)</f>
        <v>O365 Migration</v>
      </c>
      <c r="L695" s="5">
        <f>ohrm_timesheet_item[[#This Row],[duration]]/60/60</f>
        <v>9</v>
      </c>
      <c r="AI695" s="5"/>
      <c r="AJ695" s="5"/>
      <c r="AK695" s="5"/>
      <c r="AL695" s="5"/>
      <c r="AM695" s="5"/>
      <c r="AN695" s="5"/>
      <c r="AO695" s="5"/>
      <c r="AP695" s="5"/>
      <c r="AV695"/>
      <c r="AW695"/>
      <c r="AX695"/>
      <c r="AY695"/>
      <c r="AZ695"/>
      <c r="BA695"/>
      <c r="BB695"/>
      <c r="BC695"/>
    </row>
    <row r="696" spans="1:55" x14ac:dyDescent="0.3">
      <c r="A696">
        <v>228</v>
      </c>
      <c r="C696">
        <v>711</v>
      </c>
      <c r="D696" s="1">
        <v>44734</v>
      </c>
      <c r="E696">
        <v>32400</v>
      </c>
      <c r="F696">
        <v>3</v>
      </c>
      <c r="G696">
        <v>15</v>
      </c>
      <c r="H696">
        <v>50</v>
      </c>
      <c r="I696" t="str">
        <f>_xlfn.XLOOKUP(ohrm_timesheet_item[[#This Row],[employee_id]],hs_hr_employee[emp_number],hs_hr_employee[Employee Name],"NF",0,1)</f>
        <v>Gaurav Kokcha</v>
      </c>
      <c r="J696" t="str">
        <f>_xlfn.XLOOKUP(ohrm_timesheet_item[[#This Row],[project_id]],ohrm_project[project_id],ohrm_project[name],"NF",0,1)</f>
        <v>C220402-P1 [JAKSON-AD-M365]</v>
      </c>
      <c r="K696" t="str">
        <f>_xlfn.XLOOKUP(ohrm_timesheet_item[[#This Row],[activity_id]],ohrm_project_activity[activity_id],ohrm_project_activity[name],"NF",0,1)</f>
        <v>O365 Migration</v>
      </c>
      <c r="L696" s="5">
        <f>ohrm_timesheet_item[[#This Row],[duration]]/60/60</f>
        <v>9</v>
      </c>
      <c r="AI696" s="5"/>
      <c r="AJ696" s="5"/>
      <c r="AK696" s="5"/>
      <c r="AL696" s="5"/>
      <c r="AM696" s="5"/>
      <c r="AN696" s="5"/>
      <c r="AO696" s="5"/>
      <c r="AP696" s="5"/>
      <c r="AV696"/>
      <c r="AW696"/>
      <c r="AX696"/>
      <c r="AY696"/>
      <c r="AZ696"/>
      <c r="BA696"/>
      <c r="BB696"/>
      <c r="BC696"/>
    </row>
    <row r="697" spans="1:55" x14ac:dyDescent="0.3">
      <c r="A697">
        <v>228</v>
      </c>
      <c r="C697">
        <v>712</v>
      </c>
      <c r="D697" s="1">
        <v>44735</v>
      </c>
      <c r="E697">
        <v>32400</v>
      </c>
      <c r="F697">
        <v>3</v>
      </c>
      <c r="G697">
        <v>15</v>
      </c>
      <c r="H697">
        <v>50</v>
      </c>
      <c r="I697" t="str">
        <f>_xlfn.XLOOKUP(ohrm_timesheet_item[[#This Row],[employee_id]],hs_hr_employee[emp_number],hs_hr_employee[Employee Name],"NF",0,1)</f>
        <v>Gaurav Kokcha</v>
      </c>
      <c r="J697" t="str">
        <f>_xlfn.XLOOKUP(ohrm_timesheet_item[[#This Row],[project_id]],ohrm_project[project_id],ohrm_project[name],"NF",0,1)</f>
        <v>C220402-P1 [JAKSON-AD-M365]</v>
      </c>
      <c r="K697" t="str">
        <f>_xlfn.XLOOKUP(ohrm_timesheet_item[[#This Row],[activity_id]],ohrm_project_activity[activity_id],ohrm_project_activity[name],"NF",0,1)</f>
        <v>O365 Migration</v>
      </c>
      <c r="L697" s="5">
        <f>ohrm_timesheet_item[[#This Row],[duration]]/60/60</f>
        <v>9</v>
      </c>
      <c r="AI697" s="5"/>
      <c r="AJ697" s="5"/>
      <c r="AK697" s="5"/>
      <c r="AL697" s="5"/>
      <c r="AM697" s="5"/>
      <c r="AN697" s="5"/>
      <c r="AO697" s="5"/>
      <c r="AP697" s="5"/>
      <c r="AV697"/>
      <c r="AW697"/>
      <c r="AX697"/>
      <c r="AY697"/>
      <c r="AZ697"/>
      <c r="BA697"/>
      <c r="BB697"/>
      <c r="BC697"/>
    </row>
    <row r="698" spans="1:55" x14ac:dyDescent="0.3">
      <c r="A698">
        <v>228</v>
      </c>
      <c r="C698">
        <v>713</v>
      </c>
      <c r="D698" s="1">
        <v>44736</v>
      </c>
      <c r="E698">
        <v>32400</v>
      </c>
      <c r="F698">
        <v>3</v>
      </c>
      <c r="G698">
        <v>15</v>
      </c>
      <c r="H698">
        <v>50</v>
      </c>
      <c r="I698" t="str">
        <f>_xlfn.XLOOKUP(ohrm_timesheet_item[[#This Row],[employee_id]],hs_hr_employee[emp_number],hs_hr_employee[Employee Name],"NF",0,1)</f>
        <v>Gaurav Kokcha</v>
      </c>
      <c r="J698" t="str">
        <f>_xlfn.XLOOKUP(ohrm_timesheet_item[[#This Row],[project_id]],ohrm_project[project_id],ohrm_project[name],"NF",0,1)</f>
        <v>C220402-P1 [JAKSON-AD-M365]</v>
      </c>
      <c r="K698" t="str">
        <f>_xlfn.XLOOKUP(ohrm_timesheet_item[[#This Row],[activity_id]],ohrm_project_activity[activity_id],ohrm_project_activity[name],"NF",0,1)</f>
        <v>O365 Migration</v>
      </c>
      <c r="L698" s="5">
        <f>ohrm_timesheet_item[[#This Row],[duration]]/60/60</f>
        <v>9</v>
      </c>
      <c r="AI698" s="5"/>
      <c r="AJ698" s="5"/>
      <c r="AK698" s="5"/>
      <c r="AL698" s="5"/>
      <c r="AM698" s="5"/>
      <c r="AN698" s="5"/>
      <c r="AO698" s="5"/>
      <c r="AP698" s="5"/>
      <c r="AV698"/>
      <c r="AW698"/>
      <c r="AX698"/>
      <c r="AY698"/>
      <c r="AZ698"/>
      <c r="BA698"/>
      <c r="BB698"/>
      <c r="BC698"/>
    </row>
    <row r="699" spans="1:55" x14ac:dyDescent="0.3">
      <c r="A699">
        <v>229</v>
      </c>
      <c r="C699">
        <v>714</v>
      </c>
      <c r="D699" s="1">
        <v>44739</v>
      </c>
      <c r="E699">
        <v>32400</v>
      </c>
      <c r="F699">
        <v>3</v>
      </c>
      <c r="G699">
        <v>15</v>
      </c>
      <c r="H699">
        <v>50</v>
      </c>
      <c r="I699" t="str">
        <f>_xlfn.XLOOKUP(ohrm_timesheet_item[[#This Row],[employee_id]],hs_hr_employee[emp_number],hs_hr_employee[Employee Name],"NF",0,1)</f>
        <v>Gaurav Kokcha</v>
      </c>
      <c r="J699" t="str">
        <f>_xlfn.XLOOKUP(ohrm_timesheet_item[[#This Row],[project_id]],ohrm_project[project_id],ohrm_project[name],"NF",0,1)</f>
        <v>C220402-P1 [JAKSON-AD-M365]</v>
      </c>
      <c r="K699" t="str">
        <f>_xlfn.XLOOKUP(ohrm_timesheet_item[[#This Row],[activity_id]],ohrm_project_activity[activity_id],ohrm_project_activity[name],"NF",0,1)</f>
        <v>O365 Migration</v>
      </c>
      <c r="L699" s="5">
        <f>ohrm_timesheet_item[[#This Row],[duration]]/60/60</f>
        <v>9</v>
      </c>
      <c r="AI699" s="5"/>
      <c r="AJ699" s="5"/>
      <c r="AK699" s="5"/>
      <c r="AL699" s="5"/>
      <c r="AM699" s="5"/>
      <c r="AN699" s="5"/>
      <c r="AO699" s="5"/>
      <c r="AP699" s="5"/>
      <c r="AV699"/>
      <c r="AW699"/>
      <c r="AX699"/>
      <c r="AY699"/>
      <c r="AZ699"/>
      <c r="BA699"/>
      <c r="BB699"/>
      <c r="BC699"/>
    </row>
    <row r="700" spans="1:55" x14ac:dyDescent="0.3">
      <c r="A700">
        <v>229</v>
      </c>
      <c r="C700">
        <v>715</v>
      </c>
      <c r="D700" s="1">
        <v>44740</v>
      </c>
      <c r="E700">
        <v>32400</v>
      </c>
      <c r="F700">
        <v>3</v>
      </c>
      <c r="G700">
        <v>15</v>
      </c>
      <c r="H700">
        <v>50</v>
      </c>
      <c r="I700" t="str">
        <f>_xlfn.XLOOKUP(ohrm_timesheet_item[[#This Row],[employee_id]],hs_hr_employee[emp_number],hs_hr_employee[Employee Name],"NF",0,1)</f>
        <v>Gaurav Kokcha</v>
      </c>
      <c r="J700" t="str">
        <f>_xlfn.XLOOKUP(ohrm_timesheet_item[[#This Row],[project_id]],ohrm_project[project_id],ohrm_project[name],"NF",0,1)</f>
        <v>C220402-P1 [JAKSON-AD-M365]</v>
      </c>
      <c r="K700" t="str">
        <f>_xlfn.XLOOKUP(ohrm_timesheet_item[[#This Row],[activity_id]],ohrm_project_activity[activity_id],ohrm_project_activity[name],"NF",0,1)</f>
        <v>O365 Migration</v>
      </c>
      <c r="L700" s="5">
        <f>ohrm_timesheet_item[[#This Row],[duration]]/60/60</f>
        <v>9</v>
      </c>
      <c r="AI700" s="5"/>
      <c r="AJ700" s="5"/>
      <c r="AK700" s="5"/>
      <c r="AL700" s="5"/>
      <c r="AM700" s="5"/>
      <c r="AN700" s="5"/>
      <c r="AO700" s="5"/>
      <c r="AP700" s="5"/>
      <c r="AV700"/>
      <c r="AW700"/>
      <c r="AX700"/>
      <c r="AY700"/>
      <c r="AZ700"/>
      <c r="BA700"/>
      <c r="BB700"/>
      <c r="BC700"/>
    </row>
    <row r="701" spans="1:55" x14ac:dyDescent="0.3">
      <c r="A701">
        <v>229</v>
      </c>
      <c r="C701">
        <v>716</v>
      </c>
      <c r="D701" s="1">
        <v>44741</v>
      </c>
      <c r="E701">
        <v>32400</v>
      </c>
      <c r="F701">
        <v>3</v>
      </c>
      <c r="G701">
        <v>15</v>
      </c>
      <c r="H701">
        <v>50</v>
      </c>
      <c r="I701" t="str">
        <f>_xlfn.XLOOKUP(ohrm_timesheet_item[[#This Row],[employee_id]],hs_hr_employee[emp_number],hs_hr_employee[Employee Name],"NF",0,1)</f>
        <v>Gaurav Kokcha</v>
      </c>
      <c r="J701" t="str">
        <f>_xlfn.XLOOKUP(ohrm_timesheet_item[[#This Row],[project_id]],ohrm_project[project_id],ohrm_project[name],"NF",0,1)</f>
        <v>C220402-P1 [JAKSON-AD-M365]</v>
      </c>
      <c r="K701" t="str">
        <f>_xlfn.XLOOKUP(ohrm_timesheet_item[[#This Row],[activity_id]],ohrm_project_activity[activity_id],ohrm_project_activity[name],"NF",0,1)</f>
        <v>O365 Migration</v>
      </c>
      <c r="L701" s="5">
        <f>ohrm_timesheet_item[[#This Row],[duration]]/60/60</f>
        <v>9</v>
      </c>
      <c r="AI701" s="5"/>
      <c r="AJ701" s="5"/>
      <c r="AK701" s="5"/>
      <c r="AL701" s="5"/>
      <c r="AM701" s="5"/>
      <c r="AN701" s="5"/>
      <c r="AO701" s="5"/>
      <c r="AP701" s="5"/>
      <c r="AV701"/>
      <c r="AW701"/>
      <c r="AX701"/>
      <c r="AY701"/>
      <c r="AZ701"/>
      <c r="BA701"/>
      <c r="BB701"/>
      <c r="BC701"/>
    </row>
    <row r="702" spans="1:55" x14ac:dyDescent="0.3">
      <c r="A702">
        <v>229</v>
      </c>
      <c r="C702">
        <v>717</v>
      </c>
      <c r="D702" s="1">
        <v>44742</v>
      </c>
      <c r="E702">
        <v>32400</v>
      </c>
      <c r="F702">
        <v>3</v>
      </c>
      <c r="G702">
        <v>15</v>
      </c>
      <c r="H702">
        <v>50</v>
      </c>
      <c r="I702" t="str">
        <f>_xlfn.XLOOKUP(ohrm_timesheet_item[[#This Row],[employee_id]],hs_hr_employee[emp_number],hs_hr_employee[Employee Name],"NF",0,1)</f>
        <v>Gaurav Kokcha</v>
      </c>
      <c r="J702" t="str">
        <f>_xlfn.XLOOKUP(ohrm_timesheet_item[[#This Row],[project_id]],ohrm_project[project_id],ohrm_project[name],"NF",0,1)</f>
        <v>C220402-P1 [JAKSON-AD-M365]</v>
      </c>
      <c r="K702" t="str">
        <f>_xlfn.XLOOKUP(ohrm_timesheet_item[[#This Row],[activity_id]],ohrm_project_activity[activity_id],ohrm_project_activity[name],"NF",0,1)</f>
        <v>O365 Migration</v>
      </c>
      <c r="L702" s="5">
        <f>ohrm_timesheet_item[[#This Row],[duration]]/60/60</f>
        <v>9</v>
      </c>
      <c r="AI702" s="5"/>
      <c r="AJ702" s="5"/>
      <c r="AK702" s="5"/>
      <c r="AL702" s="5"/>
      <c r="AM702" s="5"/>
      <c r="AN702" s="5"/>
      <c r="AO702" s="5"/>
      <c r="AP702" s="5"/>
      <c r="AV702"/>
      <c r="AW702"/>
      <c r="AX702"/>
      <c r="AY702"/>
      <c r="AZ702"/>
      <c r="BA702"/>
      <c r="BB702"/>
      <c r="BC702"/>
    </row>
    <row r="703" spans="1:55" x14ac:dyDescent="0.3">
      <c r="A703">
        <v>229</v>
      </c>
      <c r="C703">
        <v>718</v>
      </c>
      <c r="D703" s="1">
        <v>44743</v>
      </c>
      <c r="E703">
        <v>32400</v>
      </c>
      <c r="F703">
        <v>3</v>
      </c>
      <c r="G703">
        <v>15</v>
      </c>
      <c r="H703">
        <v>50</v>
      </c>
      <c r="I703" t="str">
        <f>_xlfn.XLOOKUP(ohrm_timesheet_item[[#This Row],[employee_id]],hs_hr_employee[emp_number],hs_hr_employee[Employee Name],"NF",0,1)</f>
        <v>Gaurav Kokcha</v>
      </c>
      <c r="J703" t="str">
        <f>_xlfn.XLOOKUP(ohrm_timesheet_item[[#This Row],[project_id]],ohrm_project[project_id],ohrm_project[name],"NF",0,1)</f>
        <v>C220402-P1 [JAKSON-AD-M365]</v>
      </c>
      <c r="K703" t="str">
        <f>_xlfn.XLOOKUP(ohrm_timesheet_item[[#This Row],[activity_id]],ohrm_project_activity[activity_id],ohrm_project_activity[name],"NF",0,1)</f>
        <v>O365 Migration</v>
      </c>
      <c r="L703" s="5">
        <f>ohrm_timesheet_item[[#This Row],[duration]]/60/60</f>
        <v>9</v>
      </c>
      <c r="AI703" s="5"/>
      <c r="AJ703" s="5"/>
      <c r="AK703" s="5"/>
      <c r="AL703" s="5"/>
      <c r="AM703" s="5"/>
      <c r="AN703" s="5"/>
      <c r="AO703" s="5"/>
      <c r="AP703" s="5"/>
      <c r="AV703"/>
      <c r="AW703"/>
      <c r="AX703"/>
      <c r="AY703"/>
      <c r="AZ703"/>
      <c r="BA703"/>
      <c r="BB703"/>
      <c r="BC703"/>
    </row>
    <row r="704" spans="1:55" x14ac:dyDescent="0.3">
      <c r="A704">
        <v>230</v>
      </c>
      <c r="C704">
        <v>719</v>
      </c>
      <c r="D704" s="1">
        <v>44746</v>
      </c>
      <c r="E704">
        <v>32400</v>
      </c>
      <c r="F704">
        <v>3</v>
      </c>
      <c r="G704">
        <v>15</v>
      </c>
      <c r="H704">
        <v>50</v>
      </c>
      <c r="I704" t="str">
        <f>_xlfn.XLOOKUP(ohrm_timesheet_item[[#This Row],[employee_id]],hs_hr_employee[emp_number],hs_hr_employee[Employee Name],"NF",0,1)</f>
        <v>Gaurav Kokcha</v>
      </c>
      <c r="J704" t="str">
        <f>_xlfn.XLOOKUP(ohrm_timesheet_item[[#This Row],[project_id]],ohrm_project[project_id],ohrm_project[name],"NF",0,1)</f>
        <v>C220402-P1 [JAKSON-AD-M365]</v>
      </c>
      <c r="K704" t="str">
        <f>_xlfn.XLOOKUP(ohrm_timesheet_item[[#This Row],[activity_id]],ohrm_project_activity[activity_id],ohrm_project_activity[name],"NF",0,1)</f>
        <v>O365 Migration</v>
      </c>
      <c r="L704" s="5">
        <f>ohrm_timesheet_item[[#This Row],[duration]]/60/60</f>
        <v>9</v>
      </c>
      <c r="AI704" s="5"/>
      <c r="AJ704" s="5"/>
      <c r="AK704" s="5"/>
      <c r="AL704" s="5"/>
      <c r="AM704" s="5"/>
      <c r="AN704" s="5"/>
      <c r="AO704" s="5"/>
      <c r="AP704" s="5"/>
      <c r="AV704"/>
      <c r="AW704"/>
      <c r="AX704"/>
      <c r="AY704"/>
      <c r="AZ704"/>
      <c r="BA704"/>
      <c r="BB704"/>
      <c r="BC704"/>
    </row>
    <row r="705" spans="1:55" x14ac:dyDescent="0.3">
      <c r="A705">
        <v>230</v>
      </c>
      <c r="C705">
        <v>720</v>
      </c>
      <c r="D705" s="1">
        <v>44747</v>
      </c>
      <c r="E705">
        <v>32400</v>
      </c>
      <c r="F705">
        <v>3</v>
      </c>
      <c r="G705">
        <v>15</v>
      </c>
      <c r="H705">
        <v>50</v>
      </c>
      <c r="I705" t="str">
        <f>_xlfn.XLOOKUP(ohrm_timesheet_item[[#This Row],[employee_id]],hs_hr_employee[emp_number],hs_hr_employee[Employee Name],"NF",0,1)</f>
        <v>Gaurav Kokcha</v>
      </c>
      <c r="J705" t="str">
        <f>_xlfn.XLOOKUP(ohrm_timesheet_item[[#This Row],[project_id]],ohrm_project[project_id],ohrm_project[name],"NF",0,1)</f>
        <v>C220402-P1 [JAKSON-AD-M365]</v>
      </c>
      <c r="K705" t="str">
        <f>_xlfn.XLOOKUP(ohrm_timesheet_item[[#This Row],[activity_id]],ohrm_project_activity[activity_id],ohrm_project_activity[name],"NF",0,1)</f>
        <v>O365 Migration</v>
      </c>
      <c r="L705" s="5">
        <f>ohrm_timesheet_item[[#This Row],[duration]]/60/60</f>
        <v>9</v>
      </c>
      <c r="AI705" s="5"/>
      <c r="AJ705" s="5"/>
      <c r="AK705" s="5"/>
      <c r="AL705" s="5"/>
      <c r="AM705" s="5"/>
      <c r="AN705" s="5"/>
      <c r="AO705" s="5"/>
      <c r="AP705" s="5"/>
      <c r="AV705"/>
      <c r="AW705"/>
      <c r="AX705"/>
      <c r="AY705"/>
      <c r="AZ705"/>
      <c r="BA705"/>
      <c r="BB705"/>
      <c r="BC705"/>
    </row>
    <row r="706" spans="1:55" x14ac:dyDescent="0.3">
      <c r="A706">
        <v>230</v>
      </c>
      <c r="C706">
        <v>721</v>
      </c>
      <c r="D706" s="1">
        <v>44748</v>
      </c>
      <c r="E706">
        <v>32400</v>
      </c>
      <c r="F706">
        <v>3</v>
      </c>
      <c r="G706">
        <v>15</v>
      </c>
      <c r="H706">
        <v>50</v>
      </c>
      <c r="I706" t="str">
        <f>_xlfn.XLOOKUP(ohrm_timesheet_item[[#This Row],[employee_id]],hs_hr_employee[emp_number],hs_hr_employee[Employee Name],"NF",0,1)</f>
        <v>Gaurav Kokcha</v>
      </c>
      <c r="J706" t="str">
        <f>_xlfn.XLOOKUP(ohrm_timesheet_item[[#This Row],[project_id]],ohrm_project[project_id],ohrm_project[name],"NF",0,1)</f>
        <v>C220402-P1 [JAKSON-AD-M365]</v>
      </c>
      <c r="K706" t="str">
        <f>_xlfn.XLOOKUP(ohrm_timesheet_item[[#This Row],[activity_id]],ohrm_project_activity[activity_id],ohrm_project_activity[name],"NF",0,1)</f>
        <v>O365 Migration</v>
      </c>
      <c r="L706" s="5">
        <f>ohrm_timesheet_item[[#This Row],[duration]]/60/60</f>
        <v>9</v>
      </c>
      <c r="AI706" s="5"/>
      <c r="AJ706" s="5"/>
      <c r="AK706" s="5"/>
      <c r="AL706" s="5"/>
      <c r="AM706" s="5"/>
      <c r="AN706" s="5"/>
      <c r="AO706" s="5"/>
      <c r="AP706" s="5"/>
      <c r="AV706"/>
      <c r="AW706"/>
      <c r="AX706"/>
      <c r="AY706"/>
      <c r="AZ706"/>
      <c r="BA706"/>
      <c r="BB706"/>
      <c r="BC706"/>
    </row>
    <row r="707" spans="1:55" x14ac:dyDescent="0.3">
      <c r="A707">
        <v>230</v>
      </c>
      <c r="C707">
        <v>722</v>
      </c>
      <c r="D707" s="1">
        <v>44749</v>
      </c>
      <c r="E707">
        <v>32400</v>
      </c>
      <c r="F707">
        <v>3</v>
      </c>
      <c r="G707">
        <v>15</v>
      </c>
      <c r="H707">
        <v>50</v>
      </c>
      <c r="I707" t="str">
        <f>_xlfn.XLOOKUP(ohrm_timesheet_item[[#This Row],[employee_id]],hs_hr_employee[emp_number],hs_hr_employee[Employee Name],"NF",0,1)</f>
        <v>Gaurav Kokcha</v>
      </c>
      <c r="J707" t="str">
        <f>_xlfn.XLOOKUP(ohrm_timesheet_item[[#This Row],[project_id]],ohrm_project[project_id],ohrm_project[name],"NF",0,1)</f>
        <v>C220402-P1 [JAKSON-AD-M365]</v>
      </c>
      <c r="K707" t="str">
        <f>_xlfn.XLOOKUP(ohrm_timesheet_item[[#This Row],[activity_id]],ohrm_project_activity[activity_id],ohrm_project_activity[name],"NF",0,1)</f>
        <v>O365 Migration</v>
      </c>
      <c r="L707" s="5">
        <f>ohrm_timesheet_item[[#This Row],[duration]]/60/60</f>
        <v>9</v>
      </c>
      <c r="AI707" s="5"/>
      <c r="AJ707" s="5"/>
      <c r="AK707" s="5"/>
      <c r="AL707" s="5"/>
      <c r="AM707" s="5"/>
      <c r="AN707" s="5"/>
      <c r="AO707" s="5"/>
      <c r="AP707" s="5"/>
      <c r="AV707"/>
      <c r="AW707"/>
      <c r="AX707"/>
      <c r="AY707"/>
      <c r="AZ707"/>
      <c r="BA707"/>
      <c r="BB707"/>
      <c r="BC707"/>
    </row>
    <row r="708" spans="1:55" x14ac:dyDescent="0.3">
      <c r="A708">
        <v>230</v>
      </c>
      <c r="C708">
        <v>723</v>
      </c>
      <c r="D708" s="1">
        <v>44750</v>
      </c>
      <c r="E708">
        <v>32400</v>
      </c>
      <c r="F708">
        <v>3</v>
      </c>
      <c r="G708">
        <v>15</v>
      </c>
      <c r="H708">
        <v>50</v>
      </c>
      <c r="I708" t="str">
        <f>_xlfn.XLOOKUP(ohrm_timesheet_item[[#This Row],[employee_id]],hs_hr_employee[emp_number],hs_hr_employee[Employee Name],"NF",0,1)</f>
        <v>Gaurav Kokcha</v>
      </c>
      <c r="J708" t="str">
        <f>_xlfn.XLOOKUP(ohrm_timesheet_item[[#This Row],[project_id]],ohrm_project[project_id],ohrm_project[name],"NF",0,1)</f>
        <v>C220402-P1 [JAKSON-AD-M365]</v>
      </c>
      <c r="K708" t="str">
        <f>_xlfn.XLOOKUP(ohrm_timesheet_item[[#This Row],[activity_id]],ohrm_project_activity[activity_id],ohrm_project_activity[name],"NF",0,1)</f>
        <v>O365 Migration</v>
      </c>
      <c r="L708" s="5">
        <f>ohrm_timesheet_item[[#This Row],[duration]]/60/60</f>
        <v>9</v>
      </c>
      <c r="AI708" s="5"/>
      <c r="AJ708" s="5"/>
      <c r="AK708" s="5"/>
      <c r="AL708" s="5"/>
      <c r="AM708" s="5"/>
      <c r="AN708" s="5"/>
      <c r="AO708" s="5"/>
      <c r="AP708" s="5"/>
      <c r="AV708"/>
      <c r="AW708"/>
      <c r="AX708"/>
      <c r="AY708"/>
      <c r="AZ708"/>
      <c r="BA708"/>
      <c r="BB708"/>
      <c r="BC708"/>
    </row>
    <row r="709" spans="1:55" x14ac:dyDescent="0.3">
      <c r="A709">
        <v>231</v>
      </c>
      <c r="C709">
        <v>724</v>
      </c>
      <c r="D709" s="1">
        <v>44753</v>
      </c>
      <c r="E709">
        <v>32400</v>
      </c>
      <c r="F709">
        <v>3</v>
      </c>
      <c r="G709">
        <v>15</v>
      </c>
      <c r="H709">
        <v>50</v>
      </c>
      <c r="I709" t="str">
        <f>_xlfn.XLOOKUP(ohrm_timesheet_item[[#This Row],[employee_id]],hs_hr_employee[emp_number],hs_hr_employee[Employee Name],"NF",0,1)</f>
        <v>Gaurav Kokcha</v>
      </c>
      <c r="J709" t="str">
        <f>_xlfn.XLOOKUP(ohrm_timesheet_item[[#This Row],[project_id]],ohrm_project[project_id],ohrm_project[name],"NF",0,1)</f>
        <v>C220402-P1 [JAKSON-AD-M365]</v>
      </c>
      <c r="K709" t="str">
        <f>_xlfn.XLOOKUP(ohrm_timesheet_item[[#This Row],[activity_id]],ohrm_project_activity[activity_id],ohrm_project_activity[name],"NF",0,1)</f>
        <v>O365 Migration</v>
      </c>
      <c r="L709" s="5">
        <f>ohrm_timesheet_item[[#This Row],[duration]]/60/60</f>
        <v>9</v>
      </c>
      <c r="AI709" s="5"/>
      <c r="AJ709" s="5"/>
      <c r="AK709" s="5"/>
      <c r="AL709" s="5"/>
      <c r="AM709" s="5"/>
      <c r="AN709" s="5"/>
      <c r="AO709" s="5"/>
      <c r="AP709" s="5"/>
      <c r="AV709"/>
      <c r="AW709"/>
      <c r="AX709"/>
      <c r="AY709"/>
      <c r="AZ709"/>
      <c r="BA709"/>
      <c r="BB709"/>
      <c r="BC709"/>
    </row>
    <row r="710" spans="1:55" x14ac:dyDescent="0.3">
      <c r="A710">
        <v>231</v>
      </c>
      <c r="C710">
        <v>725</v>
      </c>
      <c r="D710" s="1">
        <v>44754</v>
      </c>
      <c r="E710">
        <v>32400</v>
      </c>
      <c r="F710">
        <v>3</v>
      </c>
      <c r="G710">
        <v>15</v>
      </c>
      <c r="H710">
        <v>50</v>
      </c>
      <c r="I710" t="str">
        <f>_xlfn.XLOOKUP(ohrm_timesheet_item[[#This Row],[employee_id]],hs_hr_employee[emp_number],hs_hr_employee[Employee Name],"NF",0,1)</f>
        <v>Gaurav Kokcha</v>
      </c>
      <c r="J710" t="str">
        <f>_xlfn.XLOOKUP(ohrm_timesheet_item[[#This Row],[project_id]],ohrm_project[project_id],ohrm_project[name],"NF",0,1)</f>
        <v>C220402-P1 [JAKSON-AD-M365]</v>
      </c>
      <c r="K710" t="str">
        <f>_xlfn.XLOOKUP(ohrm_timesheet_item[[#This Row],[activity_id]],ohrm_project_activity[activity_id],ohrm_project_activity[name],"NF",0,1)</f>
        <v>O365 Migration</v>
      </c>
      <c r="L710" s="5">
        <f>ohrm_timesheet_item[[#This Row],[duration]]/60/60</f>
        <v>9</v>
      </c>
      <c r="AI710" s="5"/>
      <c r="AJ710" s="5"/>
      <c r="AK710" s="5"/>
      <c r="AL710" s="5"/>
      <c r="AM710" s="5"/>
      <c r="AN710" s="5"/>
      <c r="AO710" s="5"/>
      <c r="AP710" s="5"/>
      <c r="AV710"/>
      <c r="AW710"/>
      <c r="AX710"/>
      <c r="AY710"/>
      <c r="AZ710"/>
      <c r="BA710"/>
      <c r="BB710"/>
      <c r="BC710"/>
    </row>
    <row r="711" spans="1:55" x14ac:dyDescent="0.3">
      <c r="A711">
        <v>231</v>
      </c>
      <c r="C711">
        <v>726</v>
      </c>
      <c r="D711" s="1">
        <v>44755</v>
      </c>
      <c r="E711">
        <v>32400</v>
      </c>
      <c r="F711">
        <v>3</v>
      </c>
      <c r="G711">
        <v>15</v>
      </c>
      <c r="H711">
        <v>50</v>
      </c>
      <c r="I711" t="str">
        <f>_xlfn.XLOOKUP(ohrm_timesheet_item[[#This Row],[employee_id]],hs_hr_employee[emp_number],hs_hr_employee[Employee Name],"NF",0,1)</f>
        <v>Gaurav Kokcha</v>
      </c>
      <c r="J711" t="str">
        <f>_xlfn.XLOOKUP(ohrm_timesheet_item[[#This Row],[project_id]],ohrm_project[project_id],ohrm_project[name],"NF",0,1)</f>
        <v>C220402-P1 [JAKSON-AD-M365]</v>
      </c>
      <c r="K711" t="str">
        <f>_xlfn.XLOOKUP(ohrm_timesheet_item[[#This Row],[activity_id]],ohrm_project_activity[activity_id],ohrm_project_activity[name],"NF",0,1)</f>
        <v>O365 Migration</v>
      </c>
      <c r="L711" s="5">
        <f>ohrm_timesheet_item[[#This Row],[duration]]/60/60</f>
        <v>9</v>
      </c>
      <c r="AI711" s="5"/>
      <c r="AJ711" s="5"/>
      <c r="AK711" s="5"/>
      <c r="AL711" s="5"/>
      <c r="AM711" s="5"/>
      <c r="AN711" s="5"/>
      <c r="AO711" s="5"/>
      <c r="AP711" s="5"/>
      <c r="AV711"/>
      <c r="AW711"/>
      <c r="AX711"/>
      <c r="AY711"/>
      <c r="AZ711"/>
      <c r="BA711"/>
      <c r="BB711"/>
      <c r="BC711"/>
    </row>
    <row r="712" spans="1:55" x14ac:dyDescent="0.3">
      <c r="A712">
        <v>231</v>
      </c>
      <c r="C712">
        <v>727</v>
      </c>
      <c r="D712" s="1">
        <v>44756</v>
      </c>
      <c r="E712">
        <v>32400</v>
      </c>
      <c r="F712">
        <v>3</v>
      </c>
      <c r="G712">
        <v>15</v>
      </c>
      <c r="H712">
        <v>50</v>
      </c>
      <c r="I712" t="str">
        <f>_xlfn.XLOOKUP(ohrm_timesheet_item[[#This Row],[employee_id]],hs_hr_employee[emp_number],hs_hr_employee[Employee Name],"NF",0,1)</f>
        <v>Gaurav Kokcha</v>
      </c>
      <c r="J712" t="str">
        <f>_xlfn.XLOOKUP(ohrm_timesheet_item[[#This Row],[project_id]],ohrm_project[project_id],ohrm_project[name],"NF",0,1)</f>
        <v>C220402-P1 [JAKSON-AD-M365]</v>
      </c>
      <c r="K712" t="str">
        <f>_xlfn.XLOOKUP(ohrm_timesheet_item[[#This Row],[activity_id]],ohrm_project_activity[activity_id],ohrm_project_activity[name],"NF",0,1)</f>
        <v>O365 Migration</v>
      </c>
      <c r="L712" s="5">
        <f>ohrm_timesheet_item[[#This Row],[duration]]/60/60</f>
        <v>9</v>
      </c>
      <c r="AI712" s="5"/>
      <c r="AJ712" s="5"/>
      <c r="AK712" s="5"/>
      <c r="AL712" s="5"/>
      <c r="AM712" s="5"/>
      <c r="AN712" s="5"/>
      <c r="AO712" s="5"/>
      <c r="AP712" s="5"/>
      <c r="AV712"/>
      <c r="AW712"/>
      <c r="AX712"/>
      <c r="AY712"/>
      <c r="AZ712"/>
      <c r="BA712"/>
      <c r="BB712"/>
      <c r="BC712"/>
    </row>
    <row r="713" spans="1:55" x14ac:dyDescent="0.3">
      <c r="A713">
        <v>231</v>
      </c>
      <c r="C713">
        <v>728</v>
      </c>
      <c r="D713" s="1">
        <v>44757</v>
      </c>
      <c r="E713">
        <v>32400</v>
      </c>
      <c r="F713">
        <v>3</v>
      </c>
      <c r="G713">
        <v>15</v>
      </c>
      <c r="H713">
        <v>50</v>
      </c>
      <c r="I713" t="str">
        <f>_xlfn.XLOOKUP(ohrm_timesheet_item[[#This Row],[employee_id]],hs_hr_employee[emp_number],hs_hr_employee[Employee Name],"NF",0,1)</f>
        <v>Gaurav Kokcha</v>
      </c>
      <c r="J713" t="str">
        <f>_xlfn.XLOOKUP(ohrm_timesheet_item[[#This Row],[project_id]],ohrm_project[project_id],ohrm_project[name],"NF",0,1)</f>
        <v>C220402-P1 [JAKSON-AD-M365]</v>
      </c>
      <c r="K713" t="str">
        <f>_xlfn.XLOOKUP(ohrm_timesheet_item[[#This Row],[activity_id]],ohrm_project_activity[activity_id],ohrm_project_activity[name],"NF",0,1)</f>
        <v>O365 Migration</v>
      </c>
      <c r="L713" s="5">
        <f>ohrm_timesheet_item[[#This Row],[duration]]/60/60</f>
        <v>9</v>
      </c>
      <c r="AI713" s="5"/>
      <c r="AJ713" s="5"/>
      <c r="AK713" s="5"/>
      <c r="AL713" s="5"/>
      <c r="AM713" s="5"/>
      <c r="AN713" s="5"/>
      <c r="AO713" s="5"/>
      <c r="AP713" s="5"/>
      <c r="AV713"/>
      <c r="AW713"/>
      <c r="AX713"/>
      <c r="AY713"/>
      <c r="AZ713"/>
      <c r="BA713"/>
      <c r="BB713"/>
      <c r="BC713"/>
    </row>
    <row r="714" spans="1:55" x14ac:dyDescent="0.3">
      <c r="A714">
        <v>232</v>
      </c>
      <c r="C714">
        <v>729</v>
      </c>
      <c r="D714" s="1">
        <v>44760</v>
      </c>
      <c r="E714">
        <v>32400</v>
      </c>
      <c r="F714">
        <v>3</v>
      </c>
      <c r="G714">
        <v>15</v>
      </c>
      <c r="H714">
        <v>50</v>
      </c>
      <c r="I714" t="str">
        <f>_xlfn.XLOOKUP(ohrm_timesheet_item[[#This Row],[employee_id]],hs_hr_employee[emp_number],hs_hr_employee[Employee Name],"NF",0,1)</f>
        <v>Gaurav Kokcha</v>
      </c>
      <c r="J714" t="str">
        <f>_xlfn.XLOOKUP(ohrm_timesheet_item[[#This Row],[project_id]],ohrm_project[project_id],ohrm_project[name],"NF",0,1)</f>
        <v>C220402-P1 [JAKSON-AD-M365]</v>
      </c>
      <c r="K714" t="str">
        <f>_xlfn.XLOOKUP(ohrm_timesheet_item[[#This Row],[activity_id]],ohrm_project_activity[activity_id],ohrm_project_activity[name],"NF",0,1)</f>
        <v>O365 Migration</v>
      </c>
      <c r="L714" s="5">
        <f>ohrm_timesheet_item[[#This Row],[duration]]/60/60</f>
        <v>9</v>
      </c>
      <c r="AI714" s="5"/>
      <c r="AJ714" s="5"/>
      <c r="AK714" s="5"/>
      <c r="AL714" s="5"/>
      <c r="AM714" s="5"/>
      <c r="AN714" s="5"/>
      <c r="AO714" s="5"/>
      <c r="AP714" s="5"/>
      <c r="AV714"/>
      <c r="AW714"/>
      <c r="AX714"/>
      <c r="AY714"/>
      <c r="AZ714"/>
      <c r="BA714"/>
      <c r="BB714"/>
      <c r="BC714"/>
    </row>
    <row r="715" spans="1:55" x14ac:dyDescent="0.3">
      <c r="A715">
        <v>232</v>
      </c>
      <c r="C715">
        <v>730</v>
      </c>
      <c r="D715" s="1">
        <v>44761</v>
      </c>
      <c r="E715">
        <v>32400</v>
      </c>
      <c r="F715">
        <v>3</v>
      </c>
      <c r="G715">
        <v>15</v>
      </c>
      <c r="H715">
        <v>50</v>
      </c>
      <c r="I715" t="str">
        <f>_xlfn.XLOOKUP(ohrm_timesheet_item[[#This Row],[employee_id]],hs_hr_employee[emp_number],hs_hr_employee[Employee Name],"NF",0,1)</f>
        <v>Gaurav Kokcha</v>
      </c>
      <c r="J715" t="str">
        <f>_xlfn.XLOOKUP(ohrm_timesheet_item[[#This Row],[project_id]],ohrm_project[project_id],ohrm_project[name],"NF",0,1)</f>
        <v>C220402-P1 [JAKSON-AD-M365]</v>
      </c>
      <c r="K715" t="str">
        <f>_xlfn.XLOOKUP(ohrm_timesheet_item[[#This Row],[activity_id]],ohrm_project_activity[activity_id],ohrm_project_activity[name],"NF",0,1)</f>
        <v>O365 Migration</v>
      </c>
      <c r="L715" s="5">
        <f>ohrm_timesheet_item[[#This Row],[duration]]/60/60</f>
        <v>9</v>
      </c>
      <c r="AI715" s="5"/>
      <c r="AJ715" s="5"/>
      <c r="AK715" s="5"/>
      <c r="AL715" s="5"/>
      <c r="AM715" s="5"/>
      <c r="AN715" s="5"/>
      <c r="AO715" s="5"/>
      <c r="AP715" s="5"/>
      <c r="AV715"/>
      <c r="AW715"/>
      <c r="AX715"/>
      <c r="AY715"/>
      <c r="AZ715"/>
      <c r="BA715"/>
      <c r="BB715"/>
      <c r="BC715"/>
    </row>
    <row r="716" spans="1:55" x14ac:dyDescent="0.3">
      <c r="A716">
        <v>232</v>
      </c>
      <c r="C716">
        <v>731</v>
      </c>
      <c r="D716" s="1">
        <v>44762</v>
      </c>
      <c r="E716">
        <v>32400</v>
      </c>
      <c r="F716">
        <v>3</v>
      </c>
      <c r="G716">
        <v>15</v>
      </c>
      <c r="H716">
        <v>50</v>
      </c>
      <c r="I716" t="str">
        <f>_xlfn.XLOOKUP(ohrm_timesheet_item[[#This Row],[employee_id]],hs_hr_employee[emp_number],hs_hr_employee[Employee Name],"NF",0,1)</f>
        <v>Gaurav Kokcha</v>
      </c>
      <c r="J716" t="str">
        <f>_xlfn.XLOOKUP(ohrm_timesheet_item[[#This Row],[project_id]],ohrm_project[project_id],ohrm_project[name],"NF",0,1)</f>
        <v>C220402-P1 [JAKSON-AD-M365]</v>
      </c>
      <c r="K716" t="str">
        <f>_xlfn.XLOOKUP(ohrm_timesheet_item[[#This Row],[activity_id]],ohrm_project_activity[activity_id],ohrm_project_activity[name],"NF",0,1)</f>
        <v>O365 Migration</v>
      </c>
      <c r="L716" s="5">
        <f>ohrm_timesheet_item[[#This Row],[duration]]/60/60</f>
        <v>9</v>
      </c>
      <c r="AI716" s="5"/>
      <c r="AJ716" s="5"/>
      <c r="AK716" s="5"/>
      <c r="AL716" s="5"/>
      <c r="AM716" s="5"/>
      <c r="AN716" s="5"/>
      <c r="AO716" s="5"/>
      <c r="AP716" s="5"/>
      <c r="AV716"/>
      <c r="AW716"/>
      <c r="AX716"/>
      <c r="AY716"/>
      <c r="AZ716"/>
      <c r="BA716"/>
      <c r="BB716"/>
      <c r="BC716"/>
    </row>
    <row r="717" spans="1:55" x14ac:dyDescent="0.3">
      <c r="A717">
        <v>232</v>
      </c>
      <c r="C717">
        <v>732</v>
      </c>
      <c r="D717" s="1">
        <v>44763</v>
      </c>
      <c r="E717">
        <v>32400</v>
      </c>
      <c r="F717">
        <v>3</v>
      </c>
      <c r="G717">
        <v>15</v>
      </c>
      <c r="H717">
        <v>50</v>
      </c>
      <c r="I717" t="str">
        <f>_xlfn.XLOOKUP(ohrm_timesheet_item[[#This Row],[employee_id]],hs_hr_employee[emp_number],hs_hr_employee[Employee Name],"NF",0,1)</f>
        <v>Gaurav Kokcha</v>
      </c>
      <c r="J717" t="str">
        <f>_xlfn.XLOOKUP(ohrm_timesheet_item[[#This Row],[project_id]],ohrm_project[project_id],ohrm_project[name],"NF",0,1)</f>
        <v>C220402-P1 [JAKSON-AD-M365]</v>
      </c>
      <c r="K717" t="str">
        <f>_xlfn.XLOOKUP(ohrm_timesheet_item[[#This Row],[activity_id]],ohrm_project_activity[activity_id],ohrm_project_activity[name],"NF",0,1)</f>
        <v>O365 Migration</v>
      </c>
      <c r="L717" s="5">
        <f>ohrm_timesheet_item[[#This Row],[duration]]/60/60</f>
        <v>9</v>
      </c>
      <c r="AI717" s="5"/>
      <c r="AJ717" s="5"/>
      <c r="AK717" s="5"/>
      <c r="AL717" s="5"/>
      <c r="AM717" s="5"/>
      <c r="AN717" s="5"/>
      <c r="AO717" s="5"/>
      <c r="AP717" s="5"/>
      <c r="AV717"/>
      <c r="AW717"/>
      <c r="AX717"/>
      <c r="AY717"/>
      <c r="AZ717"/>
      <c r="BA717"/>
      <c r="BB717"/>
      <c r="BC717"/>
    </row>
    <row r="718" spans="1:55" x14ac:dyDescent="0.3">
      <c r="A718">
        <v>232</v>
      </c>
      <c r="C718">
        <v>733</v>
      </c>
      <c r="D718" s="1">
        <v>44764</v>
      </c>
      <c r="E718">
        <v>32400</v>
      </c>
      <c r="F718">
        <v>3</v>
      </c>
      <c r="G718">
        <v>15</v>
      </c>
      <c r="H718">
        <v>50</v>
      </c>
      <c r="I718" t="str">
        <f>_xlfn.XLOOKUP(ohrm_timesheet_item[[#This Row],[employee_id]],hs_hr_employee[emp_number],hs_hr_employee[Employee Name],"NF",0,1)</f>
        <v>Gaurav Kokcha</v>
      </c>
      <c r="J718" t="str">
        <f>_xlfn.XLOOKUP(ohrm_timesheet_item[[#This Row],[project_id]],ohrm_project[project_id],ohrm_project[name],"NF",0,1)</f>
        <v>C220402-P1 [JAKSON-AD-M365]</v>
      </c>
      <c r="K718" t="str">
        <f>_xlfn.XLOOKUP(ohrm_timesheet_item[[#This Row],[activity_id]],ohrm_project_activity[activity_id],ohrm_project_activity[name],"NF",0,1)</f>
        <v>O365 Migration</v>
      </c>
      <c r="L718" s="5">
        <f>ohrm_timesheet_item[[#This Row],[duration]]/60/60</f>
        <v>9</v>
      </c>
      <c r="AI718" s="5"/>
      <c r="AJ718" s="5"/>
      <c r="AK718" s="5"/>
      <c r="AL718" s="5"/>
      <c r="AM718" s="5"/>
      <c r="AN718" s="5"/>
      <c r="AO718" s="5"/>
      <c r="AP718" s="5"/>
      <c r="AV718"/>
      <c r="AW718"/>
      <c r="AX718"/>
      <c r="AY718"/>
      <c r="AZ718"/>
      <c r="BA718"/>
      <c r="BB718"/>
      <c r="BC718"/>
    </row>
    <row r="719" spans="1:55" x14ac:dyDescent="0.3">
      <c r="A719">
        <v>233</v>
      </c>
      <c r="C719">
        <v>734</v>
      </c>
      <c r="D719" s="1">
        <v>44767</v>
      </c>
      <c r="E719">
        <v>32400</v>
      </c>
      <c r="F719">
        <v>3</v>
      </c>
      <c r="G719">
        <v>15</v>
      </c>
      <c r="H719">
        <v>50</v>
      </c>
      <c r="I719" t="str">
        <f>_xlfn.XLOOKUP(ohrm_timesheet_item[[#This Row],[employee_id]],hs_hr_employee[emp_number],hs_hr_employee[Employee Name],"NF",0,1)</f>
        <v>Gaurav Kokcha</v>
      </c>
      <c r="J719" t="str">
        <f>_xlfn.XLOOKUP(ohrm_timesheet_item[[#This Row],[project_id]],ohrm_project[project_id],ohrm_project[name],"NF",0,1)</f>
        <v>C220402-P1 [JAKSON-AD-M365]</v>
      </c>
      <c r="K719" t="str">
        <f>_xlfn.XLOOKUP(ohrm_timesheet_item[[#This Row],[activity_id]],ohrm_project_activity[activity_id],ohrm_project_activity[name],"NF",0,1)</f>
        <v>O365 Migration</v>
      </c>
      <c r="L719" s="5">
        <f>ohrm_timesheet_item[[#This Row],[duration]]/60/60</f>
        <v>9</v>
      </c>
      <c r="AI719" s="5"/>
      <c r="AJ719" s="5"/>
      <c r="AK719" s="5"/>
      <c r="AL719" s="5"/>
      <c r="AM719" s="5"/>
      <c r="AN719" s="5"/>
      <c r="AO719" s="5"/>
      <c r="AP719" s="5"/>
      <c r="AV719"/>
      <c r="AW719"/>
      <c r="AX719"/>
      <c r="AY719"/>
      <c r="AZ719"/>
      <c r="BA719"/>
      <c r="BB719"/>
      <c r="BC719"/>
    </row>
    <row r="720" spans="1:55" x14ac:dyDescent="0.3">
      <c r="A720">
        <v>233</v>
      </c>
      <c r="C720">
        <v>735</v>
      </c>
      <c r="D720" s="1">
        <v>44768</v>
      </c>
      <c r="E720">
        <v>32400</v>
      </c>
      <c r="F720">
        <v>3</v>
      </c>
      <c r="G720">
        <v>15</v>
      </c>
      <c r="H720">
        <v>50</v>
      </c>
      <c r="I720" t="str">
        <f>_xlfn.XLOOKUP(ohrm_timesheet_item[[#This Row],[employee_id]],hs_hr_employee[emp_number],hs_hr_employee[Employee Name],"NF",0,1)</f>
        <v>Gaurav Kokcha</v>
      </c>
      <c r="J720" t="str">
        <f>_xlfn.XLOOKUP(ohrm_timesheet_item[[#This Row],[project_id]],ohrm_project[project_id],ohrm_project[name],"NF",0,1)</f>
        <v>C220402-P1 [JAKSON-AD-M365]</v>
      </c>
      <c r="K720" t="str">
        <f>_xlfn.XLOOKUP(ohrm_timesheet_item[[#This Row],[activity_id]],ohrm_project_activity[activity_id],ohrm_project_activity[name],"NF",0,1)</f>
        <v>O365 Migration</v>
      </c>
      <c r="L720" s="5">
        <f>ohrm_timesheet_item[[#This Row],[duration]]/60/60</f>
        <v>9</v>
      </c>
      <c r="AI720" s="5"/>
      <c r="AJ720" s="5"/>
      <c r="AK720" s="5"/>
      <c r="AL720" s="5"/>
      <c r="AM720" s="5"/>
      <c r="AN720" s="5"/>
      <c r="AO720" s="5"/>
      <c r="AP720" s="5"/>
      <c r="AV720"/>
      <c r="AW720"/>
      <c r="AX720"/>
      <c r="AY720"/>
      <c r="AZ720"/>
      <c r="BA720"/>
      <c r="BB720"/>
      <c r="BC720"/>
    </row>
    <row r="721" spans="1:55" x14ac:dyDescent="0.3">
      <c r="A721">
        <v>233</v>
      </c>
      <c r="C721">
        <v>736</v>
      </c>
      <c r="D721" s="1">
        <v>44769</v>
      </c>
      <c r="E721">
        <v>32400</v>
      </c>
      <c r="F721">
        <v>3</v>
      </c>
      <c r="G721">
        <v>15</v>
      </c>
      <c r="H721">
        <v>50</v>
      </c>
      <c r="I721" t="str">
        <f>_xlfn.XLOOKUP(ohrm_timesheet_item[[#This Row],[employee_id]],hs_hr_employee[emp_number],hs_hr_employee[Employee Name],"NF",0,1)</f>
        <v>Gaurav Kokcha</v>
      </c>
      <c r="J721" t="str">
        <f>_xlfn.XLOOKUP(ohrm_timesheet_item[[#This Row],[project_id]],ohrm_project[project_id],ohrm_project[name],"NF",0,1)</f>
        <v>C220402-P1 [JAKSON-AD-M365]</v>
      </c>
      <c r="K721" t="str">
        <f>_xlfn.XLOOKUP(ohrm_timesheet_item[[#This Row],[activity_id]],ohrm_project_activity[activity_id],ohrm_project_activity[name],"NF",0,1)</f>
        <v>O365 Migration</v>
      </c>
      <c r="L721" s="5">
        <f>ohrm_timesheet_item[[#This Row],[duration]]/60/60</f>
        <v>9</v>
      </c>
      <c r="AI721" s="5"/>
      <c r="AJ721" s="5"/>
      <c r="AK721" s="5"/>
      <c r="AL721" s="5"/>
      <c r="AM721" s="5"/>
      <c r="AN721" s="5"/>
      <c r="AO721" s="5"/>
      <c r="AP721" s="5"/>
      <c r="AV721"/>
      <c r="AW721"/>
      <c r="AX721"/>
      <c r="AY721"/>
      <c r="AZ721"/>
      <c r="BA721"/>
      <c r="BB721"/>
      <c r="BC721"/>
    </row>
    <row r="722" spans="1:55" x14ac:dyDescent="0.3">
      <c r="A722">
        <v>233</v>
      </c>
      <c r="C722">
        <v>737</v>
      </c>
      <c r="D722" s="1">
        <v>44771</v>
      </c>
      <c r="E722">
        <v>32400</v>
      </c>
      <c r="F722">
        <v>3</v>
      </c>
      <c r="G722">
        <v>15</v>
      </c>
      <c r="H722">
        <v>50</v>
      </c>
      <c r="I722" t="str">
        <f>_xlfn.XLOOKUP(ohrm_timesheet_item[[#This Row],[employee_id]],hs_hr_employee[emp_number],hs_hr_employee[Employee Name],"NF",0,1)</f>
        <v>Gaurav Kokcha</v>
      </c>
      <c r="J722" t="str">
        <f>_xlfn.XLOOKUP(ohrm_timesheet_item[[#This Row],[project_id]],ohrm_project[project_id],ohrm_project[name],"NF",0,1)</f>
        <v>C220402-P1 [JAKSON-AD-M365]</v>
      </c>
      <c r="K722" t="str">
        <f>_xlfn.XLOOKUP(ohrm_timesheet_item[[#This Row],[activity_id]],ohrm_project_activity[activity_id],ohrm_project_activity[name],"NF",0,1)</f>
        <v>O365 Migration</v>
      </c>
      <c r="L722" s="5">
        <f>ohrm_timesheet_item[[#This Row],[duration]]/60/60</f>
        <v>9</v>
      </c>
      <c r="AI722" s="5"/>
      <c r="AJ722" s="5"/>
      <c r="AK722" s="5"/>
      <c r="AL722" s="5"/>
      <c r="AM722" s="5"/>
      <c r="AN722" s="5"/>
      <c r="AO722" s="5"/>
      <c r="AP722" s="5"/>
      <c r="AV722"/>
      <c r="AW722"/>
      <c r="AX722"/>
      <c r="AY722"/>
      <c r="AZ722"/>
      <c r="BA722"/>
      <c r="BB722"/>
      <c r="BC722"/>
    </row>
    <row r="723" spans="1:55" x14ac:dyDescent="0.3">
      <c r="A723">
        <v>233</v>
      </c>
      <c r="C723">
        <v>738</v>
      </c>
      <c r="D723" s="1">
        <v>44770</v>
      </c>
      <c r="E723">
        <v>32400</v>
      </c>
      <c r="F723">
        <v>3</v>
      </c>
      <c r="G723">
        <v>15</v>
      </c>
      <c r="H723">
        <v>50</v>
      </c>
      <c r="I723" t="str">
        <f>_xlfn.XLOOKUP(ohrm_timesheet_item[[#This Row],[employee_id]],hs_hr_employee[emp_number],hs_hr_employee[Employee Name],"NF",0,1)</f>
        <v>Gaurav Kokcha</v>
      </c>
      <c r="J723" t="str">
        <f>_xlfn.XLOOKUP(ohrm_timesheet_item[[#This Row],[project_id]],ohrm_project[project_id],ohrm_project[name],"NF",0,1)</f>
        <v>C220402-P1 [JAKSON-AD-M365]</v>
      </c>
      <c r="K723" t="str">
        <f>_xlfn.XLOOKUP(ohrm_timesheet_item[[#This Row],[activity_id]],ohrm_project_activity[activity_id],ohrm_project_activity[name],"NF",0,1)</f>
        <v>O365 Migration</v>
      </c>
      <c r="L723" s="5">
        <f>ohrm_timesheet_item[[#This Row],[duration]]/60/60</f>
        <v>9</v>
      </c>
      <c r="AI723" s="5"/>
      <c r="AJ723" s="5"/>
      <c r="AK723" s="5"/>
      <c r="AL723" s="5"/>
      <c r="AM723" s="5"/>
      <c r="AN723" s="5"/>
      <c r="AO723" s="5"/>
      <c r="AP723" s="5"/>
      <c r="AV723"/>
      <c r="AW723"/>
      <c r="AX723"/>
      <c r="AY723"/>
      <c r="AZ723"/>
      <c r="BA723"/>
      <c r="BB723"/>
      <c r="BC723"/>
    </row>
    <row r="724" spans="1:55" x14ac:dyDescent="0.3">
      <c r="A724">
        <v>224</v>
      </c>
      <c r="C724">
        <v>739</v>
      </c>
      <c r="D724" s="1">
        <v>44739</v>
      </c>
      <c r="E724">
        <v>32400</v>
      </c>
      <c r="F724">
        <v>3</v>
      </c>
      <c r="G724">
        <v>14</v>
      </c>
      <c r="H724">
        <v>50</v>
      </c>
      <c r="I724" t="str">
        <f>_xlfn.XLOOKUP(ohrm_timesheet_item[[#This Row],[employee_id]],hs_hr_employee[emp_number],hs_hr_employee[Employee Name],"NF",0,1)</f>
        <v>Amol Jalda</v>
      </c>
      <c r="J724" t="str">
        <f>_xlfn.XLOOKUP(ohrm_timesheet_item[[#This Row],[project_id]],ohrm_project[project_id],ohrm_project[name],"NF",0,1)</f>
        <v>C220402-P1 [JAKSON-AD-M365]</v>
      </c>
      <c r="K724" t="str">
        <f>_xlfn.XLOOKUP(ohrm_timesheet_item[[#This Row],[activity_id]],ohrm_project_activity[activity_id],ohrm_project_activity[name],"NF",0,1)</f>
        <v>O365 Migration</v>
      </c>
      <c r="L724" s="5">
        <f>ohrm_timesheet_item[[#This Row],[duration]]/60/60</f>
        <v>9</v>
      </c>
      <c r="AI724" s="5"/>
      <c r="AJ724" s="5"/>
      <c r="AK724" s="5"/>
      <c r="AL724" s="5"/>
      <c r="AM724" s="5"/>
      <c r="AN724" s="5"/>
      <c r="AO724" s="5"/>
      <c r="AP724" s="5"/>
      <c r="AV724"/>
      <c r="AW724"/>
      <c r="AX724"/>
      <c r="AY724"/>
      <c r="AZ724"/>
      <c r="BA724"/>
      <c r="BB724"/>
      <c r="BC724"/>
    </row>
    <row r="725" spans="1:55" x14ac:dyDescent="0.3">
      <c r="A725">
        <v>224</v>
      </c>
      <c r="C725">
        <v>740</v>
      </c>
      <c r="D725" s="1">
        <v>44740</v>
      </c>
      <c r="E725">
        <v>32400</v>
      </c>
      <c r="F725">
        <v>3</v>
      </c>
      <c r="G725">
        <v>14</v>
      </c>
      <c r="H725">
        <v>50</v>
      </c>
      <c r="I725" t="str">
        <f>_xlfn.XLOOKUP(ohrm_timesheet_item[[#This Row],[employee_id]],hs_hr_employee[emp_number],hs_hr_employee[Employee Name],"NF",0,1)</f>
        <v>Amol Jalda</v>
      </c>
      <c r="J725" t="str">
        <f>_xlfn.XLOOKUP(ohrm_timesheet_item[[#This Row],[project_id]],ohrm_project[project_id],ohrm_project[name],"NF",0,1)</f>
        <v>C220402-P1 [JAKSON-AD-M365]</v>
      </c>
      <c r="K725" t="str">
        <f>_xlfn.XLOOKUP(ohrm_timesheet_item[[#This Row],[activity_id]],ohrm_project_activity[activity_id],ohrm_project_activity[name],"NF",0,1)</f>
        <v>O365 Migration</v>
      </c>
      <c r="L725" s="5">
        <f>ohrm_timesheet_item[[#This Row],[duration]]/60/60</f>
        <v>9</v>
      </c>
      <c r="AI725" s="5"/>
      <c r="AJ725" s="5"/>
      <c r="AK725" s="5"/>
      <c r="AL725" s="5"/>
      <c r="AM725" s="5"/>
      <c r="AN725" s="5"/>
      <c r="AO725" s="5"/>
      <c r="AP725" s="5"/>
      <c r="AV725"/>
      <c r="AW725"/>
      <c r="AX725"/>
      <c r="AY725"/>
      <c r="AZ725"/>
      <c r="BA725"/>
      <c r="BB725"/>
      <c r="BC725"/>
    </row>
    <row r="726" spans="1:55" x14ac:dyDescent="0.3">
      <c r="A726">
        <v>224</v>
      </c>
      <c r="C726">
        <v>741</v>
      </c>
      <c r="D726" s="1">
        <v>44741</v>
      </c>
      <c r="E726">
        <v>32400</v>
      </c>
      <c r="F726">
        <v>3</v>
      </c>
      <c r="G726">
        <v>14</v>
      </c>
      <c r="H726">
        <v>50</v>
      </c>
      <c r="I726" t="str">
        <f>_xlfn.XLOOKUP(ohrm_timesheet_item[[#This Row],[employee_id]],hs_hr_employee[emp_number],hs_hr_employee[Employee Name],"NF",0,1)</f>
        <v>Amol Jalda</v>
      </c>
      <c r="J726" t="str">
        <f>_xlfn.XLOOKUP(ohrm_timesheet_item[[#This Row],[project_id]],ohrm_project[project_id],ohrm_project[name],"NF",0,1)</f>
        <v>C220402-P1 [JAKSON-AD-M365]</v>
      </c>
      <c r="K726" t="str">
        <f>_xlfn.XLOOKUP(ohrm_timesheet_item[[#This Row],[activity_id]],ohrm_project_activity[activity_id],ohrm_project_activity[name],"NF",0,1)</f>
        <v>O365 Migration</v>
      </c>
      <c r="L726" s="5">
        <f>ohrm_timesheet_item[[#This Row],[duration]]/60/60</f>
        <v>9</v>
      </c>
      <c r="AI726" s="5"/>
      <c r="AJ726" s="5"/>
      <c r="AK726" s="5"/>
      <c r="AL726" s="5"/>
      <c r="AM726" s="5"/>
      <c r="AN726" s="5"/>
      <c r="AO726" s="5"/>
      <c r="AP726" s="5"/>
      <c r="AV726"/>
      <c r="AW726"/>
      <c r="AX726"/>
      <c r="AY726"/>
      <c r="AZ726"/>
      <c r="BA726"/>
      <c r="BB726"/>
      <c r="BC726"/>
    </row>
    <row r="727" spans="1:55" x14ac:dyDescent="0.3">
      <c r="A727">
        <v>224</v>
      </c>
      <c r="C727">
        <v>742</v>
      </c>
      <c r="D727" s="1">
        <v>44742</v>
      </c>
      <c r="E727">
        <v>32400</v>
      </c>
      <c r="F727">
        <v>3</v>
      </c>
      <c r="G727">
        <v>14</v>
      </c>
      <c r="H727">
        <v>50</v>
      </c>
      <c r="I727" t="str">
        <f>_xlfn.XLOOKUP(ohrm_timesheet_item[[#This Row],[employee_id]],hs_hr_employee[emp_number],hs_hr_employee[Employee Name],"NF",0,1)</f>
        <v>Amol Jalda</v>
      </c>
      <c r="J727" t="str">
        <f>_xlfn.XLOOKUP(ohrm_timesheet_item[[#This Row],[project_id]],ohrm_project[project_id],ohrm_project[name],"NF",0,1)</f>
        <v>C220402-P1 [JAKSON-AD-M365]</v>
      </c>
      <c r="K727" t="str">
        <f>_xlfn.XLOOKUP(ohrm_timesheet_item[[#This Row],[activity_id]],ohrm_project_activity[activity_id],ohrm_project_activity[name],"NF",0,1)</f>
        <v>O365 Migration</v>
      </c>
      <c r="L727" s="5">
        <f>ohrm_timesheet_item[[#This Row],[duration]]/60/60</f>
        <v>9</v>
      </c>
      <c r="AI727" s="5"/>
      <c r="AJ727" s="5"/>
      <c r="AK727" s="5"/>
      <c r="AL727" s="5"/>
      <c r="AM727" s="5"/>
      <c r="AN727" s="5"/>
      <c r="AO727" s="5"/>
      <c r="AP727" s="5"/>
      <c r="AV727"/>
      <c r="AW727"/>
      <c r="AX727"/>
      <c r="AY727"/>
      <c r="AZ727"/>
      <c r="BA727"/>
      <c r="BB727"/>
      <c r="BC727"/>
    </row>
    <row r="728" spans="1:55" x14ac:dyDescent="0.3">
      <c r="A728">
        <v>224</v>
      </c>
      <c r="C728">
        <v>743</v>
      </c>
      <c r="D728" s="1">
        <v>44743</v>
      </c>
      <c r="E728">
        <v>32400</v>
      </c>
      <c r="F728">
        <v>3</v>
      </c>
      <c r="G728">
        <v>14</v>
      </c>
      <c r="H728">
        <v>50</v>
      </c>
      <c r="I728" t="str">
        <f>_xlfn.XLOOKUP(ohrm_timesheet_item[[#This Row],[employee_id]],hs_hr_employee[emp_number],hs_hr_employee[Employee Name],"NF",0,1)</f>
        <v>Amol Jalda</v>
      </c>
      <c r="J728" t="str">
        <f>_xlfn.XLOOKUP(ohrm_timesheet_item[[#This Row],[project_id]],ohrm_project[project_id],ohrm_project[name],"NF",0,1)</f>
        <v>C220402-P1 [JAKSON-AD-M365]</v>
      </c>
      <c r="K728" t="str">
        <f>_xlfn.XLOOKUP(ohrm_timesheet_item[[#This Row],[activity_id]],ohrm_project_activity[activity_id],ohrm_project_activity[name],"NF",0,1)</f>
        <v>O365 Migration</v>
      </c>
      <c r="L728" s="5">
        <f>ohrm_timesheet_item[[#This Row],[duration]]/60/60</f>
        <v>9</v>
      </c>
      <c r="AI728" s="5"/>
      <c r="AJ728" s="5"/>
      <c r="AK728" s="5"/>
      <c r="AL728" s="5"/>
      <c r="AM728" s="5"/>
      <c r="AN728" s="5"/>
      <c r="AO728" s="5"/>
      <c r="AP728" s="5"/>
      <c r="AV728"/>
      <c r="AW728"/>
      <c r="AX728"/>
      <c r="AY728"/>
      <c r="AZ728"/>
      <c r="BA728"/>
      <c r="BB728"/>
      <c r="BC728"/>
    </row>
    <row r="729" spans="1:55" x14ac:dyDescent="0.3">
      <c r="A729">
        <v>193</v>
      </c>
      <c r="C729">
        <v>744</v>
      </c>
      <c r="D729" s="1">
        <v>44746</v>
      </c>
      <c r="E729">
        <v>32400</v>
      </c>
      <c r="F729">
        <v>3</v>
      </c>
      <c r="G729">
        <v>13</v>
      </c>
      <c r="H729">
        <v>50</v>
      </c>
      <c r="I729" t="str">
        <f>_xlfn.XLOOKUP(ohrm_timesheet_item[[#This Row],[employee_id]],hs_hr_employee[emp_number],hs_hr_employee[Employee Name],"NF",0,1)</f>
        <v>x_Preeti Kaushik</v>
      </c>
      <c r="J729" t="str">
        <f>_xlfn.XLOOKUP(ohrm_timesheet_item[[#This Row],[project_id]],ohrm_project[project_id],ohrm_project[name],"NF",0,1)</f>
        <v>C220402-P1 [JAKSON-AD-M365]</v>
      </c>
      <c r="K729" t="str">
        <f>_xlfn.XLOOKUP(ohrm_timesheet_item[[#This Row],[activity_id]],ohrm_project_activity[activity_id],ohrm_project_activity[name],"NF",0,1)</f>
        <v>O365 Migration</v>
      </c>
      <c r="L729" s="5">
        <f>ohrm_timesheet_item[[#This Row],[duration]]/60/60</f>
        <v>9</v>
      </c>
      <c r="AI729" s="5"/>
      <c r="AJ729" s="5"/>
      <c r="AK729" s="5"/>
      <c r="AL729" s="5"/>
      <c r="AM729" s="5"/>
      <c r="AN729" s="5"/>
      <c r="AO729" s="5"/>
      <c r="AP729" s="5"/>
      <c r="AV729"/>
      <c r="AW729"/>
      <c r="AX729"/>
      <c r="AY729"/>
      <c r="AZ729"/>
      <c r="BA729"/>
      <c r="BB729"/>
      <c r="BC729"/>
    </row>
    <row r="730" spans="1:55" x14ac:dyDescent="0.3">
      <c r="A730">
        <v>193</v>
      </c>
      <c r="C730">
        <v>745</v>
      </c>
      <c r="D730" s="1">
        <v>44747</v>
      </c>
      <c r="E730">
        <v>32400</v>
      </c>
      <c r="F730">
        <v>3</v>
      </c>
      <c r="G730">
        <v>13</v>
      </c>
      <c r="H730">
        <v>50</v>
      </c>
      <c r="I730" t="str">
        <f>_xlfn.XLOOKUP(ohrm_timesheet_item[[#This Row],[employee_id]],hs_hr_employee[emp_number],hs_hr_employee[Employee Name],"NF",0,1)</f>
        <v>x_Preeti Kaushik</v>
      </c>
      <c r="J730" t="str">
        <f>_xlfn.XLOOKUP(ohrm_timesheet_item[[#This Row],[project_id]],ohrm_project[project_id],ohrm_project[name],"NF",0,1)</f>
        <v>C220402-P1 [JAKSON-AD-M365]</v>
      </c>
      <c r="K730" t="str">
        <f>_xlfn.XLOOKUP(ohrm_timesheet_item[[#This Row],[activity_id]],ohrm_project_activity[activity_id],ohrm_project_activity[name],"NF",0,1)</f>
        <v>O365 Migration</v>
      </c>
      <c r="L730" s="5">
        <f>ohrm_timesheet_item[[#This Row],[duration]]/60/60</f>
        <v>9</v>
      </c>
      <c r="AI730" s="5"/>
      <c r="AJ730" s="5"/>
      <c r="AK730" s="5"/>
      <c r="AL730" s="5"/>
      <c r="AM730" s="5"/>
      <c r="AN730" s="5"/>
      <c r="AO730" s="5"/>
      <c r="AP730" s="5"/>
      <c r="AV730"/>
      <c r="AW730"/>
      <c r="AX730"/>
      <c r="AY730"/>
      <c r="AZ730"/>
      <c r="BA730"/>
      <c r="BB730"/>
      <c r="BC730"/>
    </row>
    <row r="731" spans="1:55" x14ac:dyDescent="0.3">
      <c r="A731">
        <v>193</v>
      </c>
      <c r="C731">
        <v>746</v>
      </c>
      <c r="D731" s="1">
        <v>44748</v>
      </c>
      <c r="E731">
        <v>32400</v>
      </c>
      <c r="F731">
        <v>3</v>
      </c>
      <c r="G731">
        <v>13</v>
      </c>
      <c r="H731">
        <v>50</v>
      </c>
      <c r="I731" t="str">
        <f>_xlfn.XLOOKUP(ohrm_timesheet_item[[#This Row],[employee_id]],hs_hr_employee[emp_number],hs_hr_employee[Employee Name],"NF",0,1)</f>
        <v>x_Preeti Kaushik</v>
      </c>
      <c r="J731" t="str">
        <f>_xlfn.XLOOKUP(ohrm_timesheet_item[[#This Row],[project_id]],ohrm_project[project_id],ohrm_project[name],"NF",0,1)</f>
        <v>C220402-P1 [JAKSON-AD-M365]</v>
      </c>
      <c r="K731" t="str">
        <f>_xlfn.XLOOKUP(ohrm_timesheet_item[[#This Row],[activity_id]],ohrm_project_activity[activity_id],ohrm_project_activity[name],"NF",0,1)</f>
        <v>O365 Migration</v>
      </c>
      <c r="L731" s="5">
        <f>ohrm_timesheet_item[[#This Row],[duration]]/60/60</f>
        <v>9</v>
      </c>
      <c r="AI731" s="5"/>
      <c r="AJ731" s="5"/>
      <c r="AK731" s="5"/>
      <c r="AL731" s="5"/>
      <c r="AM731" s="5"/>
      <c r="AN731" s="5"/>
      <c r="AO731" s="5"/>
      <c r="AP731" s="5"/>
      <c r="AV731"/>
      <c r="AW731"/>
      <c r="AX731"/>
      <c r="AY731"/>
      <c r="AZ731"/>
      <c r="BA731"/>
      <c r="BB731"/>
      <c r="BC731"/>
    </row>
    <row r="732" spans="1:55" x14ac:dyDescent="0.3">
      <c r="A732">
        <v>193</v>
      </c>
      <c r="C732">
        <v>747</v>
      </c>
      <c r="D732" s="1">
        <v>44749</v>
      </c>
      <c r="E732">
        <v>32400</v>
      </c>
      <c r="F732">
        <v>3</v>
      </c>
      <c r="G732">
        <v>13</v>
      </c>
      <c r="H732">
        <v>50</v>
      </c>
      <c r="I732" t="str">
        <f>_xlfn.XLOOKUP(ohrm_timesheet_item[[#This Row],[employee_id]],hs_hr_employee[emp_number],hs_hr_employee[Employee Name],"NF",0,1)</f>
        <v>x_Preeti Kaushik</v>
      </c>
      <c r="J732" t="str">
        <f>_xlfn.XLOOKUP(ohrm_timesheet_item[[#This Row],[project_id]],ohrm_project[project_id],ohrm_project[name],"NF",0,1)</f>
        <v>C220402-P1 [JAKSON-AD-M365]</v>
      </c>
      <c r="K732" t="str">
        <f>_xlfn.XLOOKUP(ohrm_timesheet_item[[#This Row],[activity_id]],ohrm_project_activity[activity_id],ohrm_project_activity[name],"NF",0,1)</f>
        <v>O365 Migration</v>
      </c>
      <c r="L732" s="5">
        <f>ohrm_timesheet_item[[#This Row],[duration]]/60/60</f>
        <v>9</v>
      </c>
      <c r="AI732" s="5"/>
      <c r="AJ732" s="5"/>
      <c r="AK732" s="5"/>
      <c r="AL732" s="5"/>
      <c r="AM732" s="5"/>
      <c r="AN732" s="5"/>
      <c r="AO732" s="5"/>
      <c r="AP732" s="5"/>
      <c r="AV732"/>
      <c r="AW732"/>
      <c r="AX732"/>
      <c r="AY732"/>
      <c r="AZ732"/>
      <c r="BA732"/>
      <c r="BB732"/>
      <c r="BC732"/>
    </row>
    <row r="733" spans="1:55" x14ac:dyDescent="0.3">
      <c r="A733">
        <v>193</v>
      </c>
      <c r="C733">
        <v>748</v>
      </c>
      <c r="D733" s="1">
        <v>44750</v>
      </c>
      <c r="E733">
        <v>32400</v>
      </c>
      <c r="F733">
        <v>3</v>
      </c>
      <c r="G733">
        <v>13</v>
      </c>
      <c r="H733">
        <v>50</v>
      </c>
      <c r="I733" t="str">
        <f>_xlfn.XLOOKUP(ohrm_timesheet_item[[#This Row],[employee_id]],hs_hr_employee[emp_number],hs_hr_employee[Employee Name],"NF",0,1)</f>
        <v>x_Preeti Kaushik</v>
      </c>
      <c r="J733" t="str">
        <f>_xlfn.XLOOKUP(ohrm_timesheet_item[[#This Row],[project_id]],ohrm_project[project_id],ohrm_project[name],"NF",0,1)</f>
        <v>C220402-P1 [JAKSON-AD-M365]</v>
      </c>
      <c r="K733" t="str">
        <f>_xlfn.XLOOKUP(ohrm_timesheet_item[[#This Row],[activity_id]],ohrm_project_activity[activity_id],ohrm_project_activity[name],"NF",0,1)</f>
        <v>O365 Migration</v>
      </c>
      <c r="L733" s="5">
        <f>ohrm_timesheet_item[[#This Row],[duration]]/60/60</f>
        <v>9</v>
      </c>
      <c r="AI733" s="5"/>
      <c r="AJ733" s="5"/>
      <c r="AK733" s="5"/>
      <c r="AL733" s="5"/>
      <c r="AM733" s="5"/>
      <c r="AN733" s="5"/>
      <c r="AO733" s="5"/>
      <c r="AP733" s="5"/>
      <c r="AV733"/>
      <c r="AW733"/>
      <c r="AX733"/>
      <c r="AY733"/>
      <c r="AZ733"/>
      <c r="BA733"/>
      <c r="BB733"/>
      <c r="BC733"/>
    </row>
    <row r="734" spans="1:55" x14ac:dyDescent="0.3">
      <c r="A734">
        <v>192</v>
      </c>
      <c r="C734">
        <v>749</v>
      </c>
      <c r="D734" s="1">
        <v>44753</v>
      </c>
      <c r="E734">
        <v>32400</v>
      </c>
      <c r="F734">
        <v>3</v>
      </c>
      <c r="G734">
        <v>13</v>
      </c>
      <c r="H734">
        <v>50</v>
      </c>
      <c r="I734" t="str">
        <f>_xlfn.XLOOKUP(ohrm_timesheet_item[[#This Row],[employee_id]],hs_hr_employee[emp_number],hs_hr_employee[Employee Name],"NF",0,1)</f>
        <v>x_Preeti Kaushik</v>
      </c>
      <c r="J734" t="str">
        <f>_xlfn.XLOOKUP(ohrm_timesheet_item[[#This Row],[project_id]],ohrm_project[project_id],ohrm_project[name],"NF",0,1)</f>
        <v>C220402-P1 [JAKSON-AD-M365]</v>
      </c>
      <c r="K734" t="str">
        <f>_xlfn.XLOOKUP(ohrm_timesheet_item[[#This Row],[activity_id]],ohrm_project_activity[activity_id],ohrm_project_activity[name],"NF",0,1)</f>
        <v>O365 Migration</v>
      </c>
      <c r="L734" s="5">
        <f>ohrm_timesheet_item[[#This Row],[duration]]/60/60</f>
        <v>9</v>
      </c>
      <c r="AI734" s="5"/>
      <c r="AJ734" s="5"/>
      <c r="AK734" s="5"/>
      <c r="AL734" s="5"/>
      <c r="AM734" s="5"/>
      <c r="AN734" s="5"/>
      <c r="AO734" s="5"/>
      <c r="AP734" s="5"/>
      <c r="AV734"/>
      <c r="AW734"/>
      <c r="AX734"/>
      <c r="AY734"/>
      <c r="AZ734"/>
      <c r="BA734"/>
      <c r="BB734"/>
      <c r="BC734"/>
    </row>
    <row r="735" spans="1:55" x14ac:dyDescent="0.3">
      <c r="A735">
        <v>192</v>
      </c>
      <c r="C735">
        <v>750</v>
      </c>
      <c r="D735" s="1">
        <v>44754</v>
      </c>
      <c r="E735">
        <v>32400</v>
      </c>
      <c r="F735">
        <v>3</v>
      </c>
      <c r="G735">
        <v>13</v>
      </c>
      <c r="H735">
        <v>50</v>
      </c>
      <c r="I735" t="str">
        <f>_xlfn.XLOOKUP(ohrm_timesheet_item[[#This Row],[employee_id]],hs_hr_employee[emp_number],hs_hr_employee[Employee Name],"NF",0,1)</f>
        <v>x_Preeti Kaushik</v>
      </c>
      <c r="J735" t="str">
        <f>_xlfn.XLOOKUP(ohrm_timesheet_item[[#This Row],[project_id]],ohrm_project[project_id],ohrm_project[name],"NF",0,1)</f>
        <v>C220402-P1 [JAKSON-AD-M365]</v>
      </c>
      <c r="K735" t="str">
        <f>_xlfn.XLOOKUP(ohrm_timesheet_item[[#This Row],[activity_id]],ohrm_project_activity[activity_id],ohrm_project_activity[name],"NF",0,1)</f>
        <v>O365 Migration</v>
      </c>
      <c r="L735" s="5">
        <f>ohrm_timesheet_item[[#This Row],[duration]]/60/60</f>
        <v>9</v>
      </c>
      <c r="AI735" s="5"/>
      <c r="AJ735" s="5"/>
      <c r="AK735" s="5"/>
      <c r="AL735" s="5"/>
      <c r="AM735" s="5"/>
      <c r="AN735" s="5"/>
      <c r="AO735" s="5"/>
      <c r="AP735" s="5"/>
      <c r="AV735"/>
      <c r="AW735"/>
      <c r="AX735"/>
      <c r="AY735"/>
      <c r="AZ735"/>
      <c r="BA735"/>
      <c r="BB735"/>
      <c r="BC735"/>
    </row>
    <row r="736" spans="1:55" x14ac:dyDescent="0.3">
      <c r="A736">
        <v>192</v>
      </c>
      <c r="C736">
        <v>751</v>
      </c>
      <c r="D736" s="1">
        <v>44755</v>
      </c>
      <c r="E736">
        <v>32400</v>
      </c>
      <c r="F736">
        <v>3</v>
      </c>
      <c r="G736">
        <v>13</v>
      </c>
      <c r="H736">
        <v>50</v>
      </c>
      <c r="I736" t="str">
        <f>_xlfn.XLOOKUP(ohrm_timesheet_item[[#This Row],[employee_id]],hs_hr_employee[emp_number],hs_hr_employee[Employee Name],"NF",0,1)</f>
        <v>x_Preeti Kaushik</v>
      </c>
      <c r="J736" t="str">
        <f>_xlfn.XLOOKUP(ohrm_timesheet_item[[#This Row],[project_id]],ohrm_project[project_id],ohrm_project[name],"NF",0,1)</f>
        <v>C220402-P1 [JAKSON-AD-M365]</v>
      </c>
      <c r="K736" t="str">
        <f>_xlfn.XLOOKUP(ohrm_timesheet_item[[#This Row],[activity_id]],ohrm_project_activity[activity_id],ohrm_project_activity[name],"NF",0,1)</f>
        <v>O365 Migration</v>
      </c>
      <c r="L736" s="5">
        <f>ohrm_timesheet_item[[#This Row],[duration]]/60/60</f>
        <v>9</v>
      </c>
      <c r="AI736" s="5"/>
      <c r="AJ736" s="5"/>
      <c r="AK736" s="5"/>
      <c r="AL736" s="5"/>
      <c r="AM736" s="5"/>
      <c r="AN736" s="5"/>
      <c r="AO736" s="5"/>
      <c r="AP736" s="5"/>
      <c r="AV736"/>
      <c r="AW736"/>
      <c r="AX736"/>
      <c r="AY736"/>
      <c r="AZ736"/>
      <c r="BA736"/>
      <c r="BB736"/>
      <c r="BC736"/>
    </row>
    <row r="737" spans="1:55" x14ac:dyDescent="0.3">
      <c r="A737">
        <v>192</v>
      </c>
      <c r="C737">
        <v>752</v>
      </c>
      <c r="D737" s="1">
        <v>44756</v>
      </c>
      <c r="E737">
        <v>32400</v>
      </c>
      <c r="F737">
        <v>3</v>
      </c>
      <c r="G737">
        <v>13</v>
      </c>
      <c r="H737">
        <v>50</v>
      </c>
      <c r="I737" t="str">
        <f>_xlfn.XLOOKUP(ohrm_timesheet_item[[#This Row],[employee_id]],hs_hr_employee[emp_number],hs_hr_employee[Employee Name],"NF",0,1)</f>
        <v>x_Preeti Kaushik</v>
      </c>
      <c r="J737" t="str">
        <f>_xlfn.XLOOKUP(ohrm_timesheet_item[[#This Row],[project_id]],ohrm_project[project_id],ohrm_project[name],"NF",0,1)</f>
        <v>C220402-P1 [JAKSON-AD-M365]</v>
      </c>
      <c r="K737" t="str">
        <f>_xlfn.XLOOKUP(ohrm_timesheet_item[[#This Row],[activity_id]],ohrm_project_activity[activity_id],ohrm_project_activity[name],"NF",0,1)</f>
        <v>O365 Migration</v>
      </c>
      <c r="L737" s="5">
        <f>ohrm_timesheet_item[[#This Row],[duration]]/60/60</f>
        <v>9</v>
      </c>
      <c r="AI737" s="5"/>
      <c r="AJ737" s="5"/>
      <c r="AK737" s="5"/>
      <c r="AL737" s="5"/>
      <c r="AM737" s="5"/>
      <c r="AN737" s="5"/>
      <c r="AO737" s="5"/>
      <c r="AP737" s="5"/>
      <c r="AV737"/>
      <c r="AW737"/>
      <c r="AX737"/>
      <c r="AY737"/>
      <c r="AZ737"/>
      <c r="BA737"/>
      <c r="BB737"/>
      <c r="BC737"/>
    </row>
    <row r="738" spans="1:55" x14ac:dyDescent="0.3">
      <c r="A738">
        <v>192</v>
      </c>
      <c r="C738">
        <v>753</v>
      </c>
      <c r="D738" s="1">
        <v>44757</v>
      </c>
      <c r="E738">
        <v>32400</v>
      </c>
      <c r="F738">
        <v>3</v>
      </c>
      <c r="G738">
        <v>13</v>
      </c>
      <c r="H738">
        <v>50</v>
      </c>
      <c r="I738" t="str">
        <f>_xlfn.XLOOKUP(ohrm_timesheet_item[[#This Row],[employee_id]],hs_hr_employee[emp_number],hs_hr_employee[Employee Name],"NF",0,1)</f>
        <v>x_Preeti Kaushik</v>
      </c>
      <c r="J738" t="str">
        <f>_xlfn.XLOOKUP(ohrm_timesheet_item[[#This Row],[project_id]],ohrm_project[project_id],ohrm_project[name],"NF",0,1)</f>
        <v>C220402-P1 [JAKSON-AD-M365]</v>
      </c>
      <c r="K738" t="str">
        <f>_xlfn.XLOOKUP(ohrm_timesheet_item[[#This Row],[activity_id]],ohrm_project_activity[activity_id],ohrm_project_activity[name],"NF",0,1)</f>
        <v>O365 Migration</v>
      </c>
      <c r="L738" s="5">
        <f>ohrm_timesheet_item[[#This Row],[duration]]/60/60</f>
        <v>9</v>
      </c>
      <c r="AI738" s="5"/>
      <c r="AJ738" s="5"/>
      <c r="AK738" s="5"/>
      <c r="AL738" s="5"/>
      <c r="AM738" s="5"/>
      <c r="AN738" s="5"/>
      <c r="AO738" s="5"/>
      <c r="AP738" s="5"/>
      <c r="AV738"/>
      <c r="AW738"/>
      <c r="AX738"/>
      <c r="AY738"/>
      <c r="AZ738"/>
      <c r="BA738"/>
      <c r="BB738"/>
      <c r="BC738"/>
    </row>
    <row r="739" spans="1:55" x14ac:dyDescent="0.3">
      <c r="A739">
        <v>191</v>
      </c>
      <c r="C739">
        <v>754</v>
      </c>
      <c r="D739" s="1">
        <v>44760</v>
      </c>
      <c r="E739">
        <v>32400</v>
      </c>
      <c r="F739">
        <v>3</v>
      </c>
      <c r="G739">
        <v>13</v>
      </c>
      <c r="H739">
        <v>50</v>
      </c>
      <c r="I739" t="str">
        <f>_xlfn.XLOOKUP(ohrm_timesheet_item[[#This Row],[employee_id]],hs_hr_employee[emp_number],hs_hr_employee[Employee Name],"NF",0,1)</f>
        <v>x_Preeti Kaushik</v>
      </c>
      <c r="J739" t="str">
        <f>_xlfn.XLOOKUP(ohrm_timesheet_item[[#This Row],[project_id]],ohrm_project[project_id],ohrm_project[name],"NF",0,1)</f>
        <v>C220402-P1 [JAKSON-AD-M365]</v>
      </c>
      <c r="K739" t="str">
        <f>_xlfn.XLOOKUP(ohrm_timesheet_item[[#This Row],[activity_id]],ohrm_project_activity[activity_id],ohrm_project_activity[name],"NF",0,1)</f>
        <v>O365 Migration</v>
      </c>
      <c r="L739" s="5">
        <f>ohrm_timesheet_item[[#This Row],[duration]]/60/60</f>
        <v>9</v>
      </c>
      <c r="AI739" s="5"/>
      <c r="AJ739" s="5"/>
      <c r="AK739" s="5"/>
      <c r="AL739" s="5"/>
      <c r="AM739" s="5"/>
      <c r="AN739" s="5"/>
      <c r="AO739" s="5"/>
      <c r="AP739" s="5"/>
      <c r="AV739"/>
      <c r="AW739"/>
      <c r="AX739"/>
      <c r="AY739"/>
      <c r="AZ739"/>
      <c r="BA739"/>
      <c r="BB739"/>
      <c r="BC739"/>
    </row>
    <row r="740" spans="1:55" x14ac:dyDescent="0.3">
      <c r="A740">
        <v>191</v>
      </c>
      <c r="C740">
        <v>755</v>
      </c>
      <c r="D740" s="1">
        <v>44761</v>
      </c>
      <c r="E740">
        <v>32400</v>
      </c>
      <c r="F740">
        <v>3</v>
      </c>
      <c r="G740">
        <v>13</v>
      </c>
      <c r="H740">
        <v>50</v>
      </c>
      <c r="I740" t="str">
        <f>_xlfn.XLOOKUP(ohrm_timesheet_item[[#This Row],[employee_id]],hs_hr_employee[emp_number],hs_hr_employee[Employee Name],"NF",0,1)</f>
        <v>x_Preeti Kaushik</v>
      </c>
      <c r="J740" t="str">
        <f>_xlfn.XLOOKUP(ohrm_timesheet_item[[#This Row],[project_id]],ohrm_project[project_id],ohrm_project[name],"NF",0,1)</f>
        <v>C220402-P1 [JAKSON-AD-M365]</v>
      </c>
      <c r="K740" t="str">
        <f>_xlfn.XLOOKUP(ohrm_timesheet_item[[#This Row],[activity_id]],ohrm_project_activity[activity_id],ohrm_project_activity[name],"NF",0,1)</f>
        <v>O365 Migration</v>
      </c>
      <c r="L740" s="5">
        <f>ohrm_timesheet_item[[#This Row],[duration]]/60/60</f>
        <v>9</v>
      </c>
      <c r="AI740" s="5"/>
      <c r="AJ740" s="5"/>
      <c r="AK740" s="5"/>
      <c r="AL740" s="5"/>
      <c r="AM740" s="5"/>
      <c r="AN740" s="5"/>
      <c r="AO740" s="5"/>
      <c r="AP740" s="5"/>
      <c r="AV740"/>
      <c r="AW740"/>
      <c r="AX740"/>
      <c r="AY740"/>
      <c r="AZ740"/>
      <c r="BA740"/>
      <c r="BB740"/>
      <c r="BC740"/>
    </row>
    <row r="741" spans="1:55" x14ac:dyDescent="0.3">
      <c r="A741">
        <v>191</v>
      </c>
      <c r="C741">
        <v>756</v>
      </c>
      <c r="D741" s="1">
        <v>44762</v>
      </c>
      <c r="E741">
        <v>32400</v>
      </c>
      <c r="F741">
        <v>3</v>
      </c>
      <c r="G741">
        <v>13</v>
      </c>
      <c r="H741">
        <v>50</v>
      </c>
      <c r="I741" t="str">
        <f>_xlfn.XLOOKUP(ohrm_timesheet_item[[#This Row],[employee_id]],hs_hr_employee[emp_number],hs_hr_employee[Employee Name],"NF",0,1)</f>
        <v>x_Preeti Kaushik</v>
      </c>
      <c r="J741" t="str">
        <f>_xlfn.XLOOKUP(ohrm_timesheet_item[[#This Row],[project_id]],ohrm_project[project_id],ohrm_project[name],"NF",0,1)</f>
        <v>C220402-P1 [JAKSON-AD-M365]</v>
      </c>
      <c r="K741" t="str">
        <f>_xlfn.XLOOKUP(ohrm_timesheet_item[[#This Row],[activity_id]],ohrm_project_activity[activity_id],ohrm_project_activity[name],"NF",0,1)</f>
        <v>O365 Migration</v>
      </c>
      <c r="L741" s="5">
        <f>ohrm_timesheet_item[[#This Row],[duration]]/60/60</f>
        <v>9</v>
      </c>
      <c r="AI741" s="5"/>
      <c r="AJ741" s="5"/>
      <c r="AK741" s="5"/>
      <c r="AL741" s="5"/>
      <c r="AM741" s="5"/>
      <c r="AN741" s="5"/>
      <c r="AO741" s="5"/>
      <c r="AP741" s="5"/>
      <c r="AV741"/>
      <c r="AW741"/>
      <c r="AX741"/>
      <c r="AY741"/>
      <c r="AZ741"/>
      <c r="BA741"/>
      <c r="BB741"/>
      <c r="BC741"/>
    </row>
    <row r="742" spans="1:55" x14ac:dyDescent="0.3">
      <c r="A742">
        <v>191</v>
      </c>
      <c r="C742">
        <v>757</v>
      </c>
      <c r="D742" s="1">
        <v>44763</v>
      </c>
      <c r="E742">
        <v>32400</v>
      </c>
      <c r="F742">
        <v>3</v>
      </c>
      <c r="G742">
        <v>13</v>
      </c>
      <c r="H742">
        <v>50</v>
      </c>
      <c r="I742" t="str">
        <f>_xlfn.XLOOKUP(ohrm_timesheet_item[[#This Row],[employee_id]],hs_hr_employee[emp_number],hs_hr_employee[Employee Name],"NF",0,1)</f>
        <v>x_Preeti Kaushik</v>
      </c>
      <c r="J742" t="str">
        <f>_xlfn.XLOOKUP(ohrm_timesheet_item[[#This Row],[project_id]],ohrm_project[project_id],ohrm_project[name],"NF",0,1)</f>
        <v>C220402-P1 [JAKSON-AD-M365]</v>
      </c>
      <c r="K742" t="str">
        <f>_xlfn.XLOOKUP(ohrm_timesheet_item[[#This Row],[activity_id]],ohrm_project_activity[activity_id],ohrm_project_activity[name],"NF",0,1)</f>
        <v>O365 Migration</v>
      </c>
      <c r="L742" s="5">
        <f>ohrm_timesheet_item[[#This Row],[duration]]/60/60</f>
        <v>9</v>
      </c>
      <c r="AI742" s="5"/>
      <c r="AJ742" s="5"/>
      <c r="AK742" s="5"/>
      <c r="AL742" s="5"/>
      <c r="AM742" s="5"/>
      <c r="AN742" s="5"/>
      <c r="AO742" s="5"/>
      <c r="AP742" s="5"/>
      <c r="AV742"/>
      <c r="AW742"/>
      <c r="AX742"/>
      <c r="AY742"/>
      <c r="AZ742"/>
      <c r="BA742"/>
      <c r="BB742"/>
      <c r="BC742"/>
    </row>
    <row r="743" spans="1:55" x14ac:dyDescent="0.3">
      <c r="A743">
        <v>191</v>
      </c>
      <c r="C743">
        <v>758</v>
      </c>
      <c r="D743" s="1">
        <v>44764</v>
      </c>
      <c r="E743">
        <v>32400</v>
      </c>
      <c r="F743">
        <v>3</v>
      </c>
      <c r="G743">
        <v>13</v>
      </c>
      <c r="H743">
        <v>50</v>
      </c>
      <c r="I743" t="str">
        <f>_xlfn.XLOOKUP(ohrm_timesheet_item[[#This Row],[employee_id]],hs_hr_employee[emp_number],hs_hr_employee[Employee Name],"NF",0,1)</f>
        <v>x_Preeti Kaushik</v>
      </c>
      <c r="J743" t="str">
        <f>_xlfn.XLOOKUP(ohrm_timesheet_item[[#This Row],[project_id]],ohrm_project[project_id],ohrm_project[name],"NF",0,1)</f>
        <v>C220402-P1 [JAKSON-AD-M365]</v>
      </c>
      <c r="K743" t="str">
        <f>_xlfn.XLOOKUP(ohrm_timesheet_item[[#This Row],[activity_id]],ohrm_project_activity[activity_id],ohrm_project_activity[name],"NF",0,1)</f>
        <v>O365 Migration</v>
      </c>
      <c r="L743" s="5">
        <f>ohrm_timesheet_item[[#This Row],[duration]]/60/60</f>
        <v>9</v>
      </c>
      <c r="AI743" s="5"/>
      <c r="AJ743" s="5"/>
      <c r="AK743" s="5"/>
      <c r="AL743" s="5"/>
      <c r="AM743" s="5"/>
      <c r="AN743" s="5"/>
      <c r="AO743" s="5"/>
      <c r="AP743" s="5"/>
      <c r="AV743"/>
      <c r="AW743"/>
      <c r="AX743"/>
      <c r="AY743"/>
      <c r="AZ743"/>
      <c r="BA743"/>
      <c r="BB743"/>
      <c r="BC743"/>
    </row>
    <row r="744" spans="1:55" x14ac:dyDescent="0.3">
      <c r="A744">
        <v>190</v>
      </c>
      <c r="C744">
        <v>759</v>
      </c>
      <c r="D744" s="1">
        <v>44767</v>
      </c>
      <c r="E744">
        <v>32400</v>
      </c>
      <c r="F744">
        <v>3</v>
      </c>
      <c r="G744">
        <v>13</v>
      </c>
      <c r="H744">
        <v>50</v>
      </c>
      <c r="I744" t="str">
        <f>_xlfn.XLOOKUP(ohrm_timesheet_item[[#This Row],[employee_id]],hs_hr_employee[emp_number],hs_hr_employee[Employee Name],"NF",0,1)</f>
        <v>x_Preeti Kaushik</v>
      </c>
      <c r="J744" t="str">
        <f>_xlfn.XLOOKUP(ohrm_timesheet_item[[#This Row],[project_id]],ohrm_project[project_id],ohrm_project[name],"NF",0,1)</f>
        <v>C220402-P1 [JAKSON-AD-M365]</v>
      </c>
      <c r="K744" t="str">
        <f>_xlfn.XLOOKUP(ohrm_timesheet_item[[#This Row],[activity_id]],ohrm_project_activity[activity_id],ohrm_project_activity[name],"NF",0,1)</f>
        <v>O365 Migration</v>
      </c>
      <c r="L744" s="5">
        <f>ohrm_timesheet_item[[#This Row],[duration]]/60/60</f>
        <v>9</v>
      </c>
      <c r="AI744" s="5"/>
      <c r="AJ744" s="5"/>
      <c r="AK744" s="5"/>
      <c r="AL744" s="5"/>
      <c r="AM744" s="5"/>
      <c r="AN744" s="5"/>
      <c r="AO744" s="5"/>
      <c r="AP744" s="5"/>
      <c r="AV744"/>
      <c r="AW744"/>
      <c r="AX744"/>
      <c r="AY744"/>
      <c r="AZ744"/>
      <c r="BA744"/>
      <c r="BB744"/>
      <c r="BC744"/>
    </row>
    <row r="745" spans="1:55" x14ac:dyDescent="0.3">
      <c r="A745">
        <v>190</v>
      </c>
      <c r="C745">
        <v>760</v>
      </c>
      <c r="D745" s="1">
        <v>44768</v>
      </c>
      <c r="E745">
        <v>32400</v>
      </c>
      <c r="F745">
        <v>3</v>
      </c>
      <c r="G745">
        <v>13</v>
      </c>
      <c r="H745">
        <v>50</v>
      </c>
      <c r="I745" t="str">
        <f>_xlfn.XLOOKUP(ohrm_timesheet_item[[#This Row],[employee_id]],hs_hr_employee[emp_number],hs_hr_employee[Employee Name],"NF",0,1)</f>
        <v>x_Preeti Kaushik</v>
      </c>
      <c r="J745" t="str">
        <f>_xlfn.XLOOKUP(ohrm_timesheet_item[[#This Row],[project_id]],ohrm_project[project_id],ohrm_project[name],"NF",0,1)</f>
        <v>C220402-P1 [JAKSON-AD-M365]</v>
      </c>
      <c r="K745" t="str">
        <f>_xlfn.XLOOKUP(ohrm_timesheet_item[[#This Row],[activity_id]],ohrm_project_activity[activity_id],ohrm_project_activity[name],"NF",0,1)</f>
        <v>O365 Migration</v>
      </c>
      <c r="L745" s="5">
        <f>ohrm_timesheet_item[[#This Row],[duration]]/60/60</f>
        <v>9</v>
      </c>
      <c r="AI745" s="5"/>
      <c r="AJ745" s="5"/>
      <c r="AK745" s="5"/>
      <c r="AL745" s="5"/>
      <c r="AM745" s="5"/>
      <c r="AN745" s="5"/>
      <c r="AO745" s="5"/>
      <c r="AP745" s="5"/>
      <c r="AV745"/>
      <c r="AW745"/>
      <c r="AX745"/>
      <c r="AY745"/>
      <c r="AZ745"/>
      <c r="BA745"/>
      <c r="BB745"/>
      <c r="BC745"/>
    </row>
    <row r="746" spans="1:55" x14ac:dyDescent="0.3">
      <c r="A746">
        <v>190</v>
      </c>
      <c r="C746">
        <v>761</v>
      </c>
      <c r="D746" s="1">
        <v>44769</v>
      </c>
      <c r="E746">
        <v>32400</v>
      </c>
      <c r="F746">
        <v>3</v>
      </c>
      <c r="G746">
        <v>13</v>
      </c>
      <c r="H746">
        <v>50</v>
      </c>
      <c r="I746" t="str">
        <f>_xlfn.XLOOKUP(ohrm_timesheet_item[[#This Row],[employee_id]],hs_hr_employee[emp_number],hs_hr_employee[Employee Name],"NF",0,1)</f>
        <v>x_Preeti Kaushik</v>
      </c>
      <c r="J746" t="str">
        <f>_xlfn.XLOOKUP(ohrm_timesheet_item[[#This Row],[project_id]],ohrm_project[project_id],ohrm_project[name],"NF",0,1)</f>
        <v>C220402-P1 [JAKSON-AD-M365]</v>
      </c>
      <c r="K746" t="str">
        <f>_xlfn.XLOOKUP(ohrm_timesheet_item[[#This Row],[activity_id]],ohrm_project_activity[activity_id],ohrm_project_activity[name],"NF",0,1)</f>
        <v>O365 Migration</v>
      </c>
      <c r="L746" s="5">
        <f>ohrm_timesheet_item[[#This Row],[duration]]/60/60</f>
        <v>9</v>
      </c>
      <c r="AI746" s="5"/>
      <c r="AJ746" s="5"/>
      <c r="AK746" s="5"/>
      <c r="AL746" s="5"/>
      <c r="AM746" s="5"/>
      <c r="AN746" s="5"/>
      <c r="AO746" s="5"/>
      <c r="AP746" s="5"/>
      <c r="AV746"/>
      <c r="AW746"/>
      <c r="AX746"/>
      <c r="AY746"/>
      <c r="AZ746"/>
      <c r="BA746"/>
      <c r="BB746"/>
      <c r="BC746"/>
    </row>
    <row r="747" spans="1:55" x14ac:dyDescent="0.3">
      <c r="A747">
        <v>190</v>
      </c>
      <c r="C747">
        <v>762</v>
      </c>
      <c r="D747" s="1">
        <v>44770</v>
      </c>
      <c r="E747">
        <v>32400</v>
      </c>
      <c r="F747">
        <v>3</v>
      </c>
      <c r="G747">
        <v>13</v>
      </c>
      <c r="H747">
        <v>50</v>
      </c>
      <c r="I747" t="str">
        <f>_xlfn.XLOOKUP(ohrm_timesheet_item[[#This Row],[employee_id]],hs_hr_employee[emp_number],hs_hr_employee[Employee Name],"NF",0,1)</f>
        <v>x_Preeti Kaushik</v>
      </c>
      <c r="J747" t="str">
        <f>_xlfn.XLOOKUP(ohrm_timesheet_item[[#This Row],[project_id]],ohrm_project[project_id],ohrm_project[name],"NF",0,1)</f>
        <v>C220402-P1 [JAKSON-AD-M365]</v>
      </c>
      <c r="K747" t="str">
        <f>_xlfn.XLOOKUP(ohrm_timesheet_item[[#This Row],[activity_id]],ohrm_project_activity[activity_id],ohrm_project_activity[name],"NF",0,1)</f>
        <v>O365 Migration</v>
      </c>
      <c r="L747" s="5">
        <f>ohrm_timesheet_item[[#This Row],[duration]]/60/60</f>
        <v>9</v>
      </c>
      <c r="AI747" s="5"/>
      <c r="AJ747" s="5"/>
      <c r="AK747" s="5"/>
      <c r="AL747" s="5"/>
      <c r="AM747" s="5"/>
      <c r="AN747" s="5"/>
      <c r="AO747" s="5"/>
      <c r="AP747" s="5"/>
      <c r="AV747"/>
      <c r="AW747"/>
      <c r="AX747"/>
      <c r="AY747"/>
      <c r="AZ747"/>
      <c r="BA747"/>
      <c r="BB747"/>
      <c r="BC747"/>
    </row>
    <row r="748" spans="1:55" x14ac:dyDescent="0.3">
      <c r="A748">
        <v>190</v>
      </c>
      <c r="C748">
        <v>763</v>
      </c>
      <c r="D748" s="1">
        <v>44771</v>
      </c>
      <c r="E748">
        <v>32400</v>
      </c>
      <c r="F748">
        <v>3</v>
      </c>
      <c r="G748">
        <v>13</v>
      </c>
      <c r="H748">
        <v>50</v>
      </c>
      <c r="I748" t="str">
        <f>_xlfn.XLOOKUP(ohrm_timesheet_item[[#This Row],[employee_id]],hs_hr_employee[emp_number],hs_hr_employee[Employee Name],"NF",0,1)</f>
        <v>x_Preeti Kaushik</v>
      </c>
      <c r="J748" t="str">
        <f>_xlfn.XLOOKUP(ohrm_timesheet_item[[#This Row],[project_id]],ohrm_project[project_id],ohrm_project[name],"NF",0,1)</f>
        <v>C220402-P1 [JAKSON-AD-M365]</v>
      </c>
      <c r="K748" t="str">
        <f>_xlfn.XLOOKUP(ohrm_timesheet_item[[#This Row],[activity_id]],ohrm_project_activity[activity_id],ohrm_project_activity[name],"NF",0,1)</f>
        <v>O365 Migration</v>
      </c>
      <c r="L748" s="5">
        <f>ohrm_timesheet_item[[#This Row],[duration]]/60/60</f>
        <v>9</v>
      </c>
      <c r="AI748" s="5"/>
      <c r="AJ748" s="5"/>
      <c r="AK748" s="5"/>
      <c r="AL748" s="5"/>
      <c r="AM748" s="5"/>
      <c r="AN748" s="5"/>
      <c r="AO748" s="5"/>
      <c r="AP748" s="5"/>
      <c r="AV748"/>
      <c r="AW748"/>
      <c r="AX748"/>
      <c r="AY748"/>
      <c r="AZ748"/>
      <c r="BA748"/>
      <c r="BB748"/>
      <c r="BC748"/>
    </row>
    <row r="749" spans="1:55" x14ac:dyDescent="0.3">
      <c r="A749">
        <v>189</v>
      </c>
      <c r="C749">
        <v>764</v>
      </c>
      <c r="D749" s="1">
        <v>44774</v>
      </c>
      <c r="E749">
        <v>32400</v>
      </c>
      <c r="F749">
        <v>3</v>
      </c>
      <c r="G749">
        <v>13</v>
      </c>
      <c r="H749">
        <v>50</v>
      </c>
      <c r="I749" t="str">
        <f>_xlfn.XLOOKUP(ohrm_timesheet_item[[#This Row],[employee_id]],hs_hr_employee[emp_number],hs_hr_employee[Employee Name],"NF",0,1)</f>
        <v>x_Preeti Kaushik</v>
      </c>
      <c r="J749" t="str">
        <f>_xlfn.XLOOKUP(ohrm_timesheet_item[[#This Row],[project_id]],ohrm_project[project_id],ohrm_project[name],"NF",0,1)</f>
        <v>C220402-P1 [JAKSON-AD-M365]</v>
      </c>
      <c r="K749" t="str">
        <f>_xlfn.XLOOKUP(ohrm_timesheet_item[[#This Row],[activity_id]],ohrm_project_activity[activity_id],ohrm_project_activity[name],"NF",0,1)</f>
        <v>O365 Migration</v>
      </c>
      <c r="L749" s="5">
        <f>ohrm_timesheet_item[[#This Row],[duration]]/60/60</f>
        <v>9</v>
      </c>
      <c r="AI749" s="5"/>
      <c r="AJ749" s="5"/>
      <c r="AK749" s="5"/>
      <c r="AL749" s="5"/>
      <c r="AM749" s="5"/>
      <c r="AN749" s="5"/>
      <c r="AO749" s="5"/>
      <c r="AP749" s="5"/>
      <c r="AV749"/>
      <c r="AW749"/>
      <c r="AX749"/>
      <c r="AY749"/>
      <c r="AZ749"/>
      <c r="BA749"/>
      <c r="BB749"/>
      <c r="BC749"/>
    </row>
    <row r="750" spans="1:55" x14ac:dyDescent="0.3">
      <c r="A750">
        <v>189</v>
      </c>
      <c r="C750">
        <v>765</v>
      </c>
      <c r="D750" s="1">
        <v>44775</v>
      </c>
      <c r="E750">
        <v>32400</v>
      </c>
      <c r="F750">
        <v>3</v>
      </c>
      <c r="G750">
        <v>13</v>
      </c>
      <c r="H750">
        <v>50</v>
      </c>
      <c r="I750" t="str">
        <f>_xlfn.XLOOKUP(ohrm_timesheet_item[[#This Row],[employee_id]],hs_hr_employee[emp_number],hs_hr_employee[Employee Name],"NF",0,1)</f>
        <v>x_Preeti Kaushik</v>
      </c>
      <c r="J750" t="str">
        <f>_xlfn.XLOOKUP(ohrm_timesheet_item[[#This Row],[project_id]],ohrm_project[project_id],ohrm_project[name],"NF",0,1)</f>
        <v>C220402-P1 [JAKSON-AD-M365]</v>
      </c>
      <c r="K750" t="str">
        <f>_xlfn.XLOOKUP(ohrm_timesheet_item[[#This Row],[activity_id]],ohrm_project_activity[activity_id],ohrm_project_activity[name],"NF",0,1)</f>
        <v>O365 Migration</v>
      </c>
      <c r="L750" s="5">
        <f>ohrm_timesheet_item[[#This Row],[duration]]/60/60</f>
        <v>9</v>
      </c>
      <c r="AI750" s="5"/>
      <c r="AJ750" s="5"/>
      <c r="AK750" s="5"/>
      <c r="AL750" s="5"/>
      <c r="AM750" s="5"/>
      <c r="AN750" s="5"/>
      <c r="AO750" s="5"/>
      <c r="AP750" s="5"/>
      <c r="AV750"/>
      <c r="AW750"/>
      <c r="AX750"/>
      <c r="AY750"/>
      <c r="AZ750"/>
      <c r="BA750"/>
      <c r="BB750"/>
      <c r="BC750"/>
    </row>
    <row r="751" spans="1:55" x14ac:dyDescent="0.3">
      <c r="A751">
        <v>189</v>
      </c>
      <c r="C751">
        <v>766</v>
      </c>
      <c r="D751" s="1">
        <v>44776</v>
      </c>
      <c r="E751">
        <v>32400</v>
      </c>
      <c r="F751">
        <v>3</v>
      </c>
      <c r="G751">
        <v>13</v>
      </c>
      <c r="H751">
        <v>50</v>
      </c>
      <c r="I751" t="str">
        <f>_xlfn.XLOOKUP(ohrm_timesheet_item[[#This Row],[employee_id]],hs_hr_employee[emp_number],hs_hr_employee[Employee Name],"NF",0,1)</f>
        <v>x_Preeti Kaushik</v>
      </c>
      <c r="J751" t="str">
        <f>_xlfn.XLOOKUP(ohrm_timesheet_item[[#This Row],[project_id]],ohrm_project[project_id],ohrm_project[name],"NF",0,1)</f>
        <v>C220402-P1 [JAKSON-AD-M365]</v>
      </c>
      <c r="K751" t="str">
        <f>_xlfn.XLOOKUP(ohrm_timesheet_item[[#This Row],[activity_id]],ohrm_project_activity[activity_id],ohrm_project_activity[name],"NF",0,1)</f>
        <v>O365 Migration</v>
      </c>
      <c r="L751" s="5">
        <f>ohrm_timesheet_item[[#This Row],[duration]]/60/60</f>
        <v>9</v>
      </c>
      <c r="AI751" s="5"/>
      <c r="AJ751" s="5"/>
      <c r="AK751" s="5"/>
      <c r="AL751" s="5"/>
      <c r="AM751" s="5"/>
      <c r="AN751" s="5"/>
      <c r="AO751" s="5"/>
      <c r="AP751" s="5"/>
      <c r="AV751"/>
      <c r="AW751"/>
      <c r="AX751"/>
      <c r="AY751"/>
      <c r="AZ751"/>
      <c r="BA751"/>
      <c r="BB751"/>
      <c r="BC751"/>
    </row>
    <row r="752" spans="1:55" x14ac:dyDescent="0.3">
      <c r="A752">
        <v>189</v>
      </c>
      <c r="C752">
        <v>767</v>
      </c>
      <c r="D752" s="1">
        <v>44777</v>
      </c>
      <c r="E752">
        <v>32400</v>
      </c>
      <c r="F752">
        <v>3</v>
      </c>
      <c r="G752">
        <v>13</v>
      </c>
      <c r="H752">
        <v>50</v>
      </c>
      <c r="I752" t="str">
        <f>_xlfn.XLOOKUP(ohrm_timesheet_item[[#This Row],[employee_id]],hs_hr_employee[emp_number],hs_hr_employee[Employee Name],"NF",0,1)</f>
        <v>x_Preeti Kaushik</v>
      </c>
      <c r="J752" t="str">
        <f>_xlfn.XLOOKUP(ohrm_timesheet_item[[#This Row],[project_id]],ohrm_project[project_id],ohrm_project[name],"NF",0,1)</f>
        <v>C220402-P1 [JAKSON-AD-M365]</v>
      </c>
      <c r="K752" t="str">
        <f>_xlfn.XLOOKUP(ohrm_timesheet_item[[#This Row],[activity_id]],ohrm_project_activity[activity_id],ohrm_project_activity[name],"NF",0,1)</f>
        <v>O365 Migration</v>
      </c>
      <c r="L752" s="5">
        <f>ohrm_timesheet_item[[#This Row],[duration]]/60/60</f>
        <v>9</v>
      </c>
      <c r="AI752" s="5"/>
      <c r="AJ752" s="5"/>
      <c r="AK752" s="5"/>
      <c r="AL752" s="5"/>
      <c r="AM752" s="5"/>
      <c r="AN752" s="5"/>
      <c r="AO752" s="5"/>
      <c r="AP752" s="5"/>
      <c r="AV752"/>
      <c r="AW752"/>
      <c r="AX752"/>
      <c r="AY752"/>
      <c r="AZ752"/>
      <c r="BA752"/>
      <c r="BB752"/>
      <c r="BC752"/>
    </row>
    <row r="753" spans="1:55" x14ac:dyDescent="0.3">
      <c r="A753">
        <v>189</v>
      </c>
      <c r="C753">
        <v>768</v>
      </c>
      <c r="D753" s="1">
        <v>44778</v>
      </c>
      <c r="E753">
        <v>32400</v>
      </c>
      <c r="F753">
        <v>3</v>
      </c>
      <c r="G753">
        <v>13</v>
      </c>
      <c r="H753">
        <v>50</v>
      </c>
      <c r="I753" t="str">
        <f>_xlfn.XLOOKUP(ohrm_timesheet_item[[#This Row],[employee_id]],hs_hr_employee[emp_number],hs_hr_employee[Employee Name],"NF",0,1)</f>
        <v>x_Preeti Kaushik</v>
      </c>
      <c r="J753" t="str">
        <f>_xlfn.XLOOKUP(ohrm_timesheet_item[[#This Row],[project_id]],ohrm_project[project_id],ohrm_project[name],"NF",0,1)</f>
        <v>C220402-P1 [JAKSON-AD-M365]</v>
      </c>
      <c r="K753" t="str">
        <f>_xlfn.XLOOKUP(ohrm_timesheet_item[[#This Row],[activity_id]],ohrm_project_activity[activity_id],ohrm_project_activity[name],"NF",0,1)</f>
        <v>O365 Migration</v>
      </c>
      <c r="L753" s="5">
        <f>ohrm_timesheet_item[[#This Row],[duration]]/60/60</f>
        <v>9</v>
      </c>
      <c r="AI753" s="5"/>
      <c r="AJ753" s="5"/>
      <c r="AK753" s="5"/>
      <c r="AL753" s="5"/>
      <c r="AM753" s="5"/>
      <c r="AN753" s="5"/>
      <c r="AO753" s="5"/>
      <c r="AP753" s="5"/>
      <c r="AV753"/>
      <c r="AW753"/>
      <c r="AX753"/>
      <c r="AY753"/>
      <c r="AZ753"/>
      <c r="BA753"/>
      <c r="BB753"/>
      <c r="BC753"/>
    </row>
    <row r="754" spans="1:55" x14ac:dyDescent="0.3">
      <c r="A754">
        <v>220</v>
      </c>
      <c r="B754" t="s">
        <v>925</v>
      </c>
      <c r="C754">
        <v>769</v>
      </c>
      <c r="D754" s="1">
        <v>44767</v>
      </c>
      <c r="E754">
        <v>32400</v>
      </c>
      <c r="F754">
        <v>3</v>
      </c>
      <c r="G754">
        <v>14</v>
      </c>
      <c r="H754">
        <v>50</v>
      </c>
      <c r="I754" t="str">
        <f>_xlfn.XLOOKUP(ohrm_timesheet_item[[#This Row],[employee_id]],hs_hr_employee[emp_number],hs_hr_employee[Employee Name],"NF",0,1)</f>
        <v>Amol Jalda</v>
      </c>
      <c r="J754" t="str">
        <f>_xlfn.XLOOKUP(ohrm_timesheet_item[[#This Row],[project_id]],ohrm_project[project_id],ohrm_project[name],"NF",0,1)</f>
        <v>C220402-P1 [JAKSON-AD-M365]</v>
      </c>
      <c r="K754" t="str">
        <f>_xlfn.XLOOKUP(ohrm_timesheet_item[[#This Row],[activity_id]],ohrm_project_activity[activity_id],ohrm_project_activity[name],"NF",0,1)</f>
        <v>O365 Migration</v>
      </c>
      <c r="L754" s="5">
        <f>ohrm_timesheet_item[[#This Row],[duration]]/60/60</f>
        <v>9</v>
      </c>
      <c r="AI754" s="5"/>
      <c r="AJ754" s="5"/>
      <c r="AK754" s="5"/>
      <c r="AL754" s="5"/>
      <c r="AM754" s="5"/>
      <c r="AN754" s="5"/>
      <c r="AO754" s="5"/>
      <c r="AP754" s="5"/>
      <c r="AV754"/>
      <c r="AW754"/>
      <c r="AX754"/>
      <c r="AY754"/>
      <c r="AZ754"/>
      <c r="BA754"/>
      <c r="BB754"/>
      <c r="BC754"/>
    </row>
    <row r="755" spans="1:55" x14ac:dyDescent="0.3">
      <c r="A755">
        <v>220</v>
      </c>
      <c r="C755">
        <v>770</v>
      </c>
      <c r="D755" s="1">
        <v>44768</v>
      </c>
      <c r="E755">
        <v>32400</v>
      </c>
      <c r="F755">
        <v>3</v>
      </c>
      <c r="G755">
        <v>14</v>
      </c>
      <c r="H755">
        <v>50</v>
      </c>
      <c r="I755" t="str">
        <f>_xlfn.XLOOKUP(ohrm_timesheet_item[[#This Row],[employee_id]],hs_hr_employee[emp_number],hs_hr_employee[Employee Name],"NF",0,1)</f>
        <v>Amol Jalda</v>
      </c>
      <c r="J755" t="str">
        <f>_xlfn.XLOOKUP(ohrm_timesheet_item[[#This Row],[project_id]],ohrm_project[project_id],ohrm_project[name],"NF",0,1)</f>
        <v>C220402-P1 [JAKSON-AD-M365]</v>
      </c>
      <c r="K755" t="str">
        <f>_xlfn.XLOOKUP(ohrm_timesheet_item[[#This Row],[activity_id]],ohrm_project_activity[activity_id],ohrm_project_activity[name],"NF",0,1)</f>
        <v>O365 Migration</v>
      </c>
      <c r="L755" s="5">
        <f>ohrm_timesheet_item[[#This Row],[duration]]/60/60</f>
        <v>9</v>
      </c>
      <c r="AI755" s="5"/>
      <c r="AJ755" s="5"/>
      <c r="AK755" s="5"/>
      <c r="AL755" s="5"/>
      <c r="AM755" s="5"/>
      <c r="AN755" s="5"/>
      <c r="AO755" s="5"/>
      <c r="AP755" s="5"/>
      <c r="AV755"/>
      <c r="AW755"/>
      <c r="AX755"/>
      <c r="AY755"/>
      <c r="AZ755"/>
      <c r="BA755"/>
      <c r="BB755"/>
      <c r="BC755"/>
    </row>
    <row r="756" spans="1:55" x14ac:dyDescent="0.3">
      <c r="A756">
        <v>220</v>
      </c>
      <c r="C756">
        <v>771</v>
      </c>
      <c r="D756" s="1">
        <v>44769</v>
      </c>
      <c r="E756">
        <v>32400</v>
      </c>
      <c r="F756">
        <v>3</v>
      </c>
      <c r="G756">
        <v>14</v>
      </c>
      <c r="H756">
        <v>50</v>
      </c>
      <c r="I756" t="str">
        <f>_xlfn.XLOOKUP(ohrm_timesheet_item[[#This Row],[employee_id]],hs_hr_employee[emp_number],hs_hr_employee[Employee Name],"NF",0,1)</f>
        <v>Amol Jalda</v>
      </c>
      <c r="J756" t="str">
        <f>_xlfn.XLOOKUP(ohrm_timesheet_item[[#This Row],[project_id]],ohrm_project[project_id],ohrm_project[name],"NF",0,1)</f>
        <v>C220402-P1 [JAKSON-AD-M365]</v>
      </c>
      <c r="K756" t="str">
        <f>_xlfn.XLOOKUP(ohrm_timesheet_item[[#This Row],[activity_id]],ohrm_project_activity[activity_id],ohrm_project_activity[name],"NF",0,1)</f>
        <v>O365 Migration</v>
      </c>
      <c r="L756" s="5">
        <f>ohrm_timesheet_item[[#This Row],[duration]]/60/60</f>
        <v>9</v>
      </c>
      <c r="AI756" s="5"/>
      <c r="AJ756" s="5"/>
      <c r="AK756" s="5"/>
      <c r="AL756" s="5"/>
      <c r="AM756" s="5"/>
      <c r="AN756" s="5"/>
      <c r="AO756" s="5"/>
      <c r="AP756" s="5"/>
      <c r="AV756"/>
      <c r="AW756"/>
      <c r="AX756"/>
      <c r="AY756"/>
      <c r="AZ756"/>
      <c r="BA756"/>
      <c r="BB756"/>
      <c r="BC756"/>
    </row>
    <row r="757" spans="1:55" x14ac:dyDescent="0.3">
      <c r="A757">
        <v>220</v>
      </c>
      <c r="C757">
        <v>772</v>
      </c>
      <c r="D757" s="1">
        <v>44770</v>
      </c>
      <c r="E757">
        <v>32400</v>
      </c>
      <c r="F757">
        <v>3</v>
      </c>
      <c r="G757">
        <v>14</v>
      </c>
      <c r="H757">
        <v>50</v>
      </c>
      <c r="I757" t="str">
        <f>_xlfn.XLOOKUP(ohrm_timesheet_item[[#This Row],[employee_id]],hs_hr_employee[emp_number],hs_hr_employee[Employee Name],"NF",0,1)</f>
        <v>Amol Jalda</v>
      </c>
      <c r="J757" t="str">
        <f>_xlfn.XLOOKUP(ohrm_timesheet_item[[#This Row],[project_id]],ohrm_project[project_id],ohrm_project[name],"NF",0,1)</f>
        <v>C220402-P1 [JAKSON-AD-M365]</v>
      </c>
      <c r="K757" t="str">
        <f>_xlfn.XLOOKUP(ohrm_timesheet_item[[#This Row],[activity_id]],ohrm_project_activity[activity_id],ohrm_project_activity[name],"NF",0,1)</f>
        <v>O365 Migration</v>
      </c>
      <c r="L757" s="5">
        <f>ohrm_timesheet_item[[#This Row],[duration]]/60/60</f>
        <v>9</v>
      </c>
      <c r="AI757" s="5"/>
      <c r="AJ757" s="5"/>
      <c r="AK757" s="5"/>
      <c r="AL757" s="5"/>
      <c r="AM757" s="5"/>
      <c r="AN757" s="5"/>
      <c r="AO757" s="5"/>
      <c r="AP757" s="5"/>
      <c r="AV757"/>
      <c r="AW757"/>
      <c r="AX757"/>
      <c r="AY757"/>
      <c r="AZ757"/>
      <c r="BA757"/>
      <c r="BB757"/>
      <c r="BC757"/>
    </row>
    <row r="758" spans="1:55" x14ac:dyDescent="0.3">
      <c r="A758">
        <v>220</v>
      </c>
      <c r="C758">
        <v>773</v>
      </c>
      <c r="D758" s="1">
        <v>44771</v>
      </c>
      <c r="E758">
        <v>32400</v>
      </c>
      <c r="F758">
        <v>3</v>
      </c>
      <c r="G758">
        <v>14</v>
      </c>
      <c r="H758">
        <v>50</v>
      </c>
      <c r="I758" t="str">
        <f>_xlfn.XLOOKUP(ohrm_timesheet_item[[#This Row],[employee_id]],hs_hr_employee[emp_number],hs_hr_employee[Employee Name],"NF",0,1)</f>
        <v>Amol Jalda</v>
      </c>
      <c r="J758" t="str">
        <f>_xlfn.XLOOKUP(ohrm_timesheet_item[[#This Row],[project_id]],ohrm_project[project_id],ohrm_project[name],"NF",0,1)</f>
        <v>C220402-P1 [JAKSON-AD-M365]</v>
      </c>
      <c r="K758" t="str">
        <f>_xlfn.XLOOKUP(ohrm_timesheet_item[[#This Row],[activity_id]],ohrm_project_activity[activity_id],ohrm_project_activity[name],"NF",0,1)</f>
        <v>O365 Migration</v>
      </c>
      <c r="L758" s="5">
        <f>ohrm_timesheet_item[[#This Row],[duration]]/60/60</f>
        <v>9</v>
      </c>
      <c r="AI758" s="5"/>
      <c r="AJ758" s="5"/>
      <c r="AK758" s="5"/>
      <c r="AL758" s="5"/>
      <c r="AM758" s="5"/>
      <c r="AN758" s="5"/>
      <c r="AO758" s="5"/>
      <c r="AP758" s="5"/>
      <c r="AV758"/>
      <c r="AW758"/>
      <c r="AX758"/>
      <c r="AY758"/>
      <c r="AZ758"/>
      <c r="BA758"/>
      <c r="BB758"/>
      <c r="BC758"/>
    </row>
    <row r="759" spans="1:55" x14ac:dyDescent="0.3">
      <c r="A759">
        <v>221</v>
      </c>
      <c r="B759" t="s">
        <v>925</v>
      </c>
      <c r="C759">
        <v>774</v>
      </c>
      <c r="D759" s="1">
        <v>44760</v>
      </c>
      <c r="E759">
        <v>32400</v>
      </c>
      <c r="F759">
        <v>3</v>
      </c>
      <c r="G759">
        <v>14</v>
      </c>
      <c r="H759">
        <v>50</v>
      </c>
      <c r="I759" t="str">
        <f>_xlfn.XLOOKUP(ohrm_timesheet_item[[#This Row],[employee_id]],hs_hr_employee[emp_number],hs_hr_employee[Employee Name],"NF",0,1)</f>
        <v>Amol Jalda</v>
      </c>
      <c r="J759" t="str">
        <f>_xlfn.XLOOKUP(ohrm_timesheet_item[[#This Row],[project_id]],ohrm_project[project_id],ohrm_project[name],"NF",0,1)</f>
        <v>C220402-P1 [JAKSON-AD-M365]</v>
      </c>
      <c r="K759" t="str">
        <f>_xlfn.XLOOKUP(ohrm_timesheet_item[[#This Row],[activity_id]],ohrm_project_activity[activity_id],ohrm_project_activity[name],"NF",0,1)</f>
        <v>O365 Migration</v>
      </c>
      <c r="L759" s="5">
        <f>ohrm_timesheet_item[[#This Row],[duration]]/60/60</f>
        <v>9</v>
      </c>
      <c r="AI759" s="5"/>
      <c r="AJ759" s="5"/>
      <c r="AK759" s="5"/>
      <c r="AL759" s="5"/>
      <c r="AM759" s="5"/>
      <c r="AN759" s="5"/>
      <c r="AO759" s="5"/>
      <c r="AP759" s="5"/>
      <c r="AV759"/>
      <c r="AW759"/>
      <c r="AX759"/>
      <c r="AY759"/>
      <c r="AZ759"/>
      <c r="BA759"/>
      <c r="BB759"/>
      <c r="BC759"/>
    </row>
    <row r="760" spans="1:55" x14ac:dyDescent="0.3">
      <c r="A760">
        <v>221</v>
      </c>
      <c r="B760" t="s">
        <v>925</v>
      </c>
      <c r="C760">
        <v>775</v>
      </c>
      <c r="D760" s="1">
        <v>44761</v>
      </c>
      <c r="E760">
        <v>32400</v>
      </c>
      <c r="F760">
        <v>3</v>
      </c>
      <c r="G760">
        <v>14</v>
      </c>
      <c r="H760">
        <v>50</v>
      </c>
      <c r="I760" t="str">
        <f>_xlfn.XLOOKUP(ohrm_timesheet_item[[#This Row],[employee_id]],hs_hr_employee[emp_number],hs_hr_employee[Employee Name],"NF",0,1)</f>
        <v>Amol Jalda</v>
      </c>
      <c r="J760" t="str">
        <f>_xlfn.XLOOKUP(ohrm_timesheet_item[[#This Row],[project_id]],ohrm_project[project_id],ohrm_project[name],"NF",0,1)</f>
        <v>C220402-P1 [JAKSON-AD-M365]</v>
      </c>
      <c r="K760" t="str">
        <f>_xlfn.XLOOKUP(ohrm_timesheet_item[[#This Row],[activity_id]],ohrm_project_activity[activity_id],ohrm_project_activity[name],"NF",0,1)</f>
        <v>O365 Migration</v>
      </c>
      <c r="L760" s="5">
        <f>ohrm_timesheet_item[[#This Row],[duration]]/60/60</f>
        <v>9</v>
      </c>
      <c r="AI760" s="5"/>
      <c r="AJ760" s="5"/>
      <c r="AK760" s="5"/>
      <c r="AL760" s="5"/>
      <c r="AM760" s="5"/>
      <c r="AN760" s="5"/>
      <c r="AO760" s="5"/>
      <c r="AP760" s="5"/>
      <c r="AV760"/>
      <c r="AW760"/>
      <c r="AX760"/>
      <c r="AY760"/>
      <c r="AZ760"/>
      <c r="BA760"/>
      <c r="BB760"/>
      <c r="BC760"/>
    </row>
    <row r="761" spans="1:55" x14ac:dyDescent="0.3">
      <c r="A761">
        <v>221</v>
      </c>
      <c r="B761" t="s">
        <v>925</v>
      </c>
      <c r="C761">
        <v>776</v>
      </c>
      <c r="D761" s="1">
        <v>44762</v>
      </c>
      <c r="E761">
        <v>32400</v>
      </c>
      <c r="F761">
        <v>3</v>
      </c>
      <c r="G761">
        <v>14</v>
      </c>
      <c r="H761">
        <v>50</v>
      </c>
      <c r="I761" t="str">
        <f>_xlfn.XLOOKUP(ohrm_timesheet_item[[#This Row],[employee_id]],hs_hr_employee[emp_number],hs_hr_employee[Employee Name],"NF",0,1)</f>
        <v>Amol Jalda</v>
      </c>
      <c r="J761" t="str">
        <f>_xlfn.XLOOKUP(ohrm_timesheet_item[[#This Row],[project_id]],ohrm_project[project_id],ohrm_project[name],"NF",0,1)</f>
        <v>C220402-P1 [JAKSON-AD-M365]</v>
      </c>
      <c r="K761" t="str">
        <f>_xlfn.XLOOKUP(ohrm_timesheet_item[[#This Row],[activity_id]],ohrm_project_activity[activity_id],ohrm_project_activity[name],"NF",0,1)</f>
        <v>O365 Migration</v>
      </c>
      <c r="L761" s="5">
        <f>ohrm_timesheet_item[[#This Row],[duration]]/60/60</f>
        <v>9</v>
      </c>
      <c r="AI761" s="5"/>
      <c r="AJ761" s="5"/>
      <c r="AK761" s="5"/>
      <c r="AL761" s="5"/>
      <c r="AM761" s="5"/>
      <c r="AN761" s="5"/>
      <c r="AO761" s="5"/>
      <c r="AP761" s="5"/>
      <c r="AV761"/>
      <c r="AW761"/>
      <c r="AX761"/>
      <c r="AY761"/>
      <c r="AZ761"/>
      <c r="BA761"/>
      <c r="BB761"/>
      <c r="BC761"/>
    </row>
    <row r="762" spans="1:55" x14ac:dyDescent="0.3">
      <c r="A762">
        <v>221</v>
      </c>
      <c r="B762" t="s">
        <v>925</v>
      </c>
      <c r="C762">
        <v>777</v>
      </c>
      <c r="D762" s="1">
        <v>44763</v>
      </c>
      <c r="E762">
        <v>32400</v>
      </c>
      <c r="F762">
        <v>3</v>
      </c>
      <c r="G762">
        <v>14</v>
      </c>
      <c r="H762">
        <v>50</v>
      </c>
      <c r="I762" t="str">
        <f>_xlfn.XLOOKUP(ohrm_timesheet_item[[#This Row],[employee_id]],hs_hr_employee[emp_number],hs_hr_employee[Employee Name],"NF",0,1)</f>
        <v>Amol Jalda</v>
      </c>
      <c r="J762" t="str">
        <f>_xlfn.XLOOKUP(ohrm_timesheet_item[[#This Row],[project_id]],ohrm_project[project_id],ohrm_project[name],"NF",0,1)</f>
        <v>C220402-P1 [JAKSON-AD-M365]</v>
      </c>
      <c r="K762" t="str">
        <f>_xlfn.XLOOKUP(ohrm_timesheet_item[[#This Row],[activity_id]],ohrm_project_activity[activity_id],ohrm_project_activity[name],"NF",0,1)</f>
        <v>O365 Migration</v>
      </c>
      <c r="L762" s="5">
        <f>ohrm_timesheet_item[[#This Row],[duration]]/60/60</f>
        <v>9</v>
      </c>
      <c r="AI762" s="5"/>
      <c r="AJ762" s="5"/>
      <c r="AK762" s="5"/>
      <c r="AL762" s="5"/>
      <c r="AM762" s="5"/>
      <c r="AN762" s="5"/>
      <c r="AO762" s="5"/>
      <c r="AP762" s="5"/>
      <c r="AV762"/>
      <c r="AW762"/>
      <c r="AX762"/>
      <c r="AY762"/>
      <c r="AZ762"/>
      <c r="BA762"/>
      <c r="BB762"/>
      <c r="BC762"/>
    </row>
    <row r="763" spans="1:55" x14ac:dyDescent="0.3">
      <c r="A763">
        <v>221</v>
      </c>
      <c r="B763" t="s">
        <v>925</v>
      </c>
      <c r="C763">
        <v>778</v>
      </c>
      <c r="D763" s="1">
        <v>44764</v>
      </c>
      <c r="E763">
        <v>32400</v>
      </c>
      <c r="F763">
        <v>3</v>
      </c>
      <c r="G763">
        <v>14</v>
      </c>
      <c r="H763">
        <v>50</v>
      </c>
      <c r="I763" t="str">
        <f>_xlfn.XLOOKUP(ohrm_timesheet_item[[#This Row],[employee_id]],hs_hr_employee[emp_number],hs_hr_employee[Employee Name],"NF",0,1)</f>
        <v>Amol Jalda</v>
      </c>
      <c r="J763" t="str">
        <f>_xlfn.XLOOKUP(ohrm_timesheet_item[[#This Row],[project_id]],ohrm_project[project_id],ohrm_project[name],"NF",0,1)</f>
        <v>C220402-P1 [JAKSON-AD-M365]</v>
      </c>
      <c r="K763" t="str">
        <f>_xlfn.XLOOKUP(ohrm_timesheet_item[[#This Row],[activity_id]],ohrm_project_activity[activity_id],ohrm_project_activity[name],"NF",0,1)</f>
        <v>O365 Migration</v>
      </c>
      <c r="L763" s="5">
        <f>ohrm_timesheet_item[[#This Row],[duration]]/60/60</f>
        <v>9</v>
      </c>
      <c r="AI763" s="5"/>
      <c r="AJ763" s="5"/>
      <c r="AK763" s="5"/>
      <c r="AL763" s="5"/>
      <c r="AM763" s="5"/>
      <c r="AN763" s="5"/>
      <c r="AO763" s="5"/>
      <c r="AP763" s="5"/>
      <c r="AV763"/>
      <c r="AW763"/>
      <c r="AX763"/>
      <c r="AY763"/>
      <c r="AZ763"/>
      <c r="BA763"/>
      <c r="BB763"/>
      <c r="BC763"/>
    </row>
    <row r="764" spans="1:55" x14ac:dyDescent="0.3">
      <c r="A764">
        <v>222</v>
      </c>
      <c r="B764" t="s">
        <v>925</v>
      </c>
      <c r="C764">
        <v>779</v>
      </c>
      <c r="D764" s="1">
        <v>44753</v>
      </c>
      <c r="E764">
        <v>32400</v>
      </c>
      <c r="F764">
        <v>3</v>
      </c>
      <c r="G764">
        <v>14</v>
      </c>
      <c r="H764">
        <v>50</v>
      </c>
      <c r="I764" t="str">
        <f>_xlfn.XLOOKUP(ohrm_timesheet_item[[#This Row],[employee_id]],hs_hr_employee[emp_number],hs_hr_employee[Employee Name],"NF",0,1)</f>
        <v>Amol Jalda</v>
      </c>
      <c r="J764" t="str">
        <f>_xlfn.XLOOKUP(ohrm_timesheet_item[[#This Row],[project_id]],ohrm_project[project_id],ohrm_project[name],"NF",0,1)</f>
        <v>C220402-P1 [JAKSON-AD-M365]</v>
      </c>
      <c r="K764" t="str">
        <f>_xlfn.XLOOKUP(ohrm_timesheet_item[[#This Row],[activity_id]],ohrm_project_activity[activity_id],ohrm_project_activity[name],"NF",0,1)</f>
        <v>O365 Migration</v>
      </c>
      <c r="L764" s="5">
        <f>ohrm_timesheet_item[[#This Row],[duration]]/60/60</f>
        <v>9</v>
      </c>
      <c r="AI764" s="5"/>
      <c r="AJ764" s="5"/>
      <c r="AK764" s="5"/>
      <c r="AL764" s="5"/>
      <c r="AM764" s="5"/>
      <c r="AN764" s="5"/>
      <c r="AO764" s="5"/>
      <c r="AP764" s="5"/>
      <c r="AV764"/>
      <c r="AW764"/>
      <c r="AX764"/>
      <c r="AY764"/>
      <c r="AZ764"/>
      <c r="BA764"/>
      <c r="BB764"/>
      <c r="BC764"/>
    </row>
    <row r="765" spans="1:55" x14ac:dyDescent="0.3">
      <c r="A765">
        <v>222</v>
      </c>
      <c r="B765" t="s">
        <v>925</v>
      </c>
      <c r="C765">
        <v>780</v>
      </c>
      <c r="D765" s="1">
        <v>44754</v>
      </c>
      <c r="E765">
        <v>32400</v>
      </c>
      <c r="F765">
        <v>3</v>
      </c>
      <c r="G765">
        <v>14</v>
      </c>
      <c r="H765">
        <v>50</v>
      </c>
      <c r="I765" t="str">
        <f>_xlfn.XLOOKUP(ohrm_timesheet_item[[#This Row],[employee_id]],hs_hr_employee[emp_number],hs_hr_employee[Employee Name],"NF",0,1)</f>
        <v>Amol Jalda</v>
      </c>
      <c r="J765" t="str">
        <f>_xlfn.XLOOKUP(ohrm_timesheet_item[[#This Row],[project_id]],ohrm_project[project_id],ohrm_project[name],"NF",0,1)</f>
        <v>C220402-P1 [JAKSON-AD-M365]</v>
      </c>
      <c r="K765" t="str">
        <f>_xlfn.XLOOKUP(ohrm_timesheet_item[[#This Row],[activity_id]],ohrm_project_activity[activity_id],ohrm_project_activity[name],"NF",0,1)</f>
        <v>O365 Migration</v>
      </c>
      <c r="L765" s="5">
        <f>ohrm_timesheet_item[[#This Row],[duration]]/60/60</f>
        <v>9</v>
      </c>
      <c r="AI765" s="5"/>
      <c r="AJ765" s="5"/>
      <c r="AK765" s="5"/>
      <c r="AL765" s="5"/>
      <c r="AM765" s="5"/>
      <c r="AN765" s="5"/>
      <c r="AO765" s="5"/>
      <c r="AP765" s="5"/>
      <c r="AV765"/>
      <c r="AW765"/>
      <c r="AX765"/>
      <c r="AY765"/>
      <c r="AZ765"/>
      <c r="BA765"/>
      <c r="BB765"/>
      <c r="BC765"/>
    </row>
    <row r="766" spans="1:55" x14ac:dyDescent="0.3">
      <c r="A766">
        <v>222</v>
      </c>
      <c r="B766" t="s">
        <v>925</v>
      </c>
      <c r="C766">
        <v>781</v>
      </c>
      <c r="D766" s="1">
        <v>44755</v>
      </c>
      <c r="E766">
        <v>32400</v>
      </c>
      <c r="F766">
        <v>3</v>
      </c>
      <c r="G766">
        <v>14</v>
      </c>
      <c r="H766">
        <v>50</v>
      </c>
      <c r="I766" t="str">
        <f>_xlfn.XLOOKUP(ohrm_timesheet_item[[#This Row],[employee_id]],hs_hr_employee[emp_number],hs_hr_employee[Employee Name],"NF",0,1)</f>
        <v>Amol Jalda</v>
      </c>
      <c r="J766" t="str">
        <f>_xlfn.XLOOKUP(ohrm_timesheet_item[[#This Row],[project_id]],ohrm_project[project_id],ohrm_project[name],"NF",0,1)</f>
        <v>C220402-P1 [JAKSON-AD-M365]</v>
      </c>
      <c r="K766" t="str">
        <f>_xlfn.XLOOKUP(ohrm_timesheet_item[[#This Row],[activity_id]],ohrm_project_activity[activity_id],ohrm_project_activity[name],"NF",0,1)</f>
        <v>O365 Migration</v>
      </c>
      <c r="L766" s="5">
        <f>ohrm_timesheet_item[[#This Row],[duration]]/60/60</f>
        <v>9</v>
      </c>
      <c r="AI766" s="5"/>
      <c r="AJ766" s="5"/>
      <c r="AK766" s="5"/>
      <c r="AL766" s="5"/>
      <c r="AM766" s="5"/>
      <c r="AN766" s="5"/>
      <c r="AO766" s="5"/>
      <c r="AP766" s="5"/>
      <c r="AV766"/>
      <c r="AW766"/>
      <c r="AX766"/>
      <c r="AY766"/>
      <c r="AZ766"/>
      <c r="BA766"/>
      <c r="BB766"/>
      <c r="BC766"/>
    </row>
    <row r="767" spans="1:55" x14ac:dyDescent="0.3">
      <c r="A767">
        <v>222</v>
      </c>
      <c r="B767" t="s">
        <v>925</v>
      </c>
      <c r="C767">
        <v>782</v>
      </c>
      <c r="D767" s="1">
        <v>44756</v>
      </c>
      <c r="E767">
        <v>32400</v>
      </c>
      <c r="F767">
        <v>3</v>
      </c>
      <c r="G767">
        <v>14</v>
      </c>
      <c r="H767">
        <v>50</v>
      </c>
      <c r="I767" t="str">
        <f>_xlfn.XLOOKUP(ohrm_timesheet_item[[#This Row],[employee_id]],hs_hr_employee[emp_number],hs_hr_employee[Employee Name],"NF",0,1)</f>
        <v>Amol Jalda</v>
      </c>
      <c r="J767" t="str">
        <f>_xlfn.XLOOKUP(ohrm_timesheet_item[[#This Row],[project_id]],ohrm_project[project_id],ohrm_project[name],"NF",0,1)</f>
        <v>C220402-P1 [JAKSON-AD-M365]</v>
      </c>
      <c r="K767" t="str">
        <f>_xlfn.XLOOKUP(ohrm_timesheet_item[[#This Row],[activity_id]],ohrm_project_activity[activity_id],ohrm_project_activity[name],"NF",0,1)</f>
        <v>O365 Migration</v>
      </c>
      <c r="L767" s="5">
        <f>ohrm_timesheet_item[[#This Row],[duration]]/60/60</f>
        <v>9</v>
      </c>
      <c r="AI767" s="5"/>
      <c r="AJ767" s="5"/>
      <c r="AK767" s="5"/>
      <c r="AL767" s="5"/>
      <c r="AM767" s="5"/>
      <c r="AN767" s="5"/>
      <c r="AO767" s="5"/>
      <c r="AP767" s="5"/>
      <c r="AV767"/>
      <c r="AW767"/>
      <c r="AX767"/>
      <c r="AY767"/>
      <c r="AZ767"/>
      <c r="BA767"/>
      <c r="BB767"/>
      <c r="BC767"/>
    </row>
    <row r="768" spans="1:55" x14ac:dyDescent="0.3">
      <c r="A768">
        <v>222</v>
      </c>
      <c r="B768" t="s">
        <v>925</v>
      </c>
      <c r="C768">
        <v>783</v>
      </c>
      <c r="D768" s="1">
        <v>44757</v>
      </c>
      <c r="E768">
        <v>32400</v>
      </c>
      <c r="F768">
        <v>3</v>
      </c>
      <c r="G768">
        <v>14</v>
      </c>
      <c r="H768">
        <v>50</v>
      </c>
      <c r="I768" t="str">
        <f>_xlfn.XLOOKUP(ohrm_timesheet_item[[#This Row],[employee_id]],hs_hr_employee[emp_number],hs_hr_employee[Employee Name],"NF",0,1)</f>
        <v>Amol Jalda</v>
      </c>
      <c r="J768" t="str">
        <f>_xlfn.XLOOKUP(ohrm_timesheet_item[[#This Row],[project_id]],ohrm_project[project_id],ohrm_project[name],"NF",0,1)</f>
        <v>C220402-P1 [JAKSON-AD-M365]</v>
      </c>
      <c r="K768" t="str">
        <f>_xlfn.XLOOKUP(ohrm_timesheet_item[[#This Row],[activity_id]],ohrm_project_activity[activity_id],ohrm_project_activity[name],"NF",0,1)</f>
        <v>O365 Migration</v>
      </c>
      <c r="L768" s="5">
        <f>ohrm_timesheet_item[[#This Row],[duration]]/60/60</f>
        <v>9</v>
      </c>
      <c r="AI768" s="5"/>
      <c r="AJ768" s="5"/>
      <c r="AK768" s="5"/>
      <c r="AL768" s="5"/>
      <c r="AM768" s="5"/>
      <c r="AN768" s="5"/>
      <c r="AO768" s="5"/>
      <c r="AP768" s="5"/>
      <c r="AV768"/>
      <c r="AW768"/>
      <c r="AX768"/>
      <c r="AY768"/>
      <c r="AZ768"/>
      <c r="BA768"/>
      <c r="BB768"/>
      <c r="BC768"/>
    </row>
    <row r="769" spans="1:55" x14ac:dyDescent="0.3">
      <c r="A769">
        <v>223</v>
      </c>
      <c r="B769" t="s">
        <v>925</v>
      </c>
      <c r="C769">
        <v>784</v>
      </c>
      <c r="D769" s="1">
        <v>44746</v>
      </c>
      <c r="E769">
        <v>32400</v>
      </c>
      <c r="F769">
        <v>3</v>
      </c>
      <c r="G769">
        <v>14</v>
      </c>
      <c r="H769">
        <v>50</v>
      </c>
      <c r="I769" t="str">
        <f>_xlfn.XLOOKUP(ohrm_timesheet_item[[#This Row],[employee_id]],hs_hr_employee[emp_number],hs_hr_employee[Employee Name],"NF",0,1)</f>
        <v>Amol Jalda</v>
      </c>
      <c r="J769" t="str">
        <f>_xlfn.XLOOKUP(ohrm_timesheet_item[[#This Row],[project_id]],ohrm_project[project_id],ohrm_project[name],"NF",0,1)</f>
        <v>C220402-P1 [JAKSON-AD-M365]</v>
      </c>
      <c r="K769" t="str">
        <f>_xlfn.XLOOKUP(ohrm_timesheet_item[[#This Row],[activity_id]],ohrm_project_activity[activity_id],ohrm_project_activity[name],"NF",0,1)</f>
        <v>O365 Migration</v>
      </c>
      <c r="L769" s="5">
        <f>ohrm_timesheet_item[[#This Row],[duration]]/60/60</f>
        <v>9</v>
      </c>
      <c r="AI769" s="5"/>
      <c r="AJ769" s="5"/>
      <c r="AK769" s="5"/>
      <c r="AL769" s="5"/>
      <c r="AM769" s="5"/>
      <c r="AN769" s="5"/>
      <c r="AO769" s="5"/>
      <c r="AP769" s="5"/>
      <c r="AV769"/>
      <c r="AW769"/>
      <c r="AX769"/>
      <c r="AY769"/>
      <c r="AZ769"/>
      <c r="BA769"/>
      <c r="BB769"/>
      <c r="BC769"/>
    </row>
    <row r="770" spans="1:55" x14ac:dyDescent="0.3">
      <c r="A770">
        <v>223</v>
      </c>
      <c r="B770" t="s">
        <v>925</v>
      </c>
      <c r="C770">
        <v>785</v>
      </c>
      <c r="D770" s="1">
        <v>44747</v>
      </c>
      <c r="E770">
        <v>32400</v>
      </c>
      <c r="F770">
        <v>3</v>
      </c>
      <c r="G770">
        <v>14</v>
      </c>
      <c r="H770">
        <v>50</v>
      </c>
      <c r="I770" t="str">
        <f>_xlfn.XLOOKUP(ohrm_timesheet_item[[#This Row],[employee_id]],hs_hr_employee[emp_number],hs_hr_employee[Employee Name],"NF",0,1)</f>
        <v>Amol Jalda</v>
      </c>
      <c r="J770" t="str">
        <f>_xlfn.XLOOKUP(ohrm_timesheet_item[[#This Row],[project_id]],ohrm_project[project_id],ohrm_project[name],"NF",0,1)</f>
        <v>C220402-P1 [JAKSON-AD-M365]</v>
      </c>
      <c r="K770" t="str">
        <f>_xlfn.XLOOKUP(ohrm_timesheet_item[[#This Row],[activity_id]],ohrm_project_activity[activity_id],ohrm_project_activity[name],"NF",0,1)</f>
        <v>O365 Migration</v>
      </c>
      <c r="L770" s="5">
        <f>ohrm_timesheet_item[[#This Row],[duration]]/60/60</f>
        <v>9</v>
      </c>
      <c r="AI770" s="5"/>
      <c r="AJ770" s="5"/>
      <c r="AK770" s="5"/>
      <c r="AL770" s="5"/>
      <c r="AM770" s="5"/>
      <c r="AN770" s="5"/>
      <c r="AO770" s="5"/>
      <c r="AP770" s="5"/>
      <c r="AV770"/>
      <c r="AW770"/>
      <c r="AX770"/>
      <c r="AY770"/>
      <c r="AZ770"/>
      <c r="BA770"/>
      <c r="BB770"/>
      <c r="BC770"/>
    </row>
    <row r="771" spans="1:55" x14ac:dyDescent="0.3">
      <c r="A771">
        <v>223</v>
      </c>
      <c r="B771" t="s">
        <v>925</v>
      </c>
      <c r="C771">
        <v>786</v>
      </c>
      <c r="D771" s="1">
        <v>44748</v>
      </c>
      <c r="E771">
        <v>32400</v>
      </c>
      <c r="F771">
        <v>3</v>
      </c>
      <c r="G771">
        <v>14</v>
      </c>
      <c r="H771">
        <v>50</v>
      </c>
      <c r="I771" t="str">
        <f>_xlfn.XLOOKUP(ohrm_timesheet_item[[#This Row],[employee_id]],hs_hr_employee[emp_number],hs_hr_employee[Employee Name],"NF",0,1)</f>
        <v>Amol Jalda</v>
      </c>
      <c r="J771" t="str">
        <f>_xlfn.XLOOKUP(ohrm_timesheet_item[[#This Row],[project_id]],ohrm_project[project_id],ohrm_project[name],"NF",0,1)</f>
        <v>C220402-P1 [JAKSON-AD-M365]</v>
      </c>
      <c r="K771" t="str">
        <f>_xlfn.XLOOKUP(ohrm_timesheet_item[[#This Row],[activity_id]],ohrm_project_activity[activity_id],ohrm_project_activity[name],"NF",0,1)</f>
        <v>O365 Migration</v>
      </c>
      <c r="L771" s="5">
        <f>ohrm_timesheet_item[[#This Row],[duration]]/60/60</f>
        <v>9</v>
      </c>
      <c r="AI771" s="5"/>
      <c r="AJ771" s="5"/>
      <c r="AK771" s="5"/>
      <c r="AL771" s="5"/>
      <c r="AM771" s="5"/>
      <c r="AN771" s="5"/>
      <c r="AO771" s="5"/>
      <c r="AP771" s="5"/>
      <c r="AV771"/>
      <c r="AW771"/>
      <c r="AX771"/>
      <c r="AY771"/>
      <c r="AZ771"/>
      <c r="BA771"/>
      <c r="BB771"/>
      <c r="BC771"/>
    </row>
    <row r="772" spans="1:55" x14ac:dyDescent="0.3">
      <c r="A772">
        <v>223</v>
      </c>
      <c r="B772" t="s">
        <v>925</v>
      </c>
      <c r="C772">
        <v>787</v>
      </c>
      <c r="D772" s="1">
        <v>44749</v>
      </c>
      <c r="E772">
        <v>32400</v>
      </c>
      <c r="F772">
        <v>3</v>
      </c>
      <c r="G772">
        <v>14</v>
      </c>
      <c r="H772">
        <v>50</v>
      </c>
      <c r="I772" t="str">
        <f>_xlfn.XLOOKUP(ohrm_timesheet_item[[#This Row],[employee_id]],hs_hr_employee[emp_number],hs_hr_employee[Employee Name],"NF",0,1)</f>
        <v>Amol Jalda</v>
      </c>
      <c r="J772" t="str">
        <f>_xlfn.XLOOKUP(ohrm_timesheet_item[[#This Row],[project_id]],ohrm_project[project_id],ohrm_project[name],"NF",0,1)</f>
        <v>C220402-P1 [JAKSON-AD-M365]</v>
      </c>
      <c r="K772" t="str">
        <f>_xlfn.XLOOKUP(ohrm_timesheet_item[[#This Row],[activity_id]],ohrm_project_activity[activity_id],ohrm_project_activity[name],"NF",0,1)</f>
        <v>O365 Migration</v>
      </c>
      <c r="L772" s="5">
        <f>ohrm_timesheet_item[[#This Row],[duration]]/60/60</f>
        <v>9</v>
      </c>
      <c r="AI772" s="5"/>
      <c r="AJ772" s="5"/>
      <c r="AK772" s="5"/>
      <c r="AL772" s="5"/>
      <c r="AM772" s="5"/>
      <c r="AN772" s="5"/>
      <c r="AO772" s="5"/>
      <c r="AP772" s="5"/>
      <c r="AV772"/>
      <c r="AW772"/>
      <c r="AX772"/>
      <c r="AY772"/>
      <c r="AZ772"/>
      <c r="BA772"/>
      <c r="BB772"/>
      <c r="BC772"/>
    </row>
    <row r="773" spans="1:55" x14ac:dyDescent="0.3">
      <c r="A773">
        <v>223</v>
      </c>
      <c r="B773" t="s">
        <v>925</v>
      </c>
      <c r="C773">
        <v>788</v>
      </c>
      <c r="D773" s="1">
        <v>44750</v>
      </c>
      <c r="E773">
        <v>32400</v>
      </c>
      <c r="F773">
        <v>3</v>
      </c>
      <c r="G773">
        <v>14</v>
      </c>
      <c r="H773">
        <v>50</v>
      </c>
      <c r="I773" t="str">
        <f>_xlfn.XLOOKUP(ohrm_timesheet_item[[#This Row],[employee_id]],hs_hr_employee[emp_number],hs_hr_employee[Employee Name],"NF",0,1)</f>
        <v>Amol Jalda</v>
      </c>
      <c r="J773" t="str">
        <f>_xlfn.XLOOKUP(ohrm_timesheet_item[[#This Row],[project_id]],ohrm_project[project_id],ohrm_project[name],"NF",0,1)</f>
        <v>C220402-P1 [JAKSON-AD-M365]</v>
      </c>
      <c r="K773" t="str">
        <f>_xlfn.XLOOKUP(ohrm_timesheet_item[[#This Row],[activity_id]],ohrm_project_activity[activity_id],ohrm_project_activity[name],"NF",0,1)</f>
        <v>O365 Migration</v>
      </c>
      <c r="L773" s="5">
        <f>ohrm_timesheet_item[[#This Row],[duration]]/60/60</f>
        <v>9</v>
      </c>
      <c r="AI773" s="5"/>
      <c r="AJ773" s="5"/>
      <c r="AK773" s="5"/>
      <c r="AL773" s="5"/>
      <c r="AM773" s="5"/>
      <c r="AN773" s="5"/>
      <c r="AO773" s="5"/>
      <c r="AP773" s="5"/>
      <c r="AV773"/>
      <c r="AW773"/>
      <c r="AX773"/>
      <c r="AY773"/>
      <c r="AZ773"/>
      <c r="BA773"/>
      <c r="BB773"/>
      <c r="BC773"/>
    </row>
    <row r="774" spans="1:55" x14ac:dyDescent="0.3">
      <c r="A774">
        <v>225</v>
      </c>
      <c r="B774" t="s">
        <v>925</v>
      </c>
      <c r="C774">
        <v>789</v>
      </c>
      <c r="D774" s="1">
        <v>44732</v>
      </c>
      <c r="E774">
        <v>32400</v>
      </c>
      <c r="F774">
        <v>3</v>
      </c>
      <c r="G774">
        <v>14</v>
      </c>
      <c r="H774">
        <v>50</v>
      </c>
      <c r="I774" t="str">
        <f>_xlfn.XLOOKUP(ohrm_timesheet_item[[#This Row],[employee_id]],hs_hr_employee[emp_number],hs_hr_employee[Employee Name],"NF",0,1)</f>
        <v>Amol Jalda</v>
      </c>
      <c r="J774" t="str">
        <f>_xlfn.XLOOKUP(ohrm_timesheet_item[[#This Row],[project_id]],ohrm_project[project_id],ohrm_project[name],"NF",0,1)</f>
        <v>C220402-P1 [JAKSON-AD-M365]</v>
      </c>
      <c r="K774" t="str">
        <f>_xlfn.XLOOKUP(ohrm_timesheet_item[[#This Row],[activity_id]],ohrm_project_activity[activity_id],ohrm_project_activity[name],"NF",0,1)</f>
        <v>O365 Migration</v>
      </c>
      <c r="L774" s="5">
        <f>ohrm_timesheet_item[[#This Row],[duration]]/60/60</f>
        <v>9</v>
      </c>
      <c r="AI774" s="5"/>
      <c r="AJ774" s="5"/>
      <c r="AK774" s="5"/>
      <c r="AL774" s="5"/>
      <c r="AM774" s="5"/>
      <c r="AN774" s="5"/>
      <c r="AO774" s="5"/>
      <c r="AP774" s="5"/>
      <c r="AV774"/>
      <c r="AW774"/>
      <c r="AX774"/>
      <c r="AY774"/>
      <c r="AZ774"/>
      <c r="BA774"/>
      <c r="BB774"/>
      <c r="BC774"/>
    </row>
    <row r="775" spans="1:55" x14ac:dyDescent="0.3">
      <c r="A775">
        <v>225</v>
      </c>
      <c r="B775" t="s">
        <v>925</v>
      </c>
      <c r="C775">
        <v>790</v>
      </c>
      <c r="D775" s="1">
        <v>44733</v>
      </c>
      <c r="E775">
        <v>32400</v>
      </c>
      <c r="F775">
        <v>3</v>
      </c>
      <c r="G775">
        <v>14</v>
      </c>
      <c r="H775">
        <v>50</v>
      </c>
      <c r="I775" t="str">
        <f>_xlfn.XLOOKUP(ohrm_timesheet_item[[#This Row],[employee_id]],hs_hr_employee[emp_number],hs_hr_employee[Employee Name],"NF",0,1)</f>
        <v>Amol Jalda</v>
      </c>
      <c r="J775" t="str">
        <f>_xlfn.XLOOKUP(ohrm_timesheet_item[[#This Row],[project_id]],ohrm_project[project_id],ohrm_project[name],"NF",0,1)</f>
        <v>C220402-P1 [JAKSON-AD-M365]</v>
      </c>
      <c r="K775" t="str">
        <f>_xlfn.XLOOKUP(ohrm_timesheet_item[[#This Row],[activity_id]],ohrm_project_activity[activity_id],ohrm_project_activity[name],"NF",0,1)</f>
        <v>O365 Migration</v>
      </c>
      <c r="L775" s="5">
        <f>ohrm_timesheet_item[[#This Row],[duration]]/60/60</f>
        <v>9</v>
      </c>
      <c r="AI775" s="5"/>
      <c r="AJ775" s="5"/>
      <c r="AK775" s="5"/>
      <c r="AL775" s="5"/>
      <c r="AM775" s="5"/>
      <c r="AN775" s="5"/>
      <c r="AO775" s="5"/>
      <c r="AP775" s="5"/>
      <c r="AV775"/>
      <c r="AW775"/>
      <c r="AX775"/>
      <c r="AY775"/>
      <c r="AZ775"/>
      <c r="BA775"/>
      <c r="BB775"/>
      <c r="BC775"/>
    </row>
    <row r="776" spans="1:55" x14ac:dyDescent="0.3">
      <c r="A776">
        <v>225</v>
      </c>
      <c r="B776" t="s">
        <v>925</v>
      </c>
      <c r="C776">
        <v>791</v>
      </c>
      <c r="D776" s="1">
        <v>44734</v>
      </c>
      <c r="E776">
        <v>32400</v>
      </c>
      <c r="F776">
        <v>3</v>
      </c>
      <c r="G776">
        <v>14</v>
      </c>
      <c r="H776">
        <v>50</v>
      </c>
      <c r="I776" t="str">
        <f>_xlfn.XLOOKUP(ohrm_timesheet_item[[#This Row],[employee_id]],hs_hr_employee[emp_number],hs_hr_employee[Employee Name],"NF",0,1)</f>
        <v>Amol Jalda</v>
      </c>
      <c r="J776" t="str">
        <f>_xlfn.XLOOKUP(ohrm_timesheet_item[[#This Row],[project_id]],ohrm_project[project_id],ohrm_project[name],"NF",0,1)</f>
        <v>C220402-P1 [JAKSON-AD-M365]</v>
      </c>
      <c r="K776" t="str">
        <f>_xlfn.XLOOKUP(ohrm_timesheet_item[[#This Row],[activity_id]],ohrm_project_activity[activity_id],ohrm_project_activity[name],"NF",0,1)</f>
        <v>O365 Migration</v>
      </c>
      <c r="L776" s="5">
        <f>ohrm_timesheet_item[[#This Row],[duration]]/60/60</f>
        <v>9</v>
      </c>
      <c r="AI776" s="5"/>
      <c r="AJ776" s="5"/>
      <c r="AK776" s="5"/>
      <c r="AL776" s="5"/>
      <c r="AM776" s="5"/>
      <c r="AN776" s="5"/>
      <c r="AO776" s="5"/>
      <c r="AP776" s="5"/>
      <c r="AV776"/>
      <c r="AW776"/>
      <c r="AX776"/>
      <c r="AY776"/>
      <c r="AZ776"/>
      <c r="BA776"/>
      <c r="BB776"/>
      <c r="BC776"/>
    </row>
    <row r="777" spans="1:55" x14ac:dyDescent="0.3">
      <c r="A777">
        <v>225</v>
      </c>
      <c r="B777" t="s">
        <v>925</v>
      </c>
      <c r="C777">
        <v>792</v>
      </c>
      <c r="D777" s="1">
        <v>44735</v>
      </c>
      <c r="E777">
        <v>32400</v>
      </c>
      <c r="F777">
        <v>3</v>
      </c>
      <c r="G777">
        <v>14</v>
      </c>
      <c r="H777">
        <v>50</v>
      </c>
      <c r="I777" t="str">
        <f>_xlfn.XLOOKUP(ohrm_timesheet_item[[#This Row],[employee_id]],hs_hr_employee[emp_number],hs_hr_employee[Employee Name],"NF",0,1)</f>
        <v>Amol Jalda</v>
      </c>
      <c r="J777" t="str">
        <f>_xlfn.XLOOKUP(ohrm_timesheet_item[[#This Row],[project_id]],ohrm_project[project_id],ohrm_project[name],"NF",0,1)</f>
        <v>C220402-P1 [JAKSON-AD-M365]</v>
      </c>
      <c r="K777" t="str">
        <f>_xlfn.XLOOKUP(ohrm_timesheet_item[[#This Row],[activity_id]],ohrm_project_activity[activity_id],ohrm_project_activity[name],"NF",0,1)</f>
        <v>O365 Migration</v>
      </c>
      <c r="L777" s="5">
        <f>ohrm_timesheet_item[[#This Row],[duration]]/60/60</f>
        <v>9</v>
      </c>
      <c r="AI777" s="5"/>
      <c r="AJ777" s="5"/>
      <c r="AK777" s="5"/>
      <c r="AL777" s="5"/>
      <c r="AM777" s="5"/>
      <c r="AN777" s="5"/>
      <c r="AO777" s="5"/>
      <c r="AP777" s="5"/>
      <c r="AV777"/>
      <c r="AW777"/>
      <c r="AX777"/>
      <c r="AY777"/>
      <c r="AZ777"/>
      <c r="BA777"/>
      <c r="BB777"/>
      <c r="BC777"/>
    </row>
    <row r="778" spans="1:55" x14ac:dyDescent="0.3">
      <c r="A778">
        <v>225</v>
      </c>
      <c r="B778" t="s">
        <v>925</v>
      </c>
      <c r="C778">
        <v>793</v>
      </c>
      <c r="D778" s="1">
        <v>44736</v>
      </c>
      <c r="E778">
        <v>32400</v>
      </c>
      <c r="F778">
        <v>3</v>
      </c>
      <c r="G778">
        <v>14</v>
      </c>
      <c r="H778">
        <v>50</v>
      </c>
      <c r="I778" t="str">
        <f>_xlfn.XLOOKUP(ohrm_timesheet_item[[#This Row],[employee_id]],hs_hr_employee[emp_number],hs_hr_employee[Employee Name],"NF",0,1)</f>
        <v>Amol Jalda</v>
      </c>
      <c r="J778" t="str">
        <f>_xlfn.XLOOKUP(ohrm_timesheet_item[[#This Row],[project_id]],ohrm_project[project_id],ohrm_project[name],"NF",0,1)</f>
        <v>C220402-P1 [JAKSON-AD-M365]</v>
      </c>
      <c r="K778" t="str">
        <f>_xlfn.XLOOKUP(ohrm_timesheet_item[[#This Row],[activity_id]],ohrm_project_activity[activity_id],ohrm_project_activity[name],"NF",0,1)</f>
        <v>O365 Migration</v>
      </c>
      <c r="L778" s="5">
        <f>ohrm_timesheet_item[[#This Row],[duration]]/60/60</f>
        <v>9</v>
      </c>
      <c r="AI778" s="5"/>
      <c r="AJ778" s="5"/>
      <c r="AK778" s="5"/>
      <c r="AL778" s="5"/>
      <c r="AM778" s="5"/>
      <c r="AN778" s="5"/>
      <c r="AO778" s="5"/>
      <c r="AP778" s="5"/>
      <c r="AV778"/>
      <c r="AW778"/>
      <c r="AX778"/>
      <c r="AY778"/>
      <c r="AZ778"/>
      <c r="BA778"/>
      <c r="BB778"/>
      <c r="BC778"/>
    </row>
    <row r="779" spans="1:55" x14ac:dyDescent="0.3">
      <c r="A779">
        <v>234</v>
      </c>
      <c r="C779">
        <v>794</v>
      </c>
      <c r="D779" s="1">
        <v>44781</v>
      </c>
      <c r="E779">
        <v>32400</v>
      </c>
      <c r="F779">
        <v>3</v>
      </c>
      <c r="G779">
        <v>15</v>
      </c>
      <c r="H779">
        <v>50</v>
      </c>
      <c r="I779" t="str">
        <f>_xlfn.XLOOKUP(ohrm_timesheet_item[[#This Row],[employee_id]],hs_hr_employee[emp_number],hs_hr_employee[Employee Name],"NF",0,1)</f>
        <v>Gaurav Kokcha</v>
      </c>
      <c r="J779" t="str">
        <f>_xlfn.XLOOKUP(ohrm_timesheet_item[[#This Row],[project_id]],ohrm_project[project_id],ohrm_project[name],"NF",0,1)</f>
        <v>C220402-P1 [JAKSON-AD-M365]</v>
      </c>
      <c r="K779" t="str">
        <f>_xlfn.XLOOKUP(ohrm_timesheet_item[[#This Row],[activity_id]],ohrm_project_activity[activity_id],ohrm_project_activity[name],"NF",0,1)</f>
        <v>O365 Migration</v>
      </c>
      <c r="L779" s="5">
        <f>ohrm_timesheet_item[[#This Row],[duration]]/60/60</f>
        <v>9</v>
      </c>
      <c r="AI779" s="5"/>
      <c r="AJ779" s="5"/>
      <c r="AK779" s="5"/>
      <c r="AL779" s="5"/>
      <c r="AM779" s="5"/>
      <c r="AN779" s="5"/>
      <c r="AO779" s="5"/>
      <c r="AP779" s="5"/>
      <c r="AV779"/>
      <c r="AW779"/>
      <c r="AX779"/>
      <c r="AY779"/>
      <c r="AZ779"/>
      <c r="BA779"/>
      <c r="BB779"/>
      <c r="BC779"/>
    </row>
    <row r="780" spans="1:55" x14ac:dyDescent="0.3">
      <c r="A780">
        <v>226</v>
      </c>
      <c r="C780">
        <v>795</v>
      </c>
      <c r="D780" s="1">
        <v>44774</v>
      </c>
      <c r="E780">
        <v>32400</v>
      </c>
      <c r="F780">
        <v>3</v>
      </c>
      <c r="G780">
        <v>15</v>
      </c>
      <c r="H780">
        <v>50</v>
      </c>
      <c r="I780" t="str">
        <f>_xlfn.XLOOKUP(ohrm_timesheet_item[[#This Row],[employee_id]],hs_hr_employee[emp_number],hs_hr_employee[Employee Name],"NF",0,1)</f>
        <v>Gaurav Kokcha</v>
      </c>
      <c r="J780" t="str">
        <f>_xlfn.XLOOKUP(ohrm_timesheet_item[[#This Row],[project_id]],ohrm_project[project_id],ohrm_project[name],"NF",0,1)</f>
        <v>C220402-P1 [JAKSON-AD-M365]</v>
      </c>
      <c r="K780" t="str">
        <f>_xlfn.XLOOKUP(ohrm_timesheet_item[[#This Row],[activity_id]],ohrm_project_activity[activity_id],ohrm_project_activity[name],"NF",0,1)</f>
        <v>O365 Migration</v>
      </c>
      <c r="L780" s="5">
        <f>ohrm_timesheet_item[[#This Row],[duration]]/60/60</f>
        <v>9</v>
      </c>
      <c r="AI780" s="5"/>
      <c r="AJ780" s="5"/>
      <c r="AK780" s="5"/>
      <c r="AL780" s="5"/>
      <c r="AM780" s="5"/>
      <c r="AN780" s="5"/>
      <c r="AO780" s="5"/>
      <c r="AP780" s="5"/>
      <c r="AV780"/>
      <c r="AW780"/>
      <c r="AX780"/>
      <c r="AY780"/>
      <c r="AZ780"/>
      <c r="BA780"/>
      <c r="BB780"/>
      <c r="BC780"/>
    </row>
    <row r="781" spans="1:55" x14ac:dyDescent="0.3">
      <c r="A781">
        <v>226</v>
      </c>
      <c r="C781">
        <v>796</v>
      </c>
      <c r="D781" s="1">
        <v>44775</v>
      </c>
      <c r="E781">
        <v>32400</v>
      </c>
      <c r="F781">
        <v>3</v>
      </c>
      <c r="G781">
        <v>15</v>
      </c>
      <c r="H781">
        <v>50</v>
      </c>
      <c r="I781" t="str">
        <f>_xlfn.XLOOKUP(ohrm_timesheet_item[[#This Row],[employee_id]],hs_hr_employee[emp_number],hs_hr_employee[Employee Name],"NF",0,1)</f>
        <v>Gaurav Kokcha</v>
      </c>
      <c r="J781" t="str">
        <f>_xlfn.XLOOKUP(ohrm_timesheet_item[[#This Row],[project_id]],ohrm_project[project_id],ohrm_project[name],"NF",0,1)</f>
        <v>C220402-P1 [JAKSON-AD-M365]</v>
      </c>
      <c r="K781" t="str">
        <f>_xlfn.XLOOKUP(ohrm_timesheet_item[[#This Row],[activity_id]],ohrm_project_activity[activity_id],ohrm_project_activity[name],"NF",0,1)</f>
        <v>O365 Migration</v>
      </c>
      <c r="L781" s="5">
        <f>ohrm_timesheet_item[[#This Row],[duration]]/60/60</f>
        <v>9</v>
      </c>
      <c r="AI781" s="5"/>
      <c r="AJ781" s="5"/>
      <c r="AK781" s="5"/>
      <c r="AL781" s="5"/>
      <c r="AM781" s="5"/>
      <c r="AN781" s="5"/>
      <c r="AO781" s="5"/>
      <c r="AP781" s="5"/>
      <c r="AV781"/>
      <c r="AW781"/>
      <c r="AX781"/>
      <c r="AY781"/>
      <c r="AZ781"/>
      <c r="BA781"/>
      <c r="BB781"/>
      <c r="BC781"/>
    </row>
    <row r="782" spans="1:55" x14ac:dyDescent="0.3">
      <c r="A782">
        <v>226</v>
      </c>
      <c r="C782">
        <v>797</v>
      </c>
      <c r="D782" s="1">
        <v>44776</v>
      </c>
      <c r="E782">
        <v>32400</v>
      </c>
      <c r="F782">
        <v>3</v>
      </c>
      <c r="G782">
        <v>15</v>
      </c>
      <c r="H782">
        <v>50</v>
      </c>
      <c r="I782" t="str">
        <f>_xlfn.XLOOKUP(ohrm_timesheet_item[[#This Row],[employee_id]],hs_hr_employee[emp_number],hs_hr_employee[Employee Name],"NF",0,1)</f>
        <v>Gaurav Kokcha</v>
      </c>
      <c r="J782" t="str">
        <f>_xlfn.XLOOKUP(ohrm_timesheet_item[[#This Row],[project_id]],ohrm_project[project_id],ohrm_project[name],"NF",0,1)</f>
        <v>C220402-P1 [JAKSON-AD-M365]</v>
      </c>
      <c r="K782" t="str">
        <f>_xlfn.XLOOKUP(ohrm_timesheet_item[[#This Row],[activity_id]],ohrm_project_activity[activity_id],ohrm_project_activity[name],"NF",0,1)</f>
        <v>O365 Migration</v>
      </c>
      <c r="L782" s="5">
        <f>ohrm_timesheet_item[[#This Row],[duration]]/60/60</f>
        <v>9</v>
      </c>
      <c r="AI782" s="5"/>
      <c r="AJ782" s="5"/>
      <c r="AK782" s="5"/>
      <c r="AL782" s="5"/>
      <c r="AM782" s="5"/>
      <c r="AN782" s="5"/>
      <c r="AO782" s="5"/>
      <c r="AP782" s="5"/>
      <c r="AV782"/>
      <c r="AW782"/>
      <c r="AX782"/>
      <c r="AY782"/>
      <c r="AZ782"/>
      <c r="BA782"/>
      <c r="BB782"/>
      <c r="BC782"/>
    </row>
    <row r="783" spans="1:55" x14ac:dyDescent="0.3">
      <c r="A783">
        <v>226</v>
      </c>
      <c r="C783">
        <v>798</v>
      </c>
      <c r="D783" s="1">
        <v>44777</v>
      </c>
      <c r="E783">
        <v>32400</v>
      </c>
      <c r="F783">
        <v>3</v>
      </c>
      <c r="G783">
        <v>15</v>
      </c>
      <c r="H783">
        <v>50</v>
      </c>
      <c r="I783" t="str">
        <f>_xlfn.XLOOKUP(ohrm_timesheet_item[[#This Row],[employee_id]],hs_hr_employee[emp_number],hs_hr_employee[Employee Name],"NF",0,1)</f>
        <v>Gaurav Kokcha</v>
      </c>
      <c r="J783" t="str">
        <f>_xlfn.XLOOKUP(ohrm_timesheet_item[[#This Row],[project_id]],ohrm_project[project_id],ohrm_project[name],"NF",0,1)</f>
        <v>C220402-P1 [JAKSON-AD-M365]</v>
      </c>
      <c r="K783" t="str">
        <f>_xlfn.XLOOKUP(ohrm_timesheet_item[[#This Row],[activity_id]],ohrm_project_activity[activity_id],ohrm_project_activity[name],"NF",0,1)</f>
        <v>O365 Migration</v>
      </c>
      <c r="L783" s="5">
        <f>ohrm_timesheet_item[[#This Row],[duration]]/60/60</f>
        <v>9</v>
      </c>
      <c r="AI783" s="5"/>
      <c r="AJ783" s="5"/>
      <c r="AK783" s="5"/>
      <c r="AL783" s="5"/>
      <c r="AM783" s="5"/>
      <c r="AN783" s="5"/>
      <c r="AO783" s="5"/>
      <c r="AP783" s="5"/>
      <c r="AV783"/>
      <c r="AW783"/>
      <c r="AX783"/>
      <c r="AY783"/>
      <c r="AZ783"/>
      <c r="BA783"/>
      <c r="BB783"/>
      <c r="BC783"/>
    </row>
    <row r="784" spans="1:55" x14ac:dyDescent="0.3">
      <c r="A784">
        <v>226</v>
      </c>
      <c r="C784">
        <v>799</v>
      </c>
      <c r="D784" s="1">
        <v>44778</v>
      </c>
      <c r="E784">
        <v>32400</v>
      </c>
      <c r="F784">
        <v>3</v>
      </c>
      <c r="G784">
        <v>15</v>
      </c>
      <c r="H784">
        <v>50</v>
      </c>
      <c r="I784" t="str">
        <f>_xlfn.XLOOKUP(ohrm_timesheet_item[[#This Row],[employee_id]],hs_hr_employee[emp_number],hs_hr_employee[Employee Name],"NF",0,1)</f>
        <v>Gaurav Kokcha</v>
      </c>
      <c r="J784" t="str">
        <f>_xlfn.XLOOKUP(ohrm_timesheet_item[[#This Row],[project_id]],ohrm_project[project_id],ohrm_project[name],"NF",0,1)</f>
        <v>C220402-P1 [JAKSON-AD-M365]</v>
      </c>
      <c r="K784" t="str">
        <f>_xlfn.XLOOKUP(ohrm_timesheet_item[[#This Row],[activity_id]],ohrm_project_activity[activity_id],ohrm_project_activity[name],"NF",0,1)</f>
        <v>O365 Migration</v>
      </c>
      <c r="L784" s="5">
        <f>ohrm_timesheet_item[[#This Row],[duration]]/60/60</f>
        <v>9</v>
      </c>
      <c r="AI784" s="5"/>
      <c r="AJ784" s="5"/>
      <c r="AK784" s="5"/>
      <c r="AL784" s="5"/>
      <c r="AM784" s="5"/>
      <c r="AN784" s="5"/>
      <c r="AO784" s="5"/>
      <c r="AP784" s="5"/>
      <c r="AV784"/>
      <c r="AW784"/>
      <c r="AX784"/>
      <c r="AY784"/>
      <c r="AZ784"/>
      <c r="BA784"/>
      <c r="BB784"/>
      <c r="BC784"/>
    </row>
    <row r="785" spans="1:55" x14ac:dyDescent="0.3">
      <c r="A785">
        <v>234</v>
      </c>
      <c r="C785">
        <v>800</v>
      </c>
      <c r="D785" s="1">
        <v>44782</v>
      </c>
      <c r="E785">
        <v>32400</v>
      </c>
      <c r="F785">
        <v>3</v>
      </c>
      <c r="G785">
        <v>15</v>
      </c>
      <c r="H785">
        <v>50</v>
      </c>
      <c r="I785" t="str">
        <f>_xlfn.XLOOKUP(ohrm_timesheet_item[[#This Row],[employee_id]],hs_hr_employee[emp_number],hs_hr_employee[Employee Name],"NF",0,1)</f>
        <v>Gaurav Kokcha</v>
      </c>
      <c r="J785" t="str">
        <f>_xlfn.XLOOKUP(ohrm_timesheet_item[[#This Row],[project_id]],ohrm_project[project_id],ohrm_project[name],"NF",0,1)</f>
        <v>C220402-P1 [JAKSON-AD-M365]</v>
      </c>
      <c r="K785" t="str">
        <f>_xlfn.XLOOKUP(ohrm_timesheet_item[[#This Row],[activity_id]],ohrm_project_activity[activity_id],ohrm_project_activity[name],"NF",0,1)</f>
        <v>O365 Migration</v>
      </c>
      <c r="L785" s="5">
        <f>ohrm_timesheet_item[[#This Row],[duration]]/60/60</f>
        <v>9</v>
      </c>
      <c r="AI785" s="5"/>
      <c r="AJ785" s="5"/>
      <c r="AK785" s="5"/>
      <c r="AL785" s="5"/>
      <c r="AM785" s="5"/>
      <c r="AN785" s="5"/>
      <c r="AO785" s="5"/>
      <c r="AP785" s="5"/>
      <c r="AV785"/>
      <c r="AW785"/>
      <c r="AX785"/>
      <c r="AY785"/>
      <c r="AZ785"/>
      <c r="BA785"/>
      <c r="BB785"/>
      <c r="BC785"/>
    </row>
    <row r="786" spans="1:55" x14ac:dyDescent="0.3">
      <c r="A786">
        <v>234</v>
      </c>
      <c r="C786">
        <v>801</v>
      </c>
      <c r="D786" s="1">
        <v>44783</v>
      </c>
      <c r="E786">
        <v>32400</v>
      </c>
      <c r="F786">
        <v>3</v>
      </c>
      <c r="G786">
        <v>15</v>
      </c>
      <c r="H786">
        <v>50</v>
      </c>
      <c r="I786" t="str">
        <f>_xlfn.XLOOKUP(ohrm_timesheet_item[[#This Row],[employee_id]],hs_hr_employee[emp_number],hs_hr_employee[Employee Name],"NF",0,1)</f>
        <v>Gaurav Kokcha</v>
      </c>
      <c r="J786" t="str">
        <f>_xlfn.XLOOKUP(ohrm_timesheet_item[[#This Row],[project_id]],ohrm_project[project_id],ohrm_project[name],"NF",0,1)</f>
        <v>C220402-P1 [JAKSON-AD-M365]</v>
      </c>
      <c r="K786" t="str">
        <f>_xlfn.XLOOKUP(ohrm_timesheet_item[[#This Row],[activity_id]],ohrm_project_activity[activity_id],ohrm_project_activity[name],"NF",0,1)</f>
        <v>O365 Migration</v>
      </c>
      <c r="L786" s="5">
        <f>ohrm_timesheet_item[[#This Row],[duration]]/60/60</f>
        <v>9</v>
      </c>
      <c r="AI786" s="5"/>
      <c r="AJ786" s="5"/>
      <c r="AK786" s="5"/>
      <c r="AL786" s="5"/>
      <c r="AM786" s="5"/>
      <c r="AN786" s="5"/>
      <c r="AO786" s="5"/>
      <c r="AP786" s="5"/>
      <c r="AV786"/>
      <c r="AW786"/>
      <c r="AX786"/>
      <c r="AY786"/>
      <c r="AZ786"/>
      <c r="BA786"/>
      <c r="BB786"/>
      <c r="BC786"/>
    </row>
    <row r="787" spans="1:55" x14ac:dyDescent="0.3">
      <c r="A787">
        <v>234</v>
      </c>
      <c r="C787">
        <v>802</v>
      </c>
      <c r="D787" s="1">
        <v>44784</v>
      </c>
      <c r="E787">
        <v>0</v>
      </c>
      <c r="F787">
        <v>3</v>
      </c>
      <c r="G787">
        <v>15</v>
      </c>
      <c r="H787">
        <v>50</v>
      </c>
      <c r="I787" t="str">
        <f>_xlfn.XLOOKUP(ohrm_timesheet_item[[#This Row],[employee_id]],hs_hr_employee[emp_number],hs_hr_employee[Employee Name],"NF",0,1)</f>
        <v>Gaurav Kokcha</v>
      </c>
      <c r="J787" t="str">
        <f>_xlfn.XLOOKUP(ohrm_timesheet_item[[#This Row],[project_id]],ohrm_project[project_id],ohrm_project[name],"NF",0,1)</f>
        <v>C220402-P1 [JAKSON-AD-M365]</v>
      </c>
      <c r="K787" t="str">
        <f>_xlfn.XLOOKUP(ohrm_timesheet_item[[#This Row],[activity_id]],ohrm_project_activity[activity_id],ohrm_project_activity[name],"NF",0,1)</f>
        <v>O365 Migration</v>
      </c>
      <c r="L787" s="5">
        <f>ohrm_timesheet_item[[#This Row],[duration]]/60/60</f>
        <v>0</v>
      </c>
      <c r="AI787" s="5"/>
      <c r="AJ787" s="5"/>
      <c r="AK787" s="5"/>
      <c r="AL787" s="5"/>
      <c r="AM787" s="5"/>
      <c r="AN787" s="5"/>
      <c r="AO787" s="5"/>
      <c r="AP787" s="5"/>
      <c r="AV787"/>
      <c r="AW787"/>
      <c r="AX787"/>
      <c r="AY787"/>
      <c r="AZ787"/>
      <c r="BA787"/>
      <c r="BB787"/>
      <c r="BC787"/>
    </row>
    <row r="788" spans="1:55" x14ac:dyDescent="0.3">
      <c r="A788">
        <v>234</v>
      </c>
      <c r="C788">
        <v>803</v>
      </c>
      <c r="D788" s="1">
        <v>44785</v>
      </c>
      <c r="E788">
        <v>0</v>
      </c>
      <c r="F788">
        <v>3</v>
      </c>
      <c r="G788">
        <v>15</v>
      </c>
      <c r="H788">
        <v>50</v>
      </c>
      <c r="I788" t="str">
        <f>_xlfn.XLOOKUP(ohrm_timesheet_item[[#This Row],[employee_id]],hs_hr_employee[emp_number],hs_hr_employee[Employee Name],"NF",0,1)</f>
        <v>Gaurav Kokcha</v>
      </c>
      <c r="J788" t="str">
        <f>_xlfn.XLOOKUP(ohrm_timesheet_item[[#This Row],[project_id]],ohrm_project[project_id],ohrm_project[name],"NF",0,1)</f>
        <v>C220402-P1 [JAKSON-AD-M365]</v>
      </c>
      <c r="K788" t="str">
        <f>_xlfn.XLOOKUP(ohrm_timesheet_item[[#This Row],[activity_id]],ohrm_project_activity[activity_id],ohrm_project_activity[name],"NF",0,1)</f>
        <v>O365 Migration</v>
      </c>
      <c r="L788" s="5">
        <f>ohrm_timesheet_item[[#This Row],[duration]]/60/60</f>
        <v>0</v>
      </c>
      <c r="AI788" s="5"/>
      <c r="AJ788" s="5"/>
      <c r="AK788" s="5"/>
      <c r="AL788" s="5"/>
      <c r="AM788" s="5"/>
      <c r="AN788" s="5"/>
      <c r="AO788" s="5"/>
      <c r="AP788" s="5"/>
      <c r="AV788"/>
      <c r="AW788"/>
      <c r="AX788"/>
      <c r="AY788"/>
      <c r="AZ788"/>
      <c r="BA788"/>
      <c r="BB788"/>
      <c r="BC788"/>
    </row>
    <row r="789" spans="1:55" x14ac:dyDescent="0.3">
      <c r="A789">
        <v>234</v>
      </c>
      <c r="C789">
        <v>804</v>
      </c>
      <c r="D789" s="1">
        <v>44786</v>
      </c>
      <c r="E789">
        <v>0</v>
      </c>
      <c r="F789">
        <v>3</v>
      </c>
      <c r="G789">
        <v>15</v>
      </c>
      <c r="H789">
        <v>50</v>
      </c>
      <c r="I789" t="str">
        <f>_xlfn.XLOOKUP(ohrm_timesheet_item[[#This Row],[employee_id]],hs_hr_employee[emp_number],hs_hr_employee[Employee Name],"NF",0,1)</f>
        <v>Gaurav Kokcha</v>
      </c>
      <c r="J789" t="str">
        <f>_xlfn.XLOOKUP(ohrm_timesheet_item[[#This Row],[project_id]],ohrm_project[project_id],ohrm_project[name],"NF",0,1)</f>
        <v>C220402-P1 [JAKSON-AD-M365]</v>
      </c>
      <c r="K789" t="str">
        <f>_xlfn.XLOOKUP(ohrm_timesheet_item[[#This Row],[activity_id]],ohrm_project_activity[activity_id],ohrm_project_activity[name],"NF",0,1)</f>
        <v>O365 Migration</v>
      </c>
      <c r="L789" s="5">
        <f>ohrm_timesheet_item[[#This Row],[duration]]/60/60</f>
        <v>0</v>
      </c>
      <c r="AI789" s="5"/>
      <c r="AJ789" s="5"/>
      <c r="AK789" s="5"/>
      <c r="AL789" s="5"/>
      <c r="AM789" s="5"/>
      <c r="AN789" s="5"/>
      <c r="AO789" s="5"/>
      <c r="AP789" s="5"/>
      <c r="AV789"/>
      <c r="AW789"/>
      <c r="AX789"/>
      <c r="AY789"/>
      <c r="AZ789"/>
      <c r="BA789"/>
      <c r="BB789"/>
      <c r="BC789"/>
    </row>
    <row r="790" spans="1:55" x14ac:dyDescent="0.3">
      <c r="A790">
        <v>234</v>
      </c>
      <c r="C790">
        <v>805</v>
      </c>
      <c r="D790" s="1">
        <v>44787</v>
      </c>
      <c r="E790">
        <v>0</v>
      </c>
      <c r="F790">
        <v>3</v>
      </c>
      <c r="G790">
        <v>15</v>
      </c>
      <c r="H790">
        <v>50</v>
      </c>
      <c r="I790" t="str">
        <f>_xlfn.XLOOKUP(ohrm_timesheet_item[[#This Row],[employee_id]],hs_hr_employee[emp_number],hs_hr_employee[Employee Name],"NF",0,1)</f>
        <v>Gaurav Kokcha</v>
      </c>
      <c r="J790" t="str">
        <f>_xlfn.XLOOKUP(ohrm_timesheet_item[[#This Row],[project_id]],ohrm_project[project_id],ohrm_project[name],"NF",0,1)</f>
        <v>C220402-P1 [JAKSON-AD-M365]</v>
      </c>
      <c r="K790" t="str">
        <f>_xlfn.XLOOKUP(ohrm_timesheet_item[[#This Row],[activity_id]],ohrm_project_activity[activity_id],ohrm_project_activity[name],"NF",0,1)</f>
        <v>O365 Migration</v>
      </c>
      <c r="L790" s="5">
        <f>ohrm_timesheet_item[[#This Row],[duration]]/60/60</f>
        <v>0</v>
      </c>
      <c r="AI790" s="5"/>
      <c r="AJ790" s="5"/>
      <c r="AK790" s="5"/>
      <c r="AL790" s="5"/>
      <c r="AM790" s="5"/>
      <c r="AN790" s="5"/>
      <c r="AO790" s="5"/>
      <c r="AP790" s="5"/>
      <c r="AV790"/>
      <c r="AW790"/>
      <c r="AX790"/>
      <c r="AY790"/>
      <c r="AZ790"/>
      <c r="BA790"/>
      <c r="BB790"/>
      <c r="BC790"/>
    </row>
    <row r="791" spans="1:55" x14ac:dyDescent="0.3">
      <c r="A791">
        <v>235</v>
      </c>
      <c r="C791">
        <v>806</v>
      </c>
      <c r="D791" s="1">
        <v>44788</v>
      </c>
      <c r="E791">
        <v>0</v>
      </c>
      <c r="F791">
        <v>3</v>
      </c>
      <c r="G791">
        <v>15</v>
      </c>
      <c r="H791">
        <v>50</v>
      </c>
      <c r="I791" t="str">
        <f>_xlfn.XLOOKUP(ohrm_timesheet_item[[#This Row],[employee_id]],hs_hr_employee[emp_number],hs_hr_employee[Employee Name],"NF",0,1)</f>
        <v>Gaurav Kokcha</v>
      </c>
      <c r="J791" t="str">
        <f>_xlfn.XLOOKUP(ohrm_timesheet_item[[#This Row],[project_id]],ohrm_project[project_id],ohrm_project[name],"NF",0,1)</f>
        <v>C220402-P1 [JAKSON-AD-M365]</v>
      </c>
      <c r="K791" t="str">
        <f>_xlfn.XLOOKUP(ohrm_timesheet_item[[#This Row],[activity_id]],ohrm_project_activity[activity_id],ohrm_project_activity[name],"NF",0,1)</f>
        <v>O365 Migration</v>
      </c>
      <c r="L791" s="5">
        <f>ohrm_timesheet_item[[#This Row],[duration]]/60/60</f>
        <v>0</v>
      </c>
      <c r="AI791" s="5"/>
      <c r="AJ791" s="5"/>
      <c r="AK791" s="5"/>
      <c r="AL791" s="5"/>
      <c r="AM791" s="5"/>
      <c r="AN791" s="5"/>
      <c r="AO791" s="5"/>
      <c r="AP791" s="5"/>
      <c r="AV791"/>
      <c r="AW791"/>
      <c r="AX791"/>
      <c r="AY791"/>
      <c r="AZ791"/>
      <c r="BA791"/>
      <c r="BB791"/>
      <c r="BC791"/>
    </row>
    <row r="792" spans="1:55" x14ac:dyDescent="0.3">
      <c r="A792">
        <v>235</v>
      </c>
      <c r="C792">
        <v>807</v>
      </c>
      <c r="D792" s="1">
        <v>44789</v>
      </c>
      <c r="E792">
        <v>32400</v>
      </c>
      <c r="F792">
        <v>3</v>
      </c>
      <c r="G792">
        <v>15</v>
      </c>
      <c r="H792">
        <v>50</v>
      </c>
      <c r="I792" t="str">
        <f>_xlfn.XLOOKUP(ohrm_timesheet_item[[#This Row],[employee_id]],hs_hr_employee[emp_number],hs_hr_employee[Employee Name],"NF",0,1)</f>
        <v>Gaurav Kokcha</v>
      </c>
      <c r="J792" t="str">
        <f>_xlfn.XLOOKUP(ohrm_timesheet_item[[#This Row],[project_id]],ohrm_project[project_id],ohrm_project[name],"NF",0,1)</f>
        <v>C220402-P1 [JAKSON-AD-M365]</v>
      </c>
      <c r="K792" t="str">
        <f>_xlfn.XLOOKUP(ohrm_timesheet_item[[#This Row],[activity_id]],ohrm_project_activity[activity_id],ohrm_project_activity[name],"NF",0,1)</f>
        <v>O365 Migration</v>
      </c>
      <c r="L792" s="5">
        <f>ohrm_timesheet_item[[#This Row],[duration]]/60/60</f>
        <v>9</v>
      </c>
      <c r="AI792" s="5"/>
      <c r="AJ792" s="5"/>
      <c r="AK792" s="5"/>
      <c r="AL792" s="5"/>
      <c r="AM792" s="5"/>
      <c r="AN792" s="5"/>
      <c r="AO792" s="5"/>
      <c r="AP792" s="5"/>
      <c r="AV792"/>
      <c r="AW792"/>
      <c r="AX792"/>
      <c r="AY792"/>
      <c r="AZ792"/>
      <c r="BA792"/>
      <c r="BB792"/>
      <c r="BC792"/>
    </row>
    <row r="793" spans="1:55" x14ac:dyDescent="0.3">
      <c r="A793">
        <v>235</v>
      </c>
      <c r="C793">
        <v>808</v>
      </c>
      <c r="D793" s="1">
        <v>44790</v>
      </c>
      <c r="E793">
        <v>32400</v>
      </c>
      <c r="F793">
        <v>3</v>
      </c>
      <c r="G793">
        <v>15</v>
      </c>
      <c r="H793">
        <v>50</v>
      </c>
      <c r="I793" t="str">
        <f>_xlfn.XLOOKUP(ohrm_timesheet_item[[#This Row],[employee_id]],hs_hr_employee[emp_number],hs_hr_employee[Employee Name],"NF",0,1)</f>
        <v>Gaurav Kokcha</v>
      </c>
      <c r="J793" t="str">
        <f>_xlfn.XLOOKUP(ohrm_timesheet_item[[#This Row],[project_id]],ohrm_project[project_id],ohrm_project[name],"NF",0,1)</f>
        <v>C220402-P1 [JAKSON-AD-M365]</v>
      </c>
      <c r="K793" t="str">
        <f>_xlfn.XLOOKUP(ohrm_timesheet_item[[#This Row],[activity_id]],ohrm_project_activity[activity_id],ohrm_project_activity[name],"NF",0,1)</f>
        <v>O365 Migration</v>
      </c>
      <c r="L793" s="5">
        <f>ohrm_timesheet_item[[#This Row],[duration]]/60/60</f>
        <v>9</v>
      </c>
      <c r="AI793" s="5"/>
      <c r="AJ793" s="5"/>
      <c r="AK793" s="5"/>
      <c r="AL793" s="5"/>
      <c r="AM793" s="5"/>
      <c r="AN793" s="5"/>
      <c r="AO793" s="5"/>
      <c r="AP793" s="5"/>
      <c r="AV793"/>
      <c r="AW793"/>
      <c r="AX793"/>
      <c r="AY793"/>
      <c r="AZ793"/>
      <c r="BA793"/>
      <c r="BB793"/>
      <c r="BC793"/>
    </row>
    <row r="794" spans="1:55" x14ac:dyDescent="0.3">
      <c r="A794">
        <v>235</v>
      </c>
      <c r="C794">
        <v>809</v>
      </c>
      <c r="D794" s="1">
        <v>44791</v>
      </c>
      <c r="E794">
        <v>32400</v>
      </c>
      <c r="F794">
        <v>3</v>
      </c>
      <c r="G794">
        <v>15</v>
      </c>
      <c r="H794">
        <v>50</v>
      </c>
      <c r="I794" t="str">
        <f>_xlfn.XLOOKUP(ohrm_timesheet_item[[#This Row],[employee_id]],hs_hr_employee[emp_number],hs_hr_employee[Employee Name],"NF",0,1)</f>
        <v>Gaurav Kokcha</v>
      </c>
      <c r="J794" t="str">
        <f>_xlfn.XLOOKUP(ohrm_timesheet_item[[#This Row],[project_id]],ohrm_project[project_id],ohrm_project[name],"NF",0,1)</f>
        <v>C220402-P1 [JAKSON-AD-M365]</v>
      </c>
      <c r="K794" t="str">
        <f>_xlfn.XLOOKUP(ohrm_timesheet_item[[#This Row],[activity_id]],ohrm_project_activity[activity_id],ohrm_project_activity[name],"NF",0,1)</f>
        <v>O365 Migration</v>
      </c>
      <c r="L794" s="5">
        <f>ohrm_timesheet_item[[#This Row],[duration]]/60/60</f>
        <v>9</v>
      </c>
      <c r="AI794" s="5"/>
      <c r="AJ794" s="5"/>
      <c r="AK794" s="5"/>
      <c r="AL794" s="5"/>
      <c r="AM794" s="5"/>
      <c r="AN794" s="5"/>
      <c r="AO794" s="5"/>
      <c r="AP794" s="5"/>
      <c r="AV794"/>
      <c r="AW794"/>
      <c r="AX794"/>
      <c r="AY794"/>
      <c r="AZ794"/>
      <c r="BA794"/>
      <c r="BB794"/>
      <c r="BC794"/>
    </row>
    <row r="795" spans="1:55" x14ac:dyDescent="0.3">
      <c r="A795">
        <v>235</v>
      </c>
      <c r="C795">
        <v>810</v>
      </c>
      <c r="D795" s="1">
        <v>44792</v>
      </c>
      <c r="E795">
        <v>32400</v>
      </c>
      <c r="F795">
        <v>3</v>
      </c>
      <c r="G795">
        <v>15</v>
      </c>
      <c r="H795">
        <v>50</v>
      </c>
      <c r="I795" t="str">
        <f>_xlfn.XLOOKUP(ohrm_timesheet_item[[#This Row],[employee_id]],hs_hr_employee[emp_number],hs_hr_employee[Employee Name],"NF",0,1)</f>
        <v>Gaurav Kokcha</v>
      </c>
      <c r="J795" t="str">
        <f>_xlfn.XLOOKUP(ohrm_timesheet_item[[#This Row],[project_id]],ohrm_project[project_id],ohrm_project[name],"NF",0,1)</f>
        <v>C220402-P1 [JAKSON-AD-M365]</v>
      </c>
      <c r="K795" t="str">
        <f>_xlfn.XLOOKUP(ohrm_timesheet_item[[#This Row],[activity_id]],ohrm_project_activity[activity_id],ohrm_project_activity[name],"NF",0,1)</f>
        <v>O365 Migration</v>
      </c>
      <c r="L795" s="5">
        <f>ohrm_timesheet_item[[#This Row],[duration]]/60/60</f>
        <v>9</v>
      </c>
      <c r="AI795" s="5"/>
      <c r="AJ795" s="5"/>
      <c r="AK795" s="5"/>
      <c r="AL795" s="5"/>
      <c r="AM795" s="5"/>
      <c r="AN795" s="5"/>
      <c r="AO795" s="5"/>
      <c r="AP795" s="5"/>
      <c r="AV795"/>
      <c r="AW795"/>
      <c r="AX795"/>
      <c r="AY795"/>
      <c r="AZ795"/>
      <c r="BA795"/>
      <c r="BB795"/>
      <c r="BC795"/>
    </row>
    <row r="796" spans="1:55" x14ac:dyDescent="0.3">
      <c r="A796">
        <v>235</v>
      </c>
      <c r="C796">
        <v>811</v>
      </c>
      <c r="D796" s="1">
        <v>44793</v>
      </c>
      <c r="E796">
        <v>32400</v>
      </c>
      <c r="F796">
        <v>3</v>
      </c>
      <c r="G796">
        <v>15</v>
      </c>
      <c r="H796">
        <v>50</v>
      </c>
      <c r="I796" t="str">
        <f>_xlfn.XLOOKUP(ohrm_timesheet_item[[#This Row],[employee_id]],hs_hr_employee[emp_number],hs_hr_employee[Employee Name],"NF",0,1)</f>
        <v>Gaurav Kokcha</v>
      </c>
      <c r="J796" t="str">
        <f>_xlfn.XLOOKUP(ohrm_timesheet_item[[#This Row],[project_id]],ohrm_project[project_id],ohrm_project[name],"NF",0,1)</f>
        <v>C220402-P1 [JAKSON-AD-M365]</v>
      </c>
      <c r="K796" t="str">
        <f>_xlfn.XLOOKUP(ohrm_timesheet_item[[#This Row],[activity_id]],ohrm_project_activity[activity_id],ohrm_project_activity[name],"NF",0,1)</f>
        <v>O365 Migration</v>
      </c>
      <c r="L796" s="5">
        <f>ohrm_timesheet_item[[#This Row],[duration]]/60/60</f>
        <v>9</v>
      </c>
      <c r="AI796" s="5"/>
      <c r="AJ796" s="5"/>
      <c r="AK796" s="5"/>
      <c r="AL796" s="5"/>
      <c r="AM796" s="5"/>
      <c r="AN796" s="5"/>
      <c r="AO796" s="5"/>
      <c r="AP796" s="5"/>
      <c r="AV796"/>
      <c r="AW796"/>
      <c r="AX796"/>
      <c r="AY796"/>
      <c r="AZ796"/>
      <c r="BA796"/>
      <c r="BB796"/>
      <c r="BC796"/>
    </row>
    <row r="797" spans="1:55" x14ac:dyDescent="0.3">
      <c r="A797">
        <v>236</v>
      </c>
      <c r="C797">
        <v>812</v>
      </c>
      <c r="D797" s="1">
        <v>44795</v>
      </c>
      <c r="E797">
        <v>32400</v>
      </c>
      <c r="F797">
        <v>3</v>
      </c>
      <c r="G797">
        <v>15</v>
      </c>
      <c r="H797">
        <v>50</v>
      </c>
      <c r="I797" t="str">
        <f>_xlfn.XLOOKUP(ohrm_timesheet_item[[#This Row],[employee_id]],hs_hr_employee[emp_number],hs_hr_employee[Employee Name],"NF",0,1)</f>
        <v>Gaurav Kokcha</v>
      </c>
      <c r="J797" t="str">
        <f>_xlfn.XLOOKUP(ohrm_timesheet_item[[#This Row],[project_id]],ohrm_project[project_id],ohrm_project[name],"NF",0,1)</f>
        <v>C220402-P1 [JAKSON-AD-M365]</v>
      </c>
      <c r="K797" t="str">
        <f>_xlfn.XLOOKUP(ohrm_timesheet_item[[#This Row],[activity_id]],ohrm_project_activity[activity_id],ohrm_project_activity[name],"NF",0,1)</f>
        <v>O365 Migration</v>
      </c>
      <c r="L797" s="5">
        <f>ohrm_timesheet_item[[#This Row],[duration]]/60/60</f>
        <v>9</v>
      </c>
      <c r="AI797" s="5"/>
      <c r="AJ797" s="5"/>
      <c r="AK797" s="5"/>
      <c r="AL797" s="5"/>
      <c r="AM797" s="5"/>
      <c r="AN797" s="5"/>
      <c r="AO797" s="5"/>
      <c r="AP797" s="5"/>
      <c r="AV797"/>
      <c r="AW797"/>
      <c r="AX797"/>
      <c r="AY797"/>
      <c r="AZ797"/>
      <c r="BA797"/>
      <c r="BB797"/>
      <c r="BC797"/>
    </row>
    <row r="798" spans="1:55" x14ac:dyDescent="0.3">
      <c r="A798">
        <v>236</v>
      </c>
      <c r="C798">
        <v>813</v>
      </c>
      <c r="D798" s="1">
        <v>44796</v>
      </c>
      <c r="E798">
        <v>32400</v>
      </c>
      <c r="F798">
        <v>3</v>
      </c>
      <c r="G798">
        <v>15</v>
      </c>
      <c r="H798">
        <v>50</v>
      </c>
      <c r="I798" t="str">
        <f>_xlfn.XLOOKUP(ohrm_timesheet_item[[#This Row],[employee_id]],hs_hr_employee[emp_number],hs_hr_employee[Employee Name],"NF",0,1)</f>
        <v>Gaurav Kokcha</v>
      </c>
      <c r="J798" t="str">
        <f>_xlfn.XLOOKUP(ohrm_timesheet_item[[#This Row],[project_id]],ohrm_project[project_id],ohrm_project[name],"NF",0,1)</f>
        <v>C220402-P1 [JAKSON-AD-M365]</v>
      </c>
      <c r="K798" t="str">
        <f>_xlfn.XLOOKUP(ohrm_timesheet_item[[#This Row],[activity_id]],ohrm_project_activity[activity_id],ohrm_project_activity[name],"NF",0,1)</f>
        <v>O365 Migration</v>
      </c>
      <c r="L798" s="5">
        <f>ohrm_timesheet_item[[#This Row],[duration]]/60/60</f>
        <v>9</v>
      </c>
      <c r="AI798" s="5"/>
      <c r="AJ798" s="5"/>
      <c r="AK798" s="5"/>
      <c r="AL798" s="5"/>
      <c r="AM798" s="5"/>
      <c r="AN798" s="5"/>
      <c r="AO798" s="5"/>
      <c r="AP798" s="5"/>
      <c r="AV798"/>
      <c r="AW798"/>
      <c r="AX798"/>
      <c r="AY798"/>
      <c r="AZ798"/>
      <c r="BA798"/>
      <c r="BB798"/>
      <c r="BC798"/>
    </row>
    <row r="799" spans="1:55" x14ac:dyDescent="0.3">
      <c r="A799">
        <v>236</v>
      </c>
      <c r="C799">
        <v>814</v>
      </c>
      <c r="D799" s="1">
        <v>44797</v>
      </c>
      <c r="E799">
        <v>32400</v>
      </c>
      <c r="F799">
        <v>3</v>
      </c>
      <c r="G799">
        <v>15</v>
      </c>
      <c r="H799">
        <v>50</v>
      </c>
      <c r="I799" t="str">
        <f>_xlfn.XLOOKUP(ohrm_timesheet_item[[#This Row],[employee_id]],hs_hr_employee[emp_number],hs_hr_employee[Employee Name],"NF",0,1)</f>
        <v>Gaurav Kokcha</v>
      </c>
      <c r="J799" t="str">
        <f>_xlfn.XLOOKUP(ohrm_timesheet_item[[#This Row],[project_id]],ohrm_project[project_id],ohrm_project[name],"NF",0,1)</f>
        <v>C220402-P1 [JAKSON-AD-M365]</v>
      </c>
      <c r="K799" t="str">
        <f>_xlfn.XLOOKUP(ohrm_timesheet_item[[#This Row],[activity_id]],ohrm_project_activity[activity_id],ohrm_project_activity[name],"NF",0,1)</f>
        <v>O365 Migration</v>
      </c>
      <c r="L799" s="5">
        <f>ohrm_timesheet_item[[#This Row],[duration]]/60/60</f>
        <v>9</v>
      </c>
      <c r="AI799" s="5"/>
      <c r="AJ799" s="5"/>
      <c r="AK799" s="5"/>
      <c r="AL799" s="5"/>
      <c r="AM799" s="5"/>
      <c r="AN799" s="5"/>
      <c r="AO799" s="5"/>
      <c r="AP799" s="5"/>
      <c r="AV799"/>
      <c r="AW799"/>
      <c r="AX799"/>
      <c r="AY799"/>
      <c r="AZ799"/>
      <c r="BA799"/>
      <c r="BB799"/>
      <c r="BC799"/>
    </row>
    <row r="800" spans="1:55" x14ac:dyDescent="0.3">
      <c r="A800">
        <v>239</v>
      </c>
      <c r="C800">
        <v>815</v>
      </c>
      <c r="D800" s="1">
        <v>44781</v>
      </c>
      <c r="E800">
        <v>32400</v>
      </c>
      <c r="F800">
        <v>3</v>
      </c>
      <c r="G800">
        <v>7</v>
      </c>
      <c r="H800">
        <v>50</v>
      </c>
      <c r="I800" t="str">
        <f>_xlfn.XLOOKUP(ohrm_timesheet_item[[#This Row],[employee_id]],hs_hr_employee[emp_number],hs_hr_employee[Employee Name],"NF",0,1)</f>
        <v>Shekhar Sharma</v>
      </c>
      <c r="J800" t="str">
        <f>_xlfn.XLOOKUP(ohrm_timesheet_item[[#This Row],[project_id]],ohrm_project[project_id],ohrm_project[name],"NF",0,1)</f>
        <v>C220402-P1 [JAKSON-AD-M365]</v>
      </c>
      <c r="K800" t="str">
        <f>_xlfn.XLOOKUP(ohrm_timesheet_item[[#This Row],[activity_id]],ohrm_project_activity[activity_id],ohrm_project_activity[name],"NF",0,1)</f>
        <v>O365 Migration</v>
      </c>
      <c r="L800" s="5">
        <f>ohrm_timesheet_item[[#This Row],[duration]]/60/60</f>
        <v>9</v>
      </c>
      <c r="AI800" s="5"/>
      <c r="AJ800" s="5"/>
      <c r="AK800" s="5"/>
      <c r="AL800" s="5"/>
      <c r="AM800" s="5"/>
      <c r="AN800" s="5"/>
      <c r="AO800" s="5"/>
      <c r="AP800" s="5"/>
      <c r="AV800"/>
      <c r="AW800"/>
      <c r="AX800"/>
      <c r="AY800"/>
      <c r="AZ800"/>
      <c r="BA800"/>
      <c r="BB800"/>
      <c r="BC800"/>
    </row>
    <row r="801" spans="1:55" x14ac:dyDescent="0.3">
      <c r="A801">
        <v>239</v>
      </c>
      <c r="C801">
        <v>816</v>
      </c>
      <c r="D801" s="1">
        <v>44782</v>
      </c>
      <c r="E801">
        <v>32400</v>
      </c>
      <c r="F801">
        <v>3</v>
      </c>
      <c r="G801">
        <v>7</v>
      </c>
      <c r="H801">
        <v>50</v>
      </c>
      <c r="I801" t="str">
        <f>_xlfn.XLOOKUP(ohrm_timesheet_item[[#This Row],[employee_id]],hs_hr_employee[emp_number],hs_hr_employee[Employee Name],"NF",0,1)</f>
        <v>Shekhar Sharma</v>
      </c>
      <c r="J801" t="str">
        <f>_xlfn.XLOOKUP(ohrm_timesheet_item[[#This Row],[project_id]],ohrm_project[project_id],ohrm_project[name],"NF",0,1)</f>
        <v>C220402-P1 [JAKSON-AD-M365]</v>
      </c>
      <c r="K801" t="str">
        <f>_xlfn.XLOOKUP(ohrm_timesheet_item[[#This Row],[activity_id]],ohrm_project_activity[activity_id],ohrm_project_activity[name],"NF",0,1)</f>
        <v>O365 Migration</v>
      </c>
      <c r="L801" s="5">
        <f>ohrm_timesheet_item[[#This Row],[duration]]/60/60</f>
        <v>9</v>
      </c>
      <c r="AI801" s="5"/>
      <c r="AJ801" s="5"/>
      <c r="AK801" s="5"/>
      <c r="AL801" s="5"/>
      <c r="AM801" s="5"/>
      <c r="AN801" s="5"/>
      <c r="AO801" s="5"/>
      <c r="AP801" s="5"/>
      <c r="AV801"/>
      <c r="AW801"/>
      <c r="AX801"/>
      <c r="AY801"/>
      <c r="AZ801"/>
      <c r="BA801"/>
      <c r="BB801"/>
      <c r="BC801"/>
    </row>
    <row r="802" spans="1:55" x14ac:dyDescent="0.3">
      <c r="A802">
        <v>239</v>
      </c>
      <c r="C802">
        <v>817</v>
      </c>
      <c r="D802" s="1">
        <v>44783</v>
      </c>
      <c r="E802">
        <v>32400</v>
      </c>
      <c r="F802">
        <v>3</v>
      </c>
      <c r="G802">
        <v>7</v>
      </c>
      <c r="H802">
        <v>50</v>
      </c>
      <c r="I802" t="str">
        <f>_xlfn.XLOOKUP(ohrm_timesheet_item[[#This Row],[employee_id]],hs_hr_employee[emp_number],hs_hr_employee[Employee Name],"NF",0,1)</f>
        <v>Shekhar Sharma</v>
      </c>
      <c r="J802" t="str">
        <f>_xlfn.XLOOKUP(ohrm_timesheet_item[[#This Row],[project_id]],ohrm_project[project_id],ohrm_project[name],"NF",0,1)</f>
        <v>C220402-P1 [JAKSON-AD-M365]</v>
      </c>
      <c r="K802" t="str">
        <f>_xlfn.XLOOKUP(ohrm_timesheet_item[[#This Row],[activity_id]],ohrm_project_activity[activity_id],ohrm_project_activity[name],"NF",0,1)</f>
        <v>O365 Migration</v>
      </c>
      <c r="L802" s="5">
        <f>ohrm_timesheet_item[[#This Row],[duration]]/60/60</f>
        <v>9</v>
      </c>
      <c r="AI802" s="5"/>
      <c r="AJ802" s="5"/>
      <c r="AK802" s="5"/>
      <c r="AL802" s="5"/>
      <c r="AM802" s="5"/>
      <c r="AN802" s="5"/>
      <c r="AO802" s="5"/>
      <c r="AP802" s="5"/>
      <c r="AV802"/>
      <c r="AW802"/>
      <c r="AX802"/>
      <c r="AY802"/>
      <c r="AZ802"/>
      <c r="BA802"/>
      <c r="BB802"/>
      <c r="BC802"/>
    </row>
    <row r="803" spans="1:55" x14ac:dyDescent="0.3">
      <c r="A803">
        <v>239</v>
      </c>
      <c r="C803">
        <v>818</v>
      </c>
      <c r="D803" s="1">
        <v>44784</v>
      </c>
      <c r="E803">
        <v>32400</v>
      </c>
      <c r="F803">
        <v>3</v>
      </c>
      <c r="G803">
        <v>7</v>
      </c>
      <c r="H803">
        <v>50</v>
      </c>
      <c r="I803" t="str">
        <f>_xlfn.XLOOKUP(ohrm_timesheet_item[[#This Row],[employee_id]],hs_hr_employee[emp_number],hs_hr_employee[Employee Name],"NF",0,1)</f>
        <v>Shekhar Sharma</v>
      </c>
      <c r="J803" t="str">
        <f>_xlfn.XLOOKUP(ohrm_timesheet_item[[#This Row],[project_id]],ohrm_project[project_id],ohrm_project[name],"NF",0,1)</f>
        <v>C220402-P1 [JAKSON-AD-M365]</v>
      </c>
      <c r="K803" t="str">
        <f>_xlfn.XLOOKUP(ohrm_timesheet_item[[#This Row],[activity_id]],ohrm_project_activity[activity_id],ohrm_project_activity[name],"NF",0,1)</f>
        <v>O365 Migration</v>
      </c>
      <c r="L803" s="5">
        <f>ohrm_timesheet_item[[#This Row],[duration]]/60/60</f>
        <v>9</v>
      </c>
      <c r="AI803" s="5"/>
      <c r="AJ803" s="5"/>
      <c r="AK803" s="5"/>
      <c r="AL803" s="5"/>
      <c r="AM803" s="5"/>
      <c r="AN803" s="5"/>
      <c r="AO803" s="5"/>
      <c r="AP803" s="5"/>
      <c r="AV803"/>
      <c r="AW803"/>
      <c r="AX803"/>
      <c r="AY803"/>
      <c r="AZ803"/>
      <c r="BA803"/>
      <c r="BB803"/>
      <c r="BC803"/>
    </row>
    <row r="804" spans="1:55" x14ac:dyDescent="0.3">
      <c r="A804">
        <v>239</v>
      </c>
      <c r="C804">
        <v>819</v>
      </c>
      <c r="D804" s="1">
        <v>44785</v>
      </c>
      <c r="E804">
        <v>32400</v>
      </c>
      <c r="F804">
        <v>3</v>
      </c>
      <c r="G804">
        <v>7</v>
      </c>
      <c r="H804">
        <v>50</v>
      </c>
      <c r="I804" t="str">
        <f>_xlfn.XLOOKUP(ohrm_timesheet_item[[#This Row],[employee_id]],hs_hr_employee[emp_number],hs_hr_employee[Employee Name],"NF",0,1)</f>
        <v>Shekhar Sharma</v>
      </c>
      <c r="J804" t="str">
        <f>_xlfn.XLOOKUP(ohrm_timesheet_item[[#This Row],[project_id]],ohrm_project[project_id],ohrm_project[name],"NF",0,1)</f>
        <v>C220402-P1 [JAKSON-AD-M365]</v>
      </c>
      <c r="K804" t="str">
        <f>_xlfn.XLOOKUP(ohrm_timesheet_item[[#This Row],[activity_id]],ohrm_project_activity[activity_id],ohrm_project_activity[name],"NF",0,1)</f>
        <v>O365 Migration</v>
      </c>
      <c r="L804" s="5">
        <f>ohrm_timesheet_item[[#This Row],[duration]]/60/60</f>
        <v>9</v>
      </c>
      <c r="AI804" s="5"/>
      <c r="AJ804" s="5"/>
      <c r="AK804" s="5"/>
      <c r="AL804" s="5"/>
      <c r="AM804" s="5"/>
      <c r="AN804" s="5"/>
      <c r="AO804" s="5"/>
      <c r="AP804" s="5"/>
      <c r="AV804"/>
      <c r="AW804"/>
      <c r="AX804"/>
      <c r="AY804"/>
      <c r="AZ804"/>
      <c r="BA804"/>
      <c r="BB804"/>
      <c r="BC804"/>
    </row>
    <row r="805" spans="1:55" x14ac:dyDescent="0.3">
      <c r="A805">
        <v>238</v>
      </c>
      <c r="C805">
        <v>820</v>
      </c>
      <c r="D805" s="1">
        <v>44788</v>
      </c>
      <c r="E805">
        <v>32400</v>
      </c>
      <c r="F805">
        <v>3</v>
      </c>
      <c r="G805">
        <v>7</v>
      </c>
      <c r="H805">
        <v>50</v>
      </c>
      <c r="I805" t="str">
        <f>_xlfn.XLOOKUP(ohrm_timesheet_item[[#This Row],[employee_id]],hs_hr_employee[emp_number],hs_hr_employee[Employee Name],"NF",0,1)</f>
        <v>Shekhar Sharma</v>
      </c>
      <c r="J805" t="str">
        <f>_xlfn.XLOOKUP(ohrm_timesheet_item[[#This Row],[project_id]],ohrm_project[project_id],ohrm_project[name],"NF",0,1)</f>
        <v>C220402-P1 [JAKSON-AD-M365]</v>
      </c>
      <c r="K805" t="str">
        <f>_xlfn.XLOOKUP(ohrm_timesheet_item[[#This Row],[activity_id]],ohrm_project_activity[activity_id],ohrm_project_activity[name],"NF",0,1)</f>
        <v>O365 Migration</v>
      </c>
      <c r="L805" s="5">
        <f>ohrm_timesheet_item[[#This Row],[duration]]/60/60</f>
        <v>9</v>
      </c>
      <c r="AI805" s="5"/>
      <c r="AJ805" s="5"/>
      <c r="AK805" s="5"/>
      <c r="AL805" s="5"/>
      <c r="AM805" s="5"/>
      <c r="AN805" s="5"/>
      <c r="AO805" s="5"/>
      <c r="AP805" s="5"/>
      <c r="AV805"/>
      <c r="AW805"/>
      <c r="AX805"/>
      <c r="AY805"/>
      <c r="AZ805"/>
      <c r="BA805"/>
      <c r="BB805"/>
      <c r="BC805"/>
    </row>
    <row r="806" spans="1:55" x14ac:dyDescent="0.3">
      <c r="A806">
        <v>238</v>
      </c>
      <c r="C806">
        <v>821</v>
      </c>
      <c r="D806" s="1">
        <v>44789</v>
      </c>
      <c r="E806">
        <v>32400</v>
      </c>
      <c r="F806">
        <v>3</v>
      </c>
      <c r="G806">
        <v>7</v>
      </c>
      <c r="H806">
        <v>50</v>
      </c>
      <c r="I806" t="str">
        <f>_xlfn.XLOOKUP(ohrm_timesheet_item[[#This Row],[employee_id]],hs_hr_employee[emp_number],hs_hr_employee[Employee Name],"NF",0,1)</f>
        <v>Shekhar Sharma</v>
      </c>
      <c r="J806" t="str">
        <f>_xlfn.XLOOKUP(ohrm_timesheet_item[[#This Row],[project_id]],ohrm_project[project_id],ohrm_project[name],"NF",0,1)</f>
        <v>C220402-P1 [JAKSON-AD-M365]</v>
      </c>
      <c r="K806" t="str">
        <f>_xlfn.XLOOKUP(ohrm_timesheet_item[[#This Row],[activity_id]],ohrm_project_activity[activity_id],ohrm_project_activity[name],"NF",0,1)</f>
        <v>O365 Migration</v>
      </c>
      <c r="L806" s="5">
        <f>ohrm_timesheet_item[[#This Row],[duration]]/60/60</f>
        <v>9</v>
      </c>
      <c r="AI806" s="5"/>
      <c r="AJ806" s="5"/>
      <c r="AK806" s="5"/>
      <c r="AL806" s="5"/>
      <c r="AM806" s="5"/>
      <c r="AN806" s="5"/>
      <c r="AO806" s="5"/>
      <c r="AP806" s="5"/>
      <c r="AV806"/>
      <c r="AW806"/>
      <c r="AX806"/>
      <c r="AY806"/>
      <c r="AZ806"/>
      <c r="BA806"/>
      <c r="BB806"/>
      <c r="BC806"/>
    </row>
    <row r="807" spans="1:55" x14ac:dyDescent="0.3">
      <c r="A807">
        <v>238</v>
      </c>
      <c r="C807">
        <v>822</v>
      </c>
      <c r="D807" s="1">
        <v>44790</v>
      </c>
      <c r="E807">
        <v>32400</v>
      </c>
      <c r="F807">
        <v>3</v>
      </c>
      <c r="G807">
        <v>7</v>
      </c>
      <c r="H807">
        <v>50</v>
      </c>
      <c r="I807" t="str">
        <f>_xlfn.XLOOKUP(ohrm_timesheet_item[[#This Row],[employee_id]],hs_hr_employee[emp_number],hs_hr_employee[Employee Name],"NF",0,1)</f>
        <v>Shekhar Sharma</v>
      </c>
      <c r="J807" t="str">
        <f>_xlfn.XLOOKUP(ohrm_timesheet_item[[#This Row],[project_id]],ohrm_project[project_id],ohrm_project[name],"NF",0,1)</f>
        <v>C220402-P1 [JAKSON-AD-M365]</v>
      </c>
      <c r="K807" t="str">
        <f>_xlfn.XLOOKUP(ohrm_timesheet_item[[#This Row],[activity_id]],ohrm_project_activity[activity_id],ohrm_project_activity[name],"NF",0,1)</f>
        <v>O365 Migration</v>
      </c>
      <c r="L807" s="5">
        <f>ohrm_timesheet_item[[#This Row],[duration]]/60/60</f>
        <v>9</v>
      </c>
      <c r="AI807" s="5"/>
      <c r="AJ807" s="5"/>
      <c r="AK807" s="5"/>
      <c r="AL807" s="5"/>
      <c r="AM807" s="5"/>
      <c r="AN807" s="5"/>
      <c r="AO807" s="5"/>
      <c r="AP807" s="5"/>
      <c r="AV807"/>
      <c r="AW807"/>
      <c r="AX807"/>
      <c r="AY807"/>
      <c r="AZ807"/>
      <c r="BA807"/>
      <c r="BB807"/>
      <c r="BC807"/>
    </row>
    <row r="808" spans="1:55" x14ac:dyDescent="0.3">
      <c r="A808">
        <v>238</v>
      </c>
      <c r="C808">
        <v>823</v>
      </c>
      <c r="D808" s="1">
        <v>44791</v>
      </c>
      <c r="E808">
        <v>32400</v>
      </c>
      <c r="F808">
        <v>3</v>
      </c>
      <c r="G808">
        <v>7</v>
      </c>
      <c r="H808">
        <v>50</v>
      </c>
      <c r="I808" t="str">
        <f>_xlfn.XLOOKUP(ohrm_timesheet_item[[#This Row],[employee_id]],hs_hr_employee[emp_number],hs_hr_employee[Employee Name],"NF",0,1)</f>
        <v>Shekhar Sharma</v>
      </c>
      <c r="J808" t="str">
        <f>_xlfn.XLOOKUP(ohrm_timesheet_item[[#This Row],[project_id]],ohrm_project[project_id],ohrm_project[name],"NF",0,1)</f>
        <v>C220402-P1 [JAKSON-AD-M365]</v>
      </c>
      <c r="K808" t="str">
        <f>_xlfn.XLOOKUP(ohrm_timesheet_item[[#This Row],[activity_id]],ohrm_project_activity[activity_id],ohrm_project_activity[name],"NF",0,1)</f>
        <v>O365 Migration</v>
      </c>
      <c r="L808" s="5">
        <f>ohrm_timesheet_item[[#This Row],[duration]]/60/60</f>
        <v>9</v>
      </c>
      <c r="AI808" s="5"/>
      <c r="AJ808" s="5"/>
      <c r="AK808" s="5"/>
      <c r="AL808" s="5"/>
      <c r="AM808" s="5"/>
      <c r="AN808" s="5"/>
      <c r="AO808" s="5"/>
      <c r="AP808" s="5"/>
      <c r="AV808"/>
      <c r="AW808"/>
      <c r="AX808"/>
      <c r="AY808"/>
      <c r="AZ808"/>
      <c r="BA808"/>
      <c r="BB808"/>
      <c r="BC808"/>
    </row>
    <row r="809" spans="1:55" x14ac:dyDescent="0.3">
      <c r="A809">
        <v>238</v>
      </c>
      <c r="C809">
        <v>824</v>
      </c>
      <c r="D809" s="1">
        <v>44792</v>
      </c>
      <c r="E809">
        <v>32400</v>
      </c>
      <c r="F809">
        <v>3</v>
      </c>
      <c r="G809">
        <v>7</v>
      </c>
      <c r="H809">
        <v>50</v>
      </c>
      <c r="I809" t="str">
        <f>_xlfn.XLOOKUP(ohrm_timesheet_item[[#This Row],[employee_id]],hs_hr_employee[emp_number],hs_hr_employee[Employee Name],"NF",0,1)</f>
        <v>Shekhar Sharma</v>
      </c>
      <c r="J809" t="str">
        <f>_xlfn.XLOOKUP(ohrm_timesheet_item[[#This Row],[project_id]],ohrm_project[project_id],ohrm_project[name],"NF",0,1)</f>
        <v>C220402-P1 [JAKSON-AD-M365]</v>
      </c>
      <c r="K809" t="str">
        <f>_xlfn.XLOOKUP(ohrm_timesheet_item[[#This Row],[activity_id]],ohrm_project_activity[activity_id],ohrm_project_activity[name],"NF",0,1)</f>
        <v>O365 Migration</v>
      </c>
      <c r="L809" s="5">
        <f>ohrm_timesheet_item[[#This Row],[duration]]/60/60</f>
        <v>9</v>
      </c>
      <c r="AI809" s="5"/>
      <c r="AJ809" s="5"/>
      <c r="AK809" s="5"/>
      <c r="AL809" s="5"/>
      <c r="AM809" s="5"/>
      <c r="AN809" s="5"/>
      <c r="AO809" s="5"/>
      <c r="AP809" s="5"/>
      <c r="AV809"/>
      <c r="AW809"/>
      <c r="AX809"/>
      <c r="AY809"/>
      <c r="AZ809"/>
      <c r="BA809"/>
      <c r="BB809"/>
      <c r="BC809"/>
    </row>
    <row r="810" spans="1:55" x14ac:dyDescent="0.3">
      <c r="A810">
        <v>237</v>
      </c>
      <c r="C810">
        <v>825</v>
      </c>
      <c r="D810" s="1">
        <v>44795</v>
      </c>
      <c r="E810">
        <v>32400</v>
      </c>
      <c r="F810">
        <v>3</v>
      </c>
      <c r="G810">
        <v>7</v>
      </c>
      <c r="H810">
        <v>50</v>
      </c>
      <c r="I810" t="str">
        <f>_xlfn.XLOOKUP(ohrm_timesheet_item[[#This Row],[employee_id]],hs_hr_employee[emp_number],hs_hr_employee[Employee Name],"NF",0,1)</f>
        <v>Shekhar Sharma</v>
      </c>
      <c r="J810" t="str">
        <f>_xlfn.XLOOKUP(ohrm_timesheet_item[[#This Row],[project_id]],ohrm_project[project_id],ohrm_project[name],"NF",0,1)</f>
        <v>C220402-P1 [JAKSON-AD-M365]</v>
      </c>
      <c r="K810" t="str">
        <f>_xlfn.XLOOKUP(ohrm_timesheet_item[[#This Row],[activity_id]],ohrm_project_activity[activity_id],ohrm_project_activity[name],"NF",0,1)</f>
        <v>O365 Migration</v>
      </c>
      <c r="L810" s="5">
        <f>ohrm_timesheet_item[[#This Row],[duration]]/60/60</f>
        <v>9</v>
      </c>
      <c r="AI810" s="5"/>
      <c r="AJ810" s="5"/>
      <c r="AK810" s="5"/>
      <c r="AL810" s="5"/>
      <c r="AM810" s="5"/>
      <c r="AN810" s="5"/>
      <c r="AO810" s="5"/>
      <c r="AP810" s="5"/>
      <c r="AV810"/>
      <c r="AW810"/>
      <c r="AX810"/>
      <c r="AY810"/>
      <c r="AZ810"/>
      <c r="BA810"/>
      <c r="BB810"/>
      <c r="BC810"/>
    </row>
    <row r="811" spans="1:55" x14ac:dyDescent="0.3">
      <c r="A811">
        <v>237</v>
      </c>
      <c r="C811">
        <v>826</v>
      </c>
      <c r="D811" s="1">
        <v>44796</v>
      </c>
      <c r="E811">
        <v>32400</v>
      </c>
      <c r="F811">
        <v>3</v>
      </c>
      <c r="G811">
        <v>7</v>
      </c>
      <c r="H811">
        <v>50</v>
      </c>
      <c r="I811" t="str">
        <f>_xlfn.XLOOKUP(ohrm_timesheet_item[[#This Row],[employee_id]],hs_hr_employee[emp_number],hs_hr_employee[Employee Name],"NF",0,1)</f>
        <v>Shekhar Sharma</v>
      </c>
      <c r="J811" t="str">
        <f>_xlfn.XLOOKUP(ohrm_timesheet_item[[#This Row],[project_id]],ohrm_project[project_id],ohrm_project[name],"NF",0,1)</f>
        <v>C220402-P1 [JAKSON-AD-M365]</v>
      </c>
      <c r="K811" t="str">
        <f>_xlfn.XLOOKUP(ohrm_timesheet_item[[#This Row],[activity_id]],ohrm_project_activity[activity_id],ohrm_project_activity[name],"NF",0,1)</f>
        <v>O365 Migration</v>
      </c>
      <c r="L811" s="5">
        <f>ohrm_timesheet_item[[#This Row],[duration]]/60/60</f>
        <v>9</v>
      </c>
      <c r="AI811" s="5"/>
      <c r="AJ811" s="5"/>
      <c r="AK811" s="5"/>
      <c r="AL811" s="5"/>
      <c r="AM811" s="5"/>
      <c r="AN811" s="5"/>
      <c r="AO811" s="5"/>
      <c r="AP811" s="5"/>
      <c r="AV811"/>
      <c r="AW811"/>
      <c r="AX811"/>
      <c r="AY811"/>
      <c r="AZ811"/>
      <c r="BA811"/>
      <c r="BB811"/>
      <c r="BC811"/>
    </row>
    <row r="812" spans="1:55" x14ac:dyDescent="0.3">
      <c r="A812">
        <v>237</v>
      </c>
      <c r="C812">
        <v>827</v>
      </c>
      <c r="D812" s="1">
        <v>44797</v>
      </c>
      <c r="E812">
        <v>32400</v>
      </c>
      <c r="F812">
        <v>3</v>
      </c>
      <c r="G812">
        <v>7</v>
      </c>
      <c r="H812">
        <v>50</v>
      </c>
      <c r="I812" t="str">
        <f>_xlfn.XLOOKUP(ohrm_timesheet_item[[#This Row],[employee_id]],hs_hr_employee[emp_number],hs_hr_employee[Employee Name],"NF",0,1)</f>
        <v>Shekhar Sharma</v>
      </c>
      <c r="J812" t="str">
        <f>_xlfn.XLOOKUP(ohrm_timesheet_item[[#This Row],[project_id]],ohrm_project[project_id],ohrm_project[name],"NF",0,1)</f>
        <v>C220402-P1 [JAKSON-AD-M365]</v>
      </c>
      <c r="K812" t="str">
        <f>_xlfn.XLOOKUP(ohrm_timesheet_item[[#This Row],[activity_id]],ohrm_project_activity[activity_id],ohrm_project_activity[name],"NF",0,1)</f>
        <v>O365 Migration</v>
      </c>
      <c r="L812" s="5">
        <f>ohrm_timesheet_item[[#This Row],[duration]]/60/60</f>
        <v>9</v>
      </c>
      <c r="AI812" s="5"/>
      <c r="AJ812" s="5"/>
      <c r="AK812" s="5"/>
      <c r="AL812" s="5"/>
      <c r="AM812" s="5"/>
      <c r="AN812" s="5"/>
      <c r="AO812" s="5"/>
      <c r="AP812" s="5"/>
      <c r="AV812"/>
      <c r="AW812"/>
      <c r="AX812"/>
      <c r="AY812"/>
      <c r="AZ812"/>
      <c r="BA812"/>
      <c r="BB812"/>
      <c r="BC812"/>
    </row>
    <row r="813" spans="1:55" x14ac:dyDescent="0.3">
      <c r="A813">
        <v>237</v>
      </c>
      <c r="C813">
        <v>828</v>
      </c>
      <c r="D813" s="1">
        <v>44798</v>
      </c>
      <c r="E813">
        <v>32400</v>
      </c>
      <c r="F813">
        <v>3</v>
      </c>
      <c r="G813">
        <v>7</v>
      </c>
      <c r="H813">
        <v>50</v>
      </c>
      <c r="I813" t="str">
        <f>_xlfn.XLOOKUP(ohrm_timesheet_item[[#This Row],[employee_id]],hs_hr_employee[emp_number],hs_hr_employee[Employee Name],"NF",0,1)</f>
        <v>Shekhar Sharma</v>
      </c>
      <c r="J813" t="str">
        <f>_xlfn.XLOOKUP(ohrm_timesheet_item[[#This Row],[project_id]],ohrm_project[project_id],ohrm_project[name],"NF",0,1)</f>
        <v>C220402-P1 [JAKSON-AD-M365]</v>
      </c>
      <c r="K813" t="str">
        <f>_xlfn.XLOOKUP(ohrm_timesheet_item[[#This Row],[activity_id]],ohrm_project_activity[activity_id],ohrm_project_activity[name],"NF",0,1)</f>
        <v>O365 Migration</v>
      </c>
      <c r="L813" s="5">
        <f>ohrm_timesheet_item[[#This Row],[duration]]/60/60</f>
        <v>9</v>
      </c>
      <c r="AI813" s="5"/>
      <c r="AJ813" s="5"/>
      <c r="AK813" s="5"/>
      <c r="AL813" s="5"/>
      <c r="AM813" s="5"/>
      <c r="AN813" s="5"/>
      <c r="AO813" s="5"/>
      <c r="AP813" s="5"/>
      <c r="AV813"/>
      <c r="AW813"/>
      <c r="AX813"/>
      <c r="AY813"/>
      <c r="AZ813"/>
      <c r="BA813"/>
      <c r="BB813"/>
      <c r="BC813"/>
    </row>
    <row r="814" spans="1:55" x14ac:dyDescent="0.3">
      <c r="A814">
        <v>237</v>
      </c>
      <c r="C814">
        <v>829</v>
      </c>
      <c r="D814" s="1">
        <v>44799</v>
      </c>
      <c r="E814">
        <v>32400</v>
      </c>
      <c r="F814">
        <v>3</v>
      </c>
      <c r="G814">
        <v>7</v>
      </c>
      <c r="H814">
        <v>50</v>
      </c>
      <c r="I814" t="str">
        <f>_xlfn.XLOOKUP(ohrm_timesheet_item[[#This Row],[employee_id]],hs_hr_employee[emp_number],hs_hr_employee[Employee Name],"NF",0,1)</f>
        <v>Shekhar Sharma</v>
      </c>
      <c r="J814" t="str">
        <f>_xlfn.XLOOKUP(ohrm_timesheet_item[[#This Row],[project_id]],ohrm_project[project_id],ohrm_project[name],"NF",0,1)</f>
        <v>C220402-P1 [JAKSON-AD-M365]</v>
      </c>
      <c r="K814" t="str">
        <f>_xlfn.XLOOKUP(ohrm_timesheet_item[[#This Row],[activity_id]],ohrm_project_activity[activity_id],ohrm_project_activity[name],"NF",0,1)</f>
        <v>O365 Migration</v>
      </c>
      <c r="L814" s="5">
        <f>ohrm_timesheet_item[[#This Row],[duration]]/60/60</f>
        <v>9</v>
      </c>
      <c r="AI814" s="5"/>
      <c r="AJ814" s="5"/>
      <c r="AK814" s="5"/>
      <c r="AL814" s="5"/>
      <c r="AM814" s="5"/>
      <c r="AN814" s="5"/>
      <c r="AO814" s="5"/>
      <c r="AP814" s="5"/>
      <c r="AV814"/>
      <c r="AW814"/>
      <c r="AX814"/>
      <c r="AY814"/>
      <c r="AZ814"/>
      <c r="BA814"/>
      <c r="BB814"/>
      <c r="BC814"/>
    </row>
    <row r="815" spans="1:55" x14ac:dyDescent="0.3">
      <c r="A815">
        <v>243</v>
      </c>
      <c r="B815" t="s">
        <v>926</v>
      </c>
      <c r="C815">
        <v>830</v>
      </c>
      <c r="D815" s="1">
        <v>44781</v>
      </c>
      <c r="E815">
        <v>32400</v>
      </c>
      <c r="F815">
        <v>2</v>
      </c>
      <c r="G815">
        <v>13</v>
      </c>
      <c r="H815">
        <v>11</v>
      </c>
      <c r="I815" t="str">
        <f>_xlfn.XLOOKUP(ohrm_timesheet_item[[#This Row],[employee_id]],hs_hr_employee[emp_number],hs_hr_employee[Employee Name],"NF",0,1)</f>
        <v>x_Preeti Kaushik</v>
      </c>
      <c r="J815" t="str">
        <f>_xlfn.XLOOKUP(ohrm_timesheet_item[[#This Row],[project_id]],ohrm_project[project_id],ohrm_project[name],"NF",0,1)</f>
        <v>Z210101-TEQMANTRA-ORG</v>
      </c>
      <c r="K815" t="str">
        <f>_xlfn.XLOOKUP(ohrm_timesheet_item[[#This Row],[activity_id]],ohrm_project_activity[activity_id],ohrm_project_activity[name],"NF",0,1)</f>
        <v>Training</v>
      </c>
      <c r="L815" s="5">
        <f>ohrm_timesheet_item[[#This Row],[duration]]/60/60</f>
        <v>9</v>
      </c>
      <c r="AI815" s="5"/>
      <c r="AJ815" s="5"/>
      <c r="AK815" s="5"/>
      <c r="AL815" s="5"/>
      <c r="AM815" s="5"/>
      <c r="AN815" s="5"/>
      <c r="AO815" s="5"/>
      <c r="AP815" s="5"/>
      <c r="AV815"/>
      <c r="AW815"/>
      <c r="AX815"/>
      <c r="AY815"/>
      <c r="AZ815"/>
      <c r="BA815"/>
      <c r="BB815"/>
      <c r="BC815"/>
    </row>
    <row r="816" spans="1:55" x14ac:dyDescent="0.3">
      <c r="A816">
        <v>243</v>
      </c>
      <c r="B816" t="s">
        <v>927</v>
      </c>
      <c r="C816">
        <v>831</v>
      </c>
      <c r="D816" s="1">
        <v>44782</v>
      </c>
      <c r="E816">
        <v>32400</v>
      </c>
      <c r="F816">
        <v>2</v>
      </c>
      <c r="G816">
        <v>13</v>
      </c>
      <c r="H816">
        <v>11</v>
      </c>
      <c r="I816" t="str">
        <f>_xlfn.XLOOKUP(ohrm_timesheet_item[[#This Row],[employee_id]],hs_hr_employee[emp_number],hs_hr_employee[Employee Name],"NF",0,1)</f>
        <v>x_Preeti Kaushik</v>
      </c>
      <c r="J816" t="str">
        <f>_xlfn.XLOOKUP(ohrm_timesheet_item[[#This Row],[project_id]],ohrm_project[project_id],ohrm_project[name],"NF",0,1)</f>
        <v>Z210101-TEQMANTRA-ORG</v>
      </c>
      <c r="K816" t="str">
        <f>_xlfn.XLOOKUP(ohrm_timesheet_item[[#This Row],[activity_id]],ohrm_project_activity[activity_id],ohrm_project_activity[name],"NF",0,1)</f>
        <v>Training</v>
      </c>
      <c r="L816" s="5">
        <f>ohrm_timesheet_item[[#This Row],[duration]]/60/60</f>
        <v>9</v>
      </c>
      <c r="AI816" s="5"/>
      <c r="AJ816" s="5"/>
      <c r="AK816" s="5"/>
      <c r="AL816" s="5"/>
      <c r="AM816" s="5"/>
      <c r="AN816" s="5"/>
      <c r="AO816" s="5"/>
      <c r="AP816" s="5"/>
      <c r="AV816"/>
      <c r="AW816"/>
      <c r="AX816"/>
      <c r="AY816"/>
      <c r="AZ816"/>
      <c r="BA816"/>
      <c r="BB816"/>
      <c r="BC816"/>
    </row>
    <row r="817" spans="1:55" x14ac:dyDescent="0.3">
      <c r="A817">
        <v>243</v>
      </c>
      <c r="B817" t="s">
        <v>928</v>
      </c>
      <c r="C817">
        <v>832</v>
      </c>
      <c r="D817" s="1">
        <v>44783</v>
      </c>
      <c r="E817">
        <v>32400</v>
      </c>
      <c r="F817">
        <v>2</v>
      </c>
      <c r="G817">
        <v>13</v>
      </c>
      <c r="H817">
        <v>11</v>
      </c>
      <c r="I817" t="str">
        <f>_xlfn.XLOOKUP(ohrm_timesheet_item[[#This Row],[employee_id]],hs_hr_employee[emp_number],hs_hr_employee[Employee Name],"NF",0,1)</f>
        <v>x_Preeti Kaushik</v>
      </c>
      <c r="J817" t="str">
        <f>_xlfn.XLOOKUP(ohrm_timesheet_item[[#This Row],[project_id]],ohrm_project[project_id],ohrm_project[name],"NF",0,1)</f>
        <v>Z210101-TEQMANTRA-ORG</v>
      </c>
      <c r="K817" t="str">
        <f>_xlfn.XLOOKUP(ohrm_timesheet_item[[#This Row],[activity_id]],ohrm_project_activity[activity_id],ohrm_project_activity[name],"NF",0,1)</f>
        <v>Training</v>
      </c>
      <c r="L817" s="5">
        <f>ohrm_timesheet_item[[#This Row],[duration]]/60/60</f>
        <v>9</v>
      </c>
      <c r="AI817" s="5"/>
      <c r="AJ817" s="5"/>
      <c r="AK817" s="5"/>
      <c r="AL817" s="5"/>
      <c r="AM817" s="5"/>
      <c r="AN817" s="5"/>
      <c r="AO817" s="5"/>
      <c r="AP817" s="5"/>
      <c r="AV817"/>
      <c r="AW817"/>
      <c r="AX817"/>
      <c r="AY817"/>
      <c r="AZ817"/>
      <c r="BA817"/>
      <c r="BB817"/>
      <c r="BC817"/>
    </row>
    <row r="818" spans="1:55" x14ac:dyDescent="0.3">
      <c r="A818">
        <v>243</v>
      </c>
      <c r="B818" t="s">
        <v>928</v>
      </c>
      <c r="C818">
        <v>833</v>
      </c>
      <c r="D818" s="1">
        <v>44784</v>
      </c>
      <c r="E818">
        <v>32400</v>
      </c>
      <c r="F818">
        <v>2</v>
      </c>
      <c r="G818">
        <v>13</v>
      </c>
      <c r="H818">
        <v>11</v>
      </c>
      <c r="I818" t="str">
        <f>_xlfn.XLOOKUP(ohrm_timesheet_item[[#This Row],[employee_id]],hs_hr_employee[emp_number],hs_hr_employee[Employee Name],"NF",0,1)</f>
        <v>x_Preeti Kaushik</v>
      </c>
      <c r="J818" t="str">
        <f>_xlfn.XLOOKUP(ohrm_timesheet_item[[#This Row],[project_id]],ohrm_project[project_id],ohrm_project[name],"NF",0,1)</f>
        <v>Z210101-TEQMANTRA-ORG</v>
      </c>
      <c r="K818" t="str">
        <f>_xlfn.XLOOKUP(ohrm_timesheet_item[[#This Row],[activity_id]],ohrm_project_activity[activity_id],ohrm_project_activity[name],"NF",0,1)</f>
        <v>Training</v>
      </c>
      <c r="L818" s="5">
        <f>ohrm_timesheet_item[[#This Row],[duration]]/60/60</f>
        <v>9</v>
      </c>
      <c r="AI818" s="5"/>
      <c r="AJ818" s="5"/>
      <c r="AK818" s="5"/>
      <c r="AL818" s="5"/>
      <c r="AM818" s="5"/>
      <c r="AN818" s="5"/>
      <c r="AO818" s="5"/>
      <c r="AP818" s="5"/>
      <c r="AV818"/>
      <c r="AW818"/>
      <c r="AX818"/>
      <c r="AY818"/>
      <c r="AZ818"/>
      <c r="BA818"/>
      <c r="BB818"/>
      <c r="BC818"/>
    </row>
    <row r="819" spans="1:55" x14ac:dyDescent="0.3">
      <c r="A819">
        <v>243</v>
      </c>
      <c r="B819" t="s">
        <v>928</v>
      </c>
      <c r="C819">
        <v>834</v>
      </c>
      <c r="D819" s="1">
        <v>44785</v>
      </c>
      <c r="E819">
        <v>32400</v>
      </c>
      <c r="F819">
        <v>2</v>
      </c>
      <c r="G819">
        <v>13</v>
      </c>
      <c r="H819">
        <v>11</v>
      </c>
      <c r="I819" t="str">
        <f>_xlfn.XLOOKUP(ohrm_timesheet_item[[#This Row],[employee_id]],hs_hr_employee[emp_number],hs_hr_employee[Employee Name],"NF",0,1)</f>
        <v>x_Preeti Kaushik</v>
      </c>
      <c r="J819" t="str">
        <f>_xlfn.XLOOKUP(ohrm_timesheet_item[[#This Row],[project_id]],ohrm_project[project_id],ohrm_project[name],"NF",0,1)</f>
        <v>Z210101-TEQMANTRA-ORG</v>
      </c>
      <c r="K819" t="str">
        <f>_xlfn.XLOOKUP(ohrm_timesheet_item[[#This Row],[activity_id]],ohrm_project_activity[activity_id],ohrm_project_activity[name],"NF",0,1)</f>
        <v>Training</v>
      </c>
      <c r="L819" s="5">
        <f>ohrm_timesheet_item[[#This Row],[duration]]/60/60</f>
        <v>9</v>
      </c>
      <c r="AI819" s="5"/>
      <c r="AJ819" s="5"/>
      <c r="AK819" s="5"/>
      <c r="AL819" s="5"/>
      <c r="AM819" s="5"/>
      <c r="AN819" s="5"/>
      <c r="AO819" s="5"/>
      <c r="AP819" s="5"/>
      <c r="AV819"/>
      <c r="AW819"/>
      <c r="AX819"/>
      <c r="AY819"/>
      <c r="AZ819"/>
      <c r="BA819"/>
      <c r="BB819"/>
      <c r="BC819"/>
    </row>
    <row r="820" spans="1:55" x14ac:dyDescent="0.3">
      <c r="A820">
        <v>242</v>
      </c>
      <c r="B820" t="s">
        <v>929</v>
      </c>
      <c r="C820">
        <v>835</v>
      </c>
      <c r="D820" s="1">
        <v>44788</v>
      </c>
      <c r="E820">
        <v>0</v>
      </c>
      <c r="F820">
        <v>2</v>
      </c>
      <c r="G820">
        <v>13</v>
      </c>
      <c r="H820">
        <v>11</v>
      </c>
      <c r="I820" t="str">
        <f>_xlfn.XLOOKUP(ohrm_timesheet_item[[#This Row],[employee_id]],hs_hr_employee[emp_number],hs_hr_employee[Employee Name],"NF",0,1)</f>
        <v>x_Preeti Kaushik</v>
      </c>
      <c r="J820" t="str">
        <f>_xlfn.XLOOKUP(ohrm_timesheet_item[[#This Row],[project_id]],ohrm_project[project_id],ohrm_project[name],"NF",0,1)</f>
        <v>Z210101-TEQMANTRA-ORG</v>
      </c>
      <c r="K820" t="str">
        <f>_xlfn.XLOOKUP(ohrm_timesheet_item[[#This Row],[activity_id]],ohrm_project_activity[activity_id],ohrm_project_activity[name],"NF",0,1)</f>
        <v>Training</v>
      </c>
      <c r="L820" s="5">
        <f>ohrm_timesheet_item[[#This Row],[duration]]/60/60</f>
        <v>0</v>
      </c>
      <c r="AI820" s="5"/>
      <c r="AJ820" s="5"/>
      <c r="AK820" s="5"/>
      <c r="AL820" s="5"/>
      <c r="AM820" s="5"/>
      <c r="AN820" s="5"/>
      <c r="AO820" s="5"/>
      <c r="AP820" s="5"/>
      <c r="AV820"/>
      <c r="AW820"/>
      <c r="AX820"/>
      <c r="AY820"/>
      <c r="AZ820"/>
      <c r="BA820"/>
      <c r="BB820"/>
      <c r="BC820"/>
    </row>
    <row r="821" spans="1:55" x14ac:dyDescent="0.3">
      <c r="A821">
        <v>242</v>
      </c>
      <c r="B821" t="s">
        <v>928</v>
      </c>
      <c r="C821">
        <v>836</v>
      </c>
      <c r="D821" s="1">
        <v>44789</v>
      </c>
      <c r="E821">
        <v>32400</v>
      </c>
      <c r="F821">
        <v>2</v>
      </c>
      <c r="G821">
        <v>13</v>
      </c>
      <c r="H821">
        <v>11</v>
      </c>
      <c r="I821" t="str">
        <f>_xlfn.XLOOKUP(ohrm_timesheet_item[[#This Row],[employee_id]],hs_hr_employee[emp_number],hs_hr_employee[Employee Name],"NF",0,1)</f>
        <v>x_Preeti Kaushik</v>
      </c>
      <c r="J821" t="str">
        <f>_xlfn.XLOOKUP(ohrm_timesheet_item[[#This Row],[project_id]],ohrm_project[project_id],ohrm_project[name],"NF",0,1)</f>
        <v>Z210101-TEQMANTRA-ORG</v>
      </c>
      <c r="K821" t="str">
        <f>_xlfn.XLOOKUP(ohrm_timesheet_item[[#This Row],[activity_id]],ohrm_project_activity[activity_id],ohrm_project_activity[name],"NF",0,1)</f>
        <v>Training</v>
      </c>
      <c r="L821" s="5">
        <f>ohrm_timesheet_item[[#This Row],[duration]]/60/60</f>
        <v>9</v>
      </c>
      <c r="AI821" s="5"/>
      <c r="AJ821" s="5"/>
      <c r="AK821" s="5"/>
      <c r="AL821" s="5"/>
      <c r="AM821" s="5"/>
      <c r="AN821" s="5"/>
      <c r="AO821" s="5"/>
      <c r="AP821" s="5"/>
      <c r="AV821"/>
      <c r="AW821"/>
      <c r="AX821"/>
      <c r="AY821"/>
      <c r="AZ821"/>
      <c r="BA821"/>
      <c r="BB821"/>
      <c r="BC821"/>
    </row>
    <row r="822" spans="1:55" x14ac:dyDescent="0.3">
      <c r="A822">
        <v>242</v>
      </c>
      <c r="B822" t="s">
        <v>928</v>
      </c>
      <c r="C822">
        <v>837</v>
      </c>
      <c r="D822" s="1">
        <v>44790</v>
      </c>
      <c r="E822">
        <v>32400</v>
      </c>
      <c r="F822">
        <v>2</v>
      </c>
      <c r="G822">
        <v>13</v>
      </c>
      <c r="H822">
        <v>11</v>
      </c>
      <c r="I822" t="str">
        <f>_xlfn.XLOOKUP(ohrm_timesheet_item[[#This Row],[employee_id]],hs_hr_employee[emp_number],hs_hr_employee[Employee Name],"NF",0,1)</f>
        <v>x_Preeti Kaushik</v>
      </c>
      <c r="J822" t="str">
        <f>_xlfn.XLOOKUP(ohrm_timesheet_item[[#This Row],[project_id]],ohrm_project[project_id],ohrm_project[name],"NF",0,1)</f>
        <v>Z210101-TEQMANTRA-ORG</v>
      </c>
      <c r="K822" t="str">
        <f>_xlfn.XLOOKUP(ohrm_timesheet_item[[#This Row],[activity_id]],ohrm_project_activity[activity_id],ohrm_project_activity[name],"NF",0,1)</f>
        <v>Training</v>
      </c>
      <c r="L822" s="5">
        <f>ohrm_timesheet_item[[#This Row],[duration]]/60/60</f>
        <v>9</v>
      </c>
      <c r="AI822" s="5"/>
      <c r="AJ822" s="5"/>
      <c r="AK822" s="5"/>
      <c r="AL822" s="5"/>
      <c r="AM822" s="5"/>
      <c r="AN822" s="5"/>
      <c r="AO822" s="5"/>
      <c r="AP822" s="5"/>
      <c r="AV822"/>
      <c r="AW822"/>
      <c r="AX822"/>
      <c r="AY822"/>
      <c r="AZ822"/>
      <c r="BA822"/>
      <c r="BB822"/>
      <c r="BC822"/>
    </row>
    <row r="823" spans="1:55" x14ac:dyDescent="0.3">
      <c r="A823">
        <v>242</v>
      </c>
      <c r="B823" t="s">
        <v>930</v>
      </c>
      <c r="C823">
        <v>838</v>
      </c>
      <c r="D823" s="1">
        <v>44791</v>
      </c>
      <c r="E823">
        <v>32400</v>
      </c>
      <c r="F823">
        <v>2</v>
      </c>
      <c r="G823">
        <v>13</v>
      </c>
      <c r="H823">
        <v>11</v>
      </c>
      <c r="I823" t="str">
        <f>_xlfn.XLOOKUP(ohrm_timesheet_item[[#This Row],[employee_id]],hs_hr_employee[emp_number],hs_hr_employee[Employee Name],"NF",0,1)</f>
        <v>x_Preeti Kaushik</v>
      </c>
      <c r="J823" t="str">
        <f>_xlfn.XLOOKUP(ohrm_timesheet_item[[#This Row],[project_id]],ohrm_project[project_id],ohrm_project[name],"NF",0,1)</f>
        <v>Z210101-TEQMANTRA-ORG</v>
      </c>
      <c r="K823" t="str">
        <f>_xlfn.XLOOKUP(ohrm_timesheet_item[[#This Row],[activity_id]],ohrm_project_activity[activity_id],ohrm_project_activity[name],"NF",0,1)</f>
        <v>Training</v>
      </c>
      <c r="L823" s="5">
        <f>ohrm_timesheet_item[[#This Row],[duration]]/60/60</f>
        <v>9</v>
      </c>
      <c r="AI823" s="5"/>
      <c r="AJ823" s="5"/>
      <c r="AK823" s="5"/>
      <c r="AL823" s="5"/>
      <c r="AM823" s="5"/>
      <c r="AN823" s="5"/>
      <c r="AO823" s="5"/>
      <c r="AP823" s="5"/>
      <c r="AV823"/>
      <c r="AW823"/>
      <c r="AX823"/>
      <c r="AY823"/>
      <c r="AZ823"/>
      <c r="BA823"/>
      <c r="BB823"/>
      <c r="BC823"/>
    </row>
    <row r="824" spans="1:55" x14ac:dyDescent="0.3">
      <c r="A824">
        <v>242</v>
      </c>
      <c r="B824" t="s">
        <v>931</v>
      </c>
      <c r="C824">
        <v>839</v>
      </c>
      <c r="D824" s="1">
        <v>44792</v>
      </c>
      <c r="E824">
        <v>32400</v>
      </c>
      <c r="F824">
        <v>2</v>
      </c>
      <c r="G824">
        <v>13</v>
      </c>
      <c r="H824">
        <v>11</v>
      </c>
      <c r="I824" t="str">
        <f>_xlfn.XLOOKUP(ohrm_timesheet_item[[#This Row],[employee_id]],hs_hr_employee[emp_number],hs_hr_employee[Employee Name],"NF",0,1)</f>
        <v>x_Preeti Kaushik</v>
      </c>
      <c r="J824" t="str">
        <f>_xlfn.XLOOKUP(ohrm_timesheet_item[[#This Row],[project_id]],ohrm_project[project_id],ohrm_project[name],"NF",0,1)</f>
        <v>Z210101-TEQMANTRA-ORG</v>
      </c>
      <c r="K824" t="str">
        <f>_xlfn.XLOOKUP(ohrm_timesheet_item[[#This Row],[activity_id]],ohrm_project_activity[activity_id],ohrm_project_activity[name],"NF",0,1)</f>
        <v>Training</v>
      </c>
      <c r="L824" s="5">
        <f>ohrm_timesheet_item[[#This Row],[duration]]/60/60</f>
        <v>9</v>
      </c>
      <c r="AI824" s="5"/>
      <c r="AJ824" s="5"/>
      <c r="AK824" s="5"/>
      <c r="AL824" s="5"/>
      <c r="AM824" s="5"/>
      <c r="AN824" s="5"/>
      <c r="AO824" s="5"/>
      <c r="AP824" s="5"/>
      <c r="AV824"/>
      <c r="AW824"/>
      <c r="AX824"/>
      <c r="AY824"/>
      <c r="AZ824"/>
      <c r="BA824"/>
      <c r="BB824"/>
      <c r="BC824"/>
    </row>
    <row r="825" spans="1:55" x14ac:dyDescent="0.3">
      <c r="A825">
        <v>241</v>
      </c>
      <c r="B825" t="s">
        <v>930</v>
      </c>
      <c r="C825">
        <v>840</v>
      </c>
      <c r="D825" s="1">
        <v>44795</v>
      </c>
      <c r="E825">
        <v>32400</v>
      </c>
      <c r="F825">
        <v>2</v>
      </c>
      <c r="G825">
        <v>13</v>
      </c>
      <c r="H825">
        <v>11</v>
      </c>
      <c r="I825" t="str">
        <f>_xlfn.XLOOKUP(ohrm_timesheet_item[[#This Row],[employee_id]],hs_hr_employee[emp_number],hs_hr_employee[Employee Name],"NF",0,1)</f>
        <v>x_Preeti Kaushik</v>
      </c>
      <c r="J825" t="str">
        <f>_xlfn.XLOOKUP(ohrm_timesheet_item[[#This Row],[project_id]],ohrm_project[project_id],ohrm_project[name],"NF",0,1)</f>
        <v>Z210101-TEQMANTRA-ORG</v>
      </c>
      <c r="K825" t="str">
        <f>_xlfn.XLOOKUP(ohrm_timesheet_item[[#This Row],[activity_id]],ohrm_project_activity[activity_id],ohrm_project_activity[name],"NF",0,1)</f>
        <v>Training</v>
      </c>
      <c r="L825" s="5">
        <f>ohrm_timesheet_item[[#This Row],[duration]]/60/60</f>
        <v>9</v>
      </c>
      <c r="AI825" s="5"/>
      <c r="AJ825" s="5"/>
      <c r="AK825" s="5"/>
      <c r="AL825" s="5"/>
      <c r="AM825" s="5"/>
      <c r="AN825" s="5"/>
      <c r="AO825" s="5"/>
      <c r="AP825" s="5"/>
      <c r="AV825"/>
      <c r="AW825"/>
      <c r="AX825"/>
      <c r="AY825"/>
      <c r="AZ825"/>
      <c r="BA825"/>
      <c r="BB825"/>
      <c r="BC825"/>
    </row>
    <row r="826" spans="1:55" x14ac:dyDescent="0.3">
      <c r="A826">
        <v>241</v>
      </c>
      <c r="B826" t="s">
        <v>930</v>
      </c>
      <c r="C826">
        <v>841</v>
      </c>
      <c r="D826" s="1">
        <v>44796</v>
      </c>
      <c r="E826">
        <v>32400</v>
      </c>
      <c r="F826">
        <v>2</v>
      </c>
      <c r="G826">
        <v>13</v>
      </c>
      <c r="H826">
        <v>11</v>
      </c>
      <c r="I826" t="str">
        <f>_xlfn.XLOOKUP(ohrm_timesheet_item[[#This Row],[employee_id]],hs_hr_employee[emp_number],hs_hr_employee[Employee Name],"NF",0,1)</f>
        <v>x_Preeti Kaushik</v>
      </c>
      <c r="J826" t="str">
        <f>_xlfn.XLOOKUP(ohrm_timesheet_item[[#This Row],[project_id]],ohrm_project[project_id],ohrm_project[name],"NF",0,1)</f>
        <v>Z210101-TEQMANTRA-ORG</v>
      </c>
      <c r="K826" t="str">
        <f>_xlfn.XLOOKUP(ohrm_timesheet_item[[#This Row],[activity_id]],ohrm_project_activity[activity_id],ohrm_project_activity[name],"NF",0,1)</f>
        <v>Training</v>
      </c>
      <c r="L826" s="5">
        <f>ohrm_timesheet_item[[#This Row],[duration]]/60/60</f>
        <v>9</v>
      </c>
      <c r="AI826" s="5"/>
      <c r="AJ826" s="5"/>
      <c r="AK826" s="5"/>
      <c r="AL826" s="5"/>
      <c r="AM826" s="5"/>
      <c r="AN826" s="5"/>
      <c r="AO826" s="5"/>
      <c r="AP826" s="5"/>
      <c r="AV826"/>
      <c r="AW826"/>
      <c r="AX826"/>
      <c r="AY826"/>
      <c r="AZ826"/>
      <c r="BA826"/>
      <c r="BB826"/>
      <c r="BC826"/>
    </row>
    <row r="827" spans="1:55" x14ac:dyDescent="0.3">
      <c r="A827">
        <v>241</v>
      </c>
      <c r="B827" t="s">
        <v>930</v>
      </c>
      <c r="C827">
        <v>842</v>
      </c>
      <c r="D827" s="1">
        <v>44797</v>
      </c>
      <c r="E827">
        <v>32400</v>
      </c>
      <c r="F827">
        <v>2</v>
      </c>
      <c r="G827">
        <v>13</v>
      </c>
      <c r="H827">
        <v>11</v>
      </c>
      <c r="I827" t="str">
        <f>_xlfn.XLOOKUP(ohrm_timesheet_item[[#This Row],[employee_id]],hs_hr_employee[emp_number],hs_hr_employee[Employee Name],"NF",0,1)</f>
        <v>x_Preeti Kaushik</v>
      </c>
      <c r="J827" t="str">
        <f>_xlfn.XLOOKUP(ohrm_timesheet_item[[#This Row],[project_id]],ohrm_project[project_id],ohrm_project[name],"NF",0,1)</f>
        <v>Z210101-TEQMANTRA-ORG</v>
      </c>
      <c r="K827" t="str">
        <f>_xlfn.XLOOKUP(ohrm_timesheet_item[[#This Row],[activity_id]],ohrm_project_activity[activity_id],ohrm_project_activity[name],"NF",0,1)</f>
        <v>Training</v>
      </c>
      <c r="L827" s="5">
        <f>ohrm_timesheet_item[[#This Row],[duration]]/60/60</f>
        <v>9</v>
      </c>
      <c r="AI827" s="5"/>
      <c r="AJ827" s="5"/>
      <c r="AK827" s="5"/>
      <c r="AL827" s="5"/>
      <c r="AM827" s="5"/>
      <c r="AN827" s="5"/>
      <c r="AO827" s="5"/>
      <c r="AP827" s="5"/>
      <c r="AV827"/>
      <c r="AW827"/>
      <c r="AX827"/>
      <c r="AY827"/>
      <c r="AZ827"/>
      <c r="BA827"/>
      <c r="BB827"/>
      <c r="BC827"/>
    </row>
    <row r="828" spans="1:55" x14ac:dyDescent="0.3">
      <c r="A828">
        <v>241</v>
      </c>
      <c r="C828">
        <v>843</v>
      </c>
      <c r="D828" s="1">
        <v>44798</v>
      </c>
      <c r="E828">
        <v>32400</v>
      </c>
      <c r="F828">
        <v>2</v>
      </c>
      <c r="G828">
        <v>13</v>
      </c>
      <c r="H828">
        <v>11</v>
      </c>
      <c r="I828" t="str">
        <f>_xlfn.XLOOKUP(ohrm_timesheet_item[[#This Row],[employee_id]],hs_hr_employee[emp_number],hs_hr_employee[Employee Name],"NF",0,1)</f>
        <v>x_Preeti Kaushik</v>
      </c>
      <c r="J828" t="str">
        <f>_xlfn.XLOOKUP(ohrm_timesheet_item[[#This Row],[project_id]],ohrm_project[project_id],ohrm_project[name],"NF",0,1)</f>
        <v>Z210101-TEQMANTRA-ORG</v>
      </c>
      <c r="K828" t="str">
        <f>_xlfn.XLOOKUP(ohrm_timesheet_item[[#This Row],[activity_id]],ohrm_project_activity[activity_id],ohrm_project_activity[name],"NF",0,1)</f>
        <v>Training</v>
      </c>
      <c r="L828" s="5">
        <f>ohrm_timesheet_item[[#This Row],[duration]]/60/60</f>
        <v>9</v>
      </c>
      <c r="AI828" s="5"/>
      <c r="AJ828" s="5"/>
      <c r="AK828" s="5"/>
      <c r="AL828" s="5"/>
      <c r="AM828" s="5"/>
      <c r="AN828" s="5"/>
      <c r="AO828" s="5"/>
      <c r="AP828" s="5"/>
      <c r="AV828"/>
      <c r="AW828"/>
      <c r="AX828"/>
      <c r="AY828"/>
      <c r="AZ828"/>
      <c r="BA828"/>
      <c r="BB828"/>
      <c r="BC828"/>
    </row>
    <row r="829" spans="1:55" x14ac:dyDescent="0.3">
      <c r="A829">
        <v>236</v>
      </c>
      <c r="C829">
        <v>844</v>
      </c>
      <c r="D829" s="1">
        <v>44798</v>
      </c>
      <c r="E829">
        <v>32400</v>
      </c>
      <c r="F829">
        <v>3</v>
      </c>
      <c r="G829">
        <v>15</v>
      </c>
      <c r="H829">
        <v>50</v>
      </c>
      <c r="I829" t="str">
        <f>_xlfn.XLOOKUP(ohrm_timesheet_item[[#This Row],[employee_id]],hs_hr_employee[emp_number],hs_hr_employee[Employee Name],"NF",0,1)</f>
        <v>Gaurav Kokcha</v>
      </c>
      <c r="J829" t="str">
        <f>_xlfn.XLOOKUP(ohrm_timesheet_item[[#This Row],[project_id]],ohrm_project[project_id],ohrm_project[name],"NF",0,1)</f>
        <v>C220402-P1 [JAKSON-AD-M365]</v>
      </c>
      <c r="K829" t="str">
        <f>_xlfn.XLOOKUP(ohrm_timesheet_item[[#This Row],[activity_id]],ohrm_project_activity[activity_id],ohrm_project_activity[name],"NF",0,1)</f>
        <v>O365 Migration</v>
      </c>
      <c r="L829" s="5">
        <f>ohrm_timesheet_item[[#This Row],[duration]]/60/60</f>
        <v>9</v>
      </c>
      <c r="AI829" s="5"/>
      <c r="AJ829" s="5"/>
      <c r="AK829" s="5"/>
      <c r="AL829" s="5"/>
      <c r="AM829" s="5"/>
      <c r="AN829" s="5"/>
      <c r="AO829" s="5"/>
      <c r="AP829" s="5"/>
      <c r="AV829"/>
      <c r="AW829"/>
      <c r="AX829"/>
      <c r="AY829"/>
      <c r="AZ829"/>
      <c r="BA829"/>
      <c r="BB829"/>
      <c r="BC829"/>
    </row>
    <row r="830" spans="1:55" x14ac:dyDescent="0.3">
      <c r="A830">
        <v>236</v>
      </c>
      <c r="C830">
        <v>845</v>
      </c>
      <c r="D830" s="1">
        <v>44799</v>
      </c>
      <c r="E830">
        <v>32400</v>
      </c>
      <c r="F830">
        <v>3</v>
      </c>
      <c r="G830">
        <v>15</v>
      </c>
      <c r="H830">
        <v>50</v>
      </c>
      <c r="I830" t="str">
        <f>_xlfn.XLOOKUP(ohrm_timesheet_item[[#This Row],[employee_id]],hs_hr_employee[emp_number],hs_hr_employee[Employee Name],"NF",0,1)</f>
        <v>Gaurav Kokcha</v>
      </c>
      <c r="J830" t="str">
        <f>_xlfn.XLOOKUP(ohrm_timesheet_item[[#This Row],[project_id]],ohrm_project[project_id],ohrm_project[name],"NF",0,1)</f>
        <v>C220402-P1 [JAKSON-AD-M365]</v>
      </c>
      <c r="K830" t="str">
        <f>_xlfn.XLOOKUP(ohrm_timesheet_item[[#This Row],[activity_id]],ohrm_project_activity[activity_id],ohrm_project_activity[name],"NF",0,1)</f>
        <v>O365 Migration</v>
      </c>
      <c r="L830" s="5">
        <f>ohrm_timesheet_item[[#This Row],[duration]]/60/60</f>
        <v>9</v>
      </c>
      <c r="AI830" s="5"/>
      <c r="AJ830" s="5"/>
      <c r="AK830" s="5"/>
      <c r="AL830" s="5"/>
      <c r="AM830" s="5"/>
      <c r="AN830" s="5"/>
      <c r="AO830" s="5"/>
      <c r="AP830" s="5"/>
      <c r="AV830"/>
      <c r="AW830"/>
      <c r="AX830"/>
      <c r="AY830"/>
      <c r="AZ830"/>
      <c r="BA830"/>
      <c r="BB830"/>
      <c r="BC830"/>
    </row>
    <row r="831" spans="1:55" x14ac:dyDescent="0.3">
      <c r="A831">
        <v>244</v>
      </c>
      <c r="C831">
        <v>846</v>
      </c>
      <c r="D831" s="1">
        <v>44802</v>
      </c>
      <c r="E831">
        <v>32400</v>
      </c>
      <c r="F831">
        <v>3</v>
      </c>
      <c r="G831">
        <v>15</v>
      </c>
      <c r="H831">
        <v>50</v>
      </c>
      <c r="I831" t="str">
        <f>_xlfn.XLOOKUP(ohrm_timesheet_item[[#This Row],[employee_id]],hs_hr_employee[emp_number],hs_hr_employee[Employee Name],"NF",0,1)</f>
        <v>Gaurav Kokcha</v>
      </c>
      <c r="J831" t="str">
        <f>_xlfn.XLOOKUP(ohrm_timesheet_item[[#This Row],[project_id]],ohrm_project[project_id],ohrm_project[name],"NF",0,1)</f>
        <v>C220402-P1 [JAKSON-AD-M365]</v>
      </c>
      <c r="K831" t="str">
        <f>_xlfn.XLOOKUP(ohrm_timesheet_item[[#This Row],[activity_id]],ohrm_project_activity[activity_id],ohrm_project_activity[name],"NF",0,1)</f>
        <v>O365 Migration</v>
      </c>
      <c r="L831" s="5">
        <f>ohrm_timesheet_item[[#This Row],[duration]]/60/60</f>
        <v>9</v>
      </c>
      <c r="AI831" s="5"/>
      <c r="AJ831" s="5"/>
      <c r="AK831" s="5"/>
      <c r="AL831" s="5"/>
      <c r="AM831" s="5"/>
      <c r="AN831" s="5"/>
      <c r="AO831" s="5"/>
      <c r="AP831" s="5"/>
      <c r="AV831"/>
      <c r="AW831"/>
      <c r="AX831"/>
      <c r="AY831"/>
      <c r="AZ831"/>
      <c r="BA831"/>
      <c r="BB831"/>
      <c r="BC831"/>
    </row>
    <row r="832" spans="1:55" x14ac:dyDescent="0.3">
      <c r="A832">
        <v>244</v>
      </c>
      <c r="C832">
        <v>847</v>
      </c>
      <c r="D832" s="1">
        <v>44803</v>
      </c>
      <c r="E832">
        <v>32400</v>
      </c>
      <c r="F832">
        <v>3</v>
      </c>
      <c r="G832">
        <v>15</v>
      </c>
      <c r="H832">
        <v>50</v>
      </c>
      <c r="I832" t="str">
        <f>_xlfn.XLOOKUP(ohrm_timesheet_item[[#This Row],[employee_id]],hs_hr_employee[emp_number],hs_hr_employee[Employee Name],"NF",0,1)</f>
        <v>Gaurav Kokcha</v>
      </c>
      <c r="J832" t="str">
        <f>_xlfn.XLOOKUP(ohrm_timesheet_item[[#This Row],[project_id]],ohrm_project[project_id],ohrm_project[name],"NF",0,1)</f>
        <v>C220402-P1 [JAKSON-AD-M365]</v>
      </c>
      <c r="K832" t="str">
        <f>_xlfn.XLOOKUP(ohrm_timesheet_item[[#This Row],[activity_id]],ohrm_project_activity[activity_id],ohrm_project_activity[name],"NF",0,1)</f>
        <v>O365 Migration</v>
      </c>
      <c r="L832" s="5">
        <f>ohrm_timesheet_item[[#This Row],[duration]]/60/60</f>
        <v>9</v>
      </c>
      <c r="AI832" s="5"/>
      <c r="AJ832" s="5"/>
      <c r="AK832" s="5"/>
      <c r="AL832" s="5"/>
      <c r="AM832" s="5"/>
      <c r="AN832" s="5"/>
      <c r="AO832" s="5"/>
      <c r="AP832" s="5"/>
      <c r="AV832"/>
      <c r="AW832"/>
      <c r="AX832"/>
      <c r="AY832"/>
      <c r="AZ832"/>
      <c r="BA832"/>
      <c r="BB832"/>
      <c r="BC832"/>
    </row>
    <row r="833" spans="1:55" x14ac:dyDescent="0.3">
      <c r="A833">
        <v>249</v>
      </c>
      <c r="C833">
        <v>848</v>
      </c>
      <c r="D833" s="1">
        <v>44802</v>
      </c>
      <c r="E833">
        <v>32400</v>
      </c>
      <c r="F833">
        <v>3</v>
      </c>
      <c r="G833">
        <v>7</v>
      </c>
      <c r="H833">
        <v>50</v>
      </c>
      <c r="I833" t="str">
        <f>_xlfn.XLOOKUP(ohrm_timesheet_item[[#This Row],[employee_id]],hs_hr_employee[emp_number],hs_hr_employee[Employee Name],"NF",0,1)</f>
        <v>Shekhar Sharma</v>
      </c>
      <c r="J833" t="str">
        <f>_xlfn.XLOOKUP(ohrm_timesheet_item[[#This Row],[project_id]],ohrm_project[project_id],ohrm_project[name],"NF",0,1)</f>
        <v>C220402-P1 [JAKSON-AD-M365]</v>
      </c>
      <c r="K833" t="str">
        <f>_xlfn.XLOOKUP(ohrm_timesheet_item[[#This Row],[activity_id]],ohrm_project_activity[activity_id],ohrm_project_activity[name],"NF",0,1)</f>
        <v>O365 Migration</v>
      </c>
      <c r="L833" s="5">
        <f>ohrm_timesheet_item[[#This Row],[duration]]/60/60</f>
        <v>9</v>
      </c>
      <c r="AI833" s="5"/>
      <c r="AJ833" s="5"/>
      <c r="AK833" s="5"/>
      <c r="AL833" s="5"/>
      <c r="AM833" s="5"/>
      <c r="AN833" s="5"/>
      <c r="AO833" s="5"/>
      <c r="AP833" s="5"/>
      <c r="AV833"/>
      <c r="AW833"/>
      <c r="AX833"/>
      <c r="AY833"/>
      <c r="AZ833"/>
      <c r="BA833"/>
      <c r="BB833"/>
      <c r="BC833"/>
    </row>
    <row r="834" spans="1:55" x14ac:dyDescent="0.3">
      <c r="A834">
        <v>249</v>
      </c>
      <c r="C834">
        <v>849</v>
      </c>
      <c r="D834" s="1">
        <v>44803</v>
      </c>
      <c r="E834">
        <v>32400</v>
      </c>
      <c r="F834">
        <v>3</v>
      </c>
      <c r="G834">
        <v>7</v>
      </c>
      <c r="H834">
        <v>50</v>
      </c>
      <c r="I834" t="str">
        <f>_xlfn.XLOOKUP(ohrm_timesheet_item[[#This Row],[employee_id]],hs_hr_employee[emp_number],hs_hr_employee[Employee Name],"NF",0,1)</f>
        <v>Shekhar Sharma</v>
      </c>
      <c r="J834" t="str">
        <f>_xlfn.XLOOKUP(ohrm_timesheet_item[[#This Row],[project_id]],ohrm_project[project_id],ohrm_project[name],"NF",0,1)</f>
        <v>C220402-P1 [JAKSON-AD-M365]</v>
      </c>
      <c r="K834" t="str">
        <f>_xlfn.XLOOKUP(ohrm_timesheet_item[[#This Row],[activity_id]],ohrm_project_activity[activity_id],ohrm_project_activity[name],"NF",0,1)</f>
        <v>O365 Migration</v>
      </c>
      <c r="L834" s="5">
        <f>ohrm_timesheet_item[[#This Row],[duration]]/60/60</f>
        <v>9</v>
      </c>
      <c r="AI834" s="5"/>
      <c r="AJ834" s="5"/>
      <c r="AK834" s="5"/>
      <c r="AL834" s="5"/>
      <c r="AM834" s="5"/>
      <c r="AN834" s="5"/>
      <c r="AO834" s="5"/>
      <c r="AP834" s="5"/>
      <c r="AV834"/>
      <c r="AW834"/>
      <c r="AX834"/>
      <c r="AY834"/>
      <c r="AZ834"/>
      <c r="BA834"/>
      <c r="BB834"/>
      <c r="BC834"/>
    </row>
    <row r="835" spans="1:55" x14ac:dyDescent="0.3">
      <c r="A835">
        <v>249</v>
      </c>
      <c r="C835">
        <v>850</v>
      </c>
      <c r="D835" s="1">
        <v>44804</v>
      </c>
      <c r="E835">
        <v>32400</v>
      </c>
      <c r="F835">
        <v>3</v>
      </c>
      <c r="G835">
        <v>7</v>
      </c>
      <c r="H835">
        <v>50</v>
      </c>
      <c r="I835" t="str">
        <f>_xlfn.XLOOKUP(ohrm_timesheet_item[[#This Row],[employee_id]],hs_hr_employee[emp_number],hs_hr_employee[Employee Name],"NF",0,1)</f>
        <v>Shekhar Sharma</v>
      </c>
      <c r="J835" t="str">
        <f>_xlfn.XLOOKUP(ohrm_timesheet_item[[#This Row],[project_id]],ohrm_project[project_id],ohrm_project[name],"NF",0,1)</f>
        <v>C220402-P1 [JAKSON-AD-M365]</v>
      </c>
      <c r="K835" t="str">
        <f>_xlfn.XLOOKUP(ohrm_timesheet_item[[#This Row],[activity_id]],ohrm_project_activity[activity_id],ohrm_project_activity[name],"NF",0,1)</f>
        <v>O365 Migration</v>
      </c>
      <c r="L835" s="5">
        <f>ohrm_timesheet_item[[#This Row],[duration]]/60/60</f>
        <v>9</v>
      </c>
      <c r="AI835" s="5"/>
      <c r="AJ835" s="5"/>
      <c r="AK835" s="5"/>
      <c r="AL835" s="5"/>
      <c r="AM835" s="5"/>
      <c r="AN835" s="5"/>
      <c r="AO835" s="5"/>
      <c r="AP835" s="5"/>
      <c r="AV835"/>
      <c r="AW835"/>
      <c r="AX835"/>
      <c r="AY835"/>
      <c r="AZ835"/>
      <c r="BA835"/>
      <c r="BB835"/>
      <c r="BC835"/>
    </row>
    <row r="836" spans="1:55" x14ac:dyDescent="0.3">
      <c r="A836">
        <v>249</v>
      </c>
      <c r="C836">
        <v>851</v>
      </c>
      <c r="D836" s="1">
        <v>44805</v>
      </c>
      <c r="E836">
        <v>32400</v>
      </c>
      <c r="F836">
        <v>3</v>
      </c>
      <c r="G836">
        <v>7</v>
      </c>
      <c r="H836">
        <v>50</v>
      </c>
      <c r="I836" t="str">
        <f>_xlfn.XLOOKUP(ohrm_timesheet_item[[#This Row],[employee_id]],hs_hr_employee[emp_number],hs_hr_employee[Employee Name],"NF",0,1)</f>
        <v>Shekhar Sharma</v>
      </c>
      <c r="J836" t="str">
        <f>_xlfn.XLOOKUP(ohrm_timesheet_item[[#This Row],[project_id]],ohrm_project[project_id],ohrm_project[name],"NF",0,1)</f>
        <v>C220402-P1 [JAKSON-AD-M365]</v>
      </c>
      <c r="K836" t="str">
        <f>_xlfn.XLOOKUP(ohrm_timesheet_item[[#This Row],[activity_id]],ohrm_project_activity[activity_id],ohrm_project_activity[name],"NF",0,1)</f>
        <v>O365 Migration</v>
      </c>
      <c r="L836" s="5">
        <f>ohrm_timesheet_item[[#This Row],[duration]]/60/60</f>
        <v>9</v>
      </c>
      <c r="AI836" s="5"/>
      <c r="AJ836" s="5"/>
      <c r="AK836" s="5"/>
      <c r="AL836" s="5"/>
      <c r="AM836" s="5"/>
      <c r="AN836" s="5"/>
      <c r="AO836" s="5"/>
      <c r="AP836" s="5"/>
      <c r="AV836"/>
      <c r="AW836"/>
      <c r="AX836"/>
      <c r="AY836"/>
      <c r="AZ836"/>
      <c r="BA836"/>
      <c r="BB836"/>
      <c r="BC836"/>
    </row>
    <row r="837" spans="1:55" x14ac:dyDescent="0.3">
      <c r="A837">
        <v>249</v>
      </c>
      <c r="C837">
        <v>852</v>
      </c>
      <c r="D837" s="1">
        <v>44806</v>
      </c>
      <c r="E837">
        <v>32400</v>
      </c>
      <c r="F837">
        <v>3</v>
      </c>
      <c r="G837">
        <v>7</v>
      </c>
      <c r="H837">
        <v>50</v>
      </c>
      <c r="I837" t="str">
        <f>_xlfn.XLOOKUP(ohrm_timesheet_item[[#This Row],[employee_id]],hs_hr_employee[emp_number],hs_hr_employee[Employee Name],"NF",0,1)</f>
        <v>Shekhar Sharma</v>
      </c>
      <c r="J837" t="str">
        <f>_xlfn.XLOOKUP(ohrm_timesheet_item[[#This Row],[project_id]],ohrm_project[project_id],ohrm_project[name],"NF",0,1)</f>
        <v>C220402-P1 [JAKSON-AD-M365]</v>
      </c>
      <c r="K837" t="str">
        <f>_xlfn.XLOOKUP(ohrm_timesheet_item[[#This Row],[activity_id]],ohrm_project_activity[activity_id],ohrm_project_activity[name],"NF",0,1)</f>
        <v>O365 Migration</v>
      </c>
      <c r="L837" s="5">
        <f>ohrm_timesheet_item[[#This Row],[duration]]/60/60</f>
        <v>9</v>
      </c>
      <c r="AI837" s="5"/>
      <c r="AJ837" s="5"/>
      <c r="AK837" s="5"/>
      <c r="AL837" s="5"/>
      <c r="AM837" s="5"/>
      <c r="AN837" s="5"/>
      <c r="AO837" s="5"/>
      <c r="AP837" s="5"/>
      <c r="AV837"/>
      <c r="AW837"/>
      <c r="AX837"/>
      <c r="AY837"/>
      <c r="AZ837"/>
      <c r="BA837"/>
      <c r="BB837"/>
      <c r="BC837"/>
    </row>
    <row r="838" spans="1:55" x14ac:dyDescent="0.3">
      <c r="A838">
        <v>184</v>
      </c>
      <c r="C838">
        <v>853</v>
      </c>
      <c r="D838" s="1">
        <v>44777</v>
      </c>
      <c r="E838">
        <v>32400</v>
      </c>
      <c r="F838">
        <v>1</v>
      </c>
      <c r="G838">
        <v>11</v>
      </c>
      <c r="H838">
        <v>2</v>
      </c>
      <c r="I838" t="str">
        <f>_xlfn.XLOOKUP(ohrm_timesheet_item[[#This Row],[employee_id]],hs_hr_employee[emp_number],hs_hr_employee[Employee Name],"NF",0,1)</f>
        <v>x_Ajit Singh</v>
      </c>
      <c r="J838" t="str">
        <f>_xlfn.XLOOKUP(ohrm_timesheet_item[[#This Row],[project_id]],ohrm_project[project_id],ohrm_project[name],"NF",0,1)</f>
        <v>C210701-P1 [AMERICANA-Phase1]</v>
      </c>
      <c r="K838" t="str">
        <f>_xlfn.XLOOKUP(ohrm_timesheet_item[[#This Row],[activity_id]],ohrm_project_activity[activity_id],ohrm_project_activity[name],"NF",0,1)</f>
        <v>Development</v>
      </c>
      <c r="L838" s="5">
        <f>ohrm_timesheet_item[[#This Row],[duration]]/60/60</f>
        <v>9</v>
      </c>
      <c r="AI838" s="5"/>
      <c r="AJ838" s="5"/>
      <c r="AK838" s="5"/>
      <c r="AL838" s="5"/>
      <c r="AM838" s="5"/>
      <c r="AN838" s="5"/>
      <c r="AO838" s="5"/>
      <c r="AP838" s="5"/>
      <c r="AV838"/>
      <c r="AW838"/>
      <c r="AX838"/>
      <c r="AY838"/>
      <c r="AZ838"/>
      <c r="BA838"/>
      <c r="BB838"/>
      <c r="BC838"/>
    </row>
    <row r="839" spans="1:55" x14ac:dyDescent="0.3">
      <c r="A839">
        <v>184</v>
      </c>
      <c r="C839">
        <v>854</v>
      </c>
      <c r="D839" s="1">
        <v>44778</v>
      </c>
      <c r="E839">
        <v>32400</v>
      </c>
      <c r="F839">
        <v>1</v>
      </c>
      <c r="G839">
        <v>11</v>
      </c>
      <c r="H839">
        <v>2</v>
      </c>
      <c r="I839" t="str">
        <f>_xlfn.XLOOKUP(ohrm_timesheet_item[[#This Row],[employee_id]],hs_hr_employee[emp_number],hs_hr_employee[Employee Name],"NF",0,1)</f>
        <v>x_Ajit Singh</v>
      </c>
      <c r="J839" t="str">
        <f>_xlfn.XLOOKUP(ohrm_timesheet_item[[#This Row],[project_id]],ohrm_project[project_id],ohrm_project[name],"NF",0,1)</f>
        <v>C210701-P1 [AMERICANA-Phase1]</v>
      </c>
      <c r="K839" t="str">
        <f>_xlfn.XLOOKUP(ohrm_timesheet_item[[#This Row],[activity_id]],ohrm_project_activity[activity_id],ohrm_project_activity[name],"NF",0,1)</f>
        <v>Development</v>
      </c>
      <c r="L839" s="5">
        <f>ohrm_timesheet_item[[#This Row],[duration]]/60/60</f>
        <v>9</v>
      </c>
      <c r="AI839" s="5"/>
      <c r="AJ839" s="5"/>
      <c r="AK839" s="5"/>
      <c r="AL839" s="5"/>
      <c r="AM839" s="5"/>
      <c r="AN839" s="5"/>
      <c r="AO839" s="5"/>
      <c r="AP839" s="5"/>
      <c r="AV839"/>
      <c r="AW839"/>
      <c r="AX839"/>
      <c r="AY839"/>
      <c r="AZ839"/>
      <c r="BA839"/>
      <c r="BB839"/>
      <c r="BC839"/>
    </row>
    <row r="840" spans="1:55" x14ac:dyDescent="0.3">
      <c r="A840">
        <v>248</v>
      </c>
      <c r="C840">
        <v>855</v>
      </c>
      <c r="D840" s="1">
        <v>44781</v>
      </c>
      <c r="E840">
        <v>32400</v>
      </c>
      <c r="F840">
        <v>1</v>
      </c>
      <c r="G840">
        <v>11</v>
      </c>
      <c r="H840">
        <v>2</v>
      </c>
      <c r="I840" t="str">
        <f>_xlfn.XLOOKUP(ohrm_timesheet_item[[#This Row],[employee_id]],hs_hr_employee[emp_number],hs_hr_employee[Employee Name],"NF",0,1)</f>
        <v>x_Ajit Singh</v>
      </c>
      <c r="J840" t="str">
        <f>_xlfn.XLOOKUP(ohrm_timesheet_item[[#This Row],[project_id]],ohrm_project[project_id],ohrm_project[name],"NF",0,1)</f>
        <v>C210701-P1 [AMERICANA-Phase1]</v>
      </c>
      <c r="K840" t="str">
        <f>_xlfn.XLOOKUP(ohrm_timesheet_item[[#This Row],[activity_id]],ohrm_project_activity[activity_id],ohrm_project_activity[name],"NF",0,1)</f>
        <v>Development</v>
      </c>
      <c r="L840" s="5">
        <f>ohrm_timesheet_item[[#This Row],[duration]]/60/60</f>
        <v>9</v>
      </c>
      <c r="AI840" s="5"/>
      <c r="AJ840" s="5"/>
      <c r="AK840" s="5"/>
      <c r="AL840" s="5"/>
      <c r="AM840" s="5"/>
      <c r="AN840" s="5"/>
      <c r="AO840" s="5"/>
      <c r="AP840" s="5"/>
      <c r="AV840"/>
      <c r="AW840"/>
      <c r="AX840"/>
      <c r="AY840"/>
      <c r="AZ840"/>
      <c r="BA840"/>
      <c r="BB840"/>
      <c r="BC840"/>
    </row>
    <row r="841" spans="1:55" x14ac:dyDescent="0.3">
      <c r="A841">
        <v>248</v>
      </c>
      <c r="C841">
        <v>856</v>
      </c>
      <c r="D841" s="1">
        <v>44782</v>
      </c>
      <c r="E841">
        <v>32400</v>
      </c>
      <c r="F841">
        <v>1</v>
      </c>
      <c r="G841">
        <v>11</v>
      </c>
      <c r="H841">
        <v>2</v>
      </c>
      <c r="I841" t="str">
        <f>_xlfn.XLOOKUP(ohrm_timesheet_item[[#This Row],[employee_id]],hs_hr_employee[emp_number],hs_hr_employee[Employee Name],"NF",0,1)</f>
        <v>x_Ajit Singh</v>
      </c>
      <c r="J841" t="str">
        <f>_xlfn.XLOOKUP(ohrm_timesheet_item[[#This Row],[project_id]],ohrm_project[project_id],ohrm_project[name],"NF",0,1)</f>
        <v>C210701-P1 [AMERICANA-Phase1]</v>
      </c>
      <c r="K841" t="str">
        <f>_xlfn.XLOOKUP(ohrm_timesheet_item[[#This Row],[activity_id]],ohrm_project_activity[activity_id],ohrm_project_activity[name],"NF",0,1)</f>
        <v>Development</v>
      </c>
      <c r="L841" s="5">
        <f>ohrm_timesheet_item[[#This Row],[duration]]/60/60</f>
        <v>9</v>
      </c>
      <c r="AI841" s="5"/>
      <c r="AJ841" s="5"/>
      <c r="AK841" s="5"/>
      <c r="AL841" s="5"/>
      <c r="AM841" s="5"/>
      <c r="AN841" s="5"/>
      <c r="AO841" s="5"/>
      <c r="AP841" s="5"/>
      <c r="AV841"/>
      <c r="AW841"/>
      <c r="AX841"/>
      <c r="AY841"/>
      <c r="AZ841"/>
      <c r="BA841"/>
      <c r="BB841"/>
      <c r="BC841"/>
    </row>
    <row r="842" spans="1:55" x14ac:dyDescent="0.3">
      <c r="A842">
        <v>248</v>
      </c>
      <c r="C842">
        <v>857</v>
      </c>
      <c r="D842" s="1">
        <v>44783</v>
      </c>
      <c r="E842">
        <v>32400</v>
      </c>
      <c r="F842">
        <v>1</v>
      </c>
      <c r="G842">
        <v>11</v>
      </c>
      <c r="H842">
        <v>2</v>
      </c>
      <c r="I842" t="str">
        <f>_xlfn.XLOOKUP(ohrm_timesheet_item[[#This Row],[employee_id]],hs_hr_employee[emp_number],hs_hr_employee[Employee Name],"NF",0,1)</f>
        <v>x_Ajit Singh</v>
      </c>
      <c r="J842" t="str">
        <f>_xlfn.XLOOKUP(ohrm_timesheet_item[[#This Row],[project_id]],ohrm_project[project_id],ohrm_project[name],"NF",0,1)</f>
        <v>C210701-P1 [AMERICANA-Phase1]</v>
      </c>
      <c r="K842" t="str">
        <f>_xlfn.XLOOKUP(ohrm_timesheet_item[[#This Row],[activity_id]],ohrm_project_activity[activity_id],ohrm_project_activity[name],"NF",0,1)</f>
        <v>Development</v>
      </c>
      <c r="L842" s="5">
        <f>ohrm_timesheet_item[[#This Row],[duration]]/60/60</f>
        <v>9</v>
      </c>
      <c r="AI842" s="5"/>
      <c r="AJ842" s="5"/>
      <c r="AK842" s="5"/>
      <c r="AL842" s="5"/>
      <c r="AM842" s="5"/>
      <c r="AN842" s="5"/>
      <c r="AO842" s="5"/>
      <c r="AP842" s="5"/>
      <c r="AV842"/>
      <c r="AW842"/>
      <c r="AX842"/>
      <c r="AY842"/>
      <c r="AZ842"/>
      <c r="BA842"/>
      <c r="BB842"/>
      <c r="BC842"/>
    </row>
    <row r="843" spans="1:55" x14ac:dyDescent="0.3">
      <c r="A843">
        <v>248</v>
      </c>
      <c r="C843">
        <v>858</v>
      </c>
      <c r="D843" s="1">
        <v>44784</v>
      </c>
      <c r="E843">
        <v>32400</v>
      </c>
      <c r="F843">
        <v>1</v>
      </c>
      <c r="G843">
        <v>11</v>
      </c>
      <c r="H843">
        <v>2</v>
      </c>
      <c r="I843" t="str">
        <f>_xlfn.XLOOKUP(ohrm_timesheet_item[[#This Row],[employee_id]],hs_hr_employee[emp_number],hs_hr_employee[Employee Name],"NF",0,1)</f>
        <v>x_Ajit Singh</v>
      </c>
      <c r="J843" t="str">
        <f>_xlfn.XLOOKUP(ohrm_timesheet_item[[#This Row],[project_id]],ohrm_project[project_id],ohrm_project[name],"NF",0,1)</f>
        <v>C210701-P1 [AMERICANA-Phase1]</v>
      </c>
      <c r="K843" t="str">
        <f>_xlfn.XLOOKUP(ohrm_timesheet_item[[#This Row],[activity_id]],ohrm_project_activity[activity_id],ohrm_project_activity[name],"NF",0,1)</f>
        <v>Development</v>
      </c>
      <c r="L843" s="5">
        <f>ohrm_timesheet_item[[#This Row],[duration]]/60/60</f>
        <v>9</v>
      </c>
      <c r="AI843" s="5"/>
      <c r="AJ843" s="5"/>
      <c r="AK843" s="5"/>
      <c r="AL843" s="5"/>
      <c r="AM843" s="5"/>
      <c r="AN843" s="5"/>
      <c r="AO843" s="5"/>
      <c r="AP843" s="5"/>
      <c r="AV843"/>
      <c r="AW843"/>
      <c r="AX843"/>
      <c r="AY843"/>
      <c r="AZ843"/>
      <c r="BA843"/>
      <c r="BB843"/>
      <c r="BC843"/>
    </row>
    <row r="844" spans="1:55" x14ac:dyDescent="0.3">
      <c r="A844">
        <v>248</v>
      </c>
      <c r="C844">
        <v>859</v>
      </c>
      <c r="D844" s="1">
        <v>44785</v>
      </c>
      <c r="E844">
        <v>32400</v>
      </c>
      <c r="F844">
        <v>1</v>
      </c>
      <c r="G844">
        <v>11</v>
      </c>
      <c r="H844">
        <v>2</v>
      </c>
      <c r="I844" t="str">
        <f>_xlfn.XLOOKUP(ohrm_timesheet_item[[#This Row],[employee_id]],hs_hr_employee[emp_number],hs_hr_employee[Employee Name],"NF",0,1)</f>
        <v>x_Ajit Singh</v>
      </c>
      <c r="J844" t="str">
        <f>_xlfn.XLOOKUP(ohrm_timesheet_item[[#This Row],[project_id]],ohrm_project[project_id],ohrm_project[name],"NF",0,1)</f>
        <v>C210701-P1 [AMERICANA-Phase1]</v>
      </c>
      <c r="K844" t="str">
        <f>_xlfn.XLOOKUP(ohrm_timesheet_item[[#This Row],[activity_id]],ohrm_project_activity[activity_id],ohrm_project_activity[name],"NF",0,1)</f>
        <v>Development</v>
      </c>
      <c r="L844" s="5">
        <f>ohrm_timesheet_item[[#This Row],[duration]]/60/60</f>
        <v>9</v>
      </c>
      <c r="AI844" s="5"/>
      <c r="AJ844" s="5"/>
      <c r="AK844" s="5"/>
      <c r="AL844" s="5"/>
      <c r="AM844" s="5"/>
      <c r="AN844" s="5"/>
      <c r="AO844" s="5"/>
      <c r="AP844" s="5"/>
      <c r="AV844"/>
      <c r="AW844"/>
      <c r="AX844"/>
      <c r="AY844"/>
      <c r="AZ844"/>
      <c r="BA844"/>
      <c r="BB844"/>
      <c r="BC844"/>
    </row>
    <row r="845" spans="1:55" x14ac:dyDescent="0.3">
      <c r="A845">
        <v>247</v>
      </c>
      <c r="C845">
        <v>860</v>
      </c>
      <c r="D845" s="1">
        <v>44788</v>
      </c>
      <c r="E845">
        <v>32400</v>
      </c>
      <c r="F845">
        <v>1</v>
      </c>
      <c r="G845">
        <v>11</v>
      </c>
      <c r="H845">
        <v>2</v>
      </c>
      <c r="I845" t="str">
        <f>_xlfn.XLOOKUP(ohrm_timesheet_item[[#This Row],[employee_id]],hs_hr_employee[emp_number],hs_hr_employee[Employee Name],"NF",0,1)</f>
        <v>x_Ajit Singh</v>
      </c>
      <c r="J845" t="str">
        <f>_xlfn.XLOOKUP(ohrm_timesheet_item[[#This Row],[project_id]],ohrm_project[project_id],ohrm_project[name],"NF",0,1)</f>
        <v>C210701-P1 [AMERICANA-Phase1]</v>
      </c>
      <c r="K845" t="str">
        <f>_xlfn.XLOOKUP(ohrm_timesheet_item[[#This Row],[activity_id]],ohrm_project_activity[activity_id],ohrm_project_activity[name],"NF",0,1)</f>
        <v>Development</v>
      </c>
      <c r="L845" s="5">
        <f>ohrm_timesheet_item[[#This Row],[duration]]/60/60</f>
        <v>9</v>
      </c>
      <c r="AI845" s="5"/>
      <c r="AJ845" s="5"/>
      <c r="AK845" s="5"/>
      <c r="AL845" s="5"/>
      <c r="AM845" s="5"/>
      <c r="AN845" s="5"/>
      <c r="AO845" s="5"/>
      <c r="AP845" s="5"/>
      <c r="AV845"/>
      <c r="AW845"/>
      <c r="AX845"/>
      <c r="AY845"/>
      <c r="AZ845"/>
      <c r="BA845"/>
      <c r="BB845"/>
      <c r="BC845"/>
    </row>
    <row r="846" spans="1:55" x14ac:dyDescent="0.3">
      <c r="A846">
        <v>247</v>
      </c>
      <c r="C846">
        <v>861</v>
      </c>
      <c r="D846" s="1">
        <v>44789</v>
      </c>
      <c r="E846">
        <v>32400</v>
      </c>
      <c r="F846">
        <v>1</v>
      </c>
      <c r="G846">
        <v>11</v>
      </c>
      <c r="H846">
        <v>2</v>
      </c>
      <c r="I846" t="str">
        <f>_xlfn.XLOOKUP(ohrm_timesheet_item[[#This Row],[employee_id]],hs_hr_employee[emp_number],hs_hr_employee[Employee Name],"NF",0,1)</f>
        <v>x_Ajit Singh</v>
      </c>
      <c r="J846" t="str">
        <f>_xlfn.XLOOKUP(ohrm_timesheet_item[[#This Row],[project_id]],ohrm_project[project_id],ohrm_project[name],"NF",0,1)</f>
        <v>C210701-P1 [AMERICANA-Phase1]</v>
      </c>
      <c r="K846" t="str">
        <f>_xlfn.XLOOKUP(ohrm_timesheet_item[[#This Row],[activity_id]],ohrm_project_activity[activity_id],ohrm_project_activity[name],"NF",0,1)</f>
        <v>Development</v>
      </c>
      <c r="L846" s="5">
        <f>ohrm_timesheet_item[[#This Row],[duration]]/60/60</f>
        <v>9</v>
      </c>
      <c r="AI846" s="5"/>
      <c r="AJ846" s="5"/>
      <c r="AK846" s="5"/>
      <c r="AL846" s="5"/>
      <c r="AM846" s="5"/>
      <c r="AN846" s="5"/>
      <c r="AO846" s="5"/>
      <c r="AP846" s="5"/>
      <c r="AV846"/>
      <c r="AW846"/>
      <c r="AX846"/>
      <c r="AY846"/>
      <c r="AZ846"/>
      <c r="BA846"/>
      <c r="BB846"/>
      <c r="BC846"/>
    </row>
    <row r="847" spans="1:55" x14ac:dyDescent="0.3">
      <c r="A847">
        <v>247</v>
      </c>
      <c r="C847">
        <v>862</v>
      </c>
      <c r="D847" s="1">
        <v>44790</v>
      </c>
      <c r="E847">
        <v>32400</v>
      </c>
      <c r="F847">
        <v>1</v>
      </c>
      <c r="G847">
        <v>11</v>
      </c>
      <c r="H847">
        <v>2</v>
      </c>
      <c r="I847" t="str">
        <f>_xlfn.XLOOKUP(ohrm_timesheet_item[[#This Row],[employee_id]],hs_hr_employee[emp_number],hs_hr_employee[Employee Name],"NF",0,1)</f>
        <v>x_Ajit Singh</v>
      </c>
      <c r="J847" t="str">
        <f>_xlfn.XLOOKUP(ohrm_timesheet_item[[#This Row],[project_id]],ohrm_project[project_id],ohrm_project[name],"NF",0,1)</f>
        <v>C210701-P1 [AMERICANA-Phase1]</v>
      </c>
      <c r="K847" t="str">
        <f>_xlfn.XLOOKUP(ohrm_timesheet_item[[#This Row],[activity_id]],ohrm_project_activity[activity_id],ohrm_project_activity[name],"NF",0,1)</f>
        <v>Development</v>
      </c>
      <c r="L847" s="5">
        <f>ohrm_timesheet_item[[#This Row],[duration]]/60/60</f>
        <v>9</v>
      </c>
      <c r="AI847" s="5"/>
      <c r="AJ847" s="5"/>
      <c r="AK847" s="5"/>
      <c r="AL847" s="5"/>
      <c r="AM847" s="5"/>
      <c r="AN847" s="5"/>
      <c r="AO847" s="5"/>
      <c r="AP847" s="5"/>
      <c r="AV847"/>
      <c r="AW847"/>
      <c r="AX847"/>
      <c r="AY847"/>
      <c r="AZ847"/>
      <c r="BA847"/>
      <c r="BB847"/>
      <c r="BC847"/>
    </row>
    <row r="848" spans="1:55" x14ac:dyDescent="0.3">
      <c r="A848">
        <v>247</v>
      </c>
      <c r="C848">
        <v>863</v>
      </c>
      <c r="D848" s="1">
        <v>44791</v>
      </c>
      <c r="E848">
        <v>32400</v>
      </c>
      <c r="F848">
        <v>1</v>
      </c>
      <c r="G848">
        <v>11</v>
      </c>
      <c r="H848">
        <v>2</v>
      </c>
      <c r="I848" t="str">
        <f>_xlfn.XLOOKUP(ohrm_timesheet_item[[#This Row],[employee_id]],hs_hr_employee[emp_number],hs_hr_employee[Employee Name],"NF",0,1)</f>
        <v>x_Ajit Singh</v>
      </c>
      <c r="J848" t="str">
        <f>_xlfn.XLOOKUP(ohrm_timesheet_item[[#This Row],[project_id]],ohrm_project[project_id],ohrm_project[name],"NF",0,1)</f>
        <v>C210701-P1 [AMERICANA-Phase1]</v>
      </c>
      <c r="K848" t="str">
        <f>_xlfn.XLOOKUP(ohrm_timesheet_item[[#This Row],[activity_id]],ohrm_project_activity[activity_id],ohrm_project_activity[name],"NF",0,1)</f>
        <v>Development</v>
      </c>
      <c r="L848" s="5">
        <f>ohrm_timesheet_item[[#This Row],[duration]]/60/60</f>
        <v>9</v>
      </c>
      <c r="AI848" s="5"/>
      <c r="AJ848" s="5"/>
      <c r="AK848" s="5"/>
      <c r="AL848" s="5"/>
      <c r="AM848" s="5"/>
      <c r="AN848" s="5"/>
      <c r="AO848" s="5"/>
      <c r="AP848" s="5"/>
      <c r="AV848"/>
      <c r="AW848"/>
      <c r="AX848"/>
      <c r="AY848"/>
      <c r="AZ848"/>
      <c r="BA848"/>
      <c r="BB848"/>
      <c r="BC848"/>
    </row>
    <row r="849" spans="1:55" x14ac:dyDescent="0.3">
      <c r="A849">
        <v>247</v>
      </c>
      <c r="C849">
        <v>864</v>
      </c>
      <c r="D849" s="1">
        <v>44792</v>
      </c>
      <c r="E849">
        <v>32400</v>
      </c>
      <c r="F849">
        <v>1</v>
      </c>
      <c r="G849">
        <v>11</v>
      </c>
      <c r="H849">
        <v>2</v>
      </c>
      <c r="I849" t="str">
        <f>_xlfn.XLOOKUP(ohrm_timesheet_item[[#This Row],[employee_id]],hs_hr_employee[emp_number],hs_hr_employee[Employee Name],"NF",0,1)</f>
        <v>x_Ajit Singh</v>
      </c>
      <c r="J849" t="str">
        <f>_xlfn.XLOOKUP(ohrm_timesheet_item[[#This Row],[project_id]],ohrm_project[project_id],ohrm_project[name],"NF",0,1)</f>
        <v>C210701-P1 [AMERICANA-Phase1]</v>
      </c>
      <c r="K849" t="str">
        <f>_xlfn.XLOOKUP(ohrm_timesheet_item[[#This Row],[activity_id]],ohrm_project_activity[activity_id],ohrm_project_activity[name],"NF",0,1)</f>
        <v>Development</v>
      </c>
      <c r="L849" s="5">
        <f>ohrm_timesheet_item[[#This Row],[duration]]/60/60</f>
        <v>9</v>
      </c>
      <c r="AI849" s="5"/>
      <c r="AJ849" s="5"/>
      <c r="AK849" s="5"/>
      <c r="AL849" s="5"/>
      <c r="AM849" s="5"/>
      <c r="AN849" s="5"/>
      <c r="AO849" s="5"/>
      <c r="AP849" s="5"/>
      <c r="AV849"/>
      <c r="AW849"/>
      <c r="AX849"/>
      <c r="AY849"/>
      <c r="AZ849"/>
      <c r="BA849"/>
      <c r="BB849"/>
      <c r="BC849"/>
    </row>
    <row r="850" spans="1:55" x14ac:dyDescent="0.3">
      <c r="A850">
        <v>246</v>
      </c>
      <c r="C850">
        <v>865</v>
      </c>
      <c r="D850" s="1">
        <v>44795</v>
      </c>
      <c r="E850">
        <v>32400</v>
      </c>
      <c r="F850">
        <v>1</v>
      </c>
      <c r="G850">
        <v>11</v>
      </c>
      <c r="H850">
        <v>2</v>
      </c>
      <c r="I850" t="str">
        <f>_xlfn.XLOOKUP(ohrm_timesheet_item[[#This Row],[employee_id]],hs_hr_employee[emp_number],hs_hr_employee[Employee Name],"NF",0,1)</f>
        <v>x_Ajit Singh</v>
      </c>
      <c r="J850" t="str">
        <f>_xlfn.XLOOKUP(ohrm_timesheet_item[[#This Row],[project_id]],ohrm_project[project_id],ohrm_project[name],"NF",0,1)</f>
        <v>C210701-P1 [AMERICANA-Phase1]</v>
      </c>
      <c r="K850" t="str">
        <f>_xlfn.XLOOKUP(ohrm_timesheet_item[[#This Row],[activity_id]],ohrm_project_activity[activity_id],ohrm_project_activity[name],"NF",0,1)</f>
        <v>Development</v>
      </c>
      <c r="L850" s="5">
        <f>ohrm_timesheet_item[[#This Row],[duration]]/60/60</f>
        <v>9</v>
      </c>
      <c r="AI850" s="5"/>
      <c r="AJ850" s="5"/>
      <c r="AK850" s="5"/>
      <c r="AL850" s="5"/>
      <c r="AM850" s="5"/>
      <c r="AN850" s="5"/>
      <c r="AO850" s="5"/>
      <c r="AP850" s="5"/>
      <c r="AV850"/>
      <c r="AW850"/>
      <c r="AX850"/>
      <c r="AY850"/>
      <c r="AZ850"/>
      <c r="BA850"/>
      <c r="BB850"/>
      <c r="BC850"/>
    </row>
    <row r="851" spans="1:55" x14ac:dyDescent="0.3">
      <c r="A851">
        <v>246</v>
      </c>
      <c r="C851">
        <v>866</v>
      </c>
      <c r="D851" s="1">
        <v>44796</v>
      </c>
      <c r="E851">
        <v>32400</v>
      </c>
      <c r="F851">
        <v>1</v>
      </c>
      <c r="G851">
        <v>11</v>
      </c>
      <c r="H851">
        <v>2</v>
      </c>
      <c r="I851" t="str">
        <f>_xlfn.XLOOKUP(ohrm_timesheet_item[[#This Row],[employee_id]],hs_hr_employee[emp_number],hs_hr_employee[Employee Name],"NF",0,1)</f>
        <v>x_Ajit Singh</v>
      </c>
      <c r="J851" t="str">
        <f>_xlfn.XLOOKUP(ohrm_timesheet_item[[#This Row],[project_id]],ohrm_project[project_id],ohrm_project[name],"NF",0,1)</f>
        <v>C210701-P1 [AMERICANA-Phase1]</v>
      </c>
      <c r="K851" t="str">
        <f>_xlfn.XLOOKUP(ohrm_timesheet_item[[#This Row],[activity_id]],ohrm_project_activity[activity_id],ohrm_project_activity[name],"NF",0,1)</f>
        <v>Development</v>
      </c>
      <c r="L851" s="5">
        <f>ohrm_timesheet_item[[#This Row],[duration]]/60/60</f>
        <v>9</v>
      </c>
      <c r="AI851" s="5"/>
      <c r="AJ851" s="5"/>
      <c r="AK851" s="5"/>
      <c r="AL851" s="5"/>
      <c r="AM851" s="5"/>
      <c r="AN851" s="5"/>
      <c r="AO851" s="5"/>
      <c r="AP851" s="5"/>
      <c r="AV851"/>
      <c r="AW851"/>
      <c r="AX851"/>
      <c r="AY851"/>
      <c r="AZ851"/>
      <c r="BA851"/>
      <c r="BB851"/>
      <c r="BC851"/>
    </row>
    <row r="852" spans="1:55" x14ac:dyDescent="0.3">
      <c r="A852">
        <v>246</v>
      </c>
      <c r="C852">
        <v>867</v>
      </c>
      <c r="D852" s="1">
        <v>44797</v>
      </c>
      <c r="E852">
        <v>32400</v>
      </c>
      <c r="F852">
        <v>1</v>
      </c>
      <c r="G852">
        <v>11</v>
      </c>
      <c r="H852">
        <v>2</v>
      </c>
      <c r="I852" t="str">
        <f>_xlfn.XLOOKUP(ohrm_timesheet_item[[#This Row],[employee_id]],hs_hr_employee[emp_number],hs_hr_employee[Employee Name],"NF",0,1)</f>
        <v>x_Ajit Singh</v>
      </c>
      <c r="J852" t="str">
        <f>_xlfn.XLOOKUP(ohrm_timesheet_item[[#This Row],[project_id]],ohrm_project[project_id],ohrm_project[name],"NF",0,1)</f>
        <v>C210701-P1 [AMERICANA-Phase1]</v>
      </c>
      <c r="K852" t="str">
        <f>_xlfn.XLOOKUP(ohrm_timesheet_item[[#This Row],[activity_id]],ohrm_project_activity[activity_id],ohrm_project_activity[name],"NF",0,1)</f>
        <v>Development</v>
      </c>
      <c r="L852" s="5">
        <f>ohrm_timesheet_item[[#This Row],[duration]]/60/60</f>
        <v>9</v>
      </c>
      <c r="AI852" s="5"/>
      <c r="AJ852" s="5"/>
      <c r="AK852" s="5"/>
      <c r="AL852" s="5"/>
      <c r="AM852" s="5"/>
      <c r="AN852" s="5"/>
      <c r="AO852" s="5"/>
      <c r="AP852" s="5"/>
      <c r="AV852"/>
      <c r="AW852"/>
      <c r="AX852"/>
      <c r="AY852"/>
      <c r="AZ852"/>
      <c r="BA852"/>
      <c r="BB852"/>
      <c r="BC852"/>
    </row>
    <row r="853" spans="1:55" x14ac:dyDescent="0.3">
      <c r="A853">
        <v>246</v>
      </c>
      <c r="C853">
        <v>868</v>
      </c>
      <c r="D853" s="1">
        <v>44798</v>
      </c>
      <c r="E853">
        <v>32400</v>
      </c>
      <c r="F853">
        <v>1</v>
      </c>
      <c r="G853">
        <v>11</v>
      </c>
      <c r="H853">
        <v>2</v>
      </c>
      <c r="I853" t="str">
        <f>_xlfn.XLOOKUP(ohrm_timesheet_item[[#This Row],[employee_id]],hs_hr_employee[emp_number],hs_hr_employee[Employee Name],"NF",0,1)</f>
        <v>x_Ajit Singh</v>
      </c>
      <c r="J853" t="str">
        <f>_xlfn.XLOOKUP(ohrm_timesheet_item[[#This Row],[project_id]],ohrm_project[project_id],ohrm_project[name],"NF",0,1)</f>
        <v>C210701-P1 [AMERICANA-Phase1]</v>
      </c>
      <c r="K853" t="str">
        <f>_xlfn.XLOOKUP(ohrm_timesheet_item[[#This Row],[activity_id]],ohrm_project_activity[activity_id],ohrm_project_activity[name],"NF",0,1)</f>
        <v>Development</v>
      </c>
      <c r="L853" s="5">
        <f>ohrm_timesheet_item[[#This Row],[duration]]/60/60</f>
        <v>9</v>
      </c>
      <c r="AI853" s="5"/>
      <c r="AJ853" s="5"/>
      <c r="AK853" s="5"/>
      <c r="AL853" s="5"/>
      <c r="AM853" s="5"/>
      <c r="AN853" s="5"/>
      <c r="AO853" s="5"/>
      <c r="AP853" s="5"/>
      <c r="AV853"/>
      <c r="AW853"/>
      <c r="AX853"/>
      <c r="AY853"/>
      <c r="AZ853"/>
      <c r="BA853"/>
      <c r="BB853"/>
      <c r="BC853"/>
    </row>
    <row r="854" spans="1:55" x14ac:dyDescent="0.3">
      <c r="A854">
        <v>246</v>
      </c>
      <c r="C854">
        <v>869</v>
      </c>
      <c r="D854" s="1">
        <v>44799</v>
      </c>
      <c r="E854">
        <v>32400</v>
      </c>
      <c r="F854">
        <v>1</v>
      </c>
      <c r="G854">
        <v>11</v>
      </c>
      <c r="H854">
        <v>2</v>
      </c>
      <c r="I854" t="str">
        <f>_xlfn.XLOOKUP(ohrm_timesheet_item[[#This Row],[employee_id]],hs_hr_employee[emp_number],hs_hr_employee[Employee Name],"NF",0,1)</f>
        <v>x_Ajit Singh</v>
      </c>
      <c r="J854" t="str">
        <f>_xlfn.XLOOKUP(ohrm_timesheet_item[[#This Row],[project_id]],ohrm_project[project_id],ohrm_project[name],"NF",0,1)</f>
        <v>C210701-P1 [AMERICANA-Phase1]</v>
      </c>
      <c r="K854" t="str">
        <f>_xlfn.XLOOKUP(ohrm_timesheet_item[[#This Row],[activity_id]],ohrm_project_activity[activity_id],ohrm_project_activity[name],"NF",0,1)</f>
        <v>Development</v>
      </c>
      <c r="L854" s="5">
        <f>ohrm_timesheet_item[[#This Row],[duration]]/60/60</f>
        <v>9</v>
      </c>
      <c r="AI854" s="5"/>
      <c r="AJ854" s="5"/>
      <c r="AK854" s="5"/>
      <c r="AL854" s="5"/>
      <c r="AM854" s="5"/>
      <c r="AN854" s="5"/>
      <c r="AO854" s="5"/>
      <c r="AP854" s="5"/>
      <c r="AV854"/>
      <c r="AW854"/>
      <c r="AX854"/>
      <c r="AY854"/>
      <c r="AZ854"/>
      <c r="BA854"/>
      <c r="BB854"/>
      <c r="BC854"/>
    </row>
    <row r="855" spans="1:55" x14ac:dyDescent="0.3">
      <c r="A855">
        <v>245</v>
      </c>
      <c r="C855">
        <v>870</v>
      </c>
      <c r="D855" s="1">
        <v>44802</v>
      </c>
      <c r="E855">
        <v>32400</v>
      </c>
      <c r="F855">
        <v>1</v>
      </c>
      <c r="G855">
        <v>11</v>
      </c>
      <c r="H855">
        <v>2</v>
      </c>
      <c r="I855" t="str">
        <f>_xlfn.XLOOKUP(ohrm_timesheet_item[[#This Row],[employee_id]],hs_hr_employee[emp_number],hs_hr_employee[Employee Name],"NF",0,1)</f>
        <v>x_Ajit Singh</v>
      </c>
      <c r="J855" t="str">
        <f>_xlfn.XLOOKUP(ohrm_timesheet_item[[#This Row],[project_id]],ohrm_project[project_id],ohrm_project[name],"NF",0,1)</f>
        <v>C210701-P1 [AMERICANA-Phase1]</v>
      </c>
      <c r="K855" t="str">
        <f>_xlfn.XLOOKUP(ohrm_timesheet_item[[#This Row],[activity_id]],ohrm_project_activity[activity_id],ohrm_project_activity[name],"NF",0,1)</f>
        <v>Development</v>
      </c>
      <c r="L855" s="5">
        <f>ohrm_timesheet_item[[#This Row],[duration]]/60/60</f>
        <v>9</v>
      </c>
      <c r="AI855" s="5"/>
      <c r="AJ855" s="5"/>
      <c r="AK855" s="5"/>
      <c r="AL855" s="5"/>
      <c r="AM855" s="5"/>
      <c r="AN855" s="5"/>
      <c r="AO855" s="5"/>
      <c r="AP855" s="5"/>
      <c r="AV855"/>
      <c r="AW855"/>
      <c r="AX855"/>
      <c r="AY855"/>
      <c r="AZ855"/>
      <c r="BA855"/>
      <c r="BB855"/>
      <c r="BC855"/>
    </row>
    <row r="856" spans="1:55" x14ac:dyDescent="0.3">
      <c r="A856">
        <v>245</v>
      </c>
      <c r="C856">
        <v>871</v>
      </c>
      <c r="D856" s="1">
        <v>44803</v>
      </c>
      <c r="E856">
        <v>32400</v>
      </c>
      <c r="F856">
        <v>1</v>
      </c>
      <c r="G856">
        <v>11</v>
      </c>
      <c r="H856">
        <v>2</v>
      </c>
      <c r="I856" t="str">
        <f>_xlfn.XLOOKUP(ohrm_timesheet_item[[#This Row],[employee_id]],hs_hr_employee[emp_number],hs_hr_employee[Employee Name],"NF",0,1)</f>
        <v>x_Ajit Singh</v>
      </c>
      <c r="J856" t="str">
        <f>_xlfn.XLOOKUP(ohrm_timesheet_item[[#This Row],[project_id]],ohrm_project[project_id],ohrm_project[name],"NF",0,1)</f>
        <v>C210701-P1 [AMERICANA-Phase1]</v>
      </c>
      <c r="K856" t="str">
        <f>_xlfn.XLOOKUP(ohrm_timesheet_item[[#This Row],[activity_id]],ohrm_project_activity[activity_id],ohrm_project_activity[name],"NF",0,1)</f>
        <v>Development</v>
      </c>
      <c r="L856" s="5">
        <f>ohrm_timesheet_item[[#This Row],[duration]]/60/60</f>
        <v>9</v>
      </c>
      <c r="AI856" s="5"/>
      <c r="AJ856" s="5"/>
      <c r="AK856" s="5"/>
      <c r="AL856" s="5"/>
      <c r="AM856" s="5"/>
      <c r="AN856" s="5"/>
      <c r="AO856" s="5"/>
      <c r="AP856" s="5"/>
      <c r="AV856"/>
      <c r="AW856"/>
      <c r="AX856"/>
      <c r="AY856"/>
      <c r="AZ856"/>
      <c r="BA856"/>
      <c r="BB856"/>
      <c r="BC856"/>
    </row>
    <row r="857" spans="1:55" x14ac:dyDescent="0.3">
      <c r="A857">
        <v>245</v>
      </c>
      <c r="C857">
        <v>872</v>
      </c>
      <c r="D857" s="1">
        <v>44804</v>
      </c>
      <c r="E857">
        <v>32400</v>
      </c>
      <c r="F857">
        <v>1</v>
      </c>
      <c r="G857">
        <v>11</v>
      </c>
      <c r="H857">
        <v>2</v>
      </c>
      <c r="I857" t="str">
        <f>_xlfn.XLOOKUP(ohrm_timesheet_item[[#This Row],[employee_id]],hs_hr_employee[emp_number],hs_hr_employee[Employee Name],"NF",0,1)</f>
        <v>x_Ajit Singh</v>
      </c>
      <c r="J857" t="str">
        <f>_xlfn.XLOOKUP(ohrm_timesheet_item[[#This Row],[project_id]],ohrm_project[project_id],ohrm_project[name],"NF",0,1)</f>
        <v>C210701-P1 [AMERICANA-Phase1]</v>
      </c>
      <c r="K857" t="str">
        <f>_xlfn.XLOOKUP(ohrm_timesheet_item[[#This Row],[activity_id]],ohrm_project_activity[activity_id],ohrm_project_activity[name],"NF",0,1)</f>
        <v>Development</v>
      </c>
      <c r="L857" s="5">
        <f>ohrm_timesheet_item[[#This Row],[duration]]/60/60</f>
        <v>9</v>
      </c>
      <c r="AI857" s="5"/>
      <c r="AJ857" s="5"/>
      <c r="AK857" s="5"/>
      <c r="AL857" s="5"/>
      <c r="AM857" s="5"/>
      <c r="AN857" s="5"/>
      <c r="AO857" s="5"/>
      <c r="AP857" s="5"/>
      <c r="AV857"/>
      <c r="AW857"/>
      <c r="AX857"/>
      <c r="AY857"/>
      <c r="AZ857"/>
      <c r="BA857"/>
      <c r="BB857"/>
      <c r="BC857"/>
    </row>
    <row r="858" spans="1:55" x14ac:dyDescent="0.3">
      <c r="A858">
        <v>245</v>
      </c>
      <c r="C858">
        <v>873</v>
      </c>
      <c r="D858" s="1">
        <v>44805</v>
      </c>
      <c r="E858">
        <v>32400</v>
      </c>
      <c r="F858">
        <v>1</v>
      </c>
      <c r="G858">
        <v>11</v>
      </c>
      <c r="H858">
        <v>2</v>
      </c>
      <c r="I858" t="str">
        <f>_xlfn.XLOOKUP(ohrm_timesheet_item[[#This Row],[employee_id]],hs_hr_employee[emp_number],hs_hr_employee[Employee Name],"NF",0,1)</f>
        <v>x_Ajit Singh</v>
      </c>
      <c r="J858" t="str">
        <f>_xlfn.XLOOKUP(ohrm_timesheet_item[[#This Row],[project_id]],ohrm_project[project_id],ohrm_project[name],"NF",0,1)</f>
        <v>C210701-P1 [AMERICANA-Phase1]</v>
      </c>
      <c r="K858" t="str">
        <f>_xlfn.XLOOKUP(ohrm_timesheet_item[[#This Row],[activity_id]],ohrm_project_activity[activity_id],ohrm_project_activity[name],"NF",0,1)</f>
        <v>Development</v>
      </c>
      <c r="L858" s="5">
        <f>ohrm_timesheet_item[[#This Row],[duration]]/60/60</f>
        <v>9</v>
      </c>
      <c r="AM858" s="5"/>
      <c r="AN858" s="5"/>
      <c r="AO858" s="5"/>
      <c r="AP858" s="5"/>
      <c r="AZ858"/>
      <c r="BA858"/>
      <c r="BB858"/>
      <c r="BC858"/>
    </row>
    <row r="859" spans="1:55" x14ac:dyDescent="0.3">
      <c r="A859">
        <v>245</v>
      </c>
      <c r="C859">
        <v>874</v>
      </c>
      <c r="D859" s="1">
        <v>44806</v>
      </c>
      <c r="E859">
        <v>32400</v>
      </c>
      <c r="F859">
        <v>1</v>
      </c>
      <c r="G859">
        <v>11</v>
      </c>
      <c r="H859">
        <v>2</v>
      </c>
      <c r="I859" t="str">
        <f>_xlfn.XLOOKUP(ohrm_timesheet_item[[#This Row],[employee_id]],hs_hr_employee[emp_number],hs_hr_employee[Employee Name],"NF",0,1)</f>
        <v>x_Ajit Singh</v>
      </c>
      <c r="J859" t="str">
        <f>_xlfn.XLOOKUP(ohrm_timesheet_item[[#This Row],[project_id]],ohrm_project[project_id],ohrm_project[name],"NF",0,1)</f>
        <v>C210701-P1 [AMERICANA-Phase1]</v>
      </c>
      <c r="K859" t="str">
        <f>_xlfn.XLOOKUP(ohrm_timesheet_item[[#This Row],[activity_id]],ohrm_project_activity[activity_id],ohrm_project_activity[name],"NF",0,1)</f>
        <v>Development</v>
      </c>
      <c r="L859" s="5">
        <f>ohrm_timesheet_item[[#This Row],[duration]]/60/60</f>
        <v>9</v>
      </c>
      <c r="AM859" s="5"/>
      <c r="AN859" s="5"/>
      <c r="AO859" s="5"/>
      <c r="AP859" s="5"/>
      <c r="AZ859"/>
      <c r="BA859"/>
      <c r="BB859"/>
      <c r="BC859"/>
    </row>
    <row r="860" spans="1:55" x14ac:dyDescent="0.3">
      <c r="A860">
        <v>253</v>
      </c>
      <c r="B860" t="s">
        <v>932</v>
      </c>
      <c r="C860">
        <v>875</v>
      </c>
      <c r="D860" s="1">
        <v>44781</v>
      </c>
      <c r="E860">
        <v>32400</v>
      </c>
      <c r="F860">
        <v>3</v>
      </c>
      <c r="G860">
        <v>14</v>
      </c>
      <c r="H860">
        <v>23</v>
      </c>
      <c r="I860" t="str">
        <f>_xlfn.XLOOKUP(ohrm_timesheet_item[[#This Row],[employee_id]],hs_hr_employee[emp_number],hs_hr_employee[Employee Name],"NF",0,1)</f>
        <v>Amol Jalda</v>
      </c>
      <c r="J860" t="str">
        <f>_xlfn.XLOOKUP(ohrm_timesheet_item[[#This Row],[project_id]],ohrm_project[project_id],ohrm_project[name],"NF",0,1)</f>
        <v>C220402-P1 [JAKSON-AD-M365]</v>
      </c>
      <c r="K860" t="str">
        <f>_xlfn.XLOOKUP(ohrm_timesheet_item[[#This Row],[activity_id]],ohrm_project_activity[activity_id],ohrm_project_activity[name],"NF",0,1)</f>
        <v>Training</v>
      </c>
      <c r="L860" s="5">
        <f>ohrm_timesheet_item[[#This Row],[duration]]/60/60</f>
        <v>9</v>
      </c>
      <c r="AM860" s="5"/>
      <c r="AN860" s="5"/>
      <c r="AO860" s="5"/>
      <c r="AP860" s="5"/>
      <c r="AZ860"/>
      <c r="BA860"/>
      <c r="BB860"/>
      <c r="BC860"/>
    </row>
    <row r="861" spans="1:55" x14ac:dyDescent="0.3">
      <c r="A861">
        <v>253</v>
      </c>
      <c r="B861" t="s">
        <v>932</v>
      </c>
      <c r="C861">
        <v>876</v>
      </c>
      <c r="D861" s="1">
        <v>44782</v>
      </c>
      <c r="E861">
        <v>32400</v>
      </c>
      <c r="F861">
        <v>3</v>
      </c>
      <c r="G861">
        <v>14</v>
      </c>
      <c r="H861">
        <v>23</v>
      </c>
      <c r="I861" t="str">
        <f>_xlfn.XLOOKUP(ohrm_timesheet_item[[#This Row],[employee_id]],hs_hr_employee[emp_number],hs_hr_employee[Employee Name],"NF",0,1)</f>
        <v>Amol Jalda</v>
      </c>
      <c r="J861" t="str">
        <f>_xlfn.XLOOKUP(ohrm_timesheet_item[[#This Row],[project_id]],ohrm_project[project_id],ohrm_project[name],"NF",0,1)</f>
        <v>C220402-P1 [JAKSON-AD-M365]</v>
      </c>
      <c r="K861" t="str">
        <f>_xlfn.XLOOKUP(ohrm_timesheet_item[[#This Row],[activity_id]],ohrm_project_activity[activity_id],ohrm_project_activity[name],"NF",0,1)</f>
        <v>Training</v>
      </c>
      <c r="L861" s="5">
        <f>ohrm_timesheet_item[[#This Row],[duration]]/60/60</f>
        <v>9</v>
      </c>
      <c r="AM861" s="5"/>
      <c r="AN861" s="5"/>
      <c r="AO861" s="5"/>
      <c r="AP861" s="5"/>
      <c r="AZ861"/>
      <c r="BA861"/>
      <c r="BB861"/>
      <c r="BC861"/>
    </row>
    <row r="862" spans="1:55" x14ac:dyDescent="0.3">
      <c r="A862">
        <v>253</v>
      </c>
      <c r="B862" t="s">
        <v>932</v>
      </c>
      <c r="C862">
        <v>877</v>
      </c>
      <c r="D862" s="1">
        <v>44783</v>
      </c>
      <c r="E862">
        <v>32400</v>
      </c>
      <c r="F862">
        <v>3</v>
      </c>
      <c r="G862">
        <v>14</v>
      </c>
      <c r="H862">
        <v>23</v>
      </c>
      <c r="I862" t="str">
        <f>_xlfn.XLOOKUP(ohrm_timesheet_item[[#This Row],[employee_id]],hs_hr_employee[emp_number],hs_hr_employee[Employee Name],"NF",0,1)</f>
        <v>Amol Jalda</v>
      </c>
      <c r="J862" t="str">
        <f>_xlfn.XLOOKUP(ohrm_timesheet_item[[#This Row],[project_id]],ohrm_project[project_id],ohrm_project[name],"NF",0,1)</f>
        <v>C220402-P1 [JAKSON-AD-M365]</v>
      </c>
      <c r="K862" t="str">
        <f>_xlfn.XLOOKUP(ohrm_timesheet_item[[#This Row],[activity_id]],ohrm_project_activity[activity_id],ohrm_project_activity[name],"NF",0,1)</f>
        <v>Training</v>
      </c>
      <c r="L862" s="5">
        <f>ohrm_timesheet_item[[#This Row],[duration]]/60/60</f>
        <v>9</v>
      </c>
      <c r="AM862" s="5"/>
      <c r="AN862" s="5"/>
      <c r="AO862" s="5"/>
      <c r="AP862" s="5"/>
      <c r="AZ862"/>
      <c r="BA862"/>
      <c r="BB862"/>
      <c r="BC862"/>
    </row>
    <row r="863" spans="1:55" x14ac:dyDescent="0.3">
      <c r="A863">
        <v>253</v>
      </c>
      <c r="B863" t="s">
        <v>932</v>
      </c>
      <c r="C863">
        <v>878</v>
      </c>
      <c r="D863" s="1">
        <v>44784</v>
      </c>
      <c r="E863">
        <v>32400</v>
      </c>
      <c r="F863">
        <v>3</v>
      </c>
      <c r="G863">
        <v>14</v>
      </c>
      <c r="H863">
        <v>23</v>
      </c>
      <c r="I863" t="str">
        <f>_xlfn.XLOOKUP(ohrm_timesheet_item[[#This Row],[employee_id]],hs_hr_employee[emp_number],hs_hr_employee[Employee Name],"NF",0,1)</f>
        <v>Amol Jalda</v>
      </c>
      <c r="J863" t="str">
        <f>_xlfn.XLOOKUP(ohrm_timesheet_item[[#This Row],[project_id]],ohrm_project[project_id],ohrm_project[name],"NF",0,1)</f>
        <v>C220402-P1 [JAKSON-AD-M365]</v>
      </c>
      <c r="K863" t="str">
        <f>_xlfn.XLOOKUP(ohrm_timesheet_item[[#This Row],[activity_id]],ohrm_project_activity[activity_id],ohrm_project_activity[name],"NF",0,1)</f>
        <v>Training</v>
      </c>
      <c r="L863" s="5">
        <f>ohrm_timesheet_item[[#This Row],[duration]]/60/60</f>
        <v>9</v>
      </c>
      <c r="AM863" s="5"/>
      <c r="AN863" s="5"/>
      <c r="AO863" s="5"/>
      <c r="AP863" s="5"/>
      <c r="AZ863"/>
      <c r="BA863"/>
      <c r="BB863"/>
      <c r="BC863"/>
    </row>
    <row r="864" spans="1:55" x14ac:dyDescent="0.3">
      <c r="A864">
        <v>253</v>
      </c>
      <c r="B864" t="s">
        <v>932</v>
      </c>
      <c r="C864">
        <v>879</v>
      </c>
      <c r="D864" s="1">
        <v>44785</v>
      </c>
      <c r="E864">
        <v>32400</v>
      </c>
      <c r="F864">
        <v>3</v>
      </c>
      <c r="G864">
        <v>14</v>
      </c>
      <c r="H864">
        <v>23</v>
      </c>
      <c r="I864" t="str">
        <f>_xlfn.XLOOKUP(ohrm_timesheet_item[[#This Row],[employee_id]],hs_hr_employee[emp_number],hs_hr_employee[Employee Name],"NF",0,1)</f>
        <v>Amol Jalda</v>
      </c>
      <c r="J864" t="str">
        <f>_xlfn.XLOOKUP(ohrm_timesheet_item[[#This Row],[project_id]],ohrm_project[project_id],ohrm_project[name],"NF",0,1)</f>
        <v>C220402-P1 [JAKSON-AD-M365]</v>
      </c>
      <c r="K864" t="str">
        <f>_xlfn.XLOOKUP(ohrm_timesheet_item[[#This Row],[activity_id]],ohrm_project_activity[activity_id],ohrm_project_activity[name],"NF",0,1)</f>
        <v>Training</v>
      </c>
      <c r="L864" s="5">
        <f>ohrm_timesheet_item[[#This Row],[duration]]/60/60</f>
        <v>9</v>
      </c>
      <c r="AM864" s="5"/>
      <c r="AN864" s="5"/>
      <c r="AO864" s="5"/>
      <c r="AP864" s="5"/>
      <c r="AZ864"/>
      <c r="BA864"/>
      <c r="BB864"/>
      <c r="BC864"/>
    </row>
    <row r="865" spans="1:55" x14ac:dyDescent="0.3">
      <c r="A865">
        <v>253</v>
      </c>
      <c r="B865" t="s">
        <v>933</v>
      </c>
      <c r="C865">
        <v>880</v>
      </c>
      <c r="D865" s="1">
        <v>44786</v>
      </c>
      <c r="E865">
        <v>32400</v>
      </c>
      <c r="F865">
        <v>3</v>
      </c>
      <c r="G865">
        <v>14</v>
      </c>
      <c r="H865">
        <v>23</v>
      </c>
      <c r="I865" t="str">
        <f>_xlfn.XLOOKUP(ohrm_timesheet_item[[#This Row],[employee_id]],hs_hr_employee[emp_number],hs_hr_employee[Employee Name],"NF",0,1)</f>
        <v>Amol Jalda</v>
      </c>
      <c r="J865" t="str">
        <f>_xlfn.XLOOKUP(ohrm_timesheet_item[[#This Row],[project_id]],ohrm_project[project_id],ohrm_project[name],"NF",0,1)</f>
        <v>C220402-P1 [JAKSON-AD-M365]</v>
      </c>
      <c r="K865" t="str">
        <f>_xlfn.XLOOKUP(ohrm_timesheet_item[[#This Row],[activity_id]],ohrm_project_activity[activity_id],ohrm_project_activity[name],"NF",0,1)</f>
        <v>Training</v>
      </c>
      <c r="L865" s="5">
        <f>ohrm_timesheet_item[[#This Row],[duration]]/60/60</f>
        <v>9</v>
      </c>
      <c r="AM865" s="5"/>
      <c r="AN865" s="5"/>
      <c r="AO865" s="5"/>
      <c r="AP865" s="5"/>
      <c r="AZ865"/>
      <c r="BA865"/>
      <c r="BB865"/>
      <c r="BC865"/>
    </row>
    <row r="866" spans="1:55" x14ac:dyDescent="0.3">
      <c r="A866">
        <v>252</v>
      </c>
      <c r="B866" t="s">
        <v>934</v>
      </c>
      <c r="C866">
        <v>881</v>
      </c>
      <c r="D866" s="1">
        <v>44788</v>
      </c>
      <c r="E866">
        <v>32400</v>
      </c>
      <c r="F866">
        <v>3</v>
      </c>
      <c r="G866">
        <v>14</v>
      </c>
      <c r="H866">
        <v>23</v>
      </c>
      <c r="I866" t="str">
        <f>_xlfn.XLOOKUP(ohrm_timesheet_item[[#This Row],[employee_id]],hs_hr_employee[emp_number],hs_hr_employee[Employee Name],"NF",0,1)</f>
        <v>Amol Jalda</v>
      </c>
      <c r="J866" t="str">
        <f>_xlfn.XLOOKUP(ohrm_timesheet_item[[#This Row],[project_id]],ohrm_project[project_id],ohrm_project[name],"NF",0,1)</f>
        <v>C220402-P1 [JAKSON-AD-M365]</v>
      </c>
      <c r="K866" t="str">
        <f>_xlfn.XLOOKUP(ohrm_timesheet_item[[#This Row],[activity_id]],ohrm_project_activity[activity_id],ohrm_project_activity[name],"NF",0,1)</f>
        <v>Training</v>
      </c>
      <c r="L866" s="5">
        <f>ohrm_timesheet_item[[#This Row],[duration]]/60/60</f>
        <v>9</v>
      </c>
      <c r="AM866" s="5"/>
      <c r="AN866" s="5"/>
      <c r="AO866" s="5"/>
      <c r="AP866" s="5"/>
      <c r="AZ866"/>
      <c r="BA866"/>
      <c r="BB866"/>
      <c r="BC866"/>
    </row>
    <row r="867" spans="1:55" x14ac:dyDescent="0.3">
      <c r="A867">
        <v>252</v>
      </c>
      <c r="B867" t="s">
        <v>932</v>
      </c>
      <c r="C867">
        <v>882</v>
      </c>
      <c r="D867" s="1">
        <v>44789</v>
      </c>
      <c r="E867">
        <v>32400</v>
      </c>
      <c r="F867">
        <v>3</v>
      </c>
      <c r="G867">
        <v>14</v>
      </c>
      <c r="H867">
        <v>23</v>
      </c>
      <c r="I867" t="str">
        <f>_xlfn.XLOOKUP(ohrm_timesheet_item[[#This Row],[employee_id]],hs_hr_employee[emp_number],hs_hr_employee[Employee Name],"NF",0,1)</f>
        <v>Amol Jalda</v>
      </c>
      <c r="J867" t="str">
        <f>_xlfn.XLOOKUP(ohrm_timesheet_item[[#This Row],[project_id]],ohrm_project[project_id],ohrm_project[name],"NF",0,1)</f>
        <v>C220402-P1 [JAKSON-AD-M365]</v>
      </c>
      <c r="K867" t="str">
        <f>_xlfn.XLOOKUP(ohrm_timesheet_item[[#This Row],[activity_id]],ohrm_project_activity[activity_id],ohrm_project_activity[name],"NF",0,1)</f>
        <v>Training</v>
      </c>
      <c r="L867" s="5">
        <f>ohrm_timesheet_item[[#This Row],[duration]]/60/60</f>
        <v>9</v>
      </c>
      <c r="AM867" s="5"/>
      <c r="AN867" s="5"/>
      <c r="AO867" s="5"/>
      <c r="AP867" s="5"/>
      <c r="AZ867"/>
      <c r="BA867"/>
      <c r="BB867"/>
      <c r="BC867"/>
    </row>
    <row r="868" spans="1:55" x14ac:dyDescent="0.3">
      <c r="A868">
        <v>252</v>
      </c>
      <c r="B868" t="s">
        <v>932</v>
      </c>
      <c r="C868">
        <v>883</v>
      </c>
      <c r="D868" s="1">
        <v>44790</v>
      </c>
      <c r="E868">
        <v>32400</v>
      </c>
      <c r="F868">
        <v>3</v>
      </c>
      <c r="G868">
        <v>14</v>
      </c>
      <c r="H868">
        <v>23</v>
      </c>
      <c r="I868" t="str">
        <f>_xlfn.XLOOKUP(ohrm_timesheet_item[[#This Row],[employee_id]],hs_hr_employee[emp_number],hs_hr_employee[Employee Name],"NF",0,1)</f>
        <v>Amol Jalda</v>
      </c>
      <c r="J868" t="str">
        <f>_xlfn.XLOOKUP(ohrm_timesheet_item[[#This Row],[project_id]],ohrm_project[project_id],ohrm_project[name],"NF",0,1)</f>
        <v>C220402-P1 [JAKSON-AD-M365]</v>
      </c>
      <c r="K868" t="str">
        <f>_xlfn.XLOOKUP(ohrm_timesheet_item[[#This Row],[activity_id]],ohrm_project_activity[activity_id],ohrm_project_activity[name],"NF",0,1)</f>
        <v>Training</v>
      </c>
      <c r="L868" s="5">
        <f>ohrm_timesheet_item[[#This Row],[duration]]/60/60</f>
        <v>9</v>
      </c>
      <c r="AM868" s="5"/>
      <c r="AN868" s="5"/>
      <c r="AO868" s="5"/>
      <c r="AP868" s="5"/>
      <c r="AZ868"/>
      <c r="BA868"/>
      <c r="BB868"/>
      <c r="BC868"/>
    </row>
    <row r="869" spans="1:55" x14ac:dyDescent="0.3">
      <c r="A869">
        <v>252</v>
      </c>
      <c r="B869" t="s">
        <v>932</v>
      </c>
      <c r="C869">
        <v>884</v>
      </c>
      <c r="D869" s="1">
        <v>44791</v>
      </c>
      <c r="E869">
        <v>32400</v>
      </c>
      <c r="F869">
        <v>3</v>
      </c>
      <c r="G869">
        <v>14</v>
      </c>
      <c r="H869">
        <v>23</v>
      </c>
      <c r="I869" t="str">
        <f>_xlfn.XLOOKUP(ohrm_timesheet_item[[#This Row],[employee_id]],hs_hr_employee[emp_number],hs_hr_employee[Employee Name],"NF",0,1)</f>
        <v>Amol Jalda</v>
      </c>
      <c r="J869" t="str">
        <f>_xlfn.XLOOKUP(ohrm_timesheet_item[[#This Row],[project_id]],ohrm_project[project_id],ohrm_project[name],"NF",0,1)</f>
        <v>C220402-P1 [JAKSON-AD-M365]</v>
      </c>
      <c r="K869" t="str">
        <f>_xlfn.XLOOKUP(ohrm_timesheet_item[[#This Row],[activity_id]],ohrm_project_activity[activity_id],ohrm_project_activity[name],"NF",0,1)</f>
        <v>Training</v>
      </c>
      <c r="L869" s="5">
        <f>ohrm_timesheet_item[[#This Row],[duration]]/60/60</f>
        <v>9</v>
      </c>
      <c r="AM869" s="5"/>
      <c r="AN869" s="5"/>
      <c r="AO869" s="5"/>
      <c r="AP869" s="5"/>
      <c r="AZ869"/>
      <c r="BA869"/>
      <c r="BB869"/>
      <c r="BC869"/>
    </row>
    <row r="870" spans="1:55" x14ac:dyDescent="0.3">
      <c r="A870">
        <v>252</v>
      </c>
      <c r="B870" t="s">
        <v>932</v>
      </c>
      <c r="C870">
        <v>885</v>
      </c>
      <c r="D870" s="1">
        <v>44793</v>
      </c>
      <c r="E870">
        <v>32400</v>
      </c>
      <c r="F870">
        <v>3</v>
      </c>
      <c r="G870">
        <v>14</v>
      </c>
      <c r="H870">
        <v>23</v>
      </c>
      <c r="I870" t="str">
        <f>_xlfn.XLOOKUP(ohrm_timesheet_item[[#This Row],[employee_id]],hs_hr_employee[emp_number],hs_hr_employee[Employee Name],"NF",0,1)</f>
        <v>Amol Jalda</v>
      </c>
      <c r="J870" t="str">
        <f>_xlfn.XLOOKUP(ohrm_timesheet_item[[#This Row],[project_id]],ohrm_project[project_id],ohrm_project[name],"NF",0,1)</f>
        <v>C220402-P1 [JAKSON-AD-M365]</v>
      </c>
      <c r="K870" t="str">
        <f>_xlfn.XLOOKUP(ohrm_timesheet_item[[#This Row],[activity_id]],ohrm_project_activity[activity_id],ohrm_project_activity[name],"NF",0,1)</f>
        <v>Training</v>
      </c>
      <c r="L870" s="5">
        <f>ohrm_timesheet_item[[#This Row],[duration]]/60/60</f>
        <v>9</v>
      </c>
      <c r="AM870" s="5"/>
      <c r="AN870" s="5"/>
      <c r="AO870" s="5"/>
      <c r="AP870" s="5"/>
      <c r="AZ870"/>
      <c r="BA870"/>
      <c r="BB870"/>
      <c r="BC870"/>
    </row>
    <row r="871" spans="1:55" x14ac:dyDescent="0.3">
      <c r="A871">
        <v>252</v>
      </c>
      <c r="B871" t="s">
        <v>932</v>
      </c>
      <c r="C871">
        <v>886</v>
      </c>
      <c r="D871" s="1">
        <v>44792</v>
      </c>
      <c r="E871">
        <v>32400</v>
      </c>
      <c r="F871">
        <v>3</v>
      </c>
      <c r="G871">
        <v>14</v>
      </c>
      <c r="H871">
        <v>23</v>
      </c>
      <c r="I871" t="str">
        <f>_xlfn.XLOOKUP(ohrm_timesheet_item[[#This Row],[employee_id]],hs_hr_employee[emp_number],hs_hr_employee[Employee Name],"NF",0,1)</f>
        <v>Amol Jalda</v>
      </c>
      <c r="J871" t="str">
        <f>_xlfn.XLOOKUP(ohrm_timesheet_item[[#This Row],[project_id]],ohrm_project[project_id],ohrm_project[name],"NF",0,1)</f>
        <v>C220402-P1 [JAKSON-AD-M365]</v>
      </c>
      <c r="K871" t="str">
        <f>_xlfn.XLOOKUP(ohrm_timesheet_item[[#This Row],[activity_id]],ohrm_project_activity[activity_id],ohrm_project_activity[name],"NF",0,1)</f>
        <v>Training</v>
      </c>
      <c r="L871" s="5">
        <f>ohrm_timesheet_item[[#This Row],[duration]]/60/60</f>
        <v>9</v>
      </c>
      <c r="AM871" s="5"/>
      <c r="AN871" s="5"/>
      <c r="AO871" s="5"/>
      <c r="AP871" s="5"/>
      <c r="AZ871"/>
      <c r="BA871"/>
      <c r="BB871"/>
      <c r="BC871"/>
    </row>
    <row r="872" spans="1:55" x14ac:dyDescent="0.3">
      <c r="A872">
        <v>251</v>
      </c>
      <c r="B872" t="s">
        <v>932</v>
      </c>
      <c r="C872">
        <v>887</v>
      </c>
      <c r="D872" s="1">
        <v>44795</v>
      </c>
      <c r="E872">
        <v>32400</v>
      </c>
      <c r="F872">
        <v>3</v>
      </c>
      <c r="G872">
        <v>14</v>
      </c>
      <c r="H872">
        <v>23</v>
      </c>
      <c r="I872" t="str">
        <f>_xlfn.XLOOKUP(ohrm_timesheet_item[[#This Row],[employee_id]],hs_hr_employee[emp_number],hs_hr_employee[Employee Name],"NF",0,1)</f>
        <v>Amol Jalda</v>
      </c>
      <c r="J872" t="str">
        <f>_xlfn.XLOOKUP(ohrm_timesheet_item[[#This Row],[project_id]],ohrm_project[project_id],ohrm_project[name],"NF",0,1)</f>
        <v>C220402-P1 [JAKSON-AD-M365]</v>
      </c>
      <c r="K872" t="str">
        <f>_xlfn.XLOOKUP(ohrm_timesheet_item[[#This Row],[activity_id]],ohrm_project_activity[activity_id],ohrm_project_activity[name],"NF",0,1)</f>
        <v>Training</v>
      </c>
      <c r="L872" s="5">
        <f>ohrm_timesheet_item[[#This Row],[duration]]/60/60</f>
        <v>9</v>
      </c>
      <c r="AM872" s="5"/>
      <c r="AN872" s="5"/>
      <c r="AO872" s="5"/>
      <c r="AP872" s="5"/>
      <c r="AZ872"/>
      <c r="BA872"/>
      <c r="BB872"/>
      <c r="BC872"/>
    </row>
    <row r="873" spans="1:55" x14ac:dyDescent="0.3">
      <c r="A873">
        <v>251</v>
      </c>
      <c r="B873" t="s">
        <v>932</v>
      </c>
      <c r="C873">
        <v>888</v>
      </c>
      <c r="D873" s="1">
        <v>44796</v>
      </c>
      <c r="E873">
        <v>32400</v>
      </c>
      <c r="F873">
        <v>3</v>
      </c>
      <c r="G873">
        <v>14</v>
      </c>
      <c r="H873">
        <v>23</v>
      </c>
      <c r="I873" t="str">
        <f>_xlfn.XLOOKUP(ohrm_timesheet_item[[#This Row],[employee_id]],hs_hr_employee[emp_number],hs_hr_employee[Employee Name],"NF",0,1)</f>
        <v>Amol Jalda</v>
      </c>
      <c r="J873" t="str">
        <f>_xlfn.XLOOKUP(ohrm_timesheet_item[[#This Row],[project_id]],ohrm_project[project_id],ohrm_project[name],"NF",0,1)</f>
        <v>C220402-P1 [JAKSON-AD-M365]</v>
      </c>
      <c r="K873" t="str">
        <f>_xlfn.XLOOKUP(ohrm_timesheet_item[[#This Row],[activity_id]],ohrm_project_activity[activity_id],ohrm_project_activity[name],"NF",0,1)</f>
        <v>Training</v>
      </c>
      <c r="L873" s="5">
        <f>ohrm_timesheet_item[[#This Row],[duration]]/60/60</f>
        <v>9</v>
      </c>
      <c r="AM873" s="5"/>
      <c r="AN873" s="5"/>
      <c r="AO873" s="5"/>
      <c r="AP873" s="5"/>
      <c r="AZ873"/>
      <c r="BA873"/>
      <c r="BB873"/>
      <c r="BC873"/>
    </row>
    <row r="874" spans="1:55" x14ac:dyDescent="0.3">
      <c r="A874">
        <v>251</v>
      </c>
      <c r="B874" t="s">
        <v>932</v>
      </c>
      <c r="C874">
        <v>889</v>
      </c>
      <c r="D874" s="1">
        <v>44797</v>
      </c>
      <c r="E874">
        <v>32400</v>
      </c>
      <c r="F874">
        <v>3</v>
      </c>
      <c r="G874">
        <v>14</v>
      </c>
      <c r="H874">
        <v>23</v>
      </c>
      <c r="I874" t="str">
        <f>_xlfn.XLOOKUP(ohrm_timesheet_item[[#This Row],[employee_id]],hs_hr_employee[emp_number],hs_hr_employee[Employee Name],"NF",0,1)</f>
        <v>Amol Jalda</v>
      </c>
      <c r="J874" t="str">
        <f>_xlfn.XLOOKUP(ohrm_timesheet_item[[#This Row],[project_id]],ohrm_project[project_id],ohrm_project[name],"NF",0,1)</f>
        <v>C220402-P1 [JAKSON-AD-M365]</v>
      </c>
      <c r="K874" t="str">
        <f>_xlfn.XLOOKUP(ohrm_timesheet_item[[#This Row],[activity_id]],ohrm_project_activity[activity_id],ohrm_project_activity[name],"NF",0,1)</f>
        <v>Training</v>
      </c>
      <c r="L874" s="5">
        <f>ohrm_timesheet_item[[#This Row],[duration]]/60/60</f>
        <v>9</v>
      </c>
      <c r="AM874" s="5"/>
      <c r="AN874" s="5"/>
      <c r="AO874" s="5"/>
      <c r="AP874" s="5"/>
      <c r="AZ874"/>
      <c r="BA874"/>
      <c r="BB874"/>
      <c r="BC874"/>
    </row>
    <row r="875" spans="1:55" x14ac:dyDescent="0.3">
      <c r="A875">
        <v>251</v>
      </c>
      <c r="B875" t="s">
        <v>932</v>
      </c>
      <c r="C875">
        <v>890</v>
      </c>
      <c r="D875" s="1">
        <v>44798</v>
      </c>
      <c r="E875">
        <v>32400</v>
      </c>
      <c r="F875">
        <v>3</v>
      </c>
      <c r="G875">
        <v>14</v>
      </c>
      <c r="H875">
        <v>23</v>
      </c>
      <c r="I875" t="str">
        <f>_xlfn.XLOOKUP(ohrm_timesheet_item[[#This Row],[employee_id]],hs_hr_employee[emp_number],hs_hr_employee[Employee Name],"NF",0,1)</f>
        <v>Amol Jalda</v>
      </c>
      <c r="J875" t="str">
        <f>_xlfn.XLOOKUP(ohrm_timesheet_item[[#This Row],[project_id]],ohrm_project[project_id],ohrm_project[name],"NF",0,1)</f>
        <v>C220402-P1 [JAKSON-AD-M365]</v>
      </c>
      <c r="K875" t="str">
        <f>_xlfn.XLOOKUP(ohrm_timesheet_item[[#This Row],[activity_id]],ohrm_project_activity[activity_id],ohrm_project_activity[name],"NF",0,1)</f>
        <v>Training</v>
      </c>
      <c r="L875" s="5">
        <f>ohrm_timesheet_item[[#This Row],[duration]]/60/60</f>
        <v>9</v>
      </c>
      <c r="AM875" s="5"/>
      <c r="AN875" s="5"/>
      <c r="AO875" s="5"/>
      <c r="AP875" s="5"/>
      <c r="AZ875"/>
      <c r="BA875"/>
      <c r="BB875"/>
      <c r="BC875"/>
    </row>
    <row r="876" spans="1:55" x14ac:dyDescent="0.3">
      <c r="A876">
        <v>251</v>
      </c>
      <c r="B876" t="s">
        <v>932</v>
      </c>
      <c r="C876">
        <v>891</v>
      </c>
      <c r="D876" s="1">
        <v>44799</v>
      </c>
      <c r="E876">
        <v>32400</v>
      </c>
      <c r="F876">
        <v>3</v>
      </c>
      <c r="G876">
        <v>14</v>
      </c>
      <c r="H876">
        <v>23</v>
      </c>
      <c r="I876" t="str">
        <f>_xlfn.XLOOKUP(ohrm_timesheet_item[[#This Row],[employee_id]],hs_hr_employee[emp_number],hs_hr_employee[Employee Name],"NF",0,1)</f>
        <v>Amol Jalda</v>
      </c>
      <c r="J876" t="str">
        <f>_xlfn.XLOOKUP(ohrm_timesheet_item[[#This Row],[project_id]],ohrm_project[project_id],ohrm_project[name],"NF",0,1)</f>
        <v>C220402-P1 [JAKSON-AD-M365]</v>
      </c>
      <c r="K876" t="str">
        <f>_xlfn.XLOOKUP(ohrm_timesheet_item[[#This Row],[activity_id]],ohrm_project_activity[activity_id],ohrm_project_activity[name],"NF",0,1)</f>
        <v>Training</v>
      </c>
      <c r="L876" s="5">
        <f>ohrm_timesheet_item[[#This Row],[duration]]/60/60</f>
        <v>9</v>
      </c>
      <c r="AM876" s="5"/>
      <c r="AN876" s="5"/>
      <c r="AO876" s="5"/>
      <c r="AP876" s="5"/>
      <c r="AZ876"/>
      <c r="BA876"/>
      <c r="BB876"/>
      <c r="BC876"/>
    </row>
    <row r="877" spans="1:55" x14ac:dyDescent="0.3">
      <c r="A877">
        <v>250</v>
      </c>
      <c r="B877" t="s">
        <v>932</v>
      </c>
      <c r="C877">
        <v>892</v>
      </c>
      <c r="D877" s="1">
        <v>44802</v>
      </c>
      <c r="E877">
        <v>32400</v>
      </c>
      <c r="F877">
        <v>3</v>
      </c>
      <c r="G877">
        <v>14</v>
      </c>
      <c r="H877">
        <v>23</v>
      </c>
      <c r="I877" t="str">
        <f>_xlfn.XLOOKUP(ohrm_timesheet_item[[#This Row],[employee_id]],hs_hr_employee[emp_number],hs_hr_employee[Employee Name],"NF",0,1)</f>
        <v>Amol Jalda</v>
      </c>
      <c r="J877" t="str">
        <f>_xlfn.XLOOKUP(ohrm_timesheet_item[[#This Row],[project_id]],ohrm_project[project_id],ohrm_project[name],"NF",0,1)</f>
        <v>C220402-P1 [JAKSON-AD-M365]</v>
      </c>
      <c r="K877" t="str">
        <f>_xlfn.XLOOKUP(ohrm_timesheet_item[[#This Row],[activity_id]],ohrm_project_activity[activity_id],ohrm_project_activity[name],"NF",0,1)</f>
        <v>Training</v>
      </c>
      <c r="L877" s="5">
        <f>ohrm_timesheet_item[[#This Row],[duration]]/60/60</f>
        <v>9</v>
      </c>
      <c r="AM877" s="5"/>
      <c r="AN877" s="5"/>
      <c r="AO877" s="5"/>
      <c r="AP877" s="5"/>
      <c r="AZ877"/>
      <c r="BA877"/>
      <c r="BB877"/>
      <c r="BC877"/>
    </row>
    <row r="878" spans="1:55" x14ac:dyDescent="0.3">
      <c r="A878">
        <v>250</v>
      </c>
      <c r="B878" t="s">
        <v>932</v>
      </c>
      <c r="C878">
        <v>893</v>
      </c>
      <c r="D878" s="1">
        <v>44803</v>
      </c>
      <c r="E878">
        <v>32400</v>
      </c>
      <c r="F878">
        <v>3</v>
      </c>
      <c r="G878">
        <v>14</v>
      </c>
      <c r="H878">
        <v>23</v>
      </c>
      <c r="I878" t="str">
        <f>_xlfn.XLOOKUP(ohrm_timesheet_item[[#This Row],[employee_id]],hs_hr_employee[emp_number],hs_hr_employee[Employee Name],"NF",0,1)</f>
        <v>Amol Jalda</v>
      </c>
      <c r="J878" t="str">
        <f>_xlfn.XLOOKUP(ohrm_timesheet_item[[#This Row],[project_id]],ohrm_project[project_id],ohrm_project[name],"NF",0,1)</f>
        <v>C220402-P1 [JAKSON-AD-M365]</v>
      </c>
      <c r="K878" t="str">
        <f>_xlfn.XLOOKUP(ohrm_timesheet_item[[#This Row],[activity_id]],ohrm_project_activity[activity_id],ohrm_project_activity[name],"NF",0,1)</f>
        <v>Training</v>
      </c>
      <c r="L878" s="5">
        <f>ohrm_timesheet_item[[#This Row],[duration]]/60/60</f>
        <v>9</v>
      </c>
      <c r="AM878" s="5"/>
      <c r="AN878" s="5"/>
      <c r="AO878" s="5"/>
      <c r="AP878" s="5"/>
      <c r="AZ878"/>
      <c r="BA878"/>
      <c r="BB878"/>
      <c r="BC878"/>
    </row>
    <row r="879" spans="1:55" x14ac:dyDescent="0.3">
      <c r="A879">
        <v>250</v>
      </c>
      <c r="B879" t="s">
        <v>932</v>
      </c>
      <c r="C879">
        <v>894</v>
      </c>
      <c r="D879" s="1">
        <v>44804</v>
      </c>
      <c r="E879">
        <v>32400</v>
      </c>
      <c r="F879">
        <v>3</v>
      </c>
      <c r="G879">
        <v>14</v>
      </c>
      <c r="H879">
        <v>23</v>
      </c>
      <c r="I879" t="str">
        <f>_xlfn.XLOOKUP(ohrm_timesheet_item[[#This Row],[employee_id]],hs_hr_employee[emp_number],hs_hr_employee[Employee Name],"NF",0,1)</f>
        <v>Amol Jalda</v>
      </c>
      <c r="J879" t="str">
        <f>_xlfn.XLOOKUP(ohrm_timesheet_item[[#This Row],[project_id]],ohrm_project[project_id],ohrm_project[name],"NF",0,1)</f>
        <v>C220402-P1 [JAKSON-AD-M365]</v>
      </c>
      <c r="K879" t="str">
        <f>_xlfn.XLOOKUP(ohrm_timesheet_item[[#This Row],[activity_id]],ohrm_project_activity[activity_id],ohrm_project_activity[name],"NF",0,1)</f>
        <v>Training</v>
      </c>
      <c r="L879" s="5">
        <f>ohrm_timesheet_item[[#This Row],[duration]]/60/60</f>
        <v>9</v>
      </c>
      <c r="AM879" s="5"/>
      <c r="AN879" s="5"/>
      <c r="AO879" s="5"/>
      <c r="AP879" s="5"/>
      <c r="AZ879"/>
      <c r="BA879"/>
      <c r="BB879"/>
      <c r="BC879"/>
    </row>
    <row r="880" spans="1:55" x14ac:dyDescent="0.3">
      <c r="A880">
        <v>250</v>
      </c>
      <c r="B880" t="s">
        <v>932</v>
      </c>
      <c r="C880">
        <v>895</v>
      </c>
      <c r="D880" s="1">
        <v>44805</v>
      </c>
      <c r="E880">
        <v>32400</v>
      </c>
      <c r="F880">
        <v>3</v>
      </c>
      <c r="G880">
        <v>14</v>
      </c>
      <c r="H880">
        <v>23</v>
      </c>
      <c r="I880" t="str">
        <f>_xlfn.XLOOKUP(ohrm_timesheet_item[[#This Row],[employee_id]],hs_hr_employee[emp_number],hs_hr_employee[Employee Name],"NF",0,1)</f>
        <v>Amol Jalda</v>
      </c>
      <c r="J880" t="str">
        <f>_xlfn.XLOOKUP(ohrm_timesheet_item[[#This Row],[project_id]],ohrm_project[project_id],ohrm_project[name],"NF",0,1)</f>
        <v>C220402-P1 [JAKSON-AD-M365]</v>
      </c>
      <c r="K880" t="str">
        <f>_xlfn.XLOOKUP(ohrm_timesheet_item[[#This Row],[activity_id]],ohrm_project_activity[activity_id],ohrm_project_activity[name],"NF",0,1)</f>
        <v>Training</v>
      </c>
      <c r="L880" s="5">
        <f>ohrm_timesheet_item[[#This Row],[duration]]/60/60</f>
        <v>9</v>
      </c>
      <c r="AM880" s="5"/>
      <c r="AN880" s="5"/>
      <c r="AO880" s="5"/>
      <c r="AP880" s="5"/>
      <c r="AZ880"/>
      <c r="BA880"/>
      <c r="BB880"/>
      <c r="BC880"/>
    </row>
    <row r="881" spans="1:55" x14ac:dyDescent="0.3">
      <c r="A881">
        <v>250</v>
      </c>
      <c r="B881" t="s">
        <v>932</v>
      </c>
      <c r="C881">
        <v>896</v>
      </c>
      <c r="D881" s="1">
        <v>44806</v>
      </c>
      <c r="E881">
        <v>32400</v>
      </c>
      <c r="F881">
        <v>3</v>
      </c>
      <c r="G881">
        <v>14</v>
      </c>
      <c r="H881">
        <v>23</v>
      </c>
      <c r="I881" t="str">
        <f>_xlfn.XLOOKUP(ohrm_timesheet_item[[#This Row],[employee_id]],hs_hr_employee[emp_number],hs_hr_employee[Employee Name],"NF",0,1)</f>
        <v>Amol Jalda</v>
      </c>
      <c r="J881" t="str">
        <f>_xlfn.XLOOKUP(ohrm_timesheet_item[[#This Row],[project_id]],ohrm_project[project_id],ohrm_project[name],"NF",0,1)</f>
        <v>C220402-P1 [JAKSON-AD-M365]</v>
      </c>
      <c r="K881" t="str">
        <f>_xlfn.XLOOKUP(ohrm_timesheet_item[[#This Row],[activity_id]],ohrm_project_activity[activity_id],ohrm_project_activity[name],"NF",0,1)</f>
        <v>Training</v>
      </c>
      <c r="L881" s="5">
        <f>ohrm_timesheet_item[[#This Row],[duration]]/60/60</f>
        <v>9</v>
      </c>
      <c r="AM881" s="5"/>
      <c r="AN881" s="5"/>
      <c r="AO881" s="5"/>
      <c r="AP881" s="5"/>
      <c r="AZ881"/>
      <c r="BA881"/>
      <c r="BB881"/>
      <c r="BC881"/>
    </row>
    <row r="882" spans="1:55" x14ac:dyDescent="0.3">
      <c r="A882">
        <v>244</v>
      </c>
      <c r="C882">
        <v>897</v>
      </c>
      <c r="D882" s="1">
        <v>44804</v>
      </c>
      <c r="E882">
        <v>32400</v>
      </c>
      <c r="F882">
        <v>3</v>
      </c>
      <c r="G882">
        <v>15</v>
      </c>
      <c r="H882">
        <v>50</v>
      </c>
      <c r="I882" t="str">
        <f>_xlfn.XLOOKUP(ohrm_timesheet_item[[#This Row],[employee_id]],hs_hr_employee[emp_number],hs_hr_employee[Employee Name],"NF",0,1)</f>
        <v>Gaurav Kokcha</v>
      </c>
      <c r="J882" t="str">
        <f>_xlfn.XLOOKUP(ohrm_timesheet_item[[#This Row],[project_id]],ohrm_project[project_id],ohrm_project[name],"NF",0,1)</f>
        <v>C220402-P1 [JAKSON-AD-M365]</v>
      </c>
      <c r="K882" t="str">
        <f>_xlfn.XLOOKUP(ohrm_timesheet_item[[#This Row],[activity_id]],ohrm_project_activity[activity_id],ohrm_project_activity[name],"NF",0,1)</f>
        <v>O365 Migration</v>
      </c>
      <c r="L882" s="5">
        <f>ohrm_timesheet_item[[#This Row],[duration]]/60/60</f>
        <v>9</v>
      </c>
      <c r="AM882" s="5"/>
      <c r="AN882" s="5"/>
      <c r="AO882" s="5"/>
      <c r="AP882" s="5"/>
      <c r="AZ882"/>
      <c r="BA882"/>
      <c r="BB882"/>
      <c r="BC882"/>
    </row>
    <row r="883" spans="1:55" x14ac:dyDescent="0.3">
      <c r="A883">
        <v>244</v>
      </c>
      <c r="C883">
        <v>898</v>
      </c>
      <c r="D883" s="1">
        <v>44805</v>
      </c>
      <c r="E883">
        <v>32400</v>
      </c>
      <c r="F883">
        <v>3</v>
      </c>
      <c r="G883">
        <v>15</v>
      </c>
      <c r="H883">
        <v>50</v>
      </c>
      <c r="I883" t="str">
        <f>_xlfn.XLOOKUP(ohrm_timesheet_item[[#This Row],[employee_id]],hs_hr_employee[emp_number],hs_hr_employee[Employee Name],"NF",0,1)</f>
        <v>Gaurav Kokcha</v>
      </c>
      <c r="J883" t="str">
        <f>_xlfn.XLOOKUP(ohrm_timesheet_item[[#This Row],[project_id]],ohrm_project[project_id],ohrm_project[name],"NF",0,1)</f>
        <v>C220402-P1 [JAKSON-AD-M365]</v>
      </c>
      <c r="K883" t="str">
        <f>_xlfn.XLOOKUP(ohrm_timesheet_item[[#This Row],[activity_id]],ohrm_project_activity[activity_id],ohrm_project_activity[name],"NF",0,1)</f>
        <v>O365 Migration</v>
      </c>
      <c r="L883" s="5">
        <f>ohrm_timesheet_item[[#This Row],[duration]]/60/60</f>
        <v>9</v>
      </c>
      <c r="AM883" s="5"/>
      <c r="AN883" s="5"/>
      <c r="AO883" s="5"/>
      <c r="AP883" s="5"/>
      <c r="AZ883"/>
      <c r="BA883"/>
      <c r="BB883"/>
      <c r="BC883"/>
    </row>
    <row r="884" spans="1:55" x14ac:dyDescent="0.3">
      <c r="A884">
        <v>244</v>
      </c>
      <c r="C884">
        <v>899</v>
      </c>
      <c r="D884" s="1">
        <v>44806</v>
      </c>
      <c r="E884">
        <v>32400</v>
      </c>
      <c r="F884">
        <v>3</v>
      </c>
      <c r="G884">
        <v>15</v>
      </c>
      <c r="H884">
        <v>50</v>
      </c>
      <c r="I884" t="str">
        <f>_xlfn.XLOOKUP(ohrm_timesheet_item[[#This Row],[employee_id]],hs_hr_employee[emp_number],hs_hr_employee[Employee Name],"NF",0,1)</f>
        <v>Gaurav Kokcha</v>
      </c>
      <c r="J884" t="str">
        <f>_xlfn.XLOOKUP(ohrm_timesheet_item[[#This Row],[project_id]],ohrm_project[project_id],ohrm_project[name],"NF",0,1)</f>
        <v>C220402-P1 [JAKSON-AD-M365]</v>
      </c>
      <c r="K884" t="str">
        <f>_xlfn.XLOOKUP(ohrm_timesheet_item[[#This Row],[activity_id]],ohrm_project_activity[activity_id],ohrm_project_activity[name],"NF",0,1)</f>
        <v>O365 Migration</v>
      </c>
      <c r="L884" s="5">
        <f>ohrm_timesheet_item[[#This Row],[duration]]/60/60</f>
        <v>9</v>
      </c>
      <c r="AM884" s="5"/>
      <c r="AN884" s="5"/>
      <c r="AO884" s="5"/>
      <c r="AP884" s="5"/>
      <c r="AZ884"/>
      <c r="BA884"/>
      <c r="BB884"/>
      <c r="BC884"/>
    </row>
    <row r="885" spans="1:55" x14ac:dyDescent="0.3">
      <c r="A885">
        <v>254</v>
      </c>
      <c r="C885">
        <v>900</v>
      </c>
      <c r="D885" s="1">
        <v>44809</v>
      </c>
      <c r="E885">
        <v>32400</v>
      </c>
      <c r="F885">
        <v>3</v>
      </c>
      <c r="G885">
        <v>15</v>
      </c>
      <c r="H885">
        <v>50</v>
      </c>
      <c r="I885" t="str">
        <f>_xlfn.XLOOKUP(ohrm_timesheet_item[[#This Row],[employee_id]],hs_hr_employee[emp_number],hs_hr_employee[Employee Name],"NF",0,1)</f>
        <v>Gaurav Kokcha</v>
      </c>
      <c r="J885" t="str">
        <f>_xlfn.XLOOKUP(ohrm_timesheet_item[[#This Row],[project_id]],ohrm_project[project_id],ohrm_project[name],"NF",0,1)</f>
        <v>C220402-P1 [JAKSON-AD-M365]</v>
      </c>
      <c r="K885" t="str">
        <f>_xlfn.XLOOKUP(ohrm_timesheet_item[[#This Row],[activity_id]],ohrm_project_activity[activity_id],ohrm_project_activity[name],"NF",0,1)</f>
        <v>O365 Migration</v>
      </c>
      <c r="L885" s="5">
        <f>ohrm_timesheet_item[[#This Row],[duration]]/60/60</f>
        <v>9</v>
      </c>
      <c r="AM885" s="5"/>
      <c r="AN885" s="5"/>
      <c r="AO885" s="5"/>
      <c r="AP885" s="5"/>
      <c r="AZ885"/>
      <c r="BA885"/>
      <c r="BB885"/>
      <c r="BC885"/>
    </row>
    <row r="886" spans="1:55" x14ac:dyDescent="0.3">
      <c r="A886">
        <v>254</v>
      </c>
      <c r="C886">
        <v>901</v>
      </c>
      <c r="D886" s="1">
        <v>44810</v>
      </c>
      <c r="E886">
        <v>32400</v>
      </c>
      <c r="F886">
        <v>3</v>
      </c>
      <c r="G886">
        <v>15</v>
      </c>
      <c r="H886">
        <v>50</v>
      </c>
      <c r="I886" t="str">
        <f>_xlfn.XLOOKUP(ohrm_timesheet_item[[#This Row],[employee_id]],hs_hr_employee[emp_number],hs_hr_employee[Employee Name],"NF",0,1)</f>
        <v>Gaurav Kokcha</v>
      </c>
      <c r="J886" t="str">
        <f>_xlfn.XLOOKUP(ohrm_timesheet_item[[#This Row],[project_id]],ohrm_project[project_id],ohrm_project[name],"NF",0,1)</f>
        <v>C220402-P1 [JAKSON-AD-M365]</v>
      </c>
      <c r="K886" t="str">
        <f>_xlfn.XLOOKUP(ohrm_timesheet_item[[#This Row],[activity_id]],ohrm_project_activity[activity_id],ohrm_project_activity[name],"NF",0,1)</f>
        <v>O365 Migration</v>
      </c>
      <c r="L886" s="5">
        <f>ohrm_timesheet_item[[#This Row],[duration]]/60/60</f>
        <v>9</v>
      </c>
      <c r="AM886" s="5"/>
      <c r="AN886" s="5"/>
      <c r="AO886" s="5"/>
      <c r="AP886" s="5"/>
      <c r="AZ886"/>
      <c r="BA886"/>
      <c r="BB886"/>
      <c r="BC886"/>
    </row>
    <row r="887" spans="1:55" x14ac:dyDescent="0.3">
      <c r="A887">
        <v>254</v>
      </c>
      <c r="C887">
        <v>902</v>
      </c>
      <c r="D887" s="1">
        <v>44811</v>
      </c>
      <c r="E887">
        <v>32400</v>
      </c>
      <c r="F887">
        <v>3</v>
      </c>
      <c r="G887">
        <v>15</v>
      </c>
      <c r="H887">
        <v>50</v>
      </c>
      <c r="I887" t="str">
        <f>_xlfn.XLOOKUP(ohrm_timesheet_item[[#This Row],[employee_id]],hs_hr_employee[emp_number],hs_hr_employee[Employee Name],"NF",0,1)</f>
        <v>Gaurav Kokcha</v>
      </c>
      <c r="J887" t="str">
        <f>_xlfn.XLOOKUP(ohrm_timesheet_item[[#This Row],[project_id]],ohrm_project[project_id],ohrm_project[name],"NF",0,1)</f>
        <v>C220402-P1 [JAKSON-AD-M365]</v>
      </c>
      <c r="K887" t="str">
        <f>_xlfn.XLOOKUP(ohrm_timesheet_item[[#This Row],[activity_id]],ohrm_project_activity[activity_id],ohrm_project_activity[name],"NF",0,1)</f>
        <v>O365 Migration</v>
      </c>
      <c r="L887" s="5">
        <f>ohrm_timesheet_item[[#This Row],[duration]]/60/60</f>
        <v>9</v>
      </c>
      <c r="AM887" s="5"/>
      <c r="AN887" s="5"/>
      <c r="AO887" s="5"/>
      <c r="AP887" s="5"/>
      <c r="AZ887"/>
      <c r="BA887"/>
      <c r="BB887"/>
      <c r="BC887"/>
    </row>
    <row r="888" spans="1:55" x14ac:dyDescent="0.3">
      <c r="A888">
        <v>254</v>
      </c>
      <c r="C888">
        <v>903</v>
      </c>
      <c r="D888" s="1">
        <v>44812</v>
      </c>
      <c r="E888">
        <v>32400</v>
      </c>
      <c r="F888">
        <v>3</v>
      </c>
      <c r="G888">
        <v>15</v>
      </c>
      <c r="H888">
        <v>50</v>
      </c>
      <c r="I888" t="str">
        <f>_xlfn.XLOOKUP(ohrm_timesheet_item[[#This Row],[employee_id]],hs_hr_employee[emp_number],hs_hr_employee[Employee Name],"NF",0,1)</f>
        <v>Gaurav Kokcha</v>
      </c>
      <c r="J888" t="str">
        <f>_xlfn.XLOOKUP(ohrm_timesheet_item[[#This Row],[project_id]],ohrm_project[project_id],ohrm_project[name],"NF",0,1)</f>
        <v>C220402-P1 [JAKSON-AD-M365]</v>
      </c>
      <c r="K888" t="str">
        <f>_xlfn.XLOOKUP(ohrm_timesheet_item[[#This Row],[activity_id]],ohrm_project_activity[activity_id],ohrm_project_activity[name],"NF",0,1)</f>
        <v>O365 Migration</v>
      </c>
      <c r="L888" s="5">
        <f>ohrm_timesheet_item[[#This Row],[duration]]/60/60</f>
        <v>9</v>
      </c>
      <c r="AM888" s="5"/>
      <c r="AN888" s="5"/>
      <c r="AO888" s="5"/>
      <c r="AP888" s="5"/>
      <c r="AZ888"/>
      <c r="BA888"/>
      <c r="BB888"/>
      <c r="BC888"/>
    </row>
    <row r="889" spans="1:55" x14ac:dyDescent="0.3">
      <c r="A889">
        <v>254</v>
      </c>
      <c r="C889">
        <v>904</v>
      </c>
      <c r="D889" s="1">
        <v>44813</v>
      </c>
      <c r="E889">
        <v>32400</v>
      </c>
      <c r="F889">
        <v>3</v>
      </c>
      <c r="G889">
        <v>15</v>
      </c>
      <c r="H889">
        <v>50</v>
      </c>
      <c r="I889" t="str">
        <f>_xlfn.XLOOKUP(ohrm_timesheet_item[[#This Row],[employee_id]],hs_hr_employee[emp_number],hs_hr_employee[Employee Name],"NF",0,1)</f>
        <v>Gaurav Kokcha</v>
      </c>
      <c r="J889" t="str">
        <f>_xlfn.XLOOKUP(ohrm_timesheet_item[[#This Row],[project_id]],ohrm_project[project_id],ohrm_project[name],"NF",0,1)</f>
        <v>C220402-P1 [JAKSON-AD-M365]</v>
      </c>
      <c r="K889" t="str">
        <f>_xlfn.XLOOKUP(ohrm_timesheet_item[[#This Row],[activity_id]],ohrm_project_activity[activity_id],ohrm_project_activity[name],"NF",0,1)</f>
        <v>O365 Migration</v>
      </c>
      <c r="L889" s="5">
        <f>ohrm_timesheet_item[[#This Row],[duration]]/60/60</f>
        <v>9</v>
      </c>
      <c r="AM889" s="5"/>
      <c r="AN889" s="5"/>
      <c r="AO889" s="5"/>
      <c r="AP889" s="5"/>
      <c r="AZ889"/>
      <c r="BA889"/>
      <c r="BB889"/>
      <c r="BC889"/>
    </row>
    <row r="890" spans="1:55" x14ac:dyDescent="0.3">
      <c r="A890">
        <v>256</v>
      </c>
      <c r="C890">
        <v>905</v>
      </c>
      <c r="D890" s="1">
        <v>44816</v>
      </c>
      <c r="E890">
        <v>0</v>
      </c>
      <c r="F890">
        <v>3</v>
      </c>
      <c r="G890">
        <v>15</v>
      </c>
      <c r="H890">
        <v>50</v>
      </c>
      <c r="I890" t="str">
        <f>_xlfn.XLOOKUP(ohrm_timesheet_item[[#This Row],[employee_id]],hs_hr_employee[emp_number],hs_hr_employee[Employee Name],"NF",0,1)</f>
        <v>Gaurav Kokcha</v>
      </c>
      <c r="J890" t="str">
        <f>_xlfn.XLOOKUP(ohrm_timesheet_item[[#This Row],[project_id]],ohrm_project[project_id],ohrm_project[name],"NF",0,1)</f>
        <v>C220402-P1 [JAKSON-AD-M365]</v>
      </c>
      <c r="K890" t="str">
        <f>_xlfn.XLOOKUP(ohrm_timesheet_item[[#This Row],[activity_id]],ohrm_project_activity[activity_id],ohrm_project_activity[name],"NF",0,1)</f>
        <v>O365 Migration</v>
      </c>
      <c r="L890" s="5">
        <f>ohrm_timesheet_item[[#This Row],[duration]]/60/60</f>
        <v>0</v>
      </c>
      <c r="AM890" s="5"/>
      <c r="AN890" s="5"/>
      <c r="AO890" s="5"/>
      <c r="AP890" s="5"/>
      <c r="AZ890"/>
      <c r="BA890"/>
      <c r="BB890"/>
      <c r="BC890"/>
    </row>
    <row r="891" spans="1:55" x14ac:dyDescent="0.3">
      <c r="A891">
        <v>256</v>
      </c>
      <c r="C891">
        <v>906</v>
      </c>
      <c r="D891" s="1">
        <v>44817</v>
      </c>
      <c r="E891">
        <v>0</v>
      </c>
      <c r="F891">
        <v>3</v>
      </c>
      <c r="G891">
        <v>15</v>
      </c>
      <c r="H891">
        <v>50</v>
      </c>
      <c r="I891" t="str">
        <f>_xlfn.XLOOKUP(ohrm_timesheet_item[[#This Row],[employee_id]],hs_hr_employee[emp_number],hs_hr_employee[Employee Name],"NF",0,1)</f>
        <v>Gaurav Kokcha</v>
      </c>
      <c r="J891" t="str">
        <f>_xlfn.XLOOKUP(ohrm_timesheet_item[[#This Row],[project_id]],ohrm_project[project_id],ohrm_project[name],"NF",0,1)</f>
        <v>C220402-P1 [JAKSON-AD-M365]</v>
      </c>
      <c r="K891" t="str">
        <f>_xlfn.XLOOKUP(ohrm_timesheet_item[[#This Row],[activity_id]],ohrm_project_activity[activity_id],ohrm_project_activity[name],"NF",0,1)</f>
        <v>O365 Migration</v>
      </c>
      <c r="L891" s="5">
        <f>ohrm_timesheet_item[[#This Row],[duration]]/60/60</f>
        <v>0</v>
      </c>
      <c r="AM891" s="5"/>
      <c r="AN891" s="5"/>
      <c r="AO891" s="5"/>
      <c r="AP891" s="5"/>
      <c r="AZ891"/>
      <c r="BA891"/>
      <c r="BB891"/>
      <c r="BC891"/>
    </row>
    <row r="892" spans="1:55" x14ac:dyDescent="0.3">
      <c r="A892">
        <v>256</v>
      </c>
      <c r="C892">
        <v>907</v>
      </c>
      <c r="D892" s="1">
        <v>44818</v>
      </c>
      <c r="E892">
        <v>32400</v>
      </c>
      <c r="F892">
        <v>3</v>
      </c>
      <c r="G892">
        <v>15</v>
      </c>
      <c r="H892">
        <v>50</v>
      </c>
      <c r="I892" t="str">
        <f>_xlfn.XLOOKUP(ohrm_timesheet_item[[#This Row],[employee_id]],hs_hr_employee[emp_number],hs_hr_employee[Employee Name],"NF",0,1)</f>
        <v>Gaurav Kokcha</v>
      </c>
      <c r="J892" t="str">
        <f>_xlfn.XLOOKUP(ohrm_timesheet_item[[#This Row],[project_id]],ohrm_project[project_id],ohrm_project[name],"NF",0,1)</f>
        <v>C220402-P1 [JAKSON-AD-M365]</v>
      </c>
      <c r="K892" t="str">
        <f>_xlfn.XLOOKUP(ohrm_timesheet_item[[#This Row],[activity_id]],ohrm_project_activity[activity_id],ohrm_project_activity[name],"NF",0,1)</f>
        <v>O365 Migration</v>
      </c>
      <c r="L892" s="5">
        <f>ohrm_timesheet_item[[#This Row],[duration]]/60/60</f>
        <v>9</v>
      </c>
      <c r="AM892" s="5"/>
      <c r="AN892" s="5"/>
      <c r="AO892" s="5"/>
      <c r="AP892" s="5"/>
      <c r="AZ892"/>
      <c r="BA892"/>
      <c r="BB892"/>
      <c r="BC892"/>
    </row>
    <row r="893" spans="1:55" x14ac:dyDescent="0.3">
      <c r="A893">
        <v>256</v>
      </c>
      <c r="C893">
        <v>908</v>
      </c>
      <c r="D893" s="1">
        <v>44819</v>
      </c>
      <c r="E893">
        <v>0</v>
      </c>
      <c r="F893">
        <v>3</v>
      </c>
      <c r="G893">
        <v>15</v>
      </c>
      <c r="H893">
        <v>50</v>
      </c>
      <c r="I893" t="str">
        <f>_xlfn.XLOOKUP(ohrm_timesheet_item[[#This Row],[employee_id]],hs_hr_employee[emp_number],hs_hr_employee[Employee Name],"NF",0,1)</f>
        <v>Gaurav Kokcha</v>
      </c>
      <c r="J893" t="str">
        <f>_xlfn.XLOOKUP(ohrm_timesheet_item[[#This Row],[project_id]],ohrm_project[project_id],ohrm_project[name],"NF",0,1)</f>
        <v>C220402-P1 [JAKSON-AD-M365]</v>
      </c>
      <c r="K893" t="str">
        <f>_xlfn.XLOOKUP(ohrm_timesheet_item[[#This Row],[activity_id]],ohrm_project_activity[activity_id],ohrm_project_activity[name],"NF",0,1)</f>
        <v>O365 Migration</v>
      </c>
      <c r="L893" s="5">
        <f>ohrm_timesheet_item[[#This Row],[duration]]/60/60</f>
        <v>0</v>
      </c>
      <c r="AM893" s="5"/>
      <c r="AN893" s="5"/>
      <c r="AO893" s="5"/>
      <c r="AP893" s="5"/>
      <c r="AZ893"/>
      <c r="BA893"/>
      <c r="BB893"/>
      <c r="BC893"/>
    </row>
    <row r="894" spans="1:55" x14ac:dyDescent="0.3">
      <c r="A894">
        <v>256</v>
      </c>
      <c r="C894">
        <v>909</v>
      </c>
      <c r="D894" s="1">
        <v>44820</v>
      </c>
      <c r="E894">
        <v>0</v>
      </c>
      <c r="F894">
        <v>3</v>
      </c>
      <c r="G894">
        <v>15</v>
      </c>
      <c r="H894">
        <v>50</v>
      </c>
      <c r="I894" t="str">
        <f>_xlfn.XLOOKUP(ohrm_timesheet_item[[#This Row],[employee_id]],hs_hr_employee[emp_number],hs_hr_employee[Employee Name],"NF",0,1)</f>
        <v>Gaurav Kokcha</v>
      </c>
      <c r="J894" t="str">
        <f>_xlfn.XLOOKUP(ohrm_timesheet_item[[#This Row],[project_id]],ohrm_project[project_id],ohrm_project[name],"NF",0,1)</f>
        <v>C220402-P1 [JAKSON-AD-M365]</v>
      </c>
      <c r="K894" t="str">
        <f>_xlfn.XLOOKUP(ohrm_timesheet_item[[#This Row],[activity_id]],ohrm_project_activity[activity_id],ohrm_project_activity[name],"NF",0,1)</f>
        <v>O365 Migration</v>
      </c>
      <c r="L894" s="5">
        <f>ohrm_timesheet_item[[#This Row],[duration]]/60/60</f>
        <v>0</v>
      </c>
      <c r="AM894" s="5"/>
      <c r="AN894" s="5"/>
      <c r="AO894" s="5"/>
      <c r="AP894" s="5"/>
      <c r="AZ894"/>
      <c r="BA894"/>
      <c r="BB894"/>
      <c r="BC894"/>
    </row>
    <row r="895" spans="1:55" x14ac:dyDescent="0.3">
      <c r="A895">
        <v>255</v>
      </c>
      <c r="C895">
        <v>910</v>
      </c>
      <c r="D895" s="1">
        <v>44823</v>
      </c>
      <c r="E895">
        <v>32400</v>
      </c>
      <c r="F895">
        <v>3</v>
      </c>
      <c r="G895">
        <v>15</v>
      </c>
      <c r="H895">
        <v>50</v>
      </c>
      <c r="I895" t="str">
        <f>_xlfn.XLOOKUP(ohrm_timesheet_item[[#This Row],[employee_id]],hs_hr_employee[emp_number],hs_hr_employee[Employee Name],"NF",0,1)</f>
        <v>Gaurav Kokcha</v>
      </c>
      <c r="J895" t="str">
        <f>_xlfn.XLOOKUP(ohrm_timesheet_item[[#This Row],[project_id]],ohrm_project[project_id],ohrm_project[name],"NF",0,1)</f>
        <v>C220402-P1 [JAKSON-AD-M365]</v>
      </c>
      <c r="K895" t="str">
        <f>_xlfn.XLOOKUP(ohrm_timesheet_item[[#This Row],[activity_id]],ohrm_project_activity[activity_id],ohrm_project_activity[name],"NF",0,1)</f>
        <v>O365 Migration</v>
      </c>
      <c r="L895" s="5">
        <f>ohrm_timesheet_item[[#This Row],[duration]]/60/60</f>
        <v>9</v>
      </c>
      <c r="AM895" s="5"/>
      <c r="AN895" s="5"/>
      <c r="AO895" s="5"/>
      <c r="AP895" s="5"/>
      <c r="AZ895"/>
      <c r="BA895"/>
      <c r="BB895"/>
      <c r="BC895"/>
    </row>
    <row r="896" spans="1:55" x14ac:dyDescent="0.3">
      <c r="A896">
        <v>255</v>
      </c>
      <c r="C896">
        <v>911</v>
      </c>
      <c r="D896" s="1">
        <v>44824</v>
      </c>
      <c r="E896">
        <v>32400</v>
      </c>
      <c r="F896">
        <v>3</v>
      </c>
      <c r="G896">
        <v>15</v>
      </c>
      <c r="H896">
        <v>50</v>
      </c>
      <c r="I896" t="str">
        <f>_xlfn.XLOOKUP(ohrm_timesheet_item[[#This Row],[employee_id]],hs_hr_employee[emp_number],hs_hr_employee[Employee Name],"NF",0,1)</f>
        <v>Gaurav Kokcha</v>
      </c>
      <c r="J896" t="str">
        <f>_xlfn.XLOOKUP(ohrm_timesheet_item[[#This Row],[project_id]],ohrm_project[project_id],ohrm_project[name],"NF",0,1)</f>
        <v>C220402-P1 [JAKSON-AD-M365]</v>
      </c>
      <c r="K896" t="str">
        <f>_xlfn.XLOOKUP(ohrm_timesheet_item[[#This Row],[activity_id]],ohrm_project_activity[activity_id],ohrm_project_activity[name],"NF",0,1)</f>
        <v>O365 Migration</v>
      </c>
      <c r="L896" s="5">
        <f>ohrm_timesheet_item[[#This Row],[duration]]/60/60</f>
        <v>9</v>
      </c>
      <c r="AM896" s="5"/>
      <c r="AN896" s="5"/>
      <c r="AO896" s="5"/>
      <c r="AP896" s="5"/>
      <c r="AZ896"/>
      <c r="BA896"/>
      <c r="BB896"/>
      <c r="BC896"/>
    </row>
    <row r="897" spans="1:55" x14ac:dyDescent="0.3">
      <c r="A897">
        <v>255</v>
      </c>
      <c r="C897">
        <v>912</v>
      </c>
      <c r="D897" s="1">
        <v>44825</v>
      </c>
      <c r="E897">
        <v>32400</v>
      </c>
      <c r="F897">
        <v>3</v>
      </c>
      <c r="G897">
        <v>15</v>
      </c>
      <c r="H897">
        <v>50</v>
      </c>
      <c r="I897" t="str">
        <f>_xlfn.XLOOKUP(ohrm_timesheet_item[[#This Row],[employee_id]],hs_hr_employee[emp_number],hs_hr_employee[Employee Name],"NF",0,1)</f>
        <v>Gaurav Kokcha</v>
      </c>
      <c r="J897" t="str">
        <f>_xlfn.XLOOKUP(ohrm_timesheet_item[[#This Row],[project_id]],ohrm_project[project_id],ohrm_project[name],"NF",0,1)</f>
        <v>C220402-P1 [JAKSON-AD-M365]</v>
      </c>
      <c r="K897" t="str">
        <f>_xlfn.XLOOKUP(ohrm_timesheet_item[[#This Row],[activity_id]],ohrm_project_activity[activity_id],ohrm_project_activity[name],"NF",0,1)</f>
        <v>O365 Migration</v>
      </c>
      <c r="L897" s="5">
        <f>ohrm_timesheet_item[[#This Row],[duration]]/60/60</f>
        <v>9</v>
      </c>
      <c r="AM897" s="5"/>
      <c r="AN897" s="5"/>
      <c r="AO897" s="5"/>
      <c r="AP897" s="5"/>
      <c r="AZ897"/>
      <c r="BA897"/>
      <c r="BB897"/>
      <c r="BC897"/>
    </row>
    <row r="898" spans="1:55" x14ac:dyDescent="0.3">
      <c r="A898">
        <v>261</v>
      </c>
      <c r="B898" t="s">
        <v>935</v>
      </c>
      <c r="C898">
        <v>913</v>
      </c>
      <c r="D898" s="1">
        <v>44809</v>
      </c>
      <c r="E898">
        <v>32400</v>
      </c>
      <c r="F898">
        <v>3</v>
      </c>
      <c r="G898">
        <v>14</v>
      </c>
      <c r="H898">
        <v>50</v>
      </c>
      <c r="I898" t="str">
        <f>_xlfn.XLOOKUP(ohrm_timesheet_item[[#This Row],[employee_id]],hs_hr_employee[emp_number],hs_hr_employee[Employee Name],"NF",0,1)</f>
        <v>Amol Jalda</v>
      </c>
      <c r="J898" t="str">
        <f>_xlfn.XLOOKUP(ohrm_timesheet_item[[#This Row],[project_id]],ohrm_project[project_id],ohrm_project[name],"NF",0,1)</f>
        <v>C220402-P1 [JAKSON-AD-M365]</v>
      </c>
      <c r="K898" t="str">
        <f>_xlfn.XLOOKUP(ohrm_timesheet_item[[#This Row],[activity_id]],ohrm_project_activity[activity_id],ohrm_project_activity[name],"NF",0,1)</f>
        <v>O365 Migration</v>
      </c>
      <c r="L898" s="5">
        <f>ohrm_timesheet_item[[#This Row],[duration]]/60/60</f>
        <v>9</v>
      </c>
      <c r="AM898" s="5"/>
      <c r="AN898" s="5"/>
      <c r="AO898" s="5"/>
      <c r="AP898" s="5"/>
      <c r="AZ898"/>
      <c r="BA898"/>
      <c r="BB898"/>
      <c r="BC898"/>
    </row>
    <row r="899" spans="1:55" x14ac:dyDescent="0.3">
      <c r="A899">
        <v>261</v>
      </c>
      <c r="B899" t="s">
        <v>935</v>
      </c>
      <c r="C899">
        <v>914</v>
      </c>
      <c r="D899" s="1">
        <v>44810</v>
      </c>
      <c r="E899">
        <v>32400</v>
      </c>
      <c r="F899">
        <v>3</v>
      </c>
      <c r="G899">
        <v>14</v>
      </c>
      <c r="H899">
        <v>50</v>
      </c>
      <c r="I899" t="str">
        <f>_xlfn.XLOOKUP(ohrm_timesheet_item[[#This Row],[employee_id]],hs_hr_employee[emp_number],hs_hr_employee[Employee Name],"NF",0,1)</f>
        <v>Amol Jalda</v>
      </c>
      <c r="J899" t="str">
        <f>_xlfn.XLOOKUP(ohrm_timesheet_item[[#This Row],[project_id]],ohrm_project[project_id],ohrm_project[name],"NF",0,1)</f>
        <v>C220402-P1 [JAKSON-AD-M365]</v>
      </c>
      <c r="K899" t="str">
        <f>_xlfn.XLOOKUP(ohrm_timesheet_item[[#This Row],[activity_id]],ohrm_project_activity[activity_id],ohrm_project_activity[name],"NF",0,1)</f>
        <v>O365 Migration</v>
      </c>
      <c r="L899" s="5">
        <f>ohrm_timesheet_item[[#This Row],[duration]]/60/60</f>
        <v>9</v>
      </c>
      <c r="AM899" s="5"/>
      <c r="AN899" s="5"/>
      <c r="AO899" s="5"/>
      <c r="AP899" s="5"/>
      <c r="AZ899"/>
      <c r="BA899"/>
      <c r="BB899"/>
      <c r="BC899"/>
    </row>
    <row r="900" spans="1:55" x14ac:dyDescent="0.3">
      <c r="A900">
        <v>261</v>
      </c>
      <c r="B900" t="s">
        <v>935</v>
      </c>
      <c r="C900">
        <v>915</v>
      </c>
      <c r="D900" s="1">
        <v>44811</v>
      </c>
      <c r="E900">
        <v>32400</v>
      </c>
      <c r="F900">
        <v>3</v>
      </c>
      <c r="G900">
        <v>14</v>
      </c>
      <c r="H900">
        <v>50</v>
      </c>
      <c r="I900" t="str">
        <f>_xlfn.XLOOKUP(ohrm_timesheet_item[[#This Row],[employee_id]],hs_hr_employee[emp_number],hs_hr_employee[Employee Name],"NF",0,1)</f>
        <v>Amol Jalda</v>
      </c>
      <c r="J900" t="str">
        <f>_xlfn.XLOOKUP(ohrm_timesheet_item[[#This Row],[project_id]],ohrm_project[project_id],ohrm_project[name],"NF",0,1)</f>
        <v>C220402-P1 [JAKSON-AD-M365]</v>
      </c>
      <c r="K900" t="str">
        <f>_xlfn.XLOOKUP(ohrm_timesheet_item[[#This Row],[activity_id]],ohrm_project_activity[activity_id],ohrm_project_activity[name],"NF",0,1)</f>
        <v>O365 Migration</v>
      </c>
      <c r="L900" s="5">
        <f>ohrm_timesheet_item[[#This Row],[duration]]/60/60</f>
        <v>9</v>
      </c>
      <c r="AM900" s="5"/>
      <c r="AN900" s="5"/>
      <c r="AO900" s="5"/>
      <c r="AP900" s="5"/>
      <c r="AZ900"/>
      <c r="BA900"/>
      <c r="BB900"/>
      <c r="BC900"/>
    </row>
    <row r="901" spans="1:55" x14ac:dyDescent="0.3">
      <c r="A901">
        <v>261</v>
      </c>
      <c r="B901" t="s">
        <v>935</v>
      </c>
      <c r="C901">
        <v>916</v>
      </c>
      <c r="D901" s="1">
        <v>44812</v>
      </c>
      <c r="E901">
        <v>32400</v>
      </c>
      <c r="F901">
        <v>3</v>
      </c>
      <c r="G901">
        <v>14</v>
      </c>
      <c r="H901">
        <v>50</v>
      </c>
      <c r="I901" t="str">
        <f>_xlfn.XLOOKUP(ohrm_timesheet_item[[#This Row],[employee_id]],hs_hr_employee[emp_number],hs_hr_employee[Employee Name],"NF",0,1)</f>
        <v>Amol Jalda</v>
      </c>
      <c r="J901" t="str">
        <f>_xlfn.XLOOKUP(ohrm_timesheet_item[[#This Row],[project_id]],ohrm_project[project_id],ohrm_project[name],"NF",0,1)</f>
        <v>C220402-P1 [JAKSON-AD-M365]</v>
      </c>
      <c r="K901" t="str">
        <f>_xlfn.XLOOKUP(ohrm_timesheet_item[[#This Row],[activity_id]],ohrm_project_activity[activity_id],ohrm_project_activity[name],"NF",0,1)</f>
        <v>O365 Migration</v>
      </c>
      <c r="L901" s="5">
        <f>ohrm_timesheet_item[[#This Row],[duration]]/60/60</f>
        <v>9</v>
      </c>
      <c r="AM901" s="5"/>
      <c r="AN901" s="5"/>
      <c r="AO901" s="5"/>
      <c r="AP901" s="5"/>
      <c r="AZ901"/>
      <c r="BA901"/>
      <c r="BB901"/>
      <c r="BC901"/>
    </row>
    <row r="902" spans="1:55" x14ac:dyDescent="0.3">
      <c r="A902">
        <v>261</v>
      </c>
      <c r="B902" t="s">
        <v>935</v>
      </c>
      <c r="C902">
        <v>917</v>
      </c>
      <c r="D902" s="1">
        <v>44813</v>
      </c>
      <c r="E902">
        <v>32400</v>
      </c>
      <c r="F902">
        <v>3</v>
      </c>
      <c r="G902">
        <v>14</v>
      </c>
      <c r="H902">
        <v>50</v>
      </c>
      <c r="I902" t="str">
        <f>_xlfn.XLOOKUP(ohrm_timesheet_item[[#This Row],[employee_id]],hs_hr_employee[emp_number],hs_hr_employee[Employee Name],"NF",0,1)</f>
        <v>Amol Jalda</v>
      </c>
      <c r="J902" t="str">
        <f>_xlfn.XLOOKUP(ohrm_timesheet_item[[#This Row],[project_id]],ohrm_project[project_id],ohrm_project[name],"NF",0,1)</f>
        <v>C220402-P1 [JAKSON-AD-M365]</v>
      </c>
      <c r="K902" t="str">
        <f>_xlfn.XLOOKUP(ohrm_timesheet_item[[#This Row],[activity_id]],ohrm_project_activity[activity_id],ohrm_project_activity[name],"NF",0,1)</f>
        <v>O365 Migration</v>
      </c>
      <c r="L902" s="5">
        <f>ohrm_timesheet_item[[#This Row],[duration]]/60/60</f>
        <v>9</v>
      </c>
      <c r="AM902" s="5"/>
      <c r="AN902" s="5"/>
      <c r="AO902" s="5"/>
      <c r="AP902" s="5"/>
      <c r="AZ902"/>
      <c r="BA902"/>
      <c r="BB902"/>
      <c r="BC902"/>
    </row>
    <row r="903" spans="1:55" x14ac:dyDescent="0.3">
      <c r="A903">
        <v>261</v>
      </c>
      <c r="B903" t="s">
        <v>935</v>
      </c>
      <c r="C903">
        <v>918</v>
      </c>
      <c r="D903" s="1">
        <v>44814</v>
      </c>
      <c r="E903">
        <v>0</v>
      </c>
      <c r="F903">
        <v>3</v>
      </c>
      <c r="G903">
        <v>14</v>
      </c>
      <c r="H903">
        <v>50</v>
      </c>
      <c r="I903" t="str">
        <f>_xlfn.XLOOKUP(ohrm_timesheet_item[[#This Row],[employee_id]],hs_hr_employee[emp_number],hs_hr_employee[Employee Name],"NF",0,1)</f>
        <v>Amol Jalda</v>
      </c>
      <c r="J903" t="str">
        <f>_xlfn.XLOOKUP(ohrm_timesheet_item[[#This Row],[project_id]],ohrm_project[project_id],ohrm_project[name],"NF",0,1)</f>
        <v>C220402-P1 [JAKSON-AD-M365]</v>
      </c>
      <c r="K903" t="str">
        <f>_xlfn.XLOOKUP(ohrm_timesheet_item[[#This Row],[activity_id]],ohrm_project_activity[activity_id],ohrm_project_activity[name],"NF",0,1)</f>
        <v>O365 Migration</v>
      </c>
      <c r="L903" s="5">
        <f>ohrm_timesheet_item[[#This Row],[duration]]/60/60</f>
        <v>0</v>
      </c>
      <c r="AM903" s="5"/>
      <c r="AN903" s="5"/>
      <c r="AO903" s="5"/>
      <c r="AP903" s="5"/>
      <c r="AZ903"/>
      <c r="BA903"/>
      <c r="BB903"/>
      <c r="BC903"/>
    </row>
    <row r="904" spans="1:55" x14ac:dyDescent="0.3">
      <c r="A904">
        <v>260</v>
      </c>
      <c r="B904" t="s">
        <v>935</v>
      </c>
      <c r="C904">
        <v>919</v>
      </c>
      <c r="D904" s="1">
        <v>44816</v>
      </c>
      <c r="E904">
        <v>32400</v>
      </c>
      <c r="F904">
        <v>3</v>
      </c>
      <c r="G904">
        <v>14</v>
      </c>
      <c r="H904">
        <v>50</v>
      </c>
      <c r="I904" t="str">
        <f>_xlfn.XLOOKUP(ohrm_timesheet_item[[#This Row],[employee_id]],hs_hr_employee[emp_number],hs_hr_employee[Employee Name],"NF",0,1)</f>
        <v>Amol Jalda</v>
      </c>
      <c r="J904" t="str">
        <f>_xlfn.XLOOKUP(ohrm_timesheet_item[[#This Row],[project_id]],ohrm_project[project_id],ohrm_project[name],"NF",0,1)</f>
        <v>C220402-P1 [JAKSON-AD-M365]</v>
      </c>
      <c r="K904" t="str">
        <f>_xlfn.XLOOKUP(ohrm_timesheet_item[[#This Row],[activity_id]],ohrm_project_activity[activity_id],ohrm_project_activity[name],"NF",0,1)</f>
        <v>O365 Migration</v>
      </c>
      <c r="L904" s="5">
        <f>ohrm_timesheet_item[[#This Row],[duration]]/60/60</f>
        <v>9</v>
      </c>
      <c r="AM904" s="5"/>
      <c r="AN904" s="5"/>
      <c r="AO904" s="5"/>
      <c r="AP904" s="5"/>
      <c r="AZ904"/>
      <c r="BA904"/>
      <c r="BB904"/>
      <c r="BC904"/>
    </row>
    <row r="905" spans="1:55" x14ac:dyDescent="0.3">
      <c r="A905">
        <v>260</v>
      </c>
      <c r="B905" t="s">
        <v>935</v>
      </c>
      <c r="C905">
        <v>920</v>
      </c>
      <c r="D905" s="1">
        <v>44817</v>
      </c>
      <c r="E905">
        <v>32400</v>
      </c>
      <c r="F905">
        <v>3</v>
      </c>
      <c r="G905">
        <v>14</v>
      </c>
      <c r="H905">
        <v>50</v>
      </c>
      <c r="I905" t="str">
        <f>_xlfn.XLOOKUP(ohrm_timesheet_item[[#This Row],[employee_id]],hs_hr_employee[emp_number],hs_hr_employee[Employee Name],"NF",0,1)</f>
        <v>Amol Jalda</v>
      </c>
      <c r="J905" t="str">
        <f>_xlfn.XLOOKUP(ohrm_timesheet_item[[#This Row],[project_id]],ohrm_project[project_id],ohrm_project[name],"NF",0,1)</f>
        <v>C220402-P1 [JAKSON-AD-M365]</v>
      </c>
      <c r="K905" t="str">
        <f>_xlfn.XLOOKUP(ohrm_timesheet_item[[#This Row],[activity_id]],ohrm_project_activity[activity_id],ohrm_project_activity[name],"NF",0,1)</f>
        <v>O365 Migration</v>
      </c>
      <c r="L905" s="5">
        <f>ohrm_timesheet_item[[#This Row],[duration]]/60/60</f>
        <v>9</v>
      </c>
      <c r="AM905" s="5"/>
      <c r="AN905" s="5"/>
      <c r="AO905" s="5"/>
      <c r="AP905" s="5"/>
      <c r="AZ905"/>
      <c r="BA905"/>
      <c r="BB905"/>
      <c r="BC905"/>
    </row>
    <row r="906" spans="1:55" x14ac:dyDescent="0.3">
      <c r="A906">
        <v>260</v>
      </c>
      <c r="B906" t="s">
        <v>935</v>
      </c>
      <c r="C906">
        <v>921</v>
      </c>
      <c r="D906" s="1">
        <v>44818</v>
      </c>
      <c r="E906">
        <v>32400</v>
      </c>
      <c r="F906">
        <v>3</v>
      </c>
      <c r="G906">
        <v>14</v>
      </c>
      <c r="H906">
        <v>50</v>
      </c>
      <c r="I906" t="str">
        <f>_xlfn.XLOOKUP(ohrm_timesheet_item[[#This Row],[employee_id]],hs_hr_employee[emp_number],hs_hr_employee[Employee Name],"NF",0,1)</f>
        <v>Amol Jalda</v>
      </c>
      <c r="J906" t="str">
        <f>_xlfn.XLOOKUP(ohrm_timesheet_item[[#This Row],[project_id]],ohrm_project[project_id],ohrm_project[name],"NF",0,1)</f>
        <v>C220402-P1 [JAKSON-AD-M365]</v>
      </c>
      <c r="K906" t="str">
        <f>_xlfn.XLOOKUP(ohrm_timesheet_item[[#This Row],[activity_id]],ohrm_project_activity[activity_id],ohrm_project_activity[name],"NF",0,1)</f>
        <v>O365 Migration</v>
      </c>
      <c r="L906" s="5">
        <f>ohrm_timesheet_item[[#This Row],[duration]]/60/60</f>
        <v>9</v>
      </c>
      <c r="AM906" s="5"/>
      <c r="AN906" s="5"/>
      <c r="AO906" s="5"/>
      <c r="AP906" s="5"/>
      <c r="AZ906"/>
      <c r="BA906"/>
      <c r="BB906"/>
      <c r="BC906"/>
    </row>
    <row r="907" spans="1:55" x14ac:dyDescent="0.3">
      <c r="A907">
        <v>260</v>
      </c>
      <c r="B907" t="s">
        <v>935</v>
      </c>
      <c r="C907">
        <v>922</v>
      </c>
      <c r="D907" s="1">
        <v>44819</v>
      </c>
      <c r="E907">
        <v>32400</v>
      </c>
      <c r="F907">
        <v>3</v>
      </c>
      <c r="G907">
        <v>14</v>
      </c>
      <c r="H907">
        <v>50</v>
      </c>
      <c r="I907" t="str">
        <f>_xlfn.XLOOKUP(ohrm_timesheet_item[[#This Row],[employee_id]],hs_hr_employee[emp_number],hs_hr_employee[Employee Name],"NF",0,1)</f>
        <v>Amol Jalda</v>
      </c>
      <c r="J907" t="str">
        <f>_xlfn.XLOOKUP(ohrm_timesheet_item[[#This Row],[project_id]],ohrm_project[project_id],ohrm_project[name],"NF",0,1)</f>
        <v>C220402-P1 [JAKSON-AD-M365]</v>
      </c>
      <c r="K907" t="str">
        <f>_xlfn.XLOOKUP(ohrm_timesheet_item[[#This Row],[activity_id]],ohrm_project_activity[activity_id],ohrm_project_activity[name],"NF",0,1)</f>
        <v>O365 Migration</v>
      </c>
      <c r="L907" s="5">
        <f>ohrm_timesheet_item[[#This Row],[duration]]/60/60</f>
        <v>9</v>
      </c>
      <c r="AM907" s="5"/>
      <c r="AN907" s="5"/>
      <c r="AO907" s="5"/>
      <c r="AP907" s="5"/>
      <c r="AZ907"/>
      <c r="BA907"/>
      <c r="BB907"/>
      <c r="BC907"/>
    </row>
    <row r="908" spans="1:55" x14ac:dyDescent="0.3">
      <c r="A908">
        <v>260</v>
      </c>
      <c r="B908" t="s">
        <v>935</v>
      </c>
      <c r="C908">
        <v>923</v>
      </c>
      <c r="D908" s="1">
        <v>44820</v>
      </c>
      <c r="E908">
        <v>32400</v>
      </c>
      <c r="F908">
        <v>3</v>
      </c>
      <c r="G908">
        <v>14</v>
      </c>
      <c r="H908">
        <v>50</v>
      </c>
      <c r="I908" t="str">
        <f>_xlfn.XLOOKUP(ohrm_timesheet_item[[#This Row],[employee_id]],hs_hr_employee[emp_number],hs_hr_employee[Employee Name],"NF",0,1)</f>
        <v>Amol Jalda</v>
      </c>
      <c r="J908" t="str">
        <f>_xlfn.XLOOKUP(ohrm_timesheet_item[[#This Row],[project_id]],ohrm_project[project_id],ohrm_project[name],"NF",0,1)</f>
        <v>C220402-P1 [JAKSON-AD-M365]</v>
      </c>
      <c r="K908" t="str">
        <f>_xlfn.XLOOKUP(ohrm_timesheet_item[[#This Row],[activity_id]],ohrm_project_activity[activity_id],ohrm_project_activity[name],"NF",0,1)</f>
        <v>O365 Migration</v>
      </c>
      <c r="L908" s="5">
        <f>ohrm_timesheet_item[[#This Row],[duration]]/60/60</f>
        <v>9</v>
      </c>
      <c r="AM908" s="5"/>
      <c r="AN908" s="5"/>
      <c r="AO908" s="5"/>
      <c r="AP908" s="5"/>
      <c r="AZ908"/>
      <c r="BA908"/>
      <c r="BB908"/>
      <c r="BC908"/>
    </row>
    <row r="909" spans="1:55" x14ac:dyDescent="0.3">
      <c r="A909">
        <v>259</v>
      </c>
      <c r="B909" t="s">
        <v>935</v>
      </c>
      <c r="C909">
        <v>924</v>
      </c>
      <c r="D909" s="1">
        <v>44823</v>
      </c>
      <c r="E909">
        <v>32400</v>
      </c>
      <c r="F909">
        <v>3</v>
      </c>
      <c r="G909">
        <v>14</v>
      </c>
      <c r="H909">
        <v>50</v>
      </c>
      <c r="I909" t="str">
        <f>_xlfn.XLOOKUP(ohrm_timesheet_item[[#This Row],[employee_id]],hs_hr_employee[emp_number],hs_hr_employee[Employee Name],"NF",0,1)</f>
        <v>Amol Jalda</v>
      </c>
      <c r="J909" t="str">
        <f>_xlfn.XLOOKUP(ohrm_timesheet_item[[#This Row],[project_id]],ohrm_project[project_id],ohrm_project[name],"NF",0,1)</f>
        <v>C220402-P1 [JAKSON-AD-M365]</v>
      </c>
      <c r="K909" t="str">
        <f>_xlfn.XLOOKUP(ohrm_timesheet_item[[#This Row],[activity_id]],ohrm_project_activity[activity_id],ohrm_project_activity[name],"NF",0,1)</f>
        <v>O365 Migration</v>
      </c>
      <c r="L909" s="5">
        <f>ohrm_timesheet_item[[#This Row],[duration]]/60/60</f>
        <v>9</v>
      </c>
      <c r="AM909" s="5"/>
      <c r="AN909" s="5"/>
      <c r="AO909" s="5"/>
      <c r="AP909" s="5"/>
      <c r="AZ909"/>
      <c r="BA909"/>
      <c r="BB909"/>
      <c r="BC909"/>
    </row>
    <row r="910" spans="1:55" x14ac:dyDescent="0.3">
      <c r="A910">
        <v>259</v>
      </c>
      <c r="B910" t="s">
        <v>935</v>
      </c>
      <c r="C910">
        <v>925</v>
      </c>
      <c r="D910" s="1">
        <v>44824</v>
      </c>
      <c r="E910">
        <v>32400</v>
      </c>
      <c r="F910">
        <v>3</v>
      </c>
      <c r="G910">
        <v>14</v>
      </c>
      <c r="H910">
        <v>50</v>
      </c>
      <c r="I910" t="str">
        <f>_xlfn.XLOOKUP(ohrm_timesheet_item[[#This Row],[employee_id]],hs_hr_employee[emp_number],hs_hr_employee[Employee Name],"NF",0,1)</f>
        <v>Amol Jalda</v>
      </c>
      <c r="J910" t="str">
        <f>_xlfn.XLOOKUP(ohrm_timesheet_item[[#This Row],[project_id]],ohrm_project[project_id],ohrm_project[name],"NF",0,1)</f>
        <v>C220402-P1 [JAKSON-AD-M365]</v>
      </c>
      <c r="K910" t="str">
        <f>_xlfn.XLOOKUP(ohrm_timesheet_item[[#This Row],[activity_id]],ohrm_project_activity[activity_id],ohrm_project_activity[name],"NF",0,1)</f>
        <v>O365 Migration</v>
      </c>
      <c r="L910" s="5">
        <f>ohrm_timesheet_item[[#This Row],[duration]]/60/60</f>
        <v>9</v>
      </c>
      <c r="AM910" s="5"/>
      <c r="AN910" s="5"/>
      <c r="AO910" s="5"/>
      <c r="AP910" s="5"/>
      <c r="AZ910"/>
      <c r="BA910"/>
      <c r="BB910"/>
      <c r="BC910"/>
    </row>
    <row r="911" spans="1:55" x14ac:dyDescent="0.3">
      <c r="A911">
        <v>259</v>
      </c>
      <c r="B911" t="s">
        <v>935</v>
      </c>
      <c r="C911">
        <v>926</v>
      </c>
      <c r="D911" s="1">
        <v>44825</v>
      </c>
      <c r="E911">
        <v>32400</v>
      </c>
      <c r="F911">
        <v>3</v>
      </c>
      <c r="G911">
        <v>14</v>
      </c>
      <c r="H911">
        <v>50</v>
      </c>
      <c r="I911" t="str">
        <f>_xlfn.XLOOKUP(ohrm_timesheet_item[[#This Row],[employee_id]],hs_hr_employee[emp_number],hs_hr_employee[Employee Name],"NF",0,1)</f>
        <v>Amol Jalda</v>
      </c>
      <c r="J911" t="str">
        <f>_xlfn.XLOOKUP(ohrm_timesheet_item[[#This Row],[project_id]],ohrm_project[project_id],ohrm_project[name],"NF",0,1)</f>
        <v>C220402-P1 [JAKSON-AD-M365]</v>
      </c>
      <c r="K911" t="str">
        <f>_xlfn.XLOOKUP(ohrm_timesheet_item[[#This Row],[activity_id]],ohrm_project_activity[activity_id],ohrm_project_activity[name],"NF",0,1)</f>
        <v>O365 Migration</v>
      </c>
      <c r="L911" s="5">
        <f>ohrm_timesheet_item[[#This Row],[duration]]/60/60</f>
        <v>9</v>
      </c>
      <c r="AM911" s="5"/>
      <c r="AN911" s="5"/>
      <c r="AO911" s="5"/>
      <c r="AP911" s="5"/>
      <c r="AZ911"/>
      <c r="BA911"/>
      <c r="BB911"/>
      <c r="BC911"/>
    </row>
    <row r="912" spans="1:55" x14ac:dyDescent="0.3">
      <c r="A912">
        <v>259</v>
      </c>
      <c r="B912" t="s">
        <v>935</v>
      </c>
      <c r="C912">
        <v>927</v>
      </c>
      <c r="D912" s="1">
        <v>44826</v>
      </c>
      <c r="E912">
        <v>32400</v>
      </c>
      <c r="F912">
        <v>3</v>
      </c>
      <c r="G912">
        <v>14</v>
      </c>
      <c r="H912">
        <v>50</v>
      </c>
      <c r="I912" t="str">
        <f>_xlfn.XLOOKUP(ohrm_timesheet_item[[#This Row],[employee_id]],hs_hr_employee[emp_number],hs_hr_employee[Employee Name],"NF",0,1)</f>
        <v>Amol Jalda</v>
      </c>
      <c r="J912" t="str">
        <f>_xlfn.XLOOKUP(ohrm_timesheet_item[[#This Row],[project_id]],ohrm_project[project_id],ohrm_project[name],"NF",0,1)</f>
        <v>C220402-P1 [JAKSON-AD-M365]</v>
      </c>
      <c r="K912" t="str">
        <f>_xlfn.XLOOKUP(ohrm_timesheet_item[[#This Row],[activity_id]],ohrm_project_activity[activity_id],ohrm_project_activity[name],"NF",0,1)</f>
        <v>O365 Migration</v>
      </c>
      <c r="L912" s="5">
        <f>ohrm_timesheet_item[[#This Row],[duration]]/60/60</f>
        <v>9</v>
      </c>
      <c r="AM912" s="5"/>
      <c r="AN912" s="5"/>
      <c r="AO912" s="5"/>
      <c r="AP912" s="5"/>
      <c r="AZ912"/>
      <c r="BA912"/>
      <c r="BB912"/>
      <c r="BC912"/>
    </row>
    <row r="913" spans="1:55" x14ac:dyDescent="0.3">
      <c r="A913">
        <v>259</v>
      </c>
      <c r="B913" t="s">
        <v>935</v>
      </c>
      <c r="C913">
        <v>928</v>
      </c>
      <c r="D913" s="1">
        <v>44827</v>
      </c>
      <c r="E913">
        <v>32400</v>
      </c>
      <c r="F913">
        <v>3</v>
      </c>
      <c r="G913">
        <v>14</v>
      </c>
      <c r="H913">
        <v>50</v>
      </c>
      <c r="I913" t="str">
        <f>_xlfn.XLOOKUP(ohrm_timesheet_item[[#This Row],[employee_id]],hs_hr_employee[emp_number],hs_hr_employee[Employee Name],"NF",0,1)</f>
        <v>Amol Jalda</v>
      </c>
      <c r="J913" t="str">
        <f>_xlfn.XLOOKUP(ohrm_timesheet_item[[#This Row],[project_id]],ohrm_project[project_id],ohrm_project[name],"NF",0,1)</f>
        <v>C220402-P1 [JAKSON-AD-M365]</v>
      </c>
      <c r="K913" t="str">
        <f>_xlfn.XLOOKUP(ohrm_timesheet_item[[#This Row],[activity_id]],ohrm_project_activity[activity_id],ohrm_project_activity[name],"NF",0,1)</f>
        <v>O365 Migration</v>
      </c>
      <c r="L913" s="5">
        <f>ohrm_timesheet_item[[#This Row],[duration]]/60/60</f>
        <v>9</v>
      </c>
      <c r="AM913" s="5"/>
      <c r="AN913" s="5"/>
      <c r="AO913" s="5"/>
      <c r="AP913" s="5"/>
      <c r="AZ913"/>
      <c r="BA913"/>
      <c r="BB913"/>
      <c r="BC913"/>
    </row>
    <row r="914" spans="1:55" x14ac:dyDescent="0.3">
      <c r="A914">
        <v>258</v>
      </c>
      <c r="B914" t="s">
        <v>935</v>
      </c>
      <c r="C914">
        <v>929</v>
      </c>
      <c r="D914" s="1">
        <v>44830</v>
      </c>
      <c r="E914">
        <v>32400</v>
      </c>
      <c r="F914">
        <v>3</v>
      </c>
      <c r="G914">
        <v>14</v>
      </c>
      <c r="H914">
        <v>50</v>
      </c>
      <c r="I914" t="str">
        <f>_xlfn.XLOOKUP(ohrm_timesheet_item[[#This Row],[employee_id]],hs_hr_employee[emp_number],hs_hr_employee[Employee Name],"NF",0,1)</f>
        <v>Amol Jalda</v>
      </c>
      <c r="J914" t="str">
        <f>_xlfn.XLOOKUP(ohrm_timesheet_item[[#This Row],[project_id]],ohrm_project[project_id],ohrm_project[name],"NF",0,1)</f>
        <v>C220402-P1 [JAKSON-AD-M365]</v>
      </c>
      <c r="K914" t="str">
        <f>_xlfn.XLOOKUP(ohrm_timesheet_item[[#This Row],[activity_id]],ohrm_project_activity[activity_id],ohrm_project_activity[name],"NF",0,1)</f>
        <v>O365 Migration</v>
      </c>
      <c r="L914" s="5">
        <f>ohrm_timesheet_item[[#This Row],[duration]]/60/60</f>
        <v>9</v>
      </c>
      <c r="AM914" s="5"/>
      <c r="AN914" s="5"/>
      <c r="AO914" s="5"/>
      <c r="AP914" s="5"/>
      <c r="AZ914"/>
      <c r="BA914"/>
      <c r="BB914"/>
      <c r="BC914"/>
    </row>
    <row r="915" spans="1:55" x14ac:dyDescent="0.3">
      <c r="A915">
        <v>258</v>
      </c>
      <c r="B915" t="s">
        <v>935</v>
      </c>
      <c r="C915">
        <v>930</v>
      </c>
      <c r="D915" s="1">
        <v>44831</v>
      </c>
      <c r="E915">
        <v>32400</v>
      </c>
      <c r="F915">
        <v>3</v>
      </c>
      <c r="G915">
        <v>14</v>
      </c>
      <c r="H915">
        <v>50</v>
      </c>
      <c r="I915" t="str">
        <f>_xlfn.XLOOKUP(ohrm_timesheet_item[[#This Row],[employee_id]],hs_hr_employee[emp_number],hs_hr_employee[Employee Name],"NF",0,1)</f>
        <v>Amol Jalda</v>
      </c>
      <c r="J915" t="str">
        <f>_xlfn.XLOOKUP(ohrm_timesheet_item[[#This Row],[project_id]],ohrm_project[project_id],ohrm_project[name],"NF",0,1)</f>
        <v>C220402-P1 [JAKSON-AD-M365]</v>
      </c>
      <c r="K915" t="str">
        <f>_xlfn.XLOOKUP(ohrm_timesheet_item[[#This Row],[activity_id]],ohrm_project_activity[activity_id],ohrm_project_activity[name],"NF",0,1)</f>
        <v>O365 Migration</v>
      </c>
      <c r="L915" s="5">
        <f>ohrm_timesheet_item[[#This Row],[duration]]/60/60</f>
        <v>9</v>
      </c>
      <c r="AM915" s="5"/>
      <c r="AN915" s="5"/>
      <c r="AO915" s="5"/>
      <c r="AP915" s="5"/>
      <c r="AZ915"/>
      <c r="BA915"/>
      <c r="BB915"/>
      <c r="BC915"/>
    </row>
    <row r="916" spans="1:55" x14ac:dyDescent="0.3">
      <c r="A916">
        <v>258</v>
      </c>
      <c r="B916" t="s">
        <v>935</v>
      </c>
      <c r="C916">
        <v>931</v>
      </c>
      <c r="D916" s="1">
        <v>44832</v>
      </c>
      <c r="E916">
        <v>32400</v>
      </c>
      <c r="F916">
        <v>3</v>
      </c>
      <c r="G916">
        <v>14</v>
      </c>
      <c r="H916">
        <v>50</v>
      </c>
      <c r="I916" t="str">
        <f>_xlfn.XLOOKUP(ohrm_timesheet_item[[#This Row],[employee_id]],hs_hr_employee[emp_number],hs_hr_employee[Employee Name],"NF",0,1)</f>
        <v>Amol Jalda</v>
      </c>
      <c r="J916" t="str">
        <f>_xlfn.XLOOKUP(ohrm_timesheet_item[[#This Row],[project_id]],ohrm_project[project_id],ohrm_project[name],"NF",0,1)</f>
        <v>C220402-P1 [JAKSON-AD-M365]</v>
      </c>
      <c r="K916" t="str">
        <f>_xlfn.XLOOKUP(ohrm_timesheet_item[[#This Row],[activity_id]],ohrm_project_activity[activity_id],ohrm_project_activity[name],"NF",0,1)</f>
        <v>O365 Migration</v>
      </c>
      <c r="L916" s="5">
        <f>ohrm_timesheet_item[[#This Row],[duration]]/60/60</f>
        <v>9</v>
      </c>
      <c r="AM916" s="5"/>
      <c r="AN916" s="5"/>
      <c r="AO916" s="5"/>
      <c r="AP916" s="5"/>
      <c r="AZ916"/>
      <c r="BA916"/>
      <c r="BB916"/>
      <c r="BC916"/>
    </row>
    <row r="917" spans="1:55" x14ac:dyDescent="0.3">
      <c r="A917">
        <v>258</v>
      </c>
      <c r="B917" t="s">
        <v>936</v>
      </c>
      <c r="C917">
        <v>932</v>
      </c>
      <c r="D917" s="1">
        <v>44833</v>
      </c>
      <c r="E917">
        <v>32400</v>
      </c>
      <c r="F917">
        <v>3</v>
      </c>
      <c r="G917">
        <v>14</v>
      </c>
      <c r="H917">
        <v>50</v>
      </c>
      <c r="I917" t="str">
        <f>_xlfn.XLOOKUP(ohrm_timesheet_item[[#This Row],[employee_id]],hs_hr_employee[emp_number],hs_hr_employee[Employee Name],"NF",0,1)</f>
        <v>Amol Jalda</v>
      </c>
      <c r="J917" t="str">
        <f>_xlfn.XLOOKUP(ohrm_timesheet_item[[#This Row],[project_id]],ohrm_project[project_id],ohrm_project[name],"NF",0,1)</f>
        <v>C220402-P1 [JAKSON-AD-M365]</v>
      </c>
      <c r="K917" t="str">
        <f>_xlfn.XLOOKUP(ohrm_timesheet_item[[#This Row],[activity_id]],ohrm_project_activity[activity_id],ohrm_project_activity[name],"NF",0,1)</f>
        <v>O365 Migration</v>
      </c>
      <c r="L917" s="5">
        <f>ohrm_timesheet_item[[#This Row],[duration]]/60/60</f>
        <v>9</v>
      </c>
      <c r="AM917" s="5"/>
      <c r="AN917" s="5"/>
      <c r="AO917" s="5"/>
      <c r="AP917" s="5"/>
      <c r="AZ917"/>
      <c r="BA917"/>
      <c r="BB917"/>
      <c r="BC917"/>
    </row>
    <row r="918" spans="1:55" x14ac:dyDescent="0.3">
      <c r="A918">
        <v>258</v>
      </c>
      <c r="B918" t="s">
        <v>936</v>
      </c>
      <c r="C918">
        <v>933</v>
      </c>
      <c r="D918" s="1">
        <v>44834</v>
      </c>
      <c r="E918">
        <v>32400</v>
      </c>
      <c r="F918">
        <v>3</v>
      </c>
      <c r="G918">
        <v>14</v>
      </c>
      <c r="H918">
        <v>50</v>
      </c>
      <c r="I918" t="str">
        <f>_xlfn.XLOOKUP(ohrm_timesheet_item[[#This Row],[employee_id]],hs_hr_employee[emp_number],hs_hr_employee[Employee Name],"NF",0,1)</f>
        <v>Amol Jalda</v>
      </c>
      <c r="J918" t="str">
        <f>_xlfn.XLOOKUP(ohrm_timesheet_item[[#This Row],[project_id]],ohrm_project[project_id],ohrm_project[name],"NF",0,1)</f>
        <v>C220402-P1 [JAKSON-AD-M365]</v>
      </c>
      <c r="K918" t="str">
        <f>_xlfn.XLOOKUP(ohrm_timesheet_item[[#This Row],[activity_id]],ohrm_project_activity[activity_id],ohrm_project_activity[name],"NF",0,1)</f>
        <v>O365 Migration</v>
      </c>
      <c r="L918" s="5">
        <f>ohrm_timesheet_item[[#This Row],[duration]]/60/60</f>
        <v>9</v>
      </c>
      <c r="AM918" s="5"/>
      <c r="AN918" s="5"/>
      <c r="AO918" s="5"/>
      <c r="AP918" s="5"/>
      <c r="AZ918"/>
      <c r="BA918"/>
      <c r="BB918"/>
      <c r="BC918"/>
    </row>
    <row r="919" spans="1:55" x14ac:dyDescent="0.3">
      <c r="A919">
        <v>258</v>
      </c>
      <c r="B919" t="s">
        <v>936</v>
      </c>
      <c r="C919">
        <v>934</v>
      </c>
      <c r="D919" s="1">
        <v>44835</v>
      </c>
      <c r="E919">
        <v>32400</v>
      </c>
      <c r="F919">
        <v>3</v>
      </c>
      <c r="G919">
        <v>14</v>
      </c>
      <c r="H919">
        <v>50</v>
      </c>
      <c r="I919" t="str">
        <f>_xlfn.XLOOKUP(ohrm_timesheet_item[[#This Row],[employee_id]],hs_hr_employee[emp_number],hs_hr_employee[Employee Name],"NF",0,1)</f>
        <v>Amol Jalda</v>
      </c>
      <c r="J919" t="str">
        <f>_xlfn.XLOOKUP(ohrm_timesheet_item[[#This Row],[project_id]],ohrm_project[project_id],ohrm_project[name],"NF",0,1)</f>
        <v>C220402-P1 [JAKSON-AD-M365]</v>
      </c>
      <c r="K919" t="str">
        <f>_xlfn.XLOOKUP(ohrm_timesheet_item[[#This Row],[activity_id]],ohrm_project_activity[activity_id],ohrm_project_activity[name],"NF",0,1)</f>
        <v>O365 Migration</v>
      </c>
      <c r="L919" s="5">
        <f>ohrm_timesheet_item[[#This Row],[duration]]/60/60</f>
        <v>9</v>
      </c>
      <c r="AM919" s="5"/>
      <c r="AN919" s="5"/>
      <c r="AO919" s="5"/>
      <c r="AP919" s="5"/>
      <c r="AZ919"/>
      <c r="BA919"/>
      <c r="BB919"/>
      <c r="BC919"/>
    </row>
    <row r="920" spans="1:55" x14ac:dyDescent="0.3">
      <c r="A920">
        <v>266</v>
      </c>
      <c r="C920">
        <v>935</v>
      </c>
      <c r="D920" s="1">
        <v>44809</v>
      </c>
      <c r="E920">
        <v>32400</v>
      </c>
      <c r="F920">
        <v>1</v>
      </c>
      <c r="G920">
        <v>11</v>
      </c>
      <c r="H920">
        <v>2</v>
      </c>
      <c r="I920" t="str">
        <f>_xlfn.XLOOKUP(ohrm_timesheet_item[[#This Row],[employee_id]],hs_hr_employee[emp_number],hs_hr_employee[Employee Name],"NF",0,1)</f>
        <v>x_Ajit Singh</v>
      </c>
      <c r="J920" t="str">
        <f>_xlfn.XLOOKUP(ohrm_timesheet_item[[#This Row],[project_id]],ohrm_project[project_id],ohrm_project[name],"NF",0,1)</f>
        <v>C210701-P1 [AMERICANA-Phase1]</v>
      </c>
      <c r="K920" t="str">
        <f>_xlfn.XLOOKUP(ohrm_timesheet_item[[#This Row],[activity_id]],ohrm_project_activity[activity_id],ohrm_project_activity[name],"NF",0,1)</f>
        <v>Development</v>
      </c>
      <c r="L920" s="5">
        <f>ohrm_timesheet_item[[#This Row],[duration]]/60/60</f>
        <v>9</v>
      </c>
      <c r="AM920" s="5"/>
      <c r="AN920" s="5"/>
      <c r="AO920" s="5"/>
      <c r="AP920" s="5"/>
      <c r="AZ920"/>
      <c r="BA920"/>
      <c r="BB920"/>
      <c r="BC920"/>
    </row>
    <row r="921" spans="1:55" x14ac:dyDescent="0.3">
      <c r="A921">
        <v>266</v>
      </c>
      <c r="C921">
        <v>936</v>
      </c>
      <c r="D921" s="1">
        <v>44810</v>
      </c>
      <c r="E921">
        <v>32400</v>
      </c>
      <c r="F921">
        <v>1</v>
      </c>
      <c r="G921">
        <v>11</v>
      </c>
      <c r="H921">
        <v>2</v>
      </c>
      <c r="I921" t="str">
        <f>_xlfn.XLOOKUP(ohrm_timesheet_item[[#This Row],[employee_id]],hs_hr_employee[emp_number],hs_hr_employee[Employee Name],"NF",0,1)</f>
        <v>x_Ajit Singh</v>
      </c>
      <c r="J921" t="str">
        <f>_xlfn.XLOOKUP(ohrm_timesheet_item[[#This Row],[project_id]],ohrm_project[project_id],ohrm_project[name],"NF",0,1)</f>
        <v>C210701-P1 [AMERICANA-Phase1]</v>
      </c>
      <c r="K921" t="str">
        <f>_xlfn.XLOOKUP(ohrm_timesheet_item[[#This Row],[activity_id]],ohrm_project_activity[activity_id],ohrm_project_activity[name],"NF",0,1)</f>
        <v>Development</v>
      </c>
      <c r="L921" s="5">
        <f>ohrm_timesheet_item[[#This Row],[duration]]/60/60</f>
        <v>9</v>
      </c>
      <c r="AM921" s="5"/>
      <c r="AN921" s="5"/>
      <c r="AO921" s="5"/>
      <c r="AP921" s="5"/>
      <c r="AZ921"/>
      <c r="BA921"/>
      <c r="BB921"/>
      <c r="BC921"/>
    </row>
    <row r="922" spans="1:55" x14ac:dyDescent="0.3">
      <c r="A922">
        <v>266</v>
      </c>
      <c r="C922">
        <v>937</v>
      </c>
      <c r="D922" s="1">
        <v>44811</v>
      </c>
      <c r="E922">
        <v>32400</v>
      </c>
      <c r="F922">
        <v>1</v>
      </c>
      <c r="G922">
        <v>11</v>
      </c>
      <c r="H922">
        <v>2</v>
      </c>
      <c r="I922" t="str">
        <f>_xlfn.XLOOKUP(ohrm_timesheet_item[[#This Row],[employee_id]],hs_hr_employee[emp_number],hs_hr_employee[Employee Name],"NF",0,1)</f>
        <v>x_Ajit Singh</v>
      </c>
      <c r="J922" t="str">
        <f>_xlfn.XLOOKUP(ohrm_timesheet_item[[#This Row],[project_id]],ohrm_project[project_id],ohrm_project[name],"NF",0,1)</f>
        <v>C210701-P1 [AMERICANA-Phase1]</v>
      </c>
      <c r="K922" t="str">
        <f>_xlfn.XLOOKUP(ohrm_timesheet_item[[#This Row],[activity_id]],ohrm_project_activity[activity_id],ohrm_project_activity[name],"NF",0,1)</f>
        <v>Development</v>
      </c>
      <c r="L922" s="5">
        <f>ohrm_timesheet_item[[#This Row],[duration]]/60/60</f>
        <v>9</v>
      </c>
      <c r="AM922" s="5"/>
      <c r="AN922" s="5"/>
      <c r="AO922" s="5"/>
      <c r="AP922" s="5"/>
      <c r="AZ922"/>
      <c r="BA922"/>
      <c r="BB922"/>
      <c r="BC922"/>
    </row>
    <row r="923" spans="1:55" x14ac:dyDescent="0.3">
      <c r="A923">
        <v>266</v>
      </c>
      <c r="C923">
        <v>938</v>
      </c>
      <c r="D923" s="1">
        <v>44812</v>
      </c>
      <c r="E923">
        <v>32400</v>
      </c>
      <c r="F923">
        <v>1</v>
      </c>
      <c r="G923">
        <v>11</v>
      </c>
      <c r="H923">
        <v>2</v>
      </c>
      <c r="I923" t="str">
        <f>_xlfn.XLOOKUP(ohrm_timesheet_item[[#This Row],[employee_id]],hs_hr_employee[emp_number],hs_hr_employee[Employee Name],"NF",0,1)</f>
        <v>x_Ajit Singh</v>
      </c>
      <c r="J923" t="str">
        <f>_xlfn.XLOOKUP(ohrm_timesheet_item[[#This Row],[project_id]],ohrm_project[project_id],ohrm_project[name],"NF",0,1)</f>
        <v>C210701-P1 [AMERICANA-Phase1]</v>
      </c>
      <c r="K923" t="str">
        <f>_xlfn.XLOOKUP(ohrm_timesheet_item[[#This Row],[activity_id]],ohrm_project_activity[activity_id],ohrm_project_activity[name],"NF",0,1)</f>
        <v>Development</v>
      </c>
      <c r="L923" s="5">
        <f>ohrm_timesheet_item[[#This Row],[duration]]/60/60</f>
        <v>9</v>
      </c>
      <c r="AM923" s="5"/>
      <c r="AN923" s="5"/>
      <c r="AO923" s="5"/>
      <c r="AP923" s="5"/>
      <c r="AZ923"/>
      <c r="BA923"/>
      <c r="BB923"/>
      <c r="BC923"/>
    </row>
    <row r="924" spans="1:55" x14ac:dyDescent="0.3">
      <c r="A924">
        <v>266</v>
      </c>
      <c r="C924">
        <v>939</v>
      </c>
      <c r="D924" s="1">
        <v>44813</v>
      </c>
      <c r="E924">
        <v>32400</v>
      </c>
      <c r="F924">
        <v>1</v>
      </c>
      <c r="G924">
        <v>11</v>
      </c>
      <c r="H924">
        <v>2</v>
      </c>
      <c r="I924" t="str">
        <f>_xlfn.XLOOKUP(ohrm_timesheet_item[[#This Row],[employee_id]],hs_hr_employee[emp_number],hs_hr_employee[Employee Name],"NF",0,1)</f>
        <v>x_Ajit Singh</v>
      </c>
      <c r="J924" t="str">
        <f>_xlfn.XLOOKUP(ohrm_timesheet_item[[#This Row],[project_id]],ohrm_project[project_id],ohrm_project[name],"NF",0,1)</f>
        <v>C210701-P1 [AMERICANA-Phase1]</v>
      </c>
      <c r="K924" t="str">
        <f>_xlfn.XLOOKUP(ohrm_timesheet_item[[#This Row],[activity_id]],ohrm_project_activity[activity_id],ohrm_project_activity[name],"NF",0,1)</f>
        <v>Development</v>
      </c>
      <c r="L924" s="5">
        <f>ohrm_timesheet_item[[#This Row],[duration]]/60/60</f>
        <v>9</v>
      </c>
      <c r="AM924" s="5"/>
      <c r="AN924" s="5"/>
      <c r="AO924" s="5"/>
      <c r="AP924" s="5"/>
      <c r="AZ924"/>
      <c r="BA924"/>
      <c r="BB924"/>
      <c r="BC924"/>
    </row>
    <row r="925" spans="1:55" x14ac:dyDescent="0.3">
      <c r="A925">
        <v>265</v>
      </c>
      <c r="C925">
        <v>940</v>
      </c>
      <c r="D925" s="1">
        <v>44816</v>
      </c>
      <c r="E925">
        <v>32400</v>
      </c>
      <c r="F925">
        <v>1</v>
      </c>
      <c r="G925">
        <v>11</v>
      </c>
      <c r="H925">
        <v>2</v>
      </c>
      <c r="I925" t="str">
        <f>_xlfn.XLOOKUP(ohrm_timesheet_item[[#This Row],[employee_id]],hs_hr_employee[emp_number],hs_hr_employee[Employee Name],"NF",0,1)</f>
        <v>x_Ajit Singh</v>
      </c>
      <c r="J925" t="str">
        <f>_xlfn.XLOOKUP(ohrm_timesheet_item[[#This Row],[project_id]],ohrm_project[project_id],ohrm_project[name],"NF",0,1)</f>
        <v>C210701-P1 [AMERICANA-Phase1]</v>
      </c>
      <c r="K925" t="str">
        <f>_xlfn.XLOOKUP(ohrm_timesheet_item[[#This Row],[activity_id]],ohrm_project_activity[activity_id],ohrm_project_activity[name],"NF",0,1)</f>
        <v>Development</v>
      </c>
      <c r="L925" s="5">
        <f>ohrm_timesheet_item[[#This Row],[duration]]/60/60</f>
        <v>9</v>
      </c>
      <c r="AM925" s="5"/>
      <c r="AN925" s="5"/>
      <c r="AO925" s="5"/>
      <c r="AP925" s="5"/>
      <c r="AZ925"/>
      <c r="BA925"/>
      <c r="BB925"/>
      <c r="BC925"/>
    </row>
    <row r="926" spans="1:55" x14ac:dyDescent="0.3">
      <c r="A926">
        <v>265</v>
      </c>
      <c r="C926">
        <v>941</v>
      </c>
      <c r="D926" s="1">
        <v>44817</v>
      </c>
      <c r="E926">
        <v>32400</v>
      </c>
      <c r="F926">
        <v>1</v>
      </c>
      <c r="G926">
        <v>11</v>
      </c>
      <c r="H926">
        <v>2</v>
      </c>
      <c r="I926" t="str">
        <f>_xlfn.XLOOKUP(ohrm_timesheet_item[[#This Row],[employee_id]],hs_hr_employee[emp_number],hs_hr_employee[Employee Name],"NF",0,1)</f>
        <v>x_Ajit Singh</v>
      </c>
      <c r="J926" t="str">
        <f>_xlfn.XLOOKUP(ohrm_timesheet_item[[#This Row],[project_id]],ohrm_project[project_id],ohrm_project[name],"NF",0,1)</f>
        <v>C210701-P1 [AMERICANA-Phase1]</v>
      </c>
      <c r="K926" t="str">
        <f>_xlfn.XLOOKUP(ohrm_timesheet_item[[#This Row],[activity_id]],ohrm_project_activity[activity_id],ohrm_project_activity[name],"NF",0,1)</f>
        <v>Development</v>
      </c>
      <c r="L926" s="5">
        <f>ohrm_timesheet_item[[#This Row],[duration]]/60/60</f>
        <v>9</v>
      </c>
      <c r="AM926" s="5"/>
      <c r="AN926" s="5"/>
      <c r="AO926" s="5"/>
      <c r="AP926" s="5"/>
      <c r="AZ926"/>
      <c r="BA926"/>
      <c r="BB926"/>
      <c r="BC926"/>
    </row>
    <row r="927" spans="1:55" x14ac:dyDescent="0.3">
      <c r="A927">
        <v>265</v>
      </c>
      <c r="C927">
        <v>942</v>
      </c>
      <c r="D927" s="1">
        <v>44818</v>
      </c>
      <c r="E927">
        <v>32400</v>
      </c>
      <c r="F927">
        <v>1</v>
      </c>
      <c r="G927">
        <v>11</v>
      </c>
      <c r="H927">
        <v>2</v>
      </c>
      <c r="I927" t="str">
        <f>_xlfn.XLOOKUP(ohrm_timesheet_item[[#This Row],[employee_id]],hs_hr_employee[emp_number],hs_hr_employee[Employee Name],"NF",0,1)</f>
        <v>x_Ajit Singh</v>
      </c>
      <c r="J927" t="str">
        <f>_xlfn.XLOOKUP(ohrm_timesheet_item[[#This Row],[project_id]],ohrm_project[project_id],ohrm_project[name],"NF",0,1)</f>
        <v>C210701-P1 [AMERICANA-Phase1]</v>
      </c>
      <c r="K927" t="str">
        <f>_xlfn.XLOOKUP(ohrm_timesheet_item[[#This Row],[activity_id]],ohrm_project_activity[activity_id],ohrm_project_activity[name],"NF",0,1)</f>
        <v>Development</v>
      </c>
      <c r="L927" s="5">
        <f>ohrm_timesheet_item[[#This Row],[duration]]/60/60</f>
        <v>9</v>
      </c>
      <c r="AM927" s="5"/>
      <c r="AN927" s="5"/>
      <c r="AO927" s="5"/>
      <c r="AP927" s="5"/>
      <c r="AZ927"/>
      <c r="BA927"/>
      <c r="BB927"/>
      <c r="BC927"/>
    </row>
    <row r="928" spans="1:55" x14ac:dyDescent="0.3">
      <c r="A928">
        <v>265</v>
      </c>
      <c r="C928">
        <v>943</v>
      </c>
      <c r="D928" s="1">
        <v>44819</v>
      </c>
      <c r="E928">
        <v>32400</v>
      </c>
      <c r="F928">
        <v>1</v>
      </c>
      <c r="G928">
        <v>11</v>
      </c>
      <c r="H928">
        <v>2</v>
      </c>
      <c r="I928" t="str">
        <f>_xlfn.XLOOKUP(ohrm_timesheet_item[[#This Row],[employee_id]],hs_hr_employee[emp_number],hs_hr_employee[Employee Name],"NF",0,1)</f>
        <v>x_Ajit Singh</v>
      </c>
      <c r="J928" t="str">
        <f>_xlfn.XLOOKUP(ohrm_timesheet_item[[#This Row],[project_id]],ohrm_project[project_id],ohrm_project[name],"NF",0,1)</f>
        <v>C210701-P1 [AMERICANA-Phase1]</v>
      </c>
      <c r="K928" t="str">
        <f>_xlfn.XLOOKUP(ohrm_timesheet_item[[#This Row],[activity_id]],ohrm_project_activity[activity_id],ohrm_project_activity[name],"NF",0,1)</f>
        <v>Development</v>
      </c>
      <c r="L928" s="5">
        <f>ohrm_timesheet_item[[#This Row],[duration]]/60/60</f>
        <v>9</v>
      </c>
      <c r="AM928" s="5"/>
      <c r="AN928" s="5"/>
      <c r="AO928" s="5"/>
      <c r="AP928" s="5"/>
      <c r="AZ928"/>
      <c r="BA928"/>
      <c r="BB928"/>
      <c r="BC928"/>
    </row>
    <row r="929" spans="1:55" x14ac:dyDescent="0.3">
      <c r="A929">
        <v>265</v>
      </c>
      <c r="C929">
        <v>944</v>
      </c>
      <c r="D929" s="1">
        <v>44820</v>
      </c>
      <c r="E929">
        <v>32400</v>
      </c>
      <c r="F929">
        <v>1</v>
      </c>
      <c r="G929">
        <v>11</v>
      </c>
      <c r="H929">
        <v>2</v>
      </c>
      <c r="I929" t="str">
        <f>_xlfn.XLOOKUP(ohrm_timesheet_item[[#This Row],[employee_id]],hs_hr_employee[emp_number],hs_hr_employee[Employee Name],"NF",0,1)</f>
        <v>x_Ajit Singh</v>
      </c>
      <c r="J929" t="str">
        <f>_xlfn.XLOOKUP(ohrm_timesheet_item[[#This Row],[project_id]],ohrm_project[project_id],ohrm_project[name],"NF",0,1)</f>
        <v>C210701-P1 [AMERICANA-Phase1]</v>
      </c>
      <c r="K929" t="str">
        <f>_xlfn.XLOOKUP(ohrm_timesheet_item[[#This Row],[activity_id]],ohrm_project_activity[activity_id],ohrm_project_activity[name],"NF",0,1)</f>
        <v>Development</v>
      </c>
      <c r="L929" s="5">
        <f>ohrm_timesheet_item[[#This Row],[duration]]/60/60</f>
        <v>9</v>
      </c>
      <c r="AM929" s="5"/>
      <c r="AN929" s="5"/>
      <c r="AO929" s="5"/>
      <c r="AP929" s="5"/>
      <c r="AZ929"/>
      <c r="BA929"/>
      <c r="BB929"/>
      <c r="BC929"/>
    </row>
    <row r="930" spans="1:55" x14ac:dyDescent="0.3">
      <c r="A930">
        <v>264</v>
      </c>
      <c r="C930">
        <v>945</v>
      </c>
      <c r="D930" s="1">
        <v>44823</v>
      </c>
      <c r="E930">
        <v>32400</v>
      </c>
      <c r="F930">
        <v>1</v>
      </c>
      <c r="G930">
        <v>11</v>
      </c>
      <c r="H930">
        <v>2</v>
      </c>
      <c r="I930" t="str">
        <f>_xlfn.XLOOKUP(ohrm_timesheet_item[[#This Row],[employee_id]],hs_hr_employee[emp_number],hs_hr_employee[Employee Name],"NF",0,1)</f>
        <v>x_Ajit Singh</v>
      </c>
      <c r="J930" t="str">
        <f>_xlfn.XLOOKUP(ohrm_timesheet_item[[#This Row],[project_id]],ohrm_project[project_id],ohrm_project[name],"NF",0,1)</f>
        <v>C210701-P1 [AMERICANA-Phase1]</v>
      </c>
      <c r="K930" t="str">
        <f>_xlfn.XLOOKUP(ohrm_timesheet_item[[#This Row],[activity_id]],ohrm_project_activity[activity_id],ohrm_project_activity[name],"NF",0,1)</f>
        <v>Development</v>
      </c>
      <c r="L930" s="5">
        <f>ohrm_timesheet_item[[#This Row],[duration]]/60/60</f>
        <v>9</v>
      </c>
      <c r="AM930" s="5"/>
      <c r="AN930" s="5"/>
      <c r="AO930" s="5"/>
      <c r="AP930" s="5"/>
      <c r="AZ930"/>
      <c r="BA930"/>
      <c r="BB930"/>
      <c r="BC930"/>
    </row>
    <row r="931" spans="1:55" x14ac:dyDescent="0.3">
      <c r="A931">
        <v>264</v>
      </c>
      <c r="C931">
        <v>946</v>
      </c>
      <c r="D931" s="1">
        <v>44824</v>
      </c>
      <c r="E931">
        <v>32400</v>
      </c>
      <c r="F931">
        <v>1</v>
      </c>
      <c r="G931">
        <v>11</v>
      </c>
      <c r="H931">
        <v>2</v>
      </c>
      <c r="I931" t="str">
        <f>_xlfn.XLOOKUP(ohrm_timesheet_item[[#This Row],[employee_id]],hs_hr_employee[emp_number],hs_hr_employee[Employee Name],"NF",0,1)</f>
        <v>x_Ajit Singh</v>
      </c>
      <c r="J931" t="str">
        <f>_xlfn.XLOOKUP(ohrm_timesheet_item[[#This Row],[project_id]],ohrm_project[project_id],ohrm_project[name],"NF",0,1)</f>
        <v>C210701-P1 [AMERICANA-Phase1]</v>
      </c>
      <c r="K931" t="str">
        <f>_xlfn.XLOOKUP(ohrm_timesheet_item[[#This Row],[activity_id]],ohrm_project_activity[activity_id],ohrm_project_activity[name],"NF",0,1)</f>
        <v>Development</v>
      </c>
      <c r="L931" s="5">
        <f>ohrm_timesheet_item[[#This Row],[duration]]/60/60</f>
        <v>9</v>
      </c>
      <c r="AM931" s="5"/>
      <c r="AN931" s="5"/>
      <c r="AO931" s="5"/>
      <c r="AP931" s="5"/>
      <c r="AZ931"/>
      <c r="BA931"/>
      <c r="BB931"/>
      <c r="BC931"/>
    </row>
    <row r="932" spans="1:55" x14ac:dyDescent="0.3">
      <c r="A932">
        <v>264</v>
      </c>
      <c r="C932">
        <v>947</v>
      </c>
      <c r="D932" s="1">
        <v>44825</v>
      </c>
      <c r="E932">
        <v>32400</v>
      </c>
      <c r="F932">
        <v>1</v>
      </c>
      <c r="G932">
        <v>11</v>
      </c>
      <c r="H932">
        <v>2</v>
      </c>
      <c r="I932" t="str">
        <f>_xlfn.XLOOKUP(ohrm_timesheet_item[[#This Row],[employee_id]],hs_hr_employee[emp_number],hs_hr_employee[Employee Name],"NF",0,1)</f>
        <v>x_Ajit Singh</v>
      </c>
      <c r="J932" t="str">
        <f>_xlfn.XLOOKUP(ohrm_timesheet_item[[#This Row],[project_id]],ohrm_project[project_id],ohrm_project[name],"NF",0,1)</f>
        <v>C210701-P1 [AMERICANA-Phase1]</v>
      </c>
      <c r="K932" t="str">
        <f>_xlfn.XLOOKUP(ohrm_timesheet_item[[#This Row],[activity_id]],ohrm_project_activity[activity_id],ohrm_project_activity[name],"NF",0,1)</f>
        <v>Development</v>
      </c>
      <c r="L932" s="5">
        <f>ohrm_timesheet_item[[#This Row],[duration]]/60/60</f>
        <v>9</v>
      </c>
      <c r="AM932" s="5"/>
      <c r="AN932" s="5"/>
      <c r="AO932" s="5"/>
      <c r="AP932" s="5"/>
      <c r="AZ932"/>
      <c r="BA932"/>
      <c r="BB932"/>
      <c r="BC932"/>
    </row>
    <row r="933" spans="1:55" x14ac:dyDescent="0.3">
      <c r="A933">
        <v>264</v>
      </c>
      <c r="C933">
        <v>948</v>
      </c>
      <c r="D933" s="1">
        <v>44826</v>
      </c>
      <c r="E933">
        <v>32400</v>
      </c>
      <c r="F933">
        <v>1</v>
      </c>
      <c r="G933">
        <v>11</v>
      </c>
      <c r="H933">
        <v>2</v>
      </c>
      <c r="I933" t="str">
        <f>_xlfn.XLOOKUP(ohrm_timesheet_item[[#This Row],[employee_id]],hs_hr_employee[emp_number],hs_hr_employee[Employee Name],"NF",0,1)</f>
        <v>x_Ajit Singh</v>
      </c>
      <c r="J933" t="str">
        <f>_xlfn.XLOOKUP(ohrm_timesheet_item[[#This Row],[project_id]],ohrm_project[project_id],ohrm_project[name],"NF",0,1)</f>
        <v>C210701-P1 [AMERICANA-Phase1]</v>
      </c>
      <c r="K933" t="str">
        <f>_xlfn.XLOOKUP(ohrm_timesheet_item[[#This Row],[activity_id]],ohrm_project_activity[activity_id],ohrm_project_activity[name],"NF",0,1)</f>
        <v>Development</v>
      </c>
      <c r="L933" s="5">
        <f>ohrm_timesheet_item[[#This Row],[duration]]/60/60</f>
        <v>9</v>
      </c>
      <c r="AM933" s="5"/>
      <c r="AN933" s="5"/>
      <c r="AO933" s="5"/>
      <c r="AP933" s="5"/>
      <c r="AZ933"/>
      <c r="BA933"/>
      <c r="BB933"/>
      <c r="BC933"/>
    </row>
    <row r="934" spans="1:55" x14ac:dyDescent="0.3">
      <c r="A934">
        <v>264</v>
      </c>
      <c r="C934">
        <v>949</v>
      </c>
      <c r="D934" s="1">
        <v>44827</v>
      </c>
      <c r="E934">
        <v>32400</v>
      </c>
      <c r="F934">
        <v>1</v>
      </c>
      <c r="G934">
        <v>11</v>
      </c>
      <c r="H934">
        <v>2</v>
      </c>
      <c r="I934" t="str">
        <f>_xlfn.XLOOKUP(ohrm_timesheet_item[[#This Row],[employee_id]],hs_hr_employee[emp_number],hs_hr_employee[Employee Name],"NF",0,1)</f>
        <v>x_Ajit Singh</v>
      </c>
      <c r="J934" t="str">
        <f>_xlfn.XLOOKUP(ohrm_timesheet_item[[#This Row],[project_id]],ohrm_project[project_id],ohrm_project[name],"NF",0,1)</f>
        <v>C210701-P1 [AMERICANA-Phase1]</v>
      </c>
      <c r="K934" t="str">
        <f>_xlfn.XLOOKUP(ohrm_timesheet_item[[#This Row],[activity_id]],ohrm_project_activity[activity_id],ohrm_project_activity[name],"NF",0,1)</f>
        <v>Development</v>
      </c>
      <c r="L934" s="5">
        <f>ohrm_timesheet_item[[#This Row],[duration]]/60/60</f>
        <v>9</v>
      </c>
      <c r="AM934" s="5"/>
      <c r="AN934" s="5"/>
      <c r="AO934" s="5"/>
      <c r="AP934" s="5"/>
      <c r="AZ934"/>
      <c r="BA934"/>
      <c r="BB934"/>
      <c r="BC934"/>
    </row>
    <row r="935" spans="1:55" x14ac:dyDescent="0.3">
      <c r="A935">
        <v>263</v>
      </c>
      <c r="C935">
        <v>950</v>
      </c>
      <c r="D935" s="1">
        <v>44830</v>
      </c>
      <c r="E935">
        <v>32400</v>
      </c>
      <c r="F935">
        <v>1</v>
      </c>
      <c r="G935">
        <v>11</v>
      </c>
      <c r="H935">
        <v>2</v>
      </c>
      <c r="I935" t="str">
        <f>_xlfn.XLOOKUP(ohrm_timesheet_item[[#This Row],[employee_id]],hs_hr_employee[emp_number],hs_hr_employee[Employee Name],"NF",0,1)</f>
        <v>x_Ajit Singh</v>
      </c>
      <c r="J935" t="str">
        <f>_xlfn.XLOOKUP(ohrm_timesheet_item[[#This Row],[project_id]],ohrm_project[project_id],ohrm_project[name],"NF",0,1)</f>
        <v>C210701-P1 [AMERICANA-Phase1]</v>
      </c>
      <c r="K935" t="str">
        <f>_xlfn.XLOOKUP(ohrm_timesheet_item[[#This Row],[activity_id]],ohrm_project_activity[activity_id],ohrm_project_activity[name],"NF",0,1)</f>
        <v>Development</v>
      </c>
      <c r="L935" s="5">
        <f>ohrm_timesheet_item[[#This Row],[duration]]/60/60</f>
        <v>9</v>
      </c>
      <c r="AM935" s="5"/>
      <c r="AN935" s="5"/>
      <c r="AO935" s="5"/>
      <c r="AP935" s="5"/>
      <c r="AZ935"/>
      <c r="BA935"/>
      <c r="BB935"/>
      <c r="BC935"/>
    </row>
    <row r="936" spans="1:55" x14ac:dyDescent="0.3">
      <c r="A936">
        <v>263</v>
      </c>
      <c r="C936">
        <v>951</v>
      </c>
      <c r="D936" s="1">
        <v>44831</v>
      </c>
      <c r="E936">
        <v>32400</v>
      </c>
      <c r="F936">
        <v>1</v>
      </c>
      <c r="G936">
        <v>11</v>
      </c>
      <c r="H936">
        <v>2</v>
      </c>
      <c r="I936" t="str">
        <f>_xlfn.XLOOKUP(ohrm_timesheet_item[[#This Row],[employee_id]],hs_hr_employee[emp_number],hs_hr_employee[Employee Name],"NF",0,1)</f>
        <v>x_Ajit Singh</v>
      </c>
      <c r="J936" t="str">
        <f>_xlfn.XLOOKUP(ohrm_timesheet_item[[#This Row],[project_id]],ohrm_project[project_id],ohrm_project[name],"NF",0,1)</f>
        <v>C210701-P1 [AMERICANA-Phase1]</v>
      </c>
      <c r="K936" t="str">
        <f>_xlfn.XLOOKUP(ohrm_timesheet_item[[#This Row],[activity_id]],ohrm_project_activity[activity_id],ohrm_project_activity[name],"NF",0,1)</f>
        <v>Development</v>
      </c>
      <c r="L936" s="5">
        <f>ohrm_timesheet_item[[#This Row],[duration]]/60/60</f>
        <v>9</v>
      </c>
      <c r="AM936" s="5"/>
      <c r="AN936" s="5"/>
      <c r="AO936" s="5"/>
      <c r="AP936" s="5"/>
      <c r="AZ936"/>
      <c r="BA936"/>
      <c r="BB936"/>
      <c r="BC936"/>
    </row>
    <row r="937" spans="1:55" x14ac:dyDescent="0.3">
      <c r="A937">
        <v>263</v>
      </c>
      <c r="C937">
        <v>952</v>
      </c>
      <c r="D937" s="1">
        <v>44832</v>
      </c>
      <c r="E937">
        <v>32400</v>
      </c>
      <c r="F937">
        <v>1</v>
      </c>
      <c r="G937">
        <v>11</v>
      </c>
      <c r="H937">
        <v>2</v>
      </c>
      <c r="I937" t="str">
        <f>_xlfn.XLOOKUP(ohrm_timesheet_item[[#This Row],[employee_id]],hs_hr_employee[emp_number],hs_hr_employee[Employee Name],"NF",0,1)</f>
        <v>x_Ajit Singh</v>
      </c>
      <c r="J937" t="str">
        <f>_xlfn.XLOOKUP(ohrm_timesheet_item[[#This Row],[project_id]],ohrm_project[project_id],ohrm_project[name],"NF",0,1)</f>
        <v>C210701-P1 [AMERICANA-Phase1]</v>
      </c>
      <c r="K937" t="str">
        <f>_xlfn.XLOOKUP(ohrm_timesheet_item[[#This Row],[activity_id]],ohrm_project_activity[activity_id],ohrm_project_activity[name],"NF",0,1)</f>
        <v>Development</v>
      </c>
      <c r="L937" s="5">
        <f>ohrm_timesheet_item[[#This Row],[duration]]/60/60</f>
        <v>9</v>
      </c>
      <c r="AM937" s="5"/>
      <c r="AN937" s="5"/>
      <c r="AO937" s="5"/>
      <c r="AP937" s="5"/>
      <c r="AZ937"/>
      <c r="BA937"/>
      <c r="BB937"/>
      <c r="BC937"/>
    </row>
    <row r="938" spans="1:55" x14ac:dyDescent="0.3">
      <c r="A938">
        <v>263</v>
      </c>
      <c r="C938">
        <v>953</v>
      </c>
      <c r="D938" s="1">
        <v>44833</v>
      </c>
      <c r="E938">
        <v>32400</v>
      </c>
      <c r="F938">
        <v>1</v>
      </c>
      <c r="G938">
        <v>11</v>
      </c>
      <c r="H938">
        <v>2</v>
      </c>
      <c r="I938" t="str">
        <f>_xlfn.XLOOKUP(ohrm_timesheet_item[[#This Row],[employee_id]],hs_hr_employee[emp_number],hs_hr_employee[Employee Name],"NF",0,1)</f>
        <v>x_Ajit Singh</v>
      </c>
      <c r="J938" t="str">
        <f>_xlfn.XLOOKUP(ohrm_timesheet_item[[#This Row],[project_id]],ohrm_project[project_id],ohrm_project[name],"NF",0,1)</f>
        <v>C210701-P1 [AMERICANA-Phase1]</v>
      </c>
      <c r="K938" t="str">
        <f>_xlfn.XLOOKUP(ohrm_timesheet_item[[#This Row],[activity_id]],ohrm_project_activity[activity_id],ohrm_project_activity[name],"NF",0,1)</f>
        <v>Development</v>
      </c>
      <c r="L938" s="5">
        <f>ohrm_timesheet_item[[#This Row],[duration]]/60/60</f>
        <v>9</v>
      </c>
      <c r="AM938" s="5"/>
      <c r="AN938" s="5"/>
      <c r="AO938" s="5"/>
      <c r="AP938" s="5"/>
      <c r="AZ938"/>
      <c r="BA938"/>
      <c r="BB938"/>
      <c r="BC938"/>
    </row>
    <row r="939" spans="1:55" x14ac:dyDescent="0.3">
      <c r="A939">
        <v>263</v>
      </c>
      <c r="C939">
        <v>954</v>
      </c>
      <c r="D939" s="1">
        <v>44834</v>
      </c>
      <c r="E939">
        <v>32400</v>
      </c>
      <c r="F939">
        <v>1</v>
      </c>
      <c r="G939">
        <v>11</v>
      </c>
      <c r="H939">
        <v>2</v>
      </c>
      <c r="I939" t="str">
        <f>_xlfn.XLOOKUP(ohrm_timesheet_item[[#This Row],[employee_id]],hs_hr_employee[emp_number],hs_hr_employee[Employee Name],"NF",0,1)</f>
        <v>x_Ajit Singh</v>
      </c>
      <c r="J939" t="str">
        <f>_xlfn.XLOOKUP(ohrm_timesheet_item[[#This Row],[project_id]],ohrm_project[project_id],ohrm_project[name],"NF",0,1)</f>
        <v>C210701-P1 [AMERICANA-Phase1]</v>
      </c>
      <c r="K939" t="str">
        <f>_xlfn.XLOOKUP(ohrm_timesheet_item[[#This Row],[activity_id]],ohrm_project_activity[activity_id],ohrm_project_activity[name],"NF",0,1)</f>
        <v>Development</v>
      </c>
      <c r="L939" s="5">
        <f>ohrm_timesheet_item[[#This Row],[duration]]/60/60</f>
        <v>9</v>
      </c>
      <c r="AM939" s="5"/>
      <c r="AN939" s="5"/>
      <c r="AO939" s="5"/>
      <c r="AP939" s="5"/>
      <c r="AZ939"/>
      <c r="BA939"/>
      <c r="BB939"/>
      <c r="BC939"/>
    </row>
    <row r="940" spans="1:55" x14ac:dyDescent="0.3">
      <c r="A940">
        <v>271</v>
      </c>
      <c r="C940">
        <v>955</v>
      </c>
      <c r="D940" s="1">
        <v>44809</v>
      </c>
      <c r="E940">
        <v>32400</v>
      </c>
      <c r="F940">
        <v>3</v>
      </c>
      <c r="G940">
        <v>7</v>
      </c>
      <c r="H940">
        <v>50</v>
      </c>
      <c r="I940" t="str">
        <f>_xlfn.XLOOKUP(ohrm_timesheet_item[[#This Row],[employee_id]],hs_hr_employee[emp_number],hs_hr_employee[Employee Name],"NF",0,1)</f>
        <v>Shekhar Sharma</v>
      </c>
      <c r="J940" t="str">
        <f>_xlfn.XLOOKUP(ohrm_timesheet_item[[#This Row],[project_id]],ohrm_project[project_id],ohrm_project[name],"NF",0,1)</f>
        <v>C220402-P1 [JAKSON-AD-M365]</v>
      </c>
      <c r="K940" t="str">
        <f>_xlfn.XLOOKUP(ohrm_timesheet_item[[#This Row],[activity_id]],ohrm_project_activity[activity_id],ohrm_project_activity[name],"NF",0,1)</f>
        <v>O365 Migration</v>
      </c>
      <c r="L940" s="5">
        <f>ohrm_timesheet_item[[#This Row],[duration]]/60/60</f>
        <v>9</v>
      </c>
      <c r="AM940" s="5"/>
      <c r="AN940" s="5"/>
      <c r="AO940" s="5"/>
      <c r="AP940" s="5"/>
      <c r="AZ940"/>
      <c r="BA940"/>
      <c r="BB940"/>
      <c r="BC940"/>
    </row>
    <row r="941" spans="1:55" x14ac:dyDescent="0.3">
      <c r="A941">
        <v>271</v>
      </c>
      <c r="C941">
        <v>956</v>
      </c>
      <c r="D941" s="1">
        <v>44810</v>
      </c>
      <c r="E941">
        <v>32400</v>
      </c>
      <c r="F941">
        <v>3</v>
      </c>
      <c r="G941">
        <v>7</v>
      </c>
      <c r="H941">
        <v>50</v>
      </c>
      <c r="I941" t="str">
        <f>_xlfn.XLOOKUP(ohrm_timesheet_item[[#This Row],[employee_id]],hs_hr_employee[emp_number],hs_hr_employee[Employee Name],"NF",0,1)</f>
        <v>Shekhar Sharma</v>
      </c>
      <c r="J941" t="str">
        <f>_xlfn.XLOOKUP(ohrm_timesheet_item[[#This Row],[project_id]],ohrm_project[project_id],ohrm_project[name],"NF",0,1)</f>
        <v>C220402-P1 [JAKSON-AD-M365]</v>
      </c>
      <c r="K941" t="str">
        <f>_xlfn.XLOOKUP(ohrm_timesheet_item[[#This Row],[activity_id]],ohrm_project_activity[activity_id],ohrm_project_activity[name],"NF",0,1)</f>
        <v>O365 Migration</v>
      </c>
      <c r="L941" s="5">
        <f>ohrm_timesheet_item[[#This Row],[duration]]/60/60</f>
        <v>9</v>
      </c>
      <c r="AM941" s="5"/>
      <c r="AN941" s="5"/>
      <c r="AO941" s="5"/>
      <c r="AP941" s="5"/>
      <c r="AZ941"/>
      <c r="BA941"/>
      <c r="BB941"/>
      <c r="BC941"/>
    </row>
    <row r="942" spans="1:55" x14ac:dyDescent="0.3">
      <c r="A942">
        <v>271</v>
      </c>
      <c r="C942">
        <v>957</v>
      </c>
      <c r="D942" s="1">
        <v>44811</v>
      </c>
      <c r="E942">
        <v>32400</v>
      </c>
      <c r="F942">
        <v>3</v>
      </c>
      <c r="G942">
        <v>7</v>
      </c>
      <c r="H942">
        <v>50</v>
      </c>
      <c r="I942" t="str">
        <f>_xlfn.XLOOKUP(ohrm_timesheet_item[[#This Row],[employee_id]],hs_hr_employee[emp_number],hs_hr_employee[Employee Name],"NF",0,1)</f>
        <v>Shekhar Sharma</v>
      </c>
      <c r="J942" t="str">
        <f>_xlfn.XLOOKUP(ohrm_timesheet_item[[#This Row],[project_id]],ohrm_project[project_id],ohrm_project[name],"NF",0,1)</f>
        <v>C220402-P1 [JAKSON-AD-M365]</v>
      </c>
      <c r="K942" t="str">
        <f>_xlfn.XLOOKUP(ohrm_timesheet_item[[#This Row],[activity_id]],ohrm_project_activity[activity_id],ohrm_project_activity[name],"NF",0,1)</f>
        <v>O365 Migration</v>
      </c>
      <c r="L942" s="5">
        <f>ohrm_timesheet_item[[#This Row],[duration]]/60/60</f>
        <v>9</v>
      </c>
      <c r="AM942" s="5"/>
      <c r="AN942" s="5"/>
      <c r="AO942" s="5"/>
      <c r="AP942" s="5"/>
      <c r="AZ942"/>
      <c r="BA942"/>
      <c r="BB942"/>
      <c r="BC942"/>
    </row>
    <row r="943" spans="1:55" x14ac:dyDescent="0.3">
      <c r="A943">
        <v>271</v>
      </c>
      <c r="C943">
        <v>958</v>
      </c>
      <c r="D943" s="1">
        <v>44812</v>
      </c>
      <c r="E943">
        <v>32400</v>
      </c>
      <c r="F943">
        <v>3</v>
      </c>
      <c r="G943">
        <v>7</v>
      </c>
      <c r="H943">
        <v>50</v>
      </c>
      <c r="I943" t="str">
        <f>_xlfn.XLOOKUP(ohrm_timesheet_item[[#This Row],[employee_id]],hs_hr_employee[emp_number],hs_hr_employee[Employee Name],"NF",0,1)</f>
        <v>Shekhar Sharma</v>
      </c>
      <c r="J943" t="str">
        <f>_xlfn.XLOOKUP(ohrm_timesheet_item[[#This Row],[project_id]],ohrm_project[project_id],ohrm_project[name],"NF",0,1)</f>
        <v>C220402-P1 [JAKSON-AD-M365]</v>
      </c>
      <c r="K943" t="str">
        <f>_xlfn.XLOOKUP(ohrm_timesheet_item[[#This Row],[activity_id]],ohrm_project_activity[activity_id],ohrm_project_activity[name],"NF",0,1)</f>
        <v>O365 Migration</v>
      </c>
      <c r="L943" s="5">
        <f>ohrm_timesheet_item[[#This Row],[duration]]/60/60</f>
        <v>9</v>
      </c>
      <c r="AM943" s="5"/>
      <c r="AN943" s="5"/>
      <c r="AO943" s="5"/>
      <c r="AP943" s="5"/>
      <c r="AZ943"/>
      <c r="BA943"/>
      <c r="BB943"/>
      <c r="BC943"/>
    </row>
    <row r="944" spans="1:55" x14ac:dyDescent="0.3">
      <c r="A944">
        <v>271</v>
      </c>
      <c r="C944">
        <v>959</v>
      </c>
      <c r="D944" s="1">
        <v>44813</v>
      </c>
      <c r="E944">
        <v>32400</v>
      </c>
      <c r="F944">
        <v>3</v>
      </c>
      <c r="G944">
        <v>7</v>
      </c>
      <c r="H944">
        <v>50</v>
      </c>
      <c r="I944" t="str">
        <f>_xlfn.XLOOKUP(ohrm_timesheet_item[[#This Row],[employee_id]],hs_hr_employee[emp_number],hs_hr_employee[Employee Name],"NF",0,1)</f>
        <v>Shekhar Sharma</v>
      </c>
      <c r="J944" t="str">
        <f>_xlfn.XLOOKUP(ohrm_timesheet_item[[#This Row],[project_id]],ohrm_project[project_id],ohrm_project[name],"NF",0,1)</f>
        <v>C220402-P1 [JAKSON-AD-M365]</v>
      </c>
      <c r="K944" t="str">
        <f>_xlfn.XLOOKUP(ohrm_timesheet_item[[#This Row],[activity_id]],ohrm_project_activity[activity_id],ohrm_project_activity[name],"NF",0,1)</f>
        <v>O365 Migration</v>
      </c>
      <c r="L944" s="5">
        <f>ohrm_timesheet_item[[#This Row],[duration]]/60/60</f>
        <v>9</v>
      </c>
      <c r="AM944" s="5"/>
      <c r="AN944" s="5"/>
      <c r="AO944" s="5"/>
      <c r="AP944" s="5"/>
      <c r="AZ944"/>
      <c r="BA944"/>
      <c r="BB944"/>
      <c r="BC944"/>
    </row>
    <row r="945" spans="1:55" x14ac:dyDescent="0.3">
      <c r="A945">
        <v>270</v>
      </c>
      <c r="C945">
        <v>960</v>
      </c>
      <c r="D945" s="1">
        <v>44816</v>
      </c>
      <c r="E945">
        <v>32400</v>
      </c>
      <c r="F945">
        <v>3</v>
      </c>
      <c r="G945">
        <v>7</v>
      </c>
      <c r="H945">
        <v>50</v>
      </c>
      <c r="I945" t="str">
        <f>_xlfn.XLOOKUP(ohrm_timesheet_item[[#This Row],[employee_id]],hs_hr_employee[emp_number],hs_hr_employee[Employee Name],"NF",0,1)</f>
        <v>Shekhar Sharma</v>
      </c>
      <c r="J945" t="str">
        <f>_xlfn.XLOOKUP(ohrm_timesheet_item[[#This Row],[project_id]],ohrm_project[project_id],ohrm_project[name],"NF",0,1)</f>
        <v>C220402-P1 [JAKSON-AD-M365]</v>
      </c>
      <c r="K945" t="str">
        <f>_xlfn.XLOOKUP(ohrm_timesheet_item[[#This Row],[activity_id]],ohrm_project_activity[activity_id],ohrm_project_activity[name],"NF",0,1)</f>
        <v>O365 Migration</v>
      </c>
      <c r="L945" s="5">
        <f>ohrm_timesheet_item[[#This Row],[duration]]/60/60</f>
        <v>9</v>
      </c>
      <c r="AM945" s="5"/>
      <c r="AN945" s="5"/>
      <c r="AO945" s="5"/>
      <c r="AP945" s="5"/>
      <c r="AZ945"/>
      <c r="BA945"/>
      <c r="BB945"/>
      <c r="BC945"/>
    </row>
    <row r="946" spans="1:55" x14ac:dyDescent="0.3">
      <c r="A946">
        <v>270</v>
      </c>
      <c r="C946">
        <v>961</v>
      </c>
      <c r="D946" s="1">
        <v>44817</v>
      </c>
      <c r="E946">
        <v>32400</v>
      </c>
      <c r="F946">
        <v>3</v>
      </c>
      <c r="G946">
        <v>7</v>
      </c>
      <c r="H946">
        <v>50</v>
      </c>
      <c r="I946" t="str">
        <f>_xlfn.XLOOKUP(ohrm_timesheet_item[[#This Row],[employee_id]],hs_hr_employee[emp_number],hs_hr_employee[Employee Name],"NF",0,1)</f>
        <v>Shekhar Sharma</v>
      </c>
      <c r="J946" t="str">
        <f>_xlfn.XLOOKUP(ohrm_timesheet_item[[#This Row],[project_id]],ohrm_project[project_id],ohrm_project[name],"NF",0,1)</f>
        <v>C220402-P1 [JAKSON-AD-M365]</v>
      </c>
      <c r="K946" t="str">
        <f>_xlfn.XLOOKUP(ohrm_timesheet_item[[#This Row],[activity_id]],ohrm_project_activity[activity_id],ohrm_project_activity[name],"NF",0,1)</f>
        <v>O365 Migration</v>
      </c>
      <c r="L946" s="5">
        <f>ohrm_timesheet_item[[#This Row],[duration]]/60/60</f>
        <v>9</v>
      </c>
      <c r="AM946" s="5"/>
      <c r="AN946" s="5"/>
      <c r="AO946" s="5"/>
      <c r="AP946" s="5"/>
      <c r="AZ946"/>
      <c r="BA946"/>
      <c r="BB946"/>
      <c r="BC946"/>
    </row>
    <row r="947" spans="1:55" x14ac:dyDescent="0.3">
      <c r="A947">
        <v>270</v>
      </c>
      <c r="C947">
        <v>962</v>
      </c>
      <c r="D947" s="1">
        <v>44818</v>
      </c>
      <c r="E947">
        <v>32400</v>
      </c>
      <c r="F947">
        <v>3</v>
      </c>
      <c r="G947">
        <v>7</v>
      </c>
      <c r="H947">
        <v>50</v>
      </c>
      <c r="I947" t="str">
        <f>_xlfn.XLOOKUP(ohrm_timesheet_item[[#This Row],[employee_id]],hs_hr_employee[emp_number],hs_hr_employee[Employee Name],"NF",0,1)</f>
        <v>Shekhar Sharma</v>
      </c>
      <c r="J947" t="str">
        <f>_xlfn.XLOOKUP(ohrm_timesheet_item[[#This Row],[project_id]],ohrm_project[project_id],ohrm_project[name],"NF",0,1)</f>
        <v>C220402-P1 [JAKSON-AD-M365]</v>
      </c>
      <c r="K947" t="str">
        <f>_xlfn.XLOOKUP(ohrm_timesheet_item[[#This Row],[activity_id]],ohrm_project_activity[activity_id],ohrm_project_activity[name],"NF",0,1)</f>
        <v>O365 Migration</v>
      </c>
      <c r="L947" s="5">
        <f>ohrm_timesheet_item[[#This Row],[duration]]/60/60</f>
        <v>9</v>
      </c>
      <c r="AM947" s="5"/>
      <c r="AN947" s="5"/>
      <c r="AO947" s="5"/>
      <c r="AP947" s="5"/>
      <c r="AZ947"/>
      <c r="BA947"/>
      <c r="BB947"/>
      <c r="BC947"/>
    </row>
    <row r="948" spans="1:55" x14ac:dyDescent="0.3">
      <c r="A948">
        <v>270</v>
      </c>
      <c r="C948">
        <v>963</v>
      </c>
      <c r="D948" s="1">
        <v>44819</v>
      </c>
      <c r="E948">
        <v>32400</v>
      </c>
      <c r="F948">
        <v>3</v>
      </c>
      <c r="G948">
        <v>7</v>
      </c>
      <c r="H948">
        <v>50</v>
      </c>
      <c r="I948" t="str">
        <f>_xlfn.XLOOKUP(ohrm_timesheet_item[[#This Row],[employee_id]],hs_hr_employee[emp_number],hs_hr_employee[Employee Name],"NF",0,1)</f>
        <v>Shekhar Sharma</v>
      </c>
      <c r="J948" t="str">
        <f>_xlfn.XLOOKUP(ohrm_timesheet_item[[#This Row],[project_id]],ohrm_project[project_id],ohrm_project[name],"NF",0,1)</f>
        <v>C220402-P1 [JAKSON-AD-M365]</v>
      </c>
      <c r="K948" t="str">
        <f>_xlfn.XLOOKUP(ohrm_timesheet_item[[#This Row],[activity_id]],ohrm_project_activity[activity_id],ohrm_project_activity[name],"NF",0,1)</f>
        <v>O365 Migration</v>
      </c>
      <c r="L948" s="5">
        <f>ohrm_timesheet_item[[#This Row],[duration]]/60/60</f>
        <v>9</v>
      </c>
      <c r="AM948" s="5"/>
      <c r="AN948" s="5"/>
      <c r="AO948" s="5"/>
      <c r="AP948" s="5"/>
      <c r="AZ948"/>
      <c r="BA948"/>
      <c r="BB948"/>
      <c r="BC948"/>
    </row>
    <row r="949" spans="1:55" x14ac:dyDescent="0.3">
      <c r="A949">
        <v>270</v>
      </c>
      <c r="C949">
        <v>964</v>
      </c>
      <c r="D949" s="1">
        <v>44820</v>
      </c>
      <c r="E949">
        <v>32400</v>
      </c>
      <c r="F949">
        <v>3</v>
      </c>
      <c r="G949">
        <v>7</v>
      </c>
      <c r="H949">
        <v>50</v>
      </c>
      <c r="I949" t="str">
        <f>_xlfn.XLOOKUP(ohrm_timesheet_item[[#This Row],[employee_id]],hs_hr_employee[emp_number],hs_hr_employee[Employee Name],"NF",0,1)</f>
        <v>Shekhar Sharma</v>
      </c>
      <c r="J949" t="str">
        <f>_xlfn.XLOOKUP(ohrm_timesheet_item[[#This Row],[project_id]],ohrm_project[project_id],ohrm_project[name],"NF",0,1)</f>
        <v>C220402-P1 [JAKSON-AD-M365]</v>
      </c>
      <c r="K949" t="str">
        <f>_xlfn.XLOOKUP(ohrm_timesheet_item[[#This Row],[activity_id]],ohrm_project_activity[activity_id],ohrm_project_activity[name],"NF",0,1)</f>
        <v>O365 Migration</v>
      </c>
      <c r="L949" s="5">
        <f>ohrm_timesheet_item[[#This Row],[duration]]/60/60</f>
        <v>9</v>
      </c>
      <c r="AM949" s="5"/>
      <c r="AN949" s="5"/>
      <c r="AO949" s="5"/>
      <c r="AP949" s="5"/>
      <c r="AZ949"/>
      <c r="BA949"/>
      <c r="BB949"/>
      <c r="BC949"/>
    </row>
    <row r="950" spans="1:55" x14ac:dyDescent="0.3">
      <c r="A950">
        <v>269</v>
      </c>
      <c r="C950">
        <v>965</v>
      </c>
      <c r="D950" s="1">
        <v>44823</v>
      </c>
      <c r="E950">
        <v>32400</v>
      </c>
      <c r="F950">
        <v>3</v>
      </c>
      <c r="G950">
        <v>7</v>
      </c>
      <c r="H950">
        <v>50</v>
      </c>
      <c r="I950" t="str">
        <f>_xlfn.XLOOKUP(ohrm_timesheet_item[[#This Row],[employee_id]],hs_hr_employee[emp_number],hs_hr_employee[Employee Name],"NF",0,1)</f>
        <v>Shekhar Sharma</v>
      </c>
      <c r="J950" t="str">
        <f>_xlfn.XLOOKUP(ohrm_timesheet_item[[#This Row],[project_id]],ohrm_project[project_id],ohrm_project[name],"NF",0,1)</f>
        <v>C220402-P1 [JAKSON-AD-M365]</v>
      </c>
      <c r="K950" t="str">
        <f>_xlfn.XLOOKUP(ohrm_timesheet_item[[#This Row],[activity_id]],ohrm_project_activity[activity_id],ohrm_project_activity[name],"NF",0,1)</f>
        <v>O365 Migration</v>
      </c>
      <c r="L950" s="5">
        <f>ohrm_timesheet_item[[#This Row],[duration]]/60/60</f>
        <v>9</v>
      </c>
      <c r="AM950" s="5"/>
      <c r="AN950" s="5"/>
      <c r="AO950" s="5"/>
      <c r="AP950" s="5"/>
      <c r="AZ950"/>
      <c r="BA950"/>
      <c r="BB950"/>
      <c r="BC950"/>
    </row>
    <row r="951" spans="1:55" x14ac:dyDescent="0.3">
      <c r="A951">
        <v>269</v>
      </c>
      <c r="C951">
        <v>966</v>
      </c>
      <c r="D951" s="1">
        <v>44824</v>
      </c>
      <c r="E951">
        <v>32400</v>
      </c>
      <c r="F951">
        <v>3</v>
      </c>
      <c r="G951">
        <v>7</v>
      </c>
      <c r="H951">
        <v>50</v>
      </c>
      <c r="I951" t="str">
        <f>_xlfn.XLOOKUP(ohrm_timesheet_item[[#This Row],[employee_id]],hs_hr_employee[emp_number],hs_hr_employee[Employee Name],"NF",0,1)</f>
        <v>Shekhar Sharma</v>
      </c>
      <c r="J951" t="str">
        <f>_xlfn.XLOOKUP(ohrm_timesheet_item[[#This Row],[project_id]],ohrm_project[project_id],ohrm_project[name],"NF",0,1)</f>
        <v>C220402-P1 [JAKSON-AD-M365]</v>
      </c>
      <c r="K951" t="str">
        <f>_xlfn.XLOOKUP(ohrm_timesheet_item[[#This Row],[activity_id]],ohrm_project_activity[activity_id],ohrm_project_activity[name],"NF",0,1)</f>
        <v>O365 Migration</v>
      </c>
      <c r="L951" s="5">
        <f>ohrm_timesheet_item[[#This Row],[duration]]/60/60</f>
        <v>9</v>
      </c>
      <c r="AM951" s="5"/>
      <c r="AN951" s="5"/>
      <c r="AO951" s="5"/>
      <c r="AP951" s="5"/>
      <c r="AZ951"/>
      <c r="BA951"/>
      <c r="BB951"/>
      <c r="BC951"/>
    </row>
    <row r="952" spans="1:55" x14ac:dyDescent="0.3">
      <c r="A952">
        <v>269</v>
      </c>
      <c r="C952">
        <v>967</v>
      </c>
      <c r="D952" s="1">
        <v>44825</v>
      </c>
      <c r="E952">
        <v>32400</v>
      </c>
      <c r="F952">
        <v>3</v>
      </c>
      <c r="G952">
        <v>7</v>
      </c>
      <c r="H952">
        <v>50</v>
      </c>
      <c r="I952" t="str">
        <f>_xlfn.XLOOKUP(ohrm_timesheet_item[[#This Row],[employee_id]],hs_hr_employee[emp_number],hs_hr_employee[Employee Name],"NF",0,1)</f>
        <v>Shekhar Sharma</v>
      </c>
      <c r="J952" t="str">
        <f>_xlfn.XLOOKUP(ohrm_timesheet_item[[#This Row],[project_id]],ohrm_project[project_id],ohrm_project[name],"NF",0,1)</f>
        <v>C220402-P1 [JAKSON-AD-M365]</v>
      </c>
      <c r="K952" t="str">
        <f>_xlfn.XLOOKUP(ohrm_timesheet_item[[#This Row],[activity_id]],ohrm_project_activity[activity_id],ohrm_project_activity[name],"NF",0,1)</f>
        <v>O365 Migration</v>
      </c>
      <c r="L952" s="5">
        <f>ohrm_timesheet_item[[#This Row],[duration]]/60/60</f>
        <v>9</v>
      </c>
      <c r="AM952" s="5"/>
      <c r="AN952" s="5"/>
      <c r="AO952" s="5"/>
      <c r="AP952" s="5"/>
      <c r="AZ952"/>
      <c r="BA952"/>
      <c r="BB952"/>
      <c r="BC952"/>
    </row>
    <row r="953" spans="1:55" x14ac:dyDescent="0.3">
      <c r="A953">
        <v>269</v>
      </c>
      <c r="C953">
        <v>968</v>
      </c>
      <c r="D953" s="1">
        <v>44826</v>
      </c>
      <c r="E953">
        <v>32400</v>
      </c>
      <c r="F953">
        <v>3</v>
      </c>
      <c r="G953">
        <v>7</v>
      </c>
      <c r="H953">
        <v>50</v>
      </c>
      <c r="I953" t="str">
        <f>_xlfn.XLOOKUP(ohrm_timesheet_item[[#This Row],[employee_id]],hs_hr_employee[emp_number],hs_hr_employee[Employee Name],"NF",0,1)</f>
        <v>Shekhar Sharma</v>
      </c>
      <c r="J953" t="str">
        <f>_xlfn.XLOOKUP(ohrm_timesheet_item[[#This Row],[project_id]],ohrm_project[project_id],ohrm_project[name],"NF",0,1)</f>
        <v>C220402-P1 [JAKSON-AD-M365]</v>
      </c>
      <c r="K953" t="str">
        <f>_xlfn.XLOOKUP(ohrm_timesheet_item[[#This Row],[activity_id]],ohrm_project_activity[activity_id],ohrm_project_activity[name],"NF",0,1)</f>
        <v>O365 Migration</v>
      </c>
      <c r="L953" s="5">
        <f>ohrm_timesheet_item[[#This Row],[duration]]/60/60</f>
        <v>9</v>
      </c>
      <c r="AM953" s="5"/>
      <c r="AN953" s="5"/>
      <c r="AO953" s="5"/>
      <c r="AP953" s="5"/>
      <c r="AZ953"/>
      <c r="BA953"/>
      <c r="BB953"/>
      <c r="BC953"/>
    </row>
    <row r="954" spans="1:55" x14ac:dyDescent="0.3">
      <c r="A954">
        <v>269</v>
      </c>
      <c r="C954">
        <v>969</v>
      </c>
      <c r="D954" s="1">
        <v>44827</v>
      </c>
      <c r="E954">
        <v>32400</v>
      </c>
      <c r="F954">
        <v>3</v>
      </c>
      <c r="G954">
        <v>7</v>
      </c>
      <c r="H954">
        <v>50</v>
      </c>
      <c r="I954" t="str">
        <f>_xlfn.XLOOKUP(ohrm_timesheet_item[[#This Row],[employee_id]],hs_hr_employee[emp_number],hs_hr_employee[Employee Name],"NF",0,1)</f>
        <v>Shekhar Sharma</v>
      </c>
      <c r="J954" t="str">
        <f>_xlfn.XLOOKUP(ohrm_timesheet_item[[#This Row],[project_id]],ohrm_project[project_id],ohrm_project[name],"NF",0,1)</f>
        <v>C220402-P1 [JAKSON-AD-M365]</v>
      </c>
      <c r="K954" t="str">
        <f>_xlfn.XLOOKUP(ohrm_timesheet_item[[#This Row],[activity_id]],ohrm_project_activity[activity_id],ohrm_project_activity[name],"NF",0,1)</f>
        <v>O365 Migration</v>
      </c>
      <c r="L954" s="5">
        <f>ohrm_timesheet_item[[#This Row],[duration]]/60/60</f>
        <v>9</v>
      </c>
      <c r="AM954" s="5"/>
      <c r="AN954" s="5"/>
      <c r="AO954" s="5"/>
      <c r="AP954" s="5"/>
      <c r="AZ954"/>
      <c r="BA954"/>
      <c r="BB954"/>
      <c r="BC954"/>
    </row>
    <row r="955" spans="1:55" x14ac:dyDescent="0.3">
      <c r="A955">
        <v>268</v>
      </c>
      <c r="C955">
        <v>970</v>
      </c>
      <c r="D955" s="1">
        <v>44830</v>
      </c>
      <c r="E955">
        <v>0</v>
      </c>
      <c r="F955">
        <v>5</v>
      </c>
      <c r="G955">
        <v>7</v>
      </c>
      <c r="H955">
        <v>47</v>
      </c>
      <c r="I955" t="str">
        <f>_xlfn.XLOOKUP(ohrm_timesheet_item[[#This Row],[employee_id]],hs_hr_employee[emp_number],hs_hr_employee[Employee Name],"NF",0,1)</f>
        <v>Shekhar Sharma</v>
      </c>
      <c r="J955" t="str">
        <f>_xlfn.XLOOKUP(ohrm_timesheet_item[[#This Row],[project_id]],ohrm_project[project_id],ohrm_project[name],"NF",0,1)</f>
        <v>C220401-B1 [NTPC-TrainingBatch1]</v>
      </c>
      <c r="K955" t="str">
        <f>_xlfn.XLOOKUP(ohrm_timesheet_item[[#This Row],[activity_id]],ohrm_project_activity[activity_id],ohrm_project_activity[name],"NF",0,1)</f>
        <v>Training</v>
      </c>
      <c r="L955" s="5">
        <f>ohrm_timesheet_item[[#This Row],[duration]]/60/60</f>
        <v>0</v>
      </c>
      <c r="AM955" s="5"/>
      <c r="AN955" s="5"/>
      <c r="AO955" s="5"/>
      <c r="AP955" s="5"/>
      <c r="AZ955"/>
      <c r="BA955"/>
      <c r="BB955"/>
      <c r="BC955"/>
    </row>
    <row r="956" spans="1:55" x14ac:dyDescent="0.3">
      <c r="A956">
        <v>268</v>
      </c>
      <c r="C956">
        <v>971</v>
      </c>
      <c r="D956" s="1">
        <v>44831</v>
      </c>
      <c r="E956">
        <v>0</v>
      </c>
      <c r="F956">
        <v>5</v>
      </c>
      <c r="G956">
        <v>7</v>
      </c>
      <c r="H956">
        <v>47</v>
      </c>
      <c r="I956" t="str">
        <f>_xlfn.XLOOKUP(ohrm_timesheet_item[[#This Row],[employee_id]],hs_hr_employee[emp_number],hs_hr_employee[Employee Name],"NF",0,1)</f>
        <v>Shekhar Sharma</v>
      </c>
      <c r="J956" t="str">
        <f>_xlfn.XLOOKUP(ohrm_timesheet_item[[#This Row],[project_id]],ohrm_project[project_id],ohrm_project[name],"NF",0,1)</f>
        <v>C220401-B1 [NTPC-TrainingBatch1]</v>
      </c>
      <c r="K956" t="str">
        <f>_xlfn.XLOOKUP(ohrm_timesheet_item[[#This Row],[activity_id]],ohrm_project_activity[activity_id],ohrm_project_activity[name],"NF",0,1)</f>
        <v>Training</v>
      </c>
      <c r="L956" s="5">
        <f>ohrm_timesheet_item[[#This Row],[duration]]/60/60</f>
        <v>0</v>
      </c>
      <c r="AM956" s="5"/>
      <c r="AN956" s="5"/>
      <c r="AO956" s="5"/>
      <c r="AP956" s="5"/>
      <c r="AZ956"/>
      <c r="BA956"/>
      <c r="BB956"/>
      <c r="BC956"/>
    </row>
    <row r="957" spans="1:55" x14ac:dyDescent="0.3">
      <c r="A957">
        <v>268</v>
      </c>
      <c r="C957">
        <v>972</v>
      </c>
      <c r="D957" s="1">
        <v>44832</v>
      </c>
      <c r="E957">
        <v>0</v>
      </c>
      <c r="F957">
        <v>5</v>
      </c>
      <c r="G957">
        <v>7</v>
      </c>
      <c r="H957">
        <v>47</v>
      </c>
      <c r="I957" t="str">
        <f>_xlfn.XLOOKUP(ohrm_timesheet_item[[#This Row],[employee_id]],hs_hr_employee[emp_number],hs_hr_employee[Employee Name],"NF",0,1)</f>
        <v>Shekhar Sharma</v>
      </c>
      <c r="J957" t="str">
        <f>_xlfn.XLOOKUP(ohrm_timesheet_item[[#This Row],[project_id]],ohrm_project[project_id],ohrm_project[name],"NF",0,1)</f>
        <v>C220401-B1 [NTPC-TrainingBatch1]</v>
      </c>
      <c r="K957" t="str">
        <f>_xlfn.XLOOKUP(ohrm_timesheet_item[[#This Row],[activity_id]],ohrm_project_activity[activity_id],ohrm_project_activity[name],"NF",0,1)</f>
        <v>Training</v>
      </c>
      <c r="L957" s="5">
        <f>ohrm_timesheet_item[[#This Row],[duration]]/60/60</f>
        <v>0</v>
      </c>
      <c r="AM957" s="5"/>
      <c r="AN957" s="5"/>
      <c r="AO957" s="5"/>
      <c r="AP957" s="5"/>
      <c r="AZ957"/>
      <c r="BA957"/>
      <c r="BB957"/>
      <c r="BC957"/>
    </row>
    <row r="958" spans="1:55" x14ac:dyDescent="0.3">
      <c r="A958">
        <v>268</v>
      </c>
      <c r="C958">
        <v>973</v>
      </c>
      <c r="D958" s="1">
        <v>44833</v>
      </c>
      <c r="E958">
        <v>0</v>
      </c>
      <c r="F958">
        <v>3</v>
      </c>
      <c r="G958">
        <v>7</v>
      </c>
      <c r="H958">
        <v>50</v>
      </c>
      <c r="I958" t="str">
        <f>_xlfn.XLOOKUP(ohrm_timesheet_item[[#This Row],[employee_id]],hs_hr_employee[emp_number],hs_hr_employee[Employee Name],"NF",0,1)</f>
        <v>Shekhar Sharma</v>
      </c>
      <c r="J958" t="str">
        <f>_xlfn.XLOOKUP(ohrm_timesheet_item[[#This Row],[project_id]],ohrm_project[project_id],ohrm_project[name],"NF",0,1)</f>
        <v>C220402-P1 [JAKSON-AD-M365]</v>
      </c>
      <c r="K958" t="str">
        <f>_xlfn.XLOOKUP(ohrm_timesheet_item[[#This Row],[activity_id]],ohrm_project_activity[activity_id],ohrm_project_activity[name],"NF",0,1)</f>
        <v>O365 Migration</v>
      </c>
      <c r="L958" s="5">
        <f>ohrm_timesheet_item[[#This Row],[duration]]/60/60</f>
        <v>0</v>
      </c>
      <c r="AM958" s="5"/>
      <c r="AN958" s="5"/>
      <c r="AO958" s="5"/>
      <c r="AP958" s="5"/>
      <c r="AZ958"/>
      <c r="BA958"/>
      <c r="BB958"/>
      <c r="BC958"/>
    </row>
    <row r="959" spans="1:55" x14ac:dyDescent="0.3">
      <c r="A959">
        <v>268</v>
      </c>
      <c r="C959">
        <v>974</v>
      </c>
      <c r="D959" s="1">
        <v>44834</v>
      </c>
      <c r="E959">
        <v>0</v>
      </c>
      <c r="F959">
        <v>3</v>
      </c>
      <c r="G959">
        <v>7</v>
      </c>
      <c r="H959">
        <v>50</v>
      </c>
      <c r="I959" t="str">
        <f>_xlfn.XLOOKUP(ohrm_timesheet_item[[#This Row],[employee_id]],hs_hr_employee[emp_number],hs_hr_employee[Employee Name],"NF",0,1)</f>
        <v>Shekhar Sharma</v>
      </c>
      <c r="J959" t="str">
        <f>_xlfn.XLOOKUP(ohrm_timesheet_item[[#This Row],[project_id]],ohrm_project[project_id],ohrm_project[name],"NF",0,1)</f>
        <v>C220402-P1 [JAKSON-AD-M365]</v>
      </c>
      <c r="K959" t="str">
        <f>_xlfn.XLOOKUP(ohrm_timesheet_item[[#This Row],[activity_id]],ohrm_project_activity[activity_id],ohrm_project_activity[name],"NF",0,1)</f>
        <v>O365 Migration</v>
      </c>
      <c r="L959" s="5">
        <f>ohrm_timesheet_item[[#This Row],[duration]]/60/60</f>
        <v>0</v>
      </c>
      <c r="AM959" s="5"/>
      <c r="AN959" s="5"/>
      <c r="AO959" s="5"/>
      <c r="AP959" s="5"/>
      <c r="AZ959"/>
      <c r="BA959"/>
      <c r="BB959"/>
      <c r="BC959"/>
    </row>
    <row r="960" spans="1:55" x14ac:dyDescent="0.3">
      <c r="A960">
        <v>267</v>
      </c>
      <c r="C960">
        <v>975</v>
      </c>
      <c r="D960" s="1">
        <v>44837</v>
      </c>
      <c r="E960">
        <v>32400</v>
      </c>
      <c r="F960">
        <v>3</v>
      </c>
      <c r="G960">
        <v>7</v>
      </c>
      <c r="H960">
        <v>50</v>
      </c>
      <c r="I960" t="str">
        <f>_xlfn.XLOOKUP(ohrm_timesheet_item[[#This Row],[employee_id]],hs_hr_employee[emp_number],hs_hr_employee[Employee Name],"NF",0,1)</f>
        <v>Shekhar Sharma</v>
      </c>
      <c r="J960" t="str">
        <f>_xlfn.XLOOKUP(ohrm_timesheet_item[[#This Row],[project_id]],ohrm_project[project_id],ohrm_project[name],"NF",0,1)</f>
        <v>C220402-P1 [JAKSON-AD-M365]</v>
      </c>
      <c r="K960" t="str">
        <f>_xlfn.XLOOKUP(ohrm_timesheet_item[[#This Row],[activity_id]],ohrm_project_activity[activity_id],ohrm_project_activity[name],"NF",0,1)</f>
        <v>O365 Migration</v>
      </c>
      <c r="L960" s="5">
        <f>ohrm_timesheet_item[[#This Row],[duration]]/60/60</f>
        <v>9</v>
      </c>
      <c r="AM960" s="5"/>
      <c r="AN960" s="5"/>
      <c r="AO960" s="5"/>
      <c r="AP960" s="5"/>
      <c r="AZ960"/>
      <c r="BA960"/>
      <c r="BB960"/>
      <c r="BC960"/>
    </row>
    <row r="961" spans="1:55" x14ac:dyDescent="0.3">
      <c r="A961">
        <v>267</v>
      </c>
      <c r="C961">
        <v>976</v>
      </c>
      <c r="D961" s="1">
        <v>44838</v>
      </c>
      <c r="E961">
        <v>32400</v>
      </c>
      <c r="F961">
        <v>3</v>
      </c>
      <c r="G961">
        <v>7</v>
      </c>
      <c r="H961">
        <v>50</v>
      </c>
      <c r="I961" t="str">
        <f>_xlfn.XLOOKUP(ohrm_timesheet_item[[#This Row],[employee_id]],hs_hr_employee[emp_number],hs_hr_employee[Employee Name],"NF",0,1)</f>
        <v>Shekhar Sharma</v>
      </c>
      <c r="J961" t="str">
        <f>_xlfn.XLOOKUP(ohrm_timesheet_item[[#This Row],[project_id]],ohrm_project[project_id],ohrm_project[name],"NF",0,1)</f>
        <v>C220402-P1 [JAKSON-AD-M365]</v>
      </c>
      <c r="K961" t="str">
        <f>_xlfn.XLOOKUP(ohrm_timesheet_item[[#This Row],[activity_id]],ohrm_project_activity[activity_id],ohrm_project_activity[name],"NF",0,1)</f>
        <v>O365 Migration</v>
      </c>
      <c r="L961" s="5">
        <f>ohrm_timesheet_item[[#This Row],[duration]]/60/60</f>
        <v>9</v>
      </c>
      <c r="AM961" s="5"/>
      <c r="AN961" s="5"/>
      <c r="AO961" s="5"/>
      <c r="AP961" s="5"/>
      <c r="AZ961"/>
      <c r="BA961"/>
      <c r="BB961"/>
      <c r="BC961"/>
    </row>
    <row r="962" spans="1:55" x14ac:dyDescent="0.3">
      <c r="A962">
        <v>267</v>
      </c>
      <c r="C962">
        <v>977</v>
      </c>
      <c r="D962" s="1">
        <v>44839</v>
      </c>
      <c r="E962">
        <v>32400</v>
      </c>
      <c r="F962">
        <v>3</v>
      </c>
      <c r="G962">
        <v>7</v>
      </c>
      <c r="H962">
        <v>50</v>
      </c>
      <c r="I962" t="str">
        <f>_xlfn.XLOOKUP(ohrm_timesheet_item[[#This Row],[employee_id]],hs_hr_employee[emp_number],hs_hr_employee[Employee Name],"NF",0,1)</f>
        <v>Shekhar Sharma</v>
      </c>
      <c r="J962" t="str">
        <f>_xlfn.XLOOKUP(ohrm_timesheet_item[[#This Row],[project_id]],ohrm_project[project_id],ohrm_project[name],"NF",0,1)</f>
        <v>C220402-P1 [JAKSON-AD-M365]</v>
      </c>
      <c r="K962" t="str">
        <f>_xlfn.XLOOKUP(ohrm_timesheet_item[[#This Row],[activity_id]],ohrm_project_activity[activity_id],ohrm_project_activity[name],"NF",0,1)</f>
        <v>O365 Migration</v>
      </c>
      <c r="L962" s="5">
        <f>ohrm_timesheet_item[[#This Row],[duration]]/60/60</f>
        <v>9</v>
      </c>
      <c r="AM962" s="5"/>
      <c r="AN962" s="5"/>
      <c r="AO962" s="5"/>
      <c r="AP962" s="5"/>
      <c r="AZ962"/>
      <c r="BA962"/>
      <c r="BB962"/>
      <c r="BC962"/>
    </row>
    <row r="963" spans="1:55" x14ac:dyDescent="0.3">
      <c r="A963">
        <v>267</v>
      </c>
      <c r="C963">
        <v>978</v>
      </c>
      <c r="D963" s="1">
        <v>44840</v>
      </c>
      <c r="E963">
        <v>32400</v>
      </c>
      <c r="F963">
        <v>3</v>
      </c>
      <c r="G963">
        <v>7</v>
      </c>
      <c r="H963">
        <v>50</v>
      </c>
      <c r="I963" t="str">
        <f>_xlfn.XLOOKUP(ohrm_timesheet_item[[#This Row],[employee_id]],hs_hr_employee[emp_number],hs_hr_employee[Employee Name],"NF",0,1)</f>
        <v>Shekhar Sharma</v>
      </c>
      <c r="J963" t="str">
        <f>_xlfn.XLOOKUP(ohrm_timesheet_item[[#This Row],[project_id]],ohrm_project[project_id],ohrm_project[name],"NF",0,1)</f>
        <v>C220402-P1 [JAKSON-AD-M365]</v>
      </c>
      <c r="K963" t="str">
        <f>_xlfn.XLOOKUP(ohrm_timesheet_item[[#This Row],[activity_id]],ohrm_project_activity[activity_id],ohrm_project_activity[name],"NF",0,1)</f>
        <v>O365 Migration</v>
      </c>
      <c r="L963" s="5">
        <f>ohrm_timesheet_item[[#This Row],[duration]]/60/60</f>
        <v>9</v>
      </c>
      <c r="AM963" s="5"/>
      <c r="AN963" s="5"/>
      <c r="AO963" s="5"/>
      <c r="AP963" s="5"/>
      <c r="AZ963"/>
      <c r="BA963"/>
      <c r="BB963"/>
      <c r="BC963"/>
    </row>
    <row r="964" spans="1:55" x14ac:dyDescent="0.3">
      <c r="A964">
        <v>267</v>
      </c>
      <c r="C964">
        <v>979</v>
      </c>
      <c r="D964" s="1">
        <v>44841</v>
      </c>
      <c r="E964">
        <v>32400</v>
      </c>
      <c r="F964">
        <v>3</v>
      </c>
      <c r="G964">
        <v>7</v>
      </c>
      <c r="H964">
        <v>50</v>
      </c>
      <c r="I964" t="str">
        <f>_xlfn.XLOOKUP(ohrm_timesheet_item[[#This Row],[employee_id]],hs_hr_employee[emp_number],hs_hr_employee[Employee Name],"NF",0,1)</f>
        <v>Shekhar Sharma</v>
      </c>
      <c r="J964" t="str">
        <f>_xlfn.XLOOKUP(ohrm_timesheet_item[[#This Row],[project_id]],ohrm_project[project_id],ohrm_project[name],"NF",0,1)</f>
        <v>C220402-P1 [JAKSON-AD-M365]</v>
      </c>
      <c r="K964" t="str">
        <f>_xlfn.XLOOKUP(ohrm_timesheet_item[[#This Row],[activity_id]],ohrm_project_activity[activity_id],ohrm_project_activity[name],"NF",0,1)</f>
        <v>O365 Migration</v>
      </c>
      <c r="L964" s="5">
        <f>ohrm_timesheet_item[[#This Row],[duration]]/60/60</f>
        <v>9</v>
      </c>
      <c r="AM964" s="5"/>
      <c r="AN964" s="5"/>
      <c r="AO964" s="5"/>
      <c r="AP964" s="5"/>
      <c r="AZ964"/>
      <c r="BA964"/>
      <c r="BB964"/>
      <c r="BC964"/>
    </row>
    <row r="965" spans="1:55" x14ac:dyDescent="0.3">
      <c r="A965">
        <v>268</v>
      </c>
      <c r="B965" t="s">
        <v>937</v>
      </c>
      <c r="C965">
        <v>980</v>
      </c>
      <c r="D965" s="1">
        <v>44833</v>
      </c>
      <c r="E965">
        <v>32400</v>
      </c>
      <c r="F965">
        <v>5</v>
      </c>
      <c r="G965">
        <v>7</v>
      </c>
      <c r="H965">
        <v>47</v>
      </c>
      <c r="I965" t="str">
        <f>_xlfn.XLOOKUP(ohrm_timesheet_item[[#This Row],[employee_id]],hs_hr_employee[emp_number],hs_hr_employee[Employee Name],"NF",0,1)</f>
        <v>Shekhar Sharma</v>
      </c>
      <c r="J965" t="str">
        <f>_xlfn.XLOOKUP(ohrm_timesheet_item[[#This Row],[project_id]],ohrm_project[project_id],ohrm_project[name],"NF",0,1)</f>
        <v>C220401-B1 [NTPC-TrainingBatch1]</v>
      </c>
      <c r="K965" t="str">
        <f>_xlfn.XLOOKUP(ohrm_timesheet_item[[#This Row],[activity_id]],ohrm_project_activity[activity_id],ohrm_project_activity[name],"NF",0,1)</f>
        <v>Training</v>
      </c>
      <c r="L965" s="5">
        <f>ohrm_timesheet_item[[#This Row],[duration]]/60/60</f>
        <v>9</v>
      </c>
      <c r="AM965" s="5"/>
      <c r="AN965" s="5"/>
      <c r="AO965" s="5"/>
      <c r="AP965" s="5"/>
      <c r="AZ965"/>
      <c r="BA965"/>
      <c r="BB965"/>
      <c r="BC965"/>
    </row>
    <row r="966" spans="1:55" x14ac:dyDescent="0.3">
      <c r="A966">
        <v>268</v>
      </c>
      <c r="B966" t="s">
        <v>937</v>
      </c>
      <c r="C966">
        <v>981</v>
      </c>
      <c r="D966" s="1">
        <v>44834</v>
      </c>
      <c r="E966">
        <v>32400</v>
      </c>
      <c r="F966">
        <v>5</v>
      </c>
      <c r="G966">
        <v>7</v>
      </c>
      <c r="H966">
        <v>47</v>
      </c>
      <c r="I966" t="str">
        <f>_xlfn.XLOOKUP(ohrm_timesheet_item[[#This Row],[employee_id]],hs_hr_employee[emp_number],hs_hr_employee[Employee Name],"NF",0,1)</f>
        <v>Shekhar Sharma</v>
      </c>
      <c r="J966" t="str">
        <f>_xlfn.XLOOKUP(ohrm_timesheet_item[[#This Row],[project_id]],ohrm_project[project_id],ohrm_project[name],"NF",0,1)</f>
        <v>C220401-B1 [NTPC-TrainingBatch1]</v>
      </c>
      <c r="K966" t="str">
        <f>_xlfn.XLOOKUP(ohrm_timesheet_item[[#This Row],[activity_id]],ohrm_project_activity[activity_id],ohrm_project_activity[name],"NF",0,1)</f>
        <v>Training</v>
      </c>
      <c r="L966" s="5">
        <f>ohrm_timesheet_item[[#This Row],[duration]]/60/60</f>
        <v>9</v>
      </c>
      <c r="AM966" s="5"/>
      <c r="AN966" s="5"/>
      <c r="AO966" s="5"/>
      <c r="AP966" s="5"/>
      <c r="AZ966"/>
      <c r="BA966"/>
      <c r="BB966"/>
      <c r="BC966"/>
    </row>
    <row r="967" spans="1:55" x14ac:dyDescent="0.3">
      <c r="A967">
        <v>268</v>
      </c>
      <c r="B967" t="s">
        <v>937</v>
      </c>
      <c r="C967">
        <v>982</v>
      </c>
      <c r="D967" s="1">
        <v>44835</v>
      </c>
      <c r="E967">
        <v>18000</v>
      </c>
      <c r="F967">
        <v>5</v>
      </c>
      <c r="G967">
        <v>7</v>
      </c>
      <c r="H967">
        <v>47</v>
      </c>
      <c r="I967" t="str">
        <f>_xlfn.XLOOKUP(ohrm_timesheet_item[[#This Row],[employee_id]],hs_hr_employee[emp_number],hs_hr_employee[Employee Name],"NF",0,1)</f>
        <v>Shekhar Sharma</v>
      </c>
      <c r="J967" t="str">
        <f>_xlfn.XLOOKUP(ohrm_timesheet_item[[#This Row],[project_id]],ohrm_project[project_id],ohrm_project[name],"NF",0,1)</f>
        <v>C220401-B1 [NTPC-TrainingBatch1]</v>
      </c>
      <c r="K967" t="str">
        <f>_xlfn.XLOOKUP(ohrm_timesheet_item[[#This Row],[activity_id]],ohrm_project_activity[activity_id],ohrm_project_activity[name],"NF",0,1)</f>
        <v>Training</v>
      </c>
      <c r="L967" s="5">
        <f>ohrm_timesheet_item[[#This Row],[duration]]/60/60</f>
        <v>5</v>
      </c>
      <c r="AM967" s="5"/>
      <c r="AN967" s="5"/>
      <c r="AO967" s="5"/>
      <c r="AP967" s="5"/>
      <c r="AZ967"/>
      <c r="BA967"/>
      <c r="BB967"/>
      <c r="BC967"/>
    </row>
    <row r="968" spans="1:55" x14ac:dyDescent="0.3">
      <c r="A968">
        <v>268</v>
      </c>
      <c r="C968">
        <v>983</v>
      </c>
      <c r="D968" s="1">
        <v>44830</v>
      </c>
      <c r="E968">
        <v>32400</v>
      </c>
      <c r="F968">
        <v>3</v>
      </c>
      <c r="G968">
        <v>7</v>
      </c>
      <c r="H968">
        <v>50</v>
      </c>
      <c r="I968" t="str">
        <f>_xlfn.XLOOKUP(ohrm_timesheet_item[[#This Row],[employee_id]],hs_hr_employee[emp_number],hs_hr_employee[Employee Name],"NF",0,1)</f>
        <v>Shekhar Sharma</v>
      </c>
      <c r="J968" t="str">
        <f>_xlfn.XLOOKUP(ohrm_timesheet_item[[#This Row],[project_id]],ohrm_project[project_id],ohrm_project[name],"NF",0,1)</f>
        <v>C220402-P1 [JAKSON-AD-M365]</v>
      </c>
      <c r="K968" t="str">
        <f>_xlfn.XLOOKUP(ohrm_timesheet_item[[#This Row],[activity_id]],ohrm_project_activity[activity_id],ohrm_project_activity[name],"NF",0,1)</f>
        <v>O365 Migration</v>
      </c>
      <c r="L968" s="5">
        <f>ohrm_timesheet_item[[#This Row],[duration]]/60/60</f>
        <v>9</v>
      </c>
      <c r="AM968" s="5"/>
      <c r="AN968" s="5"/>
      <c r="AO968" s="5"/>
      <c r="AP968" s="5"/>
      <c r="AZ968"/>
      <c r="BA968"/>
      <c r="BB968"/>
      <c r="BC968"/>
    </row>
    <row r="969" spans="1:55" x14ac:dyDescent="0.3">
      <c r="A969">
        <v>268</v>
      </c>
      <c r="C969">
        <v>984</v>
      </c>
      <c r="D969" s="1">
        <v>44831</v>
      </c>
      <c r="E969">
        <v>32400</v>
      </c>
      <c r="F969">
        <v>3</v>
      </c>
      <c r="G969">
        <v>7</v>
      </c>
      <c r="H969">
        <v>50</v>
      </c>
      <c r="I969" t="str">
        <f>_xlfn.XLOOKUP(ohrm_timesheet_item[[#This Row],[employee_id]],hs_hr_employee[emp_number],hs_hr_employee[Employee Name],"NF",0,1)</f>
        <v>Shekhar Sharma</v>
      </c>
      <c r="J969" t="str">
        <f>_xlfn.XLOOKUP(ohrm_timesheet_item[[#This Row],[project_id]],ohrm_project[project_id],ohrm_project[name],"NF",0,1)</f>
        <v>C220402-P1 [JAKSON-AD-M365]</v>
      </c>
      <c r="K969" t="str">
        <f>_xlfn.XLOOKUP(ohrm_timesheet_item[[#This Row],[activity_id]],ohrm_project_activity[activity_id],ohrm_project_activity[name],"NF",0,1)</f>
        <v>O365 Migration</v>
      </c>
      <c r="L969" s="5">
        <f>ohrm_timesheet_item[[#This Row],[duration]]/60/60</f>
        <v>9</v>
      </c>
      <c r="AM969" s="5"/>
      <c r="AN969" s="5"/>
      <c r="AO969" s="5"/>
      <c r="AP969" s="5"/>
      <c r="AZ969"/>
      <c r="BA969"/>
      <c r="BB969"/>
      <c r="BC969"/>
    </row>
    <row r="970" spans="1:55" x14ac:dyDescent="0.3">
      <c r="A970">
        <v>268</v>
      </c>
      <c r="C970">
        <v>985</v>
      </c>
      <c r="D970" s="1">
        <v>44832</v>
      </c>
      <c r="E970">
        <v>32400</v>
      </c>
      <c r="F970">
        <v>3</v>
      </c>
      <c r="G970">
        <v>7</v>
      </c>
      <c r="H970">
        <v>50</v>
      </c>
      <c r="I970" t="str">
        <f>_xlfn.XLOOKUP(ohrm_timesheet_item[[#This Row],[employee_id]],hs_hr_employee[emp_number],hs_hr_employee[Employee Name],"NF",0,1)</f>
        <v>Shekhar Sharma</v>
      </c>
      <c r="J970" t="str">
        <f>_xlfn.XLOOKUP(ohrm_timesheet_item[[#This Row],[project_id]],ohrm_project[project_id],ohrm_project[name],"NF",0,1)</f>
        <v>C220402-P1 [JAKSON-AD-M365]</v>
      </c>
      <c r="K970" t="str">
        <f>_xlfn.XLOOKUP(ohrm_timesheet_item[[#This Row],[activity_id]],ohrm_project_activity[activity_id],ohrm_project_activity[name],"NF",0,1)</f>
        <v>O365 Migration</v>
      </c>
      <c r="L970" s="5">
        <f>ohrm_timesheet_item[[#This Row],[duration]]/60/60</f>
        <v>9</v>
      </c>
      <c r="AM970" s="5"/>
      <c r="AN970" s="5"/>
      <c r="AO970" s="5"/>
      <c r="AP970" s="5"/>
      <c r="AZ970"/>
      <c r="BA970"/>
      <c r="BB970"/>
      <c r="BC970"/>
    </row>
    <row r="971" spans="1:55" x14ac:dyDescent="0.3">
      <c r="A971">
        <v>255</v>
      </c>
      <c r="C971">
        <v>986</v>
      </c>
      <c r="D971" s="1">
        <v>44826</v>
      </c>
      <c r="E971">
        <v>32400</v>
      </c>
      <c r="F971">
        <v>3</v>
      </c>
      <c r="G971">
        <v>15</v>
      </c>
      <c r="H971">
        <v>50</v>
      </c>
      <c r="I971" t="str">
        <f>_xlfn.XLOOKUP(ohrm_timesheet_item[[#This Row],[employee_id]],hs_hr_employee[emp_number],hs_hr_employee[Employee Name],"NF",0,1)</f>
        <v>Gaurav Kokcha</v>
      </c>
      <c r="J971" t="str">
        <f>_xlfn.XLOOKUP(ohrm_timesheet_item[[#This Row],[project_id]],ohrm_project[project_id],ohrm_project[name],"NF",0,1)</f>
        <v>C220402-P1 [JAKSON-AD-M365]</v>
      </c>
      <c r="K971" t="str">
        <f>_xlfn.XLOOKUP(ohrm_timesheet_item[[#This Row],[activity_id]],ohrm_project_activity[activity_id],ohrm_project_activity[name],"NF",0,1)</f>
        <v>O365 Migration</v>
      </c>
      <c r="L971" s="5">
        <f>ohrm_timesheet_item[[#This Row],[duration]]/60/60</f>
        <v>9</v>
      </c>
      <c r="AM971" s="5"/>
      <c r="AN971" s="5"/>
      <c r="AO971" s="5"/>
      <c r="AP971" s="5"/>
      <c r="AZ971"/>
      <c r="BA971"/>
      <c r="BB971"/>
      <c r="BC971"/>
    </row>
    <row r="972" spans="1:55" x14ac:dyDescent="0.3">
      <c r="A972">
        <v>255</v>
      </c>
      <c r="C972">
        <v>987</v>
      </c>
      <c r="D972" s="1">
        <v>44827</v>
      </c>
      <c r="E972">
        <v>32400</v>
      </c>
      <c r="F972">
        <v>3</v>
      </c>
      <c r="G972">
        <v>15</v>
      </c>
      <c r="H972">
        <v>50</v>
      </c>
      <c r="I972" t="str">
        <f>_xlfn.XLOOKUP(ohrm_timesheet_item[[#This Row],[employee_id]],hs_hr_employee[emp_number],hs_hr_employee[Employee Name],"NF",0,1)</f>
        <v>Gaurav Kokcha</v>
      </c>
      <c r="J972" t="str">
        <f>_xlfn.XLOOKUP(ohrm_timesheet_item[[#This Row],[project_id]],ohrm_project[project_id],ohrm_project[name],"NF",0,1)</f>
        <v>C220402-P1 [JAKSON-AD-M365]</v>
      </c>
      <c r="K972" t="str">
        <f>_xlfn.XLOOKUP(ohrm_timesheet_item[[#This Row],[activity_id]],ohrm_project_activity[activity_id],ohrm_project_activity[name],"NF",0,1)</f>
        <v>O365 Migration</v>
      </c>
      <c r="L972" s="5">
        <f>ohrm_timesheet_item[[#This Row],[duration]]/60/60</f>
        <v>9</v>
      </c>
      <c r="AM972" s="5"/>
      <c r="AN972" s="5"/>
      <c r="AO972" s="5"/>
      <c r="AP972" s="5"/>
      <c r="AZ972"/>
      <c r="BA972"/>
      <c r="BB972"/>
      <c r="BC972"/>
    </row>
    <row r="973" spans="1:55" x14ac:dyDescent="0.3">
      <c r="A973">
        <v>273</v>
      </c>
      <c r="C973">
        <v>988</v>
      </c>
      <c r="D973" s="1">
        <v>44830</v>
      </c>
      <c r="E973">
        <v>32400</v>
      </c>
      <c r="F973">
        <v>3</v>
      </c>
      <c r="G973">
        <v>15</v>
      </c>
      <c r="H973">
        <v>50</v>
      </c>
      <c r="I973" t="str">
        <f>_xlfn.XLOOKUP(ohrm_timesheet_item[[#This Row],[employee_id]],hs_hr_employee[emp_number],hs_hr_employee[Employee Name],"NF",0,1)</f>
        <v>Gaurav Kokcha</v>
      </c>
      <c r="J973" t="str">
        <f>_xlfn.XLOOKUP(ohrm_timesheet_item[[#This Row],[project_id]],ohrm_project[project_id],ohrm_project[name],"NF",0,1)</f>
        <v>C220402-P1 [JAKSON-AD-M365]</v>
      </c>
      <c r="K973" t="str">
        <f>_xlfn.XLOOKUP(ohrm_timesheet_item[[#This Row],[activity_id]],ohrm_project_activity[activity_id],ohrm_project_activity[name],"NF",0,1)</f>
        <v>O365 Migration</v>
      </c>
      <c r="L973" s="5">
        <f>ohrm_timesheet_item[[#This Row],[duration]]/60/60</f>
        <v>9</v>
      </c>
      <c r="AM973" s="5"/>
      <c r="AN973" s="5"/>
      <c r="AO973" s="5"/>
      <c r="AP973" s="5"/>
      <c r="AZ973"/>
      <c r="BA973"/>
      <c r="BB973"/>
      <c r="BC973"/>
    </row>
    <row r="974" spans="1:55" x14ac:dyDescent="0.3">
      <c r="A974">
        <v>273</v>
      </c>
      <c r="C974">
        <v>989</v>
      </c>
      <c r="D974" s="1">
        <v>44831</v>
      </c>
      <c r="E974">
        <v>32400</v>
      </c>
      <c r="F974">
        <v>3</v>
      </c>
      <c r="G974">
        <v>15</v>
      </c>
      <c r="H974">
        <v>50</v>
      </c>
      <c r="I974" t="str">
        <f>_xlfn.XLOOKUP(ohrm_timesheet_item[[#This Row],[employee_id]],hs_hr_employee[emp_number],hs_hr_employee[Employee Name],"NF",0,1)</f>
        <v>Gaurav Kokcha</v>
      </c>
      <c r="J974" t="str">
        <f>_xlfn.XLOOKUP(ohrm_timesheet_item[[#This Row],[project_id]],ohrm_project[project_id],ohrm_project[name],"NF",0,1)</f>
        <v>C220402-P1 [JAKSON-AD-M365]</v>
      </c>
      <c r="K974" t="str">
        <f>_xlfn.XLOOKUP(ohrm_timesheet_item[[#This Row],[activity_id]],ohrm_project_activity[activity_id],ohrm_project_activity[name],"NF",0,1)</f>
        <v>O365 Migration</v>
      </c>
      <c r="L974" s="5">
        <f>ohrm_timesheet_item[[#This Row],[duration]]/60/60</f>
        <v>9</v>
      </c>
      <c r="AM974" s="5"/>
      <c r="AN974" s="5"/>
      <c r="AO974" s="5"/>
      <c r="AP974" s="5"/>
      <c r="AZ974"/>
      <c r="BA974"/>
      <c r="BB974"/>
      <c r="BC974"/>
    </row>
    <row r="975" spans="1:55" x14ac:dyDescent="0.3">
      <c r="A975">
        <v>273</v>
      </c>
      <c r="C975">
        <v>990</v>
      </c>
      <c r="D975" s="1">
        <v>44832</v>
      </c>
      <c r="E975">
        <v>32400</v>
      </c>
      <c r="F975">
        <v>3</v>
      </c>
      <c r="G975">
        <v>15</v>
      </c>
      <c r="H975">
        <v>50</v>
      </c>
      <c r="I975" t="str">
        <f>_xlfn.XLOOKUP(ohrm_timesheet_item[[#This Row],[employee_id]],hs_hr_employee[emp_number],hs_hr_employee[Employee Name],"NF",0,1)</f>
        <v>Gaurav Kokcha</v>
      </c>
      <c r="J975" t="str">
        <f>_xlfn.XLOOKUP(ohrm_timesheet_item[[#This Row],[project_id]],ohrm_project[project_id],ohrm_project[name],"NF",0,1)</f>
        <v>C220402-P1 [JAKSON-AD-M365]</v>
      </c>
      <c r="K975" t="str">
        <f>_xlfn.XLOOKUP(ohrm_timesheet_item[[#This Row],[activity_id]],ohrm_project_activity[activity_id],ohrm_project_activity[name],"NF",0,1)</f>
        <v>O365 Migration</v>
      </c>
      <c r="L975" s="5">
        <f>ohrm_timesheet_item[[#This Row],[duration]]/60/60</f>
        <v>9</v>
      </c>
      <c r="AM975" s="5"/>
      <c r="AN975" s="5"/>
      <c r="AO975" s="5"/>
      <c r="AP975" s="5"/>
      <c r="AZ975"/>
      <c r="BA975"/>
      <c r="BB975"/>
      <c r="BC975"/>
    </row>
    <row r="976" spans="1:55" x14ac:dyDescent="0.3">
      <c r="A976">
        <v>273</v>
      </c>
      <c r="C976">
        <v>991</v>
      </c>
      <c r="D976" s="1">
        <v>44833</v>
      </c>
      <c r="E976">
        <v>32400</v>
      </c>
      <c r="F976">
        <v>3</v>
      </c>
      <c r="G976">
        <v>15</v>
      </c>
      <c r="H976">
        <v>50</v>
      </c>
      <c r="I976" t="str">
        <f>_xlfn.XLOOKUP(ohrm_timesheet_item[[#This Row],[employee_id]],hs_hr_employee[emp_number],hs_hr_employee[Employee Name],"NF",0,1)</f>
        <v>Gaurav Kokcha</v>
      </c>
      <c r="J976" t="str">
        <f>_xlfn.XLOOKUP(ohrm_timesheet_item[[#This Row],[project_id]],ohrm_project[project_id],ohrm_project[name],"NF",0,1)</f>
        <v>C220402-P1 [JAKSON-AD-M365]</v>
      </c>
      <c r="K976" t="str">
        <f>_xlfn.XLOOKUP(ohrm_timesheet_item[[#This Row],[activity_id]],ohrm_project_activity[activity_id],ohrm_project_activity[name],"NF",0,1)</f>
        <v>O365 Migration</v>
      </c>
      <c r="L976" s="5">
        <f>ohrm_timesheet_item[[#This Row],[duration]]/60/60</f>
        <v>9</v>
      </c>
      <c r="AM976" s="5"/>
      <c r="AN976" s="5"/>
      <c r="AO976" s="5"/>
      <c r="AP976" s="5"/>
      <c r="AZ976"/>
      <c r="BA976"/>
      <c r="BB976"/>
      <c r="BC976"/>
    </row>
    <row r="977" spans="1:55" x14ac:dyDescent="0.3">
      <c r="A977">
        <v>273</v>
      </c>
      <c r="C977">
        <v>992</v>
      </c>
      <c r="D977" s="1">
        <v>44834</v>
      </c>
      <c r="E977">
        <v>32400</v>
      </c>
      <c r="F977">
        <v>3</v>
      </c>
      <c r="G977">
        <v>15</v>
      </c>
      <c r="H977">
        <v>50</v>
      </c>
      <c r="I977" t="str">
        <f>_xlfn.XLOOKUP(ohrm_timesheet_item[[#This Row],[employee_id]],hs_hr_employee[emp_number],hs_hr_employee[Employee Name],"NF",0,1)</f>
        <v>Gaurav Kokcha</v>
      </c>
      <c r="J977" t="str">
        <f>_xlfn.XLOOKUP(ohrm_timesheet_item[[#This Row],[project_id]],ohrm_project[project_id],ohrm_project[name],"NF",0,1)</f>
        <v>C220402-P1 [JAKSON-AD-M365]</v>
      </c>
      <c r="K977" t="str">
        <f>_xlfn.XLOOKUP(ohrm_timesheet_item[[#This Row],[activity_id]],ohrm_project_activity[activity_id],ohrm_project_activity[name],"NF",0,1)</f>
        <v>O365 Migration</v>
      </c>
      <c r="L977" s="5">
        <f>ohrm_timesheet_item[[#This Row],[duration]]/60/60</f>
        <v>9</v>
      </c>
      <c r="AM977" s="5"/>
      <c r="AN977" s="5"/>
      <c r="AO977" s="5"/>
      <c r="AP977" s="5"/>
      <c r="AZ977"/>
      <c r="BA977"/>
      <c r="BB977"/>
      <c r="BC977"/>
    </row>
    <row r="978" spans="1:55" x14ac:dyDescent="0.3">
      <c r="A978">
        <v>273</v>
      </c>
      <c r="C978">
        <v>993</v>
      </c>
      <c r="D978" s="1">
        <v>44835</v>
      </c>
      <c r="E978">
        <v>0</v>
      </c>
      <c r="F978">
        <v>3</v>
      </c>
      <c r="G978">
        <v>15</v>
      </c>
      <c r="H978">
        <v>50</v>
      </c>
      <c r="I978" t="str">
        <f>_xlfn.XLOOKUP(ohrm_timesheet_item[[#This Row],[employee_id]],hs_hr_employee[emp_number],hs_hr_employee[Employee Name],"NF",0,1)</f>
        <v>Gaurav Kokcha</v>
      </c>
      <c r="J978" t="str">
        <f>_xlfn.XLOOKUP(ohrm_timesheet_item[[#This Row],[project_id]],ohrm_project[project_id],ohrm_project[name],"NF",0,1)</f>
        <v>C220402-P1 [JAKSON-AD-M365]</v>
      </c>
      <c r="K978" t="str">
        <f>_xlfn.XLOOKUP(ohrm_timesheet_item[[#This Row],[activity_id]],ohrm_project_activity[activity_id],ohrm_project_activity[name],"NF",0,1)</f>
        <v>O365 Migration</v>
      </c>
      <c r="L978" s="5">
        <f>ohrm_timesheet_item[[#This Row],[duration]]/60/60</f>
        <v>0</v>
      </c>
      <c r="AM978" s="5"/>
      <c r="AN978" s="5"/>
      <c r="AO978" s="5"/>
      <c r="AP978" s="5"/>
      <c r="AZ978"/>
      <c r="BA978"/>
      <c r="BB978"/>
      <c r="BC978"/>
    </row>
    <row r="979" spans="1:55" x14ac:dyDescent="0.3">
      <c r="A979">
        <v>273</v>
      </c>
      <c r="C979">
        <v>994</v>
      </c>
      <c r="D979" s="1">
        <v>44836</v>
      </c>
      <c r="E979">
        <v>0</v>
      </c>
      <c r="F979">
        <v>3</v>
      </c>
      <c r="G979">
        <v>15</v>
      </c>
      <c r="H979">
        <v>50</v>
      </c>
      <c r="I979" t="str">
        <f>_xlfn.XLOOKUP(ohrm_timesheet_item[[#This Row],[employee_id]],hs_hr_employee[emp_number],hs_hr_employee[Employee Name],"NF",0,1)</f>
        <v>Gaurav Kokcha</v>
      </c>
      <c r="J979" t="str">
        <f>_xlfn.XLOOKUP(ohrm_timesheet_item[[#This Row],[project_id]],ohrm_project[project_id],ohrm_project[name],"NF",0,1)</f>
        <v>C220402-P1 [JAKSON-AD-M365]</v>
      </c>
      <c r="K979" t="str">
        <f>_xlfn.XLOOKUP(ohrm_timesheet_item[[#This Row],[activity_id]],ohrm_project_activity[activity_id],ohrm_project_activity[name],"NF",0,1)</f>
        <v>O365 Migration</v>
      </c>
      <c r="L979" s="5">
        <f>ohrm_timesheet_item[[#This Row],[duration]]/60/60</f>
        <v>0</v>
      </c>
      <c r="AM979" s="5"/>
      <c r="AN979" s="5"/>
      <c r="AO979" s="5"/>
      <c r="AP979" s="5"/>
      <c r="AZ979"/>
      <c r="BA979"/>
      <c r="BB979"/>
      <c r="BC979"/>
    </row>
    <row r="980" spans="1:55" x14ac:dyDescent="0.3">
      <c r="A980">
        <v>272</v>
      </c>
      <c r="C980">
        <v>995</v>
      </c>
      <c r="D980" s="1">
        <v>44837</v>
      </c>
      <c r="E980">
        <v>32400</v>
      </c>
      <c r="F980">
        <v>3</v>
      </c>
      <c r="G980">
        <v>15</v>
      </c>
      <c r="H980">
        <v>26</v>
      </c>
      <c r="I980" t="str">
        <f>_xlfn.XLOOKUP(ohrm_timesheet_item[[#This Row],[employee_id]],hs_hr_employee[emp_number],hs_hr_employee[Employee Name],"NF",0,1)</f>
        <v>Gaurav Kokcha</v>
      </c>
      <c r="J980" t="str">
        <f>_xlfn.XLOOKUP(ohrm_timesheet_item[[#This Row],[project_id]],ohrm_project[project_id],ohrm_project[name],"NF",0,1)</f>
        <v>C220402-P1 [JAKSON-AD-M365]</v>
      </c>
      <c r="K980" t="str">
        <f>_xlfn.XLOOKUP(ohrm_timesheet_item[[#This Row],[activity_id]],ohrm_project_activity[activity_id],ohrm_project_activity[name],"NF",0,1)</f>
        <v>Technical Support</v>
      </c>
      <c r="L980" s="5">
        <f>ohrm_timesheet_item[[#This Row],[duration]]/60/60</f>
        <v>9</v>
      </c>
      <c r="AM980" s="5"/>
      <c r="AN980" s="5"/>
      <c r="AO980" s="5"/>
      <c r="AP980" s="5"/>
      <c r="AZ980"/>
      <c r="BA980"/>
      <c r="BB980"/>
      <c r="BC980"/>
    </row>
    <row r="981" spans="1:55" x14ac:dyDescent="0.3">
      <c r="A981">
        <v>272</v>
      </c>
      <c r="C981">
        <v>996</v>
      </c>
      <c r="D981" s="1">
        <v>44838</v>
      </c>
      <c r="E981">
        <v>32400</v>
      </c>
      <c r="F981">
        <v>3</v>
      </c>
      <c r="G981">
        <v>15</v>
      </c>
      <c r="H981">
        <v>26</v>
      </c>
      <c r="I981" t="str">
        <f>_xlfn.XLOOKUP(ohrm_timesheet_item[[#This Row],[employee_id]],hs_hr_employee[emp_number],hs_hr_employee[Employee Name],"NF",0,1)</f>
        <v>Gaurav Kokcha</v>
      </c>
      <c r="J981" t="str">
        <f>_xlfn.XLOOKUP(ohrm_timesheet_item[[#This Row],[project_id]],ohrm_project[project_id],ohrm_project[name],"NF",0,1)</f>
        <v>C220402-P1 [JAKSON-AD-M365]</v>
      </c>
      <c r="K981" t="str">
        <f>_xlfn.XLOOKUP(ohrm_timesheet_item[[#This Row],[activity_id]],ohrm_project_activity[activity_id],ohrm_project_activity[name],"NF",0,1)</f>
        <v>Technical Support</v>
      </c>
      <c r="L981" s="5">
        <f>ohrm_timesheet_item[[#This Row],[duration]]/60/60</f>
        <v>9</v>
      </c>
      <c r="AM981" s="5"/>
      <c r="AN981" s="5"/>
      <c r="AO981" s="5"/>
      <c r="AP981" s="5"/>
      <c r="AZ981"/>
      <c r="BA981"/>
      <c r="BB981"/>
      <c r="BC981"/>
    </row>
    <row r="982" spans="1:55" x14ac:dyDescent="0.3">
      <c r="A982">
        <v>272</v>
      </c>
      <c r="C982">
        <v>997</v>
      </c>
      <c r="D982" s="1">
        <v>44839</v>
      </c>
      <c r="E982">
        <v>0</v>
      </c>
      <c r="F982">
        <v>3</v>
      </c>
      <c r="G982">
        <v>15</v>
      </c>
      <c r="H982">
        <v>26</v>
      </c>
      <c r="I982" t="str">
        <f>_xlfn.XLOOKUP(ohrm_timesheet_item[[#This Row],[employee_id]],hs_hr_employee[emp_number],hs_hr_employee[Employee Name],"NF",0,1)</f>
        <v>Gaurav Kokcha</v>
      </c>
      <c r="J982" t="str">
        <f>_xlfn.XLOOKUP(ohrm_timesheet_item[[#This Row],[project_id]],ohrm_project[project_id],ohrm_project[name],"NF",0,1)</f>
        <v>C220402-P1 [JAKSON-AD-M365]</v>
      </c>
      <c r="K982" t="str">
        <f>_xlfn.XLOOKUP(ohrm_timesheet_item[[#This Row],[activity_id]],ohrm_project_activity[activity_id],ohrm_project_activity[name],"NF",0,1)</f>
        <v>Technical Support</v>
      </c>
      <c r="L982" s="5">
        <f>ohrm_timesheet_item[[#This Row],[duration]]/60/60</f>
        <v>0</v>
      </c>
      <c r="AM982" s="5"/>
      <c r="AN982" s="5"/>
      <c r="AO982" s="5"/>
      <c r="AP982" s="5"/>
      <c r="AZ982"/>
      <c r="BA982"/>
      <c r="BB982"/>
      <c r="BC982"/>
    </row>
    <row r="983" spans="1:55" x14ac:dyDescent="0.3">
      <c r="A983">
        <v>272</v>
      </c>
      <c r="C983">
        <v>998</v>
      </c>
      <c r="D983" s="1">
        <v>44840</v>
      </c>
      <c r="E983">
        <v>32400</v>
      </c>
      <c r="F983">
        <v>3</v>
      </c>
      <c r="G983">
        <v>15</v>
      </c>
      <c r="H983">
        <v>26</v>
      </c>
      <c r="I983" t="str">
        <f>_xlfn.XLOOKUP(ohrm_timesheet_item[[#This Row],[employee_id]],hs_hr_employee[emp_number],hs_hr_employee[Employee Name],"NF",0,1)</f>
        <v>Gaurav Kokcha</v>
      </c>
      <c r="J983" t="str">
        <f>_xlfn.XLOOKUP(ohrm_timesheet_item[[#This Row],[project_id]],ohrm_project[project_id],ohrm_project[name],"NF",0,1)</f>
        <v>C220402-P1 [JAKSON-AD-M365]</v>
      </c>
      <c r="K983" t="str">
        <f>_xlfn.XLOOKUP(ohrm_timesheet_item[[#This Row],[activity_id]],ohrm_project_activity[activity_id],ohrm_project_activity[name],"NF",0,1)</f>
        <v>Technical Support</v>
      </c>
      <c r="L983" s="5">
        <f>ohrm_timesheet_item[[#This Row],[duration]]/60/60</f>
        <v>9</v>
      </c>
      <c r="AM983" s="5"/>
      <c r="AN983" s="5"/>
      <c r="AO983" s="5"/>
      <c r="AP983" s="5"/>
      <c r="AZ983"/>
      <c r="BA983"/>
      <c r="BB983"/>
      <c r="BC983"/>
    </row>
    <row r="984" spans="1:55" x14ac:dyDescent="0.3">
      <c r="A984">
        <v>272</v>
      </c>
      <c r="C984">
        <v>999</v>
      </c>
      <c r="D984" s="1">
        <v>44841</v>
      </c>
      <c r="E984">
        <v>32400</v>
      </c>
      <c r="F984">
        <v>3</v>
      </c>
      <c r="G984">
        <v>15</v>
      </c>
      <c r="H984">
        <v>26</v>
      </c>
      <c r="I984" t="str">
        <f>_xlfn.XLOOKUP(ohrm_timesheet_item[[#This Row],[employee_id]],hs_hr_employee[emp_number],hs_hr_employee[Employee Name],"NF",0,1)</f>
        <v>Gaurav Kokcha</v>
      </c>
      <c r="J984" t="str">
        <f>_xlfn.XLOOKUP(ohrm_timesheet_item[[#This Row],[project_id]],ohrm_project[project_id],ohrm_project[name],"NF",0,1)</f>
        <v>C220402-P1 [JAKSON-AD-M365]</v>
      </c>
      <c r="K984" t="str">
        <f>_xlfn.XLOOKUP(ohrm_timesheet_item[[#This Row],[activity_id]],ohrm_project_activity[activity_id],ohrm_project_activity[name],"NF",0,1)</f>
        <v>Technical Support</v>
      </c>
      <c r="L984" s="5">
        <f>ohrm_timesheet_item[[#This Row],[duration]]/60/60</f>
        <v>9</v>
      </c>
      <c r="AM984" s="5"/>
      <c r="AN984" s="5"/>
      <c r="AO984" s="5"/>
      <c r="AP984" s="5"/>
      <c r="AZ984"/>
      <c r="BA984"/>
      <c r="BB984"/>
      <c r="BC984"/>
    </row>
    <row r="985" spans="1:55" x14ac:dyDescent="0.3">
      <c r="A985">
        <v>274</v>
      </c>
      <c r="C985">
        <v>1000</v>
      </c>
      <c r="D985" s="1">
        <v>44844</v>
      </c>
      <c r="E985">
        <v>32400</v>
      </c>
      <c r="F985">
        <v>3</v>
      </c>
      <c r="G985">
        <v>15</v>
      </c>
      <c r="H985">
        <v>26</v>
      </c>
      <c r="I985" t="str">
        <f>_xlfn.XLOOKUP(ohrm_timesheet_item[[#This Row],[employee_id]],hs_hr_employee[emp_number],hs_hr_employee[Employee Name],"NF",0,1)</f>
        <v>Gaurav Kokcha</v>
      </c>
      <c r="J985" t="str">
        <f>_xlfn.XLOOKUP(ohrm_timesheet_item[[#This Row],[project_id]],ohrm_project[project_id],ohrm_project[name],"NF",0,1)</f>
        <v>C220402-P1 [JAKSON-AD-M365]</v>
      </c>
      <c r="K985" t="str">
        <f>_xlfn.XLOOKUP(ohrm_timesheet_item[[#This Row],[activity_id]],ohrm_project_activity[activity_id],ohrm_project_activity[name],"NF",0,1)</f>
        <v>Technical Support</v>
      </c>
      <c r="L985" s="5">
        <f>ohrm_timesheet_item[[#This Row],[duration]]/60/60</f>
        <v>9</v>
      </c>
      <c r="AM985" s="5"/>
      <c r="AN985" s="5"/>
      <c r="AO985" s="5"/>
      <c r="AP985" s="5"/>
      <c r="AZ985"/>
      <c r="BA985"/>
      <c r="BB985"/>
      <c r="BC985"/>
    </row>
    <row r="986" spans="1:55" x14ac:dyDescent="0.3">
      <c r="A986">
        <v>274</v>
      </c>
      <c r="C986">
        <v>1001</v>
      </c>
      <c r="D986" s="1">
        <v>44845</v>
      </c>
      <c r="E986">
        <v>32400</v>
      </c>
      <c r="F986">
        <v>3</v>
      </c>
      <c r="G986">
        <v>15</v>
      </c>
      <c r="H986">
        <v>26</v>
      </c>
      <c r="I986" t="str">
        <f>_xlfn.XLOOKUP(ohrm_timesheet_item[[#This Row],[employee_id]],hs_hr_employee[emp_number],hs_hr_employee[Employee Name],"NF",0,1)</f>
        <v>Gaurav Kokcha</v>
      </c>
      <c r="J986" t="str">
        <f>_xlfn.XLOOKUP(ohrm_timesheet_item[[#This Row],[project_id]],ohrm_project[project_id],ohrm_project[name],"NF",0,1)</f>
        <v>C220402-P1 [JAKSON-AD-M365]</v>
      </c>
      <c r="K986" t="str">
        <f>_xlfn.XLOOKUP(ohrm_timesheet_item[[#This Row],[activity_id]],ohrm_project_activity[activity_id],ohrm_project_activity[name],"NF",0,1)</f>
        <v>Technical Support</v>
      </c>
      <c r="L986" s="5">
        <f>ohrm_timesheet_item[[#This Row],[duration]]/60/60</f>
        <v>9</v>
      </c>
      <c r="AM986" s="5"/>
      <c r="AN986" s="5"/>
      <c r="AO986" s="5"/>
      <c r="AP986" s="5"/>
      <c r="AZ986"/>
      <c r="BA986"/>
      <c r="BB986"/>
      <c r="BC986"/>
    </row>
    <row r="987" spans="1:55" x14ac:dyDescent="0.3">
      <c r="A987">
        <v>274</v>
      </c>
      <c r="C987">
        <v>1002</v>
      </c>
      <c r="D987" s="1">
        <v>44846</v>
      </c>
      <c r="E987">
        <v>32400</v>
      </c>
      <c r="F987">
        <v>3</v>
      </c>
      <c r="G987">
        <v>15</v>
      </c>
      <c r="H987">
        <v>26</v>
      </c>
      <c r="I987" t="str">
        <f>_xlfn.XLOOKUP(ohrm_timesheet_item[[#This Row],[employee_id]],hs_hr_employee[emp_number],hs_hr_employee[Employee Name],"NF",0,1)</f>
        <v>Gaurav Kokcha</v>
      </c>
      <c r="J987" t="str">
        <f>_xlfn.XLOOKUP(ohrm_timesheet_item[[#This Row],[project_id]],ohrm_project[project_id],ohrm_project[name],"NF",0,1)</f>
        <v>C220402-P1 [JAKSON-AD-M365]</v>
      </c>
      <c r="K987" t="str">
        <f>_xlfn.XLOOKUP(ohrm_timesheet_item[[#This Row],[activity_id]],ohrm_project_activity[activity_id],ohrm_project_activity[name],"NF",0,1)</f>
        <v>Technical Support</v>
      </c>
      <c r="L987" s="5">
        <f>ohrm_timesheet_item[[#This Row],[duration]]/60/60</f>
        <v>9</v>
      </c>
      <c r="AM987" s="5"/>
      <c r="AN987" s="5"/>
      <c r="AO987" s="5"/>
      <c r="AP987" s="5"/>
      <c r="AZ987"/>
      <c r="BA987"/>
      <c r="BB987"/>
      <c r="BC987"/>
    </row>
    <row r="988" spans="1:55" x14ac:dyDescent="0.3">
      <c r="A988">
        <v>274</v>
      </c>
      <c r="C988">
        <v>1003</v>
      </c>
      <c r="D988" s="1">
        <v>44847</v>
      </c>
      <c r="E988">
        <v>32400</v>
      </c>
      <c r="F988">
        <v>3</v>
      </c>
      <c r="G988">
        <v>15</v>
      </c>
      <c r="H988">
        <v>26</v>
      </c>
      <c r="I988" t="str">
        <f>_xlfn.XLOOKUP(ohrm_timesheet_item[[#This Row],[employee_id]],hs_hr_employee[emp_number],hs_hr_employee[Employee Name],"NF",0,1)</f>
        <v>Gaurav Kokcha</v>
      </c>
      <c r="J988" t="str">
        <f>_xlfn.XLOOKUP(ohrm_timesheet_item[[#This Row],[project_id]],ohrm_project[project_id],ohrm_project[name],"NF",0,1)</f>
        <v>C220402-P1 [JAKSON-AD-M365]</v>
      </c>
      <c r="K988" t="str">
        <f>_xlfn.XLOOKUP(ohrm_timesheet_item[[#This Row],[activity_id]],ohrm_project_activity[activity_id],ohrm_project_activity[name],"NF",0,1)</f>
        <v>Technical Support</v>
      </c>
      <c r="L988" s="5">
        <f>ohrm_timesheet_item[[#This Row],[duration]]/60/60</f>
        <v>9</v>
      </c>
      <c r="AM988" s="5"/>
      <c r="AN988" s="5"/>
      <c r="AO988" s="5"/>
      <c r="AP988" s="5"/>
      <c r="AZ988"/>
      <c r="BA988"/>
      <c r="BB988"/>
      <c r="BC988"/>
    </row>
    <row r="989" spans="1:55" x14ac:dyDescent="0.3">
      <c r="A989">
        <v>274</v>
      </c>
      <c r="C989">
        <v>1004</v>
      </c>
      <c r="D989" s="1">
        <v>44848</v>
      </c>
      <c r="E989">
        <v>32400</v>
      </c>
      <c r="F989">
        <v>3</v>
      </c>
      <c r="G989">
        <v>15</v>
      </c>
      <c r="H989">
        <v>26</v>
      </c>
      <c r="I989" t="str">
        <f>_xlfn.XLOOKUP(ohrm_timesheet_item[[#This Row],[employee_id]],hs_hr_employee[emp_number],hs_hr_employee[Employee Name],"NF",0,1)</f>
        <v>Gaurav Kokcha</v>
      </c>
      <c r="J989" t="str">
        <f>_xlfn.XLOOKUP(ohrm_timesheet_item[[#This Row],[project_id]],ohrm_project[project_id],ohrm_project[name],"NF",0,1)</f>
        <v>C220402-P1 [JAKSON-AD-M365]</v>
      </c>
      <c r="K989" t="str">
        <f>_xlfn.XLOOKUP(ohrm_timesheet_item[[#This Row],[activity_id]],ohrm_project_activity[activity_id],ohrm_project_activity[name],"NF",0,1)</f>
        <v>Technical Support</v>
      </c>
      <c r="L989" s="5">
        <f>ohrm_timesheet_item[[#This Row],[duration]]/60/60</f>
        <v>9</v>
      </c>
      <c r="AM989" s="5"/>
      <c r="AN989" s="5"/>
      <c r="AO989" s="5"/>
      <c r="AP989" s="5"/>
      <c r="AZ989"/>
      <c r="BA989"/>
      <c r="BB989"/>
      <c r="BC989"/>
    </row>
    <row r="990" spans="1:55" x14ac:dyDescent="0.3">
      <c r="A990">
        <v>277</v>
      </c>
      <c r="C990">
        <v>1005</v>
      </c>
      <c r="D990" s="1">
        <v>44851</v>
      </c>
      <c r="E990">
        <v>32400</v>
      </c>
      <c r="F990">
        <v>3</v>
      </c>
      <c r="G990">
        <v>15</v>
      </c>
      <c r="H990">
        <v>26</v>
      </c>
      <c r="I990" t="str">
        <f>_xlfn.XLOOKUP(ohrm_timesheet_item[[#This Row],[employee_id]],hs_hr_employee[emp_number],hs_hr_employee[Employee Name],"NF",0,1)</f>
        <v>Gaurav Kokcha</v>
      </c>
      <c r="J990" t="str">
        <f>_xlfn.XLOOKUP(ohrm_timesheet_item[[#This Row],[project_id]],ohrm_project[project_id],ohrm_project[name],"NF",0,1)</f>
        <v>C220402-P1 [JAKSON-AD-M365]</v>
      </c>
      <c r="K990" t="str">
        <f>_xlfn.XLOOKUP(ohrm_timesheet_item[[#This Row],[activity_id]],ohrm_project_activity[activity_id],ohrm_project_activity[name],"NF",0,1)</f>
        <v>Technical Support</v>
      </c>
      <c r="L990" s="5">
        <f>ohrm_timesheet_item[[#This Row],[duration]]/60/60</f>
        <v>9</v>
      </c>
      <c r="AM990" s="5"/>
      <c r="AN990" s="5"/>
      <c r="AO990" s="5"/>
      <c r="AP990" s="5"/>
      <c r="AZ990"/>
      <c r="BA990"/>
      <c r="BB990"/>
      <c r="BC990"/>
    </row>
    <row r="991" spans="1:55" x14ac:dyDescent="0.3">
      <c r="A991">
        <v>277</v>
      </c>
      <c r="C991">
        <v>1006</v>
      </c>
      <c r="D991" s="1">
        <v>44852</v>
      </c>
      <c r="E991">
        <v>32400</v>
      </c>
      <c r="F991">
        <v>3</v>
      </c>
      <c r="G991">
        <v>15</v>
      </c>
      <c r="H991">
        <v>26</v>
      </c>
      <c r="I991" t="str">
        <f>_xlfn.XLOOKUP(ohrm_timesheet_item[[#This Row],[employee_id]],hs_hr_employee[emp_number],hs_hr_employee[Employee Name],"NF",0,1)</f>
        <v>Gaurav Kokcha</v>
      </c>
      <c r="J991" t="str">
        <f>_xlfn.XLOOKUP(ohrm_timesheet_item[[#This Row],[project_id]],ohrm_project[project_id],ohrm_project[name],"NF",0,1)</f>
        <v>C220402-P1 [JAKSON-AD-M365]</v>
      </c>
      <c r="K991" t="str">
        <f>_xlfn.XLOOKUP(ohrm_timesheet_item[[#This Row],[activity_id]],ohrm_project_activity[activity_id],ohrm_project_activity[name],"NF",0,1)</f>
        <v>Technical Support</v>
      </c>
      <c r="L991" s="5">
        <f>ohrm_timesheet_item[[#This Row],[duration]]/60/60</f>
        <v>9</v>
      </c>
      <c r="AM991" s="5"/>
      <c r="AN991" s="5"/>
      <c r="AO991" s="5"/>
      <c r="AP991" s="5"/>
      <c r="AZ991"/>
      <c r="BA991"/>
      <c r="BB991"/>
      <c r="BC991"/>
    </row>
    <row r="992" spans="1:55" x14ac:dyDescent="0.3">
      <c r="A992">
        <v>277</v>
      </c>
      <c r="C992">
        <v>1007</v>
      </c>
      <c r="D992" s="1">
        <v>44853</v>
      </c>
      <c r="E992">
        <v>32400</v>
      </c>
      <c r="F992">
        <v>3</v>
      </c>
      <c r="G992">
        <v>15</v>
      </c>
      <c r="H992">
        <v>26</v>
      </c>
      <c r="I992" t="str">
        <f>_xlfn.XLOOKUP(ohrm_timesheet_item[[#This Row],[employee_id]],hs_hr_employee[emp_number],hs_hr_employee[Employee Name],"NF",0,1)</f>
        <v>Gaurav Kokcha</v>
      </c>
      <c r="J992" t="str">
        <f>_xlfn.XLOOKUP(ohrm_timesheet_item[[#This Row],[project_id]],ohrm_project[project_id],ohrm_project[name],"NF",0,1)</f>
        <v>C220402-P1 [JAKSON-AD-M365]</v>
      </c>
      <c r="K992" t="str">
        <f>_xlfn.XLOOKUP(ohrm_timesheet_item[[#This Row],[activity_id]],ohrm_project_activity[activity_id],ohrm_project_activity[name],"NF",0,1)</f>
        <v>Technical Support</v>
      </c>
      <c r="L992" s="5">
        <f>ohrm_timesheet_item[[#This Row],[duration]]/60/60</f>
        <v>9</v>
      </c>
      <c r="AM992" s="5"/>
      <c r="AN992" s="5"/>
      <c r="AO992" s="5"/>
      <c r="AP992" s="5"/>
      <c r="AZ992"/>
      <c r="BA992"/>
      <c r="BB992"/>
      <c r="BC992"/>
    </row>
    <row r="993" spans="1:55" x14ac:dyDescent="0.3">
      <c r="A993">
        <v>277</v>
      </c>
      <c r="C993">
        <v>1008</v>
      </c>
      <c r="D993" s="1">
        <v>44854</v>
      </c>
      <c r="E993">
        <v>32400</v>
      </c>
      <c r="F993">
        <v>3</v>
      </c>
      <c r="G993">
        <v>15</v>
      </c>
      <c r="H993">
        <v>26</v>
      </c>
      <c r="I993" t="str">
        <f>_xlfn.XLOOKUP(ohrm_timesheet_item[[#This Row],[employee_id]],hs_hr_employee[emp_number],hs_hr_employee[Employee Name],"NF",0,1)</f>
        <v>Gaurav Kokcha</v>
      </c>
      <c r="J993" t="str">
        <f>_xlfn.XLOOKUP(ohrm_timesheet_item[[#This Row],[project_id]],ohrm_project[project_id],ohrm_project[name],"NF",0,1)</f>
        <v>C220402-P1 [JAKSON-AD-M365]</v>
      </c>
      <c r="K993" t="str">
        <f>_xlfn.XLOOKUP(ohrm_timesheet_item[[#This Row],[activity_id]],ohrm_project_activity[activity_id],ohrm_project_activity[name],"NF",0,1)</f>
        <v>Technical Support</v>
      </c>
      <c r="L993" s="5">
        <f>ohrm_timesheet_item[[#This Row],[duration]]/60/60</f>
        <v>9</v>
      </c>
      <c r="AM993" s="5"/>
      <c r="AN993" s="5"/>
      <c r="AO993" s="5"/>
      <c r="AP993" s="5"/>
      <c r="AZ993"/>
      <c r="BA993"/>
      <c r="BB993"/>
      <c r="BC993"/>
    </row>
    <row r="994" spans="1:55" x14ac:dyDescent="0.3">
      <c r="A994">
        <v>278</v>
      </c>
      <c r="B994" t="s">
        <v>938</v>
      </c>
      <c r="C994">
        <v>1009</v>
      </c>
      <c r="D994" s="1">
        <v>44858</v>
      </c>
      <c r="E994">
        <v>0</v>
      </c>
      <c r="F994">
        <v>2</v>
      </c>
      <c r="G994">
        <v>7</v>
      </c>
      <c r="H994">
        <v>11</v>
      </c>
      <c r="I994" t="str">
        <f>_xlfn.XLOOKUP(ohrm_timesheet_item[[#This Row],[employee_id]],hs_hr_employee[emp_number],hs_hr_employee[Employee Name],"NF",0,1)</f>
        <v>Shekhar Sharma</v>
      </c>
      <c r="J994" t="str">
        <f>_xlfn.XLOOKUP(ohrm_timesheet_item[[#This Row],[project_id]],ohrm_project[project_id],ohrm_project[name],"NF",0,1)</f>
        <v>Z210101-TEQMANTRA-ORG</v>
      </c>
      <c r="K994" t="str">
        <f>_xlfn.XLOOKUP(ohrm_timesheet_item[[#This Row],[activity_id]],ohrm_project_activity[activity_id],ohrm_project_activity[name],"NF",0,1)</f>
        <v>Training</v>
      </c>
      <c r="L994" s="5">
        <f>ohrm_timesheet_item[[#This Row],[duration]]/60/60</f>
        <v>0</v>
      </c>
      <c r="AM994" s="5"/>
      <c r="AN994" s="5"/>
      <c r="AO994" s="5"/>
      <c r="AP994" s="5"/>
      <c r="AZ994"/>
      <c r="BA994"/>
      <c r="BB994"/>
      <c r="BC994"/>
    </row>
    <row r="995" spans="1:55" x14ac:dyDescent="0.3">
      <c r="A995">
        <v>277</v>
      </c>
      <c r="C995">
        <v>1010</v>
      </c>
      <c r="D995" s="1">
        <v>44855</v>
      </c>
      <c r="E995">
        <v>32400</v>
      </c>
      <c r="F995">
        <v>3</v>
      </c>
      <c r="G995">
        <v>15</v>
      </c>
      <c r="H995">
        <v>26</v>
      </c>
      <c r="I995" t="str">
        <f>_xlfn.XLOOKUP(ohrm_timesheet_item[[#This Row],[employee_id]],hs_hr_employee[emp_number],hs_hr_employee[Employee Name],"NF",0,1)</f>
        <v>Gaurav Kokcha</v>
      </c>
      <c r="J995" t="str">
        <f>_xlfn.XLOOKUP(ohrm_timesheet_item[[#This Row],[project_id]],ohrm_project[project_id],ohrm_project[name],"NF",0,1)</f>
        <v>C220402-P1 [JAKSON-AD-M365]</v>
      </c>
      <c r="K995" t="str">
        <f>_xlfn.XLOOKUP(ohrm_timesheet_item[[#This Row],[activity_id]],ohrm_project_activity[activity_id],ohrm_project_activity[name],"NF",0,1)</f>
        <v>Technical Support</v>
      </c>
      <c r="L995" s="5">
        <f>ohrm_timesheet_item[[#This Row],[duration]]/60/60</f>
        <v>9</v>
      </c>
      <c r="AM995" s="5"/>
      <c r="AN995" s="5"/>
      <c r="AO995" s="5"/>
      <c r="AP995" s="5"/>
      <c r="AZ995"/>
      <c r="BA995"/>
      <c r="BB995"/>
      <c r="BC995"/>
    </row>
    <row r="996" spans="1:55" x14ac:dyDescent="0.3">
      <c r="A996">
        <v>281</v>
      </c>
      <c r="C996">
        <v>1011</v>
      </c>
      <c r="D996" s="1">
        <v>44858</v>
      </c>
      <c r="E996">
        <v>0</v>
      </c>
      <c r="F996">
        <v>3</v>
      </c>
      <c r="G996">
        <v>15</v>
      </c>
      <c r="H996">
        <v>26</v>
      </c>
      <c r="I996" t="str">
        <f>_xlfn.XLOOKUP(ohrm_timesheet_item[[#This Row],[employee_id]],hs_hr_employee[emp_number],hs_hr_employee[Employee Name],"NF",0,1)</f>
        <v>Gaurav Kokcha</v>
      </c>
      <c r="J996" t="str">
        <f>_xlfn.XLOOKUP(ohrm_timesheet_item[[#This Row],[project_id]],ohrm_project[project_id],ohrm_project[name],"NF",0,1)</f>
        <v>C220402-P1 [JAKSON-AD-M365]</v>
      </c>
      <c r="K996" t="str">
        <f>_xlfn.XLOOKUP(ohrm_timesheet_item[[#This Row],[activity_id]],ohrm_project_activity[activity_id],ohrm_project_activity[name],"NF",0,1)</f>
        <v>Technical Support</v>
      </c>
      <c r="L996" s="5">
        <f>ohrm_timesheet_item[[#This Row],[duration]]/60/60</f>
        <v>0</v>
      </c>
      <c r="AM996" s="5"/>
      <c r="AN996" s="5"/>
      <c r="AO996" s="5"/>
      <c r="AP996" s="5"/>
      <c r="AZ996"/>
      <c r="BA996"/>
      <c r="BB996"/>
      <c r="BC996"/>
    </row>
    <row r="997" spans="1:55" x14ac:dyDescent="0.3">
      <c r="A997">
        <v>281</v>
      </c>
      <c r="C997">
        <v>1012</v>
      </c>
      <c r="D997" s="1">
        <v>44859</v>
      </c>
      <c r="E997">
        <v>0</v>
      </c>
      <c r="F997">
        <v>3</v>
      </c>
      <c r="G997">
        <v>15</v>
      </c>
      <c r="H997">
        <v>26</v>
      </c>
      <c r="I997" t="str">
        <f>_xlfn.XLOOKUP(ohrm_timesheet_item[[#This Row],[employee_id]],hs_hr_employee[emp_number],hs_hr_employee[Employee Name],"NF",0,1)</f>
        <v>Gaurav Kokcha</v>
      </c>
      <c r="J997" t="str">
        <f>_xlfn.XLOOKUP(ohrm_timesheet_item[[#This Row],[project_id]],ohrm_project[project_id],ohrm_project[name],"NF",0,1)</f>
        <v>C220402-P1 [JAKSON-AD-M365]</v>
      </c>
      <c r="K997" t="str">
        <f>_xlfn.XLOOKUP(ohrm_timesheet_item[[#This Row],[activity_id]],ohrm_project_activity[activity_id],ohrm_project_activity[name],"NF",0,1)</f>
        <v>Technical Support</v>
      </c>
      <c r="L997" s="5">
        <f>ohrm_timesheet_item[[#This Row],[duration]]/60/60</f>
        <v>0</v>
      </c>
      <c r="AM997" s="5"/>
      <c r="AN997" s="5"/>
      <c r="AO997" s="5"/>
      <c r="AP997" s="5"/>
      <c r="AZ997"/>
      <c r="BA997"/>
      <c r="BB997"/>
      <c r="BC997"/>
    </row>
    <row r="998" spans="1:55" x14ac:dyDescent="0.3">
      <c r="A998">
        <v>281</v>
      </c>
      <c r="C998">
        <v>1013</v>
      </c>
      <c r="D998" s="1">
        <v>44860</v>
      </c>
      <c r="E998">
        <v>0</v>
      </c>
      <c r="F998">
        <v>3</v>
      </c>
      <c r="G998">
        <v>15</v>
      </c>
      <c r="H998">
        <v>26</v>
      </c>
      <c r="I998" t="str">
        <f>_xlfn.XLOOKUP(ohrm_timesheet_item[[#This Row],[employee_id]],hs_hr_employee[emp_number],hs_hr_employee[Employee Name],"NF",0,1)</f>
        <v>Gaurav Kokcha</v>
      </c>
      <c r="J998" t="str">
        <f>_xlfn.XLOOKUP(ohrm_timesheet_item[[#This Row],[project_id]],ohrm_project[project_id],ohrm_project[name],"NF",0,1)</f>
        <v>C220402-P1 [JAKSON-AD-M365]</v>
      </c>
      <c r="K998" t="str">
        <f>_xlfn.XLOOKUP(ohrm_timesheet_item[[#This Row],[activity_id]],ohrm_project_activity[activity_id],ohrm_project_activity[name],"NF",0,1)</f>
        <v>Technical Support</v>
      </c>
      <c r="L998" s="5">
        <f>ohrm_timesheet_item[[#This Row],[duration]]/60/60</f>
        <v>0</v>
      </c>
      <c r="AM998" s="5"/>
      <c r="AN998" s="5"/>
      <c r="AO998" s="5"/>
      <c r="AP998" s="5"/>
      <c r="AZ998"/>
      <c r="BA998"/>
      <c r="BB998"/>
      <c r="BC998"/>
    </row>
    <row r="999" spans="1:55" x14ac:dyDescent="0.3">
      <c r="A999">
        <v>281</v>
      </c>
      <c r="C999">
        <v>1014</v>
      </c>
      <c r="D999" s="1">
        <v>44861</v>
      </c>
      <c r="E999">
        <v>32400</v>
      </c>
      <c r="F999">
        <v>3</v>
      </c>
      <c r="G999">
        <v>15</v>
      </c>
      <c r="H999">
        <v>26</v>
      </c>
      <c r="I999" t="str">
        <f>_xlfn.XLOOKUP(ohrm_timesheet_item[[#This Row],[employee_id]],hs_hr_employee[emp_number],hs_hr_employee[Employee Name],"NF",0,1)</f>
        <v>Gaurav Kokcha</v>
      </c>
      <c r="J999" t="str">
        <f>_xlfn.XLOOKUP(ohrm_timesheet_item[[#This Row],[project_id]],ohrm_project[project_id],ohrm_project[name],"NF",0,1)</f>
        <v>C220402-P1 [JAKSON-AD-M365]</v>
      </c>
      <c r="K999" t="str">
        <f>_xlfn.XLOOKUP(ohrm_timesheet_item[[#This Row],[activity_id]],ohrm_project_activity[activity_id],ohrm_project_activity[name],"NF",0,1)</f>
        <v>Technical Support</v>
      </c>
      <c r="L999" s="5">
        <f>ohrm_timesheet_item[[#This Row],[duration]]/60/60</f>
        <v>9</v>
      </c>
      <c r="AM999" s="5"/>
      <c r="AN999" s="5"/>
      <c r="AO999" s="5"/>
      <c r="AP999" s="5"/>
      <c r="AZ999"/>
      <c r="BA999"/>
      <c r="BB999"/>
      <c r="BC999"/>
    </row>
    <row r="1000" spans="1:55" x14ac:dyDescent="0.3">
      <c r="A1000">
        <v>283</v>
      </c>
      <c r="B1000" t="s">
        <v>939</v>
      </c>
      <c r="C1000">
        <v>1015</v>
      </c>
      <c r="D1000" s="1">
        <v>44852</v>
      </c>
      <c r="E1000">
        <v>32400</v>
      </c>
      <c r="F1000">
        <v>2</v>
      </c>
      <c r="G1000">
        <v>16</v>
      </c>
      <c r="H1000">
        <v>11</v>
      </c>
      <c r="I1000" t="str">
        <f>_xlfn.XLOOKUP(ohrm_timesheet_item[[#This Row],[employee_id]],hs_hr_employee[emp_number],hs_hr_employee[Employee Name],"NF",0,1)</f>
        <v>Neha Chaudhary</v>
      </c>
      <c r="J1000" t="str">
        <f>_xlfn.XLOOKUP(ohrm_timesheet_item[[#This Row],[project_id]],ohrm_project[project_id],ohrm_project[name],"NF",0,1)</f>
        <v>Z210101-TEQMANTRA-ORG</v>
      </c>
      <c r="K1000" t="str">
        <f>_xlfn.XLOOKUP(ohrm_timesheet_item[[#This Row],[activity_id]],ohrm_project_activity[activity_id],ohrm_project_activity[name],"NF",0,1)</f>
        <v>Training</v>
      </c>
      <c r="L1000" s="5">
        <f>ohrm_timesheet_item[[#This Row],[duration]]/60/60</f>
        <v>9</v>
      </c>
      <c r="AM1000" s="5"/>
      <c r="AN1000" s="5"/>
      <c r="AO1000" s="5"/>
      <c r="AP1000" s="5"/>
      <c r="AZ1000"/>
      <c r="BA1000"/>
      <c r="BB1000"/>
      <c r="BC1000"/>
    </row>
    <row r="1001" spans="1:55" x14ac:dyDescent="0.3">
      <c r="A1001">
        <v>283</v>
      </c>
      <c r="B1001" t="s">
        <v>940</v>
      </c>
      <c r="C1001">
        <v>1016</v>
      </c>
      <c r="D1001" s="1">
        <v>44853</v>
      </c>
      <c r="E1001">
        <v>32400</v>
      </c>
      <c r="F1001">
        <v>2</v>
      </c>
      <c r="G1001">
        <v>16</v>
      </c>
      <c r="H1001">
        <v>11</v>
      </c>
      <c r="I1001" t="str">
        <f>_xlfn.XLOOKUP(ohrm_timesheet_item[[#This Row],[employee_id]],hs_hr_employee[emp_number],hs_hr_employee[Employee Name],"NF",0,1)</f>
        <v>Neha Chaudhary</v>
      </c>
      <c r="J1001" t="str">
        <f>_xlfn.XLOOKUP(ohrm_timesheet_item[[#This Row],[project_id]],ohrm_project[project_id],ohrm_project[name],"NF",0,1)</f>
        <v>Z210101-TEQMANTRA-ORG</v>
      </c>
      <c r="K1001" t="str">
        <f>_xlfn.XLOOKUP(ohrm_timesheet_item[[#This Row],[activity_id]],ohrm_project_activity[activity_id],ohrm_project_activity[name],"NF",0,1)</f>
        <v>Training</v>
      </c>
      <c r="L1001" s="5">
        <f>ohrm_timesheet_item[[#This Row],[duration]]/60/60</f>
        <v>9</v>
      </c>
      <c r="AM1001" s="5"/>
      <c r="AN1001" s="5"/>
      <c r="AO1001" s="5"/>
      <c r="AP1001" s="5"/>
      <c r="AZ1001"/>
      <c r="BA1001"/>
      <c r="BB1001"/>
      <c r="BC1001"/>
    </row>
    <row r="1002" spans="1:55" x14ac:dyDescent="0.3">
      <c r="A1002">
        <v>283</v>
      </c>
      <c r="B1002" t="s">
        <v>941</v>
      </c>
      <c r="C1002">
        <v>1017</v>
      </c>
      <c r="D1002" s="1">
        <v>44854</v>
      </c>
      <c r="E1002">
        <v>32400</v>
      </c>
      <c r="F1002">
        <v>2</v>
      </c>
      <c r="G1002">
        <v>16</v>
      </c>
      <c r="H1002">
        <v>11</v>
      </c>
      <c r="I1002" t="str">
        <f>_xlfn.XLOOKUP(ohrm_timesheet_item[[#This Row],[employee_id]],hs_hr_employee[emp_number],hs_hr_employee[Employee Name],"NF",0,1)</f>
        <v>Neha Chaudhary</v>
      </c>
      <c r="J1002" t="str">
        <f>_xlfn.XLOOKUP(ohrm_timesheet_item[[#This Row],[project_id]],ohrm_project[project_id],ohrm_project[name],"NF",0,1)</f>
        <v>Z210101-TEQMANTRA-ORG</v>
      </c>
      <c r="K1002" t="str">
        <f>_xlfn.XLOOKUP(ohrm_timesheet_item[[#This Row],[activity_id]],ohrm_project_activity[activity_id],ohrm_project_activity[name],"NF",0,1)</f>
        <v>Training</v>
      </c>
      <c r="L1002" s="5">
        <f>ohrm_timesheet_item[[#This Row],[duration]]/60/60</f>
        <v>9</v>
      </c>
      <c r="AM1002" s="5"/>
      <c r="AN1002" s="5"/>
      <c r="AO1002" s="5"/>
      <c r="AP1002" s="5"/>
      <c r="AZ1002"/>
      <c r="BA1002"/>
      <c r="BB1002"/>
      <c r="BC1002"/>
    </row>
    <row r="1003" spans="1:55" x14ac:dyDescent="0.3">
      <c r="A1003">
        <v>283</v>
      </c>
      <c r="B1003" t="s">
        <v>942</v>
      </c>
      <c r="C1003">
        <v>1018</v>
      </c>
      <c r="D1003" s="1">
        <v>44855</v>
      </c>
      <c r="E1003">
        <v>32400</v>
      </c>
      <c r="F1003">
        <v>2</v>
      </c>
      <c r="G1003">
        <v>16</v>
      </c>
      <c r="H1003">
        <v>11</v>
      </c>
      <c r="I1003" t="str">
        <f>_xlfn.XLOOKUP(ohrm_timesheet_item[[#This Row],[employee_id]],hs_hr_employee[emp_number],hs_hr_employee[Employee Name],"NF",0,1)</f>
        <v>Neha Chaudhary</v>
      </c>
      <c r="J1003" t="str">
        <f>_xlfn.XLOOKUP(ohrm_timesheet_item[[#This Row],[project_id]],ohrm_project[project_id],ohrm_project[name],"NF",0,1)</f>
        <v>Z210101-TEQMANTRA-ORG</v>
      </c>
      <c r="K1003" t="str">
        <f>_xlfn.XLOOKUP(ohrm_timesheet_item[[#This Row],[activity_id]],ohrm_project_activity[activity_id],ohrm_project_activity[name],"NF",0,1)</f>
        <v>Training</v>
      </c>
      <c r="L1003" s="5">
        <f>ohrm_timesheet_item[[#This Row],[duration]]/60/60</f>
        <v>9</v>
      </c>
      <c r="AM1003" s="5"/>
      <c r="AN1003" s="5"/>
      <c r="AO1003" s="5"/>
      <c r="AP1003" s="5"/>
      <c r="AZ1003"/>
      <c r="BA1003"/>
      <c r="BB1003"/>
      <c r="BC1003"/>
    </row>
    <row r="1004" spans="1:55" x14ac:dyDescent="0.3">
      <c r="A1004">
        <v>283</v>
      </c>
      <c r="B1004" t="s">
        <v>943</v>
      </c>
      <c r="C1004">
        <v>1019</v>
      </c>
      <c r="D1004" s="1">
        <v>44851</v>
      </c>
      <c r="E1004">
        <v>32400</v>
      </c>
      <c r="F1004">
        <v>2</v>
      </c>
      <c r="G1004">
        <v>16</v>
      </c>
      <c r="H1004">
        <v>11</v>
      </c>
      <c r="I1004" t="str">
        <f>_xlfn.XLOOKUP(ohrm_timesheet_item[[#This Row],[employee_id]],hs_hr_employee[emp_number],hs_hr_employee[Employee Name],"NF",0,1)</f>
        <v>Neha Chaudhary</v>
      </c>
      <c r="J1004" t="str">
        <f>_xlfn.XLOOKUP(ohrm_timesheet_item[[#This Row],[project_id]],ohrm_project[project_id],ohrm_project[name],"NF",0,1)</f>
        <v>Z210101-TEQMANTRA-ORG</v>
      </c>
      <c r="K1004" t="str">
        <f>_xlfn.XLOOKUP(ohrm_timesheet_item[[#This Row],[activity_id]],ohrm_project_activity[activity_id],ohrm_project_activity[name],"NF",0,1)</f>
        <v>Training</v>
      </c>
      <c r="L1004" s="5">
        <f>ohrm_timesheet_item[[#This Row],[duration]]/60/60</f>
        <v>9</v>
      </c>
      <c r="AM1004" s="5"/>
      <c r="AN1004" s="5"/>
      <c r="AO1004" s="5"/>
      <c r="AP1004" s="5"/>
      <c r="AZ1004"/>
      <c r="BA1004"/>
      <c r="BB1004"/>
      <c r="BC1004"/>
    </row>
    <row r="1005" spans="1:55" x14ac:dyDescent="0.3">
      <c r="A1005">
        <v>282</v>
      </c>
      <c r="B1005" t="s">
        <v>944</v>
      </c>
      <c r="C1005">
        <v>1020</v>
      </c>
      <c r="D1005" s="1">
        <v>44862</v>
      </c>
      <c r="E1005">
        <v>32400</v>
      </c>
      <c r="F1005">
        <v>2</v>
      </c>
      <c r="G1005">
        <v>16</v>
      </c>
      <c r="H1005">
        <v>11</v>
      </c>
      <c r="I1005" t="str">
        <f>_xlfn.XLOOKUP(ohrm_timesheet_item[[#This Row],[employee_id]],hs_hr_employee[emp_number],hs_hr_employee[Employee Name],"NF",0,1)</f>
        <v>Neha Chaudhary</v>
      </c>
      <c r="J1005" t="str">
        <f>_xlfn.XLOOKUP(ohrm_timesheet_item[[#This Row],[project_id]],ohrm_project[project_id],ohrm_project[name],"NF",0,1)</f>
        <v>Z210101-TEQMANTRA-ORG</v>
      </c>
      <c r="K1005" t="str">
        <f>_xlfn.XLOOKUP(ohrm_timesheet_item[[#This Row],[activity_id]],ohrm_project_activity[activity_id],ohrm_project_activity[name],"NF",0,1)</f>
        <v>Training</v>
      </c>
      <c r="L1005" s="5">
        <f>ohrm_timesheet_item[[#This Row],[duration]]/60/60</f>
        <v>9</v>
      </c>
      <c r="AM1005" s="5"/>
      <c r="AN1005" s="5"/>
      <c r="AO1005" s="5"/>
      <c r="AP1005" s="5"/>
      <c r="AZ1005"/>
      <c r="BA1005"/>
      <c r="BB1005"/>
      <c r="BC1005"/>
    </row>
    <row r="1006" spans="1:55" x14ac:dyDescent="0.3">
      <c r="A1006">
        <v>282</v>
      </c>
      <c r="C1006">
        <v>1021</v>
      </c>
      <c r="D1006" s="1">
        <v>44858</v>
      </c>
      <c r="E1006">
        <v>0</v>
      </c>
      <c r="F1006">
        <v>2</v>
      </c>
      <c r="G1006">
        <v>16</v>
      </c>
      <c r="H1006">
        <v>11</v>
      </c>
      <c r="I1006" t="str">
        <f>_xlfn.XLOOKUP(ohrm_timesheet_item[[#This Row],[employee_id]],hs_hr_employee[emp_number],hs_hr_employee[Employee Name],"NF",0,1)</f>
        <v>Neha Chaudhary</v>
      </c>
      <c r="J1006" t="str">
        <f>_xlfn.XLOOKUP(ohrm_timesheet_item[[#This Row],[project_id]],ohrm_project[project_id],ohrm_project[name],"NF",0,1)</f>
        <v>Z210101-TEQMANTRA-ORG</v>
      </c>
      <c r="K1006" t="str">
        <f>_xlfn.XLOOKUP(ohrm_timesheet_item[[#This Row],[activity_id]],ohrm_project_activity[activity_id],ohrm_project_activity[name],"NF",0,1)</f>
        <v>Training</v>
      </c>
      <c r="L1006" s="5">
        <f>ohrm_timesheet_item[[#This Row],[duration]]/60/60</f>
        <v>0</v>
      </c>
      <c r="AM1006" s="5"/>
      <c r="AN1006" s="5"/>
      <c r="AO1006" s="5"/>
      <c r="AP1006" s="5"/>
      <c r="AZ1006"/>
      <c r="BA1006"/>
      <c r="BB1006"/>
      <c r="BC1006"/>
    </row>
    <row r="1007" spans="1:55" x14ac:dyDescent="0.3">
      <c r="A1007">
        <v>282</v>
      </c>
      <c r="C1007">
        <v>1022</v>
      </c>
      <c r="D1007" s="1">
        <v>44859</v>
      </c>
      <c r="E1007">
        <v>0</v>
      </c>
      <c r="F1007">
        <v>2</v>
      </c>
      <c r="G1007">
        <v>16</v>
      </c>
      <c r="H1007">
        <v>11</v>
      </c>
      <c r="I1007" t="str">
        <f>_xlfn.XLOOKUP(ohrm_timesheet_item[[#This Row],[employee_id]],hs_hr_employee[emp_number],hs_hr_employee[Employee Name],"NF",0,1)</f>
        <v>Neha Chaudhary</v>
      </c>
      <c r="J1007" t="str">
        <f>_xlfn.XLOOKUP(ohrm_timesheet_item[[#This Row],[project_id]],ohrm_project[project_id],ohrm_project[name],"NF",0,1)</f>
        <v>Z210101-TEQMANTRA-ORG</v>
      </c>
      <c r="K1007" t="str">
        <f>_xlfn.XLOOKUP(ohrm_timesheet_item[[#This Row],[activity_id]],ohrm_project_activity[activity_id],ohrm_project_activity[name],"NF",0,1)</f>
        <v>Training</v>
      </c>
      <c r="L1007" s="5">
        <f>ohrm_timesheet_item[[#This Row],[duration]]/60/60</f>
        <v>0</v>
      </c>
      <c r="AM1007" s="5"/>
      <c r="AN1007" s="5"/>
      <c r="AO1007" s="5"/>
      <c r="AP1007" s="5"/>
      <c r="AZ1007"/>
      <c r="BA1007"/>
      <c r="BB1007"/>
      <c r="BC1007"/>
    </row>
    <row r="1008" spans="1:55" x14ac:dyDescent="0.3">
      <c r="A1008">
        <v>282</v>
      </c>
      <c r="C1008">
        <v>1023</v>
      </c>
      <c r="D1008" s="1">
        <v>44860</v>
      </c>
      <c r="E1008">
        <v>0</v>
      </c>
      <c r="F1008">
        <v>2</v>
      </c>
      <c r="G1008">
        <v>16</v>
      </c>
      <c r="H1008">
        <v>11</v>
      </c>
      <c r="I1008" t="str">
        <f>_xlfn.XLOOKUP(ohrm_timesheet_item[[#This Row],[employee_id]],hs_hr_employee[emp_number],hs_hr_employee[Employee Name],"NF",0,1)</f>
        <v>Neha Chaudhary</v>
      </c>
      <c r="J1008" t="str">
        <f>_xlfn.XLOOKUP(ohrm_timesheet_item[[#This Row],[project_id]],ohrm_project[project_id],ohrm_project[name],"NF",0,1)</f>
        <v>Z210101-TEQMANTRA-ORG</v>
      </c>
      <c r="K1008" t="str">
        <f>_xlfn.XLOOKUP(ohrm_timesheet_item[[#This Row],[activity_id]],ohrm_project_activity[activity_id],ohrm_project_activity[name],"NF",0,1)</f>
        <v>Training</v>
      </c>
      <c r="L1008" s="5">
        <f>ohrm_timesheet_item[[#This Row],[duration]]/60/60</f>
        <v>0</v>
      </c>
      <c r="AM1008" s="5"/>
      <c r="AN1008" s="5"/>
      <c r="AO1008" s="5"/>
      <c r="AP1008" s="5"/>
      <c r="AZ1008"/>
      <c r="BA1008"/>
      <c r="BB1008"/>
      <c r="BC1008"/>
    </row>
    <row r="1009" spans="1:55" x14ac:dyDescent="0.3">
      <c r="A1009">
        <v>282</v>
      </c>
      <c r="C1009">
        <v>1024</v>
      </c>
      <c r="D1009" s="1">
        <v>44861</v>
      </c>
      <c r="E1009">
        <v>32400</v>
      </c>
      <c r="F1009">
        <v>2</v>
      </c>
      <c r="G1009">
        <v>16</v>
      </c>
      <c r="H1009">
        <v>11</v>
      </c>
      <c r="I1009" t="str">
        <f>_xlfn.XLOOKUP(ohrm_timesheet_item[[#This Row],[employee_id]],hs_hr_employee[emp_number],hs_hr_employee[Employee Name],"NF",0,1)</f>
        <v>Neha Chaudhary</v>
      </c>
      <c r="J1009" t="str">
        <f>_xlfn.XLOOKUP(ohrm_timesheet_item[[#This Row],[project_id]],ohrm_project[project_id],ohrm_project[name],"NF",0,1)</f>
        <v>Z210101-TEQMANTRA-ORG</v>
      </c>
      <c r="K1009" t="str">
        <f>_xlfn.XLOOKUP(ohrm_timesheet_item[[#This Row],[activity_id]],ohrm_project_activity[activity_id],ohrm_project_activity[name],"NF",0,1)</f>
        <v>Training</v>
      </c>
      <c r="L1009" s="5">
        <f>ohrm_timesheet_item[[#This Row],[duration]]/60/60</f>
        <v>9</v>
      </c>
      <c r="AM1009" s="5"/>
      <c r="AN1009" s="5"/>
      <c r="AO1009" s="5"/>
      <c r="AP1009" s="5"/>
      <c r="AZ1009"/>
      <c r="BA1009"/>
      <c r="BB1009"/>
      <c r="BC1009"/>
    </row>
    <row r="1010" spans="1:55" x14ac:dyDescent="0.3">
      <c r="A1010">
        <v>281</v>
      </c>
      <c r="C1010">
        <v>1025</v>
      </c>
      <c r="D1010" s="1">
        <v>44862</v>
      </c>
      <c r="E1010">
        <v>32400</v>
      </c>
      <c r="F1010">
        <v>3</v>
      </c>
      <c r="G1010">
        <v>15</v>
      </c>
      <c r="H1010">
        <v>26</v>
      </c>
      <c r="I1010" t="str">
        <f>_xlfn.XLOOKUP(ohrm_timesheet_item[[#This Row],[employee_id]],hs_hr_employee[emp_number],hs_hr_employee[Employee Name],"NF",0,1)</f>
        <v>Gaurav Kokcha</v>
      </c>
      <c r="J1010" t="str">
        <f>_xlfn.XLOOKUP(ohrm_timesheet_item[[#This Row],[project_id]],ohrm_project[project_id],ohrm_project[name],"NF",0,1)</f>
        <v>C220402-P1 [JAKSON-AD-M365]</v>
      </c>
      <c r="K1010" t="str">
        <f>_xlfn.XLOOKUP(ohrm_timesheet_item[[#This Row],[activity_id]],ohrm_project_activity[activity_id],ohrm_project_activity[name],"NF",0,1)</f>
        <v>Technical Support</v>
      </c>
      <c r="L1010" s="5">
        <f>ohrm_timesheet_item[[#This Row],[duration]]/60/60</f>
        <v>9</v>
      </c>
      <c r="AM1010" s="5"/>
      <c r="AN1010" s="5"/>
      <c r="AO1010" s="5"/>
      <c r="AP1010" s="5"/>
      <c r="AZ1010"/>
      <c r="BA1010"/>
      <c r="BB1010"/>
      <c r="BC1010"/>
    </row>
    <row r="1011" spans="1:55" x14ac:dyDescent="0.3">
      <c r="A1011">
        <v>281</v>
      </c>
      <c r="C1011">
        <v>1026</v>
      </c>
      <c r="D1011" s="1">
        <v>44863</v>
      </c>
      <c r="E1011">
        <v>0</v>
      </c>
      <c r="F1011">
        <v>3</v>
      </c>
      <c r="G1011">
        <v>15</v>
      </c>
      <c r="H1011">
        <v>26</v>
      </c>
      <c r="I1011" t="str">
        <f>_xlfn.XLOOKUP(ohrm_timesheet_item[[#This Row],[employee_id]],hs_hr_employee[emp_number],hs_hr_employee[Employee Name],"NF",0,1)</f>
        <v>Gaurav Kokcha</v>
      </c>
      <c r="J1011" t="str">
        <f>_xlfn.XLOOKUP(ohrm_timesheet_item[[#This Row],[project_id]],ohrm_project[project_id],ohrm_project[name],"NF",0,1)</f>
        <v>C220402-P1 [JAKSON-AD-M365]</v>
      </c>
      <c r="K1011" t="str">
        <f>_xlfn.XLOOKUP(ohrm_timesheet_item[[#This Row],[activity_id]],ohrm_project_activity[activity_id],ohrm_project_activity[name],"NF",0,1)</f>
        <v>Technical Support</v>
      </c>
      <c r="L1011" s="5">
        <f>ohrm_timesheet_item[[#This Row],[duration]]/60/60</f>
        <v>0</v>
      </c>
      <c r="AM1011" s="5"/>
      <c r="AN1011" s="5"/>
      <c r="AO1011" s="5"/>
      <c r="AP1011" s="5"/>
      <c r="AZ1011"/>
      <c r="BA1011"/>
      <c r="BB1011"/>
      <c r="BC1011"/>
    </row>
    <row r="1012" spans="1:55" x14ac:dyDescent="0.3">
      <c r="A1012">
        <v>281</v>
      </c>
      <c r="C1012">
        <v>1027</v>
      </c>
      <c r="D1012" s="1">
        <v>44864</v>
      </c>
      <c r="E1012">
        <v>0</v>
      </c>
      <c r="F1012">
        <v>3</v>
      </c>
      <c r="G1012">
        <v>15</v>
      </c>
      <c r="H1012">
        <v>26</v>
      </c>
      <c r="I1012" t="str">
        <f>_xlfn.XLOOKUP(ohrm_timesheet_item[[#This Row],[employee_id]],hs_hr_employee[emp_number],hs_hr_employee[Employee Name],"NF",0,1)</f>
        <v>Gaurav Kokcha</v>
      </c>
      <c r="J1012" t="str">
        <f>_xlfn.XLOOKUP(ohrm_timesheet_item[[#This Row],[project_id]],ohrm_project[project_id],ohrm_project[name],"NF",0,1)</f>
        <v>C220402-P1 [JAKSON-AD-M365]</v>
      </c>
      <c r="K1012" t="str">
        <f>_xlfn.XLOOKUP(ohrm_timesheet_item[[#This Row],[activity_id]],ohrm_project_activity[activity_id],ohrm_project_activity[name],"NF",0,1)</f>
        <v>Technical Support</v>
      </c>
      <c r="L1012" s="5">
        <f>ohrm_timesheet_item[[#This Row],[duration]]/60/60</f>
        <v>0</v>
      </c>
      <c r="AM1012" s="5"/>
      <c r="AN1012" s="5"/>
      <c r="AO1012" s="5"/>
      <c r="AP1012" s="5"/>
      <c r="AZ1012"/>
      <c r="BA1012"/>
      <c r="BB1012"/>
      <c r="BC1012"/>
    </row>
    <row r="1013" spans="1:55" x14ac:dyDescent="0.3">
      <c r="A1013">
        <v>286</v>
      </c>
      <c r="C1013">
        <v>1028</v>
      </c>
      <c r="D1013" s="1">
        <v>44865</v>
      </c>
      <c r="E1013">
        <v>32400</v>
      </c>
      <c r="F1013">
        <v>3</v>
      </c>
      <c r="G1013">
        <v>15</v>
      </c>
      <c r="H1013">
        <v>26</v>
      </c>
      <c r="I1013" t="str">
        <f>_xlfn.XLOOKUP(ohrm_timesheet_item[[#This Row],[employee_id]],hs_hr_employee[emp_number],hs_hr_employee[Employee Name],"NF",0,1)</f>
        <v>Gaurav Kokcha</v>
      </c>
      <c r="J1013" t="str">
        <f>_xlfn.XLOOKUP(ohrm_timesheet_item[[#This Row],[project_id]],ohrm_project[project_id],ohrm_project[name],"NF",0,1)</f>
        <v>C220402-P1 [JAKSON-AD-M365]</v>
      </c>
      <c r="K1013" t="str">
        <f>_xlfn.XLOOKUP(ohrm_timesheet_item[[#This Row],[activity_id]],ohrm_project_activity[activity_id],ohrm_project_activity[name],"NF",0,1)</f>
        <v>Technical Support</v>
      </c>
      <c r="L1013" s="5">
        <f>ohrm_timesheet_item[[#This Row],[duration]]/60/60</f>
        <v>9</v>
      </c>
      <c r="AM1013" s="5"/>
      <c r="AN1013" s="5"/>
      <c r="AO1013" s="5"/>
      <c r="AP1013" s="5"/>
      <c r="AZ1013"/>
      <c r="BA1013"/>
      <c r="BB1013"/>
      <c r="BC1013"/>
    </row>
    <row r="1014" spans="1:55" x14ac:dyDescent="0.3">
      <c r="A1014">
        <v>285</v>
      </c>
      <c r="C1014">
        <v>1029</v>
      </c>
      <c r="D1014" s="1">
        <v>44865</v>
      </c>
      <c r="E1014">
        <v>32400</v>
      </c>
      <c r="F1014">
        <v>2</v>
      </c>
      <c r="G1014">
        <v>16</v>
      </c>
      <c r="H1014">
        <v>11</v>
      </c>
      <c r="I1014" t="str">
        <f>_xlfn.XLOOKUP(ohrm_timesheet_item[[#This Row],[employee_id]],hs_hr_employee[emp_number],hs_hr_employee[Employee Name],"NF",0,1)</f>
        <v>Neha Chaudhary</v>
      </c>
      <c r="J1014" t="str">
        <f>_xlfn.XLOOKUP(ohrm_timesheet_item[[#This Row],[project_id]],ohrm_project[project_id],ohrm_project[name],"NF",0,1)</f>
        <v>Z210101-TEQMANTRA-ORG</v>
      </c>
      <c r="K1014" t="str">
        <f>_xlfn.XLOOKUP(ohrm_timesheet_item[[#This Row],[activity_id]],ohrm_project_activity[activity_id],ohrm_project_activity[name],"NF",0,1)</f>
        <v>Training</v>
      </c>
      <c r="L1014" s="5">
        <f>ohrm_timesheet_item[[#This Row],[duration]]/60/60</f>
        <v>9</v>
      </c>
      <c r="AM1014" s="5"/>
      <c r="AN1014" s="5"/>
      <c r="AO1014" s="5"/>
      <c r="AP1014" s="5"/>
      <c r="AZ1014"/>
      <c r="BA1014"/>
      <c r="BB1014"/>
      <c r="BC1014"/>
    </row>
    <row r="1015" spans="1:55" x14ac:dyDescent="0.3">
      <c r="A1015">
        <v>280</v>
      </c>
      <c r="B1015" t="s">
        <v>945</v>
      </c>
      <c r="C1015">
        <v>1030</v>
      </c>
      <c r="D1015" s="1">
        <v>44844</v>
      </c>
      <c r="E1015">
        <v>32400</v>
      </c>
      <c r="F1015">
        <v>2</v>
      </c>
      <c r="G1015">
        <v>7</v>
      </c>
      <c r="H1015">
        <v>11</v>
      </c>
      <c r="I1015" t="str">
        <f>_xlfn.XLOOKUP(ohrm_timesheet_item[[#This Row],[employee_id]],hs_hr_employee[emp_number],hs_hr_employee[Employee Name],"NF",0,1)</f>
        <v>Shekhar Sharma</v>
      </c>
      <c r="J1015" t="str">
        <f>_xlfn.XLOOKUP(ohrm_timesheet_item[[#This Row],[project_id]],ohrm_project[project_id],ohrm_project[name],"NF",0,1)</f>
        <v>Z210101-TEQMANTRA-ORG</v>
      </c>
      <c r="K1015" t="str">
        <f>_xlfn.XLOOKUP(ohrm_timesheet_item[[#This Row],[activity_id]],ohrm_project_activity[activity_id],ohrm_project_activity[name],"NF",0,1)</f>
        <v>Training</v>
      </c>
      <c r="L1015" s="5">
        <f>ohrm_timesheet_item[[#This Row],[duration]]/60/60</f>
        <v>9</v>
      </c>
      <c r="AM1015" s="5"/>
      <c r="AN1015" s="5"/>
      <c r="AO1015" s="5"/>
      <c r="AP1015" s="5"/>
      <c r="AZ1015"/>
      <c r="BA1015"/>
      <c r="BB1015"/>
      <c r="BC1015"/>
    </row>
    <row r="1016" spans="1:55" x14ac:dyDescent="0.3">
      <c r="A1016">
        <v>280</v>
      </c>
      <c r="B1016" t="s">
        <v>946</v>
      </c>
      <c r="C1016">
        <v>1031</v>
      </c>
      <c r="D1016" s="1">
        <v>44845</v>
      </c>
      <c r="E1016">
        <v>32400</v>
      </c>
      <c r="F1016">
        <v>2</v>
      </c>
      <c r="G1016">
        <v>7</v>
      </c>
      <c r="H1016">
        <v>11</v>
      </c>
      <c r="I1016" t="str">
        <f>_xlfn.XLOOKUP(ohrm_timesheet_item[[#This Row],[employee_id]],hs_hr_employee[emp_number],hs_hr_employee[Employee Name],"NF",0,1)</f>
        <v>Shekhar Sharma</v>
      </c>
      <c r="J1016" t="str">
        <f>_xlfn.XLOOKUP(ohrm_timesheet_item[[#This Row],[project_id]],ohrm_project[project_id],ohrm_project[name],"NF",0,1)</f>
        <v>Z210101-TEQMANTRA-ORG</v>
      </c>
      <c r="K1016" t="str">
        <f>_xlfn.XLOOKUP(ohrm_timesheet_item[[#This Row],[activity_id]],ohrm_project_activity[activity_id],ohrm_project_activity[name],"NF",0,1)</f>
        <v>Training</v>
      </c>
      <c r="L1016" s="5">
        <f>ohrm_timesheet_item[[#This Row],[duration]]/60/60</f>
        <v>9</v>
      </c>
      <c r="AM1016" s="5"/>
      <c r="AN1016" s="5"/>
      <c r="AO1016" s="5"/>
      <c r="AP1016" s="5"/>
      <c r="AZ1016"/>
      <c r="BA1016"/>
      <c r="BB1016"/>
      <c r="BC1016"/>
    </row>
    <row r="1017" spans="1:55" x14ac:dyDescent="0.3">
      <c r="A1017">
        <v>280</v>
      </c>
      <c r="B1017" t="s">
        <v>947</v>
      </c>
      <c r="C1017">
        <v>1032</v>
      </c>
      <c r="D1017" s="1">
        <v>44846</v>
      </c>
      <c r="E1017">
        <v>32400</v>
      </c>
      <c r="F1017">
        <v>2</v>
      </c>
      <c r="G1017">
        <v>7</v>
      </c>
      <c r="H1017">
        <v>11</v>
      </c>
      <c r="I1017" t="str">
        <f>_xlfn.XLOOKUP(ohrm_timesheet_item[[#This Row],[employee_id]],hs_hr_employee[emp_number],hs_hr_employee[Employee Name],"NF",0,1)</f>
        <v>Shekhar Sharma</v>
      </c>
      <c r="J1017" t="str">
        <f>_xlfn.XLOOKUP(ohrm_timesheet_item[[#This Row],[project_id]],ohrm_project[project_id],ohrm_project[name],"NF",0,1)</f>
        <v>Z210101-TEQMANTRA-ORG</v>
      </c>
      <c r="K1017" t="str">
        <f>_xlfn.XLOOKUP(ohrm_timesheet_item[[#This Row],[activity_id]],ohrm_project_activity[activity_id],ohrm_project_activity[name],"NF",0,1)</f>
        <v>Training</v>
      </c>
      <c r="L1017" s="5">
        <f>ohrm_timesheet_item[[#This Row],[duration]]/60/60</f>
        <v>9</v>
      </c>
      <c r="AM1017" s="5"/>
      <c r="AN1017" s="5"/>
      <c r="AO1017" s="5"/>
      <c r="AP1017" s="5"/>
      <c r="AZ1017"/>
      <c r="BA1017"/>
      <c r="BB1017"/>
      <c r="BC1017"/>
    </row>
    <row r="1018" spans="1:55" x14ac:dyDescent="0.3">
      <c r="A1018">
        <v>280</v>
      </c>
      <c r="C1018">
        <v>1033</v>
      </c>
      <c r="D1018" s="1">
        <v>44847</v>
      </c>
      <c r="E1018">
        <v>32400</v>
      </c>
      <c r="F1018">
        <v>2</v>
      </c>
      <c r="G1018">
        <v>7</v>
      </c>
      <c r="H1018">
        <v>11</v>
      </c>
      <c r="I1018" t="str">
        <f>_xlfn.XLOOKUP(ohrm_timesheet_item[[#This Row],[employee_id]],hs_hr_employee[emp_number],hs_hr_employee[Employee Name],"NF",0,1)</f>
        <v>Shekhar Sharma</v>
      </c>
      <c r="J1018" t="str">
        <f>_xlfn.XLOOKUP(ohrm_timesheet_item[[#This Row],[project_id]],ohrm_project[project_id],ohrm_project[name],"NF",0,1)</f>
        <v>Z210101-TEQMANTRA-ORG</v>
      </c>
      <c r="K1018" t="str">
        <f>_xlfn.XLOOKUP(ohrm_timesheet_item[[#This Row],[activity_id]],ohrm_project_activity[activity_id],ohrm_project_activity[name],"NF",0,1)</f>
        <v>Training</v>
      </c>
      <c r="L1018" s="5">
        <f>ohrm_timesheet_item[[#This Row],[duration]]/60/60</f>
        <v>9</v>
      </c>
      <c r="AM1018" s="5"/>
      <c r="AN1018" s="5"/>
      <c r="AO1018" s="5"/>
      <c r="AP1018" s="5"/>
      <c r="AZ1018"/>
      <c r="BA1018"/>
      <c r="BB1018"/>
      <c r="BC1018"/>
    </row>
    <row r="1019" spans="1:55" x14ac:dyDescent="0.3">
      <c r="A1019">
        <v>280</v>
      </c>
      <c r="C1019">
        <v>1034</v>
      </c>
      <c r="D1019" s="1">
        <v>44848</v>
      </c>
      <c r="E1019">
        <v>32400</v>
      </c>
      <c r="F1019">
        <v>2</v>
      </c>
      <c r="G1019">
        <v>7</v>
      </c>
      <c r="H1019">
        <v>11</v>
      </c>
      <c r="I1019" t="str">
        <f>_xlfn.XLOOKUP(ohrm_timesheet_item[[#This Row],[employee_id]],hs_hr_employee[emp_number],hs_hr_employee[Employee Name],"NF",0,1)</f>
        <v>Shekhar Sharma</v>
      </c>
      <c r="J1019" t="str">
        <f>_xlfn.XLOOKUP(ohrm_timesheet_item[[#This Row],[project_id]],ohrm_project[project_id],ohrm_project[name],"NF",0,1)</f>
        <v>Z210101-TEQMANTRA-ORG</v>
      </c>
      <c r="K1019" t="str">
        <f>_xlfn.XLOOKUP(ohrm_timesheet_item[[#This Row],[activity_id]],ohrm_project_activity[activity_id],ohrm_project_activity[name],"NF",0,1)</f>
        <v>Training</v>
      </c>
      <c r="L1019" s="5">
        <f>ohrm_timesheet_item[[#This Row],[duration]]/60/60</f>
        <v>9</v>
      </c>
      <c r="AM1019" s="5"/>
      <c r="AN1019" s="5"/>
      <c r="AO1019" s="5"/>
      <c r="AP1019" s="5"/>
      <c r="AZ1019"/>
      <c r="BA1019"/>
      <c r="BB1019"/>
      <c r="BC1019"/>
    </row>
    <row r="1020" spans="1:55" x14ac:dyDescent="0.3">
      <c r="A1020">
        <v>262</v>
      </c>
      <c r="C1020">
        <v>1035</v>
      </c>
      <c r="D1020" s="1">
        <v>44837</v>
      </c>
      <c r="E1020">
        <v>32400</v>
      </c>
      <c r="F1020">
        <v>1</v>
      </c>
      <c r="G1020">
        <v>11</v>
      </c>
      <c r="H1020">
        <v>2</v>
      </c>
      <c r="I1020" t="str">
        <f>_xlfn.XLOOKUP(ohrm_timesheet_item[[#This Row],[employee_id]],hs_hr_employee[emp_number],hs_hr_employee[Employee Name],"NF",0,1)</f>
        <v>x_Ajit Singh</v>
      </c>
      <c r="J1020" t="str">
        <f>_xlfn.XLOOKUP(ohrm_timesheet_item[[#This Row],[project_id]],ohrm_project[project_id],ohrm_project[name],"NF",0,1)</f>
        <v>C210701-P1 [AMERICANA-Phase1]</v>
      </c>
      <c r="K1020" t="str">
        <f>_xlfn.XLOOKUP(ohrm_timesheet_item[[#This Row],[activity_id]],ohrm_project_activity[activity_id],ohrm_project_activity[name],"NF",0,1)</f>
        <v>Development</v>
      </c>
      <c r="L1020" s="5">
        <f>ohrm_timesheet_item[[#This Row],[duration]]/60/60</f>
        <v>9</v>
      </c>
      <c r="AM1020" s="5"/>
      <c r="AN1020" s="5"/>
      <c r="AO1020" s="5"/>
      <c r="AP1020" s="5"/>
      <c r="AZ1020"/>
      <c r="BA1020"/>
      <c r="BB1020"/>
      <c r="BC1020"/>
    </row>
    <row r="1021" spans="1:55" x14ac:dyDescent="0.3">
      <c r="A1021">
        <v>262</v>
      </c>
      <c r="C1021">
        <v>1036</v>
      </c>
      <c r="D1021" s="1">
        <v>44838</v>
      </c>
      <c r="E1021">
        <v>32400</v>
      </c>
      <c r="F1021">
        <v>1</v>
      </c>
      <c r="G1021">
        <v>11</v>
      </c>
      <c r="H1021">
        <v>2</v>
      </c>
      <c r="I1021" t="str">
        <f>_xlfn.XLOOKUP(ohrm_timesheet_item[[#This Row],[employee_id]],hs_hr_employee[emp_number],hs_hr_employee[Employee Name],"NF",0,1)</f>
        <v>x_Ajit Singh</v>
      </c>
      <c r="J1021" t="str">
        <f>_xlfn.XLOOKUP(ohrm_timesheet_item[[#This Row],[project_id]],ohrm_project[project_id],ohrm_project[name],"NF",0,1)</f>
        <v>C210701-P1 [AMERICANA-Phase1]</v>
      </c>
      <c r="K1021" t="str">
        <f>_xlfn.XLOOKUP(ohrm_timesheet_item[[#This Row],[activity_id]],ohrm_project_activity[activity_id],ohrm_project_activity[name],"NF",0,1)</f>
        <v>Development</v>
      </c>
      <c r="L1021" s="5">
        <f>ohrm_timesheet_item[[#This Row],[duration]]/60/60</f>
        <v>9</v>
      </c>
      <c r="AM1021" s="5"/>
      <c r="AN1021" s="5"/>
      <c r="AO1021" s="5"/>
      <c r="AP1021" s="5"/>
      <c r="AZ1021"/>
      <c r="BA1021"/>
      <c r="BB1021"/>
      <c r="BC1021"/>
    </row>
    <row r="1022" spans="1:55" x14ac:dyDescent="0.3">
      <c r="A1022">
        <v>262</v>
      </c>
      <c r="C1022">
        <v>1037</v>
      </c>
      <c r="D1022" s="1">
        <v>44839</v>
      </c>
      <c r="E1022">
        <v>32400</v>
      </c>
      <c r="F1022">
        <v>1</v>
      </c>
      <c r="G1022">
        <v>11</v>
      </c>
      <c r="H1022">
        <v>2</v>
      </c>
      <c r="I1022" t="str">
        <f>_xlfn.XLOOKUP(ohrm_timesheet_item[[#This Row],[employee_id]],hs_hr_employee[emp_number],hs_hr_employee[Employee Name],"NF",0,1)</f>
        <v>x_Ajit Singh</v>
      </c>
      <c r="J1022" t="str">
        <f>_xlfn.XLOOKUP(ohrm_timesheet_item[[#This Row],[project_id]],ohrm_project[project_id],ohrm_project[name],"NF",0,1)</f>
        <v>C210701-P1 [AMERICANA-Phase1]</v>
      </c>
      <c r="K1022" t="str">
        <f>_xlfn.XLOOKUP(ohrm_timesheet_item[[#This Row],[activity_id]],ohrm_project_activity[activity_id],ohrm_project_activity[name],"NF",0,1)</f>
        <v>Development</v>
      </c>
      <c r="L1022" s="5">
        <f>ohrm_timesheet_item[[#This Row],[duration]]/60/60</f>
        <v>9</v>
      </c>
      <c r="AM1022" s="5"/>
      <c r="AN1022" s="5"/>
      <c r="AO1022" s="5"/>
      <c r="AP1022" s="5"/>
      <c r="AZ1022"/>
      <c r="BA1022"/>
      <c r="BB1022"/>
      <c r="BC1022"/>
    </row>
    <row r="1023" spans="1:55" x14ac:dyDescent="0.3">
      <c r="A1023">
        <v>262</v>
      </c>
      <c r="C1023">
        <v>1038</v>
      </c>
      <c r="D1023" s="1">
        <v>44840</v>
      </c>
      <c r="E1023">
        <v>32400</v>
      </c>
      <c r="F1023">
        <v>1</v>
      </c>
      <c r="G1023">
        <v>11</v>
      </c>
      <c r="H1023">
        <v>2</v>
      </c>
      <c r="I1023" t="str">
        <f>_xlfn.XLOOKUP(ohrm_timesheet_item[[#This Row],[employee_id]],hs_hr_employee[emp_number],hs_hr_employee[Employee Name],"NF",0,1)</f>
        <v>x_Ajit Singh</v>
      </c>
      <c r="J1023" t="str">
        <f>_xlfn.XLOOKUP(ohrm_timesheet_item[[#This Row],[project_id]],ohrm_project[project_id],ohrm_project[name],"NF",0,1)</f>
        <v>C210701-P1 [AMERICANA-Phase1]</v>
      </c>
      <c r="K1023" t="str">
        <f>_xlfn.XLOOKUP(ohrm_timesheet_item[[#This Row],[activity_id]],ohrm_project_activity[activity_id],ohrm_project_activity[name],"NF",0,1)</f>
        <v>Development</v>
      </c>
      <c r="L1023" s="5">
        <f>ohrm_timesheet_item[[#This Row],[duration]]/60/60</f>
        <v>9</v>
      </c>
      <c r="AM1023" s="5"/>
      <c r="AN1023" s="5"/>
      <c r="AO1023" s="5"/>
      <c r="AP1023" s="5"/>
      <c r="AZ1023"/>
      <c r="BA1023"/>
      <c r="BB1023"/>
      <c r="BC1023"/>
    </row>
    <row r="1024" spans="1:55" x14ac:dyDescent="0.3">
      <c r="A1024">
        <v>262</v>
      </c>
      <c r="C1024">
        <v>1039</v>
      </c>
      <c r="D1024" s="1">
        <v>44841</v>
      </c>
      <c r="E1024">
        <v>32400</v>
      </c>
      <c r="F1024">
        <v>1</v>
      </c>
      <c r="G1024">
        <v>11</v>
      </c>
      <c r="H1024">
        <v>2</v>
      </c>
      <c r="I1024" t="str">
        <f>_xlfn.XLOOKUP(ohrm_timesheet_item[[#This Row],[employee_id]],hs_hr_employee[emp_number],hs_hr_employee[Employee Name],"NF",0,1)</f>
        <v>x_Ajit Singh</v>
      </c>
      <c r="J1024" t="str">
        <f>_xlfn.XLOOKUP(ohrm_timesheet_item[[#This Row],[project_id]],ohrm_project[project_id],ohrm_project[name],"NF",0,1)</f>
        <v>C210701-P1 [AMERICANA-Phase1]</v>
      </c>
      <c r="K1024" t="str">
        <f>_xlfn.XLOOKUP(ohrm_timesheet_item[[#This Row],[activity_id]],ohrm_project_activity[activity_id],ohrm_project_activity[name],"NF",0,1)</f>
        <v>Development</v>
      </c>
      <c r="L1024" s="5">
        <f>ohrm_timesheet_item[[#This Row],[duration]]/60/60</f>
        <v>9</v>
      </c>
      <c r="AM1024" s="5"/>
      <c r="AN1024" s="5"/>
      <c r="AO1024" s="5"/>
      <c r="AP1024" s="5"/>
      <c r="AZ1024"/>
      <c r="BA1024"/>
      <c r="BB1024"/>
      <c r="BC1024"/>
    </row>
    <row r="1025" spans="1:55" x14ac:dyDescent="0.3">
      <c r="A1025">
        <v>291</v>
      </c>
      <c r="C1025">
        <v>1040</v>
      </c>
      <c r="D1025" s="1">
        <v>44844</v>
      </c>
      <c r="E1025">
        <v>32400</v>
      </c>
      <c r="F1025">
        <v>1</v>
      </c>
      <c r="G1025">
        <v>11</v>
      </c>
      <c r="H1025">
        <v>2</v>
      </c>
      <c r="I1025" t="str">
        <f>_xlfn.XLOOKUP(ohrm_timesheet_item[[#This Row],[employee_id]],hs_hr_employee[emp_number],hs_hr_employee[Employee Name],"NF",0,1)</f>
        <v>x_Ajit Singh</v>
      </c>
      <c r="J1025" t="str">
        <f>_xlfn.XLOOKUP(ohrm_timesheet_item[[#This Row],[project_id]],ohrm_project[project_id],ohrm_project[name],"NF",0,1)</f>
        <v>C210701-P1 [AMERICANA-Phase1]</v>
      </c>
      <c r="K1025" t="str">
        <f>_xlfn.XLOOKUP(ohrm_timesheet_item[[#This Row],[activity_id]],ohrm_project_activity[activity_id],ohrm_project_activity[name],"NF",0,1)</f>
        <v>Development</v>
      </c>
      <c r="L1025" s="5">
        <f>ohrm_timesheet_item[[#This Row],[duration]]/60/60</f>
        <v>9</v>
      </c>
      <c r="AM1025" s="5"/>
      <c r="AN1025" s="5"/>
      <c r="AO1025" s="5"/>
      <c r="AP1025" s="5"/>
      <c r="AZ1025"/>
      <c r="BA1025"/>
      <c r="BB1025"/>
      <c r="BC1025"/>
    </row>
    <row r="1026" spans="1:55" x14ac:dyDescent="0.3">
      <c r="A1026">
        <v>291</v>
      </c>
      <c r="C1026">
        <v>1041</v>
      </c>
      <c r="D1026" s="1">
        <v>44845</v>
      </c>
      <c r="E1026">
        <v>32400</v>
      </c>
      <c r="F1026">
        <v>1</v>
      </c>
      <c r="G1026">
        <v>11</v>
      </c>
      <c r="H1026">
        <v>2</v>
      </c>
      <c r="I1026" t="str">
        <f>_xlfn.XLOOKUP(ohrm_timesheet_item[[#This Row],[employee_id]],hs_hr_employee[emp_number],hs_hr_employee[Employee Name],"NF",0,1)</f>
        <v>x_Ajit Singh</v>
      </c>
      <c r="J1026" t="str">
        <f>_xlfn.XLOOKUP(ohrm_timesheet_item[[#This Row],[project_id]],ohrm_project[project_id],ohrm_project[name],"NF",0,1)</f>
        <v>C210701-P1 [AMERICANA-Phase1]</v>
      </c>
      <c r="K1026" t="str">
        <f>_xlfn.XLOOKUP(ohrm_timesheet_item[[#This Row],[activity_id]],ohrm_project_activity[activity_id],ohrm_project_activity[name],"NF",0,1)</f>
        <v>Development</v>
      </c>
      <c r="L1026" s="5">
        <f>ohrm_timesheet_item[[#This Row],[duration]]/60/60</f>
        <v>9</v>
      </c>
      <c r="AM1026" s="5"/>
      <c r="AN1026" s="5"/>
      <c r="AO1026" s="5"/>
      <c r="AP1026" s="5"/>
      <c r="AZ1026"/>
      <c r="BA1026"/>
      <c r="BB1026"/>
      <c r="BC1026"/>
    </row>
    <row r="1027" spans="1:55" x14ac:dyDescent="0.3">
      <c r="A1027">
        <v>291</v>
      </c>
      <c r="C1027">
        <v>1042</v>
      </c>
      <c r="D1027" s="1">
        <v>44846</v>
      </c>
      <c r="E1027">
        <v>32400</v>
      </c>
      <c r="F1027">
        <v>1</v>
      </c>
      <c r="G1027">
        <v>11</v>
      </c>
      <c r="H1027">
        <v>2</v>
      </c>
      <c r="I1027" t="str">
        <f>_xlfn.XLOOKUP(ohrm_timesheet_item[[#This Row],[employee_id]],hs_hr_employee[emp_number],hs_hr_employee[Employee Name],"NF",0,1)</f>
        <v>x_Ajit Singh</v>
      </c>
      <c r="J1027" t="str">
        <f>_xlfn.XLOOKUP(ohrm_timesheet_item[[#This Row],[project_id]],ohrm_project[project_id],ohrm_project[name],"NF",0,1)</f>
        <v>C210701-P1 [AMERICANA-Phase1]</v>
      </c>
      <c r="K1027" t="str">
        <f>_xlfn.XLOOKUP(ohrm_timesheet_item[[#This Row],[activity_id]],ohrm_project_activity[activity_id],ohrm_project_activity[name],"NF",0,1)</f>
        <v>Development</v>
      </c>
      <c r="L1027" s="5">
        <f>ohrm_timesheet_item[[#This Row],[duration]]/60/60</f>
        <v>9</v>
      </c>
      <c r="AM1027" s="5"/>
      <c r="AN1027" s="5"/>
      <c r="AO1027" s="5"/>
      <c r="AP1027" s="5"/>
      <c r="AZ1027"/>
      <c r="BA1027"/>
      <c r="BB1027"/>
      <c r="BC1027"/>
    </row>
    <row r="1028" spans="1:55" x14ac:dyDescent="0.3">
      <c r="A1028">
        <v>291</v>
      </c>
      <c r="C1028">
        <v>1043</v>
      </c>
      <c r="D1028" s="1">
        <v>44847</v>
      </c>
      <c r="E1028">
        <v>32400</v>
      </c>
      <c r="F1028">
        <v>1</v>
      </c>
      <c r="G1028">
        <v>11</v>
      </c>
      <c r="H1028">
        <v>2</v>
      </c>
      <c r="I1028" t="str">
        <f>_xlfn.XLOOKUP(ohrm_timesheet_item[[#This Row],[employee_id]],hs_hr_employee[emp_number],hs_hr_employee[Employee Name],"NF",0,1)</f>
        <v>x_Ajit Singh</v>
      </c>
      <c r="J1028" t="str">
        <f>_xlfn.XLOOKUP(ohrm_timesheet_item[[#This Row],[project_id]],ohrm_project[project_id],ohrm_project[name],"NF",0,1)</f>
        <v>C210701-P1 [AMERICANA-Phase1]</v>
      </c>
      <c r="K1028" t="str">
        <f>_xlfn.XLOOKUP(ohrm_timesheet_item[[#This Row],[activity_id]],ohrm_project_activity[activity_id],ohrm_project_activity[name],"NF",0,1)</f>
        <v>Development</v>
      </c>
      <c r="L1028" s="5">
        <f>ohrm_timesheet_item[[#This Row],[duration]]/60/60</f>
        <v>9</v>
      </c>
      <c r="AM1028" s="5"/>
      <c r="AN1028" s="5"/>
      <c r="AO1028" s="5"/>
      <c r="AP1028" s="5"/>
      <c r="AZ1028"/>
      <c r="BA1028"/>
      <c r="BB1028"/>
      <c r="BC1028"/>
    </row>
    <row r="1029" spans="1:55" x14ac:dyDescent="0.3">
      <c r="A1029">
        <v>291</v>
      </c>
      <c r="C1029">
        <v>1044</v>
      </c>
      <c r="D1029" s="1">
        <v>44848</v>
      </c>
      <c r="E1029">
        <v>32400</v>
      </c>
      <c r="F1029">
        <v>1</v>
      </c>
      <c r="G1029">
        <v>11</v>
      </c>
      <c r="H1029">
        <v>2</v>
      </c>
      <c r="I1029" t="str">
        <f>_xlfn.XLOOKUP(ohrm_timesheet_item[[#This Row],[employee_id]],hs_hr_employee[emp_number],hs_hr_employee[Employee Name],"NF",0,1)</f>
        <v>x_Ajit Singh</v>
      </c>
      <c r="J1029" t="str">
        <f>_xlfn.XLOOKUP(ohrm_timesheet_item[[#This Row],[project_id]],ohrm_project[project_id],ohrm_project[name],"NF",0,1)</f>
        <v>C210701-P1 [AMERICANA-Phase1]</v>
      </c>
      <c r="K1029" t="str">
        <f>_xlfn.XLOOKUP(ohrm_timesheet_item[[#This Row],[activity_id]],ohrm_project_activity[activity_id],ohrm_project_activity[name],"NF",0,1)</f>
        <v>Development</v>
      </c>
      <c r="L1029" s="5">
        <f>ohrm_timesheet_item[[#This Row],[duration]]/60/60</f>
        <v>9</v>
      </c>
      <c r="AM1029" s="5"/>
      <c r="AN1029" s="5"/>
      <c r="AO1029" s="5"/>
      <c r="AP1029" s="5"/>
      <c r="AZ1029"/>
      <c r="BA1029"/>
      <c r="BB1029"/>
      <c r="BC1029"/>
    </row>
    <row r="1030" spans="1:55" x14ac:dyDescent="0.3">
      <c r="A1030">
        <v>290</v>
      </c>
      <c r="C1030">
        <v>1045</v>
      </c>
      <c r="D1030" s="1">
        <v>44851</v>
      </c>
      <c r="E1030">
        <v>32400</v>
      </c>
      <c r="F1030">
        <v>1</v>
      </c>
      <c r="G1030">
        <v>11</v>
      </c>
      <c r="H1030">
        <v>2</v>
      </c>
      <c r="I1030" t="str">
        <f>_xlfn.XLOOKUP(ohrm_timesheet_item[[#This Row],[employee_id]],hs_hr_employee[emp_number],hs_hr_employee[Employee Name],"NF",0,1)</f>
        <v>x_Ajit Singh</v>
      </c>
      <c r="J1030" t="str">
        <f>_xlfn.XLOOKUP(ohrm_timesheet_item[[#This Row],[project_id]],ohrm_project[project_id],ohrm_project[name],"NF",0,1)</f>
        <v>C210701-P1 [AMERICANA-Phase1]</v>
      </c>
      <c r="K1030" t="str">
        <f>_xlfn.XLOOKUP(ohrm_timesheet_item[[#This Row],[activity_id]],ohrm_project_activity[activity_id],ohrm_project_activity[name],"NF",0,1)</f>
        <v>Development</v>
      </c>
      <c r="L1030" s="5">
        <f>ohrm_timesheet_item[[#This Row],[duration]]/60/60</f>
        <v>9</v>
      </c>
      <c r="AM1030" s="5"/>
      <c r="AN1030" s="5"/>
      <c r="AO1030" s="5"/>
      <c r="AP1030" s="5"/>
      <c r="AZ1030"/>
      <c r="BA1030"/>
      <c r="BB1030"/>
      <c r="BC1030"/>
    </row>
    <row r="1031" spans="1:55" x14ac:dyDescent="0.3">
      <c r="A1031">
        <v>290</v>
      </c>
      <c r="C1031">
        <v>1046</v>
      </c>
      <c r="D1031" s="1">
        <v>44852</v>
      </c>
      <c r="E1031">
        <v>32400</v>
      </c>
      <c r="F1031">
        <v>1</v>
      </c>
      <c r="G1031">
        <v>11</v>
      </c>
      <c r="H1031">
        <v>2</v>
      </c>
      <c r="I1031" t="str">
        <f>_xlfn.XLOOKUP(ohrm_timesheet_item[[#This Row],[employee_id]],hs_hr_employee[emp_number],hs_hr_employee[Employee Name],"NF",0,1)</f>
        <v>x_Ajit Singh</v>
      </c>
      <c r="J1031" t="str">
        <f>_xlfn.XLOOKUP(ohrm_timesheet_item[[#This Row],[project_id]],ohrm_project[project_id],ohrm_project[name],"NF",0,1)</f>
        <v>C210701-P1 [AMERICANA-Phase1]</v>
      </c>
      <c r="K1031" t="str">
        <f>_xlfn.XLOOKUP(ohrm_timesheet_item[[#This Row],[activity_id]],ohrm_project_activity[activity_id],ohrm_project_activity[name],"NF",0,1)</f>
        <v>Development</v>
      </c>
      <c r="L1031" s="5">
        <f>ohrm_timesheet_item[[#This Row],[duration]]/60/60</f>
        <v>9</v>
      </c>
      <c r="AM1031" s="5"/>
      <c r="AN1031" s="5"/>
      <c r="AO1031" s="5"/>
      <c r="AP1031" s="5"/>
      <c r="AZ1031"/>
      <c r="BA1031"/>
      <c r="BB1031"/>
      <c r="BC1031"/>
    </row>
    <row r="1032" spans="1:55" x14ac:dyDescent="0.3">
      <c r="A1032">
        <v>290</v>
      </c>
      <c r="C1032">
        <v>1047</v>
      </c>
      <c r="D1032" s="1">
        <v>44853</v>
      </c>
      <c r="E1032">
        <v>32400</v>
      </c>
      <c r="F1032">
        <v>1</v>
      </c>
      <c r="G1032">
        <v>11</v>
      </c>
      <c r="H1032">
        <v>2</v>
      </c>
      <c r="I1032" t="str">
        <f>_xlfn.XLOOKUP(ohrm_timesheet_item[[#This Row],[employee_id]],hs_hr_employee[emp_number],hs_hr_employee[Employee Name],"NF",0,1)</f>
        <v>x_Ajit Singh</v>
      </c>
      <c r="J1032" t="str">
        <f>_xlfn.XLOOKUP(ohrm_timesheet_item[[#This Row],[project_id]],ohrm_project[project_id],ohrm_project[name],"NF",0,1)</f>
        <v>C210701-P1 [AMERICANA-Phase1]</v>
      </c>
      <c r="K1032" t="str">
        <f>_xlfn.XLOOKUP(ohrm_timesheet_item[[#This Row],[activity_id]],ohrm_project_activity[activity_id],ohrm_project_activity[name],"NF",0,1)</f>
        <v>Development</v>
      </c>
      <c r="L1032" s="5">
        <f>ohrm_timesheet_item[[#This Row],[duration]]/60/60</f>
        <v>9</v>
      </c>
      <c r="AM1032" s="5"/>
      <c r="AN1032" s="5"/>
      <c r="AO1032" s="5"/>
      <c r="AP1032" s="5"/>
      <c r="AZ1032"/>
      <c r="BA1032"/>
      <c r="BB1032"/>
      <c r="BC1032"/>
    </row>
    <row r="1033" spans="1:55" x14ac:dyDescent="0.3">
      <c r="A1033">
        <v>290</v>
      </c>
      <c r="C1033">
        <v>1048</v>
      </c>
      <c r="D1033" s="1">
        <v>44854</v>
      </c>
      <c r="E1033">
        <v>32400</v>
      </c>
      <c r="F1033">
        <v>1</v>
      </c>
      <c r="G1033">
        <v>11</v>
      </c>
      <c r="H1033">
        <v>2</v>
      </c>
      <c r="I1033" t="str">
        <f>_xlfn.XLOOKUP(ohrm_timesheet_item[[#This Row],[employee_id]],hs_hr_employee[emp_number],hs_hr_employee[Employee Name],"NF",0,1)</f>
        <v>x_Ajit Singh</v>
      </c>
      <c r="J1033" t="str">
        <f>_xlfn.XLOOKUP(ohrm_timesheet_item[[#This Row],[project_id]],ohrm_project[project_id],ohrm_project[name],"NF",0,1)</f>
        <v>C210701-P1 [AMERICANA-Phase1]</v>
      </c>
      <c r="K1033" t="str">
        <f>_xlfn.XLOOKUP(ohrm_timesheet_item[[#This Row],[activity_id]],ohrm_project_activity[activity_id],ohrm_project_activity[name],"NF",0,1)</f>
        <v>Development</v>
      </c>
      <c r="L1033" s="5">
        <f>ohrm_timesheet_item[[#This Row],[duration]]/60/60</f>
        <v>9</v>
      </c>
      <c r="AM1033" s="5"/>
      <c r="AN1033" s="5"/>
      <c r="AO1033" s="5"/>
      <c r="AP1033" s="5"/>
      <c r="AZ1033"/>
      <c r="BA1033"/>
      <c r="BB1033"/>
      <c r="BC1033"/>
    </row>
    <row r="1034" spans="1:55" x14ac:dyDescent="0.3">
      <c r="A1034">
        <v>290</v>
      </c>
      <c r="C1034">
        <v>1049</v>
      </c>
      <c r="D1034" s="1">
        <v>44855</v>
      </c>
      <c r="E1034">
        <v>32400</v>
      </c>
      <c r="F1034">
        <v>1</v>
      </c>
      <c r="G1034">
        <v>11</v>
      </c>
      <c r="H1034">
        <v>2</v>
      </c>
      <c r="I1034" t="str">
        <f>_xlfn.XLOOKUP(ohrm_timesheet_item[[#This Row],[employee_id]],hs_hr_employee[emp_number],hs_hr_employee[Employee Name],"NF",0,1)</f>
        <v>x_Ajit Singh</v>
      </c>
      <c r="J1034" t="str">
        <f>_xlfn.XLOOKUP(ohrm_timesheet_item[[#This Row],[project_id]],ohrm_project[project_id],ohrm_project[name],"NF",0,1)</f>
        <v>C210701-P1 [AMERICANA-Phase1]</v>
      </c>
      <c r="K1034" t="str">
        <f>_xlfn.XLOOKUP(ohrm_timesheet_item[[#This Row],[activity_id]],ohrm_project_activity[activity_id],ohrm_project_activity[name],"NF",0,1)</f>
        <v>Development</v>
      </c>
      <c r="L1034" s="5">
        <f>ohrm_timesheet_item[[#This Row],[duration]]/60/60</f>
        <v>9</v>
      </c>
      <c r="AM1034" s="5"/>
      <c r="AN1034" s="5"/>
      <c r="AO1034" s="5"/>
      <c r="AP1034" s="5"/>
      <c r="AZ1034"/>
      <c r="BA1034"/>
      <c r="BB1034"/>
      <c r="BC1034"/>
    </row>
    <row r="1035" spans="1:55" x14ac:dyDescent="0.3">
      <c r="A1035">
        <v>289</v>
      </c>
      <c r="C1035">
        <v>1050</v>
      </c>
      <c r="D1035" s="1">
        <v>44858</v>
      </c>
      <c r="E1035">
        <v>0</v>
      </c>
      <c r="F1035">
        <v>1</v>
      </c>
      <c r="G1035">
        <v>11</v>
      </c>
      <c r="H1035">
        <v>2</v>
      </c>
      <c r="I1035" t="str">
        <f>_xlfn.XLOOKUP(ohrm_timesheet_item[[#This Row],[employee_id]],hs_hr_employee[emp_number],hs_hr_employee[Employee Name],"NF",0,1)</f>
        <v>x_Ajit Singh</v>
      </c>
      <c r="J1035" t="str">
        <f>_xlfn.XLOOKUP(ohrm_timesheet_item[[#This Row],[project_id]],ohrm_project[project_id],ohrm_project[name],"NF",0,1)</f>
        <v>C210701-P1 [AMERICANA-Phase1]</v>
      </c>
      <c r="K1035" t="str">
        <f>_xlfn.XLOOKUP(ohrm_timesheet_item[[#This Row],[activity_id]],ohrm_project_activity[activity_id],ohrm_project_activity[name],"NF",0,1)</f>
        <v>Development</v>
      </c>
      <c r="L1035" s="5">
        <f>ohrm_timesheet_item[[#This Row],[duration]]/60/60</f>
        <v>0</v>
      </c>
      <c r="AM1035" s="5"/>
      <c r="AN1035" s="5"/>
      <c r="AO1035" s="5"/>
      <c r="AP1035" s="5"/>
      <c r="AZ1035"/>
      <c r="BA1035"/>
      <c r="BB1035"/>
      <c r="BC1035"/>
    </row>
    <row r="1036" spans="1:55" x14ac:dyDescent="0.3">
      <c r="A1036">
        <v>289</v>
      </c>
      <c r="C1036">
        <v>1051</v>
      </c>
      <c r="D1036" s="1">
        <v>44859</v>
      </c>
      <c r="E1036">
        <v>0</v>
      </c>
      <c r="F1036">
        <v>1</v>
      </c>
      <c r="G1036">
        <v>11</v>
      </c>
      <c r="H1036">
        <v>2</v>
      </c>
      <c r="I1036" t="str">
        <f>_xlfn.XLOOKUP(ohrm_timesheet_item[[#This Row],[employee_id]],hs_hr_employee[emp_number],hs_hr_employee[Employee Name],"NF",0,1)</f>
        <v>x_Ajit Singh</v>
      </c>
      <c r="J1036" t="str">
        <f>_xlfn.XLOOKUP(ohrm_timesheet_item[[#This Row],[project_id]],ohrm_project[project_id],ohrm_project[name],"NF",0,1)</f>
        <v>C210701-P1 [AMERICANA-Phase1]</v>
      </c>
      <c r="K1036" t="str">
        <f>_xlfn.XLOOKUP(ohrm_timesheet_item[[#This Row],[activity_id]],ohrm_project_activity[activity_id],ohrm_project_activity[name],"NF",0,1)</f>
        <v>Development</v>
      </c>
      <c r="L1036" s="5">
        <f>ohrm_timesheet_item[[#This Row],[duration]]/60/60</f>
        <v>0</v>
      </c>
      <c r="AM1036" s="5"/>
      <c r="AN1036" s="5"/>
      <c r="AO1036" s="5"/>
      <c r="AP1036" s="5"/>
      <c r="AZ1036"/>
      <c r="BA1036"/>
      <c r="BB1036"/>
      <c r="BC1036"/>
    </row>
    <row r="1037" spans="1:55" x14ac:dyDescent="0.3">
      <c r="A1037">
        <v>289</v>
      </c>
      <c r="C1037">
        <v>1052</v>
      </c>
      <c r="D1037" s="1">
        <v>44860</v>
      </c>
      <c r="E1037">
        <v>0</v>
      </c>
      <c r="F1037">
        <v>1</v>
      </c>
      <c r="G1037">
        <v>11</v>
      </c>
      <c r="H1037">
        <v>2</v>
      </c>
      <c r="I1037" t="str">
        <f>_xlfn.XLOOKUP(ohrm_timesheet_item[[#This Row],[employee_id]],hs_hr_employee[emp_number],hs_hr_employee[Employee Name],"NF",0,1)</f>
        <v>x_Ajit Singh</v>
      </c>
      <c r="J1037" t="str">
        <f>_xlfn.XLOOKUP(ohrm_timesheet_item[[#This Row],[project_id]],ohrm_project[project_id],ohrm_project[name],"NF",0,1)</f>
        <v>C210701-P1 [AMERICANA-Phase1]</v>
      </c>
      <c r="K1037" t="str">
        <f>_xlfn.XLOOKUP(ohrm_timesheet_item[[#This Row],[activity_id]],ohrm_project_activity[activity_id],ohrm_project_activity[name],"NF",0,1)</f>
        <v>Development</v>
      </c>
      <c r="L1037" s="5">
        <f>ohrm_timesheet_item[[#This Row],[duration]]/60/60</f>
        <v>0</v>
      </c>
      <c r="AM1037" s="5"/>
      <c r="AN1037" s="5"/>
      <c r="AO1037" s="5"/>
      <c r="AP1037" s="5"/>
      <c r="AZ1037"/>
      <c r="BA1037"/>
      <c r="BB1037"/>
      <c r="BC1037"/>
    </row>
    <row r="1038" spans="1:55" x14ac:dyDescent="0.3">
      <c r="A1038">
        <v>289</v>
      </c>
      <c r="C1038">
        <v>1053</v>
      </c>
      <c r="D1038" s="1">
        <v>44861</v>
      </c>
      <c r="E1038">
        <v>32400</v>
      </c>
      <c r="F1038">
        <v>1</v>
      </c>
      <c r="G1038">
        <v>11</v>
      </c>
      <c r="H1038">
        <v>2</v>
      </c>
      <c r="I1038" t="str">
        <f>_xlfn.XLOOKUP(ohrm_timesheet_item[[#This Row],[employee_id]],hs_hr_employee[emp_number],hs_hr_employee[Employee Name],"NF",0,1)</f>
        <v>x_Ajit Singh</v>
      </c>
      <c r="J1038" t="str">
        <f>_xlfn.XLOOKUP(ohrm_timesheet_item[[#This Row],[project_id]],ohrm_project[project_id],ohrm_project[name],"NF",0,1)</f>
        <v>C210701-P1 [AMERICANA-Phase1]</v>
      </c>
      <c r="K1038" t="str">
        <f>_xlfn.XLOOKUP(ohrm_timesheet_item[[#This Row],[activity_id]],ohrm_project_activity[activity_id],ohrm_project_activity[name],"NF",0,1)</f>
        <v>Development</v>
      </c>
      <c r="L1038" s="5">
        <f>ohrm_timesheet_item[[#This Row],[duration]]/60/60</f>
        <v>9</v>
      </c>
      <c r="AM1038" s="5"/>
      <c r="AN1038" s="5"/>
      <c r="AO1038" s="5"/>
      <c r="AP1038" s="5"/>
      <c r="AZ1038"/>
      <c r="BA1038"/>
      <c r="BB1038"/>
      <c r="BC1038"/>
    </row>
    <row r="1039" spans="1:55" x14ac:dyDescent="0.3">
      <c r="A1039">
        <v>289</v>
      </c>
      <c r="C1039">
        <v>1054</v>
      </c>
      <c r="D1039" s="1">
        <v>44862</v>
      </c>
      <c r="E1039">
        <v>32400</v>
      </c>
      <c r="F1039">
        <v>1</v>
      </c>
      <c r="G1039">
        <v>11</v>
      </c>
      <c r="H1039">
        <v>2</v>
      </c>
      <c r="I1039" t="str">
        <f>_xlfn.XLOOKUP(ohrm_timesheet_item[[#This Row],[employee_id]],hs_hr_employee[emp_number],hs_hr_employee[Employee Name],"NF",0,1)</f>
        <v>x_Ajit Singh</v>
      </c>
      <c r="J1039" t="str">
        <f>_xlfn.XLOOKUP(ohrm_timesheet_item[[#This Row],[project_id]],ohrm_project[project_id],ohrm_project[name],"NF",0,1)</f>
        <v>C210701-P1 [AMERICANA-Phase1]</v>
      </c>
      <c r="K1039" t="str">
        <f>_xlfn.XLOOKUP(ohrm_timesheet_item[[#This Row],[activity_id]],ohrm_project_activity[activity_id],ohrm_project_activity[name],"NF",0,1)</f>
        <v>Development</v>
      </c>
      <c r="L1039" s="5">
        <f>ohrm_timesheet_item[[#This Row],[duration]]/60/60</f>
        <v>9</v>
      </c>
      <c r="AM1039" s="5"/>
      <c r="AN1039" s="5"/>
      <c r="AO1039" s="5"/>
      <c r="AP1039" s="5"/>
      <c r="AZ1039"/>
      <c r="BA1039"/>
      <c r="BB1039"/>
      <c r="BC1039"/>
    </row>
    <row r="1040" spans="1:55" x14ac:dyDescent="0.3">
      <c r="A1040">
        <v>288</v>
      </c>
      <c r="C1040">
        <v>1055</v>
      </c>
      <c r="D1040" s="1">
        <v>44865</v>
      </c>
      <c r="E1040">
        <v>32400</v>
      </c>
      <c r="F1040">
        <v>1</v>
      </c>
      <c r="G1040">
        <v>11</v>
      </c>
      <c r="H1040">
        <v>2</v>
      </c>
      <c r="I1040" t="str">
        <f>_xlfn.XLOOKUP(ohrm_timesheet_item[[#This Row],[employee_id]],hs_hr_employee[emp_number],hs_hr_employee[Employee Name],"NF",0,1)</f>
        <v>x_Ajit Singh</v>
      </c>
      <c r="J1040" t="str">
        <f>_xlfn.XLOOKUP(ohrm_timesheet_item[[#This Row],[project_id]],ohrm_project[project_id],ohrm_project[name],"NF",0,1)</f>
        <v>C210701-P1 [AMERICANA-Phase1]</v>
      </c>
      <c r="K1040" t="str">
        <f>_xlfn.XLOOKUP(ohrm_timesheet_item[[#This Row],[activity_id]],ohrm_project_activity[activity_id],ohrm_project_activity[name],"NF",0,1)</f>
        <v>Development</v>
      </c>
      <c r="L1040" s="5">
        <f>ohrm_timesheet_item[[#This Row],[duration]]/60/60</f>
        <v>9</v>
      </c>
      <c r="AM1040" s="5"/>
      <c r="AN1040" s="5"/>
      <c r="AO1040" s="5"/>
      <c r="AP1040" s="5"/>
      <c r="AZ1040"/>
      <c r="BA1040"/>
      <c r="BB1040"/>
      <c r="BC1040"/>
    </row>
    <row r="1041" spans="1:55" x14ac:dyDescent="0.3">
      <c r="A1041">
        <v>288</v>
      </c>
      <c r="C1041">
        <v>1056</v>
      </c>
      <c r="D1041" s="1">
        <v>44866</v>
      </c>
      <c r="E1041">
        <v>32400</v>
      </c>
      <c r="F1041">
        <v>1</v>
      </c>
      <c r="G1041">
        <v>11</v>
      </c>
      <c r="H1041">
        <v>2</v>
      </c>
      <c r="I1041" t="str">
        <f>_xlfn.XLOOKUP(ohrm_timesheet_item[[#This Row],[employee_id]],hs_hr_employee[emp_number],hs_hr_employee[Employee Name],"NF",0,1)</f>
        <v>x_Ajit Singh</v>
      </c>
      <c r="J1041" t="str">
        <f>_xlfn.XLOOKUP(ohrm_timesheet_item[[#This Row],[project_id]],ohrm_project[project_id],ohrm_project[name],"NF",0,1)</f>
        <v>C210701-P1 [AMERICANA-Phase1]</v>
      </c>
      <c r="K1041" t="str">
        <f>_xlfn.XLOOKUP(ohrm_timesheet_item[[#This Row],[activity_id]],ohrm_project_activity[activity_id],ohrm_project_activity[name],"NF",0,1)</f>
        <v>Development</v>
      </c>
      <c r="L1041" s="5">
        <f>ohrm_timesheet_item[[#This Row],[duration]]/60/60</f>
        <v>9</v>
      </c>
      <c r="AM1041" s="5"/>
      <c r="AN1041" s="5"/>
      <c r="AO1041" s="5"/>
      <c r="AP1041" s="5"/>
      <c r="AZ1041"/>
      <c r="BA1041"/>
      <c r="BB1041"/>
      <c r="BC1041"/>
    </row>
    <row r="1042" spans="1:55" x14ac:dyDescent="0.3">
      <c r="A1042">
        <v>279</v>
      </c>
      <c r="B1042" t="s">
        <v>948</v>
      </c>
      <c r="C1042">
        <v>1057</v>
      </c>
      <c r="D1042" s="1">
        <v>44851</v>
      </c>
      <c r="E1042">
        <v>32400</v>
      </c>
      <c r="F1042">
        <v>2</v>
      </c>
      <c r="G1042">
        <v>7</v>
      </c>
      <c r="H1042">
        <v>11</v>
      </c>
      <c r="I1042" t="str">
        <f>_xlfn.XLOOKUP(ohrm_timesheet_item[[#This Row],[employee_id]],hs_hr_employee[emp_number],hs_hr_employee[Employee Name],"NF",0,1)</f>
        <v>Shekhar Sharma</v>
      </c>
      <c r="J1042" t="str">
        <f>_xlfn.XLOOKUP(ohrm_timesheet_item[[#This Row],[project_id]],ohrm_project[project_id],ohrm_project[name],"NF",0,1)</f>
        <v>Z210101-TEQMANTRA-ORG</v>
      </c>
      <c r="K1042" t="str">
        <f>_xlfn.XLOOKUP(ohrm_timesheet_item[[#This Row],[activity_id]],ohrm_project_activity[activity_id],ohrm_project_activity[name],"NF",0,1)</f>
        <v>Training</v>
      </c>
      <c r="L1042" s="5">
        <f>ohrm_timesheet_item[[#This Row],[duration]]/60/60</f>
        <v>9</v>
      </c>
      <c r="AM1042" s="5"/>
      <c r="AN1042" s="5"/>
      <c r="AO1042" s="5"/>
      <c r="AP1042" s="5"/>
      <c r="AZ1042"/>
      <c r="BA1042"/>
      <c r="BB1042"/>
      <c r="BC1042"/>
    </row>
    <row r="1043" spans="1:55" x14ac:dyDescent="0.3">
      <c r="A1043">
        <v>279</v>
      </c>
      <c r="B1043" t="s">
        <v>949</v>
      </c>
      <c r="C1043">
        <v>1058</v>
      </c>
      <c r="D1043" s="1">
        <v>44852</v>
      </c>
      <c r="E1043">
        <v>32400</v>
      </c>
      <c r="F1043">
        <v>2</v>
      </c>
      <c r="G1043">
        <v>7</v>
      </c>
      <c r="H1043">
        <v>11</v>
      </c>
      <c r="I1043" t="str">
        <f>_xlfn.XLOOKUP(ohrm_timesheet_item[[#This Row],[employee_id]],hs_hr_employee[emp_number],hs_hr_employee[Employee Name],"NF",0,1)</f>
        <v>Shekhar Sharma</v>
      </c>
      <c r="J1043" t="str">
        <f>_xlfn.XLOOKUP(ohrm_timesheet_item[[#This Row],[project_id]],ohrm_project[project_id],ohrm_project[name],"NF",0,1)</f>
        <v>Z210101-TEQMANTRA-ORG</v>
      </c>
      <c r="K1043" t="str">
        <f>_xlfn.XLOOKUP(ohrm_timesheet_item[[#This Row],[activity_id]],ohrm_project_activity[activity_id],ohrm_project_activity[name],"NF",0,1)</f>
        <v>Training</v>
      </c>
      <c r="L1043" s="5">
        <f>ohrm_timesheet_item[[#This Row],[duration]]/60/60</f>
        <v>9</v>
      </c>
      <c r="AM1043" s="5"/>
      <c r="AN1043" s="5"/>
      <c r="AO1043" s="5"/>
      <c r="AP1043" s="5"/>
      <c r="AZ1043"/>
      <c r="BA1043"/>
      <c r="BB1043"/>
      <c r="BC1043"/>
    </row>
    <row r="1044" spans="1:55" x14ac:dyDescent="0.3">
      <c r="A1044">
        <v>279</v>
      </c>
      <c r="B1044" t="s">
        <v>950</v>
      </c>
      <c r="C1044">
        <v>1059</v>
      </c>
      <c r="D1044" s="1">
        <v>44853</v>
      </c>
      <c r="E1044">
        <v>32400</v>
      </c>
      <c r="F1044">
        <v>2</v>
      </c>
      <c r="G1044">
        <v>7</v>
      </c>
      <c r="H1044">
        <v>11</v>
      </c>
      <c r="I1044" t="str">
        <f>_xlfn.XLOOKUP(ohrm_timesheet_item[[#This Row],[employee_id]],hs_hr_employee[emp_number],hs_hr_employee[Employee Name],"NF",0,1)</f>
        <v>Shekhar Sharma</v>
      </c>
      <c r="J1044" t="str">
        <f>_xlfn.XLOOKUP(ohrm_timesheet_item[[#This Row],[project_id]],ohrm_project[project_id],ohrm_project[name],"NF",0,1)</f>
        <v>Z210101-TEQMANTRA-ORG</v>
      </c>
      <c r="K1044" t="str">
        <f>_xlfn.XLOOKUP(ohrm_timesheet_item[[#This Row],[activity_id]],ohrm_project_activity[activity_id],ohrm_project_activity[name],"NF",0,1)</f>
        <v>Training</v>
      </c>
      <c r="L1044" s="5">
        <f>ohrm_timesheet_item[[#This Row],[duration]]/60/60</f>
        <v>9</v>
      </c>
      <c r="AM1044" s="5"/>
      <c r="AN1044" s="5"/>
      <c r="AO1044" s="5"/>
      <c r="AP1044" s="5"/>
      <c r="AZ1044"/>
      <c r="BA1044"/>
      <c r="BB1044"/>
      <c r="BC1044"/>
    </row>
    <row r="1045" spans="1:55" x14ac:dyDescent="0.3">
      <c r="A1045">
        <v>279</v>
      </c>
      <c r="B1045" t="s">
        <v>951</v>
      </c>
      <c r="C1045">
        <v>1060</v>
      </c>
      <c r="D1045" s="1">
        <v>44854</v>
      </c>
      <c r="E1045">
        <v>32400</v>
      </c>
      <c r="F1045">
        <v>2</v>
      </c>
      <c r="G1045">
        <v>7</v>
      </c>
      <c r="H1045">
        <v>11</v>
      </c>
      <c r="I1045" t="str">
        <f>_xlfn.XLOOKUP(ohrm_timesheet_item[[#This Row],[employee_id]],hs_hr_employee[emp_number],hs_hr_employee[Employee Name],"NF",0,1)</f>
        <v>Shekhar Sharma</v>
      </c>
      <c r="J1045" t="str">
        <f>_xlfn.XLOOKUP(ohrm_timesheet_item[[#This Row],[project_id]],ohrm_project[project_id],ohrm_project[name],"NF",0,1)</f>
        <v>Z210101-TEQMANTRA-ORG</v>
      </c>
      <c r="K1045" t="str">
        <f>_xlfn.XLOOKUP(ohrm_timesheet_item[[#This Row],[activity_id]],ohrm_project_activity[activity_id],ohrm_project_activity[name],"NF",0,1)</f>
        <v>Training</v>
      </c>
      <c r="L1045" s="5">
        <f>ohrm_timesheet_item[[#This Row],[duration]]/60/60</f>
        <v>9</v>
      </c>
      <c r="AM1045" s="5"/>
      <c r="AN1045" s="5"/>
      <c r="AO1045" s="5"/>
      <c r="AP1045" s="5"/>
      <c r="AZ1045"/>
      <c r="BA1045"/>
      <c r="BB1045"/>
      <c r="BC1045"/>
    </row>
    <row r="1046" spans="1:55" x14ac:dyDescent="0.3">
      <c r="A1046">
        <v>279</v>
      </c>
      <c r="B1046" t="s">
        <v>952</v>
      </c>
      <c r="C1046">
        <v>1061</v>
      </c>
      <c r="D1046" s="1">
        <v>44855</v>
      </c>
      <c r="E1046">
        <v>32400</v>
      </c>
      <c r="F1046">
        <v>2</v>
      </c>
      <c r="G1046">
        <v>7</v>
      </c>
      <c r="H1046">
        <v>11</v>
      </c>
      <c r="I1046" t="str">
        <f>_xlfn.XLOOKUP(ohrm_timesheet_item[[#This Row],[employee_id]],hs_hr_employee[emp_number],hs_hr_employee[Employee Name],"NF",0,1)</f>
        <v>Shekhar Sharma</v>
      </c>
      <c r="J1046" t="str">
        <f>_xlfn.XLOOKUP(ohrm_timesheet_item[[#This Row],[project_id]],ohrm_project[project_id],ohrm_project[name],"NF",0,1)</f>
        <v>Z210101-TEQMANTRA-ORG</v>
      </c>
      <c r="K1046" t="str">
        <f>_xlfn.XLOOKUP(ohrm_timesheet_item[[#This Row],[activity_id]],ohrm_project_activity[activity_id],ohrm_project_activity[name],"NF",0,1)</f>
        <v>Training</v>
      </c>
      <c r="L1046" s="5">
        <f>ohrm_timesheet_item[[#This Row],[duration]]/60/60</f>
        <v>9</v>
      </c>
      <c r="AM1046" s="5"/>
      <c r="AN1046" s="5"/>
      <c r="AO1046" s="5"/>
      <c r="AP1046" s="5"/>
      <c r="AZ1046"/>
      <c r="BA1046"/>
      <c r="BB1046"/>
      <c r="BC1046"/>
    </row>
    <row r="1047" spans="1:55" x14ac:dyDescent="0.3">
      <c r="A1047">
        <v>278</v>
      </c>
      <c r="B1047" t="s">
        <v>953</v>
      </c>
      <c r="C1047">
        <v>1062</v>
      </c>
      <c r="D1047" s="1">
        <v>44861</v>
      </c>
      <c r="E1047">
        <v>32400</v>
      </c>
      <c r="F1047">
        <v>2</v>
      </c>
      <c r="G1047">
        <v>7</v>
      </c>
      <c r="H1047">
        <v>11</v>
      </c>
      <c r="I1047" t="str">
        <f>_xlfn.XLOOKUP(ohrm_timesheet_item[[#This Row],[employee_id]],hs_hr_employee[emp_number],hs_hr_employee[Employee Name],"NF",0,1)</f>
        <v>Shekhar Sharma</v>
      </c>
      <c r="J1047" t="str">
        <f>_xlfn.XLOOKUP(ohrm_timesheet_item[[#This Row],[project_id]],ohrm_project[project_id],ohrm_project[name],"NF",0,1)</f>
        <v>Z210101-TEQMANTRA-ORG</v>
      </c>
      <c r="K1047" t="str">
        <f>_xlfn.XLOOKUP(ohrm_timesheet_item[[#This Row],[activity_id]],ohrm_project_activity[activity_id],ohrm_project_activity[name],"NF",0,1)</f>
        <v>Training</v>
      </c>
      <c r="L1047" s="5">
        <f>ohrm_timesheet_item[[#This Row],[duration]]/60/60</f>
        <v>9</v>
      </c>
      <c r="AM1047" s="5"/>
      <c r="AN1047" s="5"/>
      <c r="AO1047" s="5"/>
      <c r="AP1047" s="5"/>
      <c r="AZ1047"/>
      <c r="BA1047"/>
      <c r="BB1047"/>
      <c r="BC1047"/>
    </row>
    <row r="1048" spans="1:55" x14ac:dyDescent="0.3">
      <c r="A1048">
        <v>278</v>
      </c>
      <c r="B1048" t="s">
        <v>954</v>
      </c>
      <c r="C1048">
        <v>1063</v>
      </c>
      <c r="D1048" s="1">
        <v>44862</v>
      </c>
      <c r="E1048">
        <v>32400</v>
      </c>
      <c r="F1048">
        <v>2</v>
      </c>
      <c r="G1048">
        <v>7</v>
      </c>
      <c r="H1048">
        <v>11</v>
      </c>
      <c r="I1048" t="str">
        <f>_xlfn.XLOOKUP(ohrm_timesheet_item[[#This Row],[employee_id]],hs_hr_employee[emp_number],hs_hr_employee[Employee Name],"NF",0,1)</f>
        <v>Shekhar Sharma</v>
      </c>
      <c r="J1048" t="str">
        <f>_xlfn.XLOOKUP(ohrm_timesheet_item[[#This Row],[project_id]],ohrm_project[project_id],ohrm_project[name],"NF",0,1)</f>
        <v>Z210101-TEQMANTRA-ORG</v>
      </c>
      <c r="K1048" t="str">
        <f>_xlfn.XLOOKUP(ohrm_timesheet_item[[#This Row],[activity_id]],ohrm_project_activity[activity_id],ohrm_project_activity[name],"NF",0,1)</f>
        <v>Training</v>
      </c>
      <c r="L1048" s="5">
        <f>ohrm_timesheet_item[[#This Row],[duration]]/60/60</f>
        <v>9</v>
      </c>
      <c r="AM1048" s="5"/>
      <c r="AN1048" s="5"/>
      <c r="AO1048" s="5"/>
      <c r="AP1048" s="5"/>
      <c r="AZ1048"/>
      <c r="BA1048"/>
      <c r="BB1048"/>
      <c r="BC1048"/>
    </row>
    <row r="1049" spans="1:55" x14ac:dyDescent="0.3">
      <c r="A1049">
        <v>285</v>
      </c>
      <c r="C1049">
        <v>1064</v>
      </c>
      <c r="D1049" s="1">
        <v>44866</v>
      </c>
      <c r="E1049">
        <v>32400</v>
      </c>
      <c r="F1049">
        <v>2</v>
      </c>
      <c r="G1049">
        <v>16</v>
      </c>
      <c r="H1049">
        <v>11</v>
      </c>
      <c r="I1049" t="str">
        <f>_xlfn.XLOOKUP(ohrm_timesheet_item[[#This Row],[employee_id]],hs_hr_employee[emp_number],hs_hr_employee[Employee Name],"NF",0,1)</f>
        <v>Neha Chaudhary</v>
      </c>
      <c r="J1049" t="str">
        <f>_xlfn.XLOOKUP(ohrm_timesheet_item[[#This Row],[project_id]],ohrm_project[project_id],ohrm_project[name],"NF",0,1)</f>
        <v>Z210101-TEQMANTRA-ORG</v>
      </c>
      <c r="K1049" t="str">
        <f>_xlfn.XLOOKUP(ohrm_timesheet_item[[#This Row],[activity_id]],ohrm_project_activity[activity_id],ohrm_project_activity[name],"NF",0,1)</f>
        <v>Training</v>
      </c>
      <c r="L1049" s="5">
        <f>ohrm_timesheet_item[[#This Row],[duration]]/60/60</f>
        <v>9</v>
      </c>
      <c r="AM1049" s="5"/>
      <c r="AN1049" s="5"/>
      <c r="AO1049" s="5"/>
      <c r="AP1049" s="5"/>
      <c r="AZ1049"/>
      <c r="BA1049"/>
      <c r="BB1049"/>
      <c r="BC1049"/>
    </row>
    <row r="1050" spans="1:55" x14ac:dyDescent="0.3">
      <c r="A1050">
        <v>285</v>
      </c>
      <c r="C1050">
        <v>1065</v>
      </c>
      <c r="D1050" s="1">
        <v>44867</v>
      </c>
      <c r="E1050">
        <v>32400</v>
      </c>
      <c r="F1050">
        <v>2</v>
      </c>
      <c r="G1050">
        <v>16</v>
      </c>
      <c r="H1050">
        <v>11</v>
      </c>
      <c r="I1050" t="str">
        <f>_xlfn.XLOOKUP(ohrm_timesheet_item[[#This Row],[employee_id]],hs_hr_employee[emp_number],hs_hr_employee[Employee Name],"NF",0,1)</f>
        <v>Neha Chaudhary</v>
      </c>
      <c r="J1050" t="str">
        <f>_xlfn.XLOOKUP(ohrm_timesheet_item[[#This Row],[project_id]],ohrm_project[project_id],ohrm_project[name],"NF",0,1)</f>
        <v>Z210101-TEQMANTRA-ORG</v>
      </c>
      <c r="K1050" t="str">
        <f>_xlfn.XLOOKUP(ohrm_timesheet_item[[#This Row],[activity_id]],ohrm_project_activity[activity_id],ohrm_project_activity[name],"NF",0,1)</f>
        <v>Training</v>
      </c>
      <c r="L1050" s="5">
        <f>ohrm_timesheet_item[[#This Row],[duration]]/60/60</f>
        <v>9</v>
      </c>
      <c r="AM1050" s="5"/>
      <c r="AN1050" s="5"/>
      <c r="AO1050" s="5"/>
      <c r="AP1050" s="5"/>
      <c r="AZ1050"/>
      <c r="BA1050"/>
      <c r="BB1050"/>
      <c r="BC1050"/>
    </row>
    <row r="1051" spans="1:55" x14ac:dyDescent="0.3">
      <c r="A1051">
        <v>286</v>
      </c>
      <c r="C1051">
        <v>1066</v>
      </c>
      <c r="D1051" s="1">
        <v>44866</v>
      </c>
      <c r="E1051">
        <v>32400</v>
      </c>
      <c r="F1051">
        <v>3</v>
      </c>
      <c r="G1051">
        <v>15</v>
      </c>
      <c r="H1051">
        <v>26</v>
      </c>
      <c r="I1051" t="str">
        <f>_xlfn.XLOOKUP(ohrm_timesheet_item[[#This Row],[employee_id]],hs_hr_employee[emp_number],hs_hr_employee[Employee Name],"NF",0,1)</f>
        <v>Gaurav Kokcha</v>
      </c>
      <c r="J1051" t="str">
        <f>_xlfn.XLOOKUP(ohrm_timesheet_item[[#This Row],[project_id]],ohrm_project[project_id],ohrm_project[name],"NF",0,1)</f>
        <v>C220402-P1 [JAKSON-AD-M365]</v>
      </c>
      <c r="K1051" t="str">
        <f>_xlfn.XLOOKUP(ohrm_timesheet_item[[#This Row],[activity_id]],ohrm_project_activity[activity_id],ohrm_project_activity[name],"NF",0,1)</f>
        <v>Technical Support</v>
      </c>
      <c r="L1051" s="5">
        <f>ohrm_timesheet_item[[#This Row],[duration]]/60/60</f>
        <v>9</v>
      </c>
      <c r="AM1051" s="5"/>
      <c r="AN1051" s="5"/>
      <c r="AO1051" s="5"/>
      <c r="AP1051" s="5"/>
      <c r="AZ1051"/>
      <c r="BA1051"/>
      <c r="BB1051"/>
      <c r="BC1051"/>
    </row>
    <row r="1052" spans="1:55" x14ac:dyDescent="0.3">
      <c r="A1052">
        <v>286</v>
      </c>
      <c r="C1052">
        <v>1067</v>
      </c>
      <c r="D1052" s="1">
        <v>44867</v>
      </c>
      <c r="E1052">
        <v>32400</v>
      </c>
      <c r="F1052">
        <v>3</v>
      </c>
      <c r="G1052">
        <v>15</v>
      </c>
      <c r="H1052">
        <v>26</v>
      </c>
      <c r="I1052" t="str">
        <f>_xlfn.XLOOKUP(ohrm_timesheet_item[[#This Row],[employee_id]],hs_hr_employee[emp_number],hs_hr_employee[Employee Name],"NF",0,1)</f>
        <v>Gaurav Kokcha</v>
      </c>
      <c r="J1052" t="str">
        <f>_xlfn.XLOOKUP(ohrm_timesheet_item[[#This Row],[project_id]],ohrm_project[project_id],ohrm_project[name],"NF",0,1)</f>
        <v>C220402-P1 [JAKSON-AD-M365]</v>
      </c>
      <c r="K1052" t="str">
        <f>_xlfn.XLOOKUP(ohrm_timesheet_item[[#This Row],[activity_id]],ohrm_project_activity[activity_id],ohrm_project_activity[name],"NF",0,1)</f>
        <v>Technical Support</v>
      </c>
      <c r="L1052" s="5">
        <f>ohrm_timesheet_item[[#This Row],[duration]]/60/60</f>
        <v>9</v>
      </c>
      <c r="AM1052" s="5"/>
      <c r="AN1052" s="5"/>
      <c r="AO1052" s="5"/>
      <c r="AP1052" s="5"/>
      <c r="AZ1052"/>
      <c r="BA1052"/>
      <c r="BB1052"/>
      <c r="BC1052"/>
    </row>
    <row r="1053" spans="1:55" x14ac:dyDescent="0.3">
      <c r="A1053">
        <v>285</v>
      </c>
      <c r="B1053" t="s">
        <v>955</v>
      </c>
      <c r="C1053">
        <v>1068</v>
      </c>
      <c r="D1053" s="1">
        <v>44868</v>
      </c>
      <c r="E1053">
        <v>32400</v>
      </c>
      <c r="F1053">
        <v>2</v>
      </c>
      <c r="G1053">
        <v>16</v>
      </c>
      <c r="H1053">
        <v>11</v>
      </c>
      <c r="I1053" t="str">
        <f>_xlfn.XLOOKUP(ohrm_timesheet_item[[#This Row],[employee_id]],hs_hr_employee[emp_number],hs_hr_employee[Employee Name],"NF",0,1)</f>
        <v>Neha Chaudhary</v>
      </c>
      <c r="J1053" t="str">
        <f>_xlfn.XLOOKUP(ohrm_timesheet_item[[#This Row],[project_id]],ohrm_project[project_id],ohrm_project[name],"NF",0,1)</f>
        <v>Z210101-TEQMANTRA-ORG</v>
      </c>
      <c r="K1053" t="str">
        <f>_xlfn.XLOOKUP(ohrm_timesheet_item[[#This Row],[activity_id]],ohrm_project_activity[activity_id],ohrm_project_activity[name],"NF",0,1)</f>
        <v>Training</v>
      </c>
      <c r="L1053" s="5">
        <f>ohrm_timesheet_item[[#This Row],[duration]]/60/60</f>
        <v>9</v>
      </c>
      <c r="AM1053" s="5"/>
      <c r="AN1053" s="5"/>
      <c r="AO1053" s="5"/>
      <c r="AP1053" s="5"/>
      <c r="AZ1053"/>
      <c r="BA1053"/>
      <c r="BB1053"/>
      <c r="BC1053"/>
    </row>
    <row r="1054" spans="1:55" x14ac:dyDescent="0.3">
      <c r="A1054">
        <v>278</v>
      </c>
      <c r="B1054" t="s">
        <v>956</v>
      </c>
      <c r="C1054">
        <v>1069</v>
      </c>
      <c r="D1054" s="1">
        <v>44859</v>
      </c>
      <c r="E1054">
        <v>0</v>
      </c>
      <c r="F1054">
        <v>2</v>
      </c>
      <c r="G1054">
        <v>7</v>
      </c>
      <c r="H1054">
        <v>11</v>
      </c>
      <c r="I1054" t="str">
        <f>_xlfn.XLOOKUP(ohrm_timesheet_item[[#This Row],[employee_id]],hs_hr_employee[emp_number],hs_hr_employee[Employee Name],"NF",0,1)</f>
        <v>Shekhar Sharma</v>
      </c>
      <c r="J1054" t="str">
        <f>_xlfn.XLOOKUP(ohrm_timesheet_item[[#This Row],[project_id]],ohrm_project[project_id],ohrm_project[name],"NF",0,1)</f>
        <v>Z210101-TEQMANTRA-ORG</v>
      </c>
      <c r="K1054" t="str">
        <f>_xlfn.XLOOKUP(ohrm_timesheet_item[[#This Row],[activity_id]],ohrm_project_activity[activity_id],ohrm_project_activity[name],"NF",0,1)</f>
        <v>Training</v>
      </c>
      <c r="L1054" s="5">
        <f>ohrm_timesheet_item[[#This Row],[duration]]/60/60</f>
        <v>0</v>
      </c>
      <c r="AM1054" s="5"/>
      <c r="AN1054" s="5"/>
      <c r="AO1054" s="5"/>
      <c r="AP1054" s="5"/>
      <c r="AZ1054"/>
      <c r="BA1054"/>
      <c r="BB1054"/>
      <c r="BC1054"/>
    </row>
    <row r="1055" spans="1:55" x14ac:dyDescent="0.3">
      <c r="A1055">
        <v>278</v>
      </c>
      <c r="B1055" t="s">
        <v>957</v>
      </c>
      <c r="C1055">
        <v>1070</v>
      </c>
      <c r="D1055" s="1">
        <v>44860</v>
      </c>
      <c r="E1055">
        <v>0</v>
      </c>
      <c r="F1055">
        <v>2</v>
      </c>
      <c r="G1055">
        <v>7</v>
      </c>
      <c r="H1055">
        <v>11</v>
      </c>
      <c r="I1055" t="str">
        <f>_xlfn.XLOOKUP(ohrm_timesheet_item[[#This Row],[employee_id]],hs_hr_employee[emp_number],hs_hr_employee[Employee Name],"NF",0,1)</f>
        <v>Shekhar Sharma</v>
      </c>
      <c r="J1055" t="str">
        <f>_xlfn.XLOOKUP(ohrm_timesheet_item[[#This Row],[project_id]],ohrm_project[project_id],ohrm_project[name],"NF",0,1)</f>
        <v>Z210101-TEQMANTRA-ORG</v>
      </c>
      <c r="K1055" t="str">
        <f>_xlfn.XLOOKUP(ohrm_timesheet_item[[#This Row],[activity_id]],ohrm_project_activity[activity_id],ohrm_project_activity[name],"NF",0,1)</f>
        <v>Training</v>
      </c>
      <c r="L1055" s="5">
        <f>ohrm_timesheet_item[[#This Row],[duration]]/60/60</f>
        <v>0</v>
      </c>
      <c r="AM1055" s="5"/>
      <c r="AN1055" s="5"/>
      <c r="AO1055" s="5"/>
      <c r="AP1055" s="5"/>
      <c r="AZ1055"/>
      <c r="BA1055"/>
      <c r="BB1055"/>
      <c r="BC1055"/>
    </row>
    <row r="1056" spans="1:55" x14ac:dyDescent="0.3">
      <c r="A1056">
        <v>292</v>
      </c>
      <c r="B1056" t="s">
        <v>958</v>
      </c>
      <c r="C1056">
        <v>1071</v>
      </c>
      <c r="D1056" s="1">
        <v>44865</v>
      </c>
      <c r="E1056">
        <v>32400</v>
      </c>
      <c r="F1056">
        <v>1</v>
      </c>
      <c r="G1056">
        <v>7</v>
      </c>
      <c r="H1056">
        <v>2</v>
      </c>
      <c r="I1056" t="str">
        <f>_xlfn.XLOOKUP(ohrm_timesheet_item[[#This Row],[employee_id]],hs_hr_employee[emp_number],hs_hr_employee[Employee Name],"NF",0,1)</f>
        <v>Shekhar Sharma</v>
      </c>
      <c r="J1056" t="str">
        <f>_xlfn.XLOOKUP(ohrm_timesheet_item[[#This Row],[project_id]],ohrm_project[project_id],ohrm_project[name],"NF",0,1)</f>
        <v>C210701-P1 [AMERICANA-Phase1]</v>
      </c>
      <c r="K1056" t="str">
        <f>_xlfn.XLOOKUP(ohrm_timesheet_item[[#This Row],[activity_id]],ohrm_project_activity[activity_id],ohrm_project_activity[name],"NF",0,1)</f>
        <v>Development</v>
      </c>
      <c r="L1056" s="5">
        <f>ohrm_timesheet_item[[#This Row],[duration]]/60/60</f>
        <v>9</v>
      </c>
      <c r="AM1056" s="5"/>
      <c r="AN1056" s="5"/>
      <c r="AO1056" s="5"/>
      <c r="AP1056" s="5"/>
      <c r="AZ1056"/>
      <c r="BA1056"/>
      <c r="BB1056"/>
      <c r="BC1056"/>
    </row>
    <row r="1057" spans="1:55" x14ac:dyDescent="0.3">
      <c r="A1057">
        <v>292</v>
      </c>
      <c r="B1057" t="s">
        <v>959</v>
      </c>
      <c r="C1057">
        <v>1072</v>
      </c>
      <c r="D1057" s="1">
        <v>44866</v>
      </c>
      <c r="E1057">
        <v>32400</v>
      </c>
      <c r="F1057">
        <v>1</v>
      </c>
      <c r="G1057">
        <v>7</v>
      </c>
      <c r="H1057">
        <v>2</v>
      </c>
      <c r="I1057" t="str">
        <f>_xlfn.XLOOKUP(ohrm_timesheet_item[[#This Row],[employee_id]],hs_hr_employee[emp_number],hs_hr_employee[Employee Name],"NF",0,1)</f>
        <v>Shekhar Sharma</v>
      </c>
      <c r="J1057" t="str">
        <f>_xlfn.XLOOKUP(ohrm_timesheet_item[[#This Row],[project_id]],ohrm_project[project_id],ohrm_project[name],"NF",0,1)</f>
        <v>C210701-P1 [AMERICANA-Phase1]</v>
      </c>
      <c r="K1057" t="str">
        <f>_xlfn.XLOOKUP(ohrm_timesheet_item[[#This Row],[activity_id]],ohrm_project_activity[activity_id],ohrm_project_activity[name],"NF",0,1)</f>
        <v>Development</v>
      </c>
      <c r="L1057" s="5">
        <f>ohrm_timesheet_item[[#This Row],[duration]]/60/60</f>
        <v>9</v>
      </c>
      <c r="AM1057" s="5"/>
      <c r="AN1057" s="5"/>
      <c r="AO1057" s="5"/>
      <c r="AP1057" s="5"/>
      <c r="AZ1057"/>
      <c r="BA1057"/>
      <c r="BB1057"/>
      <c r="BC1057"/>
    </row>
    <row r="1058" spans="1:55" x14ac:dyDescent="0.3">
      <c r="A1058">
        <v>292</v>
      </c>
      <c r="B1058" t="s">
        <v>960</v>
      </c>
      <c r="C1058">
        <v>1073</v>
      </c>
      <c r="D1058" s="1">
        <v>44867</v>
      </c>
      <c r="E1058">
        <v>32400</v>
      </c>
      <c r="F1058">
        <v>1</v>
      </c>
      <c r="G1058">
        <v>7</v>
      </c>
      <c r="H1058">
        <v>2</v>
      </c>
      <c r="I1058" t="str">
        <f>_xlfn.XLOOKUP(ohrm_timesheet_item[[#This Row],[employee_id]],hs_hr_employee[emp_number],hs_hr_employee[Employee Name],"NF",0,1)</f>
        <v>Shekhar Sharma</v>
      </c>
      <c r="J1058" t="str">
        <f>_xlfn.XLOOKUP(ohrm_timesheet_item[[#This Row],[project_id]],ohrm_project[project_id],ohrm_project[name],"NF",0,1)</f>
        <v>C210701-P1 [AMERICANA-Phase1]</v>
      </c>
      <c r="K1058" t="str">
        <f>_xlfn.XLOOKUP(ohrm_timesheet_item[[#This Row],[activity_id]],ohrm_project_activity[activity_id],ohrm_project_activity[name],"NF",0,1)</f>
        <v>Development</v>
      </c>
      <c r="L1058" s="5">
        <f>ohrm_timesheet_item[[#This Row],[duration]]/60/60</f>
        <v>9</v>
      </c>
      <c r="AM1058" s="5"/>
      <c r="AN1058" s="5"/>
      <c r="AO1058" s="5"/>
      <c r="AP1058" s="5"/>
      <c r="AZ1058"/>
      <c r="BA1058"/>
      <c r="BB1058"/>
      <c r="BC1058"/>
    </row>
    <row r="1059" spans="1:55" x14ac:dyDescent="0.3">
      <c r="A1059">
        <v>292</v>
      </c>
      <c r="B1059" t="s">
        <v>961</v>
      </c>
      <c r="C1059">
        <v>1074</v>
      </c>
      <c r="D1059" s="1">
        <v>44868</v>
      </c>
      <c r="E1059">
        <v>32400</v>
      </c>
      <c r="F1059">
        <v>1</v>
      </c>
      <c r="G1059">
        <v>7</v>
      </c>
      <c r="H1059">
        <v>2</v>
      </c>
      <c r="I1059" t="str">
        <f>_xlfn.XLOOKUP(ohrm_timesheet_item[[#This Row],[employee_id]],hs_hr_employee[emp_number],hs_hr_employee[Employee Name],"NF",0,1)</f>
        <v>Shekhar Sharma</v>
      </c>
      <c r="J1059" t="str">
        <f>_xlfn.XLOOKUP(ohrm_timesheet_item[[#This Row],[project_id]],ohrm_project[project_id],ohrm_project[name],"NF",0,1)</f>
        <v>C210701-P1 [AMERICANA-Phase1]</v>
      </c>
      <c r="K1059" t="str">
        <f>_xlfn.XLOOKUP(ohrm_timesheet_item[[#This Row],[activity_id]],ohrm_project_activity[activity_id],ohrm_project_activity[name],"NF",0,1)</f>
        <v>Development</v>
      </c>
      <c r="L1059" s="5">
        <f>ohrm_timesheet_item[[#This Row],[duration]]/60/60</f>
        <v>9</v>
      </c>
      <c r="AM1059" s="5"/>
      <c r="AN1059" s="5"/>
      <c r="AO1059" s="5"/>
      <c r="AP1059" s="5"/>
      <c r="AZ1059"/>
      <c r="BA1059"/>
      <c r="BB1059"/>
      <c r="BC1059"/>
    </row>
    <row r="1060" spans="1:55" x14ac:dyDescent="0.3">
      <c r="A1060">
        <v>292</v>
      </c>
      <c r="B1060" t="s">
        <v>962</v>
      </c>
      <c r="C1060">
        <v>1075</v>
      </c>
      <c r="D1060" s="1">
        <v>44869</v>
      </c>
      <c r="E1060">
        <v>32400</v>
      </c>
      <c r="F1060">
        <v>1</v>
      </c>
      <c r="G1060">
        <v>7</v>
      </c>
      <c r="H1060">
        <v>2</v>
      </c>
      <c r="I1060" t="str">
        <f>_xlfn.XLOOKUP(ohrm_timesheet_item[[#This Row],[employee_id]],hs_hr_employee[emp_number],hs_hr_employee[Employee Name],"NF",0,1)</f>
        <v>Shekhar Sharma</v>
      </c>
      <c r="J1060" t="str">
        <f>_xlfn.XLOOKUP(ohrm_timesheet_item[[#This Row],[project_id]],ohrm_project[project_id],ohrm_project[name],"NF",0,1)</f>
        <v>C210701-P1 [AMERICANA-Phase1]</v>
      </c>
      <c r="K1060" t="str">
        <f>_xlfn.XLOOKUP(ohrm_timesheet_item[[#This Row],[activity_id]],ohrm_project_activity[activity_id],ohrm_project_activity[name],"NF",0,1)</f>
        <v>Development</v>
      </c>
      <c r="L1060" s="5">
        <f>ohrm_timesheet_item[[#This Row],[duration]]/60/60</f>
        <v>9</v>
      </c>
      <c r="AM1060" s="5"/>
      <c r="AN1060" s="5"/>
      <c r="AO1060" s="5"/>
      <c r="AP1060" s="5"/>
      <c r="AZ1060"/>
      <c r="BA1060"/>
      <c r="BB1060"/>
      <c r="BC1060"/>
    </row>
    <row r="1061" spans="1:55" x14ac:dyDescent="0.3">
      <c r="A1061">
        <v>286</v>
      </c>
      <c r="C1061">
        <v>1076</v>
      </c>
      <c r="D1061" s="1">
        <v>44868</v>
      </c>
      <c r="E1061">
        <v>32400</v>
      </c>
      <c r="F1061">
        <v>3</v>
      </c>
      <c r="G1061">
        <v>15</v>
      </c>
      <c r="H1061">
        <v>26</v>
      </c>
      <c r="I1061" t="str">
        <f>_xlfn.XLOOKUP(ohrm_timesheet_item[[#This Row],[employee_id]],hs_hr_employee[emp_number],hs_hr_employee[Employee Name],"NF",0,1)</f>
        <v>Gaurav Kokcha</v>
      </c>
      <c r="J1061" t="str">
        <f>_xlfn.XLOOKUP(ohrm_timesheet_item[[#This Row],[project_id]],ohrm_project[project_id],ohrm_project[name],"NF",0,1)</f>
        <v>C220402-P1 [JAKSON-AD-M365]</v>
      </c>
      <c r="K1061" t="str">
        <f>_xlfn.XLOOKUP(ohrm_timesheet_item[[#This Row],[activity_id]],ohrm_project_activity[activity_id],ohrm_project_activity[name],"NF",0,1)</f>
        <v>Technical Support</v>
      </c>
      <c r="L1061" s="5">
        <f>ohrm_timesheet_item[[#This Row],[duration]]/60/60</f>
        <v>9</v>
      </c>
      <c r="AM1061" s="5"/>
      <c r="AN1061" s="5"/>
      <c r="AO1061" s="5"/>
      <c r="AP1061" s="5"/>
      <c r="AZ1061"/>
      <c r="BA1061"/>
      <c r="BB1061"/>
      <c r="BC1061"/>
    </row>
    <row r="1062" spans="1:55" x14ac:dyDescent="0.3">
      <c r="A1062">
        <v>286</v>
      </c>
      <c r="C1062">
        <v>1077</v>
      </c>
      <c r="D1062" s="1">
        <v>44869</v>
      </c>
      <c r="E1062">
        <v>32400</v>
      </c>
      <c r="F1062">
        <v>3</v>
      </c>
      <c r="G1062">
        <v>15</v>
      </c>
      <c r="H1062">
        <v>26</v>
      </c>
      <c r="I1062" t="str">
        <f>_xlfn.XLOOKUP(ohrm_timesheet_item[[#This Row],[employee_id]],hs_hr_employee[emp_number],hs_hr_employee[Employee Name],"NF",0,1)</f>
        <v>Gaurav Kokcha</v>
      </c>
      <c r="J1062" t="str">
        <f>_xlfn.XLOOKUP(ohrm_timesheet_item[[#This Row],[project_id]],ohrm_project[project_id],ohrm_project[name],"NF",0,1)</f>
        <v>C220402-P1 [JAKSON-AD-M365]</v>
      </c>
      <c r="K1062" t="str">
        <f>_xlfn.XLOOKUP(ohrm_timesheet_item[[#This Row],[activity_id]],ohrm_project_activity[activity_id],ohrm_project_activity[name],"NF",0,1)</f>
        <v>Technical Support</v>
      </c>
      <c r="L1062" s="5">
        <f>ohrm_timesheet_item[[#This Row],[duration]]/60/60</f>
        <v>9</v>
      </c>
      <c r="AM1062" s="5"/>
      <c r="AN1062" s="5"/>
      <c r="AO1062" s="5"/>
      <c r="AP1062" s="5"/>
      <c r="AZ1062"/>
      <c r="BA1062"/>
      <c r="BB1062"/>
      <c r="BC1062"/>
    </row>
    <row r="1063" spans="1:55" x14ac:dyDescent="0.3">
      <c r="A1063">
        <v>286</v>
      </c>
      <c r="C1063">
        <v>1078</v>
      </c>
      <c r="D1063" s="1">
        <v>44870</v>
      </c>
      <c r="E1063">
        <v>0</v>
      </c>
      <c r="F1063">
        <v>3</v>
      </c>
      <c r="G1063">
        <v>15</v>
      </c>
      <c r="H1063">
        <v>26</v>
      </c>
      <c r="I1063" t="str">
        <f>_xlfn.XLOOKUP(ohrm_timesheet_item[[#This Row],[employee_id]],hs_hr_employee[emp_number],hs_hr_employee[Employee Name],"NF",0,1)</f>
        <v>Gaurav Kokcha</v>
      </c>
      <c r="J1063" t="str">
        <f>_xlfn.XLOOKUP(ohrm_timesheet_item[[#This Row],[project_id]],ohrm_project[project_id],ohrm_project[name],"NF",0,1)</f>
        <v>C220402-P1 [JAKSON-AD-M365]</v>
      </c>
      <c r="K1063" t="str">
        <f>_xlfn.XLOOKUP(ohrm_timesheet_item[[#This Row],[activity_id]],ohrm_project_activity[activity_id],ohrm_project_activity[name],"NF",0,1)</f>
        <v>Technical Support</v>
      </c>
      <c r="L1063" s="5">
        <f>ohrm_timesheet_item[[#This Row],[duration]]/60/60</f>
        <v>0</v>
      </c>
      <c r="AM1063" s="5"/>
      <c r="AN1063" s="5"/>
      <c r="AO1063" s="5"/>
      <c r="AP1063" s="5"/>
      <c r="AZ1063"/>
      <c r="BA1063"/>
      <c r="BB1063"/>
      <c r="BC1063"/>
    </row>
    <row r="1064" spans="1:55" x14ac:dyDescent="0.3">
      <c r="A1064">
        <v>286</v>
      </c>
      <c r="C1064">
        <v>1079</v>
      </c>
      <c r="D1064" s="1">
        <v>44871</v>
      </c>
      <c r="E1064">
        <v>0</v>
      </c>
      <c r="F1064">
        <v>3</v>
      </c>
      <c r="G1064">
        <v>15</v>
      </c>
      <c r="H1064">
        <v>26</v>
      </c>
      <c r="I1064" t="str">
        <f>_xlfn.XLOOKUP(ohrm_timesheet_item[[#This Row],[employee_id]],hs_hr_employee[emp_number],hs_hr_employee[Employee Name],"NF",0,1)</f>
        <v>Gaurav Kokcha</v>
      </c>
      <c r="J1064" t="str">
        <f>_xlfn.XLOOKUP(ohrm_timesheet_item[[#This Row],[project_id]],ohrm_project[project_id],ohrm_project[name],"NF",0,1)</f>
        <v>C220402-P1 [JAKSON-AD-M365]</v>
      </c>
      <c r="K1064" t="str">
        <f>_xlfn.XLOOKUP(ohrm_timesheet_item[[#This Row],[activity_id]],ohrm_project_activity[activity_id],ohrm_project_activity[name],"NF",0,1)</f>
        <v>Technical Support</v>
      </c>
      <c r="L1064" s="5">
        <f>ohrm_timesheet_item[[#This Row],[duration]]/60/60</f>
        <v>0</v>
      </c>
      <c r="AM1064" s="5"/>
      <c r="AN1064" s="5"/>
      <c r="AO1064" s="5"/>
      <c r="AP1064" s="5"/>
      <c r="AZ1064"/>
      <c r="BA1064"/>
      <c r="BB1064"/>
      <c r="BC1064"/>
    </row>
    <row r="1065" spans="1:55" x14ac:dyDescent="0.3">
      <c r="A1065">
        <v>257</v>
      </c>
      <c r="C1065">
        <v>1080</v>
      </c>
      <c r="D1065" s="1">
        <v>44837</v>
      </c>
      <c r="E1065">
        <v>32400</v>
      </c>
      <c r="F1065">
        <v>2</v>
      </c>
      <c r="G1065">
        <v>14</v>
      </c>
      <c r="H1065">
        <v>11</v>
      </c>
      <c r="I1065" t="str">
        <f>_xlfn.XLOOKUP(ohrm_timesheet_item[[#This Row],[employee_id]],hs_hr_employee[emp_number],hs_hr_employee[Employee Name],"NF",0,1)</f>
        <v>Amol Jalda</v>
      </c>
      <c r="J1065" t="str">
        <f>_xlfn.XLOOKUP(ohrm_timesheet_item[[#This Row],[project_id]],ohrm_project[project_id],ohrm_project[name],"NF",0,1)</f>
        <v>Z210101-TEQMANTRA-ORG</v>
      </c>
      <c r="K1065" t="str">
        <f>_xlfn.XLOOKUP(ohrm_timesheet_item[[#This Row],[activity_id]],ohrm_project_activity[activity_id],ohrm_project_activity[name],"NF",0,1)</f>
        <v>Training</v>
      </c>
      <c r="L1065" s="5">
        <f>ohrm_timesheet_item[[#This Row],[duration]]/60/60</f>
        <v>9</v>
      </c>
      <c r="AM1065" s="5"/>
      <c r="AN1065" s="5"/>
      <c r="AO1065" s="5"/>
      <c r="AP1065" s="5"/>
      <c r="AZ1065"/>
      <c r="BA1065"/>
      <c r="BB1065"/>
      <c r="BC1065"/>
    </row>
    <row r="1066" spans="1:55" x14ac:dyDescent="0.3">
      <c r="A1066">
        <v>257</v>
      </c>
      <c r="C1066">
        <v>1081</v>
      </c>
      <c r="D1066" s="1">
        <v>44838</v>
      </c>
      <c r="E1066">
        <v>32400</v>
      </c>
      <c r="F1066">
        <v>2</v>
      </c>
      <c r="G1066">
        <v>14</v>
      </c>
      <c r="H1066">
        <v>11</v>
      </c>
      <c r="I1066" t="str">
        <f>_xlfn.XLOOKUP(ohrm_timesheet_item[[#This Row],[employee_id]],hs_hr_employee[emp_number],hs_hr_employee[Employee Name],"NF",0,1)</f>
        <v>Amol Jalda</v>
      </c>
      <c r="J1066" t="str">
        <f>_xlfn.XLOOKUP(ohrm_timesheet_item[[#This Row],[project_id]],ohrm_project[project_id],ohrm_project[name],"NF",0,1)</f>
        <v>Z210101-TEQMANTRA-ORG</v>
      </c>
      <c r="K1066" t="str">
        <f>_xlfn.XLOOKUP(ohrm_timesheet_item[[#This Row],[activity_id]],ohrm_project_activity[activity_id],ohrm_project_activity[name],"NF",0,1)</f>
        <v>Training</v>
      </c>
      <c r="L1066" s="5">
        <f>ohrm_timesheet_item[[#This Row],[duration]]/60/60</f>
        <v>9</v>
      </c>
      <c r="AM1066" s="5"/>
      <c r="AN1066" s="5"/>
      <c r="AO1066" s="5"/>
      <c r="AP1066" s="5"/>
      <c r="AZ1066"/>
      <c r="BA1066"/>
      <c r="BB1066"/>
      <c r="BC1066"/>
    </row>
    <row r="1067" spans="1:55" x14ac:dyDescent="0.3">
      <c r="A1067">
        <v>257</v>
      </c>
      <c r="C1067">
        <v>1082</v>
      </c>
      <c r="D1067" s="1">
        <v>44839</v>
      </c>
      <c r="E1067">
        <v>32400</v>
      </c>
      <c r="F1067">
        <v>2</v>
      </c>
      <c r="G1067">
        <v>14</v>
      </c>
      <c r="H1067">
        <v>11</v>
      </c>
      <c r="I1067" t="str">
        <f>_xlfn.XLOOKUP(ohrm_timesheet_item[[#This Row],[employee_id]],hs_hr_employee[emp_number],hs_hr_employee[Employee Name],"NF",0,1)</f>
        <v>Amol Jalda</v>
      </c>
      <c r="J1067" t="str">
        <f>_xlfn.XLOOKUP(ohrm_timesheet_item[[#This Row],[project_id]],ohrm_project[project_id],ohrm_project[name],"NF",0,1)</f>
        <v>Z210101-TEQMANTRA-ORG</v>
      </c>
      <c r="K1067" t="str">
        <f>_xlfn.XLOOKUP(ohrm_timesheet_item[[#This Row],[activity_id]],ohrm_project_activity[activity_id],ohrm_project_activity[name],"NF",0,1)</f>
        <v>Training</v>
      </c>
      <c r="L1067" s="5">
        <f>ohrm_timesheet_item[[#This Row],[duration]]/60/60</f>
        <v>9</v>
      </c>
      <c r="AM1067" s="5"/>
      <c r="AN1067" s="5"/>
      <c r="AO1067" s="5"/>
      <c r="AP1067" s="5"/>
      <c r="AZ1067"/>
      <c r="BA1067"/>
      <c r="BB1067"/>
      <c r="BC1067"/>
    </row>
    <row r="1068" spans="1:55" x14ac:dyDescent="0.3">
      <c r="A1068">
        <v>257</v>
      </c>
      <c r="C1068">
        <v>1083</v>
      </c>
      <c r="D1068" s="1">
        <v>44840</v>
      </c>
      <c r="E1068">
        <v>32400</v>
      </c>
      <c r="F1068">
        <v>2</v>
      </c>
      <c r="G1068">
        <v>14</v>
      </c>
      <c r="H1068">
        <v>11</v>
      </c>
      <c r="I1068" t="str">
        <f>_xlfn.XLOOKUP(ohrm_timesheet_item[[#This Row],[employee_id]],hs_hr_employee[emp_number],hs_hr_employee[Employee Name],"NF",0,1)</f>
        <v>Amol Jalda</v>
      </c>
      <c r="J1068" t="str">
        <f>_xlfn.XLOOKUP(ohrm_timesheet_item[[#This Row],[project_id]],ohrm_project[project_id],ohrm_project[name],"NF",0,1)</f>
        <v>Z210101-TEQMANTRA-ORG</v>
      </c>
      <c r="K1068" t="str">
        <f>_xlfn.XLOOKUP(ohrm_timesheet_item[[#This Row],[activity_id]],ohrm_project_activity[activity_id],ohrm_project_activity[name],"NF",0,1)</f>
        <v>Training</v>
      </c>
      <c r="L1068" s="5">
        <f>ohrm_timesheet_item[[#This Row],[duration]]/60/60</f>
        <v>9</v>
      </c>
      <c r="AM1068" s="5"/>
      <c r="AN1068" s="5"/>
      <c r="AO1068" s="5"/>
      <c r="AP1068" s="5"/>
      <c r="AZ1068"/>
      <c r="BA1068"/>
      <c r="BB1068"/>
      <c r="BC1068"/>
    </row>
    <row r="1069" spans="1:55" x14ac:dyDescent="0.3">
      <c r="A1069">
        <v>257</v>
      </c>
      <c r="C1069">
        <v>1084</v>
      </c>
      <c r="D1069" s="1">
        <v>44841</v>
      </c>
      <c r="E1069">
        <v>32400</v>
      </c>
      <c r="F1069">
        <v>2</v>
      </c>
      <c r="G1069">
        <v>14</v>
      </c>
      <c r="H1069">
        <v>11</v>
      </c>
      <c r="I1069" t="str">
        <f>_xlfn.XLOOKUP(ohrm_timesheet_item[[#This Row],[employee_id]],hs_hr_employee[emp_number],hs_hr_employee[Employee Name],"NF",0,1)</f>
        <v>Amol Jalda</v>
      </c>
      <c r="J1069" t="str">
        <f>_xlfn.XLOOKUP(ohrm_timesheet_item[[#This Row],[project_id]],ohrm_project[project_id],ohrm_project[name],"NF",0,1)</f>
        <v>Z210101-TEQMANTRA-ORG</v>
      </c>
      <c r="K1069" t="str">
        <f>_xlfn.XLOOKUP(ohrm_timesheet_item[[#This Row],[activity_id]],ohrm_project_activity[activity_id],ohrm_project_activity[name],"NF",0,1)</f>
        <v>Training</v>
      </c>
      <c r="L1069" s="5">
        <f>ohrm_timesheet_item[[#This Row],[duration]]/60/60</f>
        <v>9</v>
      </c>
      <c r="AM1069" s="5"/>
      <c r="AN1069" s="5"/>
      <c r="AO1069" s="5"/>
      <c r="AP1069" s="5"/>
      <c r="AZ1069"/>
      <c r="BA1069"/>
      <c r="BB1069"/>
      <c r="BC1069"/>
    </row>
    <row r="1070" spans="1:55" x14ac:dyDescent="0.3">
      <c r="A1070">
        <v>276</v>
      </c>
      <c r="C1070">
        <v>1085</v>
      </c>
      <c r="D1070" s="1">
        <v>44844</v>
      </c>
      <c r="E1070">
        <v>32400</v>
      </c>
      <c r="F1070">
        <v>2</v>
      </c>
      <c r="G1070">
        <v>14</v>
      </c>
      <c r="H1070">
        <v>11</v>
      </c>
      <c r="I1070" t="str">
        <f>_xlfn.XLOOKUP(ohrm_timesheet_item[[#This Row],[employee_id]],hs_hr_employee[emp_number],hs_hr_employee[Employee Name],"NF",0,1)</f>
        <v>Amol Jalda</v>
      </c>
      <c r="J1070" t="str">
        <f>_xlfn.XLOOKUP(ohrm_timesheet_item[[#This Row],[project_id]],ohrm_project[project_id],ohrm_project[name],"NF",0,1)</f>
        <v>Z210101-TEQMANTRA-ORG</v>
      </c>
      <c r="K1070" t="str">
        <f>_xlfn.XLOOKUP(ohrm_timesheet_item[[#This Row],[activity_id]],ohrm_project_activity[activity_id],ohrm_project_activity[name],"NF",0,1)</f>
        <v>Training</v>
      </c>
      <c r="L1070" s="5">
        <f>ohrm_timesheet_item[[#This Row],[duration]]/60/60</f>
        <v>9</v>
      </c>
      <c r="AM1070" s="5"/>
      <c r="AN1070" s="5"/>
      <c r="AO1070" s="5"/>
      <c r="AP1070" s="5"/>
      <c r="AZ1070"/>
      <c r="BA1070"/>
      <c r="BB1070"/>
      <c r="BC1070"/>
    </row>
    <row r="1071" spans="1:55" x14ac:dyDescent="0.3">
      <c r="A1071">
        <v>276</v>
      </c>
      <c r="C1071">
        <v>1086</v>
      </c>
      <c r="D1071" s="1">
        <v>44845</v>
      </c>
      <c r="E1071">
        <v>32400</v>
      </c>
      <c r="F1071">
        <v>2</v>
      </c>
      <c r="G1071">
        <v>14</v>
      </c>
      <c r="H1071">
        <v>11</v>
      </c>
      <c r="I1071" t="str">
        <f>_xlfn.XLOOKUP(ohrm_timesheet_item[[#This Row],[employee_id]],hs_hr_employee[emp_number],hs_hr_employee[Employee Name],"NF",0,1)</f>
        <v>Amol Jalda</v>
      </c>
      <c r="J1071" t="str">
        <f>_xlfn.XLOOKUP(ohrm_timesheet_item[[#This Row],[project_id]],ohrm_project[project_id],ohrm_project[name],"NF",0,1)</f>
        <v>Z210101-TEQMANTRA-ORG</v>
      </c>
      <c r="K1071" t="str">
        <f>_xlfn.XLOOKUP(ohrm_timesheet_item[[#This Row],[activity_id]],ohrm_project_activity[activity_id],ohrm_project_activity[name],"NF",0,1)</f>
        <v>Training</v>
      </c>
      <c r="L1071" s="5">
        <f>ohrm_timesheet_item[[#This Row],[duration]]/60/60</f>
        <v>9</v>
      </c>
      <c r="AM1071" s="5"/>
      <c r="AN1071" s="5"/>
      <c r="AO1071" s="5"/>
      <c r="AP1071" s="5"/>
      <c r="AZ1071"/>
      <c r="BA1071"/>
      <c r="BB1071"/>
      <c r="BC1071"/>
    </row>
    <row r="1072" spans="1:55" x14ac:dyDescent="0.3">
      <c r="A1072">
        <v>276</v>
      </c>
      <c r="C1072">
        <v>1087</v>
      </c>
      <c r="D1072" s="1">
        <v>44846</v>
      </c>
      <c r="E1072">
        <v>32400</v>
      </c>
      <c r="F1072">
        <v>2</v>
      </c>
      <c r="G1072">
        <v>14</v>
      </c>
      <c r="H1072">
        <v>11</v>
      </c>
      <c r="I1072" t="str">
        <f>_xlfn.XLOOKUP(ohrm_timesheet_item[[#This Row],[employee_id]],hs_hr_employee[emp_number],hs_hr_employee[Employee Name],"NF",0,1)</f>
        <v>Amol Jalda</v>
      </c>
      <c r="J1072" t="str">
        <f>_xlfn.XLOOKUP(ohrm_timesheet_item[[#This Row],[project_id]],ohrm_project[project_id],ohrm_project[name],"NF",0,1)</f>
        <v>Z210101-TEQMANTRA-ORG</v>
      </c>
      <c r="K1072" t="str">
        <f>_xlfn.XLOOKUP(ohrm_timesheet_item[[#This Row],[activity_id]],ohrm_project_activity[activity_id],ohrm_project_activity[name],"NF",0,1)</f>
        <v>Training</v>
      </c>
      <c r="L1072" s="5">
        <f>ohrm_timesheet_item[[#This Row],[duration]]/60/60</f>
        <v>9</v>
      </c>
      <c r="AM1072" s="5"/>
      <c r="AN1072" s="5"/>
      <c r="AO1072" s="5"/>
      <c r="AP1072" s="5"/>
      <c r="AZ1072"/>
      <c r="BA1072"/>
      <c r="BB1072"/>
      <c r="BC1072"/>
    </row>
    <row r="1073" spans="1:55" x14ac:dyDescent="0.3">
      <c r="A1073">
        <v>276</v>
      </c>
      <c r="C1073">
        <v>1088</v>
      </c>
      <c r="D1073" s="1">
        <v>44847</v>
      </c>
      <c r="E1073">
        <v>32400</v>
      </c>
      <c r="F1073">
        <v>2</v>
      </c>
      <c r="G1073">
        <v>14</v>
      </c>
      <c r="H1073">
        <v>11</v>
      </c>
      <c r="I1073" t="str">
        <f>_xlfn.XLOOKUP(ohrm_timesheet_item[[#This Row],[employee_id]],hs_hr_employee[emp_number],hs_hr_employee[Employee Name],"NF",0,1)</f>
        <v>Amol Jalda</v>
      </c>
      <c r="J1073" t="str">
        <f>_xlfn.XLOOKUP(ohrm_timesheet_item[[#This Row],[project_id]],ohrm_project[project_id],ohrm_project[name],"NF",0,1)</f>
        <v>Z210101-TEQMANTRA-ORG</v>
      </c>
      <c r="K1073" t="str">
        <f>_xlfn.XLOOKUP(ohrm_timesheet_item[[#This Row],[activity_id]],ohrm_project_activity[activity_id],ohrm_project_activity[name],"NF",0,1)</f>
        <v>Training</v>
      </c>
      <c r="L1073" s="5">
        <f>ohrm_timesheet_item[[#This Row],[duration]]/60/60</f>
        <v>9</v>
      </c>
      <c r="AM1073" s="5"/>
      <c r="AN1073" s="5"/>
      <c r="AO1073" s="5"/>
      <c r="AP1073" s="5"/>
      <c r="AZ1073"/>
      <c r="BA1073"/>
      <c r="BB1073"/>
      <c r="BC1073"/>
    </row>
    <row r="1074" spans="1:55" x14ac:dyDescent="0.3">
      <c r="A1074">
        <v>276</v>
      </c>
      <c r="C1074">
        <v>1089</v>
      </c>
      <c r="D1074" s="1">
        <v>44848</v>
      </c>
      <c r="E1074">
        <v>32400</v>
      </c>
      <c r="F1074">
        <v>2</v>
      </c>
      <c r="G1074">
        <v>14</v>
      </c>
      <c r="H1074">
        <v>11</v>
      </c>
      <c r="I1074" t="str">
        <f>_xlfn.XLOOKUP(ohrm_timesheet_item[[#This Row],[employee_id]],hs_hr_employee[emp_number],hs_hr_employee[Employee Name],"NF",0,1)</f>
        <v>Amol Jalda</v>
      </c>
      <c r="J1074" t="str">
        <f>_xlfn.XLOOKUP(ohrm_timesheet_item[[#This Row],[project_id]],ohrm_project[project_id],ohrm_project[name],"NF",0,1)</f>
        <v>Z210101-TEQMANTRA-ORG</v>
      </c>
      <c r="K1074" t="str">
        <f>_xlfn.XLOOKUP(ohrm_timesheet_item[[#This Row],[activity_id]],ohrm_project_activity[activity_id],ohrm_project_activity[name],"NF",0,1)</f>
        <v>Training</v>
      </c>
      <c r="L1074" s="5">
        <f>ohrm_timesheet_item[[#This Row],[duration]]/60/60</f>
        <v>9</v>
      </c>
      <c r="AM1074" s="5"/>
      <c r="AN1074" s="5"/>
      <c r="AO1074" s="5"/>
      <c r="AP1074" s="5"/>
      <c r="AZ1074"/>
      <c r="BA1074"/>
      <c r="BB1074"/>
      <c r="BC1074"/>
    </row>
    <row r="1075" spans="1:55" x14ac:dyDescent="0.3">
      <c r="A1075">
        <v>275</v>
      </c>
      <c r="C1075">
        <v>1090</v>
      </c>
      <c r="D1075" s="1">
        <v>44851</v>
      </c>
      <c r="E1075">
        <v>32400</v>
      </c>
      <c r="F1075">
        <v>2</v>
      </c>
      <c r="G1075">
        <v>14</v>
      </c>
      <c r="H1075">
        <v>11</v>
      </c>
      <c r="I1075" t="str">
        <f>_xlfn.XLOOKUP(ohrm_timesheet_item[[#This Row],[employee_id]],hs_hr_employee[emp_number],hs_hr_employee[Employee Name],"NF",0,1)</f>
        <v>Amol Jalda</v>
      </c>
      <c r="J1075" t="str">
        <f>_xlfn.XLOOKUP(ohrm_timesheet_item[[#This Row],[project_id]],ohrm_project[project_id],ohrm_project[name],"NF",0,1)</f>
        <v>Z210101-TEQMANTRA-ORG</v>
      </c>
      <c r="K1075" t="str">
        <f>_xlfn.XLOOKUP(ohrm_timesheet_item[[#This Row],[activity_id]],ohrm_project_activity[activity_id],ohrm_project_activity[name],"NF",0,1)</f>
        <v>Training</v>
      </c>
      <c r="L1075" s="5">
        <f>ohrm_timesheet_item[[#This Row],[duration]]/60/60</f>
        <v>9</v>
      </c>
      <c r="AM1075" s="5"/>
      <c r="AN1075" s="5"/>
      <c r="AO1075" s="5"/>
      <c r="AP1075" s="5"/>
      <c r="AZ1075"/>
      <c r="BA1075"/>
      <c r="BB1075"/>
      <c r="BC1075"/>
    </row>
    <row r="1076" spans="1:55" x14ac:dyDescent="0.3">
      <c r="A1076">
        <v>275</v>
      </c>
      <c r="C1076">
        <v>1091</v>
      </c>
      <c r="D1076" s="1">
        <v>44852</v>
      </c>
      <c r="E1076">
        <v>32400</v>
      </c>
      <c r="F1076">
        <v>2</v>
      </c>
      <c r="G1076">
        <v>14</v>
      </c>
      <c r="H1076">
        <v>11</v>
      </c>
      <c r="I1076" t="str">
        <f>_xlfn.XLOOKUP(ohrm_timesheet_item[[#This Row],[employee_id]],hs_hr_employee[emp_number],hs_hr_employee[Employee Name],"NF",0,1)</f>
        <v>Amol Jalda</v>
      </c>
      <c r="J1076" t="str">
        <f>_xlfn.XLOOKUP(ohrm_timesheet_item[[#This Row],[project_id]],ohrm_project[project_id],ohrm_project[name],"NF",0,1)</f>
        <v>Z210101-TEQMANTRA-ORG</v>
      </c>
      <c r="K1076" t="str">
        <f>_xlfn.XLOOKUP(ohrm_timesheet_item[[#This Row],[activity_id]],ohrm_project_activity[activity_id],ohrm_project_activity[name],"NF",0,1)</f>
        <v>Training</v>
      </c>
      <c r="L1076" s="5">
        <f>ohrm_timesheet_item[[#This Row],[duration]]/60/60</f>
        <v>9</v>
      </c>
      <c r="AM1076" s="5"/>
      <c r="AN1076" s="5"/>
      <c r="AO1076" s="5"/>
      <c r="AP1076" s="5"/>
      <c r="AZ1076"/>
      <c r="BA1076"/>
      <c r="BB1076"/>
      <c r="BC1076"/>
    </row>
    <row r="1077" spans="1:55" x14ac:dyDescent="0.3">
      <c r="A1077">
        <v>275</v>
      </c>
      <c r="C1077">
        <v>1092</v>
      </c>
      <c r="D1077" s="1">
        <v>44853</v>
      </c>
      <c r="E1077">
        <v>32400</v>
      </c>
      <c r="F1077">
        <v>2</v>
      </c>
      <c r="G1077">
        <v>14</v>
      </c>
      <c r="H1077">
        <v>11</v>
      </c>
      <c r="I1077" t="str">
        <f>_xlfn.XLOOKUP(ohrm_timesheet_item[[#This Row],[employee_id]],hs_hr_employee[emp_number],hs_hr_employee[Employee Name],"NF",0,1)</f>
        <v>Amol Jalda</v>
      </c>
      <c r="J1077" t="str">
        <f>_xlfn.XLOOKUP(ohrm_timesheet_item[[#This Row],[project_id]],ohrm_project[project_id],ohrm_project[name],"NF",0,1)</f>
        <v>Z210101-TEQMANTRA-ORG</v>
      </c>
      <c r="K1077" t="str">
        <f>_xlfn.XLOOKUP(ohrm_timesheet_item[[#This Row],[activity_id]],ohrm_project_activity[activity_id],ohrm_project_activity[name],"NF",0,1)</f>
        <v>Training</v>
      </c>
      <c r="L1077" s="5">
        <f>ohrm_timesheet_item[[#This Row],[duration]]/60/60</f>
        <v>9</v>
      </c>
      <c r="AM1077" s="5"/>
      <c r="AN1077" s="5"/>
      <c r="AO1077" s="5"/>
      <c r="AP1077" s="5"/>
      <c r="AZ1077"/>
      <c r="BA1077"/>
      <c r="BB1077"/>
      <c r="BC1077"/>
    </row>
    <row r="1078" spans="1:55" x14ac:dyDescent="0.3">
      <c r="A1078">
        <v>275</v>
      </c>
      <c r="C1078">
        <v>1093</v>
      </c>
      <c r="D1078" s="1">
        <v>44854</v>
      </c>
      <c r="E1078">
        <v>32400</v>
      </c>
      <c r="F1078">
        <v>2</v>
      </c>
      <c r="G1078">
        <v>14</v>
      </c>
      <c r="H1078">
        <v>11</v>
      </c>
      <c r="I1078" t="str">
        <f>_xlfn.XLOOKUP(ohrm_timesheet_item[[#This Row],[employee_id]],hs_hr_employee[emp_number],hs_hr_employee[Employee Name],"NF",0,1)</f>
        <v>Amol Jalda</v>
      </c>
      <c r="J1078" t="str">
        <f>_xlfn.XLOOKUP(ohrm_timesheet_item[[#This Row],[project_id]],ohrm_project[project_id],ohrm_project[name],"NF",0,1)</f>
        <v>Z210101-TEQMANTRA-ORG</v>
      </c>
      <c r="K1078" t="str">
        <f>_xlfn.XLOOKUP(ohrm_timesheet_item[[#This Row],[activity_id]],ohrm_project_activity[activity_id],ohrm_project_activity[name],"NF",0,1)</f>
        <v>Training</v>
      </c>
      <c r="L1078" s="5">
        <f>ohrm_timesheet_item[[#This Row],[duration]]/60/60</f>
        <v>9</v>
      </c>
      <c r="AM1078" s="5"/>
      <c r="AN1078" s="5"/>
      <c r="AO1078" s="5"/>
      <c r="AP1078" s="5"/>
      <c r="AZ1078"/>
      <c r="BA1078"/>
      <c r="BB1078"/>
      <c r="BC1078"/>
    </row>
    <row r="1079" spans="1:55" x14ac:dyDescent="0.3">
      <c r="A1079">
        <v>275</v>
      </c>
      <c r="C1079">
        <v>1094</v>
      </c>
      <c r="D1079" s="1">
        <v>44855</v>
      </c>
      <c r="E1079">
        <v>32400</v>
      </c>
      <c r="F1079">
        <v>2</v>
      </c>
      <c r="G1079">
        <v>14</v>
      </c>
      <c r="H1079">
        <v>11</v>
      </c>
      <c r="I1079" t="str">
        <f>_xlfn.XLOOKUP(ohrm_timesheet_item[[#This Row],[employee_id]],hs_hr_employee[emp_number],hs_hr_employee[Employee Name],"NF",0,1)</f>
        <v>Amol Jalda</v>
      </c>
      <c r="J1079" t="str">
        <f>_xlfn.XLOOKUP(ohrm_timesheet_item[[#This Row],[project_id]],ohrm_project[project_id],ohrm_project[name],"NF",0,1)</f>
        <v>Z210101-TEQMANTRA-ORG</v>
      </c>
      <c r="K1079" t="str">
        <f>_xlfn.XLOOKUP(ohrm_timesheet_item[[#This Row],[activity_id]],ohrm_project_activity[activity_id],ohrm_project_activity[name],"NF",0,1)</f>
        <v>Training</v>
      </c>
      <c r="L1079" s="5">
        <f>ohrm_timesheet_item[[#This Row],[duration]]/60/60</f>
        <v>9</v>
      </c>
      <c r="AM1079" s="5"/>
      <c r="AN1079" s="5"/>
      <c r="AO1079" s="5"/>
      <c r="AP1079" s="5"/>
      <c r="AZ1079"/>
      <c r="BA1079"/>
      <c r="BB1079"/>
      <c r="BC1079"/>
    </row>
    <row r="1080" spans="1:55" x14ac:dyDescent="0.3">
      <c r="A1080">
        <v>284</v>
      </c>
      <c r="C1080">
        <v>1095</v>
      </c>
      <c r="D1080" s="1">
        <v>44858</v>
      </c>
      <c r="E1080">
        <v>0</v>
      </c>
      <c r="F1080">
        <v>2</v>
      </c>
      <c r="G1080">
        <v>14</v>
      </c>
      <c r="H1080">
        <v>11</v>
      </c>
      <c r="I1080" t="str">
        <f>_xlfn.XLOOKUP(ohrm_timesheet_item[[#This Row],[employee_id]],hs_hr_employee[emp_number],hs_hr_employee[Employee Name],"NF",0,1)</f>
        <v>Amol Jalda</v>
      </c>
      <c r="J1080" t="str">
        <f>_xlfn.XLOOKUP(ohrm_timesheet_item[[#This Row],[project_id]],ohrm_project[project_id],ohrm_project[name],"NF",0,1)</f>
        <v>Z210101-TEQMANTRA-ORG</v>
      </c>
      <c r="K1080" t="str">
        <f>_xlfn.XLOOKUP(ohrm_timesheet_item[[#This Row],[activity_id]],ohrm_project_activity[activity_id],ohrm_project_activity[name],"NF",0,1)</f>
        <v>Training</v>
      </c>
      <c r="L1080" s="5">
        <f>ohrm_timesheet_item[[#This Row],[duration]]/60/60</f>
        <v>0</v>
      </c>
      <c r="AM1080" s="5"/>
      <c r="AN1080" s="5"/>
      <c r="AO1080" s="5"/>
      <c r="AP1080" s="5"/>
      <c r="AZ1080"/>
      <c r="BA1080"/>
      <c r="BB1080"/>
      <c r="BC1080"/>
    </row>
    <row r="1081" spans="1:55" x14ac:dyDescent="0.3">
      <c r="A1081">
        <v>284</v>
      </c>
      <c r="C1081">
        <v>1096</v>
      </c>
      <c r="D1081" s="1">
        <v>44859</v>
      </c>
      <c r="E1081">
        <v>0</v>
      </c>
      <c r="F1081">
        <v>2</v>
      </c>
      <c r="G1081">
        <v>14</v>
      </c>
      <c r="H1081">
        <v>11</v>
      </c>
      <c r="I1081" t="str">
        <f>_xlfn.XLOOKUP(ohrm_timesheet_item[[#This Row],[employee_id]],hs_hr_employee[emp_number],hs_hr_employee[Employee Name],"NF",0,1)</f>
        <v>Amol Jalda</v>
      </c>
      <c r="J1081" t="str">
        <f>_xlfn.XLOOKUP(ohrm_timesheet_item[[#This Row],[project_id]],ohrm_project[project_id],ohrm_project[name],"NF",0,1)</f>
        <v>Z210101-TEQMANTRA-ORG</v>
      </c>
      <c r="K1081" t="str">
        <f>_xlfn.XLOOKUP(ohrm_timesheet_item[[#This Row],[activity_id]],ohrm_project_activity[activity_id],ohrm_project_activity[name],"NF",0,1)</f>
        <v>Training</v>
      </c>
      <c r="L1081" s="5">
        <f>ohrm_timesheet_item[[#This Row],[duration]]/60/60</f>
        <v>0</v>
      </c>
      <c r="AM1081" s="5"/>
      <c r="AN1081" s="5"/>
      <c r="AO1081" s="5"/>
      <c r="AP1081" s="5"/>
      <c r="AZ1081"/>
      <c r="BA1081"/>
      <c r="BB1081"/>
      <c r="BC1081"/>
    </row>
    <row r="1082" spans="1:55" x14ac:dyDescent="0.3">
      <c r="A1082">
        <v>284</v>
      </c>
      <c r="C1082">
        <v>1097</v>
      </c>
      <c r="D1082" s="1">
        <v>44860</v>
      </c>
      <c r="E1082">
        <v>0</v>
      </c>
      <c r="F1082">
        <v>2</v>
      </c>
      <c r="G1082">
        <v>14</v>
      </c>
      <c r="H1082">
        <v>11</v>
      </c>
      <c r="I1082" t="str">
        <f>_xlfn.XLOOKUP(ohrm_timesheet_item[[#This Row],[employee_id]],hs_hr_employee[emp_number],hs_hr_employee[Employee Name],"NF",0,1)</f>
        <v>Amol Jalda</v>
      </c>
      <c r="J1082" t="str">
        <f>_xlfn.XLOOKUP(ohrm_timesheet_item[[#This Row],[project_id]],ohrm_project[project_id],ohrm_project[name],"NF",0,1)</f>
        <v>Z210101-TEQMANTRA-ORG</v>
      </c>
      <c r="K1082" t="str">
        <f>_xlfn.XLOOKUP(ohrm_timesheet_item[[#This Row],[activity_id]],ohrm_project_activity[activity_id],ohrm_project_activity[name],"NF",0,1)</f>
        <v>Training</v>
      </c>
      <c r="L1082" s="5">
        <f>ohrm_timesheet_item[[#This Row],[duration]]/60/60</f>
        <v>0</v>
      </c>
      <c r="AM1082" s="5"/>
      <c r="AN1082" s="5"/>
      <c r="AO1082" s="5"/>
      <c r="AP1082" s="5"/>
      <c r="AZ1082"/>
      <c r="BA1082"/>
      <c r="BB1082"/>
      <c r="BC1082"/>
    </row>
    <row r="1083" spans="1:55" x14ac:dyDescent="0.3">
      <c r="A1083">
        <v>284</v>
      </c>
      <c r="C1083">
        <v>1098</v>
      </c>
      <c r="D1083" s="1">
        <v>44861</v>
      </c>
      <c r="E1083">
        <v>32400</v>
      </c>
      <c r="F1083">
        <v>2</v>
      </c>
      <c r="G1083">
        <v>14</v>
      </c>
      <c r="H1083">
        <v>11</v>
      </c>
      <c r="I1083" t="str">
        <f>_xlfn.XLOOKUP(ohrm_timesheet_item[[#This Row],[employee_id]],hs_hr_employee[emp_number],hs_hr_employee[Employee Name],"NF",0,1)</f>
        <v>Amol Jalda</v>
      </c>
      <c r="J1083" t="str">
        <f>_xlfn.XLOOKUP(ohrm_timesheet_item[[#This Row],[project_id]],ohrm_project[project_id],ohrm_project[name],"NF",0,1)</f>
        <v>Z210101-TEQMANTRA-ORG</v>
      </c>
      <c r="K1083" t="str">
        <f>_xlfn.XLOOKUP(ohrm_timesheet_item[[#This Row],[activity_id]],ohrm_project_activity[activity_id],ohrm_project_activity[name],"NF",0,1)</f>
        <v>Training</v>
      </c>
      <c r="L1083" s="5">
        <f>ohrm_timesheet_item[[#This Row],[duration]]/60/60</f>
        <v>9</v>
      </c>
      <c r="AM1083" s="5"/>
      <c r="AN1083" s="5"/>
      <c r="AO1083" s="5"/>
      <c r="AP1083" s="5"/>
      <c r="AZ1083"/>
      <c r="BA1083"/>
      <c r="BB1083"/>
      <c r="BC1083"/>
    </row>
    <row r="1084" spans="1:55" x14ac:dyDescent="0.3">
      <c r="A1084">
        <v>284</v>
      </c>
      <c r="C1084">
        <v>1099</v>
      </c>
      <c r="D1084" s="1">
        <v>44862</v>
      </c>
      <c r="E1084">
        <v>32400</v>
      </c>
      <c r="F1084">
        <v>2</v>
      </c>
      <c r="G1084">
        <v>14</v>
      </c>
      <c r="H1084">
        <v>11</v>
      </c>
      <c r="I1084" t="str">
        <f>_xlfn.XLOOKUP(ohrm_timesheet_item[[#This Row],[employee_id]],hs_hr_employee[emp_number],hs_hr_employee[Employee Name],"NF",0,1)</f>
        <v>Amol Jalda</v>
      </c>
      <c r="J1084" t="str">
        <f>_xlfn.XLOOKUP(ohrm_timesheet_item[[#This Row],[project_id]],ohrm_project[project_id],ohrm_project[name],"NF",0,1)</f>
        <v>Z210101-TEQMANTRA-ORG</v>
      </c>
      <c r="K1084" t="str">
        <f>_xlfn.XLOOKUP(ohrm_timesheet_item[[#This Row],[activity_id]],ohrm_project_activity[activity_id],ohrm_project_activity[name],"NF",0,1)</f>
        <v>Training</v>
      </c>
      <c r="L1084" s="5">
        <f>ohrm_timesheet_item[[#This Row],[duration]]/60/60</f>
        <v>9</v>
      </c>
      <c r="AM1084" s="5"/>
      <c r="AN1084" s="5"/>
      <c r="AO1084" s="5"/>
      <c r="AP1084" s="5"/>
      <c r="AZ1084"/>
      <c r="BA1084"/>
      <c r="BB1084"/>
      <c r="BC1084"/>
    </row>
    <row r="1085" spans="1:55" x14ac:dyDescent="0.3">
      <c r="A1085">
        <v>294</v>
      </c>
      <c r="C1085">
        <v>1100</v>
      </c>
      <c r="D1085" s="1">
        <v>44865</v>
      </c>
      <c r="E1085">
        <v>32400</v>
      </c>
      <c r="F1085">
        <v>2</v>
      </c>
      <c r="G1085">
        <v>14</v>
      </c>
      <c r="H1085">
        <v>11</v>
      </c>
      <c r="I1085" t="str">
        <f>_xlfn.XLOOKUP(ohrm_timesheet_item[[#This Row],[employee_id]],hs_hr_employee[emp_number],hs_hr_employee[Employee Name],"NF",0,1)</f>
        <v>Amol Jalda</v>
      </c>
      <c r="J1085" t="str">
        <f>_xlfn.XLOOKUP(ohrm_timesheet_item[[#This Row],[project_id]],ohrm_project[project_id],ohrm_project[name],"NF",0,1)</f>
        <v>Z210101-TEQMANTRA-ORG</v>
      </c>
      <c r="K1085" t="str">
        <f>_xlfn.XLOOKUP(ohrm_timesheet_item[[#This Row],[activity_id]],ohrm_project_activity[activity_id],ohrm_project_activity[name],"NF",0,1)</f>
        <v>Training</v>
      </c>
      <c r="L1085" s="5">
        <f>ohrm_timesheet_item[[#This Row],[duration]]/60/60</f>
        <v>9</v>
      </c>
      <c r="AM1085" s="5"/>
      <c r="AN1085" s="5"/>
      <c r="AO1085" s="5"/>
      <c r="AP1085" s="5"/>
      <c r="AZ1085"/>
      <c r="BA1085"/>
      <c r="BB1085"/>
      <c r="BC1085"/>
    </row>
    <row r="1086" spans="1:55" x14ac:dyDescent="0.3">
      <c r="A1086">
        <v>294</v>
      </c>
      <c r="C1086">
        <v>1101</v>
      </c>
      <c r="D1086" s="1">
        <v>44866</v>
      </c>
      <c r="E1086">
        <v>32400</v>
      </c>
      <c r="F1086">
        <v>2</v>
      </c>
      <c r="G1086">
        <v>14</v>
      </c>
      <c r="H1086">
        <v>11</v>
      </c>
      <c r="I1086" t="str">
        <f>_xlfn.XLOOKUP(ohrm_timesheet_item[[#This Row],[employee_id]],hs_hr_employee[emp_number],hs_hr_employee[Employee Name],"NF",0,1)</f>
        <v>Amol Jalda</v>
      </c>
      <c r="J1086" t="str">
        <f>_xlfn.XLOOKUP(ohrm_timesheet_item[[#This Row],[project_id]],ohrm_project[project_id],ohrm_project[name],"NF",0,1)</f>
        <v>Z210101-TEQMANTRA-ORG</v>
      </c>
      <c r="K1086" t="str">
        <f>_xlfn.XLOOKUP(ohrm_timesheet_item[[#This Row],[activity_id]],ohrm_project_activity[activity_id],ohrm_project_activity[name],"NF",0,1)</f>
        <v>Training</v>
      </c>
      <c r="L1086" s="5">
        <f>ohrm_timesheet_item[[#This Row],[duration]]/60/60</f>
        <v>9</v>
      </c>
      <c r="AM1086" s="5"/>
      <c r="AN1086" s="5"/>
      <c r="AO1086" s="5"/>
      <c r="AP1086" s="5"/>
      <c r="AZ1086"/>
      <c r="BA1086"/>
      <c r="BB1086"/>
      <c r="BC1086"/>
    </row>
    <row r="1087" spans="1:55" x14ac:dyDescent="0.3">
      <c r="A1087">
        <v>294</v>
      </c>
      <c r="C1087">
        <v>1102</v>
      </c>
      <c r="D1087" s="1">
        <v>44867</v>
      </c>
      <c r="E1087">
        <v>32400</v>
      </c>
      <c r="F1087">
        <v>2</v>
      </c>
      <c r="G1087">
        <v>14</v>
      </c>
      <c r="H1087">
        <v>11</v>
      </c>
      <c r="I1087" t="str">
        <f>_xlfn.XLOOKUP(ohrm_timesheet_item[[#This Row],[employee_id]],hs_hr_employee[emp_number],hs_hr_employee[Employee Name],"NF",0,1)</f>
        <v>Amol Jalda</v>
      </c>
      <c r="J1087" t="str">
        <f>_xlfn.XLOOKUP(ohrm_timesheet_item[[#This Row],[project_id]],ohrm_project[project_id],ohrm_project[name],"NF",0,1)</f>
        <v>Z210101-TEQMANTRA-ORG</v>
      </c>
      <c r="K1087" t="str">
        <f>_xlfn.XLOOKUP(ohrm_timesheet_item[[#This Row],[activity_id]],ohrm_project_activity[activity_id],ohrm_project_activity[name],"NF",0,1)</f>
        <v>Training</v>
      </c>
      <c r="L1087" s="5">
        <f>ohrm_timesheet_item[[#This Row],[duration]]/60/60</f>
        <v>9</v>
      </c>
      <c r="AM1087" s="5"/>
      <c r="AN1087" s="5"/>
      <c r="AO1087" s="5"/>
      <c r="AP1087" s="5"/>
      <c r="AZ1087"/>
      <c r="BA1087"/>
      <c r="BB1087"/>
      <c r="BC1087"/>
    </row>
    <row r="1088" spans="1:55" x14ac:dyDescent="0.3">
      <c r="A1088">
        <v>294</v>
      </c>
      <c r="C1088">
        <v>1103</v>
      </c>
      <c r="D1088" s="1">
        <v>44868</v>
      </c>
      <c r="E1088">
        <v>32400</v>
      </c>
      <c r="F1088">
        <v>2</v>
      </c>
      <c r="G1088">
        <v>14</v>
      </c>
      <c r="H1088">
        <v>11</v>
      </c>
      <c r="I1088" t="str">
        <f>_xlfn.XLOOKUP(ohrm_timesheet_item[[#This Row],[employee_id]],hs_hr_employee[emp_number],hs_hr_employee[Employee Name],"NF",0,1)</f>
        <v>Amol Jalda</v>
      </c>
      <c r="J1088" t="str">
        <f>_xlfn.XLOOKUP(ohrm_timesheet_item[[#This Row],[project_id]],ohrm_project[project_id],ohrm_project[name],"NF",0,1)</f>
        <v>Z210101-TEQMANTRA-ORG</v>
      </c>
      <c r="K1088" t="str">
        <f>_xlfn.XLOOKUP(ohrm_timesheet_item[[#This Row],[activity_id]],ohrm_project_activity[activity_id],ohrm_project_activity[name],"NF",0,1)</f>
        <v>Training</v>
      </c>
      <c r="L1088" s="5">
        <f>ohrm_timesheet_item[[#This Row],[duration]]/60/60</f>
        <v>9</v>
      </c>
      <c r="AM1088" s="5"/>
      <c r="AN1088" s="5"/>
      <c r="AO1088" s="5"/>
      <c r="AP1088" s="5"/>
      <c r="AZ1088"/>
      <c r="BA1088"/>
      <c r="BB1088"/>
      <c r="BC1088"/>
    </row>
    <row r="1089" spans="1:55" x14ac:dyDescent="0.3">
      <c r="A1089">
        <v>294</v>
      </c>
      <c r="C1089">
        <v>1104</v>
      </c>
      <c r="D1089" s="1">
        <v>44869</v>
      </c>
      <c r="E1089">
        <v>0</v>
      </c>
      <c r="F1089">
        <v>2</v>
      </c>
      <c r="G1089">
        <v>14</v>
      </c>
      <c r="H1089">
        <v>11</v>
      </c>
      <c r="I1089" t="str">
        <f>_xlfn.XLOOKUP(ohrm_timesheet_item[[#This Row],[employee_id]],hs_hr_employee[emp_number],hs_hr_employee[Employee Name],"NF",0,1)</f>
        <v>Amol Jalda</v>
      </c>
      <c r="J1089" t="str">
        <f>_xlfn.XLOOKUP(ohrm_timesheet_item[[#This Row],[project_id]],ohrm_project[project_id],ohrm_project[name],"NF",0,1)</f>
        <v>Z210101-TEQMANTRA-ORG</v>
      </c>
      <c r="K1089" t="str">
        <f>_xlfn.XLOOKUP(ohrm_timesheet_item[[#This Row],[activity_id]],ohrm_project_activity[activity_id],ohrm_project_activity[name],"NF",0,1)</f>
        <v>Training</v>
      </c>
      <c r="L1089" s="5">
        <f>ohrm_timesheet_item[[#This Row],[duration]]/60/60</f>
        <v>0</v>
      </c>
      <c r="AM1089" s="5"/>
      <c r="AN1089" s="5"/>
      <c r="AO1089" s="5"/>
      <c r="AP1089" s="5"/>
      <c r="AZ1089"/>
      <c r="BA1089"/>
      <c r="BB1089"/>
      <c r="BC1089"/>
    </row>
    <row r="1090" spans="1:55" x14ac:dyDescent="0.3">
      <c r="A1090">
        <v>285</v>
      </c>
      <c r="B1090" t="s">
        <v>963</v>
      </c>
      <c r="C1090">
        <v>1105</v>
      </c>
      <c r="D1090" s="1">
        <v>44869</v>
      </c>
      <c r="E1090">
        <v>32400</v>
      </c>
      <c r="F1090">
        <v>2</v>
      </c>
      <c r="G1090">
        <v>16</v>
      </c>
      <c r="H1090">
        <v>11</v>
      </c>
      <c r="I1090" t="str">
        <f>_xlfn.XLOOKUP(ohrm_timesheet_item[[#This Row],[employee_id]],hs_hr_employee[emp_number],hs_hr_employee[Employee Name],"NF",0,1)</f>
        <v>Neha Chaudhary</v>
      </c>
      <c r="J1090" t="str">
        <f>_xlfn.XLOOKUP(ohrm_timesheet_item[[#This Row],[project_id]],ohrm_project[project_id],ohrm_project[name],"NF",0,1)</f>
        <v>Z210101-TEQMANTRA-ORG</v>
      </c>
      <c r="K1090" t="str">
        <f>_xlfn.XLOOKUP(ohrm_timesheet_item[[#This Row],[activity_id]],ohrm_project_activity[activity_id],ohrm_project_activity[name],"NF",0,1)</f>
        <v>Training</v>
      </c>
      <c r="L1090" s="5">
        <f>ohrm_timesheet_item[[#This Row],[duration]]/60/60</f>
        <v>9</v>
      </c>
      <c r="AM1090" s="5"/>
      <c r="AN1090" s="5"/>
      <c r="AO1090" s="5"/>
      <c r="AP1090" s="5"/>
      <c r="AZ1090"/>
      <c r="BA1090"/>
      <c r="BB1090"/>
      <c r="BC1090"/>
    </row>
    <row r="1091" spans="1:55" x14ac:dyDescent="0.3">
      <c r="A1091">
        <v>288</v>
      </c>
      <c r="C1091">
        <v>1106</v>
      </c>
      <c r="D1091" s="1">
        <v>44867</v>
      </c>
      <c r="E1091">
        <v>32400</v>
      </c>
      <c r="F1091">
        <v>1</v>
      </c>
      <c r="G1091">
        <v>11</v>
      </c>
      <c r="H1091">
        <v>2</v>
      </c>
      <c r="I1091" t="str">
        <f>_xlfn.XLOOKUP(ohrm_timesheet_item[[#This Row],[employee_id]],hs_hr_employee[emp_number],hs_hr_employee[Employee Name],"NF",0,1)</f>
        <v>x_Ajit Singh</v>
      </c>
      <c r="J1091" t="str">
        <f>_xlfn.XLOOKUP(ohrm_timesheet_item[[#This Row],[project_id]],ohrm_project[project_id],ohrm_project[name],"NF",0,1)</f>
        <v>C210701-P1 [AMERICANA-Phase1]</v>
      </c>
      <c r="K1091" t="str">
        <f>_xlfn.XLOOKUP(ohrm_timesheet_item[[#This Row],[activity_id]],ohrm_project_activity[activity_id],ohrm_project_activity[name],"NF",0,1)</f>
        <v>Development</v>
      </c>
      <c r="L1091" s="5">
        <f>ohrm_timesheet_item[[#This Row],[duration]]/60/60</f>
        <v>9</v>
      </c>
      <c r="AM1091" s="5"/>
      <c r="AN1091" s="5"/>
      <c r="AO1091" s="5"/>
      <c r="AP1091" s="5"/>
      <c r="AZ1091"/>
      <c r="BA1091"/>
      <c r="BB1091"/>
      <c r="BC1091"/>
    </row>
    <row r="1092" spans="1:55" x14ac:dyDescent="0.3">
      <c r="A1092">
        <v>288</v>
      </c>
      <c r="C1092">
        <v>1107</v>
      </c>
      <c r="D1092" s="1">
        <v>44868</v>
      </c>
      <c r="E1092">
        <v>32400</v>
      </c>
      <c r="F1092">
        <v>1</v>
      </c>
      <c r="G1092">
        <v>11</v>
      </c>
      <c r="H1092">
        <v>2</v>
      </c>
      <c r="I1092" t="str">
        <f>_xlfn.XLOOKUP(ohrm_timesheet_item[[#This Row],[employee_id]],hs_hr_employee[emp_number],hs_hr_employee[Employee Name],"NF",0,1)</f>
        <v>x_Ajit Singh</v>
      </c>
      <c r="J1092" t="str">
        <f>_xlfn.XLOOKUP(ohrm_timesheet_item[[#This Row],[project_id]],ohrm_project[project_id],ohrm_project[name],"NF",0,1)</f>
        <v>C210701-P1 [AMERICANA-Phase1]</v>
      </c>
      <c r="K1092" t="str">
        <f>_xlfn.XLOOKUP(ohrm_timesheet_item[[#This Row],[activity_id]],ohrm_project_activity[activity_id],ohrm_project_activity[name],"NF",0,1)</f>
        <v>Development</v>
      </c>
      <c r="L1092" s="5">
        <f>ohrm_timesheet_item[[#This Row],[duration]]/60/60</f>
        <v>9</v>
      </c>
      <c r="AM1092" s="5"/>
      <c r="AN1092" s="5"/>
      <c r="AO1092" s="5"/>
      <c r="AP1092" s="5"/>
      <c r="AZ1092"/>
      <c r="BA1092"/>
      <c r="BB1092"/>
      <c r="BC1092"/>
    </row>
    <row r="1093" spans="1:55" x14ac:dyDescent="0.3">
      <c r="A1093">
        <v>288</v>
      </c>
      <c r="C1093">
        <v>1108</v>
      </c>
      <c r="D1093" s="1">
        <v>44869</v>
      </c>
      <c r="E1093">
        <v>32400</v>
      </c>
      <c r="F1093">
        <v>1</v>
      </c>
      <c r="G1093">
        <v>11</v>
      </c>
      <c r="H1093">
        <v>2</v>
      </c>
      <c r="I1093" t="str">
        <f>_xlfn.XLOOKUP(ohrm_timesheet_item[[#This Row],[employee_id]],hs_hr_employee[emp_number],hs_hr_employee[Employee Name],"NF",0,1)</f>
        <v>x_Ajit Singh</v>
      </c>
      <c r="J1093" t="str">
        <f>_xlfn.XLOOKUP(ohrm_timesheet_item[[#This Row],[project_id]],ohrm_project[project_id],ohrm_project[name],"NF",0,1)</f>
        <v>C210701-P1 [AMERICANA-Phase1]</v>
      </c>
      <c r="K1093" t="str">
        <f>_xlfn.XLOOKUP(ohrm_timesheet_item[[#This Row],[activity_id]],ohrm_project_activity[activity_id],ohrm_project_activity[name],"NF",0,1)</f>
        <v>Development</v>
      </c>
      <c r="L1093" s="5">
        <f>ohrm_timesheet_item[[#This Row],[duration]]/60/60</f>
        <v>9</v>
      </c>
      <c r="AM1093" s="5"/>
      <c r="AN1093" s="5"/>
      <c r="AO1093" s="5"/>
      <c r="AP1093" s="5"/>
      <c r="AZ1093"/>
      <c r="BA1093"/>
      <c r="BB1093"/>
      <c r="BC1093"/>
    </row>
    <row r="1094" spans="1:55" x14ac:dyDescent="0.3">
      <c r="A1094">
        <v>298</v>
      </c>
      <c r="C1094">
        <v>1109</v>
      </c>
      <c r="D1094" s="1">
        <v>44872</v>
      </c>
      <c r="E1094">
        <v>0</v>
      </c>
      <c r="F1094">
        <v>2</v>
      </c>
      <c r="G1094">
        <v>15</v>
      </c>
      <c r="H1094">
        <v>58</v>
      </c>
      <c r="I1094" t="str">
        <f>_xlfn.XLOOKUP(ohrm_timesheet_item[[#This Row],[employee_id]],hs_hr_employee[emp_number],hs_hr_employee[Employee Name],"NF",0,1)</f>
        <v>Gaurav Kokcha</v>
      </c>
      <c r="J1094" t="str">
        <f>_xlfn.XLOOKUP(ohrm_timesheet_item[[#This Row],[project_id]],ohrm_project[project_id],ohrm_project[name],"NF",0,1)</f>
        <v>Z210101-TEQMANTRA-ORG</v>
      </c>
      <c r="K1094" t="str">
        <f>_xlfn.XLOOKUP(ohrm_timesheet_item[[#This Row],[activity_id]],ohrm_project_activity[activity_id],ohrm_project_activity[name],"NF",0,1)</f>
        <v>Staff Augmentation</v>
      </c>
      <c r="L1094" s="5">
        <f>ohrm_timesheet_item[[#This Row],[duration]]/60/60</f>
        <v>0</v>
      </c>
      <c r="AM1094" s="5"/>
      <c r="AN1094" s="5"/>
      <c r="AO1094" s="5"/>
      <c r="AP1094" s="5"/>
      <c r="AZ1094"/>
      <c r="BA1094"/>
      <c r="BB1094"/>
      <c r="BC1094"/>
    </row>
    <row r="1095" spans="1:55" x14ac:dyDescent="0.3">
      <c r="A1095">
        <v>295</v>
      </c>
      <c r="B1095" t="s">
        <v>964</v>
      </c>
      <c r="C1095">
        <v>1110</v>
      </c>
      <c r="D1095" s="1">
        <v>44872</v>
      </c>
      <c r="E1095">
        <v>32400</v>
      </c>
      <c r="F1095">
        <v>2</v>
      </c>
      <c r="G1095">
        <v>16</v>
      </c>
      <c r="H1095">
        <v>11</v>
      </c>
      <c r="I1095" t="str">
        <f>_xlfn.XLOOKUP(ohrm_timesheet_item[[#This Row],[employee_id]],hs_hr_employee[emp_number],hs_hr_employee[Employee Name],"NF",0,1)</f>
        <v>Neha Chaudhary</v>
      </c>
      <c r="J1095" t="str">
        <f>_xlfn.XLOOKUP(ohrm_timesheet_item[[#This Row],[project_id]],ohrm_project[project_id],ohrm_project[name],"NF",0,1)</f>
        <v>Z210101-TEQMANTRA-ORG</v>
      </c>
      <c r="K1095" t="str">
        <f>_xlfn.XLOOKUP(ohrm_timesheet_item[[#This Row],[activity_id]],ohrm_project_activity[activity_id],ohrm_project_activity[name],"NF",0,1)</f>
        <v>Training</v>
      </c>
      <c r="L1095" s="5">
        <f>ohrm_timesheet_item[[#This Row],[duration]]/60/60</f>
        <v>9</v>
      </c>
      <c r="AM1095" s="5"/>
      <c r="AN1095" s="5"/>
      <c r="AO1095" s="5"/>
      <c r="AP1095" s="5"/>
      <c r="AZ1095"/>
      <c r="BA1095"/>
      <c r="BB1095"/>
      <c r="BC1095"/>
    </row>
    <row r="1096" spans="1:55" x14ac:dyDescent="0.3">
      <c r="A1096">
        <v>298</v>
      </c>
      <c r="C1096">
        <v>1111</v>
      </c>
      <c r="D1096" s="1">
        <v>44873</v>
      </c>
      <c r="E1096">
        <v>18000</v>
      </c>
      <c r="F1096">
        <v>2</v>
      </c>
      <c r="G1096">
        <v>15</v>
      </c>
      <c r="H1096">
        <v>58</v>
      </c>
      <c r="I1096" t="str">
        <f>_xlfn.XLOOKUP(ohrm_timesheet_item[[#This Row],[employee_id]],hs_hr_employee[emp_number],hs_hr_employee[Employee Name],"NF",0,1)</f>
        <v>Gaurav Kokcha</v>
      </c>
      <c r="J1096" t="str">
        <f>_xlfn.XLOOKUP(ohrm_timesheet_item[[#This Row],[project_id]],ohrm_project[project_id],ohrm_project[name],"NF",0,1)</f>
        <v>Z210101-TEQMANTRA-ORG</v>
      </c>
      <c r="K1096" t="str">
        <f>_xlfn.XLOOKUP(ohrm_timesheet_item[[#This Row],[activity_id]],ohrm_project_activity[activity_id],ohrm_project_activity[name],"NF",0,1)</f>
        <v>Staff Augmentation</v>
      </c>
      <c r="L1096" s="5">
        <f>ohrm_timesheet_item[[#This Row],[duration]]/60/60</f>
        <v>5</v>
      </c>
      <c r="AM1096" s="5"/>
      <c r="AN1096" s="5"/>
      <c r="AO1096" s="5"/>
      <c r="AP1096" s="5"/>
      <c r="AZ1096"/>
      <c r="BA1096"/>
      <c r="BB1096"/>
      <c r="BC1096"/>
    </row>
    <row r="1097" spans="1:55" x14ac:dyDescent="0.3">
      <c r="A1097">
        <v>298</v>
      </c>
      <c r="C1097">
        <v>1112</v>
      </c>
      <c r="D1097" s="1">
        <v>44874</v>
      </c>
      <c r="E1097">
        <v>18000</v>
      </c>
      <c r="F1097">
        <v>2</v>
      </c>
      <c r="G1097">
        <v>15</v>
      </c>
      <c r="H1097">
        <v>58</v>
      </c>
      <c r="I1097" t="str">
        <f>_xlfn.XLOOKUP(ohrm_timesheet_item[[#This Row],[employee_id]],hs_hr_employee[emp_number],hs_hr_employee[Employee Name],"NF",0,1)</f>
        <v>Gaurav Kokcha</v>
      </c>
      <c r="J1097" t="str">
        <f>_xlfn.XLOOKUP(ohrm_timesheet_item[[#This Row],[project_id]],ohrm_project[project_id],ohrm_project[name],"NF",0,1)</f>
        <v>Z210101-TEQMANTRA-ORG</v>
      </c>
      <c r="K1097" t="str">
        <f>_xlfn.XLOOKUP(ohrm_timesheet_item[[#This Row],[activity_id]],ohrm_project_activity[activity_id],ohrm_project_activity[name],"NF",0,1)</f>
        <v>Staff Augmentation</v>
      </c>
      <c r="L1097" s="5">
        <f>ohrm_timesheet_item[[#This Row],[duration]]/60/60</f>
        <v>5</v>
      </c>
      <c r="AM1097" s="5"/>
      <c r="AN1097" s="5"/>
      <c r="AO1097" s="5"/>
      <c r="AP1097" s="5"/>
      <c r="AZ1097"/>
      <c r="BA1097"/>
      <c r="BB1097"/>
      <c r="BC1097"/>
    </row>
    <row r="1098" spans="1:55" x14ac:dyDescent="0.3">
      <c r="A1098">
        <v>298</v>
      </c>
      <c r="C1098">
        <v>1113</v>
      </c>
      <c r="D1098" s="1">
        <v>44875</v>
      </c>
      <c r="E1098">
        <v>14400</v>
      </c>
      <c r="F1098">
        <v>2</v>
      </c>
      <c r="G1098">
        <v>15</v>
      </c>
      <c r="H1098">
        <v>58</v>
      </c>
      <c r="I1098" t="str">
        <f>_xlfn.XLOOKUP(ohrm_timesheet_item[[#This Row],[employee_id]],hs_hr_employee[emp_number],hs_hr_employee[Employee Name],"NF",0,1)</f>
        <v>Gaurav Kokcha</v>
      </c>
      <c r="J1098" t="str">
        <f>_xlfn.XLOOKUP(ohrm_timesheet_item[[#This Row],[project_id]],ohrm_project[project_id],ohrm_project[name],"NF",0,1)</f>
        <v>Z210101-TEQMANTRA-ORG</v>
      </c>
      <c r="K1098" t="str">
        <f>_xlfn.XLOOKUP(ohrm_timesheet_item[[#This Row],[activity_id]],ohrm_project_activity[activity_id],ohrm_project_activity[name],"NF",0,1)</f>
        <v>Staff Augmentation</v>
      </c>
      <c r="L1098" s="5">
        <f>ohrm_timesheet_item[[#This Row],[duration]]/60/60</f>
        <v>4</v>
      </c>
      <c r="AM1098" s="5"/>
      <c r="AN1098" s="5"/>
      <c r="AO1098" s="5"/>
      <c r="AP1098" s="5"/>
      <c r="AZ1098"/>
      <c r="BA1098"/>
      <c r="BB1098"/>
      <c r="BC1098"/>
    </row>
    <row r="1099" spans="1:55" x14ac:dyDescent="0.3">
      <c r="A1099">
        <v>298</v>
      </c>
      <c r="C1099">
        <v>1114</v>
      </c>
      <c r="D1099" s="1">
        <v>44876</v>
      </c>
      <c r="E1099">
        <v>21600</v>
      </c>
      <c r="F1099">
        <v>2</v>
      </c>
      <c r="G1099">
        <v>15</v>
      </c>
      <c r="H1099">
        <v>58</v>
      </c>
      <c r="I1099" t="str">
        <f>_xlfn.XLOOKUP(ohrm_timesheet_item[[#This Row],[employee_id]],hs_hr_employee[emp_number],hs_hr_employee[Employee Name],"NF",0,1)</f>
        <v>Gaurav Kokcha</v>
      </c>
      <c r="J1099" t="str">
        <f>_xlfn.XLOOKUP(ohrm_timesheet_item[[#This Row],[project_id]],ohrm_project[project_id],ohrm_project[name],"NF",0,1)</f>
        <v>Z210101-TEQMANTRA-ORG</v>
      </c>
      <c r="K1099" t="str">
        <f>_xlfn.XLOOKUP(ohrm_timesheet_item[[#This Row],[activity_id]],ohrm_project_activity[activity_id],ohrm_project_activity[name],"NF",0,1)</f>
        <v>Staff Augmentation</v>
      </c>
      <c r="L1099" s="5">
        <f>ohrm_timesheet_item[[#This Row],[duration]]/60/60</f>
        <v>6</v>
      </c>
      <c r="AM1099" s="5"/>
      <c r="AN1099" s="5"/>
      <c r="AO1099" s="5"/>
      <c r="AP1099" s="5"/>
      <c r="AZ1099"/>
      <c r="BA1099"/>
      <c r="BB1099"/>
      <c r="BC1099"/>
    </row>
    <row r="1100" spans="1:55" x14ac:dyDescent="0.3">
      <c r="A1100">
        <v>295</v>
      </c>
      <c r="B1100" t="s">
        <v>965</v>
      </c>
      <c r="C1100">
        <v>1115</v>
      </c>
      <c r="D1100" s="1">
        <v>44876</v>
      </c>
      <c r="E1100">
        <v>32400</v>
      </c>
      <c r="F1100">
        <v>2</v>
      </c>
      <c r="G1100">
        <v>16</v>
      </c>
      <c r="H1100">
        <v>11</v>
      </c>
      <c r="I1100" t="str">
        <f>_xlfn.XLOOKUP(ohrm_timesheet_item[[#This Row],[employee_id]],hs_hr_employee[emp_number],hs_hr_employee[Employee Name],"NF",0,1)</f>
        <v>Neha Chaudhary</v>
      </c>
      <c r="J1100" t="str">
        <f>_xlfn.XLOOKUP(ohrm_timesheet_item[[#This Row],[project_id]],ohrm_project[project_id],ohrm_project[name],"NF",0,1)</f>
        <v>Z210101-TEQMANTRA-ORG</v>
      </c>
      <c r="K1100" t="str">
        <f>_xlfn.XLOOKUP(ohrm_timesheet_item[[#This Row],[activity_id]],ohrm_project_activity[activity_id],ohrm_project_activity[name],"NF",0,1)</f>
        <v>Training</v>
      </c>
      <c r="L1100" s="5">
        <f>ohrm_timesheet_item[[#This Row],[duration]]/60/60</f>
        <v>9</v>
      </c>
      <c r="AM1100" s="5"/>
      <c r="AN1100" s="5"/>
      <c r="AO1100" s="5"/>
      <c r="AP1100" s="5"/>
      <c r="AZ1100"/>
      <c r="BA1100"/>
      <c r="BB1100"/>
      <c r="BC1100"/>
    </row>
    <row r="1101" spans="1:55" x14ac:dyDescent="0.3">
      <c r="A1101">
        <v>295</v>
      </c>
      <c r="B1101" t="s">
        <v>964</v>
      </c>
      <c r="C1101">
        <v>1116</v>
      </c>
      <c r="D1101" s="1">
        <v>44875</v>
      </c>
      <c r="E1101">
        <v>32400</v>
      </c>
      <c r="F1101">
        <v>2</v>
      </c>
      <c r="G1101">
        <v>16</v>
      </c>
      <c r="H1101">
        <v>11</v>
      </c>
      <c r="I1101" t="str">
        <f>_xlfn.XLOOKUP(ohrm_timesheet_item[[#This Row],[employee_id]],hs_hr_employee[emp_number],hs_hr_employee[Employee Name],"NF",0,1)</f>
        <v>Neha Chaudhary</v>
      </c>
      <c r="J1101" t="str">
        <f>_xlfn.XLOOKUP(ohrm_timesheet_item[[#This Row],[project_id]],ohrm_project[project_id],ohrm_project[name],"NF",0,1)</f>
        <v>Z210101-TEQMANTRA-ORG</v>
      </c>
      <c r="K1101" t="str">
        <f>_xlfn.XLOOKUP(ohrm_timesheet_item[[#This Row],[activity_id]],ohrm_project_activity[activity_id],ohrm_project_activity[name],"NF",0,1)</f>
        <v>Training</v>
      </c>
      <c r="L1101" s="5">
        <f>ohrm_timesheet_item[[#This Row],[duration]]/60/60</f>
        <v>9</v>
      </c>
      <c r="AM1101" s="5"/>
      <c r="AN1101" s="5"/>
      <c r="AO1101" s="5"/>
      <c r="AP1101" s="5"/>
      <c r="AZ1101"/>
      <c r="BA1101"/>
      <c r="BB1101"/>
      <c r="BC1101"/>
    </row>
    <row r="1102" spans="1:55" x14ac:dyDescent="0.3">
      <c r="A1102">
        <v>295</v>
      </c>
      <c r="C1102">
        <v>1117</v>
      </c>
      <c r="D1102" s="1">
        <v>44873</v>
      </c>
      <c r="E1102">
        <v>32400</v>
      </c>
      <c r="F1102">
        <v>2</v>
      </c>
      <c r="G1102">
        <v>16</v>
      </c>
      <c r="H1102">
        <v>11</v>
      </c>
      <c r="I1102" t="str">
        <f>_xlfn.XLOOKUP(ohrm_timesheet_item[[#This Row],[employee_id]],hs_hr_employee[emp_number],hs_hr_employee[Employee Name],"NF",0,1)</f>
        <v>Neha Chaudhary</v>
      </c>
      <c r="J1102" t="str">
        <f>_xlfn.XLOOKUP(ohrm_timesheet_item[[#This Row],[project_id]],ohrm_project[project_id],ohrm_project[name],"NF",0,1)</f>
        <v>Z210101-TEQMANTRA-ORG</v>
      </c>
      <c r="K1102" t="str">
        <f>_xlfn.XLOOKUP(ohrm_timesheet_item[[#This Row],[activity_id]],ohrm_project_activity[activity_id],ohrm_project_activity[name],"NF",0,1)</f>
        <v>Training</v>
      </c>
      <c r="L1102" s="5">
        <f>ohrm_timesheet_item[[#This Row],[duration]]/60/60</f>
        <v>9</v>
      </c>
      <c r="AM1102" s="5"/>
      <c r="AN1102" s="5"/>
      <c r="AO1102" s="5"/>
      <c r="AP1102" s="5"/>
      <c r="AZ1102"/>
      <c r="BA1102"/>
      <c r="BB1102"/>
      <c r="BC1102"/>
    </row>
    <row r="1103" spans="1:55" x14ac:dyDescent="0.3">
      <c r="A1103">
        <v>295</v>
      </c>
      <c r="C1103">
        <v>1118</v>
      </c>
      <c r="D1103" s="1">
        <v>44874</v>
      </c>
      <c r="E1103">
        <v>32400</v>
      </c>
      <c r="F1103">
        <v>2</v>
      </c>
      <c r="G1103">
        <v>16</v>
      </c>
      <c r="H1103">
        <v>11</v>
      </c>
      <c r="I1103" t="str">
        <f>_xlfn.XLOOKUP(ohrm_timesheet_item[[#This Row],[employee_id]],hs_hr_employee[emp_number],hs_hr_employee[Employee Name],"NF",0,1)</f>
        <v>Neha Chaudhary</v>
      </c>
      <c r="J1103" t="str">
        <f>_xlfn.XLOOKUP(ohrm_timesheet_item[[#This Row],[project_id]],ohrm_project[project_id],ohrm_project[name],"NF",0,1)</f>
        <v>Z210101-TEQMANTRA-ORG</v>
      </c>
      <c r="K1103" t="str">
        <f>_xlfn.XLOOKUP(ohrm_timesheet_item[[#This Row],[activity_id]],ohrm_project_activity[activity_id],ohrm_project_activity[name],"NF",0,1)</f>
        <v>Training</v>
      </c>
      <c r="L1103" s="5">
        <f>ohrm_timesheet_item[[#This Row],[duration]]/60/60</f>
        <v>9</v>
      </c>
      <c r="AM1103" s="5"/>
      <c r="AN1103" s="5"/>
      <c r="AO1103" s="5"/>
      <c r="AP1103" s="5"/>
      <c r="AZ1103"/>
      <c r="BA1103"/>
      <c r="BB1103"/>
      <c r="BC1103"/>
    </row>
    <row r="1104" spans="1:55" x14ac:dyDescent="0.3">
      <c r="A1104">
        <v>299</v>
      </c>
      <c r="C1104">
        <v>1119</v>
      </c>
      <c r="D1104" s="1">
        <v>44879</v>
      </c>
      <c r="E1104">
        <v>14400</v>
      </c>
      <c r="F1104">
        <v>2</v>
      </c>
      <c r="G1104">
        <v>15</v>
      </c>
      <c r="H1104">
        <v>58</v>
      </c>
      <c r="I1104" t="str">
        <f>_xlfn.XLOOKUP(ohrm_timesheet_item[[#This Row],[employee_id]],hs_hr_employee[emp_number],hs_hr_employee[Employee Name],"NF",0,1)</f>
        <v>Gaurav Kokcha</v>
      </c>
      <c r="J1104" t="str">
        <f>_xlfn.XLOOKUP(ohrm_timesheet_item[[#This Row],[project_id]],ohrm_project[project_id],ohrm_project[name],"NF",0,1)</f>
        <v>Z210101-TEQMANTRA-ORG</v>
      </c>
      <c r="K1104" t="str">
        <f>_xlfn.XLOOKUP(ohrm_timesheet_item[[#This Row],[activity_id]],ohrm_project_activity[activity_id],ohrm_project_activity[name],"NF",0,1)</f>
        <v>Staff Augmentation</v>
      </c>
      <c r="L1104" s="5">
        <f>ohrm_timesheet_item[[#This Row],[duration]]/60/60</f>
        <v>4</v>
      </c>
      <c r="AM1104" s="5"/>
      <c r="AN1104" s="5"/>
      <c r="AO1104" s="5"/>
      <c r="AP1104" s="5"/>
      <c r="AZ1104"/>
      <c r="BA1104"/>
      <c r="BB1104"/>
      <c r="BC1104"/>
    </row>
    <row r="1105" spans="1:55" x14ac:dyDescent="0.3">
      <c r="A1105">
        <v>299</v>
      </c>
      <c r="C1105">
        <v>1120</v>
      </c>
      <c r="D1105" s="1">
        <v>44880</v>
      </c>
      <c r="E1105">
        <v>21600</v>
      </c>
      <c r="F1105">
        <v>2</v>
      </c>
      <c r="G1105">
        <v>15</v>
      </c>
      <c r="H1105">
        <v>58</v>
      </c>
      <c r="I1105" t="str">
        <f>_xlfn.XLOOKUP(ohrm_timesheet_item[[#This Row],[employee_id]],hs_hr_employee[emp_number],hs_hr_employee[Employee Name],"NF",0,1)</f>
        <v>Gaurav Kokcha</v>
      </c>
      <c r="J1105" t="str">
        <f>_xlfn.XLOOKUP(ohrm_timesheet_item[[#This Row],[project_id]],ohrm_project[project_id],ohrm_project[name],"NF",0,1)</f>
        <v>Z210101-TEQMANTRA-ORG</v>
      </c>
      <c r="K1105" t="str">
        <f>_xlfn.XLOOKUP(ohrm_timesheet_item[[#This Row],[activity_id]],ohrm_project_activity[activity_id],ohrm_project_activity[name],"NF",0,1)</f>
        <v>Staff Augmentation</v>
      </c>
      <c r="L1105" s="5">
        <f>ohrm_timesheet_item[[#This Row],[duration]]/60/60</f>
        <v>6</v>
      </c>
      <c r="AM1105" s="5"/>
      <c r="AN1105" s="5"/>
      <c r="AO1105" s="5"/>
      <c r="AP1105" s="5"/>
      <c r="AZ1105"/>
      <c r="BA1105"/>
      <c r="BB1105"/>
      <c r="BC1105"/>
    </row>
    <row r="1106" spans="1:55" x14ac:dyDescent="0.3">
      <c r="A1106">
        <v>300</v>
      </c>
      <c r="C1106">
        <v>1121</v>
      </c>
      <c r="D1106" s="1">
        <v>44879</v>
      </c>
      <c r="E1106">
        <v>32400</v>
      </c>
      <c r="F1106">
        <v>2</v>
      </c>
      <c r="G1106">
        <v>16</v>
      </c>
      <c r="H1106">
        <v>11</v>
      </c>
      <c r="I1106" t="str">
        <f>_xlfn.XLOOKUP(ohrm_timesheet_item[[#This Row],[employee_id]],hs_hr_employee[emp_number],hs_hr_employee[Employee Name],"NF",0,1)</f>
        <v>Neha Chaudhary</v>
      </c>
      <c r="J1106" t="str">
        <f>_xlfn.XLOOKUP(ohrm_timesheet_item[[#This Row],[project_id]],ohrm_project[project_id],ohrm_project[name],"NF",0,1)</f>
        <v>Z210101-TEQMANTRA-ORG</v>
      </c>
      <c r="K1106" t="str">
        <f>_xlfn.XLOOKUP(ohrm_timesheet_item[[#This Row],[activity_id]],ohrm_project_activity[activity_id],ohrm_project_activity[name],"NF",0,1)</f>
        <v>Training</v>
      </c>
      <c r="L1106" s="5">
        <f>ohrm_timesheet_item[[#This Row],[duration]]/60/60</f>
        <v>9</v>
      </c>
      <c r="AM1106" s="5"/>
      <c r="AN1106" s="5"/>
      <c r="AO1106" s="5"/>
      <c r="AP1106" s="5"/>
      <c r="AZ1106"/>
      <c r="BA1106"/>
      <c r="BB1106"/>
      <c r="BC1106"/>
    </row>
    <row r="1107" spans="1:55" x14ac:dyDescent="0.3">
      <c r="A1107">
        <v>300</v>
      </c>
      <c r="C1107">
        <v>1122</v>
      </c>
      <c r="D1107" s="1">
        <v>44880</v>
      </c>
      <c r="E1107">
        <v>32400</v>
      </c>
      <c r="F1107">
        <v>2</v>
      </c>
      <c r="G1107">
        <v>16</v>
      </c>
      <c r="H1107">
        <v>11</v>
      </c>
      <c r="I1107" t="str">
        <f>_xlfn.XLOOKUP(ohrm_timesheet_item[[#This Row],[employee_id]],hs_hr_employee[emp_number],hs_hr_employee[Employee Name],"NF",0,1)</f>
        <v>Neha Chaudhary</v>
      </c>
      <c r="J1107" t="str">
        <f>_xlfn.XLOOKUP(ohrm_timesheet_item[[#This Row],[project_id]],ohrm_project[project_id],ohrm_project[name],"NF",0,1)</f>
        <v>Z210101-TEQMANTRA-ORG</v>
      </c>
      <c r="K1107" t="str">
        <f>_xlfn.XLOOKUP(ohrm_timesheet_item[[#This Row],[activity_id]],ohrm_project_activity[activity_id],ohrm_project_activity[name],"NF",0,1)</f>
        <v>Training</v>
      </c>
      <c r="L1107" s="5">
        <f>ohrm_timesheet_item[[#This Row],[duration]]/60/60</f>
        <v>9</v>
      </c>
      <c r="AM1107" s="5"/>
      <c r="AN1107" s="5"/>
      <c r="AO1107" s="5"/>
      <c r="AP1107" s="5"/>
      <c r="AZ1107"/>
      <c r="BA1107"/>
      <c r="BB1107"/>
      <c r="BC1107"/>
    </row>
    <row r="1108" spans="1:55" x14ac:dyDescent="0.3">
      <c r="A1108">
        <v>299</v>
      </c>
      <c r="C1108">
        <v>1123</v>
      </c>
      <c r="D1108" s="1">
        <v>44881</v>
      </c>
      <c r="E1108">
        <v>25200</v>
      </c>
      <c r="F1108">
        <v>2</v>
      </c>
      <c r="G1108">
        <v>15</v>
      </c>
      <c r="H1108">
        <v>58</v>
      </c>
      <c r="I1108" t="str">
        <f>_xlfn.XLOOKUP(ohrm_timesheet_item[[#This Row],[employee_id]],hs_hr_employee[emp_number],hs_hr_employee[Employee Name],"NF",0,1)</f>
        <v>Gaurav Kokcha</v>
      </c>
      <c r="J1108" t="str">
        <f>_xlfn.XLOOKUP(ohrm_timesheet_item[[#This Row],[project_id]],ohrm_project[project_id],ohrm_project[name],"NF",0,1)</f>
        <v>Z210101-TEQMANTRA-ORG</v>
      </c>
      <c r="K1108" t="str">
        <f>_xlfn.XLOOKUP(ohrm_timesheet_item[[#This Row],[activity_id]],ohrm_project_activity[activity_id],ohrm_project_activity[name],"NF",0,1)</f>
        <v>Staff Augmentation</v>
      </c>
      <c r="L1108" s="5">
        <f>ohrm_timesheet_item[[#This Row],[duration]]/60/60</f>
        <v>7</v>
      </c>
      <c r="AM1108" s="5"/>
      <c r="AN1108" s="5"/>
      <c r="AO1108" s="5"/>
      <c r="AP1108" s="5"/>
      <c r="AZ1108"/>
      <c r="BA1108"/>
      <c r="BB1108"/>
      <c r="BC1108"/>
    </row>
    <row r="1109" spans="1:55" x14ac:dyDescent="0.3">
      <c r="A1109">
        <v>299</v>
      </c>
      <c r="C1109">
        <v>1124</v>
      </c>
      <c r="D1109" s="1">
        <v>44882</v>
      </c>
      <c r="E1109">
        <v>18000</v>
      </c>
      <c r="F1109">
        <v>2</v>
      </c>
      <c r="G1109">
        <v>15</v>
      </c>
      <c r="H1109">
        <v>58</v>
      </c>
      <c r="I1109" t="str">
        <f>_xlfn.XLOOKUP(ohrm_timesheet_item[[#This Row],[employee_id]],hs_hr_employee[emp_number],hs_hr_employee[Employee Name],"NF",0,1)</f>
        <v>Gaurav Kokcha</v>
      </c>
      <c r="J1109" t="str">
        <f>_xlfn.XLOOKUP(ohrm_timesheet_item[[#This Row],[project_id]],ohrm_project[project_id],ohrm_project[name],"NF",0,1)</f>
        <v>Z210101-TEQMANTRA-ORG</v>
      </c>
      <c r="K1109" t="str">
        <f>_xlfn.XLOOKUP(ohrm_timesheet_item[[#This Row],[activity_id]],ohrm_project_activity[activity_id],ohrm_project_activity[name],"NF",0,1)</f>
        <v>Staff Augmentation</v>
      </c>
      <c r="L1109" s="5">
        <f>ohrm_timesheet_item[[#This Row],[duration]]/60/60</f>
        <v>5</v>
      </c>
      <c r="AM1109" s="5"/>
      <c r="AN1109" s="5"/>
      <c r="AO1109" s="5"/>
      <c r="AP1109" s="5"/>
      <c r="AZ1109"/>
      <c r="BA1109"/>
      <c r="BB1109"/>
      <c r="BC1109"/>
    </row>
    <row r="1110" spans="1:55" x14ac:dyDescent="0.3">
      <c r="A1110">
        <v>300</v>
      </c>
      <c r="C1110">
        <v>1125</v>
      </c>
      <c r="D1110" s="1">
        <v>44881</v>
      </c>
      <c r="E1110">
        <v>32400</v>
      </c>
      <c r="F1110">
        <v>2</v>
      </c>
      <c r="G1110">
        <v>16</v>
      </c>
      <c r="H1110">
        <v>11</v>
      </c>
      <c r="I1110" t="str">
        <f>_xlfn.XLOOKUP(ohrm_timesheet_item[[#This Row],[employee_id]],hs_hr_employee[emp_number],hs_hr_employee[Employee Name],"NF",0,1)</f>
        <v>Neha Chaudhary</v>
      </c>
      <c r="J1110" t="str">
        <f>_xlfn.XLOOKUP(ohrm_timesheet_item[[#This Row],[project_id]],ohrm_project[project_id],ohrm_project[name],"NF",0,1)</f>
        <v>Z210101-TEQMANTRA-ORG</v>
      </c>
      <c r="K1110" t="str">
        <f>_xlfn.XLOOKUP(ohrm_timesheet_item[[#This Row],[activity_id]],ohrm_project_activity[activity_id],ohrm_project_activity[name],"NF",0,1)</f>
        <v>Training</v>
      </c>
      <c r="L1110" s="5">
        <f>ohrm_timesheet_item[[#This Row],[duration]]/60/60</f>
        <v>9</v>
      </c>
      <c r="AM1110" s="5"/>
      <c r="AN1110" s="5"/>
      <c r="AO1110" s="5"/>
      <c r="AP1110" s="5"/>
      <c r="AZ1110"/>
      <c r="BA1110"/>
      <c r="BB1110"/>
      <c r="BC1110"/>
    </row>
    <row r="1111" spans="1:55" x14ac:dyDescent="0.3">
      <c r="A1111">
        <v>300</v>
      </c>
      <c r="C1111">
        <v>1126</v>
      </c>
      <c r="D1111" s="1">
        <v>44882</v>
      </c>
      <c r="E1111">
        <v>32400</v>
      </c>
      <c r="F1111">
        <v>2</v>
      </c>
      <c r="G1111">
        <v>16</v>
      </c>
      <c r="H1111">
        <v>11</v>
      </c>
      <c r="I1111" t="str">
        <f>_xlfn.XLOOKUP(ohrm_timesheet_item[[#This Row],[employee_id]],hs_hr_employee[emp_number],hs_hr_employee[Employee Name],"NF",0,1)</f>
        <v>Neha Chaudhary</v>
      </c>
      <c r="J1111" t="str">
        <f>_xlfn.XLOOKUP(ohrm_timesheet_item[[#This Row],[project_id]],ohrm_project[project_id],ohrm_project[name],"NF",0,1)</f>
        <v>Z210101-TEQMANTRA-ORG</v>
      </c>
      <c r="K1111" t="str">
        <f>_xlfn.XLOOKUP(ohrm_timesheet_item[[#This Row],[activity_id]],ohrm_project_activity[activity_id],ohrm_project_activity[name],"NF",0,1)</f>
        <v>Training</v>
      </c>
      <c r="L1111" s="5">
        <f>ohrm_timesheet_item[[#This Row],[duration]]/60/60</f>
        <v>9</v>
      </c>
      <c r="AM1111" s="5"/>
      <c r="AN1111" s="5"/>
      <c r="AO1111" s="5"/>
      <c r="AP1111" s="5"/>
      <c r="AZ1111"/>
      <c r="BA1111"/>
      <c r="BB1111"/>
      <c r="BC1111"/>
    </row>
    <row r="1112" spans="1:55" x14ac:dyDescent="0.3">
      <c r="A1112">
        <v>300</v>
      </c>
      <c r="C1112">
        <v>1127</v>
      </c>
      <c r="D1112" s="1">
        <v>44883</v>
      </c>
      <c r="E1112">
        <v>32400</v>
      </c>
      <c r="F1112">
        <v>2</v>
      </c>
      <c r="G1112">
        <v>16</v>
      </c>
      <c r="H1112">
        <v>11</v>
      </c>
      <c r="I1112" t="str">
        <f>_xlfn.XLOOKUP(ohrm_timesheet_item[[#This Row],[employee_id]],hs_hr_employee[emp_number],hs_hr_employee[Employee Name],"NF",0,1)</f>
        <v>Neha Chaudhary</v>
      </c>
      <c r="J1112" t="str">
        <f>_xlfn.XLOOKUP(ohrm_timesheet_item[[#This Row],[project_id]],ohrm_project[project_id],ohrm_project[name],"NF",0,1)</f>
        <v>Z210101-TEQMANTRA-ORG</v>
      </c>
      <c r="K1112" t="str">
        <f>_xlfn.XLOOKUP(ohrm_timesheet_item[[#This Row],[activity_id]],ohrm_project_activity[activity_id],ohrm_project_activity[name],"NF",0,1)</f>
        <v>Training</v>
      </c>
      <c r="L1112" s="5">
        <f>ohrm_timesheet_item[[#This Row],[duration]]/60/60</f>
        <v>9</v>
      </c>
      <c r="AM1112" s="5"/>
      <c r="AN1112" s="5"/>
      <c r="AO1112" s="5"/>
      <c r="AP1112" s="5"/>
      <c r="AZ1112"/>
      <c r="BA1112"/>
      <c r="BB1112"/>
      <c r="BC1112"/>
    </row>
    <row r="1113" spans="1:55" x14ac:dyDescent="0.3">
      <c r="A1113">
        <v>299</v>
      </c>
      <c r="C1113">
        <v>1128</v>
      </c>
      <c r="D1113" s="1">
        <v>44883</v>
      </c>
      <c r="E1113">
        <v>21600</v>
      </c>
      <c r="F1113">
        <v>2</v>
      </c>
      <c r="G1113">
        <v>15</v>
      </c>
      <c r="H1113">
        <v>58</v>
      </c>
      <c r="I1113" t="str">
        <f>_xlfn.XLOOKUP(ohrm_timesheet_item[[#This Row],[employee_id]],hs_hr_employee[emp_number],hs_hr_employee[Employee Name],"NF",0,1)</f>
        <v>Gaurav Kokcha</v>
      </c>
      <c r="J1113" t="str">
        <f>_xlfn.XLOOKUP(ohrm_timesheet_item[[#This Row],[project_id]],ohrm_project[project_id],ohrm_project[name],"NF",0,1)</f>
        <v>Z210101-TEQMANTRA-ORG</v>
      </c>
      <c r="K1113" t="str">
        <f>_xlfn.XLOOKUP(ohrm_timesheet_item[[#This Row],[activity_id]],ohrm_project_activity[activity_id],ohrm_project_activity[name],"NF",0,1)</f>
        <v>Staff Augmentation</v>
      </c>
      <c r="L1113" s="5">
        <f>ohrm_timesheet_item[[#This Row],[duration]]/60/60</f>
        <v>6</v>
      </c>
      <c r="AM1113" s="5"/>
      <c r="AN1113" s="5"/>
      <c r="AO1113" s="5"/>
      <c r="AP1113" s="5"/>
      <c r="AZ1113"/>
      <c r="BA1113"/>
      <c r="BB1113"/>
      <c r="BC1113"/>
    </row>
    <row r="1114" spans="1:55" x14ac:dyDescent="0.3">
      <c r="A1114">
        <v>302</v>
      </c>
      <c r="C1114">
        <v>1129</v>
      </c>
      <c r="D1114" s="1">
        <v>44886</v>
      </c>
      <c r="E1114">
        <v>25200</v>
      </c>
      <c r="F1114">
        <v>2</v>
      </c>
      <c r="G1114">
        <v>15</v>
      </c>
      <c r="H1114">
        <v>58</v>
      </c>
      <c r="I1114" t="str">
        <f>_xlfn.XLOOKUP(ohrm_timesheet_item[[#This Row],[employee_id]],hs_hr_employee[emp_number],hs_hr_employee[Employee Name],"NF",0,1)</f>
        <v>Gaurav Kokcha</v>
      </c>
      <c r="J1114" t="str">
        <f>_xlfn.XLOOKUP(ohrm_timesheet_item[[#This Row],[project_id]],ohrm_project[project_id],ohrm_project[name],"NF",0,1)</f>
        <v>Z210101-TEQMANTRA-ORG</v>
      </c>
      <c r="K1114" t="str">
        <f>_xlfn.XLOOKUP(ohrm_timesheet_item[[#This Row],[activity_id]],ohrm_project_activity[activity_id],ohrm_project_activity[name],"NF",0,1)</f>
        <v>Staff Augmentation</v>
      </c>
      <c r="L1114" s="5">
        <f>ohrm_timesheet_item[[#This Row],[duration]]/60/60</f>
        <v>7</v>
      </c>
      <c r="AM1114" s="5"/>
      <c r="AN1114" s="5"/>
      <c r="AO1114" s="5"/>
      <c r="AP1114" s="5"/>
      <c r="AZ1114"/>
      <c r="BA1114"/>
      <c r="BB1114"/>
      <c r="BC1114"/>
    </row>
    <row r="1115" spans="1:55" x14ac:dyDescent="0.3">
      <c r="A1115">
        <v>303</v>
      </c>
      <c r="C1115">
        <v>1130</v>
      </c>
      <c r="D1115" s="1">
        <v>44886</v>
      </c>
      <c r="E1115">
        <v>32400</v>
      </c>
      <c r="F1115">
        <v>2</v>
      </c>
      <c r="G1115">
        <v>16</v>
      </c>
      <c r="H1115">
        <v>9</v>
      </c>
      <c r="I1115" t="str">
        <f>_xlfn.XLOOKUP(ohrm_timesheet_item[[#This Row],[employee_id]],hs_hr_employee[emp_number],hs_hr_employee[Employee Name],"NF",0,1)</f>
        <v>Neha Chaudhary</v>
      </c>
      <c r="J1115" t="str">
        <f>_xlfn.XLOOKUP(ohrm_timesheet_item[[#This Row],[project_id]],ohrm_project[project_id],ohrm_project[name],"NF",0,1)</f>
        <v>Z210101-TEQMANTRA-ORG</v>
      </c>
      <c r="K1115" t="str">
        <f>_xlfn.XLOOKUP(ohrm_timesheet_item[[#This Row],[activity_id]],ohrm_project_activity[activity_id],ohrm_project_activity[name],"NF",0,1)</f>
        <v>Continuous Improvement</v>
      </c>
      <c r="L1115" s="5">
        <f>ohrm_timesheet_item[[#This Row],[duration]]/60/60</f>
        <v>9</v>
      </c>
      <c r="AM1115" s="5"/>
      <c r="AN1115" s="5"/>
      <c r="AO1115" s="5"/>
      <c r="AP1115" s="5"/>
      <c r="AZ1115"/>
      <c r="BA1115"/>
      <c r="BB1115"/>
      <c r="BC1115"/>
    </row>
    <row r="1116" spans="1:55" x14ac:dyDescent="0.3">
      <c r="A1116">
        <v>303</v>
      </c>
      <c r="C1116">
        <v>1131</v>
      </c>
      <c r="D1116" s="1">
        <v>44887</v>
      </c>
      <c r="E1116">
        <v>32400</v>
      </c>
      <c r="F1116">
        <v>2</v>
      </c>
      <c r="G1116">
        <v>16</v>
      </c>
      <c r="H1116">
        <v>9</v>
      </c>
      <c r="I1116" t="str">
        <f>_xlfn.XLOOKUP(ohrm_timesheet_item[[#This Row],[employee_id]],hs_hr_employee[emp_number],hs_hr_employee[Employee Name],"NF",0,1)</f>
        <v>Neha Chaudhary</v>
      </c>
      <c r="J1116" t="str">
        <f>_xlfn.XLOOKUP(ohrm_timesheet_item[[#This Row],[project_id]],ohrm_project[project_id],ohrm_project[name],"NF",0,1)</f>
        <v>Z210101-TEQMANTRA-ORG</v>
      </c>
      <c r="K1116" t="str">
        <f>_xlfn.XLOOKUP(ohrm_timesheet_item[[#This Row],[activity_id]],ohrm_project_activity[activity_id],ohrm_project_activity[name],"NF",0,1)</f>
        <v>Continuous Improvement</v>
      </c>
      <c r="L1116" s="5">
        <f>ohrm_timesheet_item[[#This Row],[duration]]/60/60</f>
        <v>9</v>
      </c>
      <c r="AM1116" s="5"/>
      <c r="AN1116" s="5"/>
      <c r="AO1116" s="5"/>
      <c r="AP1116" s="5"/>
      <c r="AZ1116"/>
      <c r="BA1116"/>
      <c r="BB1116"/>
      <c r="BC1116"/>
    </row>
    <row r="1117" spans="1:55" x14ac:dyDescent="0.3">
      <c r="A1117">
        <v>303</v>
      </c>
      <c r="C1117">
        <v>1132</v>
      </c>
      <c r="D1117" s="1">
        <v>44888</v>
      </c>
      <c r="E1117">
        <v>32400</v>
      </c>
      <c r="F1117">
        <v>2</v>
      </c>
      <c r="G1117">
        <v>16</v>
      </c>
      <c r="H1117">
        <v>9</v>
      </c>
      <c r="I1117" t="str">
        <f>_xlfn.XLOOKUP(ohrm_timesheet_item[[#This Row],[employee_id]],hs_hr_employee[emp_number],hs_hr_employee[Employee Name],"NF",0,1)</f>
        <v>Neha Chaudhary</v>
      </c>
      <c r="J1117" t="str">
        <f>_xlfn.XLOOKUP(ohrm_timesheet_item[[#This Row],[project_id]],ohrm_project[project_id],ohrm_project[name],"NF",0,1)</f>
        <v>Z210101-TEQMANTRA-ORG</v>
      </c>
      <c r="K1117" t="str">
        <f>_xlfn.XLOOKUP(ohrm_timesheet_item[[#This Row],[activity_id]],ohrm_project_activity[activity_id],ohrm_project_activity[name],"NF",0,1)</f>
        <v>Continuous Improvement</v>
      </c>
      <c r="L1117" s="5">
        <f>ohrm_timesheet_item[[#This Row],[duration]]/60/60</f>
        <v>9</v>
      </c>
      <c r="AM1117" s="5"/>
      <c r="AN1117" s="5"/>
      <c r="AO1117" s="5"/>
      <c r="AP1117" s="5"/>
      <c r="AZ1117"/>
      <c r="BA1117"/>
      <c r="BB1117"/>
      <c r="BC1117"/>
    </row>
    <row r="1118" spans="1:55" x14ac:dyDescent="0.3">
      <c r="A1118">
        <v>303</v>
      </c>
      <c r="C1118">
        <v>1133</v>
      </c>
      <c r="D1118" s="1">
        <v>44889</v>
      </c>
      <c r="E1118">
        <v>32400</v>
      </c>
      <c r="F1118">
        <v>2</v>
      </c>
      <c r="G1118">
        <v>16</v>
      </c>
      <c r="H1118">
        <v>9</v>
      </c>
      <c r="I1118" t="str">
        <f>_xlfn.XLOOKUP(ohrm_timesheet_item[[#This Row],[employee_id]],hs_hr_employee[emp_number],hs_hr_employee[Employee Name],"NF",0,1)</f>
        <v>Neha Chaudhary</v>
      </c>
      <c r="J1118" t="str">
        <f>_xlfn.XLOOKUP(ohrm_timesheet_item[[#This Row],[project_id]],ohrm_project[project_id],ohrm_project[name],"NF",0,1)</f>
        <v>Z210101-TEQMANTRA-ORG</v>
      </c>
      <c r="K1118" t="str">
        <f>_xlfn.XLOOKUP(ohrm_timesheet_item[[#This Row],[activity_id]],ohrm_project_activity[activity_id],ohrm_project_activity[name],"NF",0,1)</f>
        <v>Continuous Improvement</v>
      </c>
      <c r="L1118" s="5">
        <f>ohrm_timesheet_item[[#This Row],[duration]]/60/60</f>
        <v>9</v>
      </c>
      <c r="AM1118" s="5"/>
      <c r="AN1118" s="5"/>
      <c r="AO1118" s="5"/>
      <c r="AP1118" s="5"/>
      <c r="AZ1118"/>
      <c r="BA1118"/>
      <c r="BB1118"/>
      <c r="BC1118"/>
    </row>
    <row r="1119" spans="1:55" x14ac:dyDescent="0.3">
      <c r="A1119">
        <v>302</v>
      </c>
      <c r="C1119">
        <v>1134</v>
      </c>
      <c r="D1119" s="1">
        <v>44887</v>
      </c>
      <c r="E1119">
        <v>18000</v>
      </c>
      <c r="F1119">
        <v>2</v>
      </c>
      <c r="G1119">
        <v>15</v>
      </c>
      <c r="H1119">
        <v>58</v>
      </c>
      <c r="I1119" t="str">
        <f>_xlfn.XLOOKUP(ohrm_timesheet_item[[#This Row],[employee_id]],hs_hr_employee[emp_number],hs_hr_employee[Employee Name],"NF",0,1)</f>
        <v>Gaurav Kokcha</v>
      </c>
      <c r="J1119" t="str">
        <f>_xlfn.XLOOKUP(ohrm_timesheet_item[[#This Row],[project_id]],ohrm_project[project_id],ohrm_project[name],"NF",0,1)</f>
        <v>Z210101-TEQMANTRA-ORG</v>
      </c>
      <c r="K1119" t="str">
        <f>_xlfn.XLOOKUP(ohrm_timesheet_item[[#This Row],[activity_id]],ohrm_project_activity[activity_id],ohrm_project_activity[name],"NF",0,1)</f>
        <v>Staff Augmentation</v>
      </c>
      <c r="L1119" s="5">
        <f>ohrm_timesheet_item[[#This Row],[duration]]/60/60</f>
        <v>5</v>
      </c>
      <c r="AM1119" s="5"/>
      <c r="AN1119" s="5"/>
      <c r="AO1119" s="5"/>
      <c r="AP1119" s="5"/>
      <c r="AZ1119"/>
      <c r="BA1119"/>
      <c r="BB1119"/>
      <c r="BC1119"/>
    </row>
    <row r="1120" spans="1:55" x14ac:dyDescent="0.3">
      <c r="A1120">
        <v>302</v>
      </c>
      <c r="C1120">
        <v>1135</v>
      </c>
      <c r="D1120" s="1">
        <v>44888</v>
      </c>
      <c r="E1120">
        <v>21600</v>
      </c>
      <c r="F1120">
        <v>2</v>
      </c>
      <c r="G1120">
        <v>15</v>
      </c>
      <c r="H1120">
        <v>58</v>
      </c>
      <c r="I1120" t="str">
        <f>_xlfn.XLOOKUP(ohrm_timesheet_item[[#This Row],[employee_id]],hs_hr_employee[emp_number],hs_hr_employee[Employee Name],"NF",0,1)</f>
        <v>Gaurav Kokcha</v>
      </c>
      <c r="J1120" t="str">
        <f>_xlfn.XLOOKUP(ohrm_timesheet_item[[#This Row],[project_id]],ohrm_project[project_id],ohrm_project[name],"NF",0,1)</f>
        <v>Z210101-TEQMANTRA-ORG</v>
      </c>
      <c r="K1120" t="str">
        <f>_xlfn.XLOOKUP(ohrm_timesheet_item[[#This Row],[activity_id]],ohrm_project_activity[activity_id],ohrm_project_activity[name],"NF",0,1)</f>
        <v>Staff Augmentation</v>
      </c>
      <c r="L1120" s="5">
        <f>ohrm_timesheet_item[[#This Row],[duration]]/60/60</f>
        <v>6</v>
      </c>
      <c r="AM1120" s="5"/>
      <c r="AN1120" s="5"/>
      <c r="AO1120" s="5"/>
      <c r="AP1120" s="5"/>
      <c r="AZ1120"/>
      <c r="BA1120"/>
      <c r="BB1120"/>
      <c r="BC1120"/>
    </row>
    <row r="1121" spans="1:55" x14ac:dyDescent="0.3">
      <c r="A1121">
        <v>302</v>
      </c>
      <c r="C1121">
        <v>1136</v>
      </c>
      <c r="D1121" s="1">
        <v>44889</v>
      </c>
      <c r="E1121">
        <v>28800</v>
      </c>
      <c r="F1121">
        <v>2</v>
      </c>
      <c r="G1121">
        <v>15</v>
      </c>
      <c r="H1121">
        <v>58</v>
      </c>
      <c r="I1121" t="str">
        <f>_xlfn.XLOOKUP(ohrm_timesheet_item[[#This Row],[employee_id]],hs_hr_employee[emp_number],hs_hr_employee[Employee Name],"NF",0,1)</f>
        <v>Gaurav Kokcha</v>
      </c>
      <c r="J1121" t="str">
        <f>_xlfn.XLOOKUP(ohrm_timesheet_item[[#This Row],[project_id]],ohrm_project[project_id],ohrm_project[name],"NF",0,1)</f>
        <v>Z210101-TEQMANTRA-ORG</v>
      </c>
      <c r="K1121" t="str">
        <f>_xlfn.XLOOKUP(ohrm_timesheet_item[[#This Row],[activity_id]],ohrm_project_activity[activity_id],ohrm_project_activity[name],"NF",0,1)</f>
        <v>Staff Augmentation</v>
      </c>
      <c r="L1121" s="5">
        <f>ohrm_timesheet_item[[#This Row],[duration]]/60/60</f>
        <v>8</v>
      </c>
      <c r="AM1121" s="5"/>
      <c r="AN1121" s="5"/>
      <c r="AO1121" s="5"/>
      <c r="AP1121" s="5"/>
      <c r="AZ1121"/>
      <c r="BA1121"/>
      <c r="BB1121"/>
      <c r="BC1121"/>
    </row>
    <row r="1122" spans="1:55" x14ac:dyDescent="0.3">
      <c r="A1122">
        <v>302</v>
      </c>
      <c r="C1122">
        <v>1137</v>
      </c>
      <c r="D1122" s="1">
        <v>44890</v>
      </c>
      <c r="E1122">
        <v>21600</v>
      </c>
      <c r="F1122">
        <v>2</v>
      </c>
      <c r="G1122">
        <v>15</v>
      </c>
      <c r="H1122">
        <v>58</v>
      </c>
      <c r="I1122" t="str">
        <f>_xlfn.XLOOKUP(ohrm_timesheet_item[[#This Row],[employee_id]],hs_hr_employee[emp_number],hs_hr_employee[Employee Name],"NF",0,1)</f>
        <v>Gaurav Kokcha</v>
      </c>
      <c r="J1122" t="str">
        <f>_xlfn.XLOOKUP(ohrm_timesheet_item[[#This Row],[project_id]],ohrm_project[project_id],ohrm_project[name],"NF",0,1)</f>
        <v>Z210101-TEQMANTRA-ORG</v>
      </c>
      <c r="K1122" t="str">
        <f>_xlfn.XLOOKUP(ohrm_timesheet_item[[#This Row],[activity_id]],ohrm_project_activity[activity_id],ohrm_project_activity[name],"NF",0,1)</f>
        <v>Staff Augmentation</v>
      </c>
      <c r="L1122" s="5">
        <f>ohrm_timesheet_item[[#This Row],[duration]]/60/60</f>
        <v>6</v>
      </c>
      <c r="AM1122" s="5"/>
      <c r="AN1122" s="5"/>
      <c r="AO1122" s="5"/>
      <c r="AP1122" s="5"/>
      <c r="AZ1122"/>
      <c r="BA1122"/>
      <c r="BB1122"/>
      <c r="BC1122"/>
    </row>
    <row r="1123" spans="1:55" x14ac:dyDescent="0.3">
      <c r="A1123">
        <v>303</v>
      </c>
      <c r="C1123">
        <v>1138</v>
      </c>
      <c r="D1123" s="1">
        <v>44890</v>
      </c>
      <c r="E1123">
        <v>32400</v>
      </c>
      <c r="F1123">
        <v>2</v>
      </c>
      <c r="G1123">
        <v>16</v>
      </c>
      <c r="H1123">
        <v>9</v>
      </c>
      <c r="I1123" t="str">
        <f>_xlfn.XLOOKUP(ohrm_timesheet_item[[#This Row],[employee_id]],hs_hr_employee[emp_number],hs_hr_employee[Employee Name],"NF",0,1)</f>
        <v>Neha Chaudhary</v>
      </c>
      <c r="J1123" t="str">
        <f>_xlfn.XLOOKUP(ohrm_timesheet_item[[#This Row],[project_id]],ohrm_project[project_id],ohrm_project[name],"NF",0,1)</f>
        <v>Z210101-TEQMANTRA-ORG</v>
      </c>
      <c r="K1123" t="str">
        <f>_xlfn.XLOOKUP(ohrm_timesheet_item[[#This Row],[activity_id]],ohrm_project_activity[activity_id],ohrm_project_activity[name],"NF",0,1)</f>
        <v>Continuous Improvement</v>
      </c>
      <c r="L1123" s="5">
        <f>ohrm_timesheet_item[[#This Row],[duration]]/60/60</f>
        <v>9</v>
      </c>
      <c r="AM1123" s="5"/>
      <c r="AN1123" s="5"/>
      <c r="AO1123" s="5"/>
      <c r="AP1123" s="5"/>
      <c r="AZ1123"/>
      <c r="BA1123"/>
      <c r="BB1123"/>
      <c r="BC1123"/>
    </row>
    <row r="1124" spans="1:55" x14ac:dyDescent="0.3">
      <c r="A1124">
        <v>304</v>
      </c>
      <c r="C1124">
        <v>1139</v>
      </c>
      <c r="D1124" s="1">
        <v>44893</v>
      </c>
      <c r="E1124">
        <v>14400</v>
      </c>
      <c r="F1124">
        <v>2</v>
      </c>
      <c r="G1124">
        <v>15</v>
      </c>
      <c r="H1124">
        <v>58</v>
      </c>
      <c r="I1124" t="str">
        <f>_xlfn.XLOOKUP(ohrm_timesheet_item[[#This Row],[employee_id]],hs_hr_employee[emp_number],hs_hr_employee[Employee Name],"NF",0,1)</f>
        <v>Gaurav Kokcha</v>
      </c>
      <c r="J1124" t="str">
        <f>_xlfn.XLOOKUP(ohrm_timesheet_item[[#This Row],[project_id]],ohrm_project[project_id],ohrm_project[name],"NF",0,1)</f>
        <v>Z210101-TEQMANTRA-ORG</v>
      </c>
      <c r="K1124" t="str">
        <f>_xlfn.XLOOKUP(ohrm_timesheet_item[[#This Row],[activity_id]],ohrm_project_activity[activity_id],ohrm_project_activity[name],"NF",0,1)</f>
        <v>Staff Augmentation</v>
      </c>
      <c r="L1124" s="5">
        <f>ohrm_timesheet_item[[#This Row],[duration]]/60/60</f>
        <v>4</v>
      </c>
      <c r="AM1124" s="5"/>
      <c r="AN1124" s="5"/>
      <c r="AO1124" s="5"/>
      <c r="AP1124" s="5"/>
      <c r="AZ1124"/>
      <c r="BA1124"/>
      <c r="BB1124"/>
      <c r="BC1124"/>
    </row>
    <row r="1125" spans="1:55" x14ac:dyDescent="0.3">
      <c r="A1125">
        <v>293</v>
      </c>
      <c r="B1125" t="s">
        <v>966</v>
      </c>
      <c r="C1125">
        <v>1140</v>
      </c>
      <c r="D1125" s="1">
        <v>44872</v>
      </c>
      <c r="E1125">
        <v>32400</v>
      </c>
      <c r="F1125">
        <v>2</v>
      </c>
      <c r="G1125">
        <v>14</v>
      </c>
      <c r="H1125">
        <v>11</v>
      </c>
      <c r="I1125" t="str">
        <f>_xlfn.XLOOKUP(ohrm_timesheet_item[[#This Row],[employee_id]],hs_hr_employee[emp_number],hs_hr_employee[Employee Name],"NF",0,1)</f>
        <v>Amol Jalda</v>
      </c>
      <c r="J1125" t="str">
        <f>_xlfn.XLOOKUP(ohrm_timesheet_item[[#This Row],[project_id]],ohrm_project[project_id],ohrm_project[name],"NF",0,1)</f>
        <v>Z210101-TEQMANTRA-ORG</v>
      </c>
      <c r="K1125" t="str">
        <f>_xlfn.XLOOKUP(ohrm_timesheet_item[[#This Row],[activity_id]],ohrm_project_activity[activity_id],ohrm_project_activity[name],"NF",0,1)</f>
        <v>Training</v>
      </c>
      <c r="L1125" s="5">
        <f>ohrm_timesheet_item[[#This Row],[duration]]/60/60</f>
        <v>9</v>
      </c>
      <c r="AM1125" s="5"/>
      <c r="AN1125" s="5"/>
      <c r="AO1125" s="5"/>
      <c r="AP1125" s="5"/>
      <c r="AZ1125"/>
      <c r="BA1125"/>
      <c r="BB1125"/>
      <c r="BC1125"/>
    </row>
    <row r="1126" spans="1:55" x14ac:dyDescent="0.3">
      <c r="A1126">
        <v>293</v>
      </c>
      <c r="B1126" t="s">
        <v>966</v>
      </c>
      <c r="C1126">
        <v>1141</v>
      </c>
      <c r="D1126" s="1">
        <v>44873</v>
      </c>
      <c r="E1126">
        <v>32400</v>
      </c>
      <c r="F1126">
        <v>2</v>
      </c>
      <c r="G1126">
        <v>14</v>
      </c>
      <c r="H1126">
        <v>11</v>
      </c>
      <c r="I1126" t="str">
        <f>_xlfn.XLOOKUP(ohrm_timesheet_item[[#This Row],[employee_id]],hs_hr_employee[emp_number],hs_hr_employee[Employee Name],"NF",0,1)</f>
        <v>Amol Jalda</v>
      </c>
      <c r="J1126" t="str">
        <f>_xlfn.XLOOKUP(ohrm_timesheet_item[[#This Row],[project_id]],ohrm_project[project_id],ohrm_project[name],"NF",0,1)</f>
        <v>Z210101-TEQMANTRA-ORG</v>
      </c>
      <c r="K1126" t="str">
        <f>_xlfn.XLOOKUP(ohrm_timesheet_item[[#This Row],[activity_id]],ohrm_project_activity[activity_id],ohrm_project_activity[name],"NF",0,1)</f>
        <v>Training</v>
      </c>
      <c r="L1126" s="5">
        <f>ohrm_timesheet_item[[#This Row],[duration]]/60/60</f>
        <v>9</v>
      </c>
      <c r="AM1126" s="5"/>
      <c r="AN1126" s="5"/>
      <c r="AO1126" s="5"/>
      <c r="AP1126" s="5"/>
      <c r="AZ1126"/>
      <c r="BA1126"/>
      <c r="BB1126"/>
      <c r="BC1126"/>
    </row>
    <row r="1127" spans="1:55" x14ac:dyDescent="0.3">
      <c r="A1127">
        <v>293</v>
      </c>
      <c r="B1127" t="s">
        <v>966</v>
      </c>
      <c r="C1127">
        <v>1142</v>
      </c>
      <c r="D1127" s="1">
        <v>44874</v>
      </c>
      <c r="E1127">
        <v>32400</v>
      </c>
      <c r="F1127">
        <v>2</v>
      </c>
      <c r="G1127">
        <v>14</v>
      </c>
      <c r="H1127">
        <v>11</v>
      </c>
      <c r="I1127" t="str">
        <f>_xlfn.XLOOKUP(ohrm_timesheet_item[[#This Row],[employee_id]],hs_hr_employee[emp_number],hs_hr_employee[Employee Name],"NF",0,1)</f>
        <v>Amol Jalda</v>
      </c>
      <c r="J1127" t="str">
        <f>_xlfn.XLOOKUP(ohrm_timesheet_item[[#This Row],[project_id]],ohrm_project[project_id],ohrm_project[name],"NF",0,1)</f>
        <v>Z210101-TEQMANTRA-ORG</v>
      </c>
      <c r="K1127" t="str">
        <f>_xlfn.XLOOKUP(ohrm_timesheet_item[[#This Row],[activity_id]],ohrm_project_activity[activity_id],ohrm_project_activity[name],"NF",0,1)</f>
        <v>Training</v>
      </c>
      <c r="L1127" s="5">
        <f>ohrm_timesheet_item[[#This Row],[duration]]/60/60</f>
        <v>9</v>
      </c>
      <c r="AM1127" s="5"/>
      <c r="AN1127" s="5"/>
      <c r="AO1127" s="5"/>
      <c r="AP1127" s="5"/>
      <c r="AZ1127"/>
      <c r="BA1127"/>
      <c r="BB1127"/>
      <c r="BC1127"/>
    </row>
    <row r="1128" spans="1:55" x14ac:dyDescent="0.3">
      <c r="A1128">
        <v>293</v>
      </c>
      <c r="B1128" t="s">
        <v>966</v>
      </c>
      <c r="C1128">
        <v>1143</v>
      </c>
      <c r="D1128" s="1">
        <v>44875</v>
      </c>
      <c r="E1128">
        <v>32400</v>
      </c>
      <c r="F1128">
        <v>2</v>
      </c>
      <c r="G1128">
        <v>14</v>
      </c>
      <c r="H1128">
        <v>11</v>
      </c>
      <c r="I1128" t="str">
        <f>_xlfn.XLOOKUP(ohrm_timesheet_item[[#This Row],[employee_id]],hs_hr_employee[emp_number],hs_hr_employee[Employee Name],"NF",0,1)</f>
        <v>Amol Jalda</v>
      </c>
      <c r="J1128" t="str">
        <f>_xlfn.XLOOKUP(ohrm_timesheet_item[[#This Row],[project_id]],ohrm_project[project_id],ohrm_project[name],"NF",0,1)</f>
        <v>Z210101-TEQMANTRA-ORG</v>
      </c>
      <c r="K1128" t="str">
        <f>_xlfn.XLOOKUP(ohrm_timesheet_item[[#This Row],[activity_id]],ohrm_project_activity[activity_id],ohrm_project_activity[name],"NF",0,1)</f>
        <v>Training</v>
      </c>
      <c r="L1128" s="5">
        <f>ohrm_timesheet_item[[#This Row],[duration]]/60/60</f>
        <v>9</v>
      </c>
      <c r="AM1128" s="5"/>
      <c r="AN1128" s="5"/>
      <c r="AO1128" s="5"/>
      <c r="AP1128" s="5"/>
      <c r="AZ1128"/>
      <c r="BA1128"/>
      <c r="BB1128"/>
      <c r="BC1128"/>
    </row>
    <row r="1129" spans="1:55" x14ac:dyDescent="0.3">
      <c r="A1129">
        <v>293</v>
      </c>
      <c r="B1129" t="s">
        <v>966</v>
      </c>
      <c r="C1129">
        <v>1144</v>
      </c>
      <c r="D1129" s="1">
        <v>44876</v>
      </c>
      <c r="E1129">
        <v>32400</v>
      </c>
      <c r="F1129">
        <v>2</v>
      </c>
      <c r="G1129">
        <v>14</v>
      </c>
      <c r="H1129">
        <v>11</v>
      </c>
      <c r="I1129" t="str">
        <f>_xlfn.XLOOKUP(ohrm_timesheet_item[[#This Row],[employee_id]],hs_hr_employee[emp_number],hs_hr_employee[Employee Name],"NF",0,1)</f>
        <v>Amol Jalda</v>
      </c>
      <c r="J1129" t="str">
        <f>_xlfn.XLOOKUP(ohrm_timesheet_item[[#This Row],[project_id]],ohrm_project[project_id],ohrm_project[name],"NF",0,1)</f>
        <v>Z210101-TEQMANTRA-ORG</v>
      </c>
      <c r="K1129" t="str">
        <f>_xlfn.XLOOKUP(ohrm_timesheet_item[[#This Row],[activity_id]],ohrm_project_activity[activity_id],ohrm_project_activity[name],"NF",0,1)</f>
        <v>Training</v>
      </c>
      <c r="L1129" s="5">
        <f>ohrm_timesheet_item[[#This Row],[duration]]/60/60</f>
        <v>9</v>
      </c>
      <c r="AM1129" s="5"/>
      <c r="AN1129" s="5"/>
      <c r="AO1129" s="5"/>
      <c r="AP1129" s="5"/>
      <c r="AZ1129"/>
      <c r="BA1129"/>
      <c r="BB1129"/>
      <c r="BC1129"/>
    </row>
    <row r="1130" spans="1:55" x14ac:dyDescent="0.3">
      <c r="A1130">
        <v>304</v>
      </c>
      <c r="C1130">
        <v>1145</v>
      </c>
      <c r="D1130" s="1">
        <v>44894</v>
      </c>
      <c r="E1130">
        <v>21600</v>
      </c>
      <c r="F1130">
        <v>2</v>
      </c>
      <c r="G1130">
        <v>15</v>
      </c>
      <c r="H1130">
        <v>58</v>
      </c>
      <c r="I1130" t="str">
        <f>_xlfn.XLOOKUP(ohrm_timesheet_item[[#This Row],[employee_id]],hs_hr_employee[emp_number],hs_hr_employee[Employee Name],"NF",0,1)</f>
        <v>Gaurav Kokcha</v>
      </c>
      <c r="J1130" t="str">
        <f>_xlfn.XLOOKUP(ohrm_timesheet_item[[#This Row],[project_id]],ohrm_project[project_id],ohrm_project[name],"NF",0,1)</f>
        <v>Z210101-TEQMANTRA-ORG</v>
      </c>
      <c r="K1130" t="str">
        <f>_xlfn.XLOOKUP(ohrm_timesheet_item[[#This Row],[activity_id]],ohrm_project_activity[activity_id],ohrm_project_activity[name],"NF",0,1)</f>
        <v>Staff Augmentation</v>
      </c>
      <c r="L1130" s="5">
        <f>ohrm_timesheet_item[[#This Row],[duration]]/60/60</f>
        <v>6</v>
      </c>
      <c r="AM1130" s="5"/>
      <c r="AN1130" s="5"/>
      <c r="AO1130" s="5"/>
      <c r="AP1130" s="5"/>
      <c r="AZ1130"/>
      <c r="BA1130"/>
      <c r="BB1130"/>
      <c r="BC1130"/>
    </row>
    <row r="1131" spans="1:55" x14ac:dyDescent="0.3">
      <c r="A1131">
        <v>304</v>
      </c>
      <c r="C1131">
        <v>1146</v>
      </c>
      <c r="D1131" s="1">
        <v>44895</v>
      </c>
      <c r="E1131">
        <v>18000</v>
      </c>
      <c r="F1131">
        <v>2</v>
      </c>
      <c r="G1131">
        <v>15</v>
      </c>
      <c r="H1131">
        <v>58</v>
      </c>
      <c r="I1131" t="str">
        <f>_xlfn.XLOOKUP(ohrm_timesheet_item[[#This Row],[employee_id]],hs_hr_employee[emp_number],hs_hr_employee[Employee Name],"NF",0,1)</f>
        <v>Gaurav Kokcha</v>
      </c>
      <c r="J1131" t="str">
        <f>_xlfn.XLOOKUP(ohrm_timesheet_item[[#This Row],[project_id]],ohrm_project[project_id],ohrm_project[name],"NF",0,1)</f>
        <v>Z210101-TEQMANTRA-ORG</v>
      </c>
      <c r="K1131" t="str">
        <f>_xlfn.XLOOKUP(ohrm_timesheet_item[[#This Row],[activity_id]],ohrm_project_activity[activity_id],ohrm_project_activity[name],"NF",0,1)</f>
        <v>Staff Augmentation</v>
      </c>
      <c r="L1131" s="5">
        <f>ohrm_timesheet_item[[#This Row],[duration]]/60/60</f>
        <v>5</v>
      </c>
      <c r="AM1131" s="5"/>
      <c r="AN1131" s="5"/>
      <c r="AO1131" s="5"/>
      <c r="AP1131" s="5"/>
      <c r="AZ1131"/>
      <c r="BA1131"/>
      <c r="BB1131"/>
      <c r="BC1131"/>
    </row>
    <row r="1132" spans="1:55" x14ac:dyDescent="0.3">
      <c r="A1132">
        <v>308</v>
      </c>
      <c r="B1132" t="s">
        <v>966</v>
      </c>
      <c r="C1132">
        <v>1147</v>
      </c>
      <c r="D1132" s="1">
        <v>44879</v>
      </c>
      <c r="E1132">
        <v>32400</v>
      </c>
      <c r="F1132">
        <v>2</v>
      </c>
      <c r="G1132">
        <v>14</v>
      </c>
      <c r="H1132">
        <v>11</v>
      </c>
      <c r="I1132" t="str">
        <f>_xlfn.XLOOKUP(ohrm_timesheet_item[[#This Row],[employee_id]],hs_hr_employee[emp_number],hs_hr_employee[Employee Name],"NF",0,1)</f>
        <v>Amol Jalda</v>
      </c>
      <c r="J1132" t="str">
        <f>_xlfn.XLOOKUP(ohrm_timesheet_item[[#This Row],[project_id]],ohrm_project[project_id],ohrm_project[name],"NF",0,1)</f>
        <v>Z210101-TEQMANTRA-ORG</v>
      </c>
      <c r="K1132" t="str">
        <f>_xlfn.XLOOKUP(ohrm_timesheet_item[[#This Row],[activity_id]],ohrm_project_activity[activity_id],ohrm_project_activity[name],"NF",0,1)</f>
        <v>Training</v>
      </c>
      <c r="L1132" s="5">
        <f>ohrm_timesheet_item[[#This Row],[duration]]/60/60</f>
        <v>9</v>
      </c>
      <c r="AM1132" s="5"/>
      <c r="AN1132" s="5"/>
      <c r="AO1132" s="5"/>
      <c r="AP1132" s="5"/>
      <c r="AZ1132"/>
      <c r="BA1132"/>
      <c r="BB1132"/>
      <c r="BC1132"/>
    </row>
    <row r="1133" spans="1:55" x14ac:dyDescent="0.3">
      <c r="A1133">
        <v>308</v>
      </c>
      <c r="B1133" t="s">
        <v>966</v>
      </c>
      <c r="C1133">
        <v>1148</v>
      </c>
      <c r="D1133" s="1">
        <v>44880</v>
      </c>
      <c r="E1133">
        <v>32400</v>
      </c>
      <c r="F1133">
        <v>2</v>
      </c>
      <c r="G1133">
        <v>14</v>
      </c>
      <c r="H1133">
        <v>11</v>
      </c>
      <c r="I1133" t="str">
        <f>_xlfn.XLOOKUP(ohrm_timesheet_item[[#This Row],[employee_id]],hs_hr_employee[emp_number],hs_hr_employee[Employee Name],"NF",0,1)</f>
        <v>Amol Jalda</v>
      </c>
      <c r="J1133" t="str">
        <f>_xlfn.XLOOKUP(ohrm_timesheet_item[[#This Row],[project_id]],ohrm_project[project_id],ohrm_project[name],"NF",0,1)</f>
        <v>Z210101-TEQMANTRA-ORG</v>
      </c>
      <c r="K1133" t="str">
        <f>_xlfn.XLOOKUP(ohrm_timesheet_item[[#This Row],[activity_id]],ohrm_project_activity[activity_id],ohrm_project_activity[name],"NF",0,1)</f>
        <v>Training</v>
      </c>
      <c r="L1133" s="5">
        <f>ohrm_timesheet_item[[#This Row],[duration]]/60/60</f>
        <v>9</v>
      </c>
      <c r="AM1133" s="5"/>
      <c r="AN1133" s="5"/>
      <c r="AO1133" s="5"/>
      <c r="AP1133" s="5"/>
      <c r="AZ1133"/>
      <c r="BA1133"/>
      <c r="BB1133"/>
      <c r="BC1133"/>
    </row>
    <row r="1134" spans="1:55" x14ac:dyDescent="0.3">
      <c r="A1134">
        <v>308</v>
      </c>
      <c r="B1134" t="s">
        <v>966</v>
      </c>
      <c r="C1134">
        <v>1149</v>
      </c>
      <c r="D1134" s="1">
        <v>44881</v>
      </c>
      <c r="E1134">
        <v>32400</v>
      </c>
      <c r="F1134">
        <v>2</v>
      </c>
      <c r="G1134">
        <v>14</v>
      </c>
      <c r="H1134">
        <v>11</v>
      </c>
      <c r="I1134" t="str">
        <f>_xlfn.XLOOKUP(ohrm_timesheet_item[[#This Row],[employee_id]],hs_hr_employee[emp_number],hs_hr_employee[Employee Name],"NF",0,1)</f>
        <v>Amol Jalda</v>
      </c>
      <c r="J1134" t="str">
        <f>_xlfn.XLOOKUP(ohrm_timesheet_item[[#This Row],[project_id]],ohrm_project[project_id],ohrm_project[name],"NF",0,1)</f>
        <v>Z210101-TEQMANTRA-ORG</v>
      </c>
      <c r="K1134" t="str">
        <f>_xlfn.XLOOKUP(ohrm_timesheet_item[[#This Row],[activity_id]],ohrm_project_activity[activity_id],ohrm_project_activity[name],"NF",0,1)</f>
        <v>Training</v>
      </c>
      <c r="L1134" s="5">
        <f>ohrm_timesheet_item[[#This Row],[duration]]/60/60</f>
        <v>9</v>
      </c>
      <c r="AM1134" s="5"/>
      <c r="AN1134" s="5"/>
      <c r="AO1134" s="5"/>
      <c r="AP1134" s="5"/>
      <c r="AZ1134"/>
      <c r="BA1134"/>
      <c r="BB1134"/>
      <c r="BC1134"/>
    </row>
    <row r="1135" spans="1:55" x14ac:dyDescent="0.3">
      <c r="A1135">
        <v>308</v>
      </c>
      <c r="B1135" t="s">
        <v>966</v>
      </c>
      <c r="C1135">
        <v>1150</v>
      </c>
      <c r="D1135" s="1">
        <v>44882</v>
      </c>
      <c r="E1135">
        <v>32400</v>
      </c>
      <c r="F1135">
        <v>2</v>
      </c>
      <c r="G1135">
        <v>14</v>
      </c>
      <c r="H1135">
        <v>11</v>
      </c>
      <c r="I1135" t="str">
        <f>_xlfn.XLOOKUP(ohrm_timesheet_item[[#This Row],[employee_id]],hs_hr_employee[emp_number],hs_hr_employee[Employee Name],"NF",0,1)</f>
        <v>Amol Jalda</v>
      </c>
      <c r="J1135" t="str">
        <f>_xlfn.XLOOKUP(ohrm_timesheet_item[[#This Row],[project_id]],ohrm_project[project_id],ohrm_project[name],"NF",0,1)</f>
        <v>Z210101-TEQMANTRA-ORG</v>
      </c>
      <c r="K1135" t="str">
        <f>_xlfn.XLOOKUP(ohrm_timesheet_item[[#This Row],[activity_id]],ohrm_project_activity[activity_id],ohrm_project_activity[name],"NF",0,1)</f>
        <v>Training</v>
      </c>
      <c r="L1135" s="5">
        <f>ohrm_timesheet_item[[#This Row],[duration]]/60/60</f>
        <v>9</v>
      </c>
      <c r="AM1135" s="5"/>
      <c r="AN1135" s="5"/>
      <c r="AO1135" s="5"/>
      <c r="AP1135" s="5"/>
      <c r="AZ1135"/>
      <c r="BA1135"/>
      <c r="BB1135"/>
      <c r="BC1135"/>
    </row>
    <row r="1136" spans="1:55" x14ac:dyDescent="0.3">
      <c r="A1136">
        <v>308</v>
      </c>
      <c r="B1136" t="s">
        <v>966</v>
      </c>
      <c r="C1136">
        <v>1151</v>
      </c>
      <c r="D1136" s="1">
        <v>44883</v>
      </c>
      <c r="E1136">
        <v>32400</v>
      </c>
      <c r="F1136">
        <v>2</v>
      </c>
      <c r="G1136">
        <v>14</v>
      </c>
      <c r="H1136">
        <v>11</v>
      </c>
      <c r="I1136" t="str">
        <f>_xlfn.XLOOKUP(ohrm_timesheet_item[[#This Row],[employee_id]],hs_hr_employee[emp_number],hs_hr_employee[Employee Name],"NF",0,1)</f>
        <v>Amol Jalda</v>
      </c>
      <c r="J1136" t="str">
        <f>_xlfn.XLOOKUP(ohrm_timesheet_item[[#This Row],[project_id]],ohrm_project[project_id],ohrm_project[name],"NF",0,1)</f>
        <v>Z210101-TEQMANTRA-ORG</v>
      </c>
      <c r="K1136" t="str">
        <f>_xlfn.XLOOKUP(ohrm_timesheet_item[[#This Row],[activity_id]],ohrm_project_activity[activity_id],ohrm_project_activity[name],"NF",0,1)</f>
        <v>Training</v>
      </c>
      <c r="L1136" s="5">
        <f>ohrm_timesheet_item[[#This Row],[duration]]/60/60</f>
        <v>9</v>
      </c>
      <c r="AM1136" s="5"/>
      <c r="AN1136" s="5"/>
      <c r="AO1136" s="5"/>
      <c r="AP1136" s="5"/>
      <c r="AZ1136"/>
      <c r="BA1136"/>
      <c r="BB1136"/>
      <c r="BC1136"/>
    </row>
    <row r="1137" spans="1:55" x14ac:dyDescent="0.3">
      <c r="A1137">
        <v>307</v>
      </c>
      <c r="B1137" t="s">
        <v>966</v>
      </c>
      <c r="C1137">
        <v>1152</v>
      </c>
      <c r="D1137" s="1">
        <v>44886</v>
      </c>
      <c r="E1137">
        <v>32400</v>
      </c>
      <c r="F1137">
        <v>2</v>
      </c>
      <c r="G1137">
        <v>14</v>
      </c>
      <c r="H1137">
        <v>11</v>
      </c>
      <c r="I1137" t="str">
        <f>_xlfn.XLOOKUP(ohrm_timesheet_item[[#This Row],[employee_id]],hs_hr_employee[emp_number],hs_hr_employee[Employee Name],"NF",0,1)</f>
        <v>Amol Jalda</v>
      </c>
      <c r="J1137" t="str">
        <f>_xlfn.XLOOKUP(ohrm_timesheet_item[[#This Row],[project_id]],ohrm_project[project_id],ohrm_project[name],"NF",0,1)</f>
        <v>Z210101-TEQMANTRA-ORG</v>
      </c>
      <c r="K1137" t="str">
        <f>_xlfn.XLOOKUP(ohrm_timesheet_item[[#This Row],[activity_id]],ohrm_project_activity[activity_id],ohrm_project_activity[name],"NF",0,1)</f>
        <v>Training</v>
      </c>
      <c r="L1137" s="5">
        <f>ohrm_timesheet_item[[#This Row],[duration]]/60/60</f>
        <v>9</v>
      </c>
      <c r="AM1137" s="5"/>
      <c r="AN1137" s="5"/>
      <c r="AO1137" s="5"/>
      <c r="AP1137" s="5"/>
      <c r="AZ1137"/>
      <c r="BA1137"/>
      <c r="BB1137"/>
      <c r="BC1137"/>
    </row>
    <row r="1138" spans="1:55" x14ac:dyDescent="0.3">
      <c r="A1138">
        <v>307</v>
      </c>
      <c r="B1138" t="s">
        <v>966</v>
      </c>
      <c r="C1138">
        <v>1153</v>
      </c>
      <c r="D1138" s="1">
        <v>44887</v>
      </c>
      <c r="E1138">
        <v>32400</v>
      </c>
      <c r="F1138">
        <v>2</v>
      </c>
      <c r="G1138">
        <v>14</v>
      </c>
      <c r="H1138">
        <v>11</v>
      </c>
      <c r="I1138" t="str">
        <f>_xlfn.XLOOKUP(ohrm_timesheet_item[[#This Row],[employee_id]],hs_hr_employee[emp_number],hs_hr_employee[Employee Name],"NF",0,1)</f>
        <v>Amol Jalda</v>
      </c>
      <c r="J1138" t="str">
        <f>_xlfn.XLOOKUP(ohrm_timesheet_item[[#This Row],[project_id]],ohrm_project[project_id],ohrm_project[name],"NF",0,1)</f>
        <v>Z210101-TEQMANTRA-ORG</v>
      </c>
      <c r="K1138" t="str">
        <f>_xlfn.XLOOKUP(ohrm_timesheet_item[[#This Row],[activity_id]],ohrm_project_activity[activity_id],ohrm_project_activity[name],"NF",0,1)</f>
        <v>Training</v>
      </c>
      <c r="L1138" s="5">
        <f>ohrm_timesheet_item[[#This Row],[duration]]/60/60</f>
        <v>9</v>
      </c>
      <c r="AM1138" s="5"/>
      <c r="AN1138" s="5"/>
      <c r="AO1138" s="5"/>
      <c r="AP1138" s="5"/>
      <c r="AZ1138"/>
      <c r="BA1138"/>
      <c r="BB1138"/>
      <c r="BC1138"/>
    </row>
    <row r="1139" spans="1:55" x14ac:dyDescent="0.3">
      <c r="A1139">
        <v>307</v>
      </c>
      <c r="B1139" t="s">
        <v>966</v>
      </c>
      <c r="C1139">
        <v>1154</v>
      </c>
      <c r="D1139" s="1">
        <v>44888</v>
      </c>
      <c r="E1139">
        <v>32400</v>
      </c>
      <c r="F1139">
        <v>2</v>
      </c>
      <c r="G1139">
        <v>14</v>
      </c>
      <c r="H1139">
        <v>11</v>
      </c>
      <c r="I1139" t="str">
        <f>_xlfn.XLOOKUP(ohrm_timesheet_item[[#This Row],[employee_id]],hs_hr_employee[emp_number],hs_hr_employee[Employee Name],"NF",0,1)</f>
        <v>Amol Jalda</v>
      </c>
      <c r="J1139" t="str">
        <f>_xlfn.XLOOKUP(ohrm_timesheet_item[[#This Row],[project_id]],ohrm_project[project_id],ohrm_project[name],"NF",0,1)</f>
        <v>Z210101-TEQMANTRA-ORG</v>
      </c>
      <c r="K1139" t="str">
        <f>_xlfn.XLOOKUP(ohrm_timesheet_item[[#This Row],[activity_id]],ohrm_project_activity[activity_id],ohrm_project_activity[name],"NF",0,1)</f>
        <v>Training</v>
      </c>
      <c r="L1139" s="5">
        <f>ohrm_timesheet_item[[#This Row],[duration]]/60/60</f>
        <v>9</v>
      </c>
      <c r="AM1139" s="5"/>
      <c r="AN1139" s="5"/>
      <c r="AO1139" s="5"/>
      <c r="AP1139" s="5"/>
      <c r="AZ1139"/>
      <c r="BA1139"/>
      <c r="BB1139"/>
      <c r="BC1139"/>
    </row>
    <row r="1140" spans="1:55" x14ac:dyDescent="0.3">
      <c r="A1140">
        <v>307</v>
      </c>
      <c r="B1140" t="s">
        <v>966</v>
      </c>
      <c r="C1140">
        <v>1155</v>
      </c>
      <c r="D1140" s="1">
        <v>44889</v>
      </c>
      <c r="E1140">
        <v>32400</v>
      </c>
      <c r="F1140">
        <v>2</v>
      </c>
      <c r="G1140">
        <v>14</v>
      </c>
      <c r="H1140">
        <v>11</v>
      </c>
      <c r="I1140" t="str">
        <f>_xlfn.XLOOKUP(ohrm_timesheet_item[[#This Row],[employee_id]],hs_hr_employee[emp_number],hs_hr_employee[Employee Name],"NF",0,1)</f>
        <v>Amol Jalda</v>
      </c>
      <c r="J1140" t="str">
        <f>_xlfn.XLOOKUP(ohrm_timesheet_item[[#This Row],[project_id]],ohrm_project[project_id],ohrm_project[name],"NF",0,1)</f>
        <v>Z210101-TEQMANTRA-ORG</v>
      </c>
      <c r="K1140" t="str">
        <f>_xlfn.XLOOKUP(ohrm_timesheet_item[[#This Row],[activity_id]],ohrm_project_activity[activity_id],ohrm_project_activity[name],"NF",0,1)</f>
        <v>Training</v>
      </c>
      <c r="L1140" s="5">
        <f>ohrm_timesheet_item[[#This Row],[duration]]/60/60</f>
        <v>9</v>
      </c>
      <c r="AM1140" s="5"/>
      <c r="AN1140" s="5"/>
      <c r="AO1140" s="5"/>
      <c r="AP1140" s="5"/>
      <c r="AZ1140"/>
      <c r="BA1140"/>
      <c r="BB1140"/>
      <c r="BC1140"/>
    </row>
    <row r="1141" spans="1:55" x14ac:dyDescent="0.3">
      <c r="A1141">
        <v>307</v>
      </c>
      <c r="B1141" t="s">
        <v>966</v>
      </c>
      <c r="C1141">
        <v>1156</v>
      </c>
      <c r="D1141" s="1">
        <v>44890</v>
      </c>
      <c r="E1141">
        <v>32400</v>
      </c>
      <c r="F1141">
        <v>2</v>
      </c>
      <c r="G1141">
        <v>14</v>
      </c>
      <c r="H1141">
        <v>11</v>
      </c>
      <c r="I1141" t="str">
        <f>_xlfn.XLOOKUP(ohrm_timesheet_item[[#This Row],[employee_id]],hs_hr_employee[emp_number],hs_hr_employee[Employee Name],"NF",0,1)</f>
        <v>Amol Jalda</v>
      </c>
      <c r="J1141" t="str">
        <f>_xlfn.XLOOKUP(ohrm_timesheet_item[[#This Row],[project_id]],ohrm_project[project_id],ohrm_project[name],"NF",0,1)</f>
        <v>Z210101-TEQMANTRA-ORG</v>
      </c>
      <c r="K1141" t="str">
        <f>_xlfn.XLOOKUP(ohrm_timesheet_item[[#This Row],[activity_id]],ohrm_project_activity[activity_id],ohrm_project_activity[name],"NF",0,1)</f>
        <v>Training</v>
      </c>
      <c r="L1141" s="5">
        <f>ohrm_timesheet_item[[#This Row],[duration]]/60/60</f>
        <v>9</v>
      </c>
      <c r="AM1141" s="5"/>
      <c r="AN1141" s="5"/>
      <c r="AO1141" s="5"/>
      <c r="AP1141" s="5"/>
      <c r="AZ1141"/>
      <c r="BA1141"/>
      <c r="BB1141"/>
      <c r="BC1141"/>
    </row>
    <row r="1142" spans="1:55" x14ac:dyDescent="0.3">
      <c r="A1142">
        <v>306</v>
      </c>
      <c r="B1142" t="s">
        <v>966</v>
      </c>
      <c r="C1142">
        <v>1157</v>
      </c>
      <c r="D1142" s="1">
        <v>44893</v>
      </c>
      <c r="E1142">
        <v>16200</v>
      </c>
      <c r="F1142">
        <v>2</v>
      </c>
      <c r="G1142">
        <v>14</v>
      </c>
      <c r="H1142">
        <v>11</v>
      </c>
      <c r="I1142" t="str">
        <f>_xlfn.XLOOKUP(ohrm_timesheet_item[[#This Row],[employee_id]],hs_hr_employee[emp_number],hs_hr_employee[Employee Name],"NF",0,1)</f>
        <v>Amol Jalda</v>
      </c>
      <c r="J1142" t="str">
        <f>_xlfn.XLOOKUP(ohrm_timesheet_item[[#This Row],[project_id]],ohrm_project[project_id],ohrm_project[name],"NF",0,1)</f>
        <v>Z210101-TEQMANTRA-ORG</v>
      </c>
      <c r="K1142" t="str">
        <f>_xlfn.XLOOKUP(ohrm_timesheet_item[[#This Row],[activity_id]],ohrm_project_activity[activity_id],ohrm_project_activity[name],"NF",0,1)</f>
        <v>Training</v>
      </c>
      <c r="L1142" s="5">
        <f>ohrm_timesheet_item[[#This Row],[duration]]/60/60</f>
        <v>4.5</v>
      </c>
      <c r="AM1142" s="5"/>
      <c r="AN1142" s="5"/>
      <c r="AO1142" s="5"/>
      <c r="AP1142" s="5"/>
      <c r="AZ1142"/>
      <c r="BA1142"/>
      <c r="BB1142"/>
      <c r="BC1142"/>
    </row>
    <row r="1143" spans="1:55" x14ac:dyDescent="0.3">
      <c r="A1143">
        <v>306</v>
      </c>
      <c r="B1143" t="s">
        <v>966</v>
      </c>
      <c r="C1143">
        <v>1158</v>
      </c>
      <c r="D1143" s="1">
        <v>44894</v>
      </c>
      <c r="E1143">
        <v>32400</v>
      </c>
      <c r="F1143">
        <v>2</v>
      </c>
      <c r="G1143">
        <v>14</v>
      </c>
      <c r="H1143">
        <v>11</v>
      </c>
      <c r="I1143" t="str">
        <f>_xlfn.XLOOKUP(ohrm_timesheet_item[[#This Row],[employee_id]],hs_hr_employee[emp_number],hs_hr_employee[Employee Name],"NF",0,1)</f>
        <v>Amol Jalda</v>
      </c>
      <c r="J1143" t="str">
        <f>_xlfn.XLOOKUP(ohrm_timesheet_item[[#This Row],[project_id]],ohrm_project[project_id],ohrm_project[name],"NF",0,1)</f>
        <v>Z210101-TEQMANTRA-ORG</v>
      </c>
      <c r="K1143" t="str">
        <f>_xlfn.XLOOKUP(ohrm_timesheet_item[[#This Row],[activity_id]],ohrm_project_activity[activity_id],ohrm_project_activity[name],"NF",0,1)</f>
        <v>Training</v>
      </c>
      <c r="L1143" s="5">
        <f>ohrm_timesheet_item[[#This Row],[duration]]/60/60</f>
        <v>9</v>
      </c>
      <c r="AM1143" s="5"/>
      <c r="AN1143" s="5"/>
      <c r="AO1143" s="5"/>
      <c r="AP1143" s="5"/>
      <c r="AZ1143"/>
      <c r="BA1143"/>
      <c r="BB1143"/>
      <c r="BC1143"/>
    </row>
    <row r="1144" spans="1:55" x14ac:dyDescent="0.3">
      <c r="A1144">
        <v>306</v>
      </c>
      <c r="B1144" t="s">
        <v>966</v>
      </c>
      <c r="C1144">
        <v>1159</v>
      </c>
      <c r="D1144" s="1">
        <v>44895</v>
      </c>
      <c r="E1144">
        <v>32400</v>
      </c>
      <c r="F1144">
        <v>2</v>
      </c>
      <c r="G1144">
        <v>14</v>
      </c>
      <c r="H1144">
        <v>11</v>
      </c>
      <c r="I1144" t="str">
        <f>_xlfn.XLOOKUP(ohrm_timesheet_item[[#This Row],[employee_id]],hs_hr_employee[emp_number],hs_hr_employee[Employee Name],"NF",0,1)</f>
        <v>Amol Jalda</v>
      </c>
      <c r="J1144" t="str">
        <f>_xlfn.XLOOKUP(ohrm_timesheet_item[[#This Row],[project_id]],ohrm_project[project_id],ohrm_project[name],"NF",0,1)</f>
        <v>Z210101-TEQMANTRA-ORG</v>
      </c>
      <c r="K1144" t="str">
        <f>_xlfn.XLOOKUP(ohrm_timesheet_item[[#This Row],[activity_id]],ohrm_project_activity[activity_id],ohrm_project_activity[name],"NF",0,1)</f>
        <v>Training</v>
      </c>
      <c r="L1144" s="5">
        <f>ohrm_timesheet_item[[#This Row],[duration]]/60/60</f>
        <v>9</v>
      </c>
      <c r="AM1144" s="5"/>
      <c r="AN1144" s="5"/>
      <c r="AO1144" s="5"/>
      <c r="AP1144" s="5"/>
      <c r="AZ1144"/>
      <c r="BA1144"/>
      <c r="BB1144"/>
      <c r="BC1144"/>
    </row>
    <row r="1145" spans="1:55" x14ac:dyDescent="0.3">
      <c r="A1145">
        <v>306</v>
      </c>
      <c r="B1145" t="s">
        <v>966</v>
      </c>
      <c r="C1145">
        <v>1160</v>
      </c>
      <c r="D1145" s="1">
        <v>44896</v>
      </c>
      <c r="E1145">
        <v>32400</v>
      </c>
      <c r="F1145">
        <v>2</v>
      </c>
      <c r="G1145">
        <v>14</v>
      </c>
      <c r="H1145">
        <v>11</v>
      </c>
      <c r="I1145" t="str">
        <f>_xlfn.XLOOKUP(ohrm_timesheet_item[[#This Row],[employee_id]],hs_hr_employee[emp_number],hs_hr_employee[Employee Name],"NF",0,1)</f>
        <v>Amol Jalda</v>
      </c>
      <c r="J1145" t="str">
        <f>_xlfn.XLOOKUP(ohrm_timesheet_item[[#This Row],[project_id]],ohrm_project[project_id],ohrm_project[name],"NF",0,1)</f>
        <v>Z210101-TEQMANTRA-ORG</v>
      </c>
      <c r="K1145" t="str">
        <f>_xlfn.XLOOKUP(ohrm_timesheet_item[[#This Row],[activity_id]],ohrm_project_activity[activity_id],ohrm_project_activity[name],"NF",0,1)</f>
        <v>Training</v>
      </c>
      <c r="L1145" s="5">
        <f>ohrm_timesheet_item[[#This Row],[duration]]/60/60</f>
        <v>9</v>
      </c>
      <c r="AM1145" s="5"/>
      <c r="AN1145" s="5"/>
      <c r="AO1145" s="5"/>
      <c r="AP1145" s="5"/>
      <c r="AZ1145"/>
      <c r="BA1145"/>
      <c r="BB1145"/>
      <c r="BC1145"/>
    </row>
    <row r="1146" spans="1:55" x14ac:dyDescent="0.3">
      <c r="A1146">
        <v>306</v>
      </c>
      <c r="B1146" t="s">
        <v>966</v>
      </c>
      <c r="C1146">
        <v>1161</v>
      </c>
      <c r="D1146" s="1">
        <v>44897</v>
      </c>
      <c r="E1146">
        <v>32400</v>
      </c>
      <c r="F1146">
        <v>2</v>
      </c>
      <c r="G1146">
        <v>14</v>
      </c>
      <c r="H1146">
        <v>11</v>
      </c>
      <c r="I1146" t="str">
        <f>_xlfn.XLOOKUP(ohrm_timesheet_item[[#This Row],[employee_id]],hs_hr_employee[emp_number],hs_hr_employee[Employee Name],"NF",0,1)</f>
        <v>Amol Jalda</v>
      </c>
      <c r="J1146" t="str">
        <f>_xlfn.XLOOKUP(ohrm_timesheet_item[[#This Row],[project_id]],ohrm_project[project_id],ohrm_project[name],"NF",0,1)</f>
        <v>Z210101-TEQMANTRA-ORG</v>
      </c>
      <c r="K1146" t="str">
        <f>_xlfn.XLOOKUP(ohrm_timesheet_item[[#This Row],[activity_id]],ohrm_project_activity[activity_id],ohrm_project_activity[name],"NF",0,1)</f>
        <v>Training</v>
      </c>
      <c r="L1146" s="5">
        <f>ohrm_timesheet_item[[#This Row],[duration]]/60/60</f>
        <v>9</v>
      </c>
      <c r="AM1146" s="5"/>
      <c r="AN1146" s="5"/>
      <c r="AO1146" s="5"/>
      <c r="AP1146" s="5"/>
      <c r="AZ1146"/>
      <c r="BA1146"/>
      <c r="BB1146"/>
      <c r="BC1146"/>
    </row>
    <row r="1147" spans="1:55" x14ac:dyDescent="0.3">
      <c r="A1147">
        <v>304</v>
      </c>
      <c r="C1147">
        <v>1162</v>
      </c>
      <c r="D1147" s="1">
        <v>44896</v>
      </c>
      <c r="E1147">
        <v>21600</v>
      </c>
      <c r="F1147">
        <v>2</v>
      </c>
      <c r="G1147">
        <v>15</v>
      </c>
      <c r="H1147">
        <v>58</v>
      </c>
      <c r="I1147" t="str">
        <f>_xlfn.XLOOKUP(ohrm_timesheet_item[[#This Row],[employee_id]],hs_hr_employee[emp_number],hs_hr_employee[Employee Name],"NF",0,1)</f>
        <v>Gaurav Kokcha</v>
      </c>
      <c r="J1147" t="str">
        <f>_xlfn.XLOOKUP(ohrm_timesheet_item[[#This Row],[project_id]],ohrm_project[project_id],ohrm_project[name],"NF",0,1)</f>
        <v>Z210101-TEQMANTRA-ORG</v>
      </c>
      <c r="K1147" t="str">
        <f>_xlfn.XLOOKUP(ohrm_timesheet_item[[#This Row],[activity_id]],ohrm_project_activity[activity_id],ohrm_project_activity[name],"NF",0,1)</f>
        <v>Staff Augmentation</v>
      </c>
      <c r="L1147" s="5">
        <f>ohrm_timesheet_item[[#This Row],[duration]]/60/60</f>
        <v>6</v>
      </c>
      <c r="AM1147" s="5"/>
      <c r="AN1147" s="5"/>
      <c r="AO1147" s="5"/>
      <c r="AP1147" s="5"/>
      <c r="AZ1147"/>
      <c r="BA1147"/>
      <c r="BB1147"/>
      <c r="BC1147"/>
    </row>
    <row r="1148" spans="1:55" x14ac:dyDescent="0.3">
      <c r="A1148">
        <v>305</v>
      </c>
      <c r="C1148">
        <v>1163</v>
      </c>
      <c r="D1148" s="1">
        <v>44893</v>
      </c>
      <c r="E1148">
        <v>32400</v>
      </c>
      <c r="F1148">
        <v>6</v>
      </c>
      <c r="G1148">
        <v>16</v>
      </c>
      <c r="H1148">
        <v>56</v>
      </c>
      <c r="I1148" t="str">
        <f>_xlfn.XLOOKUP(ohrm_timesheet_item[[#This Row],[employee_id]],hs_hr_employee[emp_number],hs_hr_employee[Employee Name],"NF",0,1)</f>
        <v>Neha Chaudhary</v>
      </c>
      <c r="J1148" t="str">
        <f>_xlfn.XLOOKUP(ohrm_timesheet_item[[#This Row],[project_id]],ohrm_project[project_id],ohrm_project[name],"NF",0,1)</f>
        <v>C210701-P2 [AMERICANA-Phase2]</v>
      </c>
      <c r="K1148" t="str">
        <f>_xlfn.XLOOKUP(ohrm_timesheet_item[[#This Row],[activity_id]],ohrm_project_activity[activity_id],ohrm_project_activity[name],"NF",0,1)</f>
        <v>Project Management</v>
      </c>
      <c r="L1148" s="5">
        <f>ohrm_timesheet_item[[#This Row],[duration]]/60/60</f>
        <v>9</v>
      </c>
      <c r="AM1148" s="5"/>
      <c r="AN1148" s="5"/>
      <c r="AO1148" s="5"/>
      <c r="AP1148" s="5"/>
      <c r="AZ1148"/>
      <c r="BA1148"/>
      <c r="BB1148"/>
      <c r="BC1148"/>
    </row>
    <row r="1149" spans="1:55" x14ac:dyDescent="0.3">
      <c r="A1149">
        <v>305</v>
      </c>
      <c r="C1149">
        <v>1164</v>
      </c>
      <c r="D1149" s="1">
        <v>44894</v>
      </c>
      <c r="E1149">
        <v>32400</v>
      </c>
      <c r="F1149">
        <v>6</v>
      </c>
      <c r="G1149">
        <v>16</v>
      </c>
      <c r="H1149">
        <v>56</v>
      </c>
      <c r="I1149" t="str">
        <f>_xlfn.XLOOKUP(ohrm_timesheet_item[[#This Row],[employee_id]],hs_hr_employee[emp_number],hs_hr_employee[Employee Name],"NF",0,1)</f>
        <v>Neha Chaudhary</v>
      </c>
      <c r="J1149" t="str">
        <f>_xlfn.XLOOKUP(ohrm_timesheet_item[[#This Row],[project_id]],ohrm_project[project_id],ohrm_project[name],"NF",0,1)</f>
        <v>C210701-P2 [AMERICANA-Phase2]</v>
      </c>
      <c r="K1149" t="str">
        <f>_xlfn.XLOOKUP(ohrm_timesheet_item[[#This Row],[activity_id]],ohrm_project_activity[activity_id],ohrm_project_activity[name],"NF",0,1)</f>
        <v>Project Management</v>
      </c>
      <c r="L1149" s="5">
        <f>ohrm_timesheet_item[[#This Row],[duration]]/60/60</f>
        <v>9</v>
      </c>
      <c r="AM1149" s="5"/>
      <c r="AN1149" s="5"/>
      <c r="AO1149" s="5"/>
      <c r="AP1149" s="5"/>
      <c r="AZ1149"/>
      <c r="BA1149"/>
      <c r="BB1149"/>
      <c r="BC1149"/>
    </row>
    <row r="1150" spans="1:55" x14ac:dyDescent="0.3">
      <c r="A1150">
        <v>305</v>
      </c>
      <c r="C1150">
        <v>1165</v>
      </c>
      <c r="D1150" s="1">
        <v>44895</v>
      </c>
      <c r="E1150">
        <v>32400</v>
      </c>
      <c r="F1150">
        <v>6</v>
      </c>
      <c r="G1150">
        <v>16</v>
      </c>
      <c r="H1150">
        <v>56</v>
      </c>
      <c r="I1150" t="str">
        <f>_xlfn.XLOOKUP(ohrm_timesheet_item[[#This Row],[employee_id]],hs_hr_employee[emp_number],hs_hr_employee[Employee Name],"NF",0,1)</f>
        <v>Neha Chaudhary</v>
      </c>
      <c r="J1150" t="str">
        <f>_xlfn.XLOOKUP(ohrm_timesheet_item[[#This Row],[project_id]],ohrm_project[project_id],ohrm_project[name],"NF",0,1)</f>
        <v>C210701-P2 [AMERICANA-Phase2]</v>
      </c>
      <c r="K1150" t="str">
        <f>_xlfn.XLOOKUP(ohrm_timesheet_item[[#This Row],[activity_id]],ohrm_project_activity[activity_id],ohrm_project_activity[name],"NF",0,1)</f>
        <v>Project Management</v>
      </c>
      <c r="L1150" s="5">
        <f>ohrm_timesheet_item[[#This Row],[duration]]/60/60</f>
        <v>9</v>
      </c>
      <c r="AM1150" s="5"/>
      <c r="AN1150" s="5"/>
      <c r="AO1150" s="5"/>
      <c r="AP1150" s="5"/>
      <c r="AZ1150"/>
      <c r="BA1150"/>
      <c r="BB1150"/>
      <c r="BC1150"/>
    </row>
    <row r="1151" spans="1:55" x14ac:dyDescent="0.3">
      <c r="A1151">
        <v>305</v>
      </c>
      <c r="C1151">
        <v>1166</v>
      </c>
      <c r="D1151" s="1">
        <v>44896</v>
      </c>
      <c r="E1151">
        <v>32400</v>
      </c>
      <c r="F1151">
        <v>6</v>
      </c>
      <c r="G1151">
        <v>16</v>
      </c>
      <c r="H1151">
        <v>56</v>
      </c>
      <c r="I1151" t="str">
        <f>_xlfn.XLOOKUP(ohrm_timesheet_item[[#This Row],[employee_id]],hs_hr_employee[emp_number],hs_hr_employee[Employee Name],"NF",0,1)</f>
        <v>Neha Chaudhary</v>
      </c>
      <c r="J1151" t="str">
        <f>_xlfn.XLOOKUP(ohrm_timesheet_item[[#This Row],[project_id]],ohrm_project[project_id],ohrm_project[name],"NF",0,1)</f>
        <v>C210701-P2 [AMERICANA-Phase2]</v>
      </c>
      <c r="K1151" t="str">
        <f>_xlfn.XLOOKUP(ohrm_timesheet_item[[#This Row],[activity_id]],ohrm_project_activity[activity_id],ohrm_project_activity[name],"NF",0,1)</f>
        <v>Project Management</v>
      </c>
      <c r="L1151" s="5">
        <f>ohrm_timesheet_item[[#This Row],[duration]]/60/60</f>
        <v>9</v>
      </c>
      <c r="AM1151" s="5"/>
      <c r="AN1151" s="5"/>
      <c r="AO1151" s="5"/>
      <c r="AP1151" s="5"/>
      <c r="AZ1151"/>
      <c r="BA1151"/>
      <c r="BB1151"/>
      <c r="BC1151"/>
    </row>
    <row r="1152" spans="1:55" x14ac:dyDescent="0.3">
      <c r="A1152">
        <v>305</v>
      </c>
      <c r="C1152">
        <v>1167</v>
      </c>
      <c r="D1152" s="1">
        <v>44897</v>
      </c>
      <c r="E1152">
        <v>32400</v>
      </c>
      <c r="F1152">
        <v>6</v>
      </c>
      <c r="G1152">
        <v>16</v>
      </c>
      <c r="H1152">
        <v>56</v>
      </c>
      <c r="I1152" t="str">
        <f>_xlfn.XLOOKUP(ohrm_timesheet_item[[#This Row],[employee_id]],hs_hr_employee[emp_number],hs_hr_employee[Employee Name],"NF",0,1)</f>
        <v>Neha Chaudhary</v>
      </c>
      <c r="J1152" t="str">
        <f>_xlfn.XLOOKUP(ohrm_timesheet_item[[#This Row],[project_id]],ohrm_project[project_id],ohrm_project[name],"NF",0,1)</f>
        <v>C210701-P2 [AMERICANA-Phase2]</v>
      </c>
      <c r="K1152" t="str">
        <f>_xlfn.XLOOKUP(ohrm_timesheet_item[[#This Row],[activity_id]],ohrm_project_activity[activity_id],ohrm_project_activity[name],"NF",0,1)</f>
        <v>Project Management</v>
      </c>
      <c r="L1152" s="5">
        <f>ohrm_timesheet_item[[#This Row],[duration]]/60/60</f>
        <v>9</v>
      </c>
      <c r="AM1152" s="5"/>
      <c r="AN1152" s="5"/>
      <c r="AO1152" s="5"/>
      <c r="AP1152" s="5"/>
      <c r="AZ1152"/>
      <c r="BA1152"/>
      <c r="BB1152"/>
      <c r="BC1152"/>
    </row>
    <row r="1153" spans="1:55" x14ac:dyDescent="0.3">
      <c r="A1153">
        <v>297</v>
      </c>
      <c r="C1153">
        <v>1168</v>
      </c>
      <c r="D1153" s="1">
        <v>44872</v>
      </c>
      <c r="E1153">
        <v>32400</v>
      </c>
      <c r="F1153">
        <v>1</v>
      </c>
      <c r="G1153">
        <v>11</v>
      </c>
      <c r="H1153">
        <v>2</v>
      </c>
      <c r="I1153" t="str">
        <f>_xlfn.XLOOKUP(ohrm_timesheet_item[[#This Row],[employee_id]],hs_hr_employee[emp_number],hs_hr_employee[Employee Name],"NF",0,1)</f>
        <v>x_Ajit Singh</v>
      </c>
      <c r="J1153" t="str">
        <f>_xlfn.XLOOKUP(ohrm_timesheet_item[[#This Row],[project_id]],ohrm_project[project_id],ohrm_project[name],"NF",0,1)</f>
        <v>C210701-P1 [AMERICANA-Phase1]</v>
      </c>
      <c r="K1153" t="str">
        <f>_xlfn.XLOOKUP(ohrm_timesheet_item[[#This Row],[activity_id]],ohrm_project_activity[activity_id],ohrm_project_activity[name],"NF",0,1)</f>
        <v>Development</v>
      </c>
      <c r="L1153" s="5">
        <f>ohrm_timesheet_item[[#This Row],[duration]]/60/60</f>
        <v>9</v>
      </c>
      <c r="AM1153" s="5"/>
      <c r="AN1153" s="5"/>
      <c r="AO1153" s="5"/>
      <c r="AP1153" s="5"/>
      <c r="AZ1153"/>
      <c r="BA1153"/>
      <c r="BB1153"/>
      <c r="BC1153"/>
    </row>
    <row r="1154" spans="1:55" x14ac:dyDescent="0.3">
      <c r="A1154">
        <v>297</v>
      </c>
      <c r="C1154">
        <v>1169</v>
      </c>
      <c r="D1154" s="1">
        <v>44873</v>
      </c>
      <c r="E1154">
        <v>32400</v>
      </c>
      <c r="F1154">
        <v>1</v>
      </c>
      <c r="G1154">
        <v>11</v>
      </c>
      <c r="H1154">
        <v>2</v>
      </c>
      <c r="I1154" t="str">
        <f>_xlfn.XLOOKUP(ohrm_timesheet_item[[#This Row],[employee_id]],hs_hr_employee[emp_number],hs_hr_employee[Employee Name],"NF",0,1)</f>
        <v>x_Ajit Singh</v>
      </c>
      <c r="J1154" t="str">
        <f>_xlfn.XLOOKUP(ohrm_timesheet_item[[#This Row],[project_id]],ohrm_project[project_id],ohrm_project[name],"NF",0,1)</f>
        <v>C210701-P1 [AMERICANA-Phase1]</v>
      </c>
      <c r="K1154" t="str">
        <f>_xlfn.XLOOKUP(ohrm_timesheet_item[[#This Row],[activity_id]],ohrm_project_activity[activity_id],ohrm_project_activity[name],"NF",0,1)</f>
        <v>Development</v>
      </c>
      <c r="L1154" s="5">
        <f>ohrm_timesheet_item[[#This Row],[duration]]/60/60</f>
        <v>9</v>
      </c>
      <c r="AM1154" s="5"/>
      <c r="AN1154" s="5"/>
      <c r="AO1154" s="5"/>
      <c r="AP1154" s="5"/>
      <c r="AZ1154"/>
      <c r="BA1154"/>
      <c r="BB1154"/>
      <c r="BC1154"/>
    </row>
    <row r="1155" spans="1:55" x14ac:dyDescent="0.3">
      <c r="A1155">
        <v>297</v>
      </c>
      <c r="C1155">
        <v>1170</v>
      </c>
      <c r="D1155" s="1">
        <v>44874</v>
      </c>
      <c r="E1155">
        <v>32400</v>
      </c>
      <c r="F1155">
        <v>1</v>
      </c>
      <c r="G1155">
        <v>11</v>
      </c>
      <c r="H1155">
        <v>2</v>
      </c>
      <c r="I1155" t="str">
        <f>_xlfn.XLOOKUP(ohrm_timesheet_item[[#This Row],[employee_id]],hs_hr_employee[emp_number],hs_hr_employee[Employee Name],"NF",0,1)</f>
        <v>x_Ajit Singh</v>
      </c>
      <c r="J1155" t="str">
        <f>_xlfn.XLOOKUP(ohrm_timesheet_item[[#This Row],[project_id]],ohrm_project[project_id],ohrm_project[name],"NF",0,1)</f>
        <v>C210701-P1 [AMERICANA-Phase1]</v>
      </c>
      <c r="K1155" t="str">
        <f>_xlfn.XLOOKUP(ohrm_timesheet_item[[#This Row],[activity_id]],ohrm_project_activity[activity_id],ohrm_project_activity[name],"NF",0,1)</f>
        <v>Development</v>
      </c>
      <c r="L1155" s="5">
        <f>ohrm_timesheet_item[[#This Row],[duration]]/60/60</f>
        <v>9</v>
      </c>
      <c r="AM1155" s="5"/>
      <c r="AN1155" s="5"/>
      <c r="AO1155" s="5"/>
      <c r="AP1155" s="5"/>
      <c r="AZ1155"/>
      <c r="BA1155"/>
      <c r="BB1155"/>
      <c r="BC1155"/>
    </row>
    <row r="1156" spans="1:55" x14ac:dyDescent="0.3">
      <c r="A1156">
        <v>297</v>
      </c>
      <c r="C1156">
        <v>1171</v>
      </c>
      <c r="D1156" s="1">
        <v>44875</v>
      </c>
      <c r="E1156">
        <v>32400</v>
      </c>
      <c r="F1156">
        <v>1</v>
      </c>
      <c r="G1156">
        <v>11</v>
      </c>
      <c r="H1156">
        <v>2</v>
      </c>
      <c r="I1156" t="str">
        <f>_xlfn.XLOOKUP(ohrm_timesheet_item[[#This Row],[employee_id]],hs_hr_employee[emp_number],hs_hr_employee[Employee Name],"NF",0,1)</f>
        <v>x_Ajit Singh</v>
      </c>
      <c r="J1156" t="str">
        <f>_xlfn.XLOOKUP(ohrm_timesheet_item[[#This Row],[project_id]],ohrm_project[project_id],ohrm_project[name],"NF",0,1)</f>
        <v>C210701-P1 [AMERICANA-Phase1]</v>
      </c>
      <c r="K1156" t="str">
        <f>_xlfn.XLOOKUP(ohrm_timesheet_item[[#This Row],[activity_id]],ohrm_project_activity[activity_id],ohrm_project_activity[name],"NF",0,1)</f>
        <v>Development</v>
      </c>
      <c r="L1156" s="5">
        <f>ohrm_timesheet_item[[#This Row],[duration]]/60/60</f>
        <v>9</v>
      </c>
      <c r="AM1156" s="5"/>
      <c r="AN1156" s="5"/>
      <c r="AO1156" s="5"/>
      <c r="AP1156" s="5"/>
      <c r="AZ1156"/>
      <c r="BA1156"/>
      <c r="BB1156"/>
      <c r="BC1156"/>
    </row>
    <row r="1157" spans="1:55" x14ac:dyDescent="0.3">
      <c r="A1157">
        <v>297</v>
      </c>
      <c r="C1157">
        <v>1172</v>
      </c>
      <c r="D1157" s="1">
        <v>44876</v>
      </c>
      <c r="E1157">
        <v>32400</v>
      </c>
      <c r="F1157">
        <v>1</v>
      </c>
      <c r="G1157">
        <v>11</v>
      </c>
      <c r="H1157">
        <v>2</v>
      </c>
      <c r="I1157" t="str">
        <f>_xlfn.XLOOKUP(ohrm_timesheet_item[[#This Row],[employee_id]],hs_hr_employee[emp_number],hs_hr_employee[Employee Name],"NF",0,1)</f>
        <v>x_Ajit Singh</v>
      </c>
      <c r="J1157" t="str">
        <f>_xlfn.XLOOKUP(ohrm_timesheet_item[[#This Row],[project_id]],ohrm_project[project_id],ohrm_project[name],"NF",0,1)</f>
        <v>C210701-P1 [AMERICANA-Phase1]</v>
      </c>
      <c r="K1157" t="str">
        <f>_xlfn.XLOOKUP(ohrm_timesheet_item[[#This Row],[activity_id]],ohrm_project_activity[activity_id],ohrm_project_activity[name],"NF",0,1)</f>
        <v>Development</v>
      </c>
      <c r="L1157" s="5">
        <f>ohrm_timesheet_item[[#This Row],[duration]]/60/60</f>
        <v>9</v>
      </c>
      <c r="AM1157" s="5"/>
      <c r="AN1157" s="5"/>
      <c r="AO1157" s="5"/>
      <c r="AP1157" s="5"/>
      <c r="AZ1157"/>
      <c r="BA1157"/>
      <c r="BB1157"/>
      <c r="BC1157"/>
    </row>
    <row r="1158" spans="1:55" x14ac:dyDescent="0.3">
      <c r="A1158">
        <v>301</v>
      </c>
      <c r="C1158">
        <v>1173</v>
      </c>
      <c r="D1158" s="1">
        <v>44879</v>
      </c>
      <c r="E1158">
        <v>32400</v>
      </c>
      <c r="F1158">
        <v>1</v>
      </c>
      <c r="G1158">
        <v>11</v>
      </c>
      <c r="H1158">
        <v>2</v>
      </c>
      <c r="I1158" t="str">
        <f>_xlfn.XLOOKUP(ohrm_timesheet_item[[#This Row],[employee_id]],hs_hr_employee[emp_number],hs_hr_employee[Employee Name],"NF",0,1)</f>
        <v>x_Ajit Singh</v>
      </c>
      <c r="J1158" t="str">
        <f>_xlfn.XLOOKUP(ohrm_timesheet_item[[#This Row],[project_id]],ohrm_project[project_id],ohrm_project[name],"NF",0,1)</f>
        <v>C210701-P1 [AMERICANA-Phase1]</v>
      </c>
      <c r="K1158" t="str">
        <f>_xlfn.XLOOKUP(ohrm_timesheet_item[[#This Row],[activity_id]],ohrm_project_activity[activity_id],ohrm_project_activity[name],"NF",0,1)</f>
        <v>Development</v>
      </c>
      <c r="L1158" s="5">
        <f>ohrm_timesheet_item[[#This Row],[duration]]/60/60</f>
        <v>9</v>
      </c>
      <c r="AM1158" s="5"/>
      <c r="AN1158" s="5"/>
      <c r="AO1158" s="5"/>
      <c r="AP1158" s="5"/>
      <c r="AZ1158"/>
      <c r="BA1158"/>
      <c r="BB1158"/>
      <c r="BC1158"/>
    </row>
    <row r="1159" spans="1:55" x14ac:dyDescent="0.3">
      <c r="A1159">
        <v>301</v>
      </c>
      <c r="C1159">
        <v>1174</v>
      </c>
      <c r="D1159" s="1">
        <v>44880</v>
      </c>
      <c r="E1159">
        <v>32400</v>
      </c>
      <c r="F1159">
        <v>1</v>
      </c>
      <c r="G1159">
        <v>11</v>
      </c>
      <c r="H1159">
        <v>2</v>
      </c>
      <c r="I1159" t="str">
        <f>_xlfn.XLOOKUP(ohrm_timesheet_item[[#This Row],[employee_id]],hs_hr_employee[emp_number],hs_hr_employee[Employee Name],"NF",0,1)</f>
        <v>x_Ajit Singh</v>
      </c>
      <c r="J1159" t="str">
        <f>_xlfn.XLOOKUP(ohrm_timesheet_item[[#This Row],[project_id]],ohrm_project[project_id],ohrm_project[name],"NF",0,1)</f>
        <v>C210701-P1 [AMERICANA-Phase1]</v>
      </c>
      <c r="K1159" t="str">
        <f>_xlfn.XLOOKUP(ohrm_timesheet_item[[#This Row],[activity_id]],ohrm_project_activity[activity_id],ohrm_project_activity[name],"NF",0,1)</f>
        <v>Development</v>
      </c>
      <c r="L1159" s="5">
        <f>ohrm_timesheet_item[[#This Row],[duration]]/60/60</f>
        <v>9</v>
      </c>
      <c r="AM1159" s="5"/>
      <c r="AN1159" s="5"/>
      <c r="AO1159" s="5"/>
      <c r="AP1159" s="5"/>
      <c r="AZ1159"/>
      <c r="BA1159"/>
      <c r="BB1159"/>
      <c r="BC1159"/>
    </row>
    <row r="1160" spans="1:55" x14ac:dyDescent="0.3">
      <c r="A1160">
        <v>301</v>
      </c>
      <c r="C1160">
        <v>1175</v>
      </c>
      <c r="D1160" s="1">
        <v>44881</v>
      </c>
      <c r="E1160">
        <v>32400</v>
      </c>
      <c r="F1160">
        <v>1</v>
      </c>
      <c r="G1160">
        <v>11</v>
      </c>
      <c r="H1160">
        <v>2</v>
      </c>
      <c r="I1160" t="str">
        <f>_xlfn.XLOOKUP(ohrm_timesheet_item[[#This Row],[employee_id]],hs_hr_employee[emp_number],hs_hr_employee[Employee Name],"NF",0,1)</f>
        <v>x_Ajit Singh</v>
      </c>
      <c r="J1160" t="str">
        <f>_xlfn.XLOOKUP(ohrm_timesheet_item[[#This Row],[project_id]],ohrm_project[project_id],ohrm_project[name],"NF",0,1)</f>
        <v>C210701-P1 [AMERICANA-Phase1]</v>
      </c>
      <c r="K1160" t="str">
        <f>_xlfn.XLOOKUP(ohrm_timesheet_item[[#This Row],[activity_id]],ohrm_project_activity[activity_id],ohrm_project_activity[name],"NF",0,1)</f>
        <v>Development</v>
      </c>
      <c r="L1160" s="5">
        <f>ohrm_timesheet_item[[#This Row],[duration]]/60/60</f>
        <v>9</v>
      </c>
      <c r="AM1160" s="5"/>
      <c r="AN1160" s="5"/>
      <c r="AO1160" s="5"/>
      <c r="AP1160" s="5"/>
      <c r="AZ1160"/>
      <c r="BA1160"/>
      <c r="BB1160"/>
      <c r="BC1160"/>
    </row>
    <row r="1161" spans="1:55" x14ac:dyDescent="0.3">
      <c r="A1161">
        <v>301</v>
      </c>
      <c r="C1161">
        <v>1176</v>
      </c>
      <c r="D1161" s="1">
        <v>44882</v>
      </c>
      <c r="E1161">
        <v>32400</v>
      </c>
      <c r="F1161">
        <v>1</v>
      </c>
      <c r="G1161">
        <v>11</v>
      </c>
      <c r="H1161">
        <v>2</v>
      </c>
      <c r="I1161" t="str">
        <f>_xlfn.XLOOKUP(ohrm_timesheet_item[[#This Row],[employee_id]],hs_hr_employee[emp_number],hs_hr_employee[Employee Name],"NF",0,1)</f>
        <v>x_Ajit Singh</v>
      </c>
      <c r="J1161" t="str">
        <f>_xlfn.XLOOKUP(ohrm_timesheet_item[[#This Row],[project_id]],ohrm_project[project_id],ohrm_project[name],"NF",0,1)</f>
        <v>C210701-P1 [AMERICANA-Phase1]</v>
      </c>
      <c r="K1161" t="str">
        <f>_xlfn.XLOOKUP(ohrm_timesheet_item[[#This Row],[activity_id]],ohrm_project_activity[activity_id],ohrm_project_activity[name],"NF",0,1)</f>
        <v>Development</v>
      </c>
      <c r="L1161" s="5">
        <f>ohrm_timesheet_item[[#This Row],[duration]]/60/60</f>
        <v>9</v>
      </c>
      <c r="AM1161" s="5"/>
      <c r="AN1161" s="5"/>
      <c r="AO1161" s="5"/>
      <c r="AP1161" s="5"/>
      <c r="AZ1161"/>
      <c r="BA1161"/>
      <c r="BB1161"/>
      <c r="BC1161"/>
    </row>
    <row r="1162" spans="1:55" x14ac:dyDescent="0.3">
      <c r="A1162">
        <v>301</v>
      </c>
      <c r="C1162">
        <v>1177</v>
      </c>
      <c r="D1162" s="1">
        <v>44883</v>
      </c>
      <c r="E1162">
        <v>32400</v>
      </c>
      <c r="F1162">
        <v>1</v>
      </c>
      <c r="G1162">
        <v>11</v>
      </c>
      <c r="H1162">
        <v>2</v>
      </c>
      <c r="I1162" t="str">
        <f>_xlfn.XLOOKUP(ohrm_timesheet_item[[#This Row],[employee_id]],hs_hr_employee[emp_number],hs_hr_employee[Employee Name],"NF",0,1)</f>
        <v>x_Ajit Singh</v>
      </c>
      <c r="J1162" t="str">
        <f>_xlfn.XLOOKUP(ohrm_timesheet_item[[#This Row],[project_id]],ohrm_project[project_id],ohrm_project[name],"NF",0,1)</f>
        <v>C210701-P1 [AMERICANA-Phase1]</v>
      </c>
      <c r="K1162" t="str">
        <f>_xlfn.XLOOKUP(ohrm_timesheet_item[[#This Row],[activity_id]],ohrm_project_activity[activity_id],ohrm_project_activity[name],"NF",0,1)</f>
        <v>Development</v>
      </c>
      <c r="L1162" s="5">
        <f>ohrm_timesheet_item[[#This Row],[duration]]/60/60</f>
        <v>9</v>
      </c>
      <c r="AM1162" s="5"/>
      <c r="AN1162" s="5"/>
      <c r="AO1162" s="5"/>
      <c r="AP1162" s="5"/>
      <c r="AZ1162"/>
      <c r="BA1162"/>
      <c r="BB1162"/>
      <c r="BC1162"/>
    </row>
    <row r="1163" spans="1:55" x14ac:dyDescent="0.3">
      <c r="A1163">
        <v>310</v>
      </c>
      <c r="C1163">
        <v>1178</v>
      </c>
      <c r="D1163" s="1">
        <v>44886</v>
      </c>
      <c r="E1163">
        <v>32400</v>
      </c>
      <c r="F1163">
        <v>1</v>
      </c>
      <c r="G1163">
        <v>11</v>
      </c>
      <c r="H1163">
        <v>2</v>
      </c>
      <c r="I1163" t="str">
        <f>_xlfn.XLOOKUP(ohrm_timesheet_item[[#This Row],[employee_id]],hs_hr_employee[emp_number],hs_hr_employee[Employee Name],"NF",0,1)</f>
        <v>x_Ajit Singh</v>
      </c>
      <c r="J1163" t="str">
        <f>_xlfn.XLOOKUP(ohrm_timesheet_item[[#This Row],[project_id]],ohrm_project[project_id],ohrm_project[name],"NF",0,1)</f>
        <v>C210701-P1 [AMERICANA-Phase1]</v>
      </c>
      <c r="K1163" t="str">
        <f>_xlfn.XLOOKUP(ohrm_timesheet_item[[#This Row],[activity_id]],ohrm_project_activity[activity_id],ohrm_project_activity[name],"NF",0,1)</f>
        <v>Development</v>
      </c>
      <c r="L1163" s="5">
        <f>ohrm_timesheet_item[[#This Row],[duration]]/60/60</f>
        <v>9</v>
      </c>
      <c r="AM1163" s="5"/>
      <c r="AN1163" s="5"/>
      <c r="AO1163" s="5"/>
      <c r="AP1163" s="5"/>
      <c r="AZ1163"/>
      <c r="BA1163"/>
      <c r="BB1163"/>
      <c r="BC1163"/>
    </row>
    <row r="1164" spans="1:55" x14ac:dyDescent="0.3">
      <c r="A1164">
        <v>310</v>
      </c>
      <c r="C1164">
        <v>1179</v>
      </c>
      <c r="D1164" s="1">
        <v>44887</v>
      </c>
      <c r="E1164">
        <v>32400</v>
      </c>
      <c r="F1164">
        <v>1</v>
      </c>
      <c r="G1164">
        <v>11</v>
      </c>
      <c r="H1164">
        <v>2</v>
      </c>
      <c r="I1164" t="str">
        <f>_xlfn.XLOOKUP(ohrm_timesheet_item[[#This Row],[employee_id]],hs_hr_employee[emp_number],hs_hr_employee[Employee Name],"NF",0,1)</f>
        <v>x_Ajit Singh</v>
      </c>
      <c r="J1164" t="str">
        <f>_xlfn.XLOOKUP(ohrm_timesheet_item[[#This Row],[project_id]],ohrm_project[project_id],ohrm_project[name],"NF",0,1)</f>
        <v>C210701-P1 [AMERICANA-Phase1]</v>
      </c>
      <c r="K1164" t="str">
        <f>_xlfn.XLOOKUP(ohrm_timesheet_item[[#This Row],[activity_id]],ohrm_project_activity[activity_id],ohrm_project_activity[name],"NF",0,1)</f>
        <v>Development</v>
      </c>
      <c r="L1164" s="5">
        <f>ohrm_timesheet_item[[#This Row],[duration]]/60/60</f>
        <v>9</v>
      </c>
      <c r="AM1164" s="5"/>
      <c r="AN1164" s="5"/>
      <c r="AO1164" s="5"/>
      <c r="AP1164" s="5"/>
      <c r="AZ1164"/>
      <c r="BA1164"/>
      <c r="BB1164"/>
      <c r="BC1164"/>
    </row>
    <row r="1165" spans="1:55" x14ac:dyDescent="0.3">
      <c r="A1165">
        <v>310</v>
      </c>
      <c r="C1165">
        <v>1180</v>
      </c>
      <c r="D1165" s="1">
        <v>44888</v>
      </c>
      <c r="E1165">
        <v>32400</v>
      </c>
      <c r="F1165">
        <v>1</v>
      </c>
      <c r="G1165">
        <v>11</v>
      </c>
      <c r="H1165">
        <v>2</v>
      </c>
      <c r="I1165" t="str">
        <f>_xlfn.XLOOKUP(ohrm_timesheet_item[[#This Row],[employee_id]],hs_hr_employee[emp_number],hs_hr_employee[Employee Name],"NF",0,1)</f>
        <v>x_Ajit Singh</v>
      </c>
      <c r="J1165" t="str">
        <f>_xlfn.XLOOKUP(ohrm_timesheet_item[[#This Row],[project_id]],ohrm_project[project_id],ohrm_project[name],"NF",0,1)</f>
        <v>C210701-P1 [AMERICANA-Phase1]</v>
      </c>
      <c r="K1165" t="str">
        <f>_xlfn.XLOOKUP(ohrm_timesheet_item[[#This Row],[activity_id]],ohrm_project_activity[activity_id],ohrm_project_activity[name],"NF",0,1)</f>
        <v>Development</v>
      </c>
      <c r="L1165" s="5">
        <f>ohrm_timesheet_item[[#This Row],[duration]]/60/60</f>
        <v>9</v>
      </c>
      <c r="AM1165" s="5"/>
      <c r="AN1165" s="5"/>
      <c r="AO1165" s="5"/>
      <c r="AP1165" s="5"/>
      <c r="AZ1165"/>
      <c r="BA1165"/>
      <c r="BB1165"/>
      <c r="BC1165"/>
    </row>
    <row r="1166" spans="1:55" x14ac:dyDescent="0.3">
      <c r="A1166">
        <v>310</v>
      </c>
      <c r="C1166">
        <v>1181</v>
      </c>
      <c r="D1166" s="1">
        <v>44889</v>
      </c>
      <c r="E1166">
        <v>32400</v>
      </c>
      <c r="F1166">
        <v>1</v>
      </c>
      <c r="G1166">
        <v>11</v>
      </c>
      <c r="H1166">
        <v>2</v>
      </c>
      <c r="I1166" t="str">
        <f>_xlfn.XLOOKUP(ohrm_timesheet_item[[#This Row],[employee_id]],hs_hr_employee[emp_number],hs_hr_employee[Employee Name],"NF",0,1)</f>
        <v>x_Ajit Singh</v>
      </c>
      <c r="J1166" t="str">
        <f>_xlfn.XLOOKUP(ohrm_timesheet_item[[#This Row],[project_id]],ohrm_project[project_id],ohrm_project[name],"NF",0,1)</f>
        <v>C210701-P1 [AMERICANA-Phase1]</v>
      </c>
      <c r="K1166" t="str">
        <f>_xlfn.XLOOKUP(ohrm_timesheet_item[[#This Row],[activity_id]],ohrm_project_activity[activity_id],ohrm_project_activity[name],"NF",0,1)</f>
        <v>Development</v>
      </c>
      <c r="L1166" s="5">
        <f>ohrm_timesheet_item[[#This Row],[duration]]/60/60</f>
        <v>9</v>
      </c>
      <c r="AM1166" s="5"/>
      <c r="AN1166" s="5"/>
      <c r="AO1166" s="5"/>
      <c r="AP1166" s="5"/>
      <c r="AZ1166"/>
      <c r="BA1166"/>
      <c r="BB1166"/>
      <c r="BC1166"/>
    </row>
    <row r="1167" spans="1:55" x14ac:dyDescent="0.3">
      <c r="A1167">
        <v>310</v>
      </c>
      <c r="C1167">
        <v>1182</v>
      </c>
      <c r="D1167" s="1">
        <v>44890</v>
      </c>
      <c r="E1167">
        <v>32400</v>
      </c>
      <c r="F1167">
        <v>1</v>
      </c>
      <c r="G1167">
        <v>11</v>
      </c>
      <c r="H1167">
        <v>2</v>
      </c>
      <c r="I1167" t="str">
        <f>_xlfn.XLOOKUP(ohrm_timesheet_item[[#This Row],[employee_id]],hs_hr_employee[emp_number],hs_hr_employee[Employee Name],"NF",0,1)</f>
        <v>x_Ajit Singh</v>
      </c>
      <c r="J1167" t="str">
        <f>_xlfn.XLOOKUP(ohrm_timesheet_item[[#This Row],[project_id]],ohrm_project[project_id],ohrm_project[name],"NF",0,1)</f>
        <v>C210701-P1 [AMERICANA-Phase1]</v>
      </c>
      <c r="K1167" t="str">
        <f>_xlfn.XLOOKUP(ohrm_timesheet_item[[#This Row],[activity_id]],ohrm_project_activity[activity_id],ohrm_project_activity[name],"NF",0,1)</f>
        <v>Development</v>
      </c>
      <c r="L1167" s="5">
        <f>ohrm_timesheet_item[[#This Row],[duration]]/60/60</f>
        <v>9</v>
      </c>
      <c r="AM1167" s="5"/>
      <c r="AN1167" s="5"/>
      <c r="AO1167" s="5"/>
      <c r="AP1167" s="5"/>
      <c r="AZ1167"/>
      <c r="BA1167"/>
      <c r="BB1167"/>
      <c r="BC1167"/>
    </row>
    <row r="1168" spans="1:55" x14ac:dyDescent="0.3">
      <c r="A1168">
        <v>309</v>
      </c>
      <c r="C1168">
        <v>1183</v>
      </c>
      <c r="D1168" s="1">
        <v>44893</v>
      </c>
      <c r="E1168">
        <v>32400</v>
      </c>
      <c r="F1168">
        <v>1</v>
      </c>
      <c r="G1168">
        <v>11</v>
      </c>
      <c r="H1168">
        <v>2</v>
      </c>
      <c r="I1168" t="str">
        <f>_xlfn.XLOOKUP(ohrm_timesheet_item[[#This Row],[employee_id]],hs_hr_employee[emp_number],hs_hr_employee[Employee Name],"NF",0,1)</f>
        <v>x_Ajit Singh</v>
      </c>
      <c r="J1168" t="str">
        <f>_xlfn.XLOOKUP(ohrm_timesheet_item[[#This Row],[project_id]],ohrm_project[project_id],ohrm_project[name],"NF",0,1)</f>
        <v>C210701-P1 [AMERICANA-Phase1]</v>
      </c>
      <c r="K1168" t="str">
        <f>_xlfn.XLOOKUP(ohrm_timesheet_item[[#This Row],[activity_id]],ohrm_project_activity[activity_id],ohrm_project_activity[name],"NF",0,1)</f>
        <v>Development</v>
      </c>
      <c r="L1168" s="5">
        <f>ohrm_timesheet_item[[#This Row],[duration]]/60/60</f>
        <v>9</v>
      </c>
      <c r="AM1168" s="5"/>
      <c r="AN1168" s="5"/>
      <c r="AO1168" s="5"/>
      <c r="AP1168" s="5"/>
      <c r="AZ1168"/>
      <c r="BA1168"/>
      <c r="BB1168"/>
      <c r="BC1168"/>
    </row>
    <row r="1169" spans="1:55" x14ac:dyDescent="0.3">
      <c r="A1169">
        <v>309</v>
      </c>
      <c r="C1169">
        <v>1184</v>
      </c>
      <c r="D1169" s="1">
        <v>44894</v>
      </c>
      <c r="E1169">
        <v>32400</v>
      </c>
      <c r="F1169">
        <v>1</v>
      </c>
      <c r="G1169">
        <v>11</v>
      </c>
      <c r="H1169">
        <v>2</v>
      </c>
      <c r="I1169" t="str">
        <f>_xlfn.XLOOKUP(ohrm_timesheet_item[[#This Row],[employee_id]],hs_hr_employee[emp_number],hs_hr_employee[Employee Name],"NF",0,1)</f>
        <v>x_Ajit Singh</v>
      </c>
      <c r="J1169" t="str">
        <f>_xlfn.XLOOKUP(ohrm_timesheet_item[[#This Row],[project_id]],ohrm_project[project_id],ohrm_project[name],"NF",0,1)</f>
        <v>C210701-P1 [AMERICANA-Phase1]</v>
      </c>
      <c r="K1169" t="str">
        <f>_xlfn.XLOOKUP(ohrm_timesheet_item[[#This Row],[activity_id]],ohrm_project_activity[activity_id],ohrm_project_activity[name],"NF",0,1)</f>
        <v>Development</v>
      </c>
      <c r="L1169" s="5">
        <f>ohrm_timesheet_item[[#This Row],[duration]]/60/60</f>
        <v>9</v>
      </c>
      <c r="AM1169" s="5"/>
      <c r="AN1169" s="5"/>
      <c r="AO1169" s="5"/>
      <c r="AP1169" s="5"/>
      <c r="AZ1169"/>
      <c r="BA1169"/>
      <c r="BB1169"/>
      <c r="BC1169"/>
    </row>
    <row r="1170" spans="1:55" x14ac:dyDescent="0.3">
      <c r="A1170">
        <v>309</v>
      </c>
      <c r="C1170">
        <v>1185</v>
      </c>
      <c r="D1170" s="1">
        <v>44895</v>
      </c>
      <c r="E1170">
        <v>32400</v>
      </c>
      <c r="F1170">
        <v>1</v>
      </c>
      <c r="G1170">
        <v>11</v>
      </c>
      <c r="H1170">
        <v>2</v>
      </c>
      <c r="I1170" t="str">
        <f>_xlfn.XLOOKUP(ohrm_timesheet_item[[#This Row],[employee_id]],hs_hr_employee[emp_number],hs_hr_employee[Employee Name],"NF",0,1)</f>
        <v>x_Ajit Singh</v>
      </c>
      <c r="J1170" t="str">
        <f>_xlfn.XLOOKUP(ohrm_timesheet_item[[#This Row],[project_id]],ohrm_project[project_id],ohrm_project[name],"NF",0,1)</f>
        <v>C210701-P1 [AMERICANA-Phase1]</v>
      </c>
      <c r="K1170" t="str">
        <f>_xlfn.XLOOKUP(ohrm_timesheet_item[[#This Row],[activity_id]],ohrm_project_activity[activity_id],ohrm_project_activity[name],"NF",0,1)</f>
        <v>Development</v>
      </c>
      <c r="L1170" s="5">
        <f>ohrm_timesheet_item[[#This Row],[duration]]/60/60</f>
        <v>9</v>
      </c>
      <c r="AM1170" s="5"/>
      <c r="AN1170" s="5"/>
      <c r="AO1170" s="5"/>
      <c r="AP1170" s="5"/>
      <c r="AZ1170"/>
      <c r="BA1170"/>
      <c r="BB1170"/>
      <c r="BC1170"/>
    </row>
    <row r="1171" spans="1:55" x14ac:dyDescent="0.3">
      <c r="A1171">
        <v>309</v>
      </c>
      <c r="C1171">
        <v>1186</v>
      </c>
      <c r="D1171" s="1">
        <v>44896</v>
      </c>
      <c r="E1171">
        <v>32400</v>
      </c>
      <c r="F1171">
        <v>1</v>
      </c>
      <c r="G1171">
        <v>11</v>
      </c>
      <c r="H1171">
        <v>2</v>
      </c>
      <c r="I1171" t="str">
        <f>_xlfn.XLOOKUP(ohrm_timesheet_item[[#This Row],[employee_id]],hs_hr_employee[emp_number],hs_hr_employee[Employee Name],"NF",0,1)</f>
        <v>x_Ajit Singh</v>
      </c>
      <c r="J1171" t="str">
        <f>_xlfn.XLOOKUP(ohrm_timesheet_item[[#This Row],[project_id]],ohrm_project[project_id],ohrm_project[name],"NF",0,1)</f>
        <v>C210701-P1 [AMERICANA-Phase1]</v>
      </c>
      <c r="K1171" t="str">
        <f>_xlfn.XLOOKUP(ohrm_timesheet_item[[#This Row],[activity_id]],ohrm_project_activity[activity_id],ohrm_project_activity[name],"NF",0,1)</f>
        <v>Development</v>
      </c>
      <c r="L1171" s="5">
        <f>ohrm_timesheet_item[[#This Row],[duration]]/60/60</f>
        <v>9</v>
      </c>
      <c r="AM1171" s="5"/>
      <c r="AN1171" s="5"/>
      <c r="AO1171" s="5"/>
      <c r="AP1171" s="5"/>
      <c r="AZ1171"/>
      <c r="BA1171"/>
      <c r="BB1171"/>
      <c r="BC1171"/>
    </row>
    <row r="1172" spans="1:55" x14ac:dyDescent="0.3">
      <c r="A1172">
        <v>309</v>
      </c>
      <c r="C1172">
        <v>1187</v>
      </c>
      <c r="D1172" s="1">
        <v>44897</v>
      </c>
      <c r="E1172">
        <v>32400</v>
      </c>
      <c r="F1172">
        <v>1</v>
      </c>
      <c r="G1172">
        <v>11</v>
      </c>
      <c r="H1172">
        <v>2</v>
      </c>
      <c r="I1172" t="str">
        <f>_xlfn.XLOOKUP(ohrm_timesheet_item[[#This Row],[employee_id]],hs_hr_employee[emp_number],hs_hr_employee[Employee Name],"NF",0,1)</f>
        <v>x_Ajit Singh</v>
      </c>
      <c r="J1172" t="str">
        <f>_xlfn.XLOOKUP(ohrm_timesheet_item[[#This Row],[project_id]],ohrm_project[project_id],ohrm_project[name],"NF",0,1)</f>
        <v>C210701-P1 [AMERICANA-Phase1]</v>
      </c>
      <c r="K1172" t="str">
        <f>_xlfn.XLOOKUP(ohrm_timesheet_item[[#This Row],[activity_id]],ohrm_project_activity[activity_id],ohrm_project_activity[name],"NF",0,1)</f>
        <v>Development</v>
      </c>
      <c r="L1172" s="5">
        <f>ohrm_timesheet_item[[#This Row],[duration]]/60/60</f>
        <v>9</v>
      </c>
      <c r="AM1172" s="5"/>
      <c r="AN1172" s="5"/>
      <c r="AO1172" s="5"/>
      <c r="AP1172" s="5"/>
      <c r="AZ1172"/>
      <c r="BA1172"/>
      <c r="BB1172"/>
      <c r="BC1172"/>
    </row>
    <row r="1173" spans="1:55" x14ac:dyDescent="0.3">
      <c r="A1173">
        <v>304</v>
      </c>
      <c r="C1173">
        <v>1188</v>
      </c>
      <c r="D1173" s="1">
        <v>44897</v>
      </c>
      <c r="E1173">
        <v>18000</v>
      </c>
      <c r="F1173">
        <v>2</v>
      </c>
      <c r="G1173">
        <v>15</v>
      </c>
      <c r="H1173">
        <v>58</v>
      </c>
      <c r="I1173" t="str">
        <f>_xlfn.XLOOKUP(ohrm_timesheet_item[[#This Row],[employee_id]],hs_hr_employee[emp_number],hs_hr_employee[Employee Name],"NF",0,1)</f>
        <v>Gaurav Kokcha</v>
      </c>
      <c r="J1173" t="str">
        <f>_xlfn.XLOOKUP(ohrm_timesheet_item[[#This Row],[project_id]],ohrm_project[project_id],ohrm_project[name],"NF",0,1)</f>
        <v>Z210101-TEQMANTRA-ORG</v>
      </c>
      <c r="K1173" t="str">
        <f>_xlfn.XLOOKUP(ohrm_timesheet_item[[#This Row],[activity_id]],ohrm_project_activity[activity_id],ohrm_project_activity[name],"NF",0,1)</f>
        <v>Staff Augmentation</v>
      </c>
      <c r="L1173" s="5">
        <f>ohrm_timesheet_item[[#This Row],[duration]]/60/60</f>
        <v>5</v>
      </c>
      <c r="AM1173" s="5"/>
      <c r="AN1173" s="5"/>
      <c r="AO1173" s="5"/>
      <c r="AP1173" s="5"/>
      <c r="AZ1173"/>
      <c r="BA1173"/>
      <c r="BB1173"/>
      <c r="BC1173"/>
    </row>
    <row r="1174" spans="1:55" x14ac:dyDescent="0.3">
      <c r="A1174">
        <v>296</v>
      </c>
      <c r="B1174" t="s">
        <v>967</v>
      </c>
      <c r="C1174">
        <v>1189</v>
      </c>
      <c r="D1174" s="1">
        <v>44872</v>
      </c>
      <c r="E1174">
        <v>32400</v>
      </c>
      <c r="F1174">
        <v>2</v>
      </c>
      <c r="G1174">
        <v>7</v>
      </c>
      <c r="H1174">
        <v>11</v>
      </c>
      <c r="I1174" t="str">
        <f>_xlfn.XLOOKUP(ohrm_timesheet_item[[#This Row],[employee_id]],hs_hr_employee[emp_number],hs_hr_employee[Employee Name],"NF",0,1)</f>
        <v>Shekhar Sharma</v>
      </c>
      <c r="J1174" t="str">
        <f>_xlfn.XLOOKUP(ohrm_timesheet_item[[#This Row],[project_id]],ohrm_project[project_id],ohrm_project[name],"NF",0,1)</f>
        <v>Z210101-TEQMANTRA-ORG</v>
      </c>
      <c r="K1174" t="str">
        <f>_xlfn.XLOOKUP(ohrm_timesheet_item[[#This Row],[activity_id]],ohrm_project_activity[activity_id],ohrm_project_activity[name],"NF",0,1)</f>
        <v>Training</v>
      </c>
      <c r="L1174" s="5">
        <f>ohrm_timesheet_item[[#This Row],[duration]]/60/60</f>
        <v>9</v>
      </c>
      <c r="AM1174" s="5"/>
      <c r="AN1174" s="5"/>
      <c r="AO1174" s="5"/>
      <c r="AP1174" s="5"/>
      <c r="AZ1174"/>
      <c r="BA1174"/>
      <c r="BB1174"/>
      <c r="BC1174"/>
    </row>
    <row r="1175" spans="1:55" x14ac:dyDescent="0.3">
      <c r="A1175">
        <v>296</v>
      </c>
      <c r="B1175" t="s">
        <v>968</v>
      </c>
      <c r="C1175">
        <v>1190</v>
      </c>
      <c r="D1175" s="1">
        <v>44873</v>
      </c>
      <c r="E1175">
        <v>32400</v>
      </c>
      <c r="F1175">
        <v>2</v>
      </c>
      <c r="G1175">
        <v>7</v>
      </c>
      <c r="H1175">
        <v>11</v>
      </c>
      <c r="I1175" t="str">
        <f>_xlfn.XLOOKUP(ohrm_timesheet_item[[#This Row],[employee_id]],hs_hr_employee[emp_number],hs_hr_employee[Employee Name],"NF",0,1)</f>
        <v>Shekhar Sharma</v>
      </c>
      <c r="J1175" t="str">
        <f>_xlfn.XLOOKUP(ohrm_timesheet_item[[#This Row],[project_id]],ohrm_project[project_id],ohrm_project[name],"NF",0,1)</f>
        <v>Z210101-TEQMANTRA-ORG</v>
      </c>
      <c r="K1175" t="str">
        <f>_xlfn.XLOOKUP(ohrm_timesheet_item[[#This Row],[activity_id]],ohrm_project_activity[activity_id],ohrm_project_activity[name],"NF",0,1)</f>
        <v>Training</v>
      </c>
      <c r="L1175" s="5">
        <f>ohrm_timesheet_item[[#This Row],[duration]]/60/60</f>
        <v>9</v>
      </c>
      <c r="AM1175" s="5"/>
      <c r="AN1175" s="5"/>
      <c r="AO1175" s="5"/>
      <c r="AP1175" s="5"/>
      <c r="AZ1175"/>
      <c r="BA1175"/>
      <c r="BB1175"/>
      <c r="BC1175"/>
    </row>
    <row r="1176" spans="1:55" x14ac:dyDescent="0.3">
      <c r="A1176">
        <v>296</v>
      </c>
      <c r="B1176" t="s">
        <v>968</v>
      </c>
      <c r="C1176">
        <v>1191</v>
      </c>
      <c r="D1176" s="1">
        <v>44875</v>
      </c>
      <c r="E1176">
        <v>32400</v>
      </c>
      <c r="F1176">
        <v>2</v>
      </c>
      <c r="G1176">
        <v>7</v>
      </c>
      <c r="H1176">
        <v>11</v>
      </c>
      <c r="I1176" t="str">
        <f>_xlfn.XLOOKUP(ohrm_timesheet_item[[#This Row],[employee_id]],hs_hr_employee[emp_number],hs_hr_employee[Employee Name],"NF",0,1)</f>
        <v>Shekhar Sharma</v>
      </c>
      <c r="J1176" t="str">
        <f>_xlfn.XLOOKUP(ohrm_timesheet_item[[#This Row],[project_id]],ohrm_project[project_id],ohrm_project[name],"NF",0,1)</f>
        <v>Z210101-TEQMANTRA-ORG</v>
      </c>
      <c r="K1176" t="str">
        <f>_xlfn.XLOOKUP(ohrm_timesheet_item[[#This Row],[activity_id]],ohrm_project_activity[activity_id],ohrm_project_activity[name],"NF",0,1)</f>
        <v>Training</v>
      </c>
      <c r="L1176" s="5">
        <f>ohrm_timesheet_item[[#This Row],[duration]]/60/60</f>
        <v>9</v>
      </c>
      <c r="AM1176" s="5"/>
      <c r="AN1176" s="5"/>
      <c r="AO1176" s="5"/>
      <c r="AP1176" s="5"/>
      <c r="AZ1176"/>
      <c r="BA1176"/>
      <c r="BB1176"/>
      <c r="BC1176"/>
    </row>
    <row r="1177" spans="1:55" x14ac:dyDescent="0.3">
      <c r="A1177">
        <v>296</v>
      </c>
      <c r="B1177" t="s">
        <v>968</v>
      </c>
      <c r="C1177">
        <v>1192</v>
      </c>
      <c r="D1177" s="1">
        <v>44876</v>
      </c>
      <c r="E1177">
        <v>32400</v>
      </c>
      <c r="F1177">
        <v>2</v>
      </c>
      <c r="G1177">
        <v>7</v>
      </c>
      <c r="H1177">
        <v>11</v>
      </c>
      <c r="I1177" t="str">
        <f>_xlfn.XLOOKUP(ohrm_timesheet_item[[#This Row],[employee_id]],hs_hr_employee[emp_number],hs_hr_employee[Employee Name],"NF",0,1)</f>
        <v>Shekhar Sharma</v>
      </c>
      <c r="J1177" t="str">
        <f>_xlfn.XLOOKUP(ohrm_timesheet_item[[#This Row],[project_id]],ohrm_project[project_id],ohrm_project[name],"NF",0,1)</f>
        <v>Z210101-TEQMANTRA-ORG</v>
      </c>
      <c r="K1177" t="str">
        <f>_xlfn.XLOOKUP(ohrm_timesheet_item[[#This Row],[activity_id]],ohrm_project_activity[activity_id],ohrm_project_activity[name],"NF",0,1)</f>
        <v>Training</v>
      </c>
      <c r="L1177" s="5">
        <f>ohrm_timesheet_item[[#This Row],[duration]]/60/60</f>
        <v>9</v>
      </c>
      <c r="AM1177" s="5"/>
      <c r="AN1177" s="5"/>
      <c r="AO1177" s="5"/>
      <c r="AP1177" s="5"/>
      <c r="AZ1177"/>
      <c r="BA1177"/>
      <c r="BB1177"/>
      <c r="BC1177"/>
    </row>
    <row r="1178" spans="1:55" x14ac:dyDescent="0.3">
      <c r="A1178">
        <v>296</v>
      </c>
      <c r="C1178">
        <v>1193</v>
      </c>
      <c r="D1178" s="1">
        <v>44874</v>
      </c>
      <c r="E1178">
        <v>32400</v>
      </c>
      <c r="F1178">
        <v>2</v>
      </c>
      <c r="G1178">
        <v>7</v>
      </c>
      <c r="H1178">
        <v>11</v>
      </c>
      <c r="I1178" t="str">
        <f>_xlfn.XLOOKUP(ohrm_timesheet_item[[#This Row],[employee_id]],hs_hr_employee[emp_number],hs_hr_employee[Employee Name],"NF",0,1)</f>
        <v>Shekhar Sharma</v>
      </c>
      <c r="J1178" t="str">
        <f>_xlfn.XLOOKUP(ohrm_timesheet_item[[#This Row],[project_id]],ohrm_project[project_id],ohrm_project[name],"NF",0,1)</f>
        <v>Z210101-TEQMANTRA-ORG</v>
      </c>
      <c r="K1178" t="str">
        <f>_xlfn.XLOOKUP(ohrm_timesheet_item[[#This Row],[activity_id]],ohrm_project_activity[activity_id],ohrm_project_activity[name],"NF",0,1)</f>
        <v>Training</v>
      </c>
      <c r="L1178" s="5">
        <f>ohrm_timesheet_item[[#This Row],[duration]]/60/60</f>
        <v>9</v>
      </c>
      <c r="AM1178" s="5"/>
      <c r="AN1178" s="5"/>
      <c r="AO1178" s="5"/>
      <c r="AP1178" s="5"/>
      <c r="AZ1178"/>
      <c r="BA1178"/>
      <c r="BB1178"/>
      <c r="BC1178"/>
    </row>
    <row r="1179" spans="1:55" x14ac:dyDescent="0.3">
      <c r="A1179">
        <v>316</v>
      </c>
      <c r="B1179" t="s">
        <v>969</v>
      </c>
      <c r="C1179">
        <v>1194</v>
      </c>
      <c r="D1179" s="1">
        <v>44879</v>
      </c>
      <c r="E1179">
        <v>32400</v>
      </c>
      <c r="F1179">
        <v>2</v>
      </c>
      <c r="G1179">
        <v>7</v>
      </c>
      <c r="H1179">
        <v>11</v>
      </c>
      <c r="I1179" t="str">
        <f>_xlfn.XLOOKUP(ohrm_timesheet_item[[#This Row],[employee_id]],hs_hr_employee[emp_number],hs_hr_employee[Employee Name],"NF",0,1)</f>
        <v>Shekhar Sharma</v>
      </c>
      <c r="J1179" t="str">
        <f>_xlfn.XLOOKUP(ohrm_timesheet_item[[#This Row],[project_id]],ohrm_project[project_id],ohrm_project[name],"NF",0,1)</f>
        <v>Z210101-TEQMANTRA-ORG</v>
      </c>
      <c r="K1179" t="str">
        <f>_xlfn.XLOOKUP(ohrm_timesheet_item[[#This Row],[activity_id]],ohrm_project_activity[activity_id],ohrm_project_activity[name],"NF",0,1)</f>
        <v>Training</v>
      </c>
      <c r="L1179" s="5">
        <f>ohrm_timesheet_item[[#This Row],[duration]]/60/60</f>
        <v>9</v>
      </c>
      <c r="AM1179" s="5"/>
      <c r="AN1179" s="5"/>
      <c r="AO1179" s="5"/>
      <c r="AP1179" s="5"/>
      <c r="AZ1179"/>
      <c r="BA1179"/>
      <c r="BB1179"/>
      <c r="BC1179"/>
    </row>
    <row r="1180" spans="1:55" x14ac:dyDescent="0.3">
      <c r="A1180">
        <v>316</v>
      </c>
      <c r="B1180" t="s">
        <v>969</v>
      </c>
      <c r="C1180">
        <v>1195</v>
      </c>
      <c r="D1180" s="1">
        <v>44880</v>
      </c>
      <c r="E1180">
        <v>32400</v>
      </c>
      <c r="F1180">
        <v>2</v>
      </c>
      <c r="G1180">
        <v>7</v>
      </c>
      <c r="H1180">
        <v>11</v>
      </c>
      <c r="I1180" t="str">
        <f>_xlfn.XLOOKUP(ohrm_timesheet_item[[#This Row],[employee_id]],hs_hr_employee[emp_number],hs_hr_employee[Employee Name],"NF",0,1)</f>
        <v>Shekhar Sharma</v>
      </c>
      <c r="J1180" t="str">
        <f>_xlfn.XLOOKUP(ohrm_timesheet_item[[#This Row],[project_id]],ohrm_project[project_id],ohrm_project[name],"NF",0,1)</f>
        <v>Z210101-TEQMANTRA-ORG</v>
      </c>
      <c r="K1180" t="str">
        <f>_xlfn.XLOOKUP(ohrm_timesheet_item[[#This Row],[activity_id]],ohrm_project_activity[activity_id],ohrm_project_activity[name],"NF",0,1)</f>
        <v>Training</v>
      </c>
      <c r="L1180" s="5">
        <f>ohrm_timesheet_item[[#This Row],[duration]]/60/60</f>
        <v>9</v>
      </c>
      <c r="AM1180" s="5"/>
      <c r="AN1180" s="5"/>
      <c r="AO1180" s="5"/>
      <c r="AP1180" s="5"/>
      <c r="AZ1180"/>
      <c r="BA1180"/>
      <c r="BB1180"/>
      <c r="BC1180"/>
    </row>
    <row r="1181" spans="1:55" x14ac:dyDescent="0.3">
      <c r="A1181">
        <v>316</v>
      </c>
      <c r="B1181" t="s">
        <v>970</v>
      </c>
      <c r="C1181">
        <v>1196</v>
      </c>
      <c r="D1181" s="1">
        <v>44881</v>
      </c>
      <c r="E1181">
        <v>32400</v>
      </c>
      <c r="F1181">
        <v>2</v>
      </c>
      <c r="G1181">
        <v>7</v>
      </c>
      <c r="H1181">
        <v>11</v>
      </c>
      <c r="I1181" t="str">
        <f>_xlfn.XLOOKUP(ohrm_timesheet_item[[#This Row],[employee_id]],hs_hr_employee[emp_number],hs_hr_employee[Employee Name],"NF",0,1)</f>
        <v>Shekhar Sharma</v>
      </c>
      <c r="J1181" t="str">
        <f>_xlfn.XLOOKUP(ohrm_timesheet_item[[#This Row],[project_id]],ohrm_project[project_id],ohrm_project[name],"NF",0,1)</f>
        <v>Z210101-TEQMANTRA-ORG</v>
      </c>
      <c r="K1181" t="str">
        <f>_xlfn.XLOOKUP(ohrm_timesheet_item[[#This Row],[activity_id]],ohrm_project_activity[activity_id],ohrm_project_activity[name],"NF",0,1)</f>
        <v>Training</v>
      </c>
      <c r="L1181" s="5">
        <f>ohrm_timesheet_item[[#This Row],[duration]]/60/60</f>
        <v>9</v>
      </c>
      <c r="AM1181" s="5"/>
      <c r="AN1181" s="5"/>
      <c r="AO1181" s="5"/>
      <c r="AP1181" s="5"/>
      <c r="AZ1181"/>
      <c r="BA1181"/>
      <c r="BB1181"/>
      <c r="BC1181"/>
    </row>
    <row r="1182" spans="1:55" x14ac:dyDescent="0.3">
      <c r="A1182">
        <v>316</v>
      </c>
      <c r="B1182" t="s">
        <v>970</v>
      </c>
      <c r="C1182">
        <v>1197</v>
      </c>
      <c r="D1182" s="1">
        <v>44882</v>
      </c>
      <c r="E1182">
        <v>32400</v>
      </c>
      <c r="F1182">
        <v>2</v>
      </c>
      <c r="G1182">
        <v>7</v>
      </c>
      <c r="H1182">
        <v>11</v>
      </c>
      <c r="I1182" t="str">
        <f>_xlfn.XLOOKUP(ohrm_timesheet_item[[#This Row],[employee_id]],hs_hr_employee[emp_number],hs_hr_employee[Employee Name],"NF",0,1)</f>
        <v>Shekhar Sharma</v>
      </c>
      <c r="J1182" t="str">
        <f>_xlfn.XLOOKUP(ohrm_timesheet_item[[#This Row],[project_id]],ohrm_project[project_id],ohrm_project[name],"NF",0,1)</f>
        <v>Z210101-TEQMANTRA-ORG</v>
      </c>
      <c r="K1182" t="str">
        <f>_xlfn.XLOOKUP(ohrm_timesheet_item[[#This Row],[activity_id]],ohrm_project_activity[activity_id],ohrm_project_activity[name],"NF",0,1)</f>
        <v>Training</v>
      </c>
      <c r="L1182" s="5">
        <f>ohrm_timesheet_item[[#This Row],[duration]]/60/60</f>
        <v>9</v>
      </c>
      <c r="AM1182" s="5"/>
      <c r="AN1182" s="5"/>
      <c r="AO1182" s="5"/>
      <c r="AP1182" s="5"/>
      <c r="AZ1182"/>
      <c r="BA1182"/>
      <c r="BB1182"/>
      <c r="BC1182"/>
    </row>
    <row r="1183" spans="1:55" x14ac:dyDescent="0.3">
      <c r="A1183">
        <v>316</v>
      </c>
      <c r="B1183" t="s">
        <v>970</v>
      </c>
      <c r="C1183">
        <v>1198</v>
      </c>
      <c r="D1183" s="1">
        <v>44883</v>
      </c>
      <c r="E1183">
        <v>32400</v>
      </c>
      <c r="F1183">
        <v>2</v>
      </c>
      <c r="G1183">
        <v>7</v>
      </c>
      <c r="H1183">
        <v>11</v>
      </c>
      <c r="I1183" t="str">
        <f>_xlfn.XLOOKUP(ohrm_timesheet_item[[#This Row],[employee_id]],hs_hr_employee[emp_number],hs_hr_employee[Employee Name],"NF",0,1)</f>
        <v>Shekhar Sharma</v>
      </c>
      <c r="J1183" t="str">
        <f>_xlfn.XLOOKUP(ohrm_timesheet_item[[#This Row],[project_id]],ohrm_project[project_id],ohrm_project[name],"NF",0,1)</f>
        <v>Z210101-TEQMANTRA-ORG</v>
      </c>
      <c r="K1183" t="str">
        <f>_xlfn.XLOOKUP(ohrm_timesheet_item[[#This Row],[activity_id]],ohrm_project_activity[activity_id],ohrm_project_activity[name],"NF",0,1)</f>
        <v>Training</v>
      </c>
      <c r="L1183" s="5">
        <f>ohrm_timesheet_item[[#This Row],[duration]]/60/60</f>
        <v>9</v>
      </c>
      <c r="AM1183" s="5"/>
      <c r="AN1183" s="5"/>
      <c r="AO1183" s="5"/>
      <c r="AP1183" s="5"/>
      <c r="AZ1183"/>
      <c r="BA1183"/>
      <c r="BB1183"/>
      <c r="BC1183"/>
    </row>
    <row r="1184" spans="1:55" x14ac:dyDescent="0.3">
      <c r="A1184">
        <v>315</v>
      </c>
      <c r="B1184" t="s">
        <v>971</v>
      </c>
      <c r="C1184">
        <v>1199</v>
      </c>
      <c r="D1184" s="1">
        <v>44886</v>
      </c>
      <c r="E1184">
        <v>32400</v>
      </c>
      <c r="F1184">
        <v>2</v>
      </c>
      <c r="G1184">
        <v>7</v>
      </c>
      <c r="H1184">
        <v>11</v>
      </c>
      <c r="I1184" t="str">
        <f>_xlfn.XLOOKUP(ohrm_timesheet_item[[#This Row],[employee_id]],hs_hr_employee[emp_number],hs_hr_employee[Employee Name],"NF",0,1)</f>
        <v>Shekhar Sharma</v>
      </c>
      <c r="J1184" t="str">
        <f>_xlfn.XLOOKUP(ohrm_timesheet_item[[#This Row],[project_id]],ohrm_project[project_id],ohrm_project[name],"NF",0,1)</f>
        <v>Z210101-TEQMANTRA-ORG</v>
      </c>
      <c r="K1184" t="str">
        <f>_xlfn.XLOOKUP(ohrm_timesheet_item[[#This Row],[activity_id]],ohrm_project_activity[activity_id],ohrm_project_activity[name],"NF",0,1)</f>
        <v>Training</v>
      </c>
      <c r="L1184" s="5">
        <f>ohrm_timesheet_item[[#This Row],[duration]]/60/60</f>
        <v>9</v>
      </c>
      <c r="AM1184" s="5"/>
      <c r="AN1184" s="5"/>
      <c r="AO1184" s="5"/>
      <c r="AP1184" s="5"/>
      <c r="AZ1184"/>
      <c r="BA1184"/>
      <c r="BB1184"/>
      <c r="BC1184"/>
    </row>
    <row r="1185" spans="1:55" x14ac:dyDescent="0.3">
      <c r="A1185">
        <v>315</v>
      </c>
      <c r="B1185" t="s">
        <v>972</v>
      </c>
      <c r="C1185">
        <v>1200</v>
      </c>
      <c r="D1185" s="1">
        <v>44888</v>
      </c>
      <c r="E1185">
        <v>32400</v>
      </c>
      <c r="F1185">
        <v>2</v>
      </c>
      <c r="G1185">
        <v>7</v>
      </c>
      <c r="H1185">
        <v>11</v>
      </c>
      <c r="I1185" t="str">
        <f>_xlfn.XLOOKUP(ohrm_timesheet_item[[#This Row],[employee_id]],hs_hr_employee[emp_number],hs_hr_employee[Employee Name],"NF",0,1)</f>
        <v>Shekhar Sharma</v>
      </c>
      <c r="J1185" t="str">
        <f>_xlfn.XLOOKUP(ohrm_timesheet_item[[#This Row],[project_id]],ohrm_project[project_id],ohrm_project[name],"NF",0,1)</f>
        <v>Z210101-TEQMANTRA-ORG</v>
      </c>
      <c r="K1185" t="str">
        <f>_xlfn.XLOOKUP(ohrm_timesheet_item[[#This Row],[activity_id]],ohrm_project_activity[activity_id],ohrm_project_activity[name],"NF",0,1)</f>
        <v>Training</v>
      </c>
      <c r="L1185" s="5">
        <f>ohrm_timesheet_item[[#This Row],[duration]]/60/60</f>
        <v>9</v>
      </c>
      <c r="AM1185" s="5"/>
      <c r="AN1185" s="5"/>
      <c r="AO1185" s="5"/>
      <c r="AP1185" s="5"/>
      <c r="AZ1185"/>
      <c r="BA1185"/>
      <c r="BB1185"/>
      <c r="BC1185"/>
    </row>
    <row r="1186" spans="1:55" x14ac:dyDescent="0.3">
      <c r="A1186">
        <v>315</v>
      </c>
      <c r="B1186" t="s">
        <v>973</v>
      </c>
      <c r="C1186">
        <v>1201</v>
      </c>
      <c r="D1186" s="1">
        <v>44890</v>
      </c>
      <c r="E1186">
        <v>32400</v>
      </c>
      <c r="F1186">
        <v>2</v>
      </c>
      <c r="G1186">
        <v>7</v>
      </c>
      <c r="H1186">
        <v>11</v>
      </c>
      <c r="I1186" t="str">
        <f>_xlfn.XLOOKUP(ohrm_timesheet_item[[#This Row],[employee_id]],hs_hr_employee[emp_number],hs_hr_employee[Employee Name],"NF",0,1)</f>
        <v>Shekhar Sharma</v>
      </c>
      <c r="J1186" t="str">
        <f>_xlfn.XLOOKUP(ohrm_timesheet_item[[#This Row],[project_id]],ohrm_project[project_id],ohrm_project[name],"NF",0,1)</f>
        <v>Z210101-TEQMANTRA-ORG</v>
      </c>
      <c r="K1186" t="str">
        <f>_xlfn.XLOOKUP(ohrm_timesheet_item[[#This Row],[activity_id]],ohrm_project_activity[activity_id],ohrm_project_activity[name],"NF",0,1)</f>
        <v>Training</v>
      </c>
      <c r="L1186" s="5">
        <f>ohrm_timesheet_item[[#This Row],[duration]]/60/60</f>
        <v>9</v>
      </c>
      <c r="AM1186" s="5"/>
      <c r="AN1186" s="5"/>
      <c r="AO1186" s="5"/>
      <c r="AP1186" s="5"/>
      <c r="AZ1186"/>
      <c r="BA1186"/>
      <c r="BB1186"/>
      <c r="BC1186"/>
    </row>
    <row r="1187" spans="1:55" x14ac:dyDescent="0.3">
      <c r="A1187">
        <v>315</v>
      </c>
      <c r="C1187">
        <v>1202</v>
      </c>
      <c r="D1187" s="1">
        <v>44887</v>
      </c>
      <c r="E1187">
        <v>32400</v>
      </c>
      <c r="F1187">
        <v>2</v>
      </c>
      <c r="G1187">
        <v>7</v>
      </c>
      <c r="H1187">
        <v>11</v>
      </c>
      <c r="I1187" t="str">
        <f>_xlfn.XLOOKUP(ohrm_timesheet_item[[#This Row],[employee_id]],hs_hr_employee[emp_number],hs_hr_employee[Employee Name],"NF",0,1)</f>
        <v>Shekhar Sharma</v>
      </c>
      <c r="J1187" t="str">
        <f>_xlfn.XLOOKUP(ohrm_timesheet_item[[#This Row],[project_id]],ohrm_project[project_id],ohrm_project[name],"NF",0,1)</f>
        <v>Z210101-TEQMANTRA-ORG</v>
      </c>
      <c r="K1187" t="str">
        <f>_xlfn.XLOOKUP(ohrm_timesheet_item[[#This Row],[activity_id]],ohrm_project_activity[activity_id],ohrm_project_activity[name],"NF",0,1)</f>
        <v>Training</v>
      </c>
      <c r="L1187" s="5">
        <f>ohrm_timesheet_item[[#This Row],[duration]]/60/60</f>
        <v>9</v>
      </c>
      <c r="AM1187" s="5"/>
      <c r="AN1187" s="5"/>
      <c r="AO1187" s="5"/>
      <c r="AP1187" s="5"/>
      <c r="AZ1187"/>
      <c r="BA1187"/>
      <c r="BB1187"/>
      <c r="BC1187"/>
    </row>
    <row r="1188" spans="1:55" x14ac:dyDescent="0.3">
      <c r="A1188">
        <v>315</v>
      </c>
      <c r="C1188">
        <v>1203</v>
      </c>
      <c r="D1188" s="1">
        <v>44889</v>
      </c>
      <c r="E1188">
        <v>32400</v>
      </c>
      <c r="F1188">
        <v>2</v>
      </c>
      <c r="G1188">
        <v>7</v>
      </c>
      <c r="H1188">
        <v>11</v>
      </c>
      <c r="I1188" t="str">
        <f>_xlfn.XLOOKUP(ohrm_timesheet_item[[#This Row],[employee_id]],hs_hr_employee[emp_number],hs_hr_employee[Employee Name],"NF",0,1)</f>
        <v>Shekhar Sharma</v>
      </c>
      <c r="J1188" t="str">
        <f>_xlfn.XLOOKUP(ohrm_timesheet_item[[#This Row],[project_id]],ohrm_project[project_id],ohrm_project[name],"NF",0,1)</f>
        <v>Z210101-TEQMANTRA-ORG</v>
      </c>
      <c r="K1188" t="str">
        <f>_xlfn.XLOOKUP(ohrm_timesheet_item[[#This Row],[activity_id]],ohrm_project_activity[activity_id],ohrm_project_activity[name],"NF",0,1)</f>
        <v>Training</v>
      </c>
      <c r="L1188" s="5">
        <f>ohrm_timesheet_item[[#This Row],[duration]]/60/60</f>
        <v>9</v>
      </c>
      <c r="AM1188" s="5"/>
      <c r="AN1188" s="5"/>
      <c r="AO1188" s="5"/>
      <c r="AP1188" s="5"/>
      <c r="AZ1188"/>
      <c r="BA1188"/>
      <c r="BB1188"/>
      <c r="BC1188"/>
    </row>
    <row r="1189" spans="1:55" x14ac:dyDescent="0.3">
      <c r="A1189">
        <v>298</v>
      </c>
      <c r="C1189">
        <v>1204</v>
      </c>
      <c r="D1189" s="1">
        <v>44872</v>
      </c>
      <c r="E1189">
        <v>0</v>
      </c>
      <c r="F1189">
        <v>2</v>
      </c>
      <c r="G1189">
        <v>15</v>
      </c>
      <c r="H1189">
        <v>11</v>
      </c>
      <c r="I1189" t="str">
        <f>_xlfn.XLOOKUP(ohrm_timesheet_item[[#This Row],[employee_id]],hs_hr_employee[emp_number],hs_hr_employee[Employee Name],"NF",0,1)</f>
        <v>Gaurav Kokcha</v>
      </c>
      <c r="J1189" t="str">
        <f>_xlfn.XLOOKUP(ohrm_timesheet_item[[#This Row],[project_id]],ohrm_project[project_id],ohrm_project[name],"NF",0,1)</f>
        <v>Z210101-TEQMANTRA-ORG</v>
      </c>
      <c r="K1189" t="str">
        <f>_xlfn.XLOOKUP(ohrm_timesheet_item[[#This Row],[activity_id]],ohrm_project_activity[activity_id],ohrm_project_activity[name],"NF",0,1)</f>
        <v>Training</v>
      </c>
      <c r="L1189" s="5">
        <f>ohrm_timesheet_item[[#This Row],[duration]]/60/60</f>
        <v>0</v>
      </c>
      <c r="AM1189" s="5"/>
      <c r="AN1189" s="5"/>
      <c r="AO1189" s="5"/>
      <c r="AP1189" s="5"/>
      <c r="AZ1189"/>
      <c r="BA1189"/>
      <c r="BB1189"/>
      <c r="BC1189"/>
    </row>
    <row r="1190" spans="1:55" x14ac:dyDescent="0.3">
      <c r="A1190">
        <v>298</v>
      </c>
      <c r="C1190">
        <v>1205</v>
      </c>
      <c r="D1190" s="1">
        <v>44873</v>
      </c>
      <c r="E1190">
        <v>14400</v>
      </c>
      <c r="F1190">
        <v>2</v>
      </c>
      <c r="G1190">
        <v>15</v>
      </c>
      <c r="H1190">
        <v>11</v>
      </c>
      <c r="I1190" t="str">
        <f>_xlfn.XLOOKUP(ohrm_timesheet_item[[#This Row],[employee_id]],hs_hr_employee[emp_number],hs_hr_employee[Employee Name],"NF",0,1)</f>
        <v>Gaurav Kokcha</v>
      </c>
      <c r="J1190" t="str">
        <f>_xlfn.XLOOKUP(ohrm_timesheet_item[[#This Row],[project_id]],ohrm_project[project_id],ohrm_project[name],"NF",0,1)</f>
        <v>Z210101-TEQMANTRA-ORG</v>
      </c>
      <c r="K1190" t="str">
        <f>_xlfn.XLOOKUP(ohrm_timesheet_item[[#This Row],[activity_id]],ohrm_project_activity[activity_id],ohrm_project_activity[name],"NF",0,1)</f>
        <v>Training</v>
      </c>
      <c r="L1190" s="5">
        <f>ohrm_timesheet_item[[#This Row],[duration]]/60/60</f>
        <v>4</v>
      </c>
      <c r="AM1190" s="5"/>
      <c r="AN1190" s="5"/>
      <c r="AO1190" s="5"/>
      <c r="AP1190" s="5"/>
      <c r="AZ1190"/>
      <c r="BA1190"/>
      <c r="BB1190"/>
      <c r="BC1190"/>
    </row>
    <row r="1191" spans="1:55" x14ac:dyDescent="0.3">
      <c r="A1191">
        <v>298</v>
      </c>
      <c r="C1191">
        <v>1206</v>
      </c>
      <c r="D1191" s="1">
        <v>44874</v>
      </c>
      <c r="E1191">
        <v>14400</v>
      </c>
      <c r="F1191">
        <v>2</v>
      </c>
      <c r="G1191">
        <v>15</v>
      </c>
      <c r="H1191">
        <v>11</v>
      </c>
      <c r="I1191" t="str">
        <f>_xlfn.XLOOKUP(ohrm_timesheet_item[[#This Row],[employee_id]],hs_hr_employee[emp_number],hs_hr_employee[Employee Name],"NF",0,1)</f>
        <v>Gaurav Kokcha</v>
      </c>
      <c r="J1191" t="str">
        <f>_xlfn.XLOOKUP(ohrm_timesheet_item[[#This Row],[project_id]],ohrm_project[project_id],ohrm_project[name],"NF",0,1)</f>
        <v>Z210101-TEQMANTRA-ORG</v>
      </c>
      <c r="K1191" t="str">
        <f>_xlfn.XLOOKUP(ohrm_timesheet_item[[#This Row],[activity_id]],ohrm_project_activity[activity_id],ohrm_project_activity[name],"NF",0,1)</f>
        <v>Training</v>
      </c>
      <c r="L1191" s="5">
        <f>ohrm_timesheet_item[[#This Row],[duration]]/60/60</f>
        <v>4</v>
      </c>
      <c r="AM1191" s="5"/>
      <c r="AN1191" s="5"/>
      <c r="AO1191" s="5"/>
      <c r="AP1191" s="5"/>
      <c r="AZ1191"/>
      <c r="BA1191"/>
      <c r="BB1191"/>
      <c r="BC1191"/>
    </row>
    <row r="1192" spans="1:55" x14ac:dyDescent="0.3">
      <c r="A1192">
        <v>298</v>
      </c>
      <c r="C1192">
        <v>1207</v>
      </c>
      <c r="D1192" s="1">
        <v>44875</v>
      </c>
      <c r="E1192">
        <v>18000</v>
      </c>
      <c r="F1192">
        <v>2</v>
      </c>
      <c r="G1192">
        <v>15</v>
      </c>
      <c r="H1192">
        <v>11</v>
      </c>
      <c r="I1192" t="str">
        <f>_xlfn.XLOOKUP(ohrm_timesheet_item[[#This Row],[employee_id]],hs_hr_employee[emp_number],hs_hr_employee[Employee Name],"NF",0,1)</f>
        <v>Gaurav Kokcha</v>
      </c>
      <c r="J1192" t="str">
        <f>_xlfn.XLOOKUP(ohrm_timesheet_item[[#This Row],[project_id]],ohrm_project[project_id],ohrm_project[name],"NF",0,1)</f>
        <v>Z210101-TEQMANTRA-ORG</v>
      </c>
      <c r="K1192" t="str">
        <f>_xlfn.XLOOKUP(ohrm_timesheet_item[[#This Row],[activity_id]],ohrm_project_activity[activity_id],ohrm_project_activity[name],"NF",0,1)</f>
        <v>Training</v>
      </c>
      <c r="L1192" s="5">
        <f>ohrm_timesheet_item[[#This Row],[duration]]/60/60</f>
        <v>5</v>
      </c>
      <c r="AM1192" s="5"/>
      <c r="AN1192" s="5"/>
      <c r="AO1192" s="5"/>
      <c r="AP1192" s="5"/>
      <c r="AZ1192"/>
      <c r="BA1192"/>
      <c r="BB1192"/>
      <c r="BC1192"/>
    </row>
    <row r="1193" spans="1:55" x14ac:dyDescent="0.3">
      <c r="A1193">
        <v>298</v>
      </c>
      <c r="C1193">
        <v>1208</v>
      </c>
      <c r="D1193" s="1">
        <v>44876</v>
      </c>
      <c r="E1193">
        <v>10800</v>
      </c>
      <c r="F1193">
        <v>2</v>
      </c>
      <c r="G1193">
        <v>15</v>
      </c>
      <c r="H1193">
        <v>11</v>
      </c>
      <c r="I1193" t="str">
        <f>_xlfn.XLOOKUP(ohrm_timesheet_item[[#This Row],[employee_id]],hs_hr_employee[emp_number],hs_hr_employee[Employee Name],"NF",0,1)</f>
        <v>Gaurav Kokcha</v>
      </c>
      <c r="J1193" t="str">
        <f>_xlfn.XLOOKUP(ohrm_timesheet_item[[#This Row],[project_id]],ohrm_project[project_id],ohrm_project[name],"NF",0,1)</f>
        <v>Z210101-TEQMANTRA-ORG</v>
      </c>
      <c r="K1193" t="str">
        <f>_xlfn.XLOOKUP(ohrm_timesheet_item[[#This Row],[activity_id]],ohrm_project_activity[activity_id],ohrm_project_activity[name],"NF",0,1)</f>
        <v>Training</v>
      </c>
      <c r="L1193" s="5">
        <f>ohrm_timesheet_item[[#This Row],[duration]]/60/60</f>
        <v>3</v>
      </c>
      <c r="AM1193" s="5"/>
      <c r="AN1193" s="5"/>
      <c r="AO1193" s="5"/>
      <c r="AP1193" s="5"/>
      <c r="AZ1193"/>
      <c r="BA1193"/>
      <c r="BB1193"/>
      <c r="BC1193"/>
    </row>
    <row r="1194" spans="1:55" x14ac:dyDescent="0.3">
      <c r="A1194">
        <v>299</v>
      </c>
      <c r="C1194">
        <v>1209</v>
      </c>
      <c r="D1194" s="1">
        <v>44879</v>
      </c>
      <c r="E1194">
        <v>18000</v>
      </c>
      <c r="F1194">
        <v>2</v>
      </c>
      <c r="G1194">
        <v>15</v>
      </c>
      <c r="H1194">
        <v>11</v>
      </c>
      <c r="I1194" t="str">
        <f>_xlfn.XLOOKUP(ohrm_timesheet_item[[#This Row],[employee_id]],hs_hr_employee[emp_number],hs_hr_employee[Employee Name],"NF",0,1)</f>
        <v>Gaurav Kokcha</v>
      </c>
      <c r="J1194" t="str">
        <f>_xlfn.XLOOKUP(ohrm_timesheet_item[[#This Row],[project_id]],ohrm_project[project_id],ohrm_project[name],"NF",0,1)</f>
        <v>Z210101-TEQMANTRA-ORG</v>
      </c>
      <c r="K1194" t="str">
        <f>_xlfn.XLOOKUP(ohrm_timesheet_item[[#This Row],[activity_id]],ohrm_project_activity[activity_id],ohrm_project_activity[name],"NF",0,1)</f>
        <v>Training</v>
      </c>
      <c r="L1194" s="5">
        <f>ohrm_timesheet_item[[#This Row],[duration]]/60/60</f>
        <v>5</v>
      </c>
      <c r="AM1194" s="5"/>
      <c r="AN1194" s="5"/>
      <c r="AO1194" s="5"/>
      <c r="AP1194" s="5"/>
      <c r="AZ1194"/>
      <c r="BA1194"/>
      <c r="BB1194"/>
      <c r="BC1194"/>
    </row>
    <row r="1195" spans="1:55" x14ac:dyDescent="0.3">
      <c r="A1195">
        <v>299</v>
      </c>
      <c r="C1195">
        <v>1210</v>
      </c>
      <c r="D1195" s="1">
        <v>44880</v>
      </c>
      <c r="E1195">
        <v>10800</v>
      </c>
      <c r="F1195">
        <v>2</v>
      </c>
      <c r="G1195">
        <v>15</v>
      </c>
      <c r="H1195">
        <v>11</v>
      </c>
      <c r="I1195" t="str">
        <f>_xlfn.XLOOKUP(ohrm_timesheet_item[[#This Row],[employee_id]],hs_hr_employee[emp_number],hs_hr_employee[Employee Name],"NF",0,1)</f>
        <v>Gaurav Kokcha</v>
      </c>
      <c r="J1195" t="str">
        <f>_xlfn.XLOOKUP(ohrm_timesheet_item[[#This Row],[project_id]],ohrm_project[project_id],ohrm_project[name],"NF",0,1)</f>
        <v>Z210101-TEQMANTRA-ORG</v>
      </c>
      <c r="K1195" t="str">
        <f>_xlfn.XLOOKUP(ohrm_timesheet_item[[#This Row],[activity_id]],ohrm_project_activity[activity_id],ohrm_project_activity[name],"NF",0,1)</f>
        <v>Training</v>
      </c>
      <c r="L1195" s="5">
        <f>ohrm_timesheet_item[[#This Row],[duration]]/60/60</f>
        <v>3</v>
      </c>
      <c r="AM1195" s="5"/>
      <c r="AN1195" s="5"/>
      <c r="AO1195" s="5"/>
      <c r="AP1195" s="5"/>
      <c r="AZ1195"/>
      <c r="BA1195"/>
      <c r="BB1195"/>
      <c r="BC1195"/>
    </row>
    <row r="1196" spans="1:55" x14ac:dyDescent="0.3">
      <c r="A1196">
        <v>299</v>
      </c>
      <c r="C1196">
        <v>1211</v>
      </c>
      <c r="D1196" s="1">
        <v>44881</v>
      </c>
      <c r="E1196">
        <v>7200</v>
      </c>
      <c r="F1196">
        <v>2</v>
      </c>
      <c r="G1196">
        <v>15</v>
      </c>
      <c r="H1196">
        <v>11</v>
      </c>
      <c r="I1196" t="str">
        <f>_xlfn.XLOOKUP(ohrm_timesheet_item[[#This Row],[employee_id]],hs_hr_employee[emp_number],hs_hr_employee[Employee Name],"NF",0,1)</f>
        <v>Gaurav Kokcha</v>
      </c>
      <c r="J1196" t="str">
        <f>_xlfn.XLOOKUP(ohrm_timesheet_item[[#This Row],[project_id]],ohrm_project[project_id],ohrm_project[name],"NF",0,1)</f>
        <v>Z210101-TEQMANTRA-ORG</v>
      </c>
      <c r="K1196" t="str">
        <f>_xlfn.XLOOKUP(ohrm_timesheet_item[[#This Row],[activity_id]],ohrm_project_activity[activity_id],ohrm_project_activity[name],"NF",0,1)</f>
        <v>Training</v>
      </c>
      <c r="L1196" s="5">
        <f>ohrm_timesheet_item[[#This Row],[duration]]/60/60</f>
        <v>2</v>
      </c>
      <c r="AM1196" s="5"/>
      <c r="AN1196" s="5"/>
      <c r="AO1196" s="5"/>
      <c r="AP1196" s="5"/>
      <c r="AZ1196"/>
      <c r="BA1196"/>
      <c r="BB1196"/>
      <c r="BC1196"/>
    </row>
    <row r="1197" spans="1:55" x14ac:dyDescent="0.3">
      <c r="A1197">
        <v>299</v>
      </c>
      <c r="C1197">
        <v>1212</v>
      </c>
      <c r="D1197" s="1">
        <v>44882</v>
      </c>
      <c r="E1197">
        <v>14400</v>
      </c>
      <c r="F1197">
        <v>2</v>
      </c>
      <c r="G1197">
        <v>15</v>
      </c>
      <c r="H1197">
        <v>11</v>
      </c>
      <c r="I1197" t="str">
        <f>_xlfn.XLOOKUP(ohrm_timesheet_item[[#This Row],[employee_id]],hs_hr_employee[emp_number],hs_hr_employee[Employee Name],"NF",0,1)</f>
        <v>Gaurav Kokcha</v>
      </c>
      <c r="J1197" t="str">
        <f>_xlfn.XLOOKUP(ohrm_timesheet_item[[#This Row],[project_id]],ohrm_project[project_id],ohrm_project[name],"NF",0,1)</f>
        <v>Z210101-TEQMANTRA-ORG</v>
      </c>
      <c r="K1197" t="str">
        <f>_xlfn.XLOOKUP(ohrm_timesheet_item[[#This Row],[activity_id]],ohrm_project_activity[activity_id],ohrm_project_activity[name],"NF",0,1)</f>
        <v>Training</v>
      </c>
      <c r="L1197" s="5">
        <f>ohrm_timesheet_item[[#This Row],[duration]]/60/60</f>
        <v>4</v>
      </c>
      <c r="AM1197" s="5"/>
      <c r="AN1197" s="5"/>
      <c r="AO1197" s="5"/>
      <c r="AP1197" s="5"/>
      <c r="AZ1197"/>
      <c r="BA1197"/>
      <c r="BB1197"/>
      <c r="BC1197"/>
    </row>
    <row r="1198" spans="1:55" x14ac:dyDescent="0.3">
      <c r="A1198">
        <v>299</v>
      </c>
      <c r="C1198">
        <v>1213</v>
      </c>
      <c r="D1198" s="1">
        <v>44883</v>
      </c>
      <c r="E1198">
        <v>10800</v>
      </c>
      <c r="F1198">
        <v>2</v>
      </c>
      <c r="G1198">
        <v>15</v>
      </c>
      <c r="H1198">
        <v>11</v>
      </c>
      <c r="I1198" t="str">
        <f>_xlfn.XLOOKUP(ohrm_timesheet_item[[#This Row],[employee_id]],hs_hr_employee[emp_number],hs_hr_employee[Employee Name],"NF",0,1)</f>
        <v>Gaurav Kokcha</v>
      </c>
      <c r="J1198" t="str">
        <f>_xlfn.XLOOKUP(ohrm_timesheet_item[[#This Row],[project_id]],ohrm_project[project_id],ohrm_project[name],"NF",0,1)</f>
        <v>Z210101-TEQMANTRA-ORG</v>
      </c>
      <c r="K1198" t="str">
        <f>_xlfn.XLOOKUP(ohrm_timesheet_item[[#This Row],[activity_id]],ohrm_project_activity[activity_id],ohrm_project_activity[name],"NF",0,1)</f>
        <v>Training</v>
      </c>
      <c r="L1198" s="5">
        <f>ohrm_timesheet_item[[#This Row],[duration]]/60/60</f>
        <v>3</v>
      </c>
      <c r="AM1198" s="5"/>
      <c r="AN1198" s="5"/>
      <c r="AO1198" s="5"/>
      <c r="AP1198" s="5"/>
      <c r="AZ1198"/>
      <c r="BA1198"/>
      <c r="BB1198"/>
      <c r="BC1198"/>
    </row>
    <row r="1199" spans="1:55" x14ac:dyDescent="0.3">
      <c r="A1199">
        <v>314</v>
      </c>
      <c r="B1199" t="s">
        <v>974</v>
      </c>
      <c r="C1199">
        <v>1214</v>
      </c>
      <c r="D1199" s="1">
        <v>44893</v>
      </c>
      <c r="E1199">
        <v>32400</v>
      </c>
      <c r="F1199">
        <v>2</v>
      </c>
      <c r="G1199">
        <v>7</v>
      </c>
      <c r="H1199">
        <v>11</v>
      </c>
      <c r="I1199" t="str">
        <f>_xlfn.XLOOKUP(ohrm_timesheet_item[[#This Row],[employee_id]],hs_hr_employee[emp_number],hs_hr_employee[Employee Name],"NF",0,1)</f>
        <v>Shekhar Sharma</v>
      </c>
      <c r="J1199" t="str">
        <f>_xlfn.XLOOKUP(ohrm_timesheet_item[[#This Row],[project_id]],ohrm_project[project_id],ohrm_project[name],"NF",0,1)</f>
        <v>Z210101-TEQMANTRA-ORG</v>
      </c>
      <c r="K1199" t="str">
        <f>_xlfn.XLOOKUP(ohrm_timesheet_item[[#This Row],[activity_id]],ohrm_project_activity[activity_id],ohrm_project_activity[name],"NF",0,1)</f>
        <v>Training</v>
      </c>
      <c r="L1199" s="5">
        <f>ohrm_timesheet_item[[#This Row],[duration]]/60/60</f>
        <v>9</v>
      </c>
      <c r="AM1199" s="5"/>
      <c r="AN1199" s="5"/>
      <c r="AO1199" s="5"/>
      <c r="AP1199" s="5"/>
      <c r="AZ1199"/>
      <c r="BA1199"/>
      <c r="BB1199"/>
      <c r="BC1199"/>
    </row>
    <row r="1200" spans="1:55" x14ac:dyDescent="0.3">
      <c r="A1200">
        <v>302</v>
      </c>
      <c r="C1200">
        <v>1215</v>
      </c>
      <c r="D1200" s="1">
        <v>44886</v>
      </c>
      <c r="E1200">
        <v>7200</v>
      </c>
      <c r="F1200">
        <v>2</v>
      </c>
      <c r="G1200">
        <v>15</v>
      </c>
      <c r="H1200">
        <v>11</v>
      </c>
      <c r="I1200" t="str">
        <f>_xlfn.XLOOKUP(ohrm_timesheet_item[[#This Row],[employee_id]],hs_hr_employee[emp_number],hs_hr_employee[Employee Name],"NF",0,1)</f>
        <v>Gaurav Kokcha</v>
      </c>
      <c r="J1200" t="str">
        <f>_xlfn.XLOOKUP(ohrm_timesheet_item[[#This Row],[project_id]],ohrm_project[project_id],ohrm_project[name],"NF",0,1)</f>
        <v>Z210101-TEQMANTRA-ORG</v>
      </c>
      <c r="K1200" t="str">
        <f>_xlfn.XLOOKUP(ohrm_timesheet_item[[#This Row],[activity_id]],ohrm_project_activity[activity_id],ohrm_project_activity[name],"NF",0,1)</f>
        <v>Training</v>
      </c>
      <c r="L1200" s="5">
        <f>ohrm_timesheet_item[[#This Row],[duration]]/60/60</f>
        <v>2</v>
      </c>
      <c r="AM1200" s="5"/>
      <c r="AN1200" s="5"/>
      <c r="AO1200" s="5"/>
      <c r="AP1200" s="5"/>
      <c r="AZ1200"/>
      <c r="BA1200"/>
      <c r="BB1200"/>
      <c r="BC1200"/>
    </row>
    <row r="1201" spans="1:55" x14ac:dyDescent="0.3">
      <c r="A1201">
        <v>302</v>
      </c>
      <c r="C1201">
        <v>1216</v>
      </c>
      <c r="D1201" s="1">
        <v>44887</v>
      </c>
      <c r="E1201">
        <v>14400</v>
      </c>
      <c r="F1201">
        <v>2</v>
      </c>
      <c r="G1201">
        <v>15</v>
      </c>
      <c r="H1201">
        <v>11</v>
      </c>
      <c r="I1201" t="str">
        <f>_xlfn.XLOOKUP(ohrm_timesheet_item[[#This Row],[employee_id]],hs_hr_employee[emp_number],hs_hr_employee[Employee Name],"NF",0,1)</f>
        <v>Gaurav Kokcha</v>
      </c>
      <c r="J1201" t="str">
        <f>_xlfn.XLOOKUP(ohrm_timesheet_item[[#This Row],[project_id]],ohrm_project[project_id],ohrm_project[name],"NF",0,1)</f>
        <v>Z210101-TEQMANTRA-ORG</v>
      </c>
      <c r="K1201" t="str">
        <f>_xlfn.XLOOKUP(ohrm_timesheet_item[[#This Row],[activity_id]],ohrm_project_activity[activity_id],ohrm_project_activity[name],"NF",0,1)</f>
        <v>Training</v>
      </c>
      <c r="L1201" s="5">
        <f>ohrm_timesheet_item[[#This Row],[duration]]/60/60</f>
        <v>4</v>
      </c>
      <c r="AM1201" s="5"/>
      <c r="AN1201" s="5"/>
      <c r="AO1201" s="5"/>
      <c r="AP1201" s="5"/>
      <c r="AZ1201"/>
      <c r="BA1201"/>
      <c r="BB1201"/>
      <c r="BC1201"/>
    </row>
    <row r="1202" spans="1:55" x14ac:dyDescent="0.3">
      <c r="A1202">
        <v>302</v>
      </c>
      <c r="C1202">
        <v>1217</v>
      </c>
      <c r="D1202" s="1">
        <v>44888</v>
      </c>
      <c r="E1202">
        <v>10800</v>
      </c>
      <c r="F1202">
        <v>2</v>
      </c>
      <c r="G1202">
        <v>15</v>
      </c>
      <c r="H1202">
        <v>11</v>
      </c>
      <c r="I1202" t="str">
        <f>_xlfn.XLOOKUP(ohrm_timesheet_item[[#This Row],[employee_id]],hs_hr_employee[emp_number],hs_hr_employee[Employee Name],"NF",0,1)</f>
        <v>Gaurav Kokcha</v>
      </c>
      <c r="J1202" t="str">
        <f>_xlfn.XLOOKUP(ohrm_timesheet_item[[#This Row],[project_id]],ohrm_project[project_id],ohrm_project[name],"NF",0,1)</f>
        <v>Z210101-TEQMANTRA-ORG</v>
      </c>
      <c r="K1202" t="str">
        <f>_xlfn.XLOOKUP(ohrm_timesheet_item[[#This Row],[activity_id]],ohrm_project_activity[activity_id],ohrm_project_activity[name],"NF",0,1)</f>
        <v>Training</v>
      </c>
      <c r="L1202" s="5">
        <f>ohrm_timesheet_item[[#This Row],[duration]]/60/60</f>
        <v>3</v>
      </c>
      <c r="AM1202" s="5"/>
      <c r="AN1202" s="5"/>
      <c r="AO1202" s="5"/>
      <c r="AP1202" s="5"/>
      <c r="AZ1202"/>
      <c r="BA1202"/>
      <c r="BB1202"/>
      <c r="BC1202"/>
    </row>
    <row r="1203" spans="1:55" x14ac:dyDescent="0.3">
      <c r="A1203">
        <v>302</v>
      </c>
      <c r="C1203">
        <v>1218</v>
      </c>
      <c r="D1203" s="1">
        <v>44889</v>
      </c>
      <c r="E1203">
        <v>3600</v>
      </c>
      <c r="F1203">
        <v>2</v>
      </c>
      <c r="G1203">
        <v>15</v>
      </c>
      <c r="H1203">
        <v>11</v>
      </c>
      <c r="I1203" t="str">
        <f>_xlfn.XLOOKUP(ohrm_timesheet_item[[#This Row],[employee_id]],hs_hr_employee[emp_number],hs_hr_employee[Employee Name],"NF",0,1)</f>
        <v>Gaurav Kokcha</v>
      </c>
      <c r="J1203" t="str">
        <f>_xlfn.XLOOKUP(ohrm_timesheet_item[[#This Row],[project_id]],ohrm_project[project_id],ohrm_project[name],"NF",0,1)</f>
        <v>Z210101-TEQMANTRA-ORG</v>
      </c>
      <c r="K1203" t="str">
        <f>_xlfn.XLOOKUP(ohrm_timesheet_item[[#This Row],[activity_id]],ohrm_project_activity[activity_id],ohrm_project_activity[name],"NF",0,1)</f>
        <v>Training</v>
      </c>
      <c r="L1203" s="5">
        <f>ohrm_timesheet_item[[#This Row],[duration]]/60/60</f>
        <v>1</v>
      </c>
      <c r="AM1203" s="5"/>
      <c r="AN1203" s="5"/>
      <c r="AO1203" s="5"/>
      <c r="AP1203" s="5"/>
      <c r="AZ1203"/>
      <c r="BA1203"/>
      <c r="BB1203"/>
      <c r="BC1203"/>
    </row>
    <row r="1204" spans="1:55" x14ac:dyDescent="0.3">
      <c r="A1204">
        <v>302</v>
      </c>
      <c r="C1204">
        <v>1219</v>
      </c>
      <c r="D1204" s="1">
        <v>44890</v>
      </c>
      <c r="E1204">
        <v>10800</v>
      </c>
      <c r="F1204">
        <v>2</v>
      </c>
      <c r="G1204">
        <v>15</v>
      </c>
      <c r="H1204">
        <v>11</v>
      </c>
      <c r="I1204" t="str">
        <f>_xlfn.XLOOKUP(ohrm_timesheet_item[[#This Row],[employee_id]],hs_hr_employee[emp_number],hs_hr_employee[Employee Name],"NF",0,1)</f>
        <v>Gaurav Kokcha</v>
      </c>
      <c r="J1204" t="str">
        <f>_xlfn.XLOOKUP(ohrm_timesheet_item[[#This Row],[project_id]],ohrm_project[project_id],ohrm_project[name],"NF",0,1)</f>
        <v>Z210101-TEQMANTRA-ORG</v>
      </c>
      <c r="K1204" t="str">
        <f>_xlfn.XLOOKUP(ohrm_timesheet_item[[#This Row],[activity_id]],ohrm_project_activity[activity_id],ohrm_project_activity[name],"NF",0,1)</f>
        <v>Training</v>
      </c>
      <c r="L1204" s="5">
        <f>ohrm_timesheet_item[[#This Row],[duration]]/60/60</f>
        <v>3</v>
      </c>
      <c r="AM1204" s="5"/>
      <c r="AN1204" s="5"/>
      <c r="AO1204" s="5"/>
      <c r="AP1204" s="5"/>
      <c r="AZ1204"/>
      <c r="BA1204"/>
      <c r="BB1204"/>
      <c r="BC1204"/>
    </row>
    <row r="1205" spans="1:55" x14ac:dyDescent="0.3">
      <c r="A1205">
        <v>304</v>
      </c>
      <c r="C1205">
        <v>1220</v>
      </c>
      <c r="D1205" s="1">
        <v>44893</v>
      </c>
      <c r="E1205">
        <v>18000</v>
      </c>
      <c r="F1205">
        <v>2</v>
      </c>
      <c r="G1205">
        <v>15</v>
      </c>
      <c r="H1205">
        <v>11</v>
      </c>
      <c r="I1205" t="str">
        <f>_xlfn.XLOOKUP(ohrm_timesheet_item[[#This Row],[employee_id]],hs_hr_employee[emp_number],hs_hr_employee[Employee Name],"NF",0,1)</f>
        <v>Gaurav Kokcha</v>
      </c>
      <c r="J1205" t="str">
        <f>_xlfn.XLOOKUP(ohrm_timesheet_item[[#This Row],[project_id]],ohrm_project[project_id],ohrm_project[name],"NF",0,1)</f>
        <v>Z210101-TEQMANTRA-ORG</v>
      </c>
      <c r="K1205" t="str">
        <f>_xlfn.XLOOKUP(ohrm_timesheet_item[[#This Row],[activity_id]],ohrm_project_activity[activity_id],ohrm_project_activity[name],"NF",0,1)</f>
        <v>Training</v>
      </c>
      <c r="L1205" s="5">
        <f>ohrm_timesheet_item[[#This Row],[duration]]/60/60</f>
        <v>5</v>
      </c>
      <c r="AM1205" s="5"/>
      <c r="AN1205" s="5"/>
      <c r="AO1205" s="5"/>
      <c r="AP1205" s="5"/>
      <c r="AZ1205"/>
      <c r="BA1205"/>
      <c r="BB1205"/>
      <c r="BC1205"/>
    </row>
    <row r="1206" spans="1:55" x14ac:dyDescent="0.3">
      <c r="A1206">
        <v>304</v>
      </c>
      <c r="C1206">
        <v>1221</v>
      </c>
      <c r="D1206" s="1">
        <v>44894</v>
      </c>
      <c r="E1206">
        <v>10800</v>
      </c>
      <c r="F1206">
        <v>2</v>
      </c>
      <c r="G1206">
        <v>15</v>
      </c>
      <c r="H1206">
        <v>11</v>
      </c>
      <c r="I1206" t="str">
        <f>_xlfn.XLOOKUP(ohrm_timesheet_item[[#This Row],[employee_id]],hs_hr_employee[emp_number],hs_hr_employee[Employee Name],"NF",0,1)</f>
        <v>Gaurav Kokcha</v>
      </c>
      <c r="J1206" t="str">
        <f>_xlfn.XLOOKUP(ohrm_timesheet_item[[#This Row],[project_id]],ohrm_project[project_id],ohrm_project[name],"NF",0,1)</f>
        <v>Z210101-TEQMANTRA-ORG</v>
      </c>
      <c r="K1206" t="str">
        <f>_xlfn.XLOOKUP(ohrm_timesheet_item[[#This Row],[activity_id]],ohrm_project_activity[activity_id],ohrm_project_activity[name],"NF",0,1)</f>
        <v>Training</v>
      </c>
      <c r="L1206" s="5">
        <f>ohrm_timesheet_item[[#This Row],[duration]]/60/60</f>
        <v>3</v>
      </c>
      <c r="AM1206" s="5"/>
      <c r="AN1206" s="5"/>
      <c r="AO1206" s="5"/>
      <c r="AP1206" s="5"/>
      <c r="AZ1206"/>
      <c r="BA1206"/>
      <c r="BB1206"/>
      <c r="BC1206"/>
    </row>
    <row r="1207" spans="1:55" x14ac:dyDescent="0.3">
      <c r="A1207">
        <v>304</v>
      </c>
      <c r="C1207">
        <v>1222</v>
      </c>
      <c r="D1207" s="1">
        <v>44895</v>
      </c>
      <c r="E1207">
        <v>14400</v>
      </c>
      <c r="F1207">
        <v>2</v>
      </c>
      <c r="G1207">
        <v>15</v>
      </c>
      <c r="H1207">
        <v>11</v>
      </c>
      <c r="I1207" t="str">
        <f>_xlfn.XLOOKUP(ohrm_timesheet_item[[#This Row],[employee_id]],hs_hr_employee[emp_number],hs_hr_employee[Employee Name],"NF",0,1)</f>
        <v>Gaurav Kokcha</v>
      </c>
      <c r="J1207" t="str">
        <f>_xlfn.XLOOKUP(ohrm_timesheet_item[[#This Row],[project_id]],ohrm_project[project_id],ohrm_project[name],"NF",0,1)</f>
        <v>Z210101-TEQMANTRA-ORG</v>
      </c>
      <c r="K1207" t="str">
        <f>_xlfn.XLOOKUP(ohrm_timesheet_item[[#This Row],[activity_id]],ohrm_project_activity[activity_id],ohrm_project_activity[name],"NF",0,1)</f>
        <v>Training</v>
      </c>
      <c r="L1207" s="5">
        <f>ohrm_timesheet_item[[#This Row],[duration]]/60/60</f>
        <v>4</v>
      </c>
      <c r="AM1207" s="5"/>
      <c r="AN1207" s="5"/>
      <c r="AO1207" s="5"/>
      <c r="AP1207" s="5"/>
      <c r="AZ1207"/>
      <c r="BA1207"/>
      <c r="BB1207"/>
      <c r="BC1207"/>
    </row>
    <row r="1208" spans="1:55" x14ac:dyDescent="0.3">
      <c r="A1208">
        <v>304</v>
      </c>
      <c r="C1208">
        <v>1223</v>
      </c>
      <c r="D1208" s="1">
        <v>44896</v>
      </c>
      <c r="E1208">
        <v>10800</v>
      </c>
      <c r="F1208">
        <v>2</v>
      </c>
      <c r="G1208">
        <v>15</v>
      </c>
      <c r="H1208">
        <v>11</v>
      </c>
      <c r="I1208" t="str">
        <f>_xlfn.XLOOKUP(ohrm_timesheet_item[[#This Row],[employee_id]],hs_hr_employee[emp_number],hs_hr_employee[Employee Name],"NF",0,1)</f>
        <v>Gaurav Kokcha</v>
      </c>
      <c r="J1208" t="str">
        <f>_xlfn.XLOOKUP(ohrm_timesheet_item[[#This Row],[project_id]],ohrm_project[project_id],ohrm_project[name],"NF",0,1)</f>
        <v>Z210101-TEQMANTRA-ORG</v>
      </c>
      <c r="K1208" t="str">
        <f>_xlfn.XLOOKUP(ohrm_timesheet_item[[#This Row],[activity_id]],ohrm_project_activity[activity_id],ohrm_project_activity[name],"NF",0,1)</f>
        <v>Training</v>
      </c>
      <c r="L1208" s="5">
        <f>ohrm_timesheet_item[[#This Row],[duration]]/60/60</f>
        <v>3</v>
      </c>
      <c r="AM1208" s="5"/>
      <c r="AN1208" s="5"/>
      <c r="AO1208" s="5"/>
      <c r="AP1208" s="5"/>
      <c r="AZ1208"/>
      <c r="BA1208"/>
      <c r="BB1208"/>
      <c r="BC1208"/>
    </row>
    <row r="1209" spans="1:55" x14ac:dyDescent="0.3">
      <c r="A1209">
        <v>304</v>
      </c>
      <c r="C1209">
        <v>1224</v>
      </c>
      <c r="D1209" s="1">
        <v>44897</v>
      </c>
      <c r="E1209">
        <v>14400</v>
      </c>
      <c r="F1209">
        <v>2</v>
      </c>
      <c r="G1209">
        <v>15</v>
      </c>
      <c r="H1209">
        <v>11</v>
      </c>
      <c r="I1209" t="str">
        <f>_xlfn.XLOOKUP(ohrm_timesheet_item[[#This Row],[employee_id]],hs_hr_employee[emp_number],hs_hr_employee[Employee Name],"NF",0,1)</f>
        <v>Gaurav Kokcha</v>
      </c>
      <c r="J1209" t="str">
        <f>_xlfn.XLOOKUP(ohrm_timesheet_item[[#This Row],[project_id]],ohrm_project[project_id],ohrm_project[name],"NF",0,1)</f>
        <v>Z210101-TEQMANTRA-ORG</v>
      </c>
      <c r="K1209" t="str">
        <f>_xlfn.XLOOKUP(ohrm_timesheet_item[[#This Row],[activity_id]],ohrm_project_activity[activity_id],ohrm_project_activity[name],"NF",0,1)</f>
        <v>Training</v>
      </c>
      <c r="L1209" s="5">
        <f>ohrm_timesheet_item[[#This Row],[duration]]/60/60</f>
        <v>4</v>
      </c>
      <c r="AM1209" s="5"/>
      <c r="AN1209" s="5"/>
      <c r="AO1209" s="5"/>
      <c r="AP1209" s="5"/>
      <c r="AZ1209"/>
      <c r="BA1209"/>
      <c r="BB1209"/>
      <c r="BC1209"/>
    </row>
    <row r="1210" spans="1:55" x14ac:dyDescent="0.3">
      <c r="A1210">
        <v>311</v>
      </c>
      <c r="C1210">
        <v>1225</v>
      </c>
      <c r="D1210" s="1">
        <v>44900</v>
      </c>
      <c r="E1210">
        <v>21600</v>
      </c>
      <c r="F1210">
        <v>2</v>
      </c>
      <c r="G1210">
        <v>15</v>
      </c>
      <c r="H1210">
        <v>58</v>
      </c>
      <c r="I1210" t="str">
        <f>_xlfn.XLOOKUP(ohrm_timesheet_item[[#This Row],[employee_id]],hs_hr_employee[emp_number],hs_hr_employee[Employee Name],"NF",0,1)</f>
        <v>Gaurav Kokcha</v>
      </c>
      <c r="J1210" t="str">
        <f>_xlfn.XLOOKUP(ohrm_timesheet_item[[#This Row],[project_id]],ohrm_project[project_id],ohrm_project[name],"NF",0,1)</f>
        <v>Z210101-TEQMANTRA-ORG</v>
      </c>
      <c r="K1210" t="str">
        <f>_xlfn.XLOOKUP(ohrm_timesheet_item[[#This Row],[activity_id]],ohrm_project_activity[activity_id],ohrm_project_activity[name],"NF",0,1)</f>
        <v>Staff Augmentation</v>
      </c>
      <c r="L1210" s="5">
        <f>ohrm_timesheet_item[[#This Row],[duration]]/60/60</f>
        <v>6</v>
      </c>
      <c r="AM1210" s="5"/>
      <c r="AN1210" s="5"/>
      <c r="AO1210" s="5"/>
      <c r="AP1210" s="5"/>
      <c r="AZ1210"/>
      <c r="BA1210"/>
      <c r="BB1210"/>
      <c r="BC1210"/>
    </row>
    <row r="1211" spans="1:55" x14ac:dyDescent="0.3">
      <c r="A1211">
        <v>311</v>
      </c>
      <c r="C1211">
        <v>1226</v>
      </c>
      <c r="D1211" s="1">
        <v>44900</v>
      </c>
      <c r="E1211">
        <v>10800</v>
      </c>
      <c r="F1211">
        <v>2</v>
      </c>
      <c r="G1211">
        <v>15</v>
      </c>
      <c r="H1211">
        <v>11</v>
      </c>
      <c r="I1211" t="str">
        <f>_xlfn.XLOOKUP(ohrm_timesheet_item[[#This Row],[employee_id]],hs_hr_employee[emp_number],hs_hr_employee[Employee Name],"NF",0,1)</f>
        <v>Gaurav Kokcha</v>
      </c>
      <c r="J1211" t="str">
        <f>_xlfn.XLOOKUP(ohrm_timesheet_item[[#This Row],[project_id]],ohrm_project[project_id],ohrm_project[name],"NF",0,1)</f>
        <v>Z210101-TEQMANTRA-ORG</v>
      </c>
      <c r="K1211" t="str">
        <f>_xlfn.XLOOKUP(ohrm_timesheet_item[[#This Row],[activity_id]],ohrm_project_activity[activity_id],ohrm_project_activity[name],"NF",0,1)</f>
        <v>Training</v>
      </c>
      <c r="L1211" s="5">
        <f>ohrm_timesheet_item[[#This Row],[duration]]/60/60</f>
        <v>3</v>
      </c>
      <c r="AM1211" s="5"/>
      <c r="AN1211" s="5"/>
      <c r="AO1211" s="5"/>
      <c r="AP1211" s="5"/>
      <c r="AZ1211"/>
      <c r="BA1211"/>
      <c r="BB1211"/>
      <c r="BC1211"/>
    </row>
    <row r="1212" spans="1:55" x14ac:dyDescent="0.3">
      <c r="A1212">
        <v>314</v>
      </c>
      <c r="B1212" t="s">
        <v>975</v>
      </c>
      <c r="C1212">
        <v>1227</v>
      </c>
      <c r="D1212" s="1">
        <v>44894</v>
      </c>
      <c r="E1212">
        <v>32400</v>
      </c>
      <c r="F1212">
        <v>2</v>
      </c>
      <c r="G1212">
        <v>7</v>
      </c>
      <c r="H1212">
        <v>11</v>
      </c>
      <c r="I1212" t="str">
        <f>_xlfn.XLOOKUP(ohrm_timesheet_item[[#This Row],[employee_id]],hs_hr_employee[emp_number],hs_hr_employee[Employee Name],"NF",0,1)</f>
        <v>Shekhar Sharma</v>
      </c>
      <c r="J1212" t="str">
        <f>_xlfn.XLOOKUP(ohrm_timesheet_item[[#This Row],[project_id]],ohrm_project[project_id],ohrm_project[name],"NF",0,1)</f>
        <v>Z210101-TEQMANTRA-ORG</v>
      </c>
      <c r="K1212" t="str">
        <f>_xlfn.XLOOKUP(ohrm_timesheet_item[[#This Row],[activity_id]],ohrm_project_activity[activity_id],ohrm_project_activity[name],"NF",0,1)</f>
        <v>Training</v>
      </c>
      <c r="L1212" s="5">
        <f>ohrm_timesheet_item[[#This Row],[duration]]/60/60</f>
        <v>9</v>
      </c>
      <c r="AM1212" s="5"/>
      <c r="AN1212" s="5"/>
      <c r="AO1212" s="5"/>
      <c r="AP1212" s="5"/>
      <c r="AZ1212"/>
      <c r="BA1212"/>
      <c r="BB1212"/>
      <c r="BC1212"/>
    </row>
    <row r="1213" spans="1:55" x14ac:dyDescent="0.3">
      <c r="A1213">
        <v>314</v>
      </c>
      <c r="B1213" t="s">
        <v>976</v>
      </c>
      <c r="C1213">
        <v>1228</v>
      </c>
      <c r="D1213" s="1">
        <v>44895</v>
      </c>
      <c r="E1213">
        <v>32400</v>
      </c>
      <c r="F1213">
        <v>2</v>
      </c>
      <c r="G1213">
        <v>7</v>
      </c>
      <c r="H1213">
        <v>11</v>
      </c>
      <c r="I1213" t="str">
        <f>_xlfn.XLOOKUP(ohrm_timesheet_item[[#This Row],[employee_id]],hs_hr_employee[emp_number],hs_hr_employee[Employee Name],"NF",0,1)</f>
        <v>Shekhar Sharma</v>
      </c>
      <c r="J1213" t="str">
        <f>_xlfn.XLOOKUP(ohrm_timesheet_item[[#This Row],[project_id]],ohrm_project[project_id],ohrm_project[name],"NF",0,1)</f>
        <v>Z210101-TEQMANTRA-ORG</v>
      </c>
      <c r="K1213" t="str">
        <f>_xlfn.XLOOKUP(ohrm_timesheet_item[[#This Row],[activity_id]],ohrm_project_activity[activity_id],ohrm_project_activity[name],"NF",0,1)</f>
        <v>Training</v>
      </c>
      <c r="L1213" s="5">
        <f>ohrm_timesheet_item[[#This Row],[duration]]/60/60</f>
        <v>9</v>
      </c>
      <c r="AM1213" s="5"/>
      <c r="AN1213" s="5"/>
      <c r="AO1213" s="5"/>
      <c r="AP1213" s="5"/>
      <c r="AZ1213"/>
      <c r="BA1213"/>
      <c r="BB1213"/>
      <c r="BC1213"/>
    </row>
    <row r="1214" spans="1:55" x14ac:dyDescent="0.3">
      <c r="A1214">
        <v>314</v>
      </c>
      <c r="B1214" t="s">
        <v>977</v>
      </c>
      <c r="C1214">
        <v>1229</v>
      </c>
      <c r="D1214" s="1">
        <v>44896</v>
      </c>
      <c r="E1214">
        <v>32400</v>
      </c>
      <c r="F1214">
        <v>2</v>
      </c>
      <c r="G1214">
        <v>7</v>
      </c>
      <c r="H1214">
        <v>11</v>
      </c>
      <c r="I1214" t="str">
        <f>_xlfn.XLOOKUP(ohrm_timesheet_item[[#This Row],[employee_id]],hs_hr_employee[emp_number],hs_hr_employee[Employee Name],"NF",0,1)</f>
        <v>Shekhar Sharma</v>
      </c>
      <c r="J1214" t="str">
        <f>_xlfn.XLOOKUP(ohrm_timesheet_item[[#This Row],[project_id]],ohrm_project[project_id],ohrm_project[name],"NF",0,1)</f>
        <v>Z210101-TEQMANTRA-ORG</v>
      </c>
      <c r="K1214" t="str">
        <f>_xlfn.XLOOKUP(ohrm_timesheet_item[[#This Row],[activity_id]],ohrm_project_activity[activity_id],ohrm_project_activity[name],"NF",0,1)</f>
        <v>Training</v>
      </c>
      <c r="L1214" s="5">
        <f>ohrm_timesheet_item[[#This Row],[duration]]/60/60</f>
        <v>9</v>
      </c>
      <c r="AM1214" s="5"/>
      <c r="AN1214" s="5"/>
      <c r="AO1214" s="5"/>
      <c r="AP1214" s="5"/>
      <c r="AZ1214"/>
      <c r="BA1214"/>
      <c r="BB1214"/>
      <c r="BC1214"/>
    </row>
    <row r="1215" spans="1:55" x14ac:dyDescent="0.3">
      <c r="A1215">
        <v>314</v>
      </c>
      <c r="B1215" t="s">
        <v>978</v>
      </c>
      <c r="C1215">
        <v>1230</v>
      </c>
      <c r="D1215" s="1">
        <v>44897</v>
      </c>
      <c r="E1215">
        <v>32400</v>
      </c>
      <c r="F1215">
        <v>2</v>
      </c>
      <c r="G1215">
        <v>7</v>
      </c>
      <c r="H1215">
        <v>11</v>
      </c>
      <c r="I1215" t="str">
        <f>_xlfn.XLOOKUP(ohrm_timesheet_item[[#This Row],[employee_id]],hs_hr_employee[emp_number],hs_hr_employee[Employee Name],"NF",0,1)</f>
        <v>Shekhar Sharma</v>
      </c>
      <c r="J1215" t="str">
        <f>_xlfn.XLOOKUP(ohrm_timesheet_item[[#This Row],[project_id]],ohrm_project[project_id],ohrm_project[name],"NF",0,1)</f>
        <v>Z210101-TEQMANTRA-ORG</v>
      </c>
      <c r="K1215" t="str">
        <f>_xlfn.XLOOKUP(ohrm_timesheet_item[[#This Row],[activity_id]],ohrm_project_activity[activity_id],ohrm_project_activity[name],"NF",0,1)</f>
        <v>Training</v>
      </c>
      <c r="L1215" s="5">
        <f>ohrm_timesheet_item[[#This Row],[duration]]/60/60</f>
        <v>9</v>
      </c>
      <c r="AM1215" s="5"/>
      <c r="AN1215" s="5"/>
      <c r="AO1215" s="5"/>
      <c r="AP1215" s="5"/>
      <c r="AZ1215"/>
      <c r="BA1215"/>
      <c r="BB1215"/>
      <c r="BC1215"/>
    </row>
    <row r="1216" spans="1:55" x14ac:dyDescent="0.3">
      <c r="A1216">
        <v>311</v>
      </c>
      <c r="B1216" t="s">
        <v>979</v>
      </c>
      <c r="C1216">
        <v>1231</v>
      </c>
      <c r="D1216" s="1">
        <v>44901</v>
      </c>
      <c r="E1216">
        <v>25200</v>
      </c>
      <c r="F1216">
        <v>2</v>
      </c>
      <c r="G1216">
        <v>15</v>
      </c>
      <c r="H1216">
        <v>58</v>
      </c>
      <c r="I1216" t="str">
        <f>_xlfn.XLOOKUP(ohrm_timesheet_item[[#This Row],[employee_id]],hs_hr_employee[emp_number],hs_hr_employee[Employee Name],"NF",0,1)</f>
        <v>Gaurav Kokcha</v>
      </c>
      <c r="J1216" t="str">
        <f>_xlfn.XLOOKUP(ohrm_timesheet_item[[#This Row],[project_id]],ohrm_project[project_id],ohrm_project[name],"NF",0,1)</f>
        <v>Z210101-TEQMANTRA-ORG</v>
      </c>
      <c r="K1216" t="str">
        <f>_xlfn.XLOOKUP(ohrm_timesheet_item[[#This Row],[activity_id]],ohrm_project_activity[activity_id],ohrm_project_activity[name],"NF",0,1)</f>
        <v>Staff Augmentation</v>
      </c>
      <c r="L1216" s="5">
        <f>ohrm_timesheet_item[[#This Row],[duration]]/60/60</f>
        <v>7</v>
      </c>
      <c r="AM1216" s="5"/>
      <c r="AN1216" s="5"/>
      <c r="AO1216" s="5"/>
      <c r="AP1216" s="5"/>
      <c r="AZ1216"/>
      <c r="BA1216"/>
      <c r="BB1216"/>
      <c r="BC1216"/>
    </row>
    <row r="1217" spans="1:55" x14ac:dyDescent="0.3">
      <c r="A1217">
        <v>311</v>
      </c>
      <c r="C1217">
        <v>1232</v>
      </c>
      <c r="D1217" s="1">
        <v>44901</v>
      </c>
      <c r="E1217">
        <v>7200</v>
      </c>
      <c r="F1217">
        <v>2</v>
      </c>
      <c r="G1217">
        <v>15</v>
      </c>
      <c r="H1217">
        <v>11</v>
      </c>
      <c r="I1217" t="str">
        <f>_xlfn.XLOOKUP(ohrm_timesheet_item[[#This Row],[employee_id]],hs_hr_employee[emp_number],hs_hr_employee[Employee Name],"NF",0,1)</f>
        <v>Gaurav Kokcha</v>
      </c>
      <c r="J1217" t="str">
        <f>_xlfn.XLOOKUP(ohrm_timesheet_item[[#This Row],[project_id]],ohrm_project[project_id],ohrm_project[name],"NF",0,1)</f>
        <v>Z210101-TEQMANTRA-ORG</v>
      </c>
      <c r="K1217" t="str">
        <f>_xlfn.XLOOKUP(ohrm_timesheet_item[[#This Row],[activity_id]],ohrm_project_activity[activity_id],ohrm_project_activity[name],"NF",0,1)</f>
        <v>Training</v>
      </c>
      <c r="L1217" s="5">
        <f>ohrm_timesheet_item[[#This Row],[duration]]/60/60</f>
        <v>2</v>
      </c>
      <c r="AM1217" s="5"/>
      <c r="AN1217" s="5"/>
      <c r="AO1217" s="5"/>
      <c r="AP1217" s="5"/>
      <c r="AZ1217"/>
      <c r="BA1217"/>
      <c r="BB1217"/>
      <c r="BC1217"/>
    </row>
    <row r="1218" spans="1:55" x14ac:dyDescent="0.3">
      <c r="A1218">
        <v>311</v>
      </c>
      <c r="C1218">
        <v>1233</v>
      </c>
      <c r="D1218" s="1">
        <v>44902</v>
      </c>
      <c r="E1218">
        <v>0</v>
      </c>
      <c r="F1218">
        <v>2</v>
      </c>
      <c r="G1218">
        <v>15</v>
      </c>
      <c r="H1218">
        <v>11</v>
      </c>
      <c r="I1218" t="str">
        <f>_xlfn.XLOOKUP(ohrm_timesheet_item[[#This Row],[employee_id]],hs_hr_employee[emp_number],hs_hr_employee[Employee Name],"NF",0,1)</f>
        <v>Gaurav Kokcha</v>
      </c>
      <c r="J1218" t="str">
        <f>_xlfn.XLOOKUP(ohrm_timesheet_item[[#This Row],[project_id]],ohrm_project[project_id],ohrm_project[name],"NF",0,1)</f>
        <v>Z210101-TEQMANTRA-ORG</v>
      </c>
      <c r="K1218" t="str">
        <f>_xlfn.XLOOKUP(ohrm_timesheet_item[[#This Row],[activity_id]],ohrm_project_activity[activity_id],ohrm_project_activity[name],"NF",0,1)</f>
        <v>Training</v>
      </c>
      <c r="L1218" s="5">
        <f>ohrm_timesheet_item[[#This Row],[duration]]/60/60</f>
        <v>0</v>
      </c>
      <c r="AM1218" s="5"/>
      <c r="AN1218" s="5"/>
      <c r="AO1218" s="5"/>
      <c r="AP1218" s="5"/>
      <c r="AZ1218"/>
      <c r="BA1218"/>
      <c r="BB1218"/>
      <c r="BC1218"/>
    </row>
    <row r="1219" spans="1:55" x14ac:dyDescent="0.3">
      <c r="A1219">
        <v>311</v>
      </c>
      <c r="C1219">
        <v>1234</v>
      </c>
      <c r="D1219" s="1">
        <v>44903</v>
      </c>
      <c r="E1219">
        <v>14400</v>
      </c>
      <c r="F1219">
        <v>2</v>
      </c>
      <c r="G1219">
        <v>15</v>
      </c>
      <c r="H1219">
        <v>11</v>
      </c>
      <c r="I1219" t="str">
        <f>_xlfn.XLOOKUP(ohrm_timesheet_item[[#This Row],[employee_id]],hs_hr_employee[emp_number],hs_hr_employee[Employee Name],"NF",0,1)</f>
        <v>Gaurav Kokcha</v>
      </c>
      <c r="J1219" t="str">
        <f>_xlfn.XLOOKUP(ohrm_timesheet_item[[#This Row],[project_id]],ohrm_project[project_id],ohrm_project[name],"NF",0,1)</f>
        <v>Z210101-TEQMANTRA-ORG</v>
      </c>
      <c r="K1219" t="str">
        <f>_xlfn.XLOOKUP(ohrm_timesheet_item[[#This Row],[activity_id]],ohrm_project_activity[activity_id],ohrm_project_activity[name],"NF",0,1)</f>
        <v>Training</v>
      </c>
      <c r="L1219" s="5">
        <f>ohrm_timesheet_item[[#This Row],[duration]]/60/60</f>
        <v>4</v>
      </c>
      <c r="AM1219" s="5"/>
      <c r="AN1219" s="5"/>
      <c r="AO1219" s="5"/>
      <c r="AP1219" s="5"/>
      <c r="AZ1219"/>
      <c r="BA1219"/>
      <c r="BB1219"/>
      <c r="BC1219"/>
    </row>
    <row r="1220" spans="1:55" x14ac:dyDescent="0.3">
      <c r="A1220">
        <v>311</v>
      </c>
      <c r="C1220">
        <v>1235</v>
      </c>
      <c r="D1220" s="1">
        <v>44902</v>
      </c>
      <c r="E1220">
        <v>0</v>
      </c>
      <c r="F1220">
        <v>2</v>
      </c>
      <c r="G1220">
        <v>15</v>
      </c>
      <c r="H1220">
        <v>58</v>
      </c>
      <c r="I1220" t="str">
        <f>_xlfn.XLOOKUP(ohrm_timesheet_item[[#This Row],[employee_id]],hs_hr_employee[emp_number],hs_hr_employee[Employee Name],"NF",0,1)</f>
        <v>Gaurav Kokcha</v>
      </c>
      <c r="J1220" t="str">
        <f>_xlfn.XLOOKUP(ohrm_timesheet_item[[#This Row],[project_id]],ohrm_project[project_id],ohrm_project[name],"NF",0,1)</f>
        <v>Z210101-TEQMANTRA-ORG</v>
      </c>
      <c r="K1220" t="str">
        <f>_xlfn.XLOOKUP(ohrm_timesheet_item[[#This Row],[activity_id]],ohrm_project_activity[activity_id],ohrm_project_activity[name],"NF",0,1)</f>
        <v>Staff Augmentation</v>
      </c>
      <c r="L1220" s="5">
        <f>ohrm_timesheet_item[[#This Row],[duration]]/60/60</f>
        <v>0</v>
      </c>
      <c r="AM1220" s="5"/>
      <c r="AN1220" s="5"/>
      <c r="AO1220" s="5"/>
      <c r="AP1220" s="5"/>
      <c r="AZ1220"/>
      <c r="BA1220"/>
      <c r="BB1220"/>
      <c r="BC1220"/>
    </row>
    <row r="1221" spans="1:55" x14ac:dyDescent="0.3">
      <c r="A1221">
        <v>311</v>
      </c>
      <c r="C1221">
        <v>1236</v>
      </c>
      <c r="D1221" s="1">
        <v>44903</v>
      </c>
      <c r="E1221">
        <v>18000</v>
      </c>
      <c r="F1221">
        <v>2</v>
      </c>
      <c r="G1221">
        <v>15</v>
      </c>
      <c r="H1221">
        <v>58</v>
      </c>
      <c r="I1221" t="str">
        <f>_xlfn.XLOOKUP(ohrm_timesheet_item[[#This Row],[employee_id]],hs_hr_employee[emp_number],hs_hr_employee[Employee Name],"NF",0,1)</f>
        <v>Gaurav Kokcha</v>
      </c>
      <c r="J1221" t="str">
        <f>_xlfn.XLOOKUP(ohrm_timesheet_item[[#This Row],[project_id]],ohrm_project[project_id],ohrm_project[name],"NF",0,1)</f>
        <v>Z210101-TEQMANTRA-ORG</v>
      </c>
      <c r="K1221" t="str">
        <f>_xlfn.XLOOKUP(ohrm_timesheet_item[[#This Row],[activity_id]],ohrm_project_activity[activity_id],ohrm_project_activity[name],"NF",0,1)</f>
        <v>Staff Augmentation</v>
      </c>
      <c r="L1221" s="5">
        <f>ohrm_timesheet_item[[#This Row],[duration]]/60/60</f>
        <v>5</v>
      </c>
      <c r="AM1221" s="5"/>
      <c r="AN1221" s="5"/>
      <c r="AO1221" s="5"/>
      <c r="AP1221" s="5"/>
      <c r="AZ1221"/>
      <c r="BA1221"/>
      <c r="BB1221"/>
      <c r="BC1221"/>
    </row>
    <row r="1222" spans="1:55" x14ac:dyDescent="0.3">
      <c r="A1222">
        <v>311</v>
      </c>
      <c r="C1222">
        <v>1237</v>
      </c>
      <c r="D1222" s="1">
        <v>44904</v>
      </c>
      <c r="E1222">
        <v>21600</v>
      </c>
      <c r="F1222">
        <v>2</v>
      </c>
      <c r="G1222">
        <v>15</v>
      </c>
      <c r="H1222">
        <v>11</v>
      </c>
      <c r="I1222" t="str">
        <f>_xlfn.XLOOKUP(ohrm_timesheet_item[[#This Row],[employee_id]],hs_hr_employee[emp_number],hs_hr_employee[Employee Name],"NF",0,1)</f>
        <v>Gaurav Kokcha</v>
      </c>
      <c r="J1222" t="str">
        <f>_xlfn.XLOOKUP(ohrm_timesheet_item[[#This Row],[project_id]],ohrm_project[project_id],ohrm_project[name],"NF",0,1)</f>
        <v>Z210101-TEQMANTRA-ORG</v>
      </c>
      <c r="K1222" t="str">
        <f>_xlfn.XLOOKUP(ohrm_timesheet_item[[#This Row],[activity_id]],ohrm_project_activity[activity_id],ohrm_project_activity[name],"NF",0,1)</f>
        <v>Training</v>
      </c>
      <c r="L1222" s="5">
        <f>ohrm_timesheet_item[[#This Row],[duration]]/60/60</f>
        <v>6</v>
      </c>
      <c r="AM1222" s="5"/>
      <c r="AN1222" s="5"/>
      <c r="AO1222" s="5"/>
      <c r="AP1222" s="5"/>
      <c r="AZ1222"/>
      <c r="BA1222"/>
      <c r="BB1222"/>
      <c r="BC1222"/>
    </row>
    <row r="1223" spans="1:55" x14ac:dyDescent="0.3">
      <c r="A1223">
        <v>311</v>
      </c>
      <c r="C1223">
        <v>1238</v>
      </c>
      <c r="D1223" s="1">
        <v>44904</v>
      </c>
      <c r="E1223">
        <v>10800</v>
      </c>
      <c r="F1223">
        <v>2</v>
      </c>
      <c r="G1223">
        <v>15</v>
      </c>
      <c r="H1223">
        <v>58</v>
      </c>
      <c r="I1223" t="str">
        <f>_xlfn.XLOOKUP(ohrm_timesheet_item[[#This Row],[employee_id]],hs_hr_employee[emp_number],hs_hr_employee[Employee Name],"NF",0,1)</f>
        <v>Gaurav Kokcha</v>
      </c>
      <c r="J1223" t="str">
        <f>_xlfn.XLOOKUP(ohrm_timesheet_item[[#This Row],[project_id]],ohrm_project[project_id],ohrm_project[name],"NF",0,1)</f>
        <v>Z210101-TEQMANTRA-ORG</v>
      </c>
      <c r="K1223" t="str">
        <f>_xlfn.XLOOKUP(ohrm_timesheet_item[[#This Row],[activity_id]],ohrm_project_activity[activity_id],ohrm_project_activity[name],"NF",0,1)</f>
        <v>Staff Augmentation</v>
      </c>
      <c r="L1223" s="5">
        <f>ohrm_timesheet_item[[#This Row],[duration]]/60/60</f>
        <v>3</v>
      </c>
      <c r="AM1223" s="5"/>
      <c r="AN1223" s="5"/>
      <c r="AO1223" s="5"/>
      <c r="AP1223" s="5"/>
      <c r="AZ1223"/>
      <c r="BA1223"/>
      <c r="BB1223"/>
      <c r="BC1223"/>
    </row>
    <row r="1224" spans="1:55" x14ac:dyDescent="0.3">
      <c r="A1224">
        <v>320</v>
      </c>
      <c r="B1224" t="s">
        <v>980</v>
      </c>
      <c r="C1224">
        <v>1239</v>
      </c>
      <c r="D1224" s="1">
        <v>44909</v>
      </c>
      <c r="E1224">
        <v>25200</v>
      </c>
      <c r="F1224">
        <v>2</v>
      </c>
      <c r="G1224">
        <v>15</v>
      </c>
      <c r="H1224">
        <v>58</v>
      </c>
      <c r="I1224" t="str">
        <f>_xlfn.XLOOKUP(ohrm_timesheet_item[[#This Row],[employee_id]],hs_hr_employee[emp_number],hs_hr_employee[Employee Name],"NF",0,1)</f>
        <v>Gaurav Kokcha</v>
      </c>
      <c r="J1224" t="str">
        <f>_xlfn.XLOOKUP(ohrm_timesheet_item[[#This Row],[project_id]],ohrm_project[project_id],ohrm_project[name],"NF",0,1)</f>
        <v>Z210101-TEQMANTRA-ORG</v>
      </c>
      <c r="K1224" t="str">
        <f>_xlfn.XLOOKUP(ohrm_timesheet_item[[#This Row],[activity_id]],ohrm_project_activity[activity_id],ohrm_project_activity[name],"NF",0,1)</f>
        <v>Staff Augmentation</v>
      </c>
      <c r="L1224" s="5">
        <f>ohrm_timesheet_item[[#This Row],[duration]]/60/60</f>
        <v>7</v>
      </c>
      <c r="AM1224" s="5"/>
      <c r="AN1224" s="5"/>
      <c r="AO1224" s="5"/>
      <c r="AP1224" s="5"/>
      <c r="AZ1224"/>
      <c r="BA1224"/>
      <c r="BB1224"/>
      <c r="BC1224"/>
    </row>
    <row r="1225" spans="1:55" x14ac:dyDescent="0.3">
      <c r="A1225">
        <v>320</v>
      </c>
      <c r="C1225">
        <v>1240</v>
      </c>
      <c r="D1225" s="1">
        <v>44907</v>
      </c>
      <c r="E1225">
        <v>0</v>
      </c>
      <c r="F1225">
        <v>2</v>
      </c>
      <c r="G1225">
        <v>15</v>
      </c>
      <c r="H1225">
        <v>58</v>
      </c>
      <c r="I1225" t="str">
        <f>_xlfn.XLOOKUP(ohrm_timesheet_item[[#This Row],[employee_id]],hs_hr_employee[emp_number],hs_hr_employee[Employee Name],"NF",0,1)</f>
        <v>Gaurav Kokcha</v>
      </c>
      <c r="J1225" t="str">
        <f>_xlfn.XLOOKUP(ohrm_timesheet_item[[#This Row],[project_id]],ohrm_project[project_id],ohrm_project[name],"NF",0,1)</f>
        <v>Z210101-TEQMANTRA-ORG</v>
      </c>
      <c r="K1225" t="str">
        <f>_xlfn.XLOOKUP(ohrm_timesheet_item[[#This Row],[activity_id]],ohrm_project_activity[activity_id],ohrm_project_activity[name],"NF",0,1)</f>
        <v>Staff Augmentation</v>
      </c>
      <c r="L1225" s="5">
        <f>ohrm_timesheet_item[[#This Row],[duration]]/60/60</f>
        <v>0</v>
      </c>
      <c r="AM1225" s="5"/>
      <c r="AN1225" s="5"/>
      <c r="AO1225" s="5"/>
      <c r="AP1225" s="5"/>
      <c r="AZ1225"/>
      <c r="BA1225"/>
      <c r="BB1225"/>
      <c r="BC1225"/>
    </row>
    <row r="1226" spans="1:55" x14ac:dyDescent="0.3">
      <c r="A1226">
        <v>320</v>
      </c>
      <c r="C1226">
        <v>1241</v>
      </c>
      <c r="D1226" s="1">
        <v>44908</v>
      </c>
      <c r="E1226">
        <v>21600</v>
      </c>
      <c r="F1226">
        <v>2</v>
      </c>
      <c r="G1226">
        <v>15</v>
      </c>
      <c r="H1226">
        <v>58</v>
      </c>
      <c r="I1226" t="str">
        <f>_xlfn.XLOOKUP(ohrm_timesheet_item[[#This Row],[employee_id]],hs_hr_employee[emp_number],hs_hr_employee[Employee Name],"NF",0,1)</f>
        <v>Gaurav Kokcha</v>
      </c>
      <c r="J1226" t="str">
        <f>_xlfn.XLOOKUP(ohrm_timesheet_item[[#This Row],[project_id]],ohrm_project[project_id],ohrm_project[name],"NF",0,1)</f>
        <v>Z210101-TEQMANTRA-ORG</v>
      </c>
      <c r="K1226" t="str">
        <f>_xlfn.XLOOKUP(ohrm_timesheet_item[[#This Row],[activity_id]],ohrm_project_activity[activity_id],ohrm_project_activity[name],"NF",0,1)</f>
        <v>Staff Augmentation</v>
      </c>
      <c r="L1226" s="5">
        <f>ohrm_timesheet_item[[#This Row],[duration]]/60/60</f>
        <v>6</v>
      </c>
      <c r="AM1226" s="5"/>
      <c r="AN1226" s="5"/>
      <c r="AO1226" s="5"/>
      <c r="AP1226" s="5"/>
      <c r="AZ1226"/>
      <c r="BA1226"/>
      <c r="BB1226"/>
      <c r="BC1226"/>
    </row>
    <row r="1227" spans="1:55" x14ac:dyDescent="0.3">
      <c r="A1227">
        <v>320</v>
      </c>
      <c r="C1227">
        <v>1242</v>
      </c>
      <c r="D1227" s="1">
        <v>44910</v>
      </c>
      <c r="E1227">
        <v>18000</v>
      </c>
      <c r="F1227">
        <v>2</v>
      </c>
      <c r="G1227">
        <v>15</v>
      </c>
      <c r="H1227">
        <v>58</v>
      </c>
      <c r="I1227" t="str">
        <f>_xlfn.XLOOKUP(ohrm_timesheet_item[[#This Row],[employee_id]],hs_hr_employee[emp_number],hs_hr_employee[Employee Name],"NF",0,1)</f>
        <v>Gaurav Kokcha</v>
      </c>
      <c r="J1227" t="str">
        <f>_xlfn.XLOOKUP(ohrm_timesheet_item[[#This Row],[project_id]],ohrm_project[project_id],ohrm_project[name],"NF",0,1)</f>
        <v>Z210101-TEQMANTRA-ORG</v>
      </c>
      <c r="K1227" t="str">
        <f>_xlfn.XLOOKUP(ohrm_timesheet_item[[#This Row],[activity_id]],ohrm_project_activity[activity_id],ohrm_project_activity[name],"NF",0,1)</f>
        <v>Staff Augmentation</v>
      </c>
      <c r="L1227" s="5">
        <f>ohrm_timesheet_item[[#This Row],[duration]]/60/60</f>
        <v>5</v>
      </c>
      <c r="AM1227" s="5"/>
      <c r="AN1227" s="5"/>
      <c r="AO1227" s="5"/>
      <c r="AP1227" s="5"/>
      <c r="AZ1227"/>
      <c r="BA1227"/>
      <c r="BB1227"/>
      <c r="BC1227"/>
    </row>
    <row r="1228" spans="1:55" x14ac:dyDescent="0.3">
      <c r="A1228">
        <v>320</v>
      </c>
      <c r="C1228">
        <v>1243</v>
      </c>
      <c r="D1228" s="1">
        <v>44907</v>
      </c>
      <c r="E1228">
        <v>0</v>
      </c>
      <c r="F1228">
        <v>2</v>
      </c>
      <c r="G1228">
        <v>15</v>
      </c>
      <c r="H1228">
        <v>11</v>
      </c>
      <c r="I1228" t="str">
        <f>_xlfn.XLOOKUP(ohrm_timesheet_item[[#This Row],[employee_id]],hs_hr_employee[emp_number],hs_hr_employee[Employee Name],"NF",0,1)</f>
        <v>Gaurav Kokcha</v>
      </c>
      <c r="J1228" t="str">
        <f>_xlfn.XLOOKUP(ohrm_timesheet_item[[#This Row],[project_id]],ohrm_project[project_id],ohrm_project[name],"NF",0,1)</f>
        <v>Z210101-TEQMANTRA-ORG</v>
      </c>
      <c r="K1228" t="str">
        <f>_xlfn.XLOOKUP(ohrm_timesheet_item[[#This Row],[activity_id]],ohrm_project_activity[activity_id],ohrm_project_activity[name],"NF",0,1)</f>
        <v>Training</v>
      </c>
      <c r="L1228" s="5">
        <f>ohrm_timesheet_item[[#This Row],[duration]]/60/60</f>
        <v>0</v>
      </c>
      <c r="AM1228" s="5"/>
      <c r="AN1228" s="5"/>
      <c r="AO1228" s="5"/>
      <c r="AP1228" s="5"/>
      <c r="AZ1228"/>
      <c r="BA1228"/>
      <c r="BB1228"/>
      <c r="BC1228"/>
    </row>
    <row r="1229" spans="1:55" x14ac:dyDescent="0.3">
      <c r="A1229">
        <v>320</v>
      </c>
      <c r="C1229">
        <v>1244</v>
      </c>
      <c r="D1229" s="1">
        <v>44908</v>
      </c>
      <c r="E1229">
        <v>10800</v>
      </c>
      <c r="F1229">
        <v>2</v>
      </c>
      <c r="G1229">
        <v>15</v>
      </c>
      <c r="H1229">
        <v>11</v>
      </c>
      <c r="I1229" t="str">
        <f>_xlfn.XLOOKUP(ohrm_timesheet_item[[#This Row],[employee_id]],hs_hr_employee[emp_number],hs_hr_employee[Employee Name],"NF",0,1)</f>
        <v>Gaurav Kokcha</v>
      </c>
      <c r="J1229" t="str">
        <f>_xlfn.XLOOKUP(ohrm_timesheet_item[[#This Row],[project_id]],ohrm_project[project_id],ohrm_project[name],"NF",0,1)</f>
        <v>Z210101-TEQMANTRA-ORG</v>
      </c>
      <c r="K1229" t="str">
        <f>_xlfn.XLOOKUP(ohrm_timesheet_item[[#This Row],[activity_id]],ohrm_project_activity[activity_id],ohrm_project_activity[name],"NF",0,1)</f>
        <v>Training</v>
      </c>
      <c r="L1229" s="5">
        <f>ohrm_timesheet_item[[#This Row],[duration]]/60/60</f>
        <v>3</v>
      </c>
      <c r="AM1229" s="5"/>
      <c r="AN1229" s="5"/>
      <c r="AO1229" s="5"/>
      <c r="AP1229" s="5"/>
      <c r="AZ1229"/>
      <c r="BA1229"/>
      <c r="BB1229"/>
      <c r="BC1229"/>
    </row>
    <row r="1230" spans="1:55" x14ac:dyDescent="0.3">
      <c r="A1230">
        <v>320</v>
      </c>
      <c r="C1230">
        <v>1245</v>
      </c>
      <c r="D1230" s="1">
        <v>44909</v>
      </c>
      <c r="E1230">
        <v>7200</v>
      </c>
      <c r="F1230">
        <v>2</v>
      </c>
      <c r="G1230">
        <v>15</v>
      </c>
      <c r="H1230">
        <v>11</v>
      </c>
      <c r="I1230" t="str">
        <f>_xlfn.XLOOKUP(ohrm_timesheet_item[[#This Row],[employee_id]],hs_hr_employee[emp_number],hs_hr_employee[Employee Name],"NF",0,1)</f>
        <v>Gaurav Kokcha</v>
      </c>
      <c r="J1230" t="str">
        <f>_xlfn.XLOOKUP(ohrm_timesheet_item[[#This Row],[project_id]],ohrm_project[project_id],ohrm_project[name],"NF",0,1)</f>
        <v>Z210101-TEQMANTRA-ORG</v>
      </c>
      <c r="K1230" t="str">
        <f>_xlfn.XLOOKUP(ohrm_timesheet_item[[#This Row],[activity_id]],ohrm_project_activity[activity_id],ohrm_project_activity[name],"NF",0,1)</f>
        <v>Training</v>
      </c>
      <c r="L1230" s="5">
        <f>ohrm_timesheet_item[[#This Row],[duration]]/60/60</f>
        <v>2</v>
      </c>
      <c r="AM1230" s="5"/>
      <c r="AN1230" s="5"/>
      <c r="AO1230" s="5"/>
      <c r="AP1230" s="5"/>
      <c r="AZ1230"/>
      <c r="BA1230"/>
      <c r="BB1230"/>
      <c r="BC1230"/>
    </row>
    <row r="1231" spans="1:55" x14ac:dyDescent="0.3">
      <c r="A1231">
        <v>320</v>
      </c>
      <c r="C1231">
        <v>1246</v>
      </c>
      <c r="D1231" s="1">
        <v>44910</v>
      </c>
      <c r="E1231">
        <v>14400</v>
      </c>
      <c r="F1231">
        <v>2</v>
      </c>
      <c r="G1231">
        <v>15</v>
      </c>
      <c r="H1231">
        <v>11</v>
      </c>
      <c r="I1231" t="str">
        <f>_xlfn.XLOOKUP(ohrm_timesheet_item[[#This Row],[employee_id]],hs_hr_employee[emp_number],hs_hr_employee[Employee Name],"NF",0,1)</f>
        <v>Gaurav Kokcha</v>
      </c>
      <c r="J1231" t="str">
        <f>_xlfn.XLOOKUP(ohrm_timesheet_item[[#This Row],[project_id]],ohrm_project[project_id],ohrm_project[name],"NF",0,1)</f>
        <v>Z210101-TEQMANTRA-ORG</v>
      </c>
      <c r="K1231" t="str">
        <f>_xlfn.XLOOKUP(ohrm_timesheet_item[[#This Row],[activity_id]],ohrm_project_activity[activity_id],ohrm_project_activity[name],"NF",0,1)</f>
        <v>Training</v>
      </c>
      <c r="L1231" s="5">
        <f>ohrm_timesheet_item[[#This Row],[duration]]/60/60</f>
        <v>4</v>
      </c>
      <c r="AM1231" s="5"/>
      <c r="AN1231" s="5"/>
      <c r="AO1231" s="5"/>
      <c r="AP1231" s="5"/>
      <c r="AZ1231"/>
      <c r="BA1231"/>
      <c r="BB1231"/>
      <c r="BC1231"/>
    </row>
    <row r="1232" spans="1:55" x14ac:dyDescent="0.3">
      <c r="A1232">
        <v>313</v>
      </c>
      <c r="C1232">
        <v>1247</v>
      </c>
      <c r="D1232" s="1">
        <v>44900</v>
      </c>
      <c r="E1232">
        <v>32400</v>
      </c>
      <c r="F1232">
        <v>6</v>
      </c>
      <c r="G1232">
        <v>7</v>
      </c>
      <c r="H1232">
        <v>54</v>
      </c>
      <c r="I1232" t="str">
        <f>_xlfn.XLOOKUP(ohrm_timesheet_item[[#This Row],[employee_id]],hs_hr_employee[emp_number],hs_hr_employee[Employee Name],"NF",0,1)</f>
        <v>Shekhar Sharma</v>
      </c>
      <c r="J1232" t="str">
        <f>_xlfn.XLOOKUP(ohrm_timesheet_item[[#This Row],[project_id]],ohrm_project[project_id],ohrm_project[name],"NF",0,1)</f>
        <v>C210701-P2 [AMERICANA-Phase2]</v>
      </c>
      <c r="K1232" t="str">
        <f>_xlfn.XLOOKUP(ohrm_timesheet_item[[#This Row],[activity_id]],ohrm_project_activity[activity_id],ohrm_project_activity[name],"NF",0,1)</f>
        <v>Development</v>
      </c>
      <c r="L1232" s="5">
        <f>ohrm_timesheet_item[[#This Row],[duration]]/60/60</f>
        <v>9</v>
      </c>
      <c r="AM1232" s="5"/>
      <c r="AN1232" s="5"/>
      <c r="AO1232" s="5"/>
      <c r="AP1232" s="5"/>
      <c r="AZ1232"/>
      <c r="BA1232"/>
      <c r="BB1232"/>
      <c r="BC1232"/>
    </row>
    <row r="1233" spans="1:55" x14ac:dyDescent="0.3">
      <c r="A1233">
        <v>313</v>
      </c>
      <c r="C1233">
        <v>1248</v>
      </c>
      <c r="D1233" s="1">
        <v>44901</v>
      </c>
      <c r="E1233">
        <v>32400</v>
      </c>
      <c r="F1233">
        <v>6</v>
      </c>
      <c r="G1233">
        <v>7</v>
      </c>
      <c r="H1233">
        <v>54</v>
      </c>
      <c r="I1233" t="str">
        <f>_xlfn.XLOOKUP(ohrm_timesheet_item[[#This Row],[employee_id]],hs_hr_employee[emp_number],hs_hr_employee[Employee Name],"NF",0,1)</f>
        <v>Shekhar Sharma</v>
      </c>
      <c r="J1233" t="str">
        <f>_xlfn.XLOOKUP(ohrm_timesheet_item[[#This Row],[project_id]],ohrm_project[project_id],ohrm_project[name],"NF",0,1)</f>
        <v>C210701-P2 [AMERICANA-Phase2]</v>
      </c>
      <c r="K1233" t="str">
        <f>_xlfn.XLOOKUP(ohrm_timesheet_item[[#This Row],[activity_id]],ohrm_project_activity[activity_id],ohrm_project_activity[name],"NF",0,1)</f>
        <v>Development</v>
      </c>
      <c r="L1233" s="5">
        <f>ohrm_timesheet_item[[#This Row],[duration]]/60/60</f>
        <v>9</v>
      </c>
      <c r="AM1233" s="5"/>
      <c r="AN1233" s="5"/>
      <c r="AO1233" s="5"/>
      <c r="AP1233" s="5"/>
      <c r="AZ1233"/>
      <c r="BA1233"/>
      <c r="BB1233"/>
      <c r="BC1233"/>
    </row>
    <row r="1234" spans="1:55" x14ac:dyDescent="0.3">
      <c r="A1234">
        <v>313</v>
      </c>
      <c r="C1234">
        <v>1249</v>
      </c>
      <c r="D1234" s="1">
        <v>44902</v>
      </c>
      <c r="E1234">
        <v>32400</v>
      </c>
      <c r="F1234">
        <v>6</v>
      </c>
      <c r="G1234">
        <v>7</v>
      </c>
      <c r="H1234">
        <v>54</v>
      </c>
      <c r="I1234" t="str">
        <f>_xlfn.XLOOKUP(ohrm_timesheet_item[[#This Row],[employee_id]],hs_hr_employee[emp_number],hs_hr_employee[Employee Name],"NF",0,1)</f>
        <v>Shekhar Sharma</v>
      </c>
      <c r="J1234" t="str">
        <f>_xlfn.XLOOKUP(ohrm_timesheet_item[[#This Row],[project_id]],ohrm_project[project_id],ohrm_project[name],"NF",0,1)</f>
        <v>C210701-P2 [AMERICANA-Phase2]</v>
      </c>
      <c r="K1234" t="str">
        <f>_xlfn.XLOOKUP(ohrm_timesheet_item[[#This Row],[activity_id]],ohrm_project_activity[activity_id],ohrm_project_activity[name],"NF",0,1)</f>
        <v>Development</v>
      </c>
      <c r="L1234" s="5">
        <f>ohrm_timesheet_item[[#This Row],[duration]]/60/60</f>
        <v>9</v>
      </c>
      <c r="AM1234" s="5"/>
      <c r="AN1234" s="5"/>
      <c r="AO1234" s="5"/>
      <c r="AP1234" s="5"/>
      <c r="AZ1234"/>
      <c r="BA1234"/>
      <c r="BB1234"/>
      <c r="BC1234"/>
    </row>
    <row r="1235" spans="1:55" x14ac:dyDescent="0.3">
      <c r="A1235">
        <v>313</v>
      </c>
      <c r="C1235">
        <v>1250</v>
      </c>
      <c r="D1235" s="1">
        <v>44903</v>
      </c>
      <c r="E1235">
        <v>32400</v>
      </c>
      <c r="F1235">
        <v>6</v>
      </c>
      <c r="G1235">
        <v>7</v>
      </c>
      <c r="H1235">
        <v>54</v>
      </c>
      <c r="I1235" t="str">
        <f>_xlfn.XLOOKUP(ohrm_timesheet_item[[#This Row],[employee_id]],hs_hr_employee[emp_number],hs_hr_employee[Employee Name],"NF",0,1)</f>
        <v>Shekhar Sharma</v>
      </c>
      <c r="J1235" t="str">
        <f>_xlfn.XLOOKUP(ohrm_timesheet_item[[#This Row],[project_id]],ohrm_project[project_id],ohrm_project[name],"NF",0,1)</f>
        <v>C210701-P2 [AMERICANA-Phase2]</v>
      </c>
      <c r="K1235" t="str">
        <f>_xlfn.XLOOKUP(ohrm_timesheet_item[[#This Row],[activity_id]],ohrm_project_activity[activity_id],ohrm_project_activity[name],"NF",0,1)</f>
        <v>Development</v>
      </c>
      <c r="L1235" s="5">
        <f>ohrm_timesheet_item[[#This Row],[duration]]/60/60</f>
        <v>9</v>
      </c>
      <c r="AM1235" s="5"/>
      <c r="AN1235" s="5"/>
      <c r="AO1235" s="5"/>
      <c r="AP1235" s="5"/>
      <c r="AZ1235"/>
      <c r="BA1235"/>
      <c r="BB1235"/>
      <c r="BC1235"/>
    </row>
    <row r="1236" spans="1:55" x14ac:dyDescent="0.3">
      <c r="A1236">
        <v>313</v>
      </c>
      <c r="C1236">
        <v>1251</v>
      </c>
      <c r="D1236" s="1">
        <v>44904</v>
      </c>
      <c r="E1236">
        <v>32400</v>
      </c>
      <c r="F1236">
        <v>6</v>
      </c>
      <c r="G1236">
        <v>7</v>
      </c>
      <c r="H1236">
        <v>54</v>
      </c>
      <c r="I1236" t="str">
        <f>_xlfn.XLOOKUP(ohrm_timesheet_item[[#This Row],[employee_id]],hs_hr_employee[emp_number],hs_hr_employee[Employee Name],"NF",0,1)</f>
        <v>Shekhar Sharma</v>
      </c>
      <c r="J1236" t="str">
        <f>_xlfn.XLOOKUP(ohrm_timesheet_item[[#This Row],[project_id]],ohrm_project[project_id],ohrm_project[name],"NF",0,1)</f>
        <v>C210701-P2 [AMERICANA-Phase2]</v>
      </c>
      <c r="K1236" t="str">
        <f>_xlfn.XLOOKUP(ohrm_timesheet_item[[#This Row],[activity_id]],ohrm_project_activity[activity_id],ohrm_project_activity[name],"NF",0,1)</f>
        <v>Development</v>
      </c>
      <c r="L1236" s="5">
        <f>ohrm_timesheet_item[[#This Row],[duration]]/60/60</f>
        <v>9</v>
      </c>
      <c r="AM1236" s="5"/>
      <c r="AN1236" s="5"/>
      <c r="AO1236" s="5"/>
      <c r="AP1236" s="5"/>
      <c r="AZ1236"/>
      <c r="BA1236"/>
      <c r="BB1236"/>
      <c r="BC1236"/>
    </row>
    <row r="1237" spans="1:55" x14ac:dyDescent="0.3">
      <c r="A1237">
        <v>322</v>
      </c>
      <c r="C1237">
        <v>1252</v>
      </c>
      <c r="D1237" s="1">
        <v>44907</v>
      </c>
      <c r="E1237">
        <v>32400</v>
      </c>
      <c r="F1237">
        <v>6</v>
      </c>
      <c r="G1237">
        <v>7</v>
      </c>
      <c r="H1237">
        <v>54</v>
      </c>
      <c r="I1237" t="str">
        <f>_xlfn.XLOOKUP(ohrm_timesheet_item[[#This Row],[employee_id]],hs_hr_employee[emp_number],hs_hr_employee[Employee Name],"NF",0,1)</f>
        <v>Shekhar Sharma</v>
      </c>
      <c r="J1237" t="str">
        <f>_xlfn.XLOOKUP(ohrm_timesheet_item[[#This Row],[project_id]],ohrm_project[project_id],ohrm_project[name],"NF",0,1)</f>
        <v>C210701-P2 [AMERICANA-Phase2]</v>
      </c>
      <c r="K1237" t="str">
        <f>_xlfn.XLOOKUP(ohrm_timesheet_item[[#This Row],[activity_id]],ohrm_project_activity[activity_id],ohrm_project_activity[name],"NF",0,1)</f>
        <v>Development</v>
      </c>
      <c r="L1237" s="5">
        <f>ohrm_timesheet_item[[#This Row],[duration]]/60/60</f>
        <v>9</v>
      </c>
      <c r="AM1237" s="5"/>
      <c r="AN1237" s="5"/>
      <c r="AO1237" s="5"/>
      <c r="AP1237" s="5"/>
      <c r="AZ1237"/>
      <c r="BA1237"/>
      <c r="BB1237"/>
      <c r="BC1237"/>
    </row>
    <row r="1238" spans="1:55" x14ac:dyDescent="0.3">
      <c r="A1238">
        <v>322</v>
      </c>
      <c r="C1238">
        <v>1253</v>
      </c>
      <c r="D1238" s="1">
        <v>44908</v>
      </c>
      <c r="E1238">
        <v>32400</v>
      </c>
      <c r="F1238">
        <v>6</v>
      </c>
      <c r="G1238">
        <v>7</v>
      </c>
      <c r="H1238">
        <v>54</v>
      </c>
      <c r="I1238" t="str">
        <f>_xlfn.XLOOKUP(ohrm_timesheet_item[[#This Row],[employee_id]],hs_hr_employee[emp_number],hs_hr_employee[Employee Name],"NF",0,1)</f>
        <v>Shekhar Sharma</v>
      </c>
      <c r="J1238" t="str">
        <f>_xlfn.XLOOKUP(ohrm_timesheet_item[[#This Row],[project_id]],ohrm_project[project_id],ohrm_project[name],"NF",0,1)</f>
        <v>C210701-P2 [AMERICANA-Phase2]</v>
      </c>
      <c r="K1238" t="str">
        <f>_xlfn.XLOOKUP(ohrm_timesheet_item[[#This Row],[activity_id]],ohrm_project_activity[activity_id],ohrm_project_activity[name],"NF",0,1)</f>
        <v>Development</v>
      </c>
      <c r="L1238" s="5">
        <f>ohrm_timesheet_item[[#This Row],[duration]]/60/60</f>
        <v>9</v>
      </c>
      <c r="AM1238" s="5"/>
      <c r="AN1238" s="5"/>
      <c r="AO1238" s="5"/>
      <c r="AP1238" s="5"/>
      <c r="AZ1238"/>
      <c r="BA1238"/>
      <c r="BB1238"/>
      <c r="BC1238"/>
    </row>
    <row r="1239" spans="1:55" x14ac:dyDescent="0.3">
      <c r="A1239">
        <v>322</v>
      </c>
      <c r="C1239">
        <v>1254</v>
      </c>
      <c r="D1239" s="1">
        <v>44909</v>
      </c>
      <c r="E1239">
        <v>32400</v>
      </c>
      <c r="F1239">
        <v>6</v>
      </c>
      <c r="G1239">
        <v>7</v>
      </c>
      <c r="H1239">
        <v>54</v>
      </c>
      <c r="I1239" t="str">
        <f>_xlfn.XLOOKUP(ohrm_timesheet_item[[#This Row],[employee_id]],hs_hr_employee[emp_number],hs_hr_employee[Employee Name],"NF",0,1)</f>
        <v>Shekhar Sharma</v>
      </c>
      <c r="J1239" t="str">
        <f>_xlfn.XLOOKUP(ohrm_timesheet_item[[#This Row],[project_id]],ohrm_project[project_id],ohrm_project[name],"NF",0,1)</f>
        <v>C210701-P2 [AMERICANA-Phase2]</v>
      </c>
      <c r="K1239" t="str">
        <f>_xlfn.XLOOKUP(ohrm_timesheet_item[[#This Row],[activity_id]],ohrm_project_activity[activity_id],ohrm_project_activity[name],"NF",0,1)</f>
        <v>Development</v>
      </c>
      <c r="L1239" s="5">
        <f>ohrm_timesheet_item[[#This Row],[duration]]/60/60</f>
        <v>9</v>
      </c>
      <c r="AM1239" s="5"/>
      <c r="AN1239" s="5"/>
      <c r="AO1239" s="5"/>
      <c r="AP1239" s="5"/>
      <c r="AZ1239"/>
      <c r="BA1239"/>
      <c r="BB1239"/>
      <c r="BC1239"/>
    </row>
    <row r="1240" spans="1:55" x14ac:dyDescent="0.3">
      <c r="A1240">
        <v>322</v>
      </c>
      <c r="C1240">
        <v>1255</v>
      </c>
      <c r="D1240" s="1">
        <v>44910</v>
      </c>
      <c r="E1240">
        <v>32400</v>
      </c>
      <c r="F1240">
        <v>6</v>
      </c>
      <c r="G1240">
        <v>7</v>
      </c>
      <c r="H1240">
        <v>54</v>
      </c>
      <c r="I1240" t="str">
        <f>_xlfn.XLOOKUP(ohrm_timesheet_item[[#This Row],[employee_id]],hs_hr_employee[emp_number],hs_hr_employee[Employee Name],"NF",0,1)</f>
        <v>Shekhar Sharma</v>
      </c>
      <c r="J1240" t="str">
        <f>_xlfn.XLOOKUP(ohrm_timesheet_item[[#This Row],[project_id]],ohrm_project[project_id],ohrm_project[name],"NF",0,1)</f>
        <v>C210701-P2 [AMERICANA-Phase2]</v>
      </c>
      <c r="K1240" t="str">
        <f>_xlfn.XLOOKUP(ohrm_timesheet_item[[#This Row],[activity_id]],ohrm_project_activity[activity_id],ohrm_project_activity[name],"NF",0,1)</f>
        <v>Development</v>
      </c>
      <c r="L1240" s="5">
        <f>ohrm_timesheet_item[[#This Row],[duration]]/60/60</f>
        <v>9</v>
      </c>
      <c r="AM1240" s="5"/>
      <c r="AN1240" s="5"/>
      <c r="AO1240" s="5"/>
      <c r="AP1240" s="5"/>
      <c r="AZ1240"/>
      <c r="BA1240"/>
      <c r="BB1240"/>
      <c r="BC1240"/>
    </row>
    <row r="1241" spans="1:55" x14ac:dyDescent="0.3">
      <c r="A1241">
        <v>322</v>
      </c>
      <c r="C1241">
        <v>1256</v>
      </c>
      <c r="D1241" s="1">
        <v>44911</v>
      </c>
      <c r="E1241">
        <v>32400</v>
      </c>
      <c r="F1241">
        <v>6</v>
      </c>
      <c r="G1241">
        <v>7</v>
      </c>
      <c r="H1241">
        <v>54</v>
      </c>
      <c r="I1241" t="str">
        <f>_xlfn.XLOOKUP(ohrm_timesheet_item[[#This Row],[employee_id]],hs_hr_employee[emp_number],hs_hr_employee[Employee Name],"NF",0,1)</f>
        <v>Shekhar Sharma</v>
      </c>
      <c r="J1241" t="str">
        <f>_xlfn.XLOOKUP(ohrm_timesheet_item[[#This Row],[project_id]],ohrm_project[project_id],ohrm_project[name],"NF",0,1)</f>
        <v>C210701-P2 [AMERICANA-Phase2]</v>
      </c>
      <c r="K1241" t="str">
        <f>_xlfn.XLOOKUP(ohrm_timesheet_item[[#This Row],[activity_id]],ohrm_project_activity[activity_id],ohrm_project_activity[name],"NF",0,1)</f>
        <v>Development</v>
      </c>
      <c r="L1241" s="5">
        <f>ohrm_timesheet_item[[#This Row],[duration]]/60/60</f>
        <v>9</v>
      </c>
      <c r="AM1241" s="5"/>
      <c r="AN1241" s="5"/>
      <c r="AO1241" s="5"/>
      <c r="AP1241" s="5"/>
      <c r="AZ1241"/>
      <c r="BA1241"/>
      <c r="BB1241"/>
      <c r="BC1241"/>
    </row>
    <row r="1242" spans="1:55" x14ac:dyDescent="0.3">
      <c r="A1242">
        <v>312</v>
      </c>
      <c r="C1242">
        <v>1257</v>
      </c>
      <c r="D1242" s="1">
        <v>44900</v>
      </c>
      <c r="E1242">
        <v>32400</v>
      </c>
      <c r="F1242">
        <v>6</v>
      </c>
      <c r="G1242">
        <v>16</v>
      </c>
      <c r="H1242">
        <v>56</v>
      </c>
      <c r="I1242" t="str">
        <f>_xlfn.XLOOKUP(ohrm_timesheet_item[[#This Row],[employee_id]],hs_hr_employee[emp_number],hs_hr_employee[Employee Name],"NF",0,1)</f>
        <v>Neha Chaudhary</v>
      </c>
      <c r="J1242" t="str">
        <f>_xlfn.XLOOKUP(ohrm_timesheet_item[[#This Row],[project_id]],ohrm_project[project_id],ohrm_project[name],"NF",0,1)</f>
        <v>C210701-P2 [AMERICANA-Phase2]</v>
      </c>
      <c r="K1242" t="str">
        <f>_xlfn.XLOOKUP(ohrm_timesheet_item[[#This Row],[activity_id]],ohrm_project_activity[activity_id],ohrm_project_activity[name],"NF",0,1)</f>
        <v>Project Management</v>
      </c>
      <c r="L1242" s="5">
        <f>ohrm_timesheet_item[[#This Row],[duration]]/60/60</f>
        <v>9</v>
      </c>
      <c r="AM1242" s="5"/>
      <c r="AN1242" s="5"/>
      <c r="AO1242" s="5"/>
      <c r="AP1242" s="5"/>
      <c r="AZ1242"/>
      <c r="BA1242"/>
      <c r="BB1242"/>
      <c r="BC1242"/>
    </row>
    <row r="1243" spans="1:55" x14ac:dyDescent="0.3">
      <c r="A1243">
        <v>312</v>
      </c>
      <c r="C1243">
        <v>1258</v>
      </c>
      <c r="D1243" s="1">
        <v>44901</v>
      </c>
      <c r="E1243">
        <v>18000</v>
      </c>
      <c r="F1243">
        <v>6</v>
      </c>
      <c r="G1243">
        <v>16</v>
      </c>
      <c r="H1243">
        <v>56</v>
      </c>
      <c r="I1243" t="str">
        <f>_xlfn.XLOOKUP(ohrm_timesheet_item[[#This Row],[employee_id]],hs_hr_employee[emp_number],hs_hr_employee[Employee Name],"NF",0,1)</f>
        <v>Neha Chaudhary</v>
      </c>
      <c r="J1243" t="str">
        <f>_xlfn.XLOOKUP(ohrm_timesheet_item[[#This Row],[project_id]],ohrm_project[project_id],ohrm_project[name],"NF",0,1)</f>
        <v>C210701-P2 [AMERICANA-Phase2]</v>
      </c>
      <c r="K1243" t="str">
        <f>_xlfn.XLOOKUP(ohrm_timesheet_item[[#This Row],[activity_id]],ohrm_project_activity[activity_id],ohrm_project_activity[name],"NF",0,1)</f>
        <v>Project Management</v>
      </c>
      <c r="L1243" s="5">
        <f>ohrm_timesheet_item[[#This Row],[duration]]/60/60</f>
        <v>5</v>
      </c>
      <c r="AM1243" s="5"/>
      <c r="AN1243" s="5"/>
      <c r="AO1243" s="5"/>
      <c r="AP1243" s="5"/>
      <c r="AZ1243"/>
      <c r="BA1243"/>
      <c r="BB1243"/>
      <c r="BC1243"/>
    </row>
    <row r="1244" spans="1:55" x14ac:dyDescent="0.3">
      <c r="A1244">
        <v>312</v>
      </c>
      <c r="C1244">
        <v>1259</v>
      </c>
      <c r="D1244" s="1">
        <v>44902</v>
      </c>
      <c r="E1244">
        <v>32400</v>
      </c>
      <c r="F1244">
        <v>6</v>
      </c>
      <c r="G1244">
        <v>16</v>
      </c>
      <c r="H1244">
        <v>56</v>
      </c>
      <c r="I1244" t="str">
        <f>_xlfn.XLOOKUP(ohrm_timesheet_item[[#This Row],[employee_id]],hs_hr_employee[emp_number],hs_hr_employee[Employee Name],"NF",0,1)</f>
        <v>Neha Chaudhary</v>
      </c>
      <c r="J1244" t="str">
        <f>_xlfn.XLOOKUP(ohrm_timesheet_item[[#This Row],[project_id]],ohrm_project[project_id],ohrm_project[name],"NF",0,1)</f>
        <v>C210701-P2 [AMERICANA-Phase2]</v>
      </c>
      <c r="K1244" t="str">
        <f>_xlfn.XLOOKUP(ohrm_timesheet_item[[#This Row],[activity_id]],ohrm_project_activity[activity_id],ohrm_project_activity[name],"NF",0,1)</f>
        <v>Project Management</v>
      </c>
      <c r="L1244" s="5">
        <f>ohrm_timesheet_item[[#This Row],[duration]]/60/60</f>
        <v>9</v>
      </c>
      <c r="AM1244" s="5"/>
      <c r="AN1244" s="5"/>
      <c r="AO1244" s="5"/>
      <c r="AP1244" s="5"/>
      <c r="AZ1244"/>
      <c r="BA1244"/>
      <c r="BB1244"/>
      <c r="BC1244"/>
    </row>
    <row r="1245" spans="1:55" x14ac:dyDescent="0.3">
      <c r="A1245">
        <v>312</v>
      </c>
      <c r="C1245">
        <v>1260</v>
      </c>
      <c r="D1245" s="1">
        <v>44903</v>
      </c>
      <c r="E1245">
        <v>32400</v>
      </c>
      <c r="F1245">
        <v>6</v>
      </c>
      <c r="G1245">
        <v>16</v>
      </c>
      <c r="H1245">
        <v>56</v>
      </c>
      <c r="I1245" t="str">
        <f>_xlfn.XLOOKUP(ohrm_timesheet_item[[#This Row],[employee_id]],hs_hr_employee[emp_number],hs_hr_employee[Employee Name],"NF",0,1)</f>
        <v>Neha Chaudhary</v>
      </c>
      <c r="J1245" t="str">
        <f>_xlfn.XLOOKUP(ohrm_timesheet_item[[#This Row],[project_id]],ohrm_project[project_id],ohrm_project[name],"NF",0,1)</f>
        <v>C210701-P2 [AMERICANA-Phase2]</v>
      </c>
      <c r="K1245" t="str">
        <f>_xlfn.XLOOKUP(ohrm_timesheet_item[[#This Row],[activity_id]],ohrm_project_activity[activity_id],ohrm_project_activity[name],"NF",0,1)</f>
        <v>Project Management</v>
      </c>
      <c r="L1245" s="5">
        <f>ohrm_timesheet_item[[#This Row],[duration]]/60/60</f>
        <v>9</v>
      </c>
      <c r="AM1245" s="5"/>
      <c r="AN1245" s="5"/>
      <c r="AO1245" s="5"/>
      <c r="AP1245" s="5"/>
      <c r="AZ1245"/>
      <c r="BA1245"/>
      <c r="BB1245"/>
      <c r="BC1245"/>
    </row>
    <row r="1246" spans="1:55" x14ac:dyDescent="0.3">
      <c r="A1246">
        <v>312</v>
      </c>
      <c r="C1246">
        <v>1261</v>
      </c>
      <c r="D1246" s="1">
        <v>44904</v>
      </c>
      <c r="E1246">
        <v>32400</v>
      </c>
      <c r="F1246">
        <v>6</v>
      </c>
      <c r="G1246">
        <v>16</v>
      </c>
      <c r="H1246">
        <v>56</v>
      </c>
      <c r="I1246" t="str">
        <f>_xlfn.XLOOKUP(ohrm_timesheet_item[[#This Row],[employee_id]],hs_hr_employee[emp_number],hs_hr_employee[Employee Name],"NF",0,1)</f>
        <v>Neha Chaudhary</v>
      </c>
      <c r="J1246" t="str">
        <f>_xlfn.XLOOKUP(ohrm_timesheet_item[[#This Row],[project_id]],ohrm_project[project_id],ohrm_project[name],"NF",0,1)</f>
        <v>C210701-P2 [AMERICANA-Phase2]</v>
      </c>
      <c r="K1246" t="str">
        <f>_xlfn.XLOOKUP(ohrm_timesheet_item[[#This Row],[activity_id]],ohrm_project_activity[activity_id],ohrm_project_activity[name],"NF",0,1)</f>
        <v>Project Management</v>
      </c>
      <c r="L1246" s="5">
        <f>ohrm_timesheet_item[[#This Row],[duration]]/60/60</f>
        <v>9</v>
      </c>
      <c r="AM1246" s="5"/>
      <c r="AN1246" s="5"/>
      <c r="AO1246" s="5"/>
      <c r="AP1246" s="5"/>
      <c r="AZ1246"/>
      <c r="BA1246"/>
      <c r="BB1246"/>
      <c r="BC1246"/>
    </row>
    <row r="1247" spans="1:55" x14ac:dyDescent="0.3">
      <c r="A1247">
        <v>319</v>
      </c>
      <c r="C1247">
        <v>1262</v>
      </c>
      <c r="D1247" s="1">
        <v>44907</v>
      </c>
      <c r="E1247">
        <v>18000</v>
      </c>
      <c r="F1247">
        <v>6</v>
      </c>
      <c r="G1247">
        <v>16</v>
      </c>
      <c r="H1247">
        <v>56</v>
      </c>
      <c r="I1247" t="str">
        <f>_xlfn.XLOOKUP(ohrm_timesheet_item[[#This Row],[employee_id]],hs_hr_employee[emp_number],hs_hr_employee[Employee Name],"NF",0,1)</f>
        <v>Neha Chaudhary</v>
      </c>
      <c r="J1247" t="str">
        <f>_xlfn.XLOOKUP(ohrm_timesheet_item[[#This Row],[project_id]],ohrm_project[project_id],ohrm_project[name],"NF",0,1)</f>
        <v>C210701-P2 [AMERICANA-Phase2]</v>
      </c>
      <c r="K1247" t="str">
        <f>_xlfn.XLOOKUP(ohrm_timesheet_item[[#This Row],[activity_id]],ohrm_project_activity[activity_id],ohrm_project_activity[name],"NF",0,1)</f>
        <v>Project Management</v>
      </c>
      <c r="L1247" s="5">
        <f>ohrm_timesheet_item[[#This Row],[duration]]/60/60</f>
        <v>5</v>
      </c>
      <c r="AM1247" s="5"/>
      <c r="AN1247" s="5"/>
      <c r="AO1247" s="5"/>
      <c r="AP1247" s="5"/>
      <c r="AZ1247"/>
      <c r="BA1247"/>
      <c r="BB1247"/>
      <c r="BC1247"/>
    </row>
    <row r="1248" spans="1:55" x14ac:dyDescent="0.3">
      <c r="A1248">
        <v>319</v>
      </c>
      <c r="C1248">
        <v>1263</v>
      </c>
      <c r="D1248" s="1">
        <v>44908</v>
      </c>
      <c r="E1248">
        <v>32400</v>
      </c>
      <c r="F1248">
        <v>6</v>
      </c>
      <c r="G1248">
        <v>16</v>
      </c>
      <c r="H1248">
        <v>56</v>
      </c>
      <c r="I1248" t="str">
        <f>_xlfn.XLOOKUP(ohrm_timesheet_item[[#This Row],[employee_id]],hs_hr_employee[emp_number],hs_hr_employee[Employee Name],"NF",0,1)</f>
        <v>Neha Chaudhary</v>
      </c>
      <c r="J1248" t="str">
        <f>_xlfn.XLOOKUP(ohrm_timesheet_item[[#This Row],[project_id]],ohrm_project[project_id],ohrm_project[name],"NF",0,1)</f>
        <v>C210701-P2 [AMERICANA-Phase2]</v>
      </c>
      <c r="K1248" t="str">
        <f>_xlfn.XLOOKUP(ohrm_timesheet_item[[#This Row],[activity_id]],ohrm_project_activity[activity_id],ohrm_project_activity[name],"NF",0,1)</f>
        <v>Project Management</v>
      </c>
      <c r="L1248" s="5">
        <f>ohrm_timesheet_item[[#This Row],[duration]]/60/60</f>
        <v>9</v>
      </c>
      <c r="AM1248" s="5"/>
      <c r="AN1248" s="5"/>
      <c r="AO1248" s="5"/>
      <c r="AP1248" s="5"/>
      <c r="AZ1248"/>
      <c r="BA1248"/>
      <c r="BB1248"/>
      <c r="BC1248"/>
    </row>
    <row r="1249" spans="1:55" x14ac:dyDescent="0.3">
      <c r="A1249">
        <v>319</v>
      </c>
      <c r="C1249">
        <v>1264</v>
      </c>
      <c r="D1249" s="1">
        <v>44909</v>
      </c>
      <c r="E1249">
        <v>32400</v>
      </c>
      <c r="F1249">
        <v>6</v>
      </c>
      <c r="G1249">
        <v>16</v>
      </c>
      <c r="H1249">
        <v>56</v>
      </c>
      <c r="I1249" t="str">
        <f>_xlfn.XLOOKUP(ohrm_timesheet_item[[#This Row],[employee_id]],hs_hr_employee[emp_number],hs_hr_employee[Employee Name],"NF",0,1)</f>
        <v>Neha Chaudhary</v>
      </c>
      <c r="J1249" t="str">
        <f>_xlfn.XLOOKUP(ohrm_timesheet_item[[#This Row],[project_id]],ohrm_project[project_id],ohrm_project[name],"NF",0,1)</f>
        <v>C210701-P2 [AMERICANA-Phase2]</v>
      </c>
      <c r="K1249" t="str">
        <f>_xlfn.XLOOKUP(ohrm_timesheet_item[[#This Row],[activity_id]],ohrm_project_activity[activity_id],ohrm_project_activity[name],"NF",0,1)</f>
        <v>Project Management</v>
      </c>
      <c r="L1249" s="5">
        <f>ohrm_timesheet_item[[#This Row],[duration]]/60/60</f>
        <v>9</v>
      </c>
      <c r="AM1249" s="5"/>
      <c r="AN1249" s="5"/>
      <c r="AO1249" s="5"/>
      <c r="AP1249" s="5"/>
      <c r="AZ1249"/>
      <c r="BA1249"/>
      <c r="BB1249"/>
      <c r="BC1249"/>
    </row>
    <row r="1250" spans="1:55" x14ac:dyDescent="0.3">
      <c r="A1250">
        <v>319</v>
      </c>
      <c r="C1250">
        <v>1265</v>
      </c>
      <c r="D1250" s="1">
        <v>44910</v>
      </c>
      <c r="E1250">
        <v>32400</v>
      </c>
      <c r="F1250">
        <v>6</v>
      </c>
      <c r="G1250">
        <v>16</v>
      </c>
      <c r="H1250">
        <v>56</v>
      </c>
      <c r="I1250" t="str">
        <f>_xlfn.XLOOKUP(ohrm_timesheet_item[[#This Row],[employee_id]],hs_hr_employee[emp_number],hs_hr_employee[Employee Name],"NF",0,1)</f>
        <v>Neha Chaudhary</v>
      </c>
      <c r="J1250" t="str">
        <f>_xlfn.XLOOKUP(ohrm_timesheet_item[[#This Row],[project_id]],ohrm_project[project_id],ohrm_project[name],"NF",0,1)</f>
        <v>C210701-P2 [AMERICANA-Phase2]</v>
      </c>
      <c r="K1250" t="str">
        <f>_xlfn.XLOOKUP(ohrm_timesheet_item[[#This Row],[activity_id]],ohrm_project_activity[activity_id],ohrm_project_activity[name],"NF",0,1)</f>
        <v>Project Management</v>
      </c>
      <c r="L1250" s="5">
        <f>ohrm_timesheet_item[[#This Row],[duration]]/60/60</f>
        <v>9</v>
      </c>
      <c r="AM1250" s="5"/>
      <c r="AN1250" s="5"/>
      <c r="AO1250" s="5"/>
      <c r="AP1250" s="5"/>
      <c r="AZ1250"/>
      <c r="BA1250"/>
      <c r="BB1250"/>
      <c r="BC1250"/>
    </row>
    <row r="1251" spans="1:55" x14ac:dyDescent="0.3">
      <c r="A1251">
        <v>319</v>
      </c>
      <c r="C1251">
        <v>1266</v>
      </c>
      <c r="D1251" s="1">
        <v>44911</v>
      </c>
      <c r="E1251">
        <v>32400</v>
      </c>
      <c r="F1251">
        <v>6</v>
      </c>
      <c r="G1251">
        <v>16</v>
      </c>
      <c r="H1251">
        <v>56</v>
      </c>
      <c r="I1251" t="str">
        <f>_xlfn.XLOOKUP(ohrm_timesheet_item[[#This Row],[employee_id]],hs_hr_employee[emp_number],hs_hr_employee[Employee Name],"NF",0,1)</f>
        <v>Neha Chaudhary</v>
      </c>
      <c r="J1251" t="str">
        <f>_xlfn.XLOOKUP(ohrm_timesheet_item[[#This Row],[project_id]],ohrm_project[project_id],ohrm_project[name],"NF",0,1)</f>
        <v>C210701-P2 [AMERICANA-Phase2]</v>
      </c>
      <c r="K1251" t="str">
        <f>_xlfn.XLOOKUP(ohrm_timesheet_item[[#This Row],[activity_id]],ohrm_project_activity[activity_id],ohrm_project_activity[name],"NF",0,1)</f>
        <v>Project Management</v>
      </c>
      <c r="L1251" s="5">
        <f>ohrm_timesheet_item[[#This Row],[duration]]/60/60</f>
        <v>9</v>
      </c>
      <c r="AM1251" s="5"/>
      <c r="AN1251" s="5"/>
      <c r="AO1251" s="5"/>
      <c r="AP1251" s="5"/>
      <c r="AZ1251"/>
      <c r="BA1251"/>
      <c r="BB1251"/>
      <c r="BC1251"/>
    </row>
    <row r="1252" spans="1:55" x14ac:dyDescent="0.3">
      <c r="A1252">
        <v>323</v>
      </c>
      <c r="C1252">
        <v>1267</v>
      </c>
      <c r="D1252" s="1">
        <v>44914</v>
      </c>
      <c r="E1252">
        <v>32400</v>
      </c>
      <c r="F1252">
        <v>6</v>
      </c>
      <c r="G1252">
        <v>16</v>
      </c>
      <c r="H1252">
        <v>56</v>
      </c>
      <c r="I1252" t="str">
        <f>_xlfn.XLOOKUP(ohrm_timesheet_item[[#This Row],[employee_id]],hs_hr_employee[emp_number],hs_hr_employee[Employee Name],"NF",0,1)</f>
        <v>Neha Chaudhary</v>
      </c>
      <c r="J1252" t="str">
        <f>_xlfn.XLOOKUP(ohrm_timesheet_item[[#This Row],[project_id]],ohrm_project[project_id],ohrm_project[name],"NF",0,1)</f>
        <v>C210701-P2 [AMERICANA-Phase2]</v>
      </c>
      <c r="K1252" t="str">
        <f>_xlfn.XLOOKUP(ohrm_timesheet_item[[#This Row],[activity_id]],ohrm_project_activity[activity_id],ohrm_project_activity[name],"NF",0,1)</f>
        <v>Project Management</v>
      </c>
      <c r="L1252" s="5">
        <f>ohrm_timesheet_item[[#This Row],[duration]]/60/60</f>
        <v>9</v>
      </c>
      <c r="AM1252" s="5"/>
      <c r="AN1252" s="5"/>
      <c r="AO1252" s="5"/>
      <c r="AP1252" s="5"/>
      <c r="AZ1252"/>
      <c r="BA1252"/>
      <c r="BB1252"/>
      <c r="BC1252"/>
    </row>
    <row r="1253" spans="1:55" x14ac:dyDescent="0.3">
      <c r="A1253">
        <v>320</v>
      </c>
      <c r="C1253">
        <v>1268</v>
      </c>
      <c r="D1253" s="1">
        <v>44911</v>
      </c>
      <c r="E1253">
        <v>21600</v>
      </c>
      <c r="F1253">
        <v>2</v>
      </c>
      <c r="G1253">
        <v>15</v>
      </c>
      <c r="H1253">
        <v>58</v>
      </c>
      <c r="I1253" t="str">
        <f>_xlfn.XLOOKUP(ohrm_timesheet_item[[#This Row],[employee_id]],hs_hr_employee[emp_number],hs_hr_employee[Employee Name],"NF",0,1)</f>
        <v>Gaurav Kokcha</v>
      </c>
      <c r="J1253" t="str">
        <f>_xlfn.XLOOKUP(ohrm_timesheet_item[[#This Row],[project_id]],ohrm_project[project_id],ohrm_project[name],"NF",0,1)</f>
        <v>Z210101-TEQMANTRA-ORG</v>
      </c>
      <c r="K1253" t="str">
        <f>_xlfn.XLOOKUP(ohrm_timesheet_item[[#This Row],[activity_id]],ohrm_project_activity[activity_id],ohrm_project_activity[name],"NF",0,1)</f>
        <v>Staff Augmentation</v>
      </c>
      <c r="L1253" s="5">
        <f>ohrm_timesheet_item[[#This Row],[duration]]/60/60</f>
        <v>6</v>
      </c>
      <c r="AM1253" s="5"/>
      <c r="AN1253" s="5"/>
      <c r="AO1253" s="5"/>
      <c r="AP1253" s="5"/>
      <c r="AZ1253"/>
      <c r="BA1253"/>
      <c r="BB1253"/>
      <c r="BC1253"/>
    </row>
    <row r="1254" spans="1:55" x14ac:dyDescent="0.3">
      <c r="A1254">
        <v>320</v>
      </c>
      <c r="C1254">
        <v>1269</v>
      </c>
      <c r="D1254" s="1">
        <v>44911</v>
      </c>
      <c r="E1254">
        <v>10800</v>
      </c>
      <c r="F1254">
        <v>2</v>
      </c>
      <c r="G1254">
        <v>15</v>
      </c>
      <c r="H1254">
        <v>11</v>
      </c>
      <c r="I1254" t="str">
        <f>_xlfn.XLOOKUP(ohrm_timesheet_item[[#This Row],[employee_id]],hs_hr_employee[emp_number],hs_hr_employee[Employee Name],"NF",0,1)</f>
        <v>Gaurav Kokcha</v>
      </c>
      <c r="J1254" t="str">
        <f>_xlfn.XLOOKUP(ohrm_timesheet_item[[#This Row],[project_id]],ohrm_project[project_id],ohrm_project[name],"NF",0,1)</f>
        <v>Z210101-TEQMANTRA-ORG</v>
      </c>
      <c r="K1254" t="str">
        <f>_xlfn.XLOOKUP(ohrm_timesheet_item[[#This Row],[activity_id]],ohrm_project_activity[activity_id],ohrm_project_activity[name],"NF",0,1)</f>
        <v>Training</v>
      </c>
      <c r="L1254" s="5">
        <f>ohrm_timesheet_item[[#This Row],[duration]]/60/60</f>
        <v>3</v>
      </c>
      <c r="AM1254" s="5"/>
      <c r="AN1254" s="5"/>
      <c r="AO1254" s="5"/>
      <c r="AP1254" s="5"/>
      <c r="AZ1254"/>
      <c r="BA1254"/>
      <c r="BB1254"/>
      <c r="BC1254"/>
    </row>
    <row r="1255" spans="1:55" x14ac:dyDescent="0.3">
      <c r="A1255">
        <v>324</v>
      </c>
      <c r="C1255">
        <v>1270</v>
      </c>
      <c r="D1255" s="1">
        <v>44914</v>
      </c>
      <c r="E1255">
        <v>14400</v>
      </c>
      <c r="F1255">
        <v>2</v>
      </c>
      <c r="G1255">
        <v>15</v>
      </c>
      <c r="H1255">
        <v>58</v>
      </c>
      <c r="I1255" t="str">
        <f>_xlfn.XLOOKUP(ohrm_timesheet_item[[#This Row],[employee_id]],hs_hr_employee[emp_number],hs_hr_employee[Employee Name],"NF",0,1)</f>
        <v>Gaurav Kokcha</v>
      </c>
      <c r="J1255" t="str">
        <f>_xlfn.XLOOKUP(ohrm_timesheet_item[[#This Row],[project_id]],ohrm_project[project_id],ohrm_project[name],"NF",0,1)</f>
        <v>Z210101-TEQMANTRA-ORG</v>
      </c>
      <c r="K1255" t="str">
        <f>_xlfn.XLOOKUP(ohrm_timesheet_item[[#This Row],[activity_id]],ohrm_project_activity[activity_id],ohrm_project_activity[name],"NF",0,1)</f>
        <v>Staff Augmentation</v>
      </c>
      <c r="L1255" s="5">
        <f>ohrm_timesheet_item[[#This Row],[duration]]/60/60</f>
        <v>4</v>
      </c>
      <c r="AM1255" s="5"/>
      <c r="AN1255" s="5"/>
      <c r="AO1255" s="5"/>
      <c r="AP1255" s="5"/>
      <c r="AZ1255"/>
      <c r="BA1255"/>
      <c r="BB1255"/>
      <c r="BC1255"/>
    </row>
    <row r="1256" spans="1:55" x14ac:dyDescent="0.3">
      <c r="A1256">
        <v>324</v>
      </c>
      <c r="C1256">
        <v>1271</v>
      </c>
      <c r="D1256" s="1">
        <v>44914</v>
      </c>
      <c r="E1256">
        <v>18000</v>
      </c>
      <c r="F1256">
        <v>2</v>
      </c>
      <c r="G1256">
        <v>15</v>
      </c>
      <c r="H1256">
        <v>11</v>
      </c>
      <c r="I1256" t="str">
        <f>_xlfn.XLOOKUP(ohrm_timesheet_item[[#This Row],[employee_id]],hs_hr_employee[emp_number],hs_hr_employee[Employee Name],"NF",0,1)</f>
        <v>Gaurav Kokcha</v>
      </c>
      <c r="J1256" t="str">
        <f>_xlfn.XLOOKUP(ohrm_timesheet_item[[#This Row],[project_id]],ohrm_project[project_id],ohrm_project[name],"NF",0,1)</f>
        <v>Z210101-TEQMANTRA-ORG</v>
      </c>
      <c r="K1256" t="str">
        <f>_xlfn.XLOOKUP(ohrm_timesheet_item[[#This Row],[activity_id]],ohrm_project_activity[activity_id],ohrm_project_activity[name],"NF",0,1)</f>
        <v>Training</v>
      </c>
      <c r="L1256" s="5">
        <f>ohrm_timesheet_item[[#This Row],[duration]]/60/60</f>
        <v>5</v>
      </c>
      <c r="AM1256" s="5"/>
      <c r="AN1256" s="5"/>
      <c r="AO1256" s="5"/>
      <c r="AP1256" s="5"/>
      <c r="AZ1256"/>
      <c r="BA1256"/>
      <c r="BB1256"/>
      <c r="BC1256"/>
    </row>
    <row r="1257" spans="1:55" x14ac:dyDescent="0.3">
      <c r="A1257">
        <v>324</v>
      </c>
      <c r="C1257">
        <v>1272</v>
      </c>
      <c r="D1257" s="1">
        <v>44915</v>
      </c>
      <c r="E1257">
        <v>21600</v>
      </c>
      <c r="F1257">
        <v>2</v>
      </c>
      <c r="G1257">
        <v>15</v>
      </c>
      <c r="H1257">
        <v>11</v>
      </c>
      <c r="I1257" t="str">
        <f>_xlfn.XLOOKUP(ohrm_timesheet_item[[#This Row],[employee_id]],hs_hr_employee[emp_number],hs_hr_employee[Employee Name],"NF",0,1)</f>
        <v>Gaurav Kokcha</v>
      </c>
      <c r="J1257" t="str">
        <f>_xlfn.XLOOKUP(ohrm_timesheet_item[[#This Row],[project_id]],ohrm_project[project_id],ohrm_project[name],"NF",0,1)</f>
        <v>Z210101-TEQMANTRA-ORG</v>
      </c>
      <c r="K1257" t="str">
        <f>_xlfn.XLOOKUP(ohrm_timesheet_item[[#This Row],[activity_id]],ohrm_project_activity[activity_id],ohrm_project_activity[name],"NF",0,1)</f>
        <v>Training</v>
      </c>
      <c r="L1257" s="5">
        <f>ohrm_timesheet_item[[#This Row],[duration]]/60/60</f>
        <v>6</v>
      </c>
      <c r="AM1257" s="5"/>
      <c r="AN1257" s="5"/>
      <c r="AO1257" s="5"/>
      <c r="AP1257" s="5"/>
      <c r="AZ1257"/>
      <c r="BA1257"/>
      <c r="BB1257"/>
      <c r="BC1257"/>
    </row>
    <row r="1258" spans="1:55" x14ac:dyDescent="0.3">
      <c r="A1258">
        <v>324</v>
      </c>
      <c r="C1258">
        <v>1273</v>
      </c>
      <c r="D1258" s="1">
        <v>44916</v>
      </c>
      <c r="E1258">
        <v>7200</v>
      </c>
      <c r="F1258">
        <v>2</v>
      </c>
      <c r="G1258">
        <v>15</v>
      </c>
      <c r="H1258">
        <v>11</v>
      </c>
      <c r="I1258" t="str">
        <f>_xlfn.XLOOKUP(ohrm_timesheet_item[[#This Row],[employee_id]],hs_hr_employee[emp_number],hs_hr_employee[Employee Name],"NF",0,1)</f>
        <v>Gaurav Kokcha</v>
      </c>
      <c r="J1258" t="str">
        <f>_xlfn.XLOOKUP(ohrm_timesheet_item[[#This Row],[project_id]],ohrm_project[project_id],ohrm_project[name],"NF",0,1)</f>
        <v>Z210101-TEQMANTRA-ORG</v>
      </c>
      <c r="K1258" t="str">
        <f>_xlfn.XLOOKUP(ohrm_timesheet_item[[#This Row],[activity_id]],ohrm_project_activity[activity_id],ohrm_project_activity[name],"NF",0,1)</f>
        <v>Training</v>
      </c>
      <c r="L1258" s="5">
        <f>ohrm_timesheet_item[[#This Row],[duration]]/60/60</f>
        <v>2</v>
      </c>
      <c r="AM1258" s="5"/>
      <c r="AN1258" s="5"/>
      <c r="AO1258" s="5"/>
      <c r="AP1258" s="5"/>
      <c r="AZ1258"/>
      <c r="BA1258"/>
      <c r="BB1258"/>
      <c r="BC1258"/>
    </row>
    <row r="1259" spans="1:55" x14ac:dyDescent="0.3">
      <c r="A1259">
        <v>324</v>
      </c>
      <c r="C1259">
        <v>1274</v>
      </c>
      <c r="D1259" s="1">
        <v>44917</v>
      </c>
      <c r="E1259">
        <v>14400</v>
      </c>
      <c r="F1259">
        <v>2</v>
      </c>
      <c r="G1259">
        <v>15</v>
      </c>
      <c r="H1259">
        <v>11</v>
      </c>
      <c r="I1259" t="str">
        <f>_xlfn.XLOOKUP(ohrm_timesheet_item[[#This Row],[employee_id]],hs_hr_employee[emp_number],hs_hr_employee[Employee Name],"NF",0,1)</f>
        <v>Gaurav Kokcha</v>
      </c>
      <c r="J1259" t="str">
        <f>_xlfn.XLOOKUP(ohrm_timesheet_item[[#This Row],[project_id]],ohrm_project[project_id],ohrm_project[name],"NF",0,1)</f>
        <v>Z210101-TEQMANTRA-ORG</v>
      </c>
      <c r="K1259" t="str">
        <f>_xlfn.XLOOKUP(ohrm_timesheet_item[[#This Row],[activity_id]],ohrm_project_activity[activity_id],ohrm_project_activity[name],"NF",0,1)</f>
        <v>Training</v>
      </c>
      <c r="L1259" s="5">
        <f>ohrm_timesheet_item[[#This Row],[duration]]/60/60</f>
        <v>4</v>
      </c>
      <c r="AM1259" s="5"/>
      <c r="AN1259" s="5"/>
      <c r="AO1259" s="5"/>
      <c r="AP1259" s="5"/>
      <c r="AZ1259"/>
      <c r="BA1259"/>
      <c r="BB1259"/>
      <c r="BC1259"/>
    </row>
    <row r="1260" spans="1:55" x14ac:dyDescent="0.3">
      <c r="A1260">
        <v>324</v>
      </c>
      <c r="C1260">
        <v>1275</v>
      </c>
      <c r="D1260" s="1">
        <v>44915</v>
      </c>
      <c r="E1260">
        <v>10800</v>
      </c>
      <c r="F1260">
        <v>2</v>
      </c>
      <c r="G1260">
        <v>15</v>
      </c>
      <c r="H1260">
        <v>58</v>
      </c>
      <c r="I1260" t="str">
        <f>_xlfn.XLOOKUP(ohrm_timesheet_item[[#This Row],[employee_id]],hs_hr_employee[emp_number],hs_hr_employee[Employee Name],"NF",0,1)</f>
        <v>Gaurav Kokcha</v>
      </c>
      <c r="J1260" t="str">
        <f>_xlfn.XLOOKUP(ohrm_timesheet_item[[#This Row],[project_id]],ohrm_project[project_id],ohrm_project[name],"NF",0,1)</f>
        <v>Z210101-TEQMANTRA-ORG</v>
      </c>
      <c r="K1260" t="str">
        <f>_xlfn.XLOOKUP(ohrm_timesheet_item[[#This Row],[activity_id]],ohrm_project_activity[activity_id],ohrm_project_activity[name],"NF",0,1)</f>
        <v>Staff Augmentation</v>
      </c>
      <c r="L1260" s="5">
        <f>ohrm_timesheet_item[[#This Row],[duration]]/60/60</f>
        <v>3</v>
      </c>
      <c r="AM1260" s="5"/>
      <c r="AN1260" s="5"/>
      <c r="AO1260" s="5"/>
      <c r="AP1260" s="5"/>
      <c r="AZ1260"/>
      <c r="BA1260"/>
      <c r="BB1260"/>
      <c r="BC1260"/>
    </row>
    <row r="1261" spans="1:55" x14ac:dyDescent="0.3">
      <c r="A1261">
        <v>324</v>
      </c>
      <c r="C1261">
        <v>1276</v>
      </c>
      <c r="D1261" s="1">
        <v>44916</v>
      </c>
      <c r="E1261">
        <v>25200</v>
      </c>
      <c r="F1261">
        <v>2</v>
      </c>
      <c r="G1261">
        <v>15</v>
      </c>
      <c r="H1261">
        <v>58</v>
      </c>
      <c r="I1261" t="str">
        <f>_xlfn.XLOOKUP(ohrm_timesheet_item[[#This Row],[employee_id]],hs_hr_employee[emp_number],hs_hr_employee[Employee Name],"NF",0,1)</f>
        <v>Gaurav Kokcha</v>
      </c>
      <c r="J1261" t="str">
        <f>_xlfn.XLOOKUP(ohrm_timesheet_item[[#This Row],[project_id]],ohrm_project[project_id],ohrm_project[name],"NF",0,1)</f>
        <v>Z210101-TEQMANTRA-ORG</v>
      </c>
      <c r="K1261" t="str">
        <f>_xlfn.XLOOKUP(ohrm_timesheet_item[[#This Row],[activity_id]],ohrm_project_activity[activity_id],ohrm_project_activity[name],"NF",0,1)</f>
        <v>Staff Augmentation</v>
      </c>
      <c r="L1261" s="5">
        <f>ohrm_timesheet_item[[#This Row],[duration]]/60/60</f>
        <v>7</v>
      </c>
      <c r="AM1261" s="5"/>
      <c r="AN1261" s="5"/>
      <c r="AO1261" s="5"/>
      <c r="AP1261" s="5"/>
      <c r="AZ1261"/>
      <c r="BA1261"/>
      <c r="BB1261"/>
      <c r="BC1261"/>
    </row>
    <row r="1262" spans="1:55" x14ac:dyDescent="0.3">
      <c r="A1262">
        <v>324</v>
      </c>
      <c r="C1262">
        <v>1277</v>
      </c>
      <c r="D1262" s="1">
        <v>44917</v>
      </c>
      <c r="E1262">
        <v>18000</v>
      </c>
      <c r="F1262">
        <v>2</v>
      </c>
      <c r="G1262">
        <v>15</v>
      </c>
      <c r="H1262">
        <v>58</v>
      </c>
      <c r="I1262" t="str">
        <f>_xlfn.XLOOKUP(ohrm_timesheet_item[[#This Row],[employee_id]],hs_hr_employee[emp_number],hs_hr_employee[Employee Name],"NF",0,1)</f>
        <v>Gaurav Kokcha</v>
      </c>
      <c r="J1262" t="str">
        <f>_xlfn.XLOOKUP(ohrm_timesheet_item[[#This Row],[project_id]],ohrm_project[project_id],ohrm_project[name],"NF",0,1)</f>
        <v>Z210101-TEQMANTRA-ORG</v>
      </c>
      <c r="K1262" t="str">
        <f>_xlfn.XLOOKUP(ohrm_timesheet_item[[#This Row],[activity_id]],ohrm_project_activity[activity_id],ohrm_project_activity[name],"NF",0,1)</f>
        <v>Staff Augmentation</v>
      </c>
      <c r="L1262" s="5">
        <f>ohrm_timesheet_item[[#This Row],[duration]]/60/60</f>
        <v>5</v>
      </c>
      <c r="AM1262" s="5"/>
      <c r="AN1262" s="5"/>
      <c r="AO1262" s="5"/>
      <c r="AP1262" s="5"/>
      <c r="AZ1262"/>
      <c r="BA1262"/>
      <c r="BB1262"/>
      <c r="BC1262"/>
    </row>
    <row r="1263" spans="1:55" x14ac:dyDescent="0.3">
      <c r="A1263">
        <v>324</v>
      </c>
      <c r="C1263">
        <v>1278</v>
      </c>
      <c r="D1263" s="1">
        <v>44918</v>
      </c>
      <c r="E1263">
        <v>10800</v>
      </c>
      <c r="F1263">
        <v>2</v>
      </c>
      <c r="G1263">
        <v>15</v>
      </c>
      <c r="H1263">
        <v>11</v>
      </c>
      <c r="I1263" t="str">
        <f>_xlfn.XLOOKUP(ohrm_timesheet_item[[#This Row],[employee_id]],hs_hr_employee[emp_number],hs_hr_employee[Employee Name],"NF",0,1)</f>
        <v>Gaurav Kokcha</v>
      </c>
      <c r="J1263" t="str">
        <f>_xlfn.XLOOKUP(ohrm_timesheet_item[[#This Row],[project_id]],ohrm_project[project_id],ohrm_project[name],"NF",0,1)</f>
        <v>Z210101-TEQMANTRA-ORG</v>
      </c>
      <c r="K1263" t="str">
        <f>_xlfn.XLOOKUP(ohrm_timesheet_item[[#This Row],[activity_id]],ohrm_project_activity[activity_id],ohrm_project_activity[name],"NF",0,1)</f>
        <v>Training</v>
      </c>
      <c r="L1263" s="5">
        <f>ohrm_timesheet_item[[#This Row],[duration]]/60/60</f>
        <v>3</v>
      </c>
      <c r="AM1263" s="5"/>
      <c r="AN1263" s="5"/>
      <c r="AO1263" s="5"/>
      <c r="AP1263" s="5"/>
      <c r="AZ1263"/>
      <c r="BA1263"/>
      <c r="BB1263"/>
      <c r="BC1263"/>
    </row>
    <row r="1264" spans="1:55" x14ac:dyDescent="0.3">
      <c r="A1264">
        <v>324</v>
      </c>
      <c r="C1264">
        <v>1279</v>
      </c>
      <c r="D1264" s="1">
        <v>44918</v>
      </c>
      <c r="E1264">
        <v>21600</v>
      </c>
      <c r="F1264">
        <v>2</v>
      </c>
      <c r="G1264">
        <v>15</v>
      </c>
      <c r="H1264">
        <v>58</v>
      </c>
      <c r="I1264" t="str">
        <f>_xlfn.XLOOKUP(ohrm_timesheet_item[[#This Row],[employee_id]],hs_hr_employee[emp_number],hs_hr_employee[Employee Name],"NF",0,1)</f>
        <v>Gaurav Kokcha</v>
      </c>
      <c r="J1264" t="str">
        <f>_xlfn.XLOOKUP(ohrm_timesheet_item[[#This Row],[project_id]],ohrm_project[project_id],ohrm_project[name],"NF",0,1)</f>
        <v>Z210101-TEQMANTRA-ORG</v>
      </c>
      <c r="K1264" t="str">
        <f>_xlfn.XLOOKUP(ohrm_timesheet_item[[#This Row],[activity_id]],ohrm_project_activity[activity_id],ohrm_project_activity[name],"NF",0,1)</f>
        <v>Staff Augmentation</v>
      </c>
      <c r="L1264" s="5">
        <f>ohrm_timesheet_item[[#This Row],[duration]]/60/60</f>
        <v>6</v>
      </c>
      <c r="AM1264" s="5"/>
      <c r="AN1264" s="5"/>
      <c r="AO1264" s="5"/>
      <c r="AP1264" s="5"/>
      <c r="AZ1264"/>
      <c r="BA1264"/>
      <c r="BB1264"/>
      <c r="BC1264"/>
    </row>
    <row r="1265" spans="1:55" x14ac:dyDescent="0.3">
      <c r="A1265">
        <v>330</v>
      </c>
      <c r="C1265">
        <v>1280</v>
      </c>
      <c r="D1265" s="1">
        <v>44921</v>
      </c>
      <c r="E1265">
        <v>21600</v>
      </c>
      <c r="F1265">
        <v>2</v>
      </c>
      <c r="G1265">
        <v>15</v>
      </c>
      <c r="H1265">
        <v>58</v>
      </c>
      <c r="I1265" t="str">
        <f>_xlfn.XLOOKUP(ohrm_timesheet_item[[#This Row],[employee_id]],hs_hr_employee[emp_number],hs_hr_employee[Employee Name],"NF",0,1)</f>
        <v>Gaurav Kokcha</v>
      </c>
      <c r="J1265" t="str">
        <f>_xlfn.XLOOKUP(ohrm_timesheet_item[[#This Row],[project_id]],ohrm_project[project_id],ohrm_project[name],"NF",0,1)</f>
        <v>Z210101-TEQMANTRA-ORG</v>
      </c>
      <c r="K1265" t="str">
        <f>_xlfn.XLOOKUP(ohrm_timesheet_item[[#This Row],[activity_id]],ohrm_project_activity[activity_id],ohrm_project_activity[name],"NF",0,1)</f>
        <v>Staff Augmentation</v>
      </c>
      <c r="L1265" s="5">
        <f>ohrm_timesheet_item[[#This Row],[duration]]/60/60</f>
        <v>6</v>
      </c>
      <c r="AM1265" s="5"/>
      <c r="AN1265" s="5"/>
      <c r="AO1265" s="5"/>
      <c r="AP1265" s="5"/>
      <c r="AZ1265"/>
      <c r="BA1265"/>
      <c r="BB1265"/>
      <c r="BC1265"/>
    </row>
    <row r="1266" spans="1:55" x14ac:dyDescent="0.3">
      <c r="A1266">
        <v>330</v>
      </c>
      <c r="C1266">
        <v>1281</v>
      </c>
      <c r="D1266" s="1">
        <v>44921</v>
      </c>
      <c r="E1266">
        <v>10800</v>
      </c>
      <c r="F1266">
        <v>2</v>
      </c>
      <c r="G1266">
        <v>15</v>
      </c>
      <c r="H1266">
        <v>11</v>
      </c>
      <c r="I1266" t="str">
        <f>_xlfn.XLOOKUP(ohrm_timesheet_item[[#This Row],[employee_id]],hs_hr_employee[emp_number],hs_hr_employee[Employee Name],"NF",0,1)</f>
        <v>Gaurav Kokcha</v>
      </c>
      <c r="J1266" t="str">
        <f>_xlfn.XLOOKUP(ohrm_timesheet_item[[#This Row],[project_id]],ohrm_project[project_id],ohrm_project[name],"NF",0,1)</f>
        <v>Z210101-TEQMANTRA-ORG</v>
      </c>
      <c r="K1266" t="str">
        <f>_xlfn.XLOOKUP(ohrm_timesheet_item[[#This Row],[activity_id]],ohrm_project_activity[activity_id],ohrm_project_activity[name],"NF",0,1)</f>
        <v>Training</v>
      </c>
      <c r="L1266" s="5">
        <f>ohrm_timesheet_item[[#This Row],[duration]]/60/60</f>
        <v>3</v>
      </c>
      <c r="AM1266" s="5"/>
      <c r="AN1266" s="5"/>
      <c r="AO1266" s="5"/>
      <c r="AP1266" s="5"/>
      <c r="AZ1266"/>
      <c r="BA1266"/>
      <c r="BB1266"/>
      <c r="BC1266"/>
    </row>
    <row r="1267" spans="1:55" x14ac:dyDescent="0.3">
      <c r="A1267">
        <v>330</v>
      </c>
      <c r="C1267">
        <v>1282</v>
      </c>
      <c r="D1267" s="1">
        <v>44922</v>
      </c>
      <c r="E1267">
        <v>18000</v>
      </c>
      <c r="F1267">
        <v>2</v>
      </c>
      <c r="G1267">
        <v>15</v>
      </c>
      <c r="H1267">
        <v>11</v>
      </c>
      <c r="I1267" t="str">
        <f>_xlfn.XLOOKUP(ohrm_timesheet_item[[#This Row],[employee_id]],hs_hr_employee[emp_number],hs_hr_employee[Employee Name],"NF",0,1)</f>
        <v>Gaurav Kokcha</v>
      </c>
      <c r="J1267" t="str">
        <f>_xlfn.XLOOKUP(ohrm_timesheet_item[[#This Row],[project_id]],ohrm_project[project_id],ohrm_project[name],"NF",0,1)</f>
        <v>Z210101-TEQMANTRA-ORG</v>
      </c>
      <c r="K1267" t="str">
        <f>_xlfn.XLOOKUP(ohrm_timesheet_item[[#This Row],[activity_id]],ohrm_project_activity[activity_id],ohrm_project_activity[name],"NF",0,1)</f>
        <v>Training</v>
      </c>
      <c r="L1267" s="5">
        <f>ohrm_timesheet_item[[#This Row],[duration]]/60/60</f>
        <v>5</v>
      </c>
      <c r="AM1267" s="5"/>
      <c r="AN1267" s="5"/>
      <c r="AO1267" s="5"/>
      <c r="AP1267" s="5"/>
      <c r="AZ1267"/>
      <c r="BA1267"/>
      <c r="BB1267"/>
      <c r="BC1267"/>
    </row>
    <row r="1268" spans="1:55" x14ac:dyDescent="0.3">
      <c r="A1268">
        <v>330</v>
      </c>
      <c r="C1268">
        <v>1283</v>
      </c>
      <c r="D1268" s="1">
        <v>44922</v>
      </c>
      <c r="E1268">
        <v>14400</v>
      </c>
      <c r="F1268">
        <v>2</v>
      </c>
      <c r="G1268">
        <v>15</v>
      </c>
      <c r="H1268">
        <v>58</v>
      </c>
      <c r="I1268" t="str">
        <f>_xlfn.XLOOKUP(ohrm_timesheet_item[[#This Row],[employee_id]],hs_hr_employee[emp_number],hs_hr_employee[Employee Name],"NF",0,1)</f>
        <v>Gaurav Kokcha</v>
      </c>
      <c r="J1268" t="str">
        <f>_xlfn.XLOOKUP(ohrm_timesheet_item[[#This Row],[project_id]],ohrm_project[project_id],ohrm_project[name],"NF",0,1)</f>
        <v>Z210101-TEQMANTRA-ORG</v>
      </c>
      <c r="K1268" t="str">
        <f>_xlfn.XLOOKUP(ohrm_timesheet_item[[#This Row],[activity_id]],ohrm_project_activity[activity_id],ohrm_project_activity[name],"NF",0,1)</f>
        <v>Staff Augmentation</v>
      </c>
      <c r="L1268" s="5">
        <f>ohrm_timesheet_item[[#This Row],[duration]]/60/60</f>
        <v>4</v>
      </c>
      <c r="AM1268" s="5"/>
      <c r="AN1268" s="5"/>
      <c r="AO1268" s="5"/>
      <c r="AP1268" s="5"/>
      <c r="AZ1268"/>
      <c r="BA1268"/>
      <c r="BB1268"/>
      <c r="BC1268"/>
    </row>
    <row r="1269" spans="1:55" x14ac:dyDescent="0.3">
      <c r="A1269">
        <v>330</v>
      </c>
      <c r="C1269">
        <v>1284</v>
      </c>
      <c r="D1269" s="1">
        <v>44923</v>
      </c>
      <c r="E1269">
        <v>21600</v>
      </c>
      <c r="F1269">
        <v>2</v>
      </c>
      <c r="G1269">
        <v>15</v>
      </c>
      <c r="H1269">
        <v>11</v>
      </c>
      <c r="I1269" t="str">
        <f>_xlfn.XLOOKUP(ohrm_timesheet_item[[#This Row],[employee_id]],hs_hr_employee[emp_number],hs_hr_employee[Employee Name],"NF",0,1)</f>
        <v>Gaurav Kokcha</v>
      </c>
      <c r="J1269" t="str">
        <f>_xlfn.XLOOKUP(ohrm_timesheet_item[[#This Row],[project_id]],ohrm_project[project_id],ohrm_project[name],"NF",0,1)</f>
        <v>Z210101-TEQMANTRA-ORG</v>
      </c>
      <c r="K1269" t="str">
        <f>_xlfn.XLOOKUP(ohrm_timesheet_item[[#This Row],[activity_id]],ohrm_project_activity[activity_id],ohrm_project_activity[name],"NF",0,1)</f>
        <v>Training</v>
      </c>
      <c r="L1269" s="5">
        <f>ohrm_timesheet_item[[#This Row],[duration]]/60/60</f>
        <v>6</v>
      </c>
      <c r="AM1269" s="5"/>
      <c r="AN1269" s="5"/>
      <c r="AO1269" s="5"/>
      <c r="AP1269" s="5"/>
      <c r="AZ1269"/>
      <c r="BA1269"/>
      <c r="BB1269"/>
      <c r="BC1269"/>
    </row>
    <row r="1270" spans="1:55" x14ac:dyDescent="0.3">
      <c r="A1270">
        <v>330</v>
      </c>
      <c r="C1270">
        <v>1285</v>
      </c>
      <c r="D1270" s="1">
        <v>44923</v>
      </c>
      <c r="E1270">
        <v>10800</v>
      </c>
      <c r="F1270">
        <v>2</v>
      </c>
      <c r="G1270">
        <v>15</v>
      </c>
      <c r="H1270">
        <v>58</v>
      </c>
      <c r="I1270" t="str">
        <f>_xlfn.XLOOKUP(ohrm_timesheet_item[[#This Row],[employee_id]],hs_hr_employee[emp_number],hs_hr_employee[Employee Name],"NF",0,1)</f>
        <v>Gaurav Kokcha</v>
      </c>
      <c r="J1270" t="str">
        <f>_xlfn.XLOOKUP(ohrm_timesheet_item[[#This Row],[project_id]],ohrm_project[project_id],ohrm_project[name],"NF",0,1)</f>
        <v>Z210101-TEQMANTRA-ORG</v>
      </c>
      <c r="K1270" t="str">
        <f>_xlfn.XLOOKUP(ohrm_timesheet_item[[#This Row],[activity_id]],ohrm_project_activity[activity_id],ohrm_project_activity[name],"NF",0,1)</f>
        <v>Staff Augmentation</v>
      </c>
      <c r="L1270" s="5">
        <f>ohrm_timesheet_item[[#This Row],[duration]]/60/60</f>
        <v>3</v>
      </c>
      <c r="AM1270" s="5"/>
      <c r="AN1270" s="5"/>
      <c r="AO1270" s="5"/>
      <c r="AP1270" s="5"/>
      <c r="AZ1270"/>
      <c r="BA1270"/>
      <c r="BB1270"/>
      <c r="BC1270"/>
    </row>
    <row r="1271" spans="1:55" x14ac:dyDescent="0.3">
      <c r="A1271">
        <v>323</v>
      </c>
      <c r="C1271">
        <v>1286</v>
      </c>
      <c r="D1271" s="1">
        <v>44915</v>
      </c>
      <c r="E1271">
        <v>32400</v>
      </c>
      <c r="F1271">
        <v>6</v>
      </c>
      <c r="G1271">
        <v>16</v>
      </c>
      <c r="H1271">
        <v>56</v>
      </c>
      <c r="I1271" t="str">
        <f>_xlfn.XLOOKUP(ohrm_timesheet_item[[#This Row],[employee_id]],hs_hr_employee[emp_number],hs_hr_employee[Employee Name],"NF",0,1)</f>
        <v>Neha Chaudhary</v>
      </c>
      <c r="J1271" t="str">
        <f>_xlfn.XLOOKUP(ohrm_timesheet_item[[#This Row],[project_id]],ohrm_project[project_id],ohrm_project[name],"NF",0,1)</f>
        <v>C210701-P2 [AMERICANA-Phase2]</v>
      </c>
      <c r="K1271" t="str">
        <f>_xlfn.XLOOKUP(ohrm_timesheet_item[[#This Row],[activity_id]],ohrm_project_activity[activity_id],ohrm_project_activity[name],"NF",0,1)</f>
        <v>Project Management</v>
      </c>
      <c r="L1271" s="5">
        <f>ohrm_timesheet_item[[#This Row],[duration]]/60/60</f>
        <v>9</v>
      </c>
      <c r="AM1271" s="5"/>
      <c r="AN1271" s="5"/>
      <c r="AO1271" s="5"/>
      <c r="AP1271" s="5"/>
      <c r="AZ1271"/>
      <c r="BA1271"/>
      <c r="BB1271"/>
      <c r="BC1271"/>
    </row>
    <row r="1272" spans="1:55" x14ac:dyDescent="0.3">
      <c r="A1272">
        <v>323</v>
      </c>
      <c r="C1272">
        <v>1287</v>
      </c>
      <c r="D1272" s="1">
        <v>44916</v>
      </c>
      <c r="E1272">
        <v>32400</v>
      </c>
      <c r="F1272">
        <v>6</v>
      </c>
      <c r="G1272">
        <v>16</v>
      </c>
      <c r="H1272">
        <v>56</v>
      </c>
      <c r="I1272" t="str">
        <f>_xlfn.XLOOKUP(ohrm_timesheet_item[[#This Row],[employee_id]],hs_hr_employee[emp_number],hs_hr_employee[Employee Name],"NF",0,1)</f>
        <v>Neha Chaudhary</v>
      </c>
      <c r="J1272" t="str">
        <f>_xlfn.XLOOKUP(ohrm_timesheet_item[[#This Row],[project_id]],ohrm_project[project_id],ohrm_project[name],"NF",0,1)</f>
        <v>C210701-P2 [AMERICANA-Phase2]</v>
      </c>
      <c r="K1272" t="str">
        <f>_xlfn.XLOOKUP(ohrm_timesheet_item[[#This Row],[activity_id]],ohrm_project_activity[activity_id],ohrm_project_activity[name],"NF",0,1)</f>
        <v>Project Management</v>
      </c>
      <c r="L1272" s="5">
        <f>ohrm_timesheet_item[[#This Row],[duration]]/60/60</f>
        <v>9</v>
      </c>
      <c r="AM1272" s="5"/>
      <c r="AN1272" s="5"/>
      <c r="AO1272" s="5"/>
      <c r="AP1272" s="5"/>
      <c r="AZ1272"/>
      <c r="BA1272"/>
      <c r="BB1272"/>
      <c r="BC1272"/>
    </row>
    <row r="1273" spans="1:55" x14ac:dyDescent="0.3">
      <c r="A1273">
        <v>323</v>
      </c>
      <c r="C1273">
        <v>1288</v>
      </c>
      <c r="D1273" s="1">
        <v>44917</v>
      </c>
      <c r="E1273">
        <v>32400</v>
      </c>
      <c r="F1273">
        <v>6</v>
      </c>
      <c r="G1273">
        <v>16</v>
      </c>
      <c r="H1273">
        <v>56</v>
      </c>
      <c r="I1273" t="str">
        <f>_xlfn.XLOOKUP(ohrm_timesheet_item[[#This Row],[employee_id]],hs_hr_employee[emp_number],hs_hr_employee[Employee Name],"NF",0,1)</f>
        <v>Neha Chaudhary</v>
      </c>
      <c r="J1273" t="str">
        <f>_xlfn.XLOOKUP(ohrm_timesheet_item[[#This Row],[project_id]],ohrm_project[project_id],ohrm_project[name],"NF",0,1)</f>
        <v>C210701-P2 [AMERICANA-Phase2]</v>
      </c>
      <c r="K1273" t="str">
        <f>_xlfn.XLOOKUP(ohrm_timesheet_item[[#This Row],[activity_id]],ohrm_project_activity[activity_id],ohrm_project_activity[name],"NF",0,1)</f>
        <v>Project Management</v>
      </c>
      <c r="L1273" s="5">
        <f>ohrm_timesheet_item[[#This Row],[duration]]/60/60</f>
        <v>9</v>
      </c>
      <c r="AM1273" s="5"/>
      <c r="AN1273" s="5"/>
      <c r="AO1273" s="5"/>
      <c r="AP1273" s="5"/>
      <c r="AZ1273"/>
      <c r="BA1273"/>
      <c r="BB1273"/>
      <c r="BC1273"/>
    </row>
    <row r="1274" spans="1:55" x14ac:dyDescent="0.3">
      <c r="A1274">
        <v>323</v>
      </c>
      <c r="C1274">
        <v>1289</v>
      </c>
      <c r="D1274" s="1">
        <v>44918</v>
      </c>
      <c r="E1274">
        <v>32400</v>
      </c>
      <c r="F1274">
        <v>6</v>
      </c>
      <c r="G1274">
        <v>16</v>
      </c>
      <c r="H1274">
        <v>56</v>
      </c>
      <c r="I1274" t="str">
        <f>_xlfn.XLOOKUP(ohrm_timesheet_item[[#This Row],[employee_id]],hs_hr_employee[emp_number],hs_hr_employee[Employee Name],"NF",0,1)</f>
        <v>Neha Chaudhary</v>
      </c>
      <c r="J1274" t="str">
        <f>_xlfn.XLOOKUP(ohrm_timesheet_item[[#This Row],[project_id]],ohrm_project[project_id],ohrm_project[name],"NF",0,1)</f>
        <v>C210701-P2 [AMERICANA-Phase2]</v>
      </c>
      <c r="K1274" t="str">
        <f>_xlfn.XLOOKUP(ohrm_timesheet_item[[#This Row],[activity_id]],ohrm_project_activity[activity_id],ohrm_project_activity[name],"NF",0,1)</f>
        <v>Project Management</v>
      </c>
      <c r="L1274" s="5">
        <f>ohrm_timesheet_item[[#This Row],[duration]]/60/60</f>
        <v>9</v>
      </c>
      <c r="AM1274" s="5"/>
      <c r="AN1274" s="5"/>
      <c r="AO1274" s="5"/>
      <c r="AP1274" s="5"/>
      <c r="AZ1274"/>
      <c r="BA1274"/>
      <c r="BB1274"/>
      <c r="BC1274"/>
    </row>
    <row r="1275" spans="1:55" x14ac:dyDescent="0.3">
      <c r="A1275">
        <v>331</v>
      </c>
      <c r="C1275">
        <v>1290</v>
      </c>
      <c r="D1275" s="1">
        <v>44921</v>
      </c>
      <c r="E1275">
        <v>32400</v>
      </c>
      <c r="F1275">
        <v>6</v>
      </c>
      <c r="G1275">
        <v>16</v>
      </c>
      <c r="H1275">
        <v>56</v>
      </c>
      <c r="I1275" t="str">
        <f>_xlfn.XLOOKUP(ohrm_timesheet_item[[#This Row],[employee_id]],hs_hr_employee[emp_number],hs_hr_employee[Employee Name],"NF",0,1)</f>
        <v>Neha Chaudhary</v>
      </c>
      <c r="J1275" t="str">
        <f>_xlfn.XLOOKUP(ohrm_timesheet_item[[#This Row],[project_id]],ohrm_project[project_id],ohrm_project[name],"NF",0,1)</f>
        <v>C210701-P2 [AMERICANA-Phase2]</v>
      </c>
      <c r="K1275" t="str">
        <f>_xlfn.XLOOKUP(ohrm_timesheet_item[[#This Row],[activity_id]],ohrm_project_activity[activity_id],ohrm_project_activity[name],"NF",0,1)</f>
        <v>Project Management</v>
      </c>
      <c r="L1275" s="5">
        <f>ohrm_timesheet_item[[#This Row],[duration]]/60/60</f>
        <v>9</v>
      </c>
      <c r="AM1275" s="5"/>
      <c r="AN1275" s="5"/>
      <c r="AO1275" s="5"/>
      <c r="AP1275" s="5"/>
      <c r="AZ1275"/>
      <c r="BA1275"/>
      <c r="BB1275"/>
      <c r="BC1275"/>
    </row>
    <row r="1276" spans="1:55" x14ac:dyDescent="0.3">
      <c r="A1276">
        <v>331</v>
      </c>
      <c r="C1276">
        <v>1291</v>
      </c>
      <c r="D1276" s="1">
        <v>44922</v>
      </c>
      <c r="E1276">
        <v>32400</v>
      </c>
      <c r="F1276">
        <v>6</v>
      </c>
      <c r="G1276">
        <v>16</v>
      </c>
      <c r="H1276">
        <v>56</v>
      </c>
      <c r="I1276" t="str">
        <f>_xlfn.XLOOKUP(ohrm_timesheet_item[[#This Row],[employee_id]],hs_hr_employee[emp_number],hs_hr_employee[Employee Name],"NF",0,1)</f>
        <v>Neha Chaudhary</v>
      </c>
      <c r="J1276" t="str">
        <f>_xlfn.XLOOKUP(ohrm_timesheet_item[[#This Row],[project_id]],ohrm_project[project_id],ohrm_project[name],"NF",0,1)</f>
        <v>C210701-P2 [AMERICANA-Phase2]</v>
      </c>
      <c r="K1276" t="str">
        <f>_xlfn.XLOOKUP(ohrm_timesheet_item[[#This Row],[activity_id]],ohrm_project_activity[activity_id],ohrm_project_activity[name],"NF",0,1)</f>
        <v>Project Management</v>
      </c>
      <c r="L1276" s="5">
        <f>ohrm_timesheet_item[[#This Row],[duration]]/60/60</f>
        <v>9</v>
      </c>
      <c r="AM1276" s="5"/>
      <c r="AN1276" s="5"/>
      <c r="AO1276" s="5"/>
      <c r="AP1276" s="5"/>
      <c r="AZ1276"/>
      <c r="BA1276"/>
      <c r="BB1276"/>
      <c r="BC1276"/>
    </row>
    <row r="1277" spans="1:55" x14ac:dyDescent="0.3">
      <c r="A1277">
        <v>331</v>
      </c>
      <c r="C1277">
        <v>1292</v>
      </c>
      <c r="D1277" s="1">
        <v>44923</v>
      </c>
      <c r="E1277">
        <v>32400</v>
      </c>
      <c r="F1277">
        <v>6</v>
      </c>
      <c r="G1277">
        <v>16</v>
      </c>
      <c r="H1277">
        <v>56</v>
      </c>
      <c r="I1277" t="str">
        <f>_xlfn.XLOOKUP(ohrm_timesheet_item[[#This Row],[employee_id]],hs_hr_employee[emp_number],hs_hr_employee[Employee Name],"NF",0,1)</f>
        <v>Neha Chaudhary</v>
      </c>
      <c r="J1277" t="str">
        <f>_xlfn.XLOOKUP(ohrm_timesheet_item[[#This Row],[project_id]],ohrm_project[project_id],ohrm_project[name],"NF",0,1)</f>
        <v>C210701-P2 [AMERICANA-Phase2]</v>
      </c>
      <c r="K1277" t="str">
        <f>_xlfn.XLOOKUP(ohrm_timesheet_item[[#This Row],[activity_id]],ohrm_project_activity[activity_id],ohrm_project_activity[name],"NF",0,1)</f>
        <v>Project Management</v>
      </c>
      <c r="L1277" s="5">
        <f>ohrm_timesheet_item[[#This Row],[duration]]/60/60</f>
        <v>9</v>
      </c>
      <c r="AM1277" s="5"/>
      <c r="AN1277" s="5"/>
      <c r="AO1277" s="5"/>
      <c r="AP1277" s="5"/>
      <c r="AZ1277"/>
      <c r="BA1277"/>
      <c r="BB1277"/>
      <c r="BC1277"/>
    </row>
    <row r="1278" spans="1:55" x14ac:dyDescent="0.3">
      <c r="A1278">
        <v>331</v>
      </c>
      <c r="C1278">
        <v>1293</v>
      </c>
      <c r="D1278" s="1">
        <v>44924</v>
      </c>
      <c r="E1278">
        <v>32400</v>
      </c>
      <c r="F1278">
        <v>6</v>
      </c>
      <c r="G1278">
        <v>16</v>
      </c>
      <c r="H1278">
        <v>56</v>
      </c>
      <c r="I1278" t="str">
        <f>_xlfn.XLOOKUP(ohrm_timesheet_item[[#This Row],[employee_id]],hs_hr_employee[emp_number],hs_hr_employee[Employee Name],"NF",0,1)</f>
        <v>Neha Chaudhary</v>
      </c>
      <c r="J1278" t="str">
        <f>_xlfn.XLOOKUP(ohrm_timesheet_item[[#This Row],[project_id]],ohrm_project[project_id],ohrm_project[name],"NF",0,1)</f>
        <v>C210701-P2 [AMERICANA-Phase2]</v>
      </c>
      <c r="K1278" t="str">
        <f>_xlfn.XLOOKUP(ohrm_timesheet_item[[#This Row],[activity_id]],ohrm_project_activity[activity_id],ohrm_project_activity[name],"NF",0,1)</f>
        <v>Project Management</v>
      </c>
      <c r="L1278" s="5">
        <f>ohrm_timesheet_item[[#This Row],[duration]]/60/60</f>
        <v>9</v>
      </c>
      <c r="AM1278" s="5"/>
      <c r="AN1278" s="5"/>
      <c r="AO1278" s="5"/>
      <c r="AP1278" s="5"/>
      <c r="AZ1278"/>
      <c r="BA1278"/>
      <c r="BB1278"/>
      <c r="BC1278"/>
    </row>
    <row r="1279" spans="1:55" x14ac:dyDescent="0.3">
      <c r="A1279">
        <v>331</v>
      </c>
      <c r="C1279">
        <v>1294</v>
      </c>
      <c r="D1279" s="1">
        <v>44925</v>
      </c>
      <c r="E1279">
        <v>32400</v>
      </c>
      <c r="F1279">
        <v>6</v>
      </c>
      <c r="G1279">
        <v>16</v>
      </c>
      <c r="H1279">
        <v>56</v>
      </c>
      <c r="I1279" t="str">
        <f>_xlfn.XLOOKUP(ohrm_timesheet_item[[#This Row],[employee_id]],hs_hr_employee[emp_number],hs_hr_employee[Employee Name],"NF",0,1)</f>
        <v>Neha Chaudhary</v>
      </c>
      <c r="J1279" t="str">
        <f>_xlfn.XLOOKUP(ohrm_timesheet_item[[#This Row],[project_id]],ohrm_project[project_id],ohrm_project[name],"NF",0,1)</f>
        <v>C210701-P2 [AMERICANA-Phase2]</v>
      </c>
      <c r="K1279" t="str">
        <f>_xlfn.XLOOKUP(ohrm_timesheet_item[[#This Row],[activity_id]],ohrm_project_activity[activity_id],ohrm_project_activity[name],"NF",0,1)</f>
        <v>Project Management</v>
      </c>
      <c r="L1279" s="5">
        <f>ohrm_timesheet_item[[#This Row],[duration]]/60/60</f>
        <v>9</v>
      </c>
      <c r="AM1279" s="5"/>
      <c r="AN1279" s="5"/>
      <c r="AO1279" s="5"/>
      <c r="AP1279" s="5"/>
      <c r="AZ1279"/>
      <c r="BA1279"/>
      <c r="BB1279"/>
      <c r="BC1279"/>
    </row>
    <row r="1280" spans="1:55" x14ac:dyDescent="0.3">
      <c r="A1280">
        <v>318</v>
      </c>
      <c r="C1280">
        <v>1295</v>
      </c>
      <c r="D1280" s="1">
        <v>44900</v>
      </c>
      <c r="E1280">
        <v>32400</v>
      </c>
      <c r="F1280">
        <v>6</v>
      </c>
      <c r="G1280">
        <v>11</v>
      </c>
      <c r="H1280">
        <v>54</v>
      </c>
      <c r="I1280" t="str">
        <f>_xlfn.XLOOKUP(ohrm_timesheet_item[[#This Row],[employee_id]],hs_hr_employee[emp_number],hs_hr_employee[Employee Name],"NF",0,1)</f>
        <v>x_Ajit Singh</v>
      </c>
      <c r="J1280" t="str">
        <f>_xlfn.XLOOKUP(ohrm_timesheet_item[[#This Row],[project_id]],ohrm_project[project_id],ohrm_project[name],"NF",0,1)</f>
        <v>C210701-P2 [AMERICANA-Phase2]</v>
      </c>
      <c r="K1280" t="str">
        <f>_xlfn.XLOOKUP(ohrm_timesheet_item[[#This Row],[activity_id]],ohrm_project_activity[activity_id],ohrm_project_activity[name],"NF",0,1)</f>
        <v>Development</v>
      </c>
      <c r="L1280" s="5">
        <f>ohrm_timesheet_item[[#This Row],[duration]]/60/60</f>
        <v>9</v>
      </c>
      <c r="AM1280" s="5"/>
      <c r="AN1280" s="5"/>
      <c r="AO1280" s="5"/>
      <c r="AP1280" s="5"/>
      <c r="AZ1280"/>
      <c r="BA1280"/>
      <c r="BB1280"/>
      <c r="BC1280"/>
    </row>
    <row r="1281" spans="1:55" x14ac:dyDescent="0.3">
      <c r="A1281">
        <v>318</v>
      </c>
      <c r="C1281">
        <v>1296</v>
      </c>
      <c r="D1281" s="1">
        <v>44901</v>
      </c>
      <c r="E1281">
        <v>32400</v>
      </c>
      <c r="F1281">
        <v>6</v>
      </c>
      <c r="G1281">
        <v>11</v>
      </c>
      <c r="H1281">
        <v>54</v>
      </c>
      <c r="I1281" t="str">
        <f>_xlfn.XLOOKUP(ohrm_timesheet_item[[#This Row],[employee_id]],hs_hr_employee[emp_number],hs_hr_employee[Employee Name],"NF",0,1)</f>
        <v>x_Ajit Singh</v>
      </c>
      <c r="J1281" t="str">
        <f>_xlfn.XLOOKUP(ohrm_timesheet_item[[#This Row],[project_id]],ohrm_project[project_id],ohrm_project[name],"NF",0,1)</f>
        <v>C210701-P2 [AMERICANA-Phase2]</v>
      </c>
      <c r="K1281" t="str">
        <f>_xlfn.XLOOKUP(ohrm_timesheet_item[[#This Row],[activity_id]],ohrm_project_activity[activity_id],ohrm_project_activity[name],"NF",0,1)</f>
        <v>Development</v>
      </c>
      <c r="L1281" s="5">
        <f>ohrm_timesheet_item[[#This Row],[duration]]/60/60</f>
        <v>9</v>
      </c>
      <c r="AM1281" s="5"/>
      <c r="AN1281" s="5"/>
      <c r="AO1281" s="5"/>
      <c r="AP1281" s="5"/>
      <c r="AZ1281"/>
      <c r="BA1281"/>
      <c r="BB1281"/>
      <c r="BC1281"/>
    </row>
    <row r="1282" spans="1:55" x14ac:dyDescent="0.3">
      <c r="A1282">
        <v>318</v>
      </c>
      <c r="C1282">
        <v>1297</v>
      </c>
      <c r="D1282" s="1">
        <v>44902</v>
      </c>
      <c r="E1282">
        <v>32400</v>
      </c>
      <c r="F1282">
        <v>6</v>
      </c>
      <c r="G1282">
        <v>11</v>
      </c>
      <c r="H1282">
        <v>54</v>
      </c>
      <c r="I1282" t="str">
        <f>_xlfn.XLOOKUP(ohrm_timesheet_item[[#This Row],[employee_id]],hs_hr_employee[emp_number],hs_hr_employee[Employee Name],"NF",0,1)</f>
        <v>x_Ajit Singh</v>
      </c>
      <c r="J1282" t="str">
        <f>_xlfn.XLOOKUP(ohrm_timesheet_item[[#This Row],[project_id]],ohrm_project[project_id],ohrm_project[name],"NF",0,1)</f>
        <v>C210701-P2 [AMERICANA-Phase2]</v>
      </c>
      <c r="K1282" t="str">
        <f>_xlfn.XLOOKUP(ohrm_timesheet_item[[#This Row],[activity_id]],ohrm_project_activity[activity_id],ohrm_project_activity[name],"NF",0,1)</f>
        <v>Development</v>
      </c>
      <c r="L1282" s="5">
        <f>ohrm_timesheet_item[[#This Row],[duration]]/60/60</f>
        <v>9</v>
      </c>
      <c r="AM1282" s="5"/>
      <c r="AN1282" s="5"/>
      <c r="AO1282" s="5"/>
      <c r="AP1282" s="5"/>
      <c r="AZ1282"/>
      <c r="BA1282"/>
      <c r="BB1282"/>
      <c r="BC1282"/>
    </row>
    <row r="1283" spans="1:55" x14ac:dyDescent="0.3">
      <c r="A1283">
        <v>318</v>
      </c>
      <c r="C1283">
        <v>1298</v>
      </c>
      <c r="D1283" s="1">
        <v>44903</v>
      </c>
      <c r="E1283">
        <v>32400</v>
      </c>
      <c r="F1283">
        <v>6</v>
      </c>
      <c r="G1283">
        <v>11</v>
      </c>
      <c r="H1283">
        <v>54</v>
      </c>
      <c r="I1283" t="str">
        <f>_xlfn.XLOOKUP(ohrm_timesheet_item[[#This Row],[employee_id]],hs_hr_employee[emp_number],hs_hr_employee[Employee Name],"NF",0,1)</f>
        <v>x_Ajit Singh</v>
      </c>
      <c r="J1283" t="str">
        <f>_xlfn.XLOOKUP(ohrm_timesheet_item[[#This Row],[project_id]],ohrm_project[project_id],ohrm_project[name],"NF",0,1)</f>
        <v>C210701-P2 [AMERICANA-Phase2]</v>
      </c>
      <c r="K1283" t="str">
        <f>_xlfn.XLOOKUP(ohrm_timesheet_item[[#This Row],[activity_id]],ohrm_project_activity[activity_id],ohrm_project_activity[name],"NF",0,1)</f>
        <v>Development</v>
      </c>
      <c r="L1283" s="5">
        <f>ohrm_timesheet_item[[#This Row],[duration]]/60/60</f>
        <v>9</v>
      </c>
      <c r="AM1283" s="5"/>
      <c r="AN1283" s="5"/>
      <c r="AO1283" s="5"/>
      <c r="AP1283" s="5"/>
      <c r="AZ1283"/>
      <c r="BA1283"/>
      <c r="BB1283"/>
      <c r="BC1283"/>
    </row>
    <row r="1284" spans="1:55" x14ac:dyDescent="0.3">
      <c r="A1284">
        <v>318</v>
      </c>
      <c r="C1284">
        <v>1299</v>
      </c>
      <c r="D1284" s="1">
        <v>44904</v>
      </c>
      <c r="E1284">
        <v>32400</v>
      </c>
      <c r="F1284">
        <v>6</v>
      </c>
      <c r="G1284">
        <v>11</v>
      </c>
      <c r="H1284">
        <v>54</v>
      </c>
      <c r="I1284" t="str">
        <f>_xlfn.XLOOKUP(ohrm_timesheet_item[[#This Row],[employee_id]],hs_hr_employee[emp_number],hs_hr_employee[Employee Name],"NF",0,1)</f>
        <v>x_Ajit Singh</v>
      </c>
      <c r="J1284" t="str">
        <f>_xlfn.XLOOKUP(ohrm_timesheet_item[[#This Row],[project_id]],ohrm_project[project_id],ohrm_project[name],"NF",0,1)</f>
        <v>C210701-P2 [AMERICANA-Phase2]</v>
      </c>
      <c r="K1284" t="str">
        <f>_xlfn.XLOOKUP(ohrm_timesheet_item[[#This Row],[activity_id]],ohrm_project_activity[activity_id],ohrm_project_activity[name],"NF",0,1)</f>
        <v>Development</v>
      </c>
      <c r="L1284" s="5">
        <f>ohrm_timesheet_item[[#This Row],[duration]]/60/60</f>
        <v>9</v>
      </c>
      <c r="AM1284" s="5"/>
      <c r="AN1284" s="5"/>
      <c r="AO1284" s="5"/>
      <c r="AP1284" s="5"/>
      <c r="AZ1284"/>
      <c r="BA1284"/>
      <c r="BB1284"/>
      <c r="BC1284"/>
    </row>
    <row r="1285" spans="1:55" x14ac:dyDescent="0.3">
      <c r="A1285">
        <v>321</v>
      </c>
      <c r="C1285">
        <v>1300</v>
      </c>
      <c r="D1285" s="1">
        <v>44907</v>
      </c>
      <c r="E1285">
        <v>32400</v>
      </c>
      <c r="F1285">
        <v>6</v>
      </c>
      <c r="G1285">
        <v>11</v>
      </c>
      <c r="H1285">
        <v>54</v>
      </c>
      <c r="I1285" t="str">
        <f>_xlfn.XLOOKUP(ohrm_timesheet_item[[#This Row],[employee_id]],hs_hr_employee[emp_number],hs_hr_employee[Employee Name],"NF",0,1)</f>
        <v>x_Ajit Singh</v>
      </c>
      <c r="J1285" t="str">
        <f>_xlfn.XLOOKUP(ohrm_timesheet_item[[#This Row],[project_id]],ohrm_project[project_id],ohrm_project[name],"NF",0,1)</f>
        <v>C210701-P2 [AMERICANA-Phase2]</v>
      </c>
      <c r="K1285" t="str">
        <f>_xlfn.XLOOKUP(ohrm_timesheet_item[[#This Row],[activity_id]],ohrm_project_activity[activity_id],ohrm_project_activity[name],"NF",0,1)</f>
        <v>Development</v>
      </c>
      <c r="L1285" s="5">
        <f>ohrm_timesheet_item[[#This Row],[duration]]/60/60</f>
        <v>9</v>
      </c>
      <c r="AM1285" s="5"/>
      <c r="AN1285" s="5"/>
      <c r="AO1285" s="5"/>
      <c r="AP1285" s="5"/>
      <c r="AZ1285"/>
      <c r="BA1285"/>
      <c r="BB1285"/>
      <c r="BC1285"/>
    </row>
    <row r="1286" spans="1:55" x14ac:dyDescent="0.3">
      <c r="A1286">
        <v>321</v>
      </c>
      <c r="C1286">
        <v>1301</v>
      </c>
      <c r="D1286" s="1">
        <v>44908</v>
      </c>
      <c r="E1286">
        <v>32400</v>
      </c>
      <c r="F1286">
        <v>6</v>
      </c>
      <c r="G1286">
        <v>11</v>
      </c>
      <c r="H1286">
        <v>54</v>
      </c>
      <c r="I1286" t="str">
        <f>_xlfn.XLOOKUP(ohrm_timesheet_item[[#This Row],[employee_id]],hs_hr_employee[emp_number],hs_hr_employee[Employee Name],"NF",0,1)</f>
        <v>x_Ajit Singh</v>
      </c>
      <c r="J1286" t="str">
        <f>_xlfn.XLOOKUP(ohrm_timesheet_item[[#This Row],[project_id]],ohrm_project[project_id],ohrm_project[name],"NF",0,1)</f>
        <v>C210701-P2 [AMERICANA-Phase2]</v>
      </c>
      <c r="K1286" t="str">
        <f>_xlfn.XLOOKUP(ohrm_timesheet_item[[#This Row],[activity_id]],ohrm_project_activity[activity_id],ohrm_project_activity[name],"NF",0,1)</f>
        <v>Development</v>
      </c>
      <c r="L1286" s="5">
        <f>ohrm_timesheet_item[[#This Row],[duration]]/60/60</f>
        <v>9</v>
      </c>
      <c r="AM1286" s="5"/>
      <c r="AN1286" s="5"/>
      <c r="AO1286" s="5"/>
      <c r="AP1286" s="5"/>
      <c r="AZ1286"/>
      <c r="BA1286"/>
      <c r="BB1286"/>
      <c r="BC1286"/>
    </row>
    <row r="1287" spans="1:55" x14ac:dyDescent="0.3">
      <c r="A1287">
        <v>321</v>
      </c>
      <c r="C1287">
        <v>1302</v>
      </c>
      <c r="D1287" s="1">
        <v>44909</v>
      </c>
      <c r="E1287">
        <v>32400</v>
      </c>
      <c r="F1287">
        <v>6</v>
      </c>
      <c r="G1287">
        <v>11</v>
      </c>
      <c r="H1287">
        <v>54</v>
      </c>
      <c r="I1287" t="str">
        <f>_xlfn.XLOOKUP(ohrm_timesheet_item[[#This Row],[employee_id]],hs_hr_employee[emp_number],hs_hr_employee[Employee Name],"NF",0,1)</f>
        <v>x_Ajit Singh</v>
      </c>
      <c r="J1287" t="str">
        <f>_xlfn.XLOOKUP(ohrm_timesheet_item[[#This Row],[project_id]],ohrm_project[project_id],ohrm_project[name],"NF",0,1)</f>
        <v>C210701-P2 [AMERICANA-Phase2]</v>
      </c>
      <c r="K1287" t="str">
        <f>_xlfn.XLOOKUP(ohrm_timesheet_item[[#This Row],[activity_id]],ohrm_project_activity[activity_id],ohrm_project_activity[name],"NF",0,1)</f>
        <v>Development</v>
      </c>
      <c r="L1287" s="5">
        <f>ohrm_timesheet_item[[#This Row],[duration]]/60/60</f>
        <v>9</v>
      </c>
      <c r="AM1287" s="5"/>
      <c r="AN1287" s="5"/>
      <c r="AO1287" s="5"/>
      <c r="AP1287" s="5"/>
      <c r="AZ1287"/>
      <c r="BA1287"/>
      <c r="BB1287"/>
      <c r="BC1287"/>
    </row>
    <row r="1288" spans="1:55" x14ac:dyDescent="0.3">
      <c r="A1288">
        <v>321</v>
      </c>
      <c r="C1288">
        <v>1303</v>
      </c>
      <c r="D1288" s="1">
        <v>44910</v>
      </c>
      <c r="E1288">
        <v>32400</v>
      </c>
      <c r="F1288">
        <v>6</v>
      </c>
      <c r="G1288">
        <v>11</v>
      </c>
      <c r="H1288">
        <v>54</v>
      </c>
      <c r="I1288" t="str">
        <f>_xlfn.XLOOKUP(ohrm_timesheet_item[[#This Row],[employee_id]],hs_hr_employee[emp_number],hs_hr_employee[Employee Name],"NF",0,1)</f>
        <v>x_Ajit Singh</v>
      </c>
      <c r="J1288" t="str">
        <f>_xlfn.XLOOKUP(ohrm_timesheet_item[[#This Row],[project_id]],ohrm_project[project_id],ohrm_project[name],"NF",0,1)</f>
        <v>C210701-P2 [AMERICANA-Phase2]</v>
      </c>
      <c r="K1288" t="str">
        <f>_xlfn.XLOOKUP(ohrm_timesheet_item[[#This Row],[activity_id]],ohrm_project_activity[activity_id],ohrm_project_activity[name],"NF",0,1)</f>
        <v>Development</v>
      </c>
      <c r="L1288" s="5">
        <f>ohrm_timesheet_item[[#This Row],[duration]]/60/60</f>
        <v>9</v>
      </c>
      <c r="AM1288" s="5"/>
      <c r="AN1288" s="5"/>
      <c r="AO1288" s="5"/>
      <c r="AP1288" s="5"/>
      <c r="AZ1288"/>
      <c r="BA1288"/>
      <c r="BB1288"/>
      <c r="BC1288"/>
    </row>
    <row r="1289" spans="1:55" x14ac:dyDescent="0.3">
      <c r="A1289">
        <v>321</v>
      </c>
      <c r="C1289">
        <v>1304</v>
      </c>
      <c r="D1289" s="1">
        <v>44911</v>
      </c>
      <c r="E1289">
        <v>32400</v>
      </c>
      <c r="F1289">
        <v>6</v>
      </c>
      <c r="G1289">
        <v>11</v>
      </c>
      <c r="H1289">
        <v>54</v>
      </c>
      <c r="I1289" t="str">
        <f>_xlfn.XLOOKUP(ohrm_timesheet_item[[#This Row],[employee_id]],hs_hr_employee[emp_number],hs_hr_employee[Employee Name],"NF",0,1)</f>
        <v>x_Ajit Singh</v>
      </c>
      <c r="J1289" t="str">
        <f>_xlfn.XLOOKUP(ohrm_timesheet_item[[#This Row],[project_id]],ohrm_project[project_id],ohrm_project[name],"NF",0,1)</f>
        <v>C210701-P2 [AMERICANA-Phase2]</v>
      </c>
      <c r="K1289" t="str">
        <f>_xlfn.XLOOKUP(ohrm_timesheet_item[[#This Row],[activity_id]],ohrm_project_activity[activity_id],ohrm_project_activity[name],"NF",0,1)</f>
        <v>Development</v>
      </c>
      <c r="L1289" s="5">
        <f>ohrm_timesheet_item[[#This Row],[duration]]/60/60</f>
        <v>9</v>
      </c>
      <c r="AM1289" s="5"/>
      <c r="AN1289" s="5"/>
      <c r="AO1289" s="5"/>
      <c r="AP1289" s="5"/>
      <c r="AZ1289"/>
      <c r="BA1289"/>
      <c r="BB1289"/>
      <c r="BC1289"/>
    </row>
    <row r="1290" spans="1:55" x14ac:dyDescent="0.3">
      <c r="A1290">
        <v>327</v>
      </c>
      <c r="C1290">
        <v>1305</v>
      </c>
      <c r="D1290" s="1">
        <v>44914</v>
      </c>
      <c r="E1290">
        <v>32400</v>
      </c>
      <c r="F1290">
        <v>6</v>
      </c>
      <c r="G1290">
        <v>11</v>
      </c>
      <c r="H1290">
        <v>54</v>
      </c>
      <c r="I1290" t="str">
        <f>_xlfn.XLOOKUP(ohrm_timesheet_item[[#This Row],[employee_id]],hs_hr_employee[emp_number],hs_hr_employee[Employee Name],"NF",0,1)</f>
        <v>x_Ajit Singh</v>
      </c>
      <c r="J1290" t="str">
        <f>_xlfn.XLOOKUP(ohrm_timesheet_item[[#This Row],[project_id]],ohrm_project[project_id],ohrm_project[name],"NF",0,1)</f>
        <v>C210701-P2 [AMERICANA-Phase2]</v>
      </c>
      <c r="K1290" t="str">
        <f>_xlfn.XLOOKUP(ohrm_timesheet_item[[#This Row],[activity_id]],ohrm_project_activity[activity_id],ohrm_project_activity[name],"NF",0,1)</f>
        <v>Development</v>
      </c>
      <c r="L1290" s="5">
        <f>ohrm_timesheet_item[[#This Row],[duration]]/60/60</f>
        <v>9</v>
      </c>
      <c r="AM1290" s="5"/>
      <c r="AN1290" s="5"/>
      <c r="AO1290" s="5"/>
      <c r="AP1290" s="5"/>
      <c r="AZ1290"/>
      <c r="BA1290"/>
      <c r="BB1290"/>
      <c r="BC1290"/>
    </row>
    <row r="1291" spans="1:55" x14ac:dyDescent="0.3">
      <c r="A1291">
        <v>327</v>
      </c>
      <c r="C1291">
        <v>1306</v>
      </c>
      <c r="D1291" s="1">
        <v>44915</v>
      </c>
      <c r="E1291">
        <v>32400</v>
      </c>
      <c r="F1291">
        <v>6</v>
      </c>
      <c r="G1291">
        <v>11</v>
      </c>
      <c r="H1291">
        <v>54</v>
      </c>
      <c r="I1291" t="str">
        <f>_xlfn.XLOOKUP(ohrm_timesheet_item[[#This Row],[employee_id]],hs_hr_employee[emp_number],hs_hr_employee[Employee Name],"NF",0,1)</f>
        <v>x_Ajit Singh</v>
      </c>
      <c r="J1291" t="str">
        <f>_xlfn.XLOOKUP(ohrm_timesheet_item[[#This Row],[project_id]],ohrm_project[project_id],ohrm_project[name],"NF",0,1)</f>
        <v>C210701-P2 [AMERICANA-Phase2]</v>
      </c>
      <c r="K1291" t="str">
        <f>_xlfn.XLOOKUP(ohrm_timesheet_item[[#This Row],[activity_id]],ohrm_project_activity[activity_id],ohrm_project_activity[name],"NF",0,1)</f>
        <v>Development</v>
      </c>
      <c r="L1291" s="5">
        <f>ohrm_timesheet_item[[#This Row],[duration]]/60/60</f>
        <v>9</v>
      </c>
      <c r="AM1291" s="5"/>
      <c r="AN1291" s="5"/>
      <c r="AO1291" s="5"/>
      <c r="AP1291" s="5"/>
      <c r="AZ1291"/>
      <c r="BA1291"/>
      <c r="BB1291"/>
      <c r="BC1291"/>
    </row>
    <row r="1292" spans="1:55" x14ac:dyDescent="0.3">
      <c r="A1292">
        <v>327</v>
      </c>
      <c r="C1292">
        <v>1307</v>
      </c>
      <c r="D1292" s="1">
        <v>44916</v>
      </c>
      <c r="E1292">
        <v>32400</v>
      </c>
      <c r="F1292">
        <v>6</v>
      </c>
      <c r="G1292">
        <v>11</v>
      </c>
      <c r="H1292">
        <v>54</v>
      </c>
      <c r="I1292" t="str">
        <f>_xlfn.XLOOKUP(ohrm_timesheet_item[[#This Row],[employee_id]],hs_hr_employee[emp_number],hs_hr_employee[Employee Name],"NF",0,1)</f>
        <v>x_Ajit Singh</v>
      </c>
      <c r="J1292" t="str">
        <f>_xlfn.XLOOKUP(ohrm_timesheet_item[[#This Row],[project_id]],ohrm_project[project_id],ohrm_project[name],"NF",0,1)</f>
        <v>C210701-P2 [AMERICANA-Phase2]</v>
      </c>
      <c r="K1292" t="str">
        <f>_xlfn.XLOOKUP(ohrm_timesheet_item[[#This Row],[activity_id]],ohrm_project_activity[activity_id],ohrm_project_activity[name],"NF",0,1)</f>
        <v>Development</v>
      </c>
      <c r="L1292" s="5">
        <f>ohrm_timesheet_item[[#This Row],[duration]]/60/60</f>
        <v>9</v>
      </c>
      <c r="AM1292" s="5"/>
      <c r="AN1292" s="5"/>
      <c r="AO1292" s="5"/>
      <c r="AP1292" s="5"/>
      <c r="AZ1292"/>
      <c r="BA1292"/>
      <c r="BB1292"/>
      <c r="BC1292"/>
    </row>
    <row r="1293" spans="1:55" x14ac:dyDescent="0.3">
      <c r="A1293">
        <v>327</v>
      </c>
      <c r="C1293">
        <v>1308</v>
      </c>
      <c r="D1293" s="1">
        <v>44917</v>
      </c>
      <c r="E1293">
        <v>32400</v>
      </c>
      <c r="F1293">
        <v>6</v>
      </c>
      <c r="G1293">
        <v>11</v>
      </c>
      <c r="H1293">
        <v>54</v>
      </c>
      <c r="I1293" t="str">
        <f>_xlfn.XLOOKUP(ohrm_timesheet_item[[#This Row],[employee_id]],hs_hr_employee[emp_number],hs_hr_employee[Employee Name],"NF",0,1)</f>
        <v>x_Ajit Singh</v>
      </c>
      <c r="J1293" t="str">
        <f>_xlfn.XLOOKUP(ohrm_timesheet_item[[#This Row],[project_id]],ohrm_project[project_id],ohrm_project[name],"NF",0,1)</f>
        <v>C210701-P2 [AMERICANA-Phase2]</v>
      </c>
      <c r="K1293" t="str">
        <f>_xlfn.XLOOKUP(ohrm_timesheet_item[[#This Row],[activity_id]],ohrm_project_activity[activity_id],ohrm_project_activity[name],"NF",0,1)</f>
        <v>Development</v>
      </c>
      <c r="L1293" s="5">
        <f>ohrm_timesheet_item[[#This Row],[duration]]/60/60</f>
        <v>9</v>
      </c>
      <c r="AM1293" s="5"/>
      <c r="AN1293" s="5"/>
      <c r="AO1293" s="5"/>
      <c r="AP1293" s="5"/>
      <c r="AZ1293"/>
      <c r="BA1293"/>
      <c r="BB1293"/>
      <c r="BC1293"/>
    </row>
    <row r="1294" spans="1:55" x14ac:dyDescent="0.3">
      <c r="A1294">
        <v>327</v>
      </c>
      <c r="C1294">
        <v>1309</v>
      </c>
      <c r="D1294" s="1">
        <v>44918</v>
      </c>
      <c r="E1294">
        <v>32400</v>
      </c>
      <c r="F1294">
        <v>6</v>
      </c>
      <c r="G1294">
        <v>11</v>
      </c>
      <c r="H1294">
        <v>54</v>
      </c>
      <c r="I1294" t="str">
        <f>_xlfn.XLOOKUP(ohrm_timesheet_item[[#This Row],[employee_id]],hs_hr_employee[emp_number],hs_hr_employee[Employee Name],"NF",0,1)</f>
        <v>x_Ajit Singh</v>
      </c>
      <c r="J1294" t="str">
        <f>_xlfn.XLOOKUP(ohrm_timesheet_item[[#This Row],[project_id]],ohrm_project[project_id],ohrm_project[name],"NF",0,1)</f>
        <v>C210701-P2 [AMERICANA-Phase2]</v>
      </c>
      <c r="K1294" t="str">
        <f>_xlfn.XLOOKUP(ohrm_timesheet_item[[#This Row],[activity_id]],ohrm_project_activity[activity_id],ohrm_project_activity[name],"NF",0,1)</f>
        <v>Development</v>
      </c>
      <c r="L1294" s="5">
        <f>ohrm_timesheet_item[[#This Row],[duration]]/60/60</f>
        <v>9</v>
      </c>
      <c r="AM1294" s="5"/>
      <c r="AN1294" s="5"/>
      <c r="AO1294" s="5"/>
      <c r="AP1294" s="5"/>
      <c r="AZ1294"/>
      <c r="BA1294"/>
      <c r="BB1294"/>
      <c r="BC1294"/>
    </row>
    <row r="1295" spans="1:55" x14ac:dyDescent="0.3">
      <c r="A1295">
        <v>326</v>
      </c>
      <c r="C1295">
        <v>1310</v>
      </c>
      <c r="D1295" s="1">
        <v>44921</v>
      </c>
      <c r="E1295">
        <v>32400</v>
      </c>
      <c r="F1295">
        <v>6</v>
      </c>
      <c r="G1295">
        <v>11</v>
      </c>
      <c r="H1295">
        <v>54</v>
      </c>
      <c r="I1295" t="str">
        <f>_xlfn.XLOOKUP(ohrm_timesheet_item[[#This Row],[employee_id]],hs_hr_employee[emp_number],hs_hr_employee[Employee Name],"NF",0,1)</f>
        <v>x_Ajit Singh</v>
      </c>
      <c r="J1295" t="str">
        <f>_xlfn.XLOOKUP(ohrm_timesheet_item[[#This Row],[project_id]],ohrm_project[project_id],ohrm_project[name],"NF",0,1)</f>
        <v>C210701-P2 [AMERICANA-Phase2]</v>
      </c>
      <c r="K1295" t="str">
        <f>_xlfn.XLOOKUP(ohrm_timesheet_item[[#This Row],[activity_id]],ohrm_project_activity[activity_id],ohrm_project_activity[name],"NF",0,1)</f>
        <v>Development</v>
      </c>
      <c r="L1295" s="5">
        <f>ohrm_timesheet_item[[#This Row],[duration]]/60/60</f>
        <v>9</v>
      </c>
      <c r="AM1295" s="5"/>
      <c r="AN1295" s="5"/>
      <c r="AO1295" s="5"/>
      <c r="AP1295" s="5"/>
      <c r="AZ1295"/>
      <c r="BA1295"/>
      <c r="BB1295"/>
      <c r="BC1295"/>
    </row>
    <row r="1296" spans="1:55" x14ac:dyDescent="0.3">
      <c r="A1296">
        <v>326</v>
      </c>
      <c r="C1296">
        <v>1311</v>
      </c>
      <c r="D1296" s="1">
        <v>44922</v>
      </c>
      <c r="E1296">
        <v>32400</v>
      </c>
      <c r="F1296">
        <v>6</v>
      </c>
      <c r="G1296">
        <v>11</v>
      </c>
      <c r="H1296">
        <v>54</v>
      </c>
      <c r="I1296" t="str">
        <f>_xlfn.XLOOKUP(ohrm_timesheet_item[[#This Row],[employee_id]],hs_hr_employee[emp_number],hs_hr_employee[Employee Name],"NF",0,1)</f>
        <v>x_Ajit Singh</v>
      </c>
      <c r="J1296" t="str">
        <f>_xlfn.XLOOKUP(ohrm_timesheet_item[[#This Row],[project_id]],ohrm_project[project_id],ohrm_project[name],"NF",0,1)</f>
        <v>C210701-P2 [AMERICANA-Phase2]</v>
      </c>
      <c r="K1296" t="str">
        <f>_xlfn.XLOOKUP(ohrm_timesheet_item[[#This Row],[activity_id]],ohrm_project_activity[activity_id],ohrm_project_activity[name],"NF",0,1)</f>
        <v>Development</v>
      </c>
      <c r="L1296" s="5">
        <f>ohrm_timesheet_item[[#This Row],[duration]]/60/60</f>
        <v>9</v>
      </c>
      <c r="AM1296" s="5"/>
      <c r="AN1296" s="5"/>
      <c r="AO1296" s="5"/>
      <c r="AP1296" s="5"/>
      <c r="AZ1296"/>
      <c r="BA1296"/>
      <c r="BB1296"/>
      <c r="BC1296"/>
    </row>
    <row r="1297" spans="1:55" x14ac:dyDescent="0.3">
      <c r="A1297">
        <v>326</v>
      </c>
      <c r="C1297">
        <v>1312</v>
      </c>
      <c r="D1297" s="1">
        <v>44923</v>
      </c>
      <c r="E1297">
        <v>32400</v>
      </c>
      <c r="F1297">
        <v>6</v>
      </c>
      <c r="G1297">
        <v>11</v>
      </c>
      <c r="H1297">
        <v>54</v>
      </c>
      <c r="I1297" t="str">
        <f>_xlfn.XLOOKUP(ohrm_timesheet_item[[#This Row],[employee_id]],hs_hr_employee[emp_number],hs_hr_employee[Employee Name],"NF",0,1)</f>
        <v>x_Ajit Singh</v>
      </c>
      <c r="J1297" t="str">
        <f>_xlfn.XLOOKUP(ohrm_timesheet_item[[#This Row],[project_id]],ohrm_project[project_id],ohrm_project[name],"NF",0,1)</f>
        <v>C210701-P2 [AMERICANA-Phase2]</v>
      </c>
      <c r="K1297" t="str">
        <f>_xlfn.XLOOKUP(ohrm_timesheet_item[[#This Row],[activity_id]],ohrm_project_activity[activity_id],ohrm_project_activity[name],"NF",0,1)</f>
        <v>Development</v>
      </c>
      <c r="L1297" s="5">
        <f>ohrm_timesheet_item[[#This Row],[duration]]/60/60</f>
        <v>9</v>
      </c>
      <c r="AM1297" s="5"/>
      <c r="AN1297" s="5"/>
      <c r="AO1297" s="5"/>
      <c r="AP1297" s="5"/>
      <c r="AZ1297"/>
      <c r="BA1297"/>
      <c r="BB1297"/>
      <c r="BC1297"/>
    </row>
    <row r="1298" spans="1:55" x14ac:dyDescent="0.3">
      <c r="A1298">
        <v>326</v>
      </c>
      <c r="C1298">
        <v>1313</v>
      </c>
      <c r="D1298" s="1">
        <v>44924</v>
      </c>
      <c r="E1298">
        <v>32400</v>
      </c>
      <c r="F1298">
        <v>6</v>
      </c>
      <c r="G1298">
        <v>11</v>
      </c>
      <c r="H1298">
        <v>54</v>
      </c>
      <c r="I1298" t="str">
        <f>_xlfn.XLOOKUP(ohrm_timesheet_item[[#This Row],[employee_id]],hs_hr_employee[emp_number],hs_hr_employee[Employee Name],"NF",0,1)</f>
        <v>x_Ajit Singh</v>
      </c>
      <c r="J1298" t="str">
        <f>_xlfn.XLOOKUP(ohrm_timesheet_item[[#This Row],[project_id]],ohrm_project[project_id],ohrm_project[name],"NF",0,1)</f>
        <v>C210701-P2 [AMERICANA-Phase2]</v>
      </c>
      <c r="K1298" t="str">
        <f>_xlfn.XLOOKUP(ohrm_timesheet_item[[#This Row],[activity_id]],ohrm_project_activity[activity_id],ohrm_project_activity[name],"NF",0,1)</f>
        <v>Development</v>
      </c>
      <c r="L1298" s="5">
        <f>ohrm_timesheet_item[[#This Row],[duration]]/60/60</f>
        <v>9</v>
      </c>
      <c r="AM1298" s="5"/>
      <c r="AN1298" s="5"/>
      <c r="AO1298" s="5"/>
      <c r="AP1298" s="5"/>
      <c r="AZ1298"/>
      <c r="BA1298"/>
      <c r="BB1298"/>
      <c r="BC1298"/>
    </row>
    <row r="1299" spans="1:55" x14ac:dyDescent="0.3">
      <c r="A1299">
        <v>326</v>
      </c>
      <c r="C1299">
        <v>1314</v>
      </c>
      <c r="D1299" s="1">
        <v>44925</v>
      </c>
      <c r="E1299">
        <v>32400</v>
      </c>
      <c r="F1299">
        <v>6</v>
      </c>
      <c r="G1299">
        <v>11</v>
      </c>
      <c r="H1299">
        <v>54</v>
      </c>
      <c r="I1299" t="str">
        <f>_xlfn.XLOOKUP(ohrm_timesheet_item[[#This Row],[employee_id]],hs_hr_employee[emp_number],hs_hr_employee[Employee Name],"NF",0,1)</f>
        <v>x_Ajit Singh</v>
      </c>
      <c r="J1299" t="str">
        <f>_xlfn.XLOOKUP(ohrm_timesheet_item[[#This Row],[project_id]],ohrm_project[project_id],ohrm_project[name],"NF",0,1)</f>
        <v>C210701-P2 [AMERICANA-Phase2]</v>
      </c>
      <c r="K1299" t="str">
        <f>_xlfn.XLOOKUP(ohrm_timesheet_item[[#This Row],[activity_id]],ohrm_project_activity[activity_id],ohrm_project_activity[name],"NF",0,1)</f>
        <v>Development</v>
      </c>
      <c r="L1299" s="5">
        <f>ohrm_timesheet_item[[#This Row],[duration]]/60/60</f>
        <v>9</v>
      </c>
      <c r="AM1299" s="5"/>
      <c r="AN1299" s="5"/>
      <c r="AO1299" s="5"/>
      <c r="AP1299" s="5"/>
      <c r="AZ1299"/>
      <c r="BA1299"/>
      <c r="BB1299"/>
      <c r="BC1299"/>
    </row>
    <row r="1300" spans="1:55" x14ac:dyDescent="0.3">
      <c r="A1300">
        <v>330</v>
      </c>
      <c r="C1300">
        <v>1315</v>
      </c>
      <c r="D1300" s="1">
        <v>44924</v>
      </c>
      <c r="E1300">
        <v>14400</v>
      </c>
      <c r="F1300">
        <v>2</v>
      </c>
      <c r="G1300">
        <v>15</v>
      </c>
      <c r="H1300">
        <v>11</v>
      </c>
      <c r="I1300" t="str">
        <f>_xlfn.XLOOKUP(ohrm_timesheet_item[[#This Row],[employee_id]],hs_hr_employee[emp_number],hs_hr_employee[Employee Name],"NF",0,1)</f>
        <v>Gaurav Kokcha</v>
      </c>
      <c r="J1300" t="str">
        <f>_xlfn.XLOOKUP(ohrm_timesheet_item[[#This Row],[project_id]],ohrm_project[project_id],ohrm_project[name],"NF",0,1)</f>
        <v>Z210101-TEQMANTRA-ORG</v>
      </c>
      <c r="K1300" t="str">
        <f>_xlfn.XLOOKUP(ohrm_timesheet_item[[#This Row],[activity_id]],ohrm_project_activity[activity_id],ohrm_project_activity[name],"NF",0,1)</f>
        <v>Training</v>
      </c>
      <c r="L1300" s="5">
        <f>ohrm_timesheet_item[[#This Row],[duration]]/60/60</f>
        <v>4</v>
      </c>
      <c r="AM1300" s="5"/>
      <c r="AN1300" s="5"/>
      <c r="AO1300" s="5"/>
      <c r="AP1300" s="5"/>
      <c r="AZ1300"/>
      <c r="BA1300"/>
      <c r="BB1300"/>
      <c r="BC1300"/>
    </row>
    <row r="1301" spans="1:55" x14ac:dyDescent="0.3">
      <c r="A1301">
        <v>330</v>
      </c>
      <c r="C1301">
        <v>1316</v>
      </c>
      <c r="D1301" s="1">
        <v>44925</v>
      </c>
      <c r="E1301">
        <v>25200</v>
      </c>
      <c r="F1301">
        <v>2</v>
      </c>
      <c r="G1301">
        <v>15</v>
      </c>
      <c r="H1301">
        <v>11</v>
      </c>
      <c r="I1301" t="str">
        <f>_xlfn.XLOOKUP(ohrm_timesheet_item[[#This Row],[employee_id]],hs_hr_employee[emp_number],hs_hr_employee[Employee Name],"NF",0,1)</f>
        <v>Gaurav Kokcha</v>
      </c>
      <c r="J1301" t="str">
        <f>_xlfn.XLOOKUP(ohrm_timesheet_item[[#This Row],[project_id]],ohrm_project[project_id],ohrm_project[name],"NF",0,1)</f>
        <v>Z210101-TEQMANTRA-ORG</v>
      </c>
      <c r="K1301" t="str">
        <f>_xlfn.XLOOKUP(ohrm_timesheet_item[[#This Row],[activity_id]],ohrm_project_activity[activity_id],ohrm_project_activity[name],"NF",0,1)</f>
        <v>Training</v>
      </c>
      <c r="L1301" s="5">
        <f>ohrm_timesheet_item[[#This Row],[duration]]/60/60</f>
        <v>7</v>
      </c>
      <c r="AM1301" s="5"/>
      <c r="AN1301" s="5"/>
      <c r="AO1301" s="5"/>
      <c r="AP1301" s="5"/>
      <c r="AZ1301"/>
      <c r="BA1301"/>
      <c r="BB1301"/>
      <c r="BC1301"/>
    </row>
    <row r="1302" spans="1:55" x14ac:dyDescent="0.3">
      <c r="A1302">
        <v>330</v>
      </c>
      <c r="C1302">
        <v>1317</v>
      </c>
      <c r="D1302" s="1">
        <v>44924</v>
      </c>
      <c r="E1302">
        <v>18000</v>
      </c>
      <c r="F1302">
        <v>2</v>
      </c>
      <c r="G1302">
        <v>15</v>
      </c>
      <c r="H1302">
        <v>58</v>
      </c>
      <c r="I1302" t="str">
        <f>_xlfn.XLOOKUP(ohrm_timesheet_item[[#This Row],[employee_id]],hs_hr_employee[emp_number],hs_hr_employee[Employee Name],"NF",0,1)</f>
        <v>Gaurav Kokcha</v>
      </c>
      <c r="J1302" t="str">
        <f>_xlfn.XLOOKUP(ohrm_timesheet_item[[#This Row],[project_id]],ohrm_project[project_id],ohrm_project[name],"NF",0,1)</f>
        <v>Z210101-TEQMANTRA-ORG</v>
      </c>
      <c r="K1302" t="str">
        <f>_xlfn.XLOOKUP(ohrm_timesheet_item[[#This Row],[activity_id]],ohrm_project_activity[activity_id],ohrm_project_activity[name],"NF",0,1)</f>
        <v>Staff Augmentation</v>
      </c>
      <c r="L1302" s="5">
        <f>ohrm_timesheet_item[[#This Row],[duration]]/60/60</f>
        <v>5</v>
      </c>
      <c r="AM1302" s="5"/>
      <c r="AN1302" s="5"/>
      <c r="AO1302" s="5"/>
      <c r="AP1302" s="5"/>
      <c r="AZ1302"/>
      <c r="BA1302"/>
      <c r="BB1302"/>
      <c r="BC1302"/>
    </row>
    <row r="1303" spans="1:55" x14ac:dyDescent="0.3">
      <c r="A1303">
        <v>330</v>
      </c>
      <c r="C1303">
        <v>1318</v>
      </c>
      <c r="D1303" s="1">
        <v>44925</v>
      </c>
      <c r="E1303">
        <v>7200</v>
      </c>
      <c r="F1303">
        <v>2</v>
      </c>
      <c r="G1303">
        <v>15</v>
      </c>
      <c r="H1303">
        <v>58</v>
      </c>
      <c r="I1303" t="str">
        <f>_xlfn.XLOOKUP(ohrm_timesheet_item[[#This Row],[employee_id]],hs_hr_employee[emp_number],hs_hr_employee[Employee Name],"NF",0,1)</f>
        <v>Gaurav Kokcha</v>
      </c>
      <c r="J1303" t="str">
        <f>_xlfn.XLOOKUP(ohrm_timesheet_item[[#This Row],[project_id]],ohrm_project[project_id],ohrm_project[name],"NF",0,1)</f>
        <v>Z210101-TEQMANTRA-ORG</v>
      </c>
      <c r="K1303" t="str">
        <f>_xlfn.XLOOKUP(ohrm_timesheet_item[[#This Row],[activity_id]],ohrm_project_activity[activity_id],ohrm_project_activity[name],"NF",0,1)</f>
        <v>Staff Augmentation</v>
      </c>
      <c r="L1303" s="5">
        <f>ohrm_timesheet_item[[#This Row],[duration]]/60/60</f>
        <v>2</v>
      </c>
      <c r="AM1303" s="5"/>
      <c r="AN1303" s="5"/>
      <c r="AO1303" s="5"/>
      <c r="AP1303" s="5"/>
      <c r="AZ1303"/>
      <c r="BA1303"/>
      <c r="BB1303"/>
      <c r="BC1303"/>
    </row>
    <row r="1304" spans="1:55" x14ac:dyDescent="0.3">
      <c r="A1304">
        <v>339</v>
      </c>
      <c r="C1304">
        <v>1319</v>
      </c>
      <c r="D1304" s="1">
        <v>44928</v>
      </c>
      <c r="E1304">
        <v>21600</v>
      </c>
      <c r="F1304">
        <v>2</v>
      </c>
      <c r="G1304">
        <v>15</v>
      </c>
      <c r="H1304">
        <v>58</v>
      </c>
      <c r="I1304" t="str">
        <f>_xlfn.XLOOKUP(ohrm_timesheet_item[[#This Row],[employee_id]],hs_hr_employee[emp_number],hs_hr_employee[Employee Name],"NF",0,1)</f>
        <v>Gaurav Kokcha</v>
      </c>
      <c r="J1304" t="str">
        <f>_xlfn.XLOOKUP(ohrm_timesheet_item[[#This Row],[project_id]],ohrm_project[project_id],ohrm_project[name],"NF",0,1)</f>
        <v>Z210101-TEQMANTRA-ORG</v>
      </c>
      <c r="K1304" t="str">
        <f>_xlfn.XLOOKUP(ohrm_timesheet_item[[#This Row],[activity_id]],ohrm_project_activity[activity_id],ohrm_project_activity[name],"NF",0,1)</f>
        <v>Staff Augmentation</v>
      </c>
      <c r="L1304" s="5">
        <f>ohrm_timesheet_item[[#This Row],[duration]]/60/60</f>
        <v>6</v>
      </c>
      <c r="AM1304" s="5"/>
      <c r="AN1304" s="5"/>
      <c r="AO1304" s="5"/>
      <c r="AP1304" s="5"/>
      <c r="AZ1304"/>
      <c r="BA1304"/>
      <c r="BB1304"/>
      <c r="BC1304"/>
    </row>
    <row r="1305" spans="1:55" x14ac:dyDescent="0.3">
      <c r="A1305">
        <v>339</v>
      </c>
      <c r="C1305">
        <v>1320</v>
      </c>
      <c r="D1305" s="1">
        <v>44929</v>
      </c>
      <c r="E1305">
        <v>14400</v>
      </c>
      <c r="F1305">
        <v>2</v>
      </c>
      <c r="G1305">
        <v>15</v>
      </c>
      <c r="H1305">
        <v>58</v>
      </c>
      <c r="I1305" t="str">
        <f>_xlfn.XLOOKUP(ohrm_timesheet_item[[#This Row],[employee_id]],hs_hr_employee[emp_number],hs_hr_employee[Employee Name],"NF",0,1)</f>
        <v>Gaurav Kokcha</v>
      </c>
      <c r="J1305" t="str">
        <f>_xlfn.XLOOKUP(ohrm_timesheet_item[[#This Row],[project_id]],ohrm_project[project_id],ohrm_project[name],"NF",0,1)</f>
        <v>Z210101-TEQMANTRA-ORG</v>
      </c>
      <c r="K1305" t="str">
        <f>_xlfn.XLOOKUP(ohrm_timesheet_item[[#This Row],[activity_id]],ohrm_project_activity[activity_id],ohrm_project_activity[name],"NF",0,1)</f>
        <v>Staff Augmentation</v>
      </c>
      <c r="L1305" s="5">
        <f>ohrm_timesheet_item[[#This Row],[duration]]/60/60</f>
        <v>4</v>
      </c>
      <c r="AM1305" s="5"/>
      <c r="AN1305" s="5"/>
      <c r="AO1305" s="5"/>
      <c r="AP1305" s="5"/>
      <c r="AZ1305"/>
      <c r="BA1305"/>
      <c r="BB1305"/>
      <c r="BC1305"/>
    </row>
    <row r="1306" spans="1:55" x14ac:dyDescent="0.3">
      <c r="A1306">
        <v>339</v>
      </c>
      <c r="C1306">
        <v>1321</v>
      </c>
      <c r="D1306" s="1">
        <v>44930</v>
      </c>
      <c r="E1306">
        <v>10800</v>
      </c>
      <c r="F1306">
        <v>2</v>
      </c>
      <c r="G1306">
        <v>15</v>
      </c>
      <c r="H1306">
        <v>58</v>
      </c>
      <c r="I1306" t="str">
        <f>_xlfn.XLOOKUP(ohrm_timesheet_item[[#This Row],[employee_id]],hs_hr_employee[emp_number],hs_hr_employee[Employee Name],"NF",0,1)</f>
        <v>Gaurav Kokcha</v>
      </c>
      <c r="J1306" t="str">
        <f>_xlfn.XLOOKUP(ohrm_timesheet_item[[#This Row],[project_id]],ohrm_project[project_id],ohrm_project[name],"NF",0,1)</f>
        <v>Z210101-TEQMANTRA-ORG</v>
      </c>
      <c r="K1306" t="str">
        <f>_xlfn.XLOOKUP(ohrm_timesheet_item[[#This Row],[activity_id]],ohrm_project_activity[activity_id],ohrm_project_activity[name],"NF",0,1)</f>
        <v>Staff Augmentation</v>
      </c>
      <c r="L1306" s="5">
        <f>ohrm_timesheet_item[[#This Row],[duration]]/60/60</f>
        <v>3</v>
      </c>
      <c r="AM1306" s="5"/>
      <c r="AN1306" s="5"/>
      <c r="AO1306" s="5"/>
      <c r="AP1306" s="5"/>
      <c r="AZ1306"/>
      <c r="BA1306"/>
      <c r="BB1306"/>
      <c r="BC1306"/>
    </row>
    <row r="1307" spans="1:55" x14ac:dyDescent="0.3">
      <c r="A1307">
        <v>339</v>
      </c>
      <c r="C1307">
        <v>1322</v>
      </c>
      <c r="D1307" s="1">
        <v>44931</v>
      </c>
      <c r="E1307">
        <v>18000</v>
      </c>
      <c r="F1307">
        <v>2</v>
      </c>
      <c r="G1307">
        <v>15</v>
      </c>
      <c r="H1307">
        <v>58</v>
      </c>
      <c r="I1307" t="str">
        <f>_xlfn.XLOOKUP(ohrm_timesheet_item[[#This Row],[employee_id]],hs_hr_employee[emp_number],hs_hr_employee[Employee Name],"NF",0,1)</f>
        <v>Gaurav Kokcha</v>
      </c>
      <c r="J1307" t="str">
        <f>_xlfn.XLOOKUP(ohrm_timesheet_item[[#This Row],[project_id]],ohrm_project[project_id],ohrm_project[name],"NF",0,1)</f>
        <v>Z210101-TEQMANTRA-ORG</v>
      </c>
      <c r="K1307" t="str">
        <f>_xlfn.XLOOKUP(ohrm_timesheet_item[[#This Row],[activity_id]],ohrm_project_activity[activity_id],ohrm_project_activity[name],"NF",0,1)</f>
        <v>Staff Augmentation</v>
      </c>
      <c r="L1307" s="5">
        <f>ohrm_timesheet_item[[#This Row],[duration]]/60/60</f>
        <v>5</v>
      </c>
      <c r="AM1307" s="5"/>
      <c r="AN1307" s="5"/>
      <c r="AO1307" s="5"/>
      <c r="AP1307" s="5"/>
      <c r="AZ1307"/>
      <c r="BA1307"/>
      <c r="BB1307"/>
      <c r="BC1307"/>
    </row>
    <row r="1308" spans="1:55" x14ac:dyDescent="0.3">
      <c r="A1308">
        <v>339</v>
      </c>
      <c r="C1308">
        <v>1323</v>
      </c>
      <c r="D1308" s="1">
        <v>44932</v>
      </c>
      <c r="E1308">
        <v>7200</v>
      </c>
      <c r="F1308">
        <v>2</v>
      </c>
      <c r="G1308">
        <v>15</v>
      </c>
      <c r="H1308">
        <v>58</v>
      </c>
      <c r="I1308" t="str">
        <f>_xlfn.XLOOKUP(ohrm_timesheet_item[[#This Row],[employee_id]],hs_hr_employee[emp_number],hs_hr_employee[Employee Name],"NF",0,1)</f>
        <v>Gaurav Kokcha</v>
      </c>
      <c r="J1308" t="str">
        <f>_xlfn.XLOOKUP(ohrm_timesheet_item[[#This Row],[project_id]],ohrm_project[project_id],ohrm_project[name],"NF",0,1)</f>
        <v>Z210101-TEQMANTRA-ORG</v>
      </c>
      <c r="K1308" t="str">
        <f>_xlfn.XLOOKUP(ohrm_timesheet_item[[#This Row],[activity_id]],ohrm_project_activity[activity_id],ohrm_project_activity[name],"NF",0,1)</f>
        <v>Staff Augmentation</v>
      </c>
      <c r="L1308" s="5">
        <f>ohrm_timesheet_item[[#This Row],[duration]]/60/60</f>
        <v>2</v>
      </c>
      <c r="AM1308" s="5"/>
      <c r="AN1308" s="5"/>
      <c r="AO1308" s="5"/>
      <c r="AP1308" s="5"/>
      <c r="AZ1308"/>
      <c r="BA1308"/>
      <c r="BB1308"/>
      <c r="BC1308"/>
    </row>
    <row r="1309" spans="1:55" x14ac:dyDescent="0.3">
      <c r="A1309">
        <v>339</v>
      </c>
      <c r="C1309">
        <v>1324</v>
      </c>
      <c r="D1309" s="1">
        <v>44928</v>
      </c>
      <c r="E1309">
        <v>10800</v>
      </c>
      <c r="F1309">
        <v>2</v>
      </c>
      <c r="G1309">
        <v>15</v>
      </c>
      <c r="H1309">
        <v>11</v>
      </c>
      <c r="I1309" t="str">
        <f>_xlfn.XLOOKUP(ohrm_timesheet_item[[#This Row],[employee_id]],hs_hr_employee[emp_number],hs_hr_employee[Employee Name],"NF",0,1)</f>
        <v>Gaurav Kokcha</v>
      </c>
      <c r="J1309" t="str">
        <f>_xlfn.XLOOKUP(ohrm_timesheet_item[[#This Row],[project_id]],ohrm_project[project_id],ohrm_project[name],"NF",0,1)</f>
        <v>Z210101-TEQMANTRA-ORG</v>
      </c>
      <c r="K1309" t="str">
        <f>_xlfn.XLOOKUP(ohrm_timesheet_item[[#This Row],[activity_id]],ohrm_project_activity[activity_id],ohrm_project_activity[name],"NF",0,1)</f>
        <v>Training</v>
      </c>
      <c r="L1309" s="5">
        <f>ohrm_timesheet_item[[#This Row],[duration]]/60/60</f>
        <v>3</v>
      </c>
      <c r="AM1309" s="5"/>
      <c r="AN1309" s="5"/>
      <c r="AO1309" s="5"/>
      <c r="AP1309" s="5"/>
      <c r="AZ1309"/>
      <c r="BA1309"/>
      <c r="BB1309"/>
      <c r="BC1309"/>
    </row>
    <row r="1310" spans="1:55" x14ac:dyDescent="0.3">
      <c r="A1310">
        <v>339</v>
      </c>
      <c r="C1310">
        <v>1325</v>
      </c>
      <c r="D1310" s="1">
        <v>44929</v>
      </c>
      <c r="E1310">
        <v>18000</v>
      </c>
      <c r="F1310">
        <v>2</v>
      </c>
      <c r="G1310">
        <v>15</v>
      </c>
      <c r="H1310">
        <v>11</v>
      </c>
      <c r="I1310" t="str">
        <f>_xlfn.XLOOKUP(ohrm_timesheet_item[[#This Row],[employee_id]],hs_hr_employee[emp_number],hs_hr_employee[Employee Name],"NF",0,1)</f>
        <v>Gaurav Kokcha</v>
      </c>
      <c r="J1310" t="str">
        <f>_xlfn.XLOOKUP(ohrm_timesheet_item[[#This Row],[project_id]],ohrm_project[project_id],ohrm_project[name],"NF",0,1)</f>
        <v>Z210101-TEQMANTRA-ORG</v>
      </c>
      <c r="K1310" t="str">
        <f>_xlfn.XLOOKUP(ohrm_timesheet_item[[#This Row],[activity_id]],ohrm_project_activity[activity_id],ohrm_project_activity[name],"NF",0,1)</f>
        <v>Training</v>
      </c>
      <c r="L1310" s="5">
        <f>ohrm_timesheet_item[[#This Row],[duration]]/60/60</f>
        <v>5</v>
      </c>
      <c r="AM1310" s="5"/>
      <c r="AN1310" s="5"/>
      <c r="AO1310" s="5"/>
      <c r="AP1310" s="5"/>
      <c r="AZ1310"/>
      <c r="BA1310"/>
      <c r="BB1310"/>
      <c r="BC1310"/>
    </row>
    <row r="1311" spans="1:55" x14ac:dyDescent="0.3">
      <c r="A1311">
        <v>339</v>
      </c>
      <c r="C1311">
        <v>1326</v>
      </c>
      <c r="D1311" s="1">
        <v>44930</v>
      </c>
      <c r="E1311">
        <v>21600</v>
      </c>
      <c r="F1311">
        <v>2</v>
      </c>
      <c r="G1311">
        <v>15</v>
      </c>
      <c r="H1311">
        <v>11</v>
      </c>
      <c r="I1311" t="str">
        <f>_xlfn.XLOOKUP(ohrm_timesheet_item[[#This Row],[employee_id]],hs_hr_employee[emp_number],hs_hr_employee[Employee Name],"NF",0,1)</f>
        <v>Gaurav Kokcha</v>
      </c>
      <c r="J1311" t="str">
        <f>_xlfn.XLOOKUP(ohrm_timesheet_item[[#This Row],[project_id]],ohrm_project[project_id],ohrm_project[name],"NF",0,1)</f>
        <v>Z210101-TEQMANTRA-ORG</v>
      </c>
      <c r="K1311" t="str">
        <f>_xlfn.XLOOKUP(ohrm_timesheet_item[[#This Row],[activity_id]],ohrm_project_activity[activity_id],ohrm_project_activity[name],"NF",0,1)</f>
        <v>Training</v>
      </c>
      <c r="L1311" s="5">
        <f>ohrm_timesheet_item[[#This Row],[duration]]/60/60</f>
        <v>6</v>
      </c>
      <c r="AM1311" s="5"/>
      <c r="AN1311" s="5"/>
      <c r="AO1311" s="5"/>
      <c r="AP1311" s="5"/>
      <c r="AZ1311"/>
      <c r="BA1311"/>
      <c r="BB1311"/>
      <c r="BC1311"/>
    </row>
    <row r="1312" spans="1:55" x14ac:dyDescent="0.3">
      <c r="A1312">
        <v>339</v>
      </c>
      <c r="C1312">
        <v>1327</v>
      </c>
      <c r="D1312" s="1">
        <v>44931</v>
      </c>
      <c r="E1312">
        <v>14400</v>
      </c>
      <c r="F1312">
        <v>2</v>
      </c>
      <c r="G1312">
        <v>15</v>
      </c>
      <c r="H1312">
        <v>11</v>
      </c>
      <c r="I1312" t="str">
        <f>_xlfn.XLOOKUP(ohrm_timesheet_item[[#This Row],[employee_id]],hs_hr_employee[emp_number],hs_hr_employee[Employee Name],"NF",0,1)</f>
        <v>Gaurav Kokcha</v>
      </c>
      <c r="J1312" t="str">
        <f>_xlfn.XLOOKUP(ohrm_timesheet_item[[#This Row],[project_id]],ohrm_project[project_id],ohrm_project[name],"NF",0,1)</f>
        <v>Z210101-TEQMANTRA-ORG</v>
      </c>
      <c r="K1312" t="str">
        <f>_xlfn.XLOOKUP(ohrm_timesheet_item[[#This Row],[activity_id]],ohrm_project_activity[activity_id],ohrm_project_activity[name],"NF",0,1)</f>
        <v>Training</v>
      </c>
      <c r="L1312" s="5">
        <f>ohrm_timesheet_item[[#This Row],[duration]]/60/60</f>
        <v>4</v>
      </c>
      <c r="AM1312" s="5"/>
      <c r="AN1312" s="5"/>
      <c r="AO1312" s="5"/>
      <c r="AP1312" s="5"/>
      <c r="AZ1312"/>
      <c r="BA1312"/>
      <c r="BB1312"/>
      <c r="BC1312"/>
    </row>
    <row r="1313" spans="1:55" x14ac:dyDescent="0.3">
      <c r="A1313">
        <v>339</v>
      </c>
      <c r="C1313">
        <v>1328</v>
      </c>
      <c r="D1313" s="1">
        <v>44932</v>
      </c>
      <c r="E1313">
        <v>25200</v>
      </c>
      <c r="F1313">
        <v>2</v>
      </c>
      <c r="G1313">
        <v>15</v>
      </c>
      <c r="H1313">
        <v>11</v>
      </c>
      <c r="I1313" t="str">
        <f>_xlfn.XLOOKUP(ohrm_timesheet_item[[#This Row],[employee_id]],hs_hr_employee[emp_number],hs_hr_employee[Employee Name],"NF",0,1)</f>
        <v>Gaurav Kokcha</v>
      </c>
      <c r="J1313" t="str">
        <f>_xlfn.XLOOKUP(ohrm_timesheet_item[[#This Row],[project_id]],ohrm_project[project_id],ohrm_project[name],"NF",0,1)</f>
        <v>Z210101-TEQMANTRA-ORG</v>
      </c>
      <c r="K1313" t="str">
        <f>_xlfn.XLOOKUP(ohrm_timesheet_item[[#This Row],[activity_id]],ohrm_project_activity[activity_id],ohrm_project_activity[name],"NF",0,1)</f>
        <v>Training</v>
      </c>
      <c r="L1313" s="5">
        <f>ohrm_timesheet_item[[#This Row],[duration]]/60/60</f>
        <v>7</v>
      </c>
      <c r="AM1313" s="5"/>
      <c r="AN1313" s="5"/>
      <c r="AO1313" s="5"/>
      <c r="AP1313" s="5"/>
      <c r="AZ1313"/>
      <c r="BA1313"/>
      <c r="BB1313"/>
      <c r="BC1313"/>
    </row>
    <row r="1314" spans="1:55" x14ac:dyDescent="0.3">
      <c r="A1314">
        <v>338</v>
      </c>
      <c r="C1314">
        <v>1329</v>
      </c>
      <c r="D1314" s="1">
        <v>44935</v>
      </c>
      <c r="E1314">
        <v>10800</v>
      </c>
      <c r="F1314">
        <v>2</v>
      </c>
      <c r="G1314">
        <v>15</v>
      </c>
      <c r="H1314">
        <v>58</v>
      </c>
      <c r="I1314" t="str">
        <f>_xlfn.XLOOKUP(ohrm_timesheet_item[[#This Row],[employee_id]],hs_hr_employee[emp_number],hs_hr_employee[Employee Name],"NF",0,1)</f>
        <v>Gaurav Kokcha</v>
      </c>
      <c r="J1314" t="str">
        <f>_xlfn.XLOOKUP(ohrm_timesheet_item[[#This Row],[project_id]],ohrm_project[project_id],ohrm_project[name],"NF",0,1)</f>
        <v>Z210101-TEQMANTRA-ORG</v>
      </c>
      <c r="K1314" t="str">
        <f>_xlfn.XLOOKUP(ohrm_timesheet_item[[#This Row],[activity_id]],ohrm_project_activity[activity_id],ohrm_project_activity[name],"NF",0,1)</f>
        <v>Staff Augmentation</v>
      </c>
      <c r="L1314" s="5">
        <f>ohrm_timesheet_item[[#This Row],[duration]]/60/60</f>
        <v>3</v>
      </c>
      <c r="AM1314" s="5"/>
      <c r="AN1314" s="5"/>
      <c r="AO1314" s="5"/>
      <c r="AP1314" s="5"/>
      <c r="AZ1314"/>
      <c r="BA1314"/>
      <c r="BB1314"/>
      <c r="BC1314"/>
    </row>
    <row r="1315" spans="1:55" x14ac:dyDescent="0.3">
      <c r="A1315">
        <v>338</v>
      </c>
      <c r="C1315">
        <v>1330</v>
      </c>
      <c r="D1315" s="1">
        <v>44936</v>
      </c>
      <c r="E1315">
        <v>18000</v>
      </c>
      <c r="F1315">
        <v>2</v>
      </c>
      <c r="G1315">
        <v>15</v>
      </c>
      <c r="H1315">
        <v>58</v>
      </c>
      <c r="I1315" t="str">
        <f>_xlfn.XLOOKUP(ohrm_timesheet_item[[#This Row],[employee_id]],hs_hr_employee[emp_number],hs_hr_employee[Employee Name],"NF",0,1)</f>
        <v>Gaurav Kokcha</v>
      </c>
      <c r="J1315" t="str">
        <f>_xlfn.XLOOKUP(ohrm_timesheet_item[[#This Row],[project_id]],ohrm_project[project_id],ohrm_project[name],"NF",0,1)</f>
        <v>Z210101-TEQMANTRA-ORG</v>
      </c>
      <c r="K1315" t="str">
        <f>_xlfn.XLOOKUP(ohrm_timesheet_item[[#This Row],[activity_id]],ohrm_project_activity[activity_id],ohrm_project_activity[name],"NF",0,1)</f>
        <v>Staff Augmentation</v>
      </c>
      <c r="L1315" s="5">
        <f>ohrm_timesheet_item[[#This Row],[duration]]/60/60</f>
        <v>5</v>
      </c>
      <c r="AM1315" s="5"/>
      <c r="AN1315" s="5"/>
      <c r="AO1315" s="5"/>
      <c r="AP1315" s="5"/>
      <c r="AZ1315"/>
      <c r="BA1315"/>
      <c r="BB1315"/>
      <c r="BC1315"/>
    </row>
    <row r="1316" spans="1:55" x14ac:dyDescent="0.3">
      <c r="A1316">
        <v>338</v>
      </c>
      <c r="C1316">
        <v>1331</v>
      </c>
      <c r="D1316" s="1">
        <v>44935</v>
      </c>
      <c r="E1316">
        <v>21600</v>
      </c>
      <c r="F1316">
        <v>2</v>
      </c>
      <c r="G1316">
        <v>15</v>
      </c>
      <c r="H1316">
        <v>11</v>
      </c>
      <c r="I1316" t="str">
        <f>_xlfn.XLOOKUP(ohrm_timesheet_item[[#This Row],[employee_id]],hs_hr_employee[emp_number],hs_hr_employee[Employee Name],"NF",0,1)</f>
        <v>Gaurav Kokcha</v>
      </c>
      <c r="J1316" t="str">
        <f>_xlfn.XLOOKUP(ohrm_timesheet_item[[#This Row],[project_id]],ohrm_project[project_id],ohrm_project[name],"NF",0,1)</f>
        <v>Z210101-TEQMANTRA-ORG</v>
      </c>
      <c r="K1316" t="str">
        <f>_xlfn.XLOOKUP(ohrm_timesheet_item[[#This Row],[activity_id]],ohrm_project_activity[activity_id],ohrm_project_activity[name],"NF",0,1)</f>
        <v>Training</v>
      </c>
      <c r="L1316" s="5">
        <f>ohrm_timesheet_item[[#This Row],[duration]]/60/60</f>
        <v>6</v>
      </c>
      <c r="AM1316" s="5"/>
      <c r="AN1316" s="5"/>
      <c r="AO1316" s="5"/>
      <c r="AP1316" s="5"/>
      <c r="AZ1316"/>
      <c r="BA1316"/>
      <c r="BB1316"/>
      <c r="BC1316"/>
    </row>
    <row r="1317" spans="1:55" x14ac:dyDescent="0.3">
      <c r="A1317">
        <v>338</v>
      </c>
      <c r="C1317">
        <v>1332</v>
      </c>
      <c r="D1317" s="1">
        <v>44936</v>
      </c>
      <c r="E1317">
        <v>14400</v>
      </c>
      <c r="F1317">
        <v>2</v>
      </c>
      <c r="G1317">
        <v>15</v>
      </c>
      <c r="H1317">
        <v>11</v>
      </c>
      <c r="I1317" t="str">
        <f>_xlfn.XLOOKUP(ohrm_timesheet_item[[#This Row],[employee_id]],hs_hr_employee[emp_number],hs_hr_employee[Employee Name],"NF",0,1)</f>
        <v>Gaurav Kokcha</v>
      </c>
      <c r="J1317" t="str">
        <f>_xlfn.XLOOKUP(ohrm_timesheet_item[[#This Row],[project_id]],ohrm_project[project_id],ohrm_project[name],"NF",0,1)</f>
        <v>Z210101-TEQMANTRA-ORG</v>
      </c>
      <c r="K1317" t="str">
        <f>_xlfn.XLOOKUP(ohrm_timesheet_item[[#This Row],[activity_id]],ohrm_project_activity[activity_id],ohrm_project_activity[name],"NF",0,1)</f>
        <v>Training</v>
      </c>
      <c r="L1317" s="5">
        <f>ohrm_timesheet_item[[#This Row],[duration]]/60/60</f>
        <v>4</v>
      </c>
      <c r="AM1317" s="5"/>
      <c r="AN1317" s="5"/>
      <c r="AO1317" s="5"/>
      <c r="AP1317" s="5"/>
      <c r="AZ1317"/>
      <c r="BA1317"/>
      <c r="BB1317"/>
      <c r="BC1317"/>
    </row>
    <row r="1318" spans="1:55" x14ac:dyDescent="0.3">
      <c r="A1318">
        <v>343</v>
      </c>
      <c r="C1318">
        <v>1333</v>
      </c>
      <c r="D1318" s="1">
        <v>44942</v>
      </c>
      <c r="E1318">
        <v>0</v>
      </c>
      <c r="F1318">
        <v>2</v>
      </c>
      <c r="G1318">
        <v>15</v>
      </c>
      <c r="H1318">
        <v>58</v>
      </c>
      <c r="I1318" t="str">
        <f>_xlfn.XLOOKUP(ohrm_timesheet_item[[#This Row],[employee_id]],hs_hr_employee[emp_number],hs_hr_employee[Employee Name],"NF",0,1)</f>
        <v>Gaurav Kokcha</v>
      </c>
      <c r="J1318" t="str">
        <f>_xlfn.XLOOKUP(ohrm_timesheet_item[[#This Row],[project_id]],ohrm_project[project_id],ohrm_project[name],"NF",0,1)</f>
        <v>Z210101-TEQMANTRA-ORG</v>
      </c>
      <c r="K1318" t="str">
        <f>_xlfn.XLOOKUP(ohrm_timesheet_item[[#This Row],[activity_id]],ohrm_project_activity[activity_id],ohrm_project_activity[name],"NF",0,1)</f>
        <v>Staff Augmentation</v>
      </c>
      <c r="L1318" s="5">
        <f>ohrm_timesheet_item[[#This Row],[duration]]/60/60</f>
        <v>0</v>
      </c>
      <c r="AM1318" s="5"/>
      <c r="AN1318" s="5"/>
      <c r="AO1318" s="5"/>
      <c r="AP1318" s="5"/>
      <c r="AZ1318"/>
      <c r="BA1318"/>
      <c r="BB1318"/>
      <c r="BC1318"/>
    </row>
    <row r="1319" spans="1:55" x14ac:dyDescent="0.3">
      <c r="A1319">
        <v>343</v>
      </c>
      <c r="B1319" t="s">
        <v>981</v>
      </c>
      <c r="C1319">
        <v>1334</v>
      </c>
      <c r="D1319" s="1">
        <v>44942</v>
      </c>
      <c r="E1319">
        <v>0</v>
      </c>
      <c r="F1319">
        <v>2</v>
      </c>
      <c r="G1319">
        <v>15</v>
      </c>
      <c r="H1319">
        <v>11</v>
      </c>
      <c r="I1319" t="str">
        <f>_xlfn.XLOOKUP(ohrm_timesheet_item[[#This Row],[employee_id]],hs_hr_employee[emp_number],hs_hr_employee[Employee Name],"NF",0,1)</f>
        <v>Gaurav Kokcha</v>
      </c>
      <c r="J1319" t="str">
        <f>_xlfn.XLOOKUP(ohrm_timesheet_item[[#This Row],[project_id]],ohrm_project[project_id],ohrm_project[name],"NF",0,1)</f>
        <v>Z210101-TEQMANTRA-ORG</v>
      </c>
      <c r="K1319" t="str">
        <f>_xlfn.XLOOKUP(ohrm_timesheet_item[[#This Row],[activity_id]],ohrm_project_activity[activity_id],ohrm_project_activity[name],"NF",0,1)</f>
        <v>Training</v>
      </c>
      <c r="L1319" s="5">
        <f>ohrm_timesheet_item[[#This Row],[duration]]/60/60</f>
        <v>0</v>
      </c>
      <c r="AM1319" s="5"/>
      <c r="AN1319" s="5"/>
      <c r="AO1319" s="5"/>
      <c r="AP1319" s="5"/>
      <c r="AZ1319"/>
      <c r="BA1319"/>
      <c r="BB1319"/>
      <c r="BC1319"/>
    </row>
    <row r="1320" spans="1:55" x14ac:dyDescent="0.3">
      <c r="A1320">
        <v>343</v>
      </c>
      <c r="C1320">
        <v>1335</v>
      </c>
      <c r="D1320" s="1">
        <v>44943</v>
      </c>
      <c r="E1320">
        <v>21600</v>
      </c>
      <c r="F1320">
        <v>2</v>
      </c>
      <c r="G1320">
        <v>15</v>
      </c>
      <c r="H1320">
        <v>11</v>
      </c>
      <c r="I1320" t="str">
        <f>_xlfn.XLOOKUP(ohrm_timesheet_item[[#This Row],[employee_id]],hs_hr_employee[emp_number],hs_hr_employee[Employee Name],"NF",0,1)</f>
        <v>Gaurav Kokcha</v>
      </c>
      <c r="J1320" t="str">
        <f>_xlfn.XLOOKUP(ohrm_timesheet_item[[#This Row],[project_id]],ohrm_project[project_id],ohrm_project[name],"NF",0,1)</f>
        <v>Z210101-TEQMANTRA-ORG</v>
      </c>
      <c r="K1320" t="str">
        <f>_xlfn.XLOOKUP(ohrm_timesheet_item[[#This Row],[activity_id]],ohrm_project_activity[activity_id],ohrm_project_activity[name],"NF",0,1)</f>
        <v>Training</v>
      </c>
      <c r="L1320" s="5">
        <f>ohrm_timesheet_item[[#This Row],[duration]]/60/60</f>
        <v>6</v>
      </c>
      <c r="AM1320" s="5"/>
      <c r="AN1320" s="5"/>
      <c r="AO1320" s="5"/>
      <c r="AP1320" s="5"/>
      <c r="AZ1320"/>
      <c r="BA1320"/>
      <c r="BB1320"/>
      <c r="BC1320"/>
    </row>
    <row r="1321" spans="1:55" x14ac:dyDescent="0.3">
      <c r="A1321">
        <v>343</v>
      </c>
      <c r="C1321">
        <v>1336</v>
      </c>
      <c r="D1321" s="1">
        <v>44944</v>
      </c>
      <c r="E1321">
        <v>14400</v>
      </c>
      <c r="F1321">
        <v>2</v>
      </c>
      <c r="G1321">
        <v>15</v>
      </c>
      <c r="H1321">
        <v>11</v>
      </c>
      <c r="I1321" t="str">
        <f>_xlfn.XLOOKUP(ohrm_timesheet_item[[#This Row],[employee_id]],hs_hr_employee[emp_number],hs_hr_employee[Employee Name],"NF",0,1)</f>
        <v>Gaurav Kokcha</v>
      </c>
      <c r="J1321" t="str">
        <f>_xlfn.XLOOKUP(ohrm_timesheet_item[[#This Row],[project_id]],ohrm_project[project_id],ohrm_project[name],"NF",0,1)</f>
        <v>Z210101-TEQMANTRA-ORG</v>
      </c>
      <c r="K1321" t="str">
        <f>_xlfn.XLOOKUP(ohrm_timesheet_item[[#This Row],[activity_id]],ohrm_project_activity[activity_id],ohrm_project_activity[name],"NF",0,1)</f>
        <v>Training</v>
      </c>
      <c r="L1321" s="5">
        <f>ohrm_timesheet_item[[#This Row],[duration]]/60/60</f>
        <v>4</v>
      </c>
      <c r="AM1321" s="5"/>
      <c r="AN1321" s="5"/>
      <c r="AO1321" s="5"/>
      <c r="AP1321" s="5"/>
      <c r="AZ1321"/>
      <c r="BA1321"/>
      <c r="BB1321"/>
      <c r="BC1321"/>
    </row>
    <row r="1322" spans="1:55" x14ac:dyDescent="0.3">
      <c r="A1322">
        <v>343</v>
      </c>
      <c r="C1322">
        <v>1337</v>
      </c>
      <c r="D1322" s="1">
        <v>44945</v>
      </c>
      <c r="E1322">
        <v>7200</v>
      </c>
      <c r="F1322">
        <v>2</v>
      </c>
      <c r="G1322">
        <v>15</v>
      </c>
      <c r="H1322">
        <v>11</v>
      </c>
      <c r="I1322" t="str">
        <f>_xlfn.XLOOKUP(ohrm_timesheet_item[[#This Row],[employee_id]],hs_hr_employee[emp_number],hs_hr_employee[Employee Name],"NF",0,1)</f>
        <v>Gaurav Kokcha</v>
      </c>
      <c r="J1322" t="str">
        <f>_xlfn.XLOOKUP(ohrm_timesheet_item[[#This Row],[project_id]],ohrm_project[project_id],ohrm_project[name],"NF",0,1)</f>
        <v>Z210101-TEQMANTRA-ORG</v>
      </c>
      <c r="K1322" t="str">
        <f>_xlfn.XLOOKUP(ohrm_timesheet_item[[#This Row],[activity_id]],ohrm_project_activity[activity_id],ohrm_project_activity[name],"NF",0,1)</f>
        <v>Training</v>
      </c>
      <c r="L1322" s="5">
        <f>ohrm_timesheet_item[[#This Row],[duration]]/60/60</f>
        <v>2</v>
      </c>
      <c r="AM1322" s="5"/>
      <c r="AN1322" s="5"/>
      <c r="AO1322" s="5"/>
      <c r="AP1322" s="5"/>
      <c r="AZ1322"/>
      <c r="BA1322"/>
      <c r="BB1322"/>
      <c r="BC1322"/>
    </row>
    <row r="1323" spans="1:55" x14ac:dyDescent="0.3">
      <c r="A1323">
        <v>343</v>
      </c>
      <c r="C1323">
        <v>1338</v>
      </c>
      <c r="D1323" s="1">
        <v>44943</v>
      </c>
      <c r="E1323">
        <v>10800</v>
      </c>
      <c r="F1323">
        <v>2</v>
      </c>
      <c r="G1323">
        <v>15</v>
      </c>
      <c r="H1323">
        <v>58</v>
      </c>
      <c r="I1323" t="str">
        <f>_xlfn.XLOOKUP(ohrm_timesheet_item[[#This Row],[employee_id]],hs_hr_employee[emp_number],hs_hr_employee[Employee Name],"NF",0,1)</f>
        <v>Gaurav Kokcha</v>
      </c>
      <c r="J1323" t="str">
        <f>_xlfn.XLOOKUP(ohrm_timesheet_item[[#This Row],[project_id]],ohrm_project[project_id],ohrm_project[name],"NF",0,1)</f>
        <v>Z210101-TEQMANTRA-ORG</v>
      </c>
      <c r="K1323" t="str">
        <f>_xlfn.XLOOKUP(ohrm_timesheet_item[[#This Row],[activity_id]],ohrm_project_activity[activity_id],ohrm_project_activity[name],"NF",0,1)</f>
        <v>Staff Augmentation</v>
      </c>
      <c r="L1323" s="5">
        <f>ohrm_timesheet_item[[#This Row],[duration]]/60/60</f>
        <v>3</v>
      </c>
      <c r="AM1323" s="5"/>
      <c r="AN1323" s="5"/>
      <c r="AO1323" s="5"/>
      <c r="AP1323" s="5"/>
      <c r="AZ1323"/>
      <c r="BA1323"/>
      <c r="BB1323"/>
      <c r="BC1323"/>
    </row>
    <row r="1324" spans="1:55" x14ac:dyDescent="0.3">
      <c r="A1324">
        <v>343</v>
      </c>
      <c r="C1324">
        <v>1339</v>
      </c>
      <c r="D1324" s="1">
        <v>44944</v>
      </c>
      <c r="E1324">
        <v>18000</v>
      </c>
      <c r="F1324">
        <v>2</v>
      </c>
      <c r="G1324">
        <v>15</v>
      </c>
      <c r="H1324">
        <v>58</v>
      </c>
      <c r="I1324" t="str">
        <f>_xlfn.XLOOKUP(ohrm_timesheet_item[[#This Row],[employee_id]],hs_hr_employee[emp_number],hs_hr_employee[Employee Name],"NF",0,1)</f>
        <v>Gaurav Kokcha</v>
      </c>
      <c r="J1324" t="str">
        <f>_xlfn.XLOOKUP(ohrm_timesheet_item[[#This Row],[project_id]],ohrm_project[project_id],ohrm_project[name],"NF",0,1)</f>
        <v>Z210101-TEQMANTRA-ORG</v>
      </c>
      <c r="K1324" t="str">
        <f>_xlfn.XLOOKUP(ohrm_timesheet_item[[#This Row],[activity_id]],ohrm_project_activity[activity_id],ohrm_project_activity[name],"NF",0,1)</f>
        <v>Staff Augmentation</v>
      </c>
      <c r="L1324" s="5">
        <f>ohrm_timesheet_item[[#This Row],[duration]]/60/60</f>
        <v>5</v>
      </c>
      <c r="AM1324" s="5"/>
      <c r="AN1324" s="5"/>
      <c r="AO1324" s="5"/>
      <c r="AP1324" s="5"/>
      <c r="AZ1324"/>
      <c r="BA1324"/>
      <c r="BB1324"/>
      <c r="BC1324"/>
    </row>
    <row r="1325" spans="1:55" x14ac:dyDescent="0.3">
      <c r="A1325">
        <v>343</v>
      </c>
      <c r="C1325">
        <v>1340</v>
      </c>
      <c r="D1325" s="1">
        <v>44945</v>
      </c>
      <c r="E1325">
        <v>25200</v>
      </c>
      <c r="F1325">
        <v>2</v>
      </c>
      <c r="G1325">
        <v>15</v>
      </c>
      <c r="H1325">
        <v>58</v>
      </c>
      <c r="I1325" t="str">
        <f>_xlfn.XLOOKUP(ohrm_timesheet_item[[#This Row],[employee_id]],hs_hr_employee[emp_number],hs_hr_employee[Employee Name],"NF",0,1)</f>
        <v>Gaurav Kokcha</v>
      </c>
      <c r="J1325" t="str">
        <f>_xlfn.XLOOKUP(ohrm_timesheet_item[[#This Row],[project_id]],ohrm_project[project_id],ohrm_project[name],"NF",0,1)</f>
        <v>Z210101-TEQMANTRA-ORG</v>
      </c>
      <c r="K1325" t="str">
        <f>_xlfn.XLOOKUP(ohrm_timesheet_item[[#This Row],[activity_id]],ohrm_project_activity[activity_id],ohrm_project_activity[name],"NF",0,1)</f>
        <v>Staff Augmentation</v>
      </c>
      <c r="L1325" s="5">
        <f>ohrm_timesheet_item[[#This Row],[duration]]/60/60</f>
        <v>7</v>
      </c>
      <c r="AM1325" s="5"/>
      <c r="AN1325" s="5"/>
      <c r="AO1325" s="5"/>
      <c r="AP1325" s="5"/>
      <c r="AZ1325"/>
      <c r="BA1325"/>
      <c r="BB1325"/>
      <c r="BC1325"/>
    </row>
    <row r="1326" spans="1:55" x14ac:dyDescent="0.3">
      <c r="A1326">
        <v>343</v>
      </c>
      <c r="C1326">
        <v>1341</v>
      </c>
      <c r="D1326" s="1">
        <v>44946</v>
      </c>
      <c r="E1326">
        <v>18000</v>
      </c>
      <c r="F1326">
        <v>2</v>
      </c>
      <c r="G1326">
        <v>15</v>
      </c>
      <c r="H1326">
        <v>11</v>
      </c>
      <c r="I1326" t="str">
        <f>_xlfn.XLOOKUP(ohrm_timesheet_item[[#This Row],[employee_id]],hs_hr_employee[emp_number],hs_hr_employee[Employee Name],"NF",0,1)</f>
        <v>Gaurav Kokcha</v>
      </c>
      <c r="J1326" t="str">
        <f>_xlfn.XLOOKUP(ohrm_timesheet_item[[#This Row],[project_id]],ohrm_project[project_id],ohrm_project[name],"NF",0,1)</f>
        <v>Z210101-TEQMANTRA-ORG</v>
      </c>
      <c r="K1326" t="str">
        <f>_xlfn.XLOOKUP(ohrm_timesheet_item[[#This Row],[activity_id]],ohrm_project_activity[activity_id],ohrm_project_activity[name],"NF",0,1)</f>
        <v>Training</v>
      </c>
      <c r="L1326" s="5">
        <f>ohrm_timesheet_item[[#This Row],[duration]]/60/60</f>
        <v>5</v>
      </c>
      <c r="AM1326" s="5"/>
      <c r="AN1326" s="5"/>
      <c r="AO1326" s="5"/>
      <c r="AP1326" s="5"/>
      <c r="AZ1326"/>
      <c r="BA1326"/>
      <c r="BB1326"/>
      <c r="BC1326"/>
    </row>
    <row r="1327" spans="1:55" x14ac:dyDescent="0.3">
      <c r="A1327">
        <v>343</v>
      </c>
      <c r="C1327">
        <v>1342</v>
      </c>
      <c r="D1327" s="1">
        <v>44946</v>
      </c>
      <c r="E1327">
        <v>14400</v>
      </c>
      <c r="F1327">
        <v>2</v>
      </c>
      <c r="G1327">
        <v>15</v>
      </c>
      <c r="H1327">
        <v>58</v>
      </c>
      <c r="I1327" t="str">
        <f>_xlfn.XLOOKUP(ohrm_timesheet_item[[#This Row],[employee_id]],hs_hr_employee[emp_number],hs_hr_employee[Employee Name],"NF",0,1)</f>
        <v>Gaurav Kokcha</v>
      </c>
      <c r="J1327" t="str">
        <f>_xlfn.XLOOKUP(ohrm_timesheet_item[[#This Row],[project_id]],ohrm_project[project_id],ohrm_project[name],"NF",0,1)</f>
        <v>Z210101-TEQMANTRA-ORG</v>
      </c>
      <c r="K1327" t="str">
        <f>_xlfn.XLOOKUP(ohrm_timesheet_item[[#This Row],[activity_id]],ohrm_project_activity[activity_id],ohrm_project_activity[name],"NF",0,1)</f>
        <v>Staff Augmentation</v>
      </c>
      <c r="L1327" s="5">
        <f>ohrm_timesheet_item[[#This Row],[duration]]/60/60</f>
        <v>4</v>
      </c>
      <c r="AM1327" s="5"/>
      <c r="AN1327" s="5"/>
      <c r="AO1327" s="5"/>
      <c r="AP1327" s="5"/>
      <c r="AZ1327"/>
      <c r="BA1327"/>
      <c r="BB1327"/>
      <c r="BC1327"/>
    </row>
    <row r="1328" spans="1:55" x14ac:dyDescent="0.3">
      <c r="A1328">
        <v>344</v>
      </c>
      <c r="C1328">
        <v>1343</v>
      </c>
      <c r="D1328" s="1">
        <v>44949</v>
      </c>
      <c r="E1328">
        <v>14400</v>
      </c>
      <c r="F1328">
        <v>2</v>
      </c>
      <c r="G1328">
        <v>15</v>
      </c>
      <c r="H1328">
        <v>11</v>
      </c>
      <c r="I1328" t="str">
        <f>_xlfn.XLOOKUP(ohrm_timesheet_item[[#This Row],[employee_id]],hs_hr_employee[emp_number],hs_hr_employee[Employee Name],"NF",0,1)</f>
        <v>Gaurav Kokcha</v>
      </c>
      <c r="J1328" t="str">
        <f>_xlfn.XLOOKUP(ohrm_timesheet_item[[#This Row],[project_id]],ohrm_project[project_id],ohrm_project[name],"NF",0,1)</f>
        <v>Z210101-TEQMANTRA-ORG</v>
      </c>
      <c r="K1328" t="str">
        <f>_xlfn.XLOOKUP(ohrm_timesheet_item[[#This Row],[activity_id]],ohrm_project_activity[activity_id],ohrm_project_activity[name],"NF",0,1)</f>
        <v>Training</v>
      </c>
      <c r="L1328" s="5">
        <f>ohrm_timesheet_item[[#This Row],[duration]]/60/60</f>
        <v>4</v>
      </c>
      <c r="AM1328" s="5"/>
      <c r="AN1328" s="5"/>
      <c r="AO1328" s="5"/>
      <c r="AP1328" s="5"/>
      <c r="AZ1328"/>
      <c r="BA1328"/>
      <c r="BB1328"/>
      <c r="BC1328"/>
    </row>
    <row r="1329" spans="1:55" x14ac:dyDescent="0.3">
      <c r="A1329">
        <v>344</v>
      </c>
      <c r="C1329">
        <v>1344</v>
      </c>
      <c r="D1329" s="1">
        <v>44949</v>
      </c>
      <c r="E1329">
        <v>18000</v>
      </c>
      <c r="F1329">
        <v>2</v>
      </c>
      <c r="G1329">
        <v>15</v>
      </c>
      <c r="H1329">
        <v>58</v>
      </c>
      <c r="I1329" t="str">
        <f>_xlfn.XLOOKUP(ohrm_timesheet_item[[#This Row],[employee_id]],hs_hr_employee[emp_number],hs_hr_employee[Employee Name],"NF",0,1)</f>
        <v>Gaurav Kokcha</v>
      </c>
      <c r="J1329" t="str">
        <f>_xlfn.XLOOKUP(ohrm_timesheet_item[[#This Row],[project_id]],ohrm_project[project_id],ohrm_project[name],"NF",0,1)</f>
        <v>Z210101-TEQMANTRA-ORG</v>
      </c>
      <c r="K1329" t="str">
        <f>_xlfn.XLOOKUP(ohrm_timesheet_item[[#This Row],[activity_id]],ohrm_project_activity[activity_id],ohrm_project_activity[name],"NF",0,1)</f>
        <v>Staff Augmentation</v>
      </c>
      <c r="L1329" s="5">
        <f>ohrm_timesheet_item[[#This Row],[duration]]/60/60</f>
        <v>5</v>
      </c>
      <c r="AM1329" s="5"/>
      <c r="AN1329" s="5"/>
      <c r="AO1329" s="5"/>
      <c r="AP1329" s="5"/>
      <c r="AZ1329"/>
      <c r="BA1329"/>
      <c r="BB1329"/>
      <c r="BC1329"/>
    </row>
    <row r="1330" spans="1:55" x14ac:dyDescent="0.3">
      <c r="A1330">
        <v>344</v>
      </c>
      <c r="C1330">
        <v>1345</v>
      </c>
      <c r="D1330" s="1">
        <v>44950</v>
      </c>
      <c r="E1330">
        <v>7200</v>
      </c>
      <c r="F1330">
        <v>2</v>
      </c>
      <c r="G1330">
        <v>15</v>
      </c>
      <c r="H1330">
        <v>11</v>
      </c>
      <c r="I1330" t="str">
        <f>_xlfn.XLOOKUP(ohrm_timesheet_item[[#This Row],[employee_id]],hs_hr_employee[emp_number],hs_hr_employee[Employee Name],"NF",0,1)</f>
        <v>Gaurav Kokcha</v>
      </c>
      <c r="J1330" t="str">
        <f>_xlfn.XLOOKUP(ohrm_timesheet_item[[#This Row],[project_id]],ohrm_project[project_id],ohrm_project[name],"NF",0,1)</f>
        <v>Z210101-TEQMANTRA-ORG</v>
      </c>
      <c r="K1330" t="str">
        <f>_xlfn.XLOOKUP(ohrm_timesheet_item[[#This Row],[activity_id]],ohrm_project_activity[activity_id],ohrm_project_activity[name],"NF",0,1)</f>
        <v>Training</v>
      </c>
      <c r="L1330" s="5">
        <f>ohrm_timesheet_item[[#This Row],[duration]]/60/60</f>
        <v>2</v>
      </c>
      <c r="AM1330" s="5"/>
      <c r="AN1330" s="5"/>
      <c r="AO1330" s="5"/>
      <c r="AP1330" s="5"/>
      <c r="AZ1330"/>
      <c r="BA1330"/>
      <c r="BB1330"/>
      <c r="BC1330"/>
    </row>
    <row r="1331" spans="1:55" x14ac:dyDescent="0.3">
      <c r="A1331">
        <v>344</v>
      </c>
      <c r="C1331">
        <v>1346</v>
      </c>
      <c r="D1331" s="1">
        <v>44951</v>
      </c>
      <c r="E1331">
        <v>18000</v>
      </c>
      <c r="F1331">
        <v>2</v>
      </c>
      <c r="G1331">
        <v>15</v>
      </c>
      <c r="H1331">
        <v>11</v>
      </c>
      <c r="I1331" t="str">
        <f>_xlfn.XLOOKUP(ohrm_timesheet_item[[#This Row],[employee_id]],hs_hr_employee[emp_number],hs_hr_employee[Employee Name],"NF",0,1)</f>
        <v>Gaurav Kokcha</v>
      </c>
      <c r="J1331" t="str">
        <f>_xlfn.XLOOKUP(ohrm_timesheet_item[[#This Row],[project_id]],ohrm_project[project_id],ohrm_project[name],"NF",0,1)</f>
        <v>Z210101-TEQMANTRA-ORG</v>
      </c>
      <c r="K1331" t="str">
        <f>_xlfn.XLOOKUP(ohrm_timesheet_item[[#This Row],[activity_id]],ohrm_project_activity[activity_id],ohrm_project_activity[name],"NF",0,1)</f>
        <v>Training</v>
      </c>
      <c r="L1331" s="5">
        <f>ohrm_timesheet_item[[#This Row],[duration]]/60/60</f>
        <v>5</v>
      </c>
      <c r="AM1331" s="5"/>
      <c r="AN1331" s="5"/>
      <c r="AO1331" s="5"/>
      <c r="AP1331" s="5"/>
      <c r="AZ1331"/>
      <c r="BA1331"/>
      <c r="BB1331"/>
      <c r="BC1331"/>
    </row>
    <row r="1332" spans="1:55" x14ac:dyDescent="0.3">
      <c r="A1332">
        <v>344</v>
      </c>
      <c r="C1332">
        <v>1347</v>
      </c>
      <c r="D1332" s="1">
        <v>44950</v>
      </c>
      <c r="E1332">
        <v>25200</v>
      </c>
      <c r="F1332">
        <v>2</v>
      </c>
      <c r="G1332">
        <v>15</v>
      </c>
      <c r="H1332">
        <v>58</v>
      </c>
      <c r="I1332" t="str">
        <f>_xlfn.XLOOKUP(ohrm_timesheet_item[[#This Row],[employee_id]],hs_hr_employee[emp_number],hs_hr_employee[Employee Name],"NF",0,1)</f>
        <v>Gaurav Kokcha</v>
      </c>
      <c r="J1332" t="str">
        <f>_xlfn.XLOOKUP(ohrm_timesheet_item[[#This Row],[project_id]],ohrm_project[project_id],ohrm_project[name],"NF",0,1)</f>
        <v>Z210101-TEQMANTRA-ORG</v>
      </c>
      <c r="K1332" t="str">
        <f>_xlfn.XLOOKUP(ohrm_timesheet_item[[#This Row],[activity_id]],ohrm_project_activity[activity_id],ohrm_project_activity[name],"NF",0,1)</f>
        <v>Staff Augmentation</v>
      </c>
      <c r="L1332" s="5">
        <f>ohrm_timesheet_item[[#This Row],[duration]]/60/60</f>
        <v>7</v>
      </c>
      <c r="AM1332" s="5"/>
      <c r="AN1332" s="5"/>
      <c r="AO1332" s="5"/>
      <c r="AP1332" s="5"/>
      <c r="AZ1332"/>
      <c r="BA1332"/>
      <c r="BB1332"/>
      <c r="BC1332"/>
    </row>
    <row r="1333" spans="1:55" x14ac:dyDescent="0.3">
      <c r="A1333">
        <v>344</v>
      </c>
      <c r="C1333">
        <v>1348</v>
      </c>
      <c r="D1333" s="1">
        <v>44951</v>
      </c>
      <c r="E1333">
        <v>14400</v>
      </c>
      <c r="F1333">
        <v>2</v>
      </c>
      <c r="G1333">
        <v>15</v>
      </c>
      <c r="H1333">
        <v>58</v>
      </c>
      <c r="I1333" t="str">
        <f>_xlfn.XLOOKUP(ohrm_timesheet_item[[#This Row],[employee_id]],hs_hr_employee[emp_number],hs_hr_employee[Employee Name],"NF",0,1)</f>
        <v>Gaurav Kokcha</v>
      </c>
      <c r="J1333" t="str">
        <f>_xlfn.XLOOKUP(ohrm_timesheet_item[[#This Row],[project_id]],ohrm_project[project_id],ohrm_project[name],"NF",0,1)</f>
        <v>Z210101-TEQMANTRA-ORG</v>
      </c>
      <c r="K1333" t="str">
        <f>_xlfn.XLOOKUP(ohrm_timesheet_item[[#This Row],[activity_id]],ohrm_project_activity[activity_id],ohrm_project_activity[name],"NF",0,1)</f>
        <v>Staff Augmentation</v>
      </c>
      <c r="L1333" s="5">
        <f>ohrm_timesheet_item[[#This Row],[duration]]/60/60</f>
        <v>4</v>
      </c>
      <c r="AM1333" s="5"/>
      <c r="AN1333" s="5"/>
      <c r="AO1333" s="5"/>
      <c r="AP1333" s="5"/>
      <c r="AZ1333"/>
      <c r="BA1333"/>
      <c r="BB1333"/>
      <c r="BC1333"/>
    </row>
    <row r="1334" spans="1:55" x14ac:dyDescent="0.3">
      <c r="A1334">
        <v>344</v>
      </c>
      <c r="C1334">
        <v>1349</v>
      </c>
      <c r="D1334" s="1">
        <v>44952</v>
      </c>
      <c r="E1334">
        <v>10800</v>
      </c>
      <c r="F1334">
        <v>2</v>
      </c>
      <c r="G1334">
        <v>15</v>
      </c>
      <c r="H1334">
        <v>11</v>
      </c>
      <c r="I1334" t="str">
        <f>_xlfn.XLOOKUP(ohrm_timesheet_item[[#This Row],[employee_id]],hs_hr_employee[emp_number],hs_hr_employee[Employee Name],"NF",0,1)</f>
        <v>Gaurav Kokcha</v>
      </c>
      <c r="J1334" t="str">
        <f>_xlfn.XLOOKUP(ohrm_timesheet_item[[#This Row],[project_id]],ohrm_project[project_id],ohrm_project[name],"NF",0,1)</f>
        <v>Z210101-TEQMANTRA-ORG</v>
      </c>
      <c r="K1334" t="str">
        <f>_xlfn.XLOOKUP(ohrm_timesheet_item[[#This Row],[activity_id]],ohrm_project_activity[activity_id],ohrm_project_activity[name],"NF",0,1)</f>
        <v>Training</v>
      </c>
      <c r="L1334" s="5">
        <f>ohrm_timesheet_item[[#This Row],[duration]]/60/60</f>
        <v>3</v>
      </c>
      <c r="AM1334" s="5"/>
      <c r="AN1334" s="5"/>
      <c r="AO1334" s="5"/>
      <c r="AP1334" s="5"/>
      <c r="AZ1334"/>
      <c r="BA1334"/>
      <c r="BB1334"/>
      <c r="BC1334"/>
    </row>
    <row r="1335" spans="1:55" x14ac:dyDescent="0.3">
      <c r="A1335">
        <v>344</v>
      </c>
      <c r="C1335">
        <v>1350</v>
      </c>
      <c r="D1335" s="1">
        <v>44953</v>
      </c>
      <c r="E1335">
        <v>25200</v>
      </c>
      <c r="F1335">
        <v>2</v>
      </c>
      <c r="G1335">
        <v>15</v>
      </c>
      <c r="H1335">
        <v>11</v>
      </c>
      <c r="I1335" t="str">
        <f>_xlfn.XLOOKUP(ohrm_timesheet_item[[#This Row],[employee_id]],hs_hr_employee[emp_number],hs_hr_employee[Employee Name],"NF",0,1)</f>
        <v>Gaurav Kokcha</v>
      </c>
      <c r="J1335" t="str">
        <f>_xlfn.XLOOKUP(ohrm_timesheet_item[[#This Row],[project_id]],ohrm_project[project_id],ohrm_project[name],"NF",0,1)</f>
        <v>Z210101-TEQMANTRA-ORG</v>
      </c>
      <c r="K1335" t="str">
        <f>_xlfn.XLOOKUP(ohrm_timesheet_item[[#This Row],[activity_id]],ohrm_project_activity[activity_id],ohrm_project_activity[name],"NF",0,1)</f>
        <v>Training</v>
      </c>
      <c r="L1335" s="5">
        <f>ohrm_timesheet_item[[#This Row],[duration]]/60/60</f>
        <v>7</v>
      </c>
      <c r="AM1335" s="5"/>
      <c r="AN1335" s="5"/>
      <c r="AO1335" s="5"/>
      <c r="AP1335" s="5"/>
      <c r="AZ1335"/>
      <c r="BA1335"/>
      <c r="BB1335"/>
      <c r="BC1335"/>
    </row>
    <row r="1336" spans="1:55" x14ac:dyDescent="0.3">
      <c r="A1336">
        <v>344</v>
      </c>
      <c r="C1336">
        <v>1351</v>
      </c>
      <c r="D1336" s="1">
        <v>44952</v>
      </c>
      <c r="E1336">
        <v>21600</v>
      </c>
      <c r="F1336">
        <v>2</v>
      </c>
      <c r="G1336">
        <v>15</v>
      </c>
      <c r="H1336">
        <v>58</v>
      </c>
      <c r="I1336" t="str">
        <f>_xlfn.XLOOKUP(ohrm_timesheet_item[[#This Row],[employee_id]],hs_hr_employee[emp_number],hs_hr_employee[Employee Name],"NF",0,1)</f>
        <v>Gaurav Kokcha</v>
      </c>
      <c r="J1336" t="str">
        <f>_xlfn.XLOOKUP(ohrm_timesheet_item[[#This Row],[project_id]],ohrm_project[project_id],ohrm_project[name],"NF",0,1)</f>
        <v>Z210101-TEQMANTRA-ORG</v>
      </c>
      <c r="K1336" t="str">
        <f>_xlfn.XLOOKUP(ohrm_timesheet_item[[#This Row],[activity_id]],ohrm_project_activity[activity_id],ohrm_project_activity[name],"NF",0,1)</f>
        <v>Staff Augmentation</v>
      </c>
      <c r="L1336" s="5">
        <f>ohrm_timesheet_item[[#This Row],[duration]]/60/60</f>
        <v>6</v>
      </c>
      <c r="AM1336" s="5"/>
      <c r="AN1336" s="5"/>
      <c r="AO1336" s="5"/>
      <c r="AP1336" s="5"/>
      <c r="AZ1336"/>
      <c r="BA1336"/>
      <c r="BB1336"/>
      <c r="BC1336"/>
    </row>
    <row r="1337" spans="1:55" x14ac:dyDescent="0.3">
      <c r="A1337">
        <v>344</v>
      </c>
      <c r="C1337">
        <v>1352</v>
      </c>
      <c r="D1337" s="1">
        <v>44953</v>
      </c>
      <c r="E1337">
        <v>7200</v>
      </c>
      <c r="F1337">
        <v>2</v>
      </c>
      <c r="G1337">
        <v>15</v>
      </c>
      <c r="H1337">
        <v>58</v>
      </c>
      <c r="I1337" t="str">
        <f>_xlfn.XLOOKUP(ohrm_timesheet_item[[#This Row],[employee_id]],hs_hr_employee[emp_number],hs_hr_employee[Employee Name],"NF",0,1)</f>
        <v>Gaurav Kokcha</v>
      </c>
      <c r="J1337" t="str">
        <f>_xlfn.XLOOKUP(ohrm_timesheet_item[[#This Row],[project_id]],ohrm_project[project_id],ohrm_project[name],"NF",0,1)</f>
        <v>Z210101-TEQMANTRA-ORG</v>
      </c>
      <c r="K1337" t="str">
        <f>_xlfn.XLOOKUP(ohrm_timesheet_item[[#This Row],[activity_id]],ohrm_project_activity[activity_id],ohrm_project_activity[name],"NF",0,1)</f>
        <v>Staff Augmentation</v>
      </c>
      <c r="L1337" s="5">
        <f>ohrm_timesheet_item[[#This Row],[duration]]/60/60</f>
        <v>2</v>
      </c>
      <c r="AM1337" s="5"/>
      <c r="AN1337" s="5"/>
      <c r="AO1337" s="5"/>
      <c r="AP1337" s="5"/>
      <c r="AZ1337"/>
      <c r="BA1337"/>
      <c r="BB1337"/>
      <c r="BC1337"/>
    </row>
    <row r="1338" spans="1:55" x14ac:dyDescent="0.3">
      <c r="A1338">
        <v>329</v>
      </c>
      <c r="C1338">
        <v>1353</v>
      </c>
      <c r="D1338" s="1">
        <v>44914</v>
      </c>
      <c r="E1338">
        <v>32400</v>
      </c>
      <c r="F1338">
        <v>6</v>
      </c>
      <c r="G1338">
        <v>7</v>
      </c>
      <c r="H1338">
        <v>54</v>
      </c>
      <c r="I1338" t="str">
        <f>_xlfn.XLOOKUP(ohrm_timesheet_item[[#This Row],[employee_id]],hs_hr_employee[emp_number],hs_hr_employee[Employee Name],"NF",0,1)</f>
        <v>Shekhar Sharma</v>
      </c>
      <c r="J1338" t="str">
        <f>_xlfn.XLOOKUP(ohrm_timesheet_item[[#This Row],[project_id]],ohrm_project[project_id],ohrm_project[name],"NF",0,1)</f>
        <v>C210701-P2 [AMERICANA-Phase2]</v>
      </c>
      <c r="K1338" t="str">
        <f>_xlfn.XLOOKUP(ohrm_timesheet_item[[#This Row],[activity_id]],ohrm_project_activity[activity_id],ohrm_project_activity[name],"NF",0,1)</f>
        <v>Development</v>
      </c>
      <c r="L1338" s="5">
        <f>ohrm_timesheet_item[[#This Row],[duration]]/60/60</f>
        <v>9</v>
      </c>
      <c r="AM1338" s="5"/>
      <c r="AN1338" s="5"/>
      <c r="AO1338" s="5"/>
      <c r="AP1338" s="5"/>
      <c r="AZ1338"/>
      <c r="BA1338"/>
      <c r="BB1338"/>
      <c r="BC1338"/>
    </row>
    <row r="1339" spans="1:55" x14ac:dyDescent="0.3">
      <c r="A1339">
        <v>329</v>
      </c>
      <c r="C1339">
        <v>1354</v>
      </c>
      <c r="D1339" s="1">
        <v>44915</v>
      </c>
      <c r="E1339">
        <v>32400</v>
      </c>
      <c r="F1339">
        <v>6</v>
      </c>
      <c r="G1339">
        <v>7</v>
      </c>
      <c r="H1339">
        <v>54</v>
      </c>
      <c r="I1339" t="str">
        <f>_xlfn.XLOOKUP(ohrm_timesheet_item[[#This Row],[employee_id]],hs_hr_employee[emp_number],hs_hr_employee[Employee Name],"NF",0,1)</f>
        <v>Shekhar Sharma</v>
      </c>
      <c r="J1339" t="str">
        <f>_xlfn.XLOOKUP(ohrm_timesheet_item[[#This Row],[project_id]],ohrm_project[project_id],ohrm_project[name],"NF",0,1)</f>
        <v>C210701-P2 [AMERICANA-Phase2]</v>
      </c>
      <c r="K1339" t="str">
        <f>_xlfn.XLOOKUP(ohrm_timesheet_item[[#This Row],[activity_id]],ohrm_project_activity[activity_id],ohrm_project_activity[name],"NF",0,1)</f>
        <v>Development</v>
      </c>
      <c r="L1339" s="5">
        <f>ohrm_timesheet_item[[#This Row],[duration]]/60/60</f>
        <v>9</v>
      </c>
      <c r="AM1339" s="5"/>
      <c r="AN1339" s="5"/>
      <c r="AO1339" s="5"/>
      <c r="AP1339" s="5"/>
      <c r="AZ1339"/>
      <c r="BA1339"/>
      <c r="BB1339"/>
      <c r="BC1339"/>
    </row>
    <row r="1340" spans="1:55" x14ac:dyDescent="0.3">
      <c r="A1340">
        <v>329</v>
      </c>
      <c r="C1340">
        <v>1355</v>
      </c>
      <c r="D1340" s="1">
        <v>44916</v>
      </c>
      <c r="E1340">
        <v>32400</v>
      </c>
      <c r="F1340">
        <v>6</v>
      </c>
      <c r="G1340">
        <v>7</v>
      </c>
      <c r="H1340">
        <v>54</v>
      </c>
      <c r="I1340" t="str">
        <f>_xlfn.XLOOKUP(ohrm_timesheet_item[[#This Row],[employee_id]],hs_hr_employee[emp_number],hs_hr_employee[Employee Name],"NF",0,1)</f>
        <v>Shekhar Sharma</v>
      </c>
      <c r="J1340" t="str">
        <f>_xlfn.XLOOKUP(ohrm_timesheet_item[[#This Row],[project_id]],ohrm_project[project_id],ohrm_project[name],"NF",0,1)</f>
        <v>C210701-P2 [AMERICANA-Phase2]</v>
      </c>
      <c r="K1340" t="str">
        <f>_xlfn.XLOOKUP(ohrm_timesheet_item[[#This Row],[activity_id]],ohrm_project_activity[activity_id],ohrm_project_activity[name],"NF",0,1)</f>
        <v>Development</v>
      </c>
      <c r="L1340" s="5">
        <f>ohrm_timesheet_item[[#This Row],[duration]]/60/60</f>
        <v>9</v>
      </c>
      <c r="AM1340" s="5"/>
      <c r="AN1340" s="5"/>
      <c r="AO1340" s="5"/>
      <c r="AP1340" s="5"/>
      <c r="AZ1340"/>
      <c r="BA1340"/>
      <c r="BB1340"/>
      <c r="BC1340"/>
    </row>
    <row r="1341" spans="1:55" x14ac:dyDescent="0.3">
      <c r="A1341">
        <v>329</v>
      </c>
      <c r="C1341">
        <v>1356</v>
      </c>
      <c r="D1341" s="1">
        <v>44917</v>
      </c>
      <c r="E1341">
        <v>32400</v>
      </c>
      <c r="F1341">
        <v>6</v>
      </c>
      <c r="G1341">
        <v>7</v>
      </c>
      <c r="H1341">
        <v>54</v>
      </c>
      <c r="I1341" t="str">
        <f>_xlfn.XLOOKUP(ohrm_timesheet_item[[#This Row],[employee_id]],hs_hr_employee[emp_number],hs_hr_employee[Employee Name],"NF",0,1)</f>
        <v>Shekhar Sharma</v>
      </c>
      <c r="J1341" t="str">
        <f>_xlfn.XLOOKUP(ohrm_timesheet_item[[#This Row],[project_id]],ohrm_project[project_id],ohrm_project[name],"NF",0,1)</f>
        <v>C210701-P2 [AMERICANA-Phase2]</v>
      </c>
      <c r="K1341" t="str">
        <f>_xlfn.XLOOKUP(ohrm_timesheet_item[[#This Row],[activity_id]],ohrm_project_activity[activity_id],ohrm_project_activity[name],"NF",0,1)</f>
        <v>Development</v>
      </c>
      <c r="L1341" s="5">
        <f>ohrm_timesheet_item[[#This Row],[duration]]/60/60</f>
        <v>9</v>
      </c>
      <c r="AM1341" s="5"/>
      <c r="AN1341" s="5"/>
      <c r="AO1341" s="5"/>
      <c r="AP1341" s="5"/>
      <c r="AZ1341"/>
      <c r="BA1341"/>
      <c r="BB1341"/>
      <c r="BC1341"/>
    </row>
    <row r="1342" spans="1:55" x14ac:dyDescent="0.3">
      <c r="A1342">
        <v>329</v>
      </c>
      <c r="C1342">
        <v>1357</v>
      </c>
      <c r="D1342" s="1">
        <v>44918</v>
      </c>
      <c r="E1342">
        <v>32400</v>
      </c>
      <c r="F1342">
        <v>6</v>
      </c>
      <c r="G1342">
        <v>7</v>
      </c>
      <c r="H1342">
        <v>54</v>
      </c>
      <c r="I1342" t="str">
        <f>_xlfn.XLOOKUP(ohrm_timesheet_item[[#This Row],[employee_id]],hs_hr_employee[emp_number],hs_hr_employee[Employee Name],"NF",0,1)</f>
        <v>Shekhar Sharma</v>
      </c>
      <c r="J1342" t="str">
        <f>_xlfn.XLOOKUP(ohrm_timesheet_item[[#This Row],[project_id]],ohrm_project[project_id],ohrm_project[name],"NF",0,1)</f>
        <v>C210701-P2 [AMERICANA-Phase2]</v>
      </c>
      <c r="K1342" t="str">
        <f>_xlfn.XLOOKUP(ohrm_timesheet_item[[#This Row],[activity_id]],ohrm_project_activity[activity_id],ohrm_project_activity[name],"NF",0,1)</f>
        <v>Development</v>
      </c>
      <c r="L1342" s="5">
        <f>ohrm_timesheet_item[[#This Row],[duration]]/60/60</f>
        <v>9</v>
      </c>
      <c r="AM1342" s="5"/>
      <c r="AN1342" s="5"/>
      <c r="AO1342" s="5"/>
      <c r="AP1342" s="5"/>
      <c r="AZ1342"/>
      <c r="BA1342"/>
      <c r="BB1342"/>
      <c r="BC1342"/>
    </row>
    <row r="1343" spans="1:55" x14ac:dyDescent="0.3">
      <c r="A1343">
        <v>328</v>
      </c>
      <c r="C1343">
        <v>1358</v>
      </c>
      <c r="D1343" s="1">
        <v>44921</v>
      </c>
      <c r="E1343">
        <v>32400</v>
      </c>
      <c r="F1343">
        <v>6</v>
      </c>
      <c r="G1343">
        <v>7</v>
      </c>
      <c r="H1343">
        <v>54</v>
      </c>
      <c r="I1343" t="str">
        <f>_xlfn.XLOOKUP(ohrm_timesheet_item[[#This Row],[employee_id]],hs_hr_employee[emp_number],hs_hr_employee[Employee Name],"NF",0,1)</f>
        <v>Shekhar Sharma</v>
      </c>
      <c r="J1343" t="str">
        <f>_xlfn.XLOOKUP(ohrm_timesheet_item[[#This Row],[project_id]],ohrm_project[project_id],ohrm_project[name],"NF",0,1)</f>
        <v>C210701-P2 [AMERICANA-Phase2]</v>
      </c>
      <c r="K1343" t="str">
        <f>_xlfn.XLOOKUP(ohrm_timesheet_item[[#This Row],[activity_id]],ohrm_project_activity[activity_id],ohrm_project_activity[name],"NF",0,1)</f>
        <v>Development</v>
      </c>
      <c r="L1343" s="5">
        <f>ohrm_timesheet_item[[#This Row],[duration]]/60/60</f>
        <v>9</v>
      </c>
      <c r="AM1343" s="5"/>
      <c r="AN1343" s="5"/>
      <c r="AO1343" s="5"/>
      <c r="AP1343" s="5"/>
      <c r="AZ1343"/>
      <c r="BA1343"/>
      <c r="BB1343"/>
      <c r="BC1343"/>
    </row>
    <row r="1344" spans="1:55" x14ac:dyDescent="0.3">
      <c r="A1344">
        <v>328</v>
      </c>
      <c r="C1344">
        <v>1359</v>
      </c>
      <c r="D1344" s="1">
        <v>44922</v>
      </c>
      <c r="E1344">
        <v>32400</v>
      </c>
      <c r="F1344">
        <v>6</v>
      </c>
      <c r="G1344">
        <v>7</v>
      </c>
      <c r="H1344">
        <v>54</v>
      </c>
      <c r="I1344" t="str">
        <f>_xlfn.XLOOKUP(ohrm_timesheet_item[[#This Row],[employee_id]],hs_hr_employee[emp_number],hs_hr_employee[Employee Name],"NF",0,1)</f>
        <v>Shekhar Sharma</v>
      </c>
      <c r="J1344" t="str">
        <f>_xlfn.XLOOKUP(ohrm_timesheet_item[[#This Row],[project_id]],ohrm_project[project_id],ohrm_project[name],"NF",0,1)</f>
        <v>C210701-P2 [AMERICANA-Phase2]</v>
      </c>
      <c r="K1344" t="str">
        <f>_xlfn.XLOOKUP(ohrm_timesheet_item[[#This Row],[activity_id]],ohrm_project_activity[activity_id],ohrm_project_activity[name],"NF",0,1)</f>
        <v>Development</v>
      </c>
      <c r="L1344" s="5">
        <f>ohrm_timesheet_item[[#This Row],[duration]]/60/60</f>
        <v>9</v>
      </c>
      <c r="AM1344" s="5"/>
      <c r="AN1344" s="5"/>
      <c r="AO1344" s="5"/>
      <c r="AP1344" s="5"/>
      <c r="AZ1344"/>
      <c r="BA1344"/>
      <c r="BB1344"/>
      <c r="BC1344"/>
    </row>
    <row r="1345" spans="1:55" x14ac:dyDescent="0.3">
      <c r="A1345">
        <v>328</v>
      </c>
      <c r="C1345">
        <v>1360</v>
      </c>
      <c r="D1345" s="1">
        <v>44923</v>
      </c>
      <c r="E1345">
        <v>32400</v>
      </c>
      <c r="F1345">
        <v>6</v>
      </c>
      <c r="G1345">
        <v>7</v>
      </c>
      <c r="H1345">
        <v>54</v>
      </c>
      <c r="I1345" t="str">
        <f>_xlfn.XLOOKUP(ohrm_timesheet_item[[#This Row],[employee_id]],hs_hr_employee[emp_number],hs_hr_employee[Employee Name],"NF",0,1)</f>
        <v>Shekhar Sharma</v>
      </c>
      <c r="J1345" t="str">
        <f>_xlfn.XLOOKUP(ohrm_timesheet_item[[#This Row],[project_id]],ohrm_project[project_id],ohrm_project[name],"NF",0,1)</f>
        <v>C210701-P2 [AMERICANA-Phase2]</v>
      </c>
      <c r="K1345" t="str">
        <f>_xlfn.XLOOKUP(ohrm_timesheet_item[[#This Row],[activity_id]],ohrm_project_activity[activity_id],ohrm_project_activity[name],"NF",0,1)</f>
        <v>Development</v>
      </c>
      <c r="L1345" s="5">
        <f>ohrm_timesheet_item[[#This Row],[duration]]/60/60</f>
        <v>9</v>
      </c>
      <c r="AM1345" s="5"/>
      <c r="AN1345" s="5"/>
      <c r="AO1345" s="5"/>
      <c r="AP1345" s="5"/>
      <c r="AZ1345"/>
      <c r="BA1345"/>
      <c r="BB1345"/>
      <c r="BC1345"/>
    </row>
    <row r="1346" spans="1:55" x14ac:dyDescent="0.3">
      <c r="A1346">
        <v>328</v>
      </c>
      <c r="C1346">
        <v>1361</v>
      </c>
      <c r="D1346" s="1">
        <v>44924</v>
      </c>
      <c r="E1346">
        <v>32400</v>
      </c>
      <c r="F1346">
        <v>6</v>
      </c>
      <c r="G1346">
        <v>7</v>
      </c>
      <c r="H1346">
        <v>54</v>
      </c>
      <c r="I1346" t="str">
        <f>_xlfn.XLOOKUP(ohrm_timesheet_item[[#This Row],[employee_id]],hs_hr_employee[emp_number],hs_hr_employee[Employee Name],"NF",0,1)</f>
        <v>Shekhar Sharma</v>
      </c>
      <c r="J1346" t="str">
        <f>_xlfn.XLOOKUP(ohrm_timesheet_item[[#This Row],[project_id]],ohrm_project[project_id],ohrm_project[name],"NF",0,1)</f>
        <v>C210701-P2 [AMERICANA-Phase2]</v>
      </c>
      <c r="K1346" t="str">
        <f>_xlfn.XLOOKUP(ohrm_timesheet_item[[#This Row],[activity_id]],ohrm_project_activity[activity_id],ohrm_project_activity[name],"NF",0,1)</f>
        <v>Development</v>
      </c>
      <c r="L1346" s="5">
        <f>ohrm_timesheet_item[[#This Row],[duration]]/60/60</f>
        <v>9</v>
      </c>
      <c r="AM1346" s="5"/>
      <c r="AN1346" s="5"/>
      <c r="AO1346" s="5"/>
      <c r="AP1346" s="5"/>
      <c r="AZ1346"/>
      <c r="BA1346"/>
      <c r="BB1346"/>
      <c r="BC1346"/>
    </row>
    <row r="1347" spans="1:55" x14ac:dyDescent="0.3">
      <c r="A1347">
        <v>328</v>
      </c>
      <c r="C1347">
        <v>1362</v>
      </c>
      <c r="D1347" s="1">
        <v>44925</v>
      </c>
      <c r="E1347">
        <v>32400</v>
      </c>
      <c r="F1347">
        <v>6</v>
      </c>
      <c r="G1347">
        <v>7</v>
      </c>
      <c r="H1347">
        <v>54</v>
      </c>
      <c r="I1347" t="str">
        <f>_xlfn.XLOOKUP(ohrm_timesheet_item[[#This Row],[employee_id]],hs_hr_employee[emp_number],hs_hr_employee[Employee Name],"NF",0,1)</f>
        <v>Shekhar Sharma</v>
      </c>
      <c r="J1347" t="str">
        <f>_xlfn.XLOOKUP(ohrm_timesheet_item[[#This Row],[project_id]],ohrm_project[project_id],ohrm_project[name],"NF",0,1)</f>
        <v>C210701-P2 [AMERICANA-Phase2]</v>
      </c>
      <c r="K1347" t="str">
        <f>_xlfn.XLOOKUP(ohrm_timesheet_item[[#This Row],[activity_id]],ohrm_project_activity[activity_id],ohrm_project_activity[name],"NF",0,1)</f>
        <v>Development</v>
      </c>
      <c r="L1347" s="5">
        <f>ohrm_timesheet_item[[#This Row],[duration]]/60/60</f>
        <v>9</v>
      </c>
      <c r="AM1347" s="5"/>
      <c r="AN1347" s="5"/>
      <c r="AO1347" s="5"/>
      <c r="AP1347" s="5"/>
      <c r="AZ1347"/>
      <c r="BA1347"/>
      <c r="BB1347"/>
      <c r="BC1347"/>
    </row>
    <row r="1348" spans="1:55" x14ac:dyDescent="0.3">
      <c r="A1348">
        <v>345</v>
      </c>
      <c r="C1348">
        <v>1363</v>
      </c>
      <c r="D1348" s="1">
        <v>44956</v>
      </c>
      <c r="E1348">
        <v>14400</v>
      </c>
      <c r="F1348">
        <v>2</v>
      </c>
      <c r="G1348">
        <v>15</v>
      </c>
      <c r="H1348">
        <v>58</v>
      </c>
      <c r="I1348" t="str">
        <f>_xlfn.XLOOKUP(ohrm_timesheet_item[[#This Row],[employee_id]],hs_hr_employee[emp_number],hs_hr_employee[Employee Name],"NF",0,1)</f>
        <v>Gaurav Kokcha</v>
      </c>
      <c r="J1348" t="str">
        <f>_xlfn.XLOOKUP(ohrm_timesheet_item[[#This Row],[project_id]],ohrm_project[project_id],ohrm_project[name],"NF",0,1)</f>
        <v>Z210101-TEQMANTRA-ORG</v>
      </c>
      <c r="K1348" t="str">
        <f>_xlfn.XLOOKUP(ohrm_timesheet_item[[#This Row],[activity_id]],ohrm_project_activity[activity_id],ohrm_project_activity[name],"NF",0,1)</f>
        <v>Staff Augmentation</v>
      </c>
      <c r="L1348" s="5">
        <f>ohrm_timesheet_item[[#This Row],[duration]]/60/60</f>
        <v>4</v>
      </c>
      <c r="AM1348" s="5"/>
      <c r="AN1348" s="5"/>
      <c r="AO1348" s="5"/>
      <c r="AP1348" s="5"/>
      <c r="AZ1348"/>
      <c r="BA1348"/>
      <c r="BB1348"/>
      <c r="BC1348"/>
    </row>
    <row r="1349" spans="1:55" x14ac:dyDescent="0.3">
      <c r="A1349">
        <v>345</v>
      </c>
      <c r="C1349">
        <v>1364</v>
      </c>
      <c r="D1349" s="1">
        <v>44956</v>
      </c>
      <c r="E1349">
        <v>18000</v>
      </c>
      <c r="F1349">
        <v>2</v>
      </c>
      <c r="G1349">
        <v>15</v>
      </c>
      <c r="H1349">
        <v>11</v>
      </c>
      <c r="I1349" t="str">
        <f>_xlfn.XLOOKUP(ohrm_timesheet_item[[#This Row],[employee_id]],hs_hr_employee[emp_number],hs_hr_employee[Employee Name],"NF",0,1)</f>
        <v>Gaurav Kokcha</v>
      </c>
      <c r="J1349" t="str">
        <f>_xlfn.XLOOKUP(ohrm_timesheet_item[[#This Row],[project_id]],ohrm_project[project_id],ohrm_project[name],"NF",0,1)</f>
        <v>Z210101-TEQMANTRA-ORG</v>
      </c>
      <c r="K1349" t="str">
        <f>_xlfn.XLOOKUP(ohrm_timesheet_item[[#This Row],[activity_id]],ohrm_project_activity[activity_id],ohrm_project_activity[name],"NF",0,1)</f>
        <v>Training</v>
      </c>
      <c r="L1349" s="5">
        <f>ohrm_timesheet_item[[#This Row],[duration]]/60/60</f>
        <v>5</v>
      </c>
      <c r="AM1349" s="5"/>
      <c r="AN1349" s="5"/>
      <c r="AO1349" s="5"/>
      <c r="AP1349" s="5"/>
      <c r="AZ1349"/>
      <c r="BA1349"/>
      <c r="BB1349"/>
      <c r="BC1349"/>
    </row>
    <row r="1350" spans="1:55" x14ac:dyDescent="0.3">
      <c r="A1350">
        <v>350</v>
      </c>
      <c r="C1350">
        <v>1365</v>
      </c>
      <c r="D1350" s="1">
        <v>44928</v>
      </c>
      <c r="E1350">
        <v>32400</v>
      </c>
      <c r="F1350">
        <v>6</v>
      </c>
      <c r="G1350">
        <v>7</v>
      </c>
      <c r="H1350">
        <v>54</v>
      </c>
      <c r="I1350" t="str">
        <f>_xlfn.XLOOKUP(ohrm_timesheet_item[[#This Row],[employee_id]],hs_hr_employee[emp_number],hs_hr_employee[Employee Name],"NF",0,1)</f>
        <v>Shekhar Sharma</v>
      </c>
      <c r="J1350" t="str">
        <f>_xlfn.XLOOKUP(ohrm_timesheet_item[[#This Row],[project_id]],ohrm_project[project_id],ohrm_project[name],"NF",0,1)</f>
        <v>C210701-P2 [AMERICANA-Phase2]</v>
      </c>
      <c r="K1350" t="str">
        <f>_xlfn.XLOOKUP(ohrm_timesheet_item[[#This Row],[activity_id]],ohrm_project_activity[activity_id],ohrm_project_activity[name],"NF",0,1)</f>
        <v>Development</v>
      </c>
      <c r="L1350" s="5">
        <f>ohrm_timesheet_item[[#This Row],[duration]]/60/60</f>
        <v>9</v>
      </c>
      <c r="AM1350" s="5"/>
      <c r="AN1350" s="5"/>
      <c r="AO1350" s="5"/>
      <c r="AP1350" s="5"/>
      <c r="AZ1350"/>
      <c r="BA1350"/>
      <c r="BB1350"/>
      <c r="BC1350"/>
    </row>
    <row r="1351" spans="1:55" x14ac:dyDescent="0.3">
      <c r="A1351">
        <v>350</v>
      </c>
      <c r="C1351">
        <v>1366</v>
      </c>
      <c r="D1351" s="1">
        <v>44929</v>
      </c>
      <c r="E1351">
        <v>32400</v>
      </c>
      <c r="F1351">
        <v>6</v>
      </c>
      <c r="G1351">
        <v>7</v>
      </c>
      <c r="H1351">
        <v>54</v>
      </c>
      <c r="I1351" t="str">
        <f>_xlfn.XLOOKUP(ohrm_timesheet_item[[#This Row],[employee_id]],hs_hr_employee[emp_number],hs_hr_employee[Employee Name],"NF",0,1)</f>
        <v>Shekhar Sharma</v>
      </c>
      <c r="J1351" t="str">
        <f>_xlfn.XLOOKUP(ohrm_timesheet_item[[#This Row],[project_id]],ohrm_project[project_id],ohrm_project[name],"NF",0,1)</f>
        <v>C210701-P2 [AMERICANA-Phase2]</v>
      </c>
      <c r="K1351" t="str">
        <f>_xlfn.XLOOKUP(ohrm_timesheet_item[[#This Row],[activity_id]],ohrm_project_activity[activity_id],ohrm_project_activity[name],"NF",0,1)</f>
        <v>Development</v>
      </c>
      <c r="L1351" s="5">
        <f>ohrm_timesheet_item[[#This Row],[duration]]/60/60</f>
        <v>9</v>
      </c>
      <c r="AM1351" s="5"/>
      <c r="AN1351" s="5"/>
      <c r="AO1351" s="5"/>
      <c r="AP1351" s="5"/>
      <c r="AZ1351"/>
      <c r="BA1351"/>
      <c r="BB1351"/>
      <c r="BC1351"/>
    </row>
    <row r="1352" spans="1:55" x14ac:dyDescent="0.3">
      <c r="A1352">
        <v>350</v>
      </c>
      <c r="C1352">
        <v>1367</v>
      </c>
      <c r="D1352" s="1">
        <v>44930</v>
      </c>
      <c r="E1352">
        <v>32400</v>
      </c>
      <c r="F1352">
        <v>6</v>
      </c>
      <c r="G1352">
        <v>7</v>
      </c>
      <c r="H1352">
        <v>54</v>
      </c>
      <c r="I1352" t="str">
        <f>_xlfn.XLOOKUP(ohrm_timesheet_item[[#This Row],[employee_id]],hs_hr_employee[emp_number],hs_hr_employee[Employee Name],"NF",0,1)</f>
        <v>Shekhar Sharma</v>
      </c>
      <c r="J1352" t="str">
        <f>_xlfn.XLOOKUP(ohrm_timesheet_item[[#This Row],[project_id]],ohrm_project[project_id],ohrm_project[name],"NF",0,1)</f>
        <v>C210701-P2 [AMERICANA-Phase2]</v>
      </c>
      <c r="K1352" t="str">
        <f>_xlfn.XLOOKUP(ohrm_timesheet_item[[#This Row],[activity_id]],ohrm_project_activity[activity_id],ohrm_project_activity[name],"NF",0,1)</f>
        <v>Development</v>
      </c>
      <c r="L1352" s="5">
        <f>ohrm_timesheet_item[[#This Row],[duration]]/60/60</f>
        <v>9</v>
      </c>
      <c r="AM1352" s="5"/>
      <c r="AN1352" s="5"/>
      <c r="AO1352" s="5"/>
      <c r="AP1352" s="5"/>
      <c r="AZ1352"/>
      <c r="BA1352"/>
      <c r="BB1352"/>
      <c r="BC1352"/>
    </row>
    <row r="1353" spans="1:55" x14ac:dyDescent="0.3">
      <c r="A1353">
        <v>350</v>
      </c>
      <c r="C1353">
        <v>1368</v>
      </c>
      <c r="D1353" s="1">
        <v>44931</v>
      </c>
      <c r="E1353">
        <v>32400</v>
      </c>
      <c r="F1353">
        <v>6</v>
      </c>
      <c r="G1353">
        <v>7</v>
      </c>
      <c r="H1353">
        <v>54</v>
      </c>
      <c r="I1353" t="str">
        <f>_xlfn.XLOOKUP(ohrm_timesheet_item[[#This Row],[employee_id]],hs_hr_employee[emp_number],hs_hr_employee[Employee Name],"NF",0,1)</f>
        <v>Shekhar Sharma</v>
      </c>
      <c r="J1353" t="str">
        <f>_xlfn.XLOOKUP(ohrm_timesheet_item[[#This Row],[project_id]],ohrm_project[project_id],ohrm_project[name],"NF",0,1)</f>
        <v>C210701-P2 [AMERICANA-Phase2]</v>
      </c>
      <c r="K1353" t="str">
        <f>_xlfn.XLOOKUP(ohrm_timesheet_item[[#This Row],[activity_id]],ohrm_project_activity[activity_id],ohrm_project_activity[name],"NF",0,1)</f>
        <v>Development</v>
      </c>
      <c r="L1353" s="5">
        <f>ohrm_timesheet_item[[#This Row],[duration]]/60/60</f>
        <v>9</v>
      </c>
      <c r="AM1353" s="5"/>
      <c r="AN1353" s="5"/>
      <c r="AO1353" s="5"/>
      <c r="AP1353" s="5"/>
      <c r="AZ1353"/>
      <c r="BA1353"/>
      <c r="BB1353"/>
      <c r="BC1353"/>
    </row>
    <row r="1354" spans="1:55" x14ac:dyDescent="0.3">
      <c r="A1354">
        <v>350</v>
      </c>
      <c r="C1354">
        <v>1369</v>
      </c>
      <c r="D1354" s="1">
        <v>44932</v>
      </c>
      <c r="E1354">
        <v>32400</v>
      </c>
      <c r="F1354">
        <v>6</v>
      </c>
      <c r="G1354">
        <v>7</v>
      </c>
      <c r="H1354">
        <v>54</v>
      </c>
      <c r="I1354" t="str">
        <f>_xlfn.XLOOKUP(ohrm_timesheet_item[[#This Row],[employee_id]],hs_hr_employee[emp_number],hs_hr_employee[Employee Name],"NF",0,1)</f>
        <v>Shekhar Sharma</v>
      </c>
      <c r="J1354" t="str">
        <f>_xlfn.XLOOKUP(ohrm_timesheet_item[[#This Row],[project_id]],ohrm_project[project_id],ohrm_project[name],"NF",0,1)</f>
        <v>C210701-P2 [AMERICANA-Phase2]</v>
      </c>
      <c r="K1354" t="str">
        <f>_xlfn.XLOOKUP(ohrm_timesheet_item[[#This Row],[activity_id]],ohrm_project_activity[activity_id],ohrm_project_activity[name],"NF",0,1)</f>
        <v>Development</v>
      </c>
      <c r="L1354" s="5">
        <f>ohrm_timesheet_item[[#This Row],[duration]]/60/60</f>
        <v>9</v>
      </c>
      <c r="AM1354" s="5"/>
      <c r="AN1354" s="5"/>
      <c r="AO1354" s="5"/>
      <c r="AP1354" s="5"/>
      <c r="AZ1354"/>
      <c r="BA1354"/>
      <c r="BB1354"/>
      <c r="BC1354"/>
    </row>
    <row r="1355" spans="1:55" x14ac:dyDescent="0.3">
      <c r="A1355">
        <v>349</v>
      </c>
      <c r="C1355">
        <v>1370</v>
      </c>
      <c r="D1355" s="1">
        <v>44935</v>
      </c>
      <c r="E1355">
        <v>32400</v>
      </c>
      <c r="F1355">
        <v>2</v>
      </c>
      <c r="G1355">
        <v>7</v>
      </c>
      <c r="H1355">
        <v>9</v>
      </c>
      <c r="I1355" t="str">
        <f>_xlfn.XLOOKUP(ohrm_timesheet_item[[#This Row],[employee_id]],hs_hr_employee[emp_number],hs_hr_employee[Employee Name],"NF",0,1)</f>
        <v>Shekhar Sharma</v>
      </c>
      <c r="J1355" t="str">
        <f>_xlfn.XLOOKUP(ohrm_timesheet_item[[#This Row],[project_id]],ohrm_project[project_id],ohrm_project[name],"NF",0,1)</f>
        <v>Z210101-TEQMANTRA-ORG</v>
      </c>
      <c r="K1355" t="str">
        <f>_xlfn.XLOOKUP(ohrm_timesheet_item[[#This Row],[activity_id]],ohrm_project_activity[activity_id],ohrm_project_activity[name],"NF",0,1)</f>
        <v>Continuous Improvement</v>
      </c>
      <c r="L1355" s="5">
        <f>ohrm_timesheet_item[[#This Row],[duration]]/60/60</f>
        <v>9</v>
      </c>
      <c r="AM1355" s="5"/>
      <c r="AN1355" s="5"/>
      <c r="AO1355" s="5"/>
      <c r="AP1355" s="5"/>
      <c r="AZ1355"/>
      <c r="BA1355"/>
      <c r="BB1355"/>
      <c r="BC1355"/>
    </row>
    <row r="1356" spans="1:55" x14ac:dyDescent="0.3">
      <c r="A1356">
        <v>349</v>
      </c>
      <c r="C1356">
        <v>1371</v>
      </c>
      <c r="D1356" s="1">
        <v>44936</v>
      </c>
      <c r="E1356">
        <v>32400</v>
      </c>
      <c r="F1356">
        <v>2</v>
      </c>
      <c r="G1356">
        <v>7</v>
      </c>
      <c r="H1356">
        <v>9</v>
      </c>
      <c r="I1356" t="str">
        <f>_xlfn.XLOOKUP(ohrm_timesheet_item[[#This Row],[employee_id]],hs_hr_employee[emp_number],hs_hr_employee[Employee Name],"NF",0,1)</f>
        <v>Shekhar Sharma</v>
      </c>
      <c r="J1356" t="str">
        <f>_xlfn.XLOOKUP(ohrm_timesheet_item[[#This Row],[project_id]],ohrm_project[project_id],ohrm_project[name],"NF",0,1)</f>
        <v>Z210101-TEQMANTRA-ORG</v>
      </c>
      <c r="K1356" t="str">
        <f>_xlfn.XLOOKUP(ohrm_timesheet_item[[#This Row],[activity_id]],ohrm_project_activity[activity_id],ohrm_project_activity[name],"NF",0,1)</f>
        <v>Continuous Improvement</v>
      </c>
      <c r="L1356" s="5">
        <f>ohrm_timesheet_item[[#This Row],[duration]]/60/60</f>
        <v>9</v>
      </c>
      <c r="AM1356" s="5"/>
      <c r="AN1356" s="5"/>
      <c r="AO1356" s="5"/>
      <c r="AP1356" s="5"/>
      <c r="AZ1356"/>
      <c r="BA1356"/>
      <c r="BB1356"/>
      <c r="BC1356"/>
    </row>
    <row r="1357" spans="1:55" x14ac:dyDescent="0.3">
      <c r="A1357">
        <v>349</v>
      </c>
      <c r="C1357">
        <v>1372</v>
      </c>
      <c r="D1357" s="1">
        <v>44937</v>
      </c>
      <c r="E1357">
        <v>32400</v>
      </c>
      <c r="F1357">
        <v>2</v>
      </c>
      <c r="G1357">
        <v>7</v>
      </c>
      <c r="H1357">
        <v>9</v>
      </c>
      <c r="I1357" t="str">
        <f>_xlfn.XLOOKUP(ohrm_timesheet_item[[#This Row],[employee_id]],hs_hr_employee[emp_number],hs_hr_employee[Employee Name],"NF",0,1)</f>
        <v>Shekhar Sharma</v>
      </c>
      <c r="J1357" t="str">
        <f>_xlfn.XLOOKUP(ohrm_timesheet_item[[#This Row],[project_id]],ohrm_project[project_id],ohrm_project[name],"NF",0,1)</f>
        <v>Z210101-TEQMANTRA-ORG</v>
      </c>
      <c r="K1357" t="str">
        <f>_xlfn.XLOOKUP(ohrm_timesheet_item[[#This Row],[activity_id]],ohrm_project_activity[activity_id],ohrm_project_activity[name],"NF",0,1)</f>
        <v>Continuous Improvement</v>
      </c>
      <c r="L1357" s="5">
        <f>ohrm_timesheet_item[[#This Row],[duration]]/60/60</f>
        <v>9</v>
      </c>
      <c r="AM1357" s="5"/>
      <c r="AN1357" s="5"/>
      <c r="AO1357" s="5"/>
      <c r="AP1357" s="5"/>
      <c r="AZ1357"/>
      <c r="BA1357"/>
      <c r="BB1357"/>
      <c r="BC1357"/>
    </row>
    <row r="1358" spans="1:55" x14ac:dyDescent="0.3">
      <c r="A1358">
        <v>349</v>
      </c>
      <c r="C1358">
        <v>1373</v>
      </c>
      <c r="D1358" s="1">
        <v>44938</v>
      </c>
      <c r="E1358">
        <v>32400</v>
      </c>
      <c r="F1358">
        <v>2</v>
      </c>
      <c r="G1358">
        <v>7</v>
      </c>
      <c r="H1358">
        <v>9</v>
      </c>
      <c r="I1358" t="str">
        <f>_xlfn.XLOOKUP(ohrm_timesheet_item[[#This Row],[employee_id]],hs_hr_employee[emp_number],hs_hr_employee[Employee Name],"NF",0,1)</f>
        <v>Shekhar Sharma</v>
      </c>
      <c r="J1358" t="str">
        <f>_xlfn.XLOOKUP(ohrm_timesheet_item[[#This Row],[project_id]],ohrm_project[project_id],ohrm_project[name],"NF",0,1)</f>
        <v>Z210101-TEQMANTRA-ORG</v>
      </c>
      <c r="K1358" t="str">
        <f>_xlfn.XLOOKUP(ohrm_timesheet_item[[#This Row],[activity_id]],ohrm_project_activity[activity_id],ohrm_project_activity[name],"NF",0,1)</f>
        <v>Continuous Improvement</v>
      </c>
      <c r="L1358" s="5">
        <f>ohrm_timesheet_item[[#This Row],[duration]]/60/60</f>
        <v>9</v>
      </c>
      <c r="AM1358" s="5"/>
      <c r="AN1358" s="5"/>
      <c r="AO1358" s="5"/>
      <c r="AP1358" s="5"/>
      <c r="AZ1358"/>
      <c r="BA1358"/>
      <c r="BB1358"/>
      <c r="BC1358"/>
    </row>
    <row r="1359" spans="1:55" x14ac:dyDescent="0.3">
      <c r="A1359">
        <v>349</v>
      </c>
      <c r="C1359">
        <v>1374</v>
      </c>
      <c r="D1359" s="1">
        <v>44939</v>
      </c>
      <c r="E1359">
        <v>32400</v>
      </c>
      <c r="F1359">
        <v>2</v>
      </c>
      <c r="G1359">
        <v>7</v>
      </c>
      <c r="H1359">
        <v>9</v>
      </c>
      <c r="I1359" t="str">
        <f>_xlfn.XLOOKUP(ohrm_timesheet_item[[#This Row],[employee_id]],hs_hr_employee[emp_number],hs_hr_employee[Employee Name],"NF",0,1)</f>
        <v>Shekhar Sharma</v>
      </c>
      <c r="J1359" t="str">
        <f>_xlfn.XLOOKUP(ohrm_timesheet_item[[#This Row],[project_id]],ohrm_project[project_id],ohrm_project[name],"NF",0,1)</f>
        <v>Z210101-TEQMANTRA-ORG</v>
      </c>
      <c r="K1359" t="str">
        <f>_xlfn.XLOOKUP(ohrm_timesheet_item[[#This Row],[activity_id]],ohrm_project_activity[activity_id],ohrm_project_activity[name],"NF",0,1)</f>
        <v>Continuous Improvement</v>
      </c>
      <c r="L1359" s="5">
        <f>ohrm_timesheet_item[[#This Row],[duration]]/60/60</f>
        <v>9</v>
      </c>
      <c r="AM1359" s="5"/>
      <c r="AN1359" s="5"/>
      <c r="AO1359" s="5"/>
      <c r="AP1359" s="5"/>
      <c r="AZ1359"/>
      <c r="BA1359"/>
      <c r="BB1359"/>
      <c r="BC1359"/>
    </row>
    <row r="1360" spans="1:55" x14ac:dyDescent="0.3">
      <c r="A1360">
        <v>348</v>
      </c>
      <c r="C1360">
        <v>1375</v>
      </c>
      <c r="D1360" s="1">
        <v>44942</v>
      </c>
      <c r="E1360">
        <v>32400</v>
      </c>
      <c r="F1360">
        <v>2</v>
      </c>
      <c r="G1360">
        <v>7</v>
      </c>
      <c r="H1360">
        <v>14</v>
      </c>
      <c r="I1360" t="str">
        <f>_xlfn.XLOOKUP(ohrm_timesheet_item[[#This Row],[employee_id]],hs_hr_employee[emp_number],hs_hr_employee[Employee Name],"NF",0,1)</f>
        <v>Shekhar Sharma</v>
      </c>
      <c r="J1360" t="str">
        <f>_xlfn.XLOOKUP(ohrm_timesheet_item[[#This Row],[project_id]],ohrm_project[project_id],ohrm_project[name],"NF",0,1)</f>
        <v>Z210101-TEQMANTRA-ORG</v>
      </c>
      <c r="K1360" t="str">
        <f>_xlfn.XLOOKUP(ohrm_timesheet_item[[#This Row],[activity_id]],ohrm_project_activity[activity_id],ohrm_project_activity[name],"NF",0,1)</f>
        <v>Team Engagement</v>
      </c>
      <c r="L1360" s="5">
        <f>ohrm_timesheet_item[[#This Row],[duration]]/60/60</f>
        <v>9</v>
      </c>
      <c r="AM1360" s="5"/>
      <c r="AN1360" s="5"/>
      <c r="AO1360" s="5"/>
      <c r="AP1360" s="5"/>
      <c r="AZ1360"/>
      <c r="BA1360"/>
      <c r="BB1360"/>
      <c r="BC1360"/>
    </row>
    <row r="1361" spans="1:55" x14ac:dyDescent="0.3">
      <c r="A1361">
        <v>348</v>
      </c>
      <c r="C1361">
        <v>1376</v>
      </c>
      <c r="D1361" s="1">
        <v>44943</v>
      </c>
      <c r="E1361">
        <v>32400</v>
      </c>
      <c r="F1361">
        <v>2</v>
      </c>
      <c r="G1361">
        <v>7</v>
      </c>
      <c r="H1361">
        <v>14</v>
      </c>
      <c r="I1361" t="str">
        <f>_xlfn.XLOOKUP(ohrm_timesheet_item[[#This Row],[employee_id]],hs_hr_employee[emp_number],hs_hr_employee[Employee Name],"NF",0,1)</f>
        <v>Shekhar Sharma</v>
      </c>
      <c r="J1361" t="str">
        <f>_xlfn.XLOOKUP(ohrm_timesheet_item[[#This Row],[project_id]],ohrm_project[project_id],ohrm_project[name],"NF",0,1)</f>
        <v>Z210101-TEQMANTRA-ORG</v>
      </c>
      <c r="K1361" t="str">
        <f>_xlfn.XLOOKUP(ohrm_timesheet_item[[#This Row],[activity_id]],ohrm_project_activity[activity_id],ohrm_project_activity[name],"NF",0,1)</f>
        <v>Team Engagement</v>
      </c>
      <c r="L1361" s="5">
        <f>ohrm_timesheet_item[[#This Row],[duration]]/60/60</f>
        <v>9</v>
      </c>
      <c r="AM1361" s="5"/>
      <c r="AN1361" s="5"/>
      <c r="AO1361" s="5"/>
      <c r="AP1361" s="5"/>
      <c r="AZ1361"/>
      <c r="BA1361"/>
      <c r="BB1361"/>
      <c r="BC1361"/>
    </row>
    <row r="1362" spans="1:55" x14ac:dyDescent="0.3">
      <c r="A1362">
        <v>348</v>
      </c>
      <c r="C1362">
        <v>1377</v>
      </c>
      <c r="D1362" s="1">
        <v>44944</v>
      </c>
      <c r="E1362">
        <v>32400</v>
      </c>
      <c r="F1362">
        <v>2</v>
      </c>
      <c r="G1362">
        <v>7</v>
      </c>
      <c r="H1362">
        <v>14</v>
      </c>
      <c r="I1362" t="str">
        <f>_xlfn.XLOOKUP(ohrm_timesheet_item[[#This Row],[employee_id]],hs_hr_employee[emp_number],hs_hr_employee[Employee Name],"NF",0,1)</f>
        <v>Shekhar Sharma</v>
      </c>
      <c r="J1362" t="str">
        <f>_xlfn.XLOOKUP(ohrm_timesheet_item[[#This Row],[project_id]],ohrm_project[project_id],ohrm_project[name],"NF",0,1)</f>
        <v>Z210101-TEQMANTRA-ORG</v>
      </c>
      <c r="K1362" t="str">
        <f>_xlfn.XLOOKUP(ohrm_timesheet_item[[#This Row],[activity_id]],ohrm_project_activity[activity_id],ohrm_project_activity[name],"NF",0,1)</f>
        <v>Team Engagement</v>
      </c>
      <c r="L1362" s="5">
        <f>ohrm_timesheet_item[[#This Row],[duration]]/60/60</f>
        <v>9</v>
      </c>
      <c r="AM1362" s="5"/>
      <c r="AN1362" s="5"/>
      <c r="AO1362" s="5"/>
      <c r="AP1362" s="5"/>
      <c r="AZ1362"/>
      <c r="BA1362"/>
      <c r="BB1362"/>
      <c r="BC1362"/>
    </row>
    <row r="1363" spans="1:55" x14ac:dyDescent="0.3">
      <c r="A1363">
        <v>348</v>
      </c>
      <c r="C1363">
        <v>1378</v>
      </c>
      <c r="D1363" s="1">
        <v>44945</v>
      </c>
      <c r="E1363">
        <v>32400</v>
      </c>
      <c r="F1363">
        <v>2</v>
      </c>
      <c r="G1363">
        <v>7</v>
      </c>
      <c r="H1363">
        <v>14</v>
      </c>
      <c r="I1363" t="str">
        <f>_xlfn.XLOOKUP(ohrm_timesheet_item[[#This Row],[employee_id]],hs_hr_employee[emp_number],hs_hr_employee[Employee Name],"NF",0,1)</f>
        <v>Shekhar Sharma</v>
      </c>
      <c r="J1363" t="str">
        <f>_xlfn.XLOOKUP(ohrm_timesheet_item[[#This Row],[project_id]],ohrm_project[project_id],ohrm_project[name],"NF",0,1)</f>
        <v>Z210101-TEQMANTRA-ORG</v>
      </c>
      <c r="K1363" t="str">
        <f>_xlfn.XLOOKUP(ohrm_timesheet_item[[#This Row],[activity_id]],ohrm_project_activity[activity_id],ohrm_project_activity[name],"NF",0,1)</f>
        <v>Team Engagement</v>
      </c>
      <c r="L1363" s="5">
        <f>ohrm_timesheet_item[[#This Row],[duration]]/60/60</f>
        <v>9</v>
      </c>
      <c r="AM1363" s="5"/>
      <c r="AN1363" s="5"/>
      <c r="AO1363" s="5"/>
      <c r="AP1363" s="5"/>
      <c r="AZ1363"/>
      <c r="BA1363"/>
      <c r="BB1363"/>
      <c r="BC1363"/>
    </row>
    <row r="1364" spans="1:55" x14ac:dyDescent="0.3">
      <c r="A1364">
        <v>348</v>
      </c>
      <c r="C1364">
        <v>1379</v>
      </c>
      <c r="D1364" s="1">
        <v>44946</v>
      </c>
      <c r="E1364">
        <v>32400</v>
      </c>
      <c r="F1364">
        <v>2</v>
      </c>
      <c r="G1364">
        <v>7</v>
      </c>
      <c r="H1364">
        <v>14</v>
      </c>
      <c r="I1364" t="str">
        <f>_xlfn.XLOOKUP(ohrm_timesheet_item[[#This Row],[employee_id]],hs_hr_employee[emp_number],hs_hr_employee[Employee Name],"NF",0,1)</f>
        <v>Shekhar Sharma</v>
      </c>
      <c r="J1364" t="str">
        <f>_xlfn.XLOOKUP(ohrm_timesheet_item[[#This Row],[project_id]],ohrm_project[project_id],ohrm_project[name],"NF",0,1)</f>
        <v>Z210101-TEQMANTRA-ORG</v>
      </c>
      <c r="K1364" t="str">
        <f>_xlfn.XLOOKUP(ohrm_timesheet_item[[#This Row],[activity_id]],ohrm_project_activity[activity_id],ohrm_project_activity[name],"NF",0,1)</f>
        <v>Team Engagement</v>
      </c>
      <c r="L1364" s="5">
        <f>ohrm_timesheet_item[[#This Row],[duration]]/60/60</f>
        <v>9</v>
      </c>
      <c r="AM1364" s="5"/>
      <c r="AN1364" s="5"/>
      <c r="AO1364" s="5"/>
      <c r="AP1364" s="5"/>
      <c r="AZ1364"/>
      <c r="BA1364"/>
      <c r="BB1364"/>
      <c r="BC1364"/>
    </row>
    <row r="1365" spans="1:55" x14ac:dyDescent="0.3">
      <c r="A1365">
        <v>347</v>
      </c>
      <c r="B1365" t="s">
        <v>733</v>
      </c>
      <c r="C1365">
        <v>1380</v>
      </c>
      <c r="D1365" s="1">
        <v>44950</v>
      </c>
      <c r="E1365">
        <v>0</v>
      </c>
      <c r="F1365">
        <v>2</v>
      </c>
      <c r="G1365">
        <v>7</v>
      </c>
      <c r="H1365">
        <v>14</v>
      </c>
      <c r="I1365" t="str">
        <f>_xlfn.XLOOKUP(ohrm_timesheet_item[[#This Row],[employee_id]],hs_hr_employee[emp_number],hs_hr_employee[Employee Name],"NF",0,1)</f>
        <v>Shekhar Sharma</v>
      </c>
      <c r="J1365" t="str">
        <f>_xlfn.XLOOKUP(ohrm_timesheet_item[[#This Row],[project_id]],ohrm_project[project_id],ohrm_project[name],"NF",0,1)</f>
        <v>Z210101-TEQMANTRA-ORG</v>
      </c>
      <c r="K1365" t="str">
        <f>_xlfn.XLOOKUP(ohrm_timesheet_item[[#This Row],[activity_id]],ohrm_project_activity[activity_id],ohrm_project_activity[name],"NF",0,1)</f>
        <v>Team Engagement</v>
      </c>
      <c r="L1365" s="5">
        <f>ohrm_timesheet_item[[#This Row],[duration]]/60/60</f>
        <v>0</v>
      </c>
      <c r="AM1365" s="5"/>
      <c r="AN1365" s="5"/>
      <c r="AO1365" s="5"/>
      <c r="AP1365" s="5"/>
      <c r="AZ1365"/>
      <c r="BA1365"/>
      <c r="BB1365"/>
      <c r="BC1365"/>
    </row>
    <row r="1366" spans="1:55" x14ac:dyDescent="0.3">
      <c r="A1366">
        <v>347</v>
      </c>
      <c r="C1366">
        <v>1381</v>
      </c>
      <c r="D1366" s="1">
        <v>44949</v>
      </c>
      <c r="E1366">
        <v>32400</v>
      </c>
      <c r="F1366">
        <v>2</v>
      </c>
      <c r="G1366">
        <v>7</v>
      </c>
      <c r="H1366">
        <v>14</v>
      </c>
      <c r="I1366" t="str">
        <f>_xlfn.XLOOKUP(ohrm_timesheet_item[[#This Row],[employee_id]],hs_hr_employee[emp_number],hs_hr_employee[Employee Name],"NF",0,1)</f>
        <v>Shekhar Sharma</v>
      </c>
      <c r="J1366" t="str">
        <f>_xlfn.XLOOKUP(ohrm_timesheet_item[[#This Row],[project_id]],ohrm_project[project_id],ohrm_project[name],"NF",0,1)</f>
        <v>Z210101-TEQMANTRA-ORG</v>
      </c>
      <c r="K1366" t="str">
        <f>_xlfn.XLOOKUP(ohrm_timesheet_item[[#This Row],[activity_id]],ohrm_project_activity[activity_id],ohrm_project_activity[name],"NF",0,1)</f>
        <v>Team Engagement</v>
      </c>
      <c r="L1366" s="5">
        <f>ohrm_timesheet_item[[#This Row],[duration]]/60/60</f>
        <v>9</v>
      </c>
      <c r="AM1366" s="5"/>
      <c r="AN1366" s="5"/>
      <c r="AO1366" s="5"/>
      <c r="AP1366" s="5"/>
      <c r="AZ1366"/>
      <c r="BA1366"/>
      <c r="BB1366"/>
      <c r="BC1366"/>
    </row>
    <row r="1367" spans="1:55" x14ac:dyDescent="0.3">
      <c r="A1367">
        <v>347</v>
      </c>
      <c r="C1367">
        <v>1382</v>
      </c>
      <c r="D1367" s="1">
        <v>44951</v>
      </c>
      <c r="E1367">
        <v>32400</v>
      </c>
      <c r="F1367">
        <v>2</v>
      </c>
      <c r="G1367">
        <v>7</v>
      </c>
      <c r="H1367">
        <v>14</v>
      </c>
      <c r="I1367" t="str">
        <f>_xlfn.XLOOKUP(ohrm_timesheet_item[[#This Row],[employee_id]],hs_hr_employee[emp_number],hs_hr_employee[Employee Name],"NF",0,1)</f>
        <v>Shekhar Sharma</v>
      </c>
      <c r="J1367" t="str">
        <f>_xlfn.XLOOKUP(ohrm_timesheet_item[[#This Row],[project_id]],ohrm_project[project_id],ohrm_project[name],"NF",0,1)</f>
        <v>Z210101-TEQMANTRA-ORG</v>
      </c>
      <c r="K1367" t="str">
        <f>_xlfn.XLOOKUP(ohrm_timesheet_item[[#This Row],[activity_id]],ohrm_project_activity[activity_id],ohrm_project_activity[name],"NF",0,1)</f>
        <v>Team Engagement</v>
      </c>
      <c r="L1367" s="5">
        <f>ohrm_timesheet_item[[#This Row],[duration]]/60/60</f>
        <v>9</v>
      </c>
      <c r="AM1367" s="5"/>
      <c r="AN1367" s="5"/>
      <c r="AO1367" s="5"/>
      <c r="AP1367" s="5"/>
      <c r="AZ1367"/>
      <c r="BA1367"/>
      <c r="BB1367"/>
      <c r="BC1367"/>
    </row>
    <row r="1368" spans="1:55" x14ac:dyDescent="0.3">
      <c r="A1368">
        <v>347</v>
      </c>
      <c r="C1368">
        <v>1383</v>
      </c>
      <c r="D1368" s="1">
        <v>44952</v>
      </c>
      <c r="E1368">
        <v>32400</v>
      </c>
      <c r="F1368">
        <v>2</v>
      </c>
      <c r="G1368">
        <v>7</v>
      </c>
      <c r="H1368">
        <v>14</v>
      </c>
      <c r="I1368" t="str">
        <f>_xlfn.XLOOKUP(ohrm_timesheet_item[[#This Row],[employee_id]],hs_hr_employee[emp_number],hs_hr_employee[Employee Name],"NF",0,1)</f>
        <v>Shekhar Sharma</v>
      </c>
      <c r="J1368" t="str">
        <f>_xlfn.XLOOKUP(ohrm_timesheet_item[[#This Row],[project_id]],ohrm_project[project_id],ohrm_project[name],"NF",0,1)</f>
        <v>Z210101-TEQMANTRA-ORG</v>
      </c>
      <c r="K1368" t="str">
        <f>_xlfn.XLOOKUP(ohrm_timesheet_item[[#This Row],[activity_id]],ohrm_project_activity[activity_id],ohrm_project_activity[name],"NF",0,1)</f>
        <v>Team Engagement</v>
      </c>
      <c r="L1368" s="5">
        <f>ohrm_timesheet_item[[#This Row],[duration]]/60/60</f>
        <v>9</v>
      </c>
      <c r="AM1368" s="5"/>
      <c r="AN1368" s="5"/>
      <c r="AO1368" s="5"/>
      <c r="AP1368" s="5"/>
      <c r="AZ1368"/>
      <c r="BA1368"/>
      <c r="BB1368"/>
      <c r="BC1368"/>
    </row>
    <row r="1369" spans="1:55" x14ac:dyDescent="0.3">
      <c r="A1369">
        <v>347</v>
      </c>
      <c r="C1369">
        <v>1384</v>
      </c>
      <c r="D1369" s="1">
        <v>44953</v>
      </c>
      <c r="E1369">
        <v>32400</v>
      </c>
      <c r="F1369">
        <v>2</v>
      </c>
      <c r="G1369">
        <v>7</v>
      </c>
      <c r="H1369">
        <v>14</v>
      </c>
      <c r="I1369" t="str">
        <f>_xlfn.XLOOKUP(ohrm_timesheet_item[[#This Row],[employee_id]],hs_hr_employee[emp_number],hs_hr_employee[Employee Name],"NF",0,1)</f>
        <v>Shekhar Sharma</v>
      </c>
      <c r="J1369" t="str">
        <f>_xlfn.XLOOKUP(ohrm_timesheet_item[[#This Row],[project_id]],ohrm_project[project_id],ohrm_project[name],"NF",0,1)</f>
        <v>Z210101-TEQMANTRA-ORG</v>
      </c>
      <c r="K1369" t="str">
        <f>_xlfn.XLOOKUP(ohrm_timesheet_item[[#This Row],[activity_id]],ohrm_project_activity[activity_id],ohrm_project_activity[name],"NF",0,1)</f>
        <v>Team Engagement</v>
      </c>
      <c r="L1369" s="5">
        <f>ohrm_timesheet_item[[#This Row],[duration]]/60/60</f>
        <v>9</v>
      </c>
      <c r="AM1369" s="5"/>
      <c r="AN1369" s="5"/>
      <c r="AO1369" s="5"/>
      <c r="AP1369" s="5"/>
      <c r="AZ1369"/>
      <c r="BA1369"/>
      <c r="BB1369"/>
      <c r="BC1369"/>
    </row>
    <row r="1370" spans="1:55" x14ac:dyDescent="0.3">
      <c r="A1370">
        <v>317</v>
      </c>
      <c r="B1370" t="s">
        <v>982</v>
      </c>
      <c r="C1370">
        <v>1385</v>
      </c>
      <c r="D1370" s="1">
        <v>44900</v>
      </c>
      <c r="E1370">
        <v>32400</v>
      </c>
      <c r="F1370">
        <v>5</v>
      </c>
      <c r="G1370">
        <v>14</v>
      </c>
      <c r="H1370">
        <v>47</v>
      </c>
      <c r="I1370" t="str">
        <f>_xlfn.XLOOKUP(ohrm_timesheet_item[[#This Row],[employee_id]],hs_hr_employee[emp_number],hs_hr_employee[Employee Name],"NF",0,1)</f>
        <v>Amol Jalda</v>
      </c>
      <c r="J1370" t="str">
        <f>_xlfn.XLOOKUP(ohrm_timesheet_item[[#This Row],[project_id]],ohrm_project[project_id],ohrm_project[name],"NF",0,1)</f>
        <v>C220401-B1 [NTPC-TrainingBatch1]</v>
      </c>
      <c r="K1370" t="str">
        <f>_xlfn.XLOOKUP(ohrm_timesheet_item[[#This Row],[activity_id]],ohrm_project_activity[activity_id],ohrm_project_activity[name],"NF",0,1)</f>
        <v>Training</v>
      </c>
      <c r="L1370" s="5">
        <f>ohrm_timesheet_item[[#This Row],[duration]]/60/60</f>
        <v>9</v>
      </c>
      <c r="AM1370" s="5"/>
      <c r="AN1370" s="5"/>
      <c r="AO1370" s="5"/>
      <c r="AP1370" s="5"/>
      <c r="AZ1370"/>
      <c r="BA1370"/>
      <c r="BB1370"/>
      <c r="BC1370"/>
    </row>
    <row r="1371" spans="1:55" x14ac:dyDescent="0.3">
      <c r="A1371">
        <v>317</v>
      </c>
      <c r="B1371" t="s">
        <v>982</v>
      </c>
      <c r="C1371">
        <v>1386</v>
      </c>
      <c r="D1371" s="1">
        <v>44901</v>
      </c>
      <c r="E1371">
        <v>32400</v>
      </c>
      <c r="F1371">
        <v>5</v>
      </c>
      <c r="G1371">
        <v>14</v>
      </c>
      <c r="H1371">
        <v>47</v>
      </c>
      <c r="I1371" t="str">
        <f>_xlfn.XLOOKUP(ohrm_timesheet_item[[#This Row],[employee_id]],hs_hr_employee[emp_number],hs_hr_employee[Employee Name],"NF",0,1)</f>
        <v>Amol Jalda</v>
      </c>
      <c r="J1371" t="str">
        <f>_xlfn.XLOOKUP(ohrm_timesheet_item[[#This Row],[project_id]],ohrm_project[project_id],ohrm_project[name],"NF",0,1)</f>
        <v>C220401-B1 [NTPC-TrainingBatch1]</v>
      </c>
      <c r="K1371" t="str">
        <f>_xlfn.XLOOKUP(ohrm_timesheet_item[[#This Row],[activity_id]],ohrm_project_activity[activity_id],ohrm_project_activity[name],"NF",0,1)</f>
        <v>Training</v>
      </c>
      <c r="L1371" s="5">
        <f>ohrm_timesheet_item[[#This Row],[duration]]/60/60</f>
        <v>9</v>
      </c>
      <c r="AM1371" s="5"/>
      <c r="AN1371" s="5"/>
      <c r="AO1371" s="5"/>
      <c r="AP1371" s="5"/>
      <c r="AZ1371"/>
      <c r="BA1371"/>
      <c r="BB1371"/>
      <c r="BC1371"/>
    </row>
    <row r="1372" spans="1:55" x14ac:dyDescent="0.3">
      <c r="A1372">
        <v>317</v>
      </c>
      <c r="B1372" t="s">
        <v>982</v>
      </c>
      <c r="C1372">
        <v>1387</v>
      </c>
      <c r="D1372" s="1">
        <v>44902</v>
      </c>
      <c r="E1372">
        <v>32400</v>
      </c>
      <c r="F1372">
        <v>5</v>
      </c>
      <c r="G1372">
        <v>14</v>
      </c>
      <c r="H1372">
        <v>47</v>
      </c>
      <c r="I1372" t="str">
        <f>_xlfn.XLOOKUP(ohrm_timesheet_item[[#This Row],[employee_id]],hs_hr_employee[emp_number],hs_hr_employee[Employee Name],"NF",0,1)</f>
        <v>Amol Jalda</v>
      </c>
      <c r="J1372" t="str">
        <f>_xlfn.XLOOKUP(ohrm_timesheet_item[[#This Row],[project_id]],ohrm_project[project_id],ohrm_project[name],"NF",0,1)</f>
        <v>C220401-B1 [NTPC-TrainingBatch1]</v>
      </c>
      <c r="K1372" t="str">
        <f>_xlfn.XLOOKUP(ohrm_timesheet_item[[#This Row],[activity_id]],ohrm_project_activity[activity_id],ohrm_project_activity[name],"NF",0,1)</f>
        <v>Training</v>
      </c>
      <c r="L1372" s="5">
        <f>ohrm_timesheet_item[[#This Row],[duration]]/60/60</f>
        <v>9</v>
      </c>
    </row>
    <row r="1373" spans="1:55" x14ac:dyDescent="0.3">
      <c r="A1373">
        <v>317</v>
      </c>
      <c r="B1373" t="s">
        <v>982</v>
      </c>
      <c r="C1373">
        <v>1388</v>
      </c>
      <c r="D1373" s="1">
        <v>44903</v>
      </c>
      <c r="E1373">
        <v>32400</v>
      </c>
      <c r="F1373">
        <v>5</v>
      </c>
      <c r="G1373">
        <v>14</v>
      </c>
      <c r="H1373">
        <v>47</v>
      </c>
      <c r="I1373" t="str">
        <f>_xlfn.XLOOKUP(ohrm_timesheet_item[[#This Row],[employee_id]],hs_hr_employee[emp_number],hs_hr_employee[Employee Name],"NF",0,1)</f>
        <v>Amol Jalda</v>
      </c>
      <c r="J1373" t="str">
        <f>_xlfn.XLOOKUP(ohrm_timesheet_item[[#This Row],[project_id]],ohrm_project[project_id],ohrm_project[name],"NF",0,1)</f>
        <v>C220401-B1 [NTPC-TrainingBatch1]</v>
      </c>
      <c r="K1373" t="str">
        <f>_xlfn.XLOOKUP(ohrm_timesheet_item[[#This Row],[activity_id]],ohrm_project_activity[activity_id],ohrm_project_activity[name],"NF",0,1)</f>
        <v>Training</v>
      </c>
      <c r="L1373" s="5">
        <f>ohrm_timesheet_item[[#This Row],[duration]]/60/60</f>
        <v>9</v>
      </c>
    </row>
    <row r="1374" spans="1:55" x14ac:dyDescent="0.3">
      <c r="A1374">
        <v>317</v>
      </c>
      <c r="B1374" t="s">
        <v>982</v>
      </c>
      <c r="C1374">
        <v>1389</v>
      </c>
      <c r="D1374" s="1">
        <v>44904</v>
      </c>
      <c r="E1374">
        <v>32400</v>
      </c>
      <c r="F1374">
        <v>5</v>
      </c>
      <c r="G1374">
        <v>14</v>
      </c>
      <c r="H1374">
        <v>47</v>
      </c>
      <c r="I1374" t="str">
        <f>_xlfn.XLOOKUP(ohrm_timesheet_item[[#This Row],[employee_id]],hs_hr_employee[emp_number],hs_hr_employee[Employee Name],"NF",0,1)</f>
        <v>Amol Jalda</v>
      </c>
      <c r="J1374" t="str">
        <f>_xlfn.XLOOKUP(ohrm_timesheet_item[[#This Row],[project_id]],ohrm_project[project_id],ohrm_project[name],"NF",0,1)</f>
        <v>C220401-B1 [NTPC-TrainingBatch1]</v>
      </c>
      <c r="K1374" t="str">
        <f>_xlfn.XLOOKUP(ohrm_timesheet_item[[#This Row],[activity_id]],ohrm_project_activity[activity_id],ohrm_project_activity[name],"NF",0,1)</f>
        <v>Training</v>
      </c>
      <c r="L1374" s="5">
        <f>ohrm_timesheet_item[[#This Row],[duration]]/60/60</f>
        <v>9</v>
      </c>
    </row>
    <row r="1375" spans="1:55" x14ac:dyDescent="0.3">
      <c r="A1375">
        <v>317</v>
      </c>
      <c r="C1375">
        <v>1390</v>
      </c>
      <c r="D1375" s="1">
        <v>44905</v>
      </c>
      <c r="E1375">
        <v>0</v>
      </c>
      <c r="F1375">
        <v>5</v>
      </c>
      <c r="G1375">
        <v>14</v>
      </c>
      <c r="H1375">
        <v>47</v>
      </c>
      <c r="I1375" t="str">
        <f>_xlfn.XLOOKUP(ohrm_timesheet_item[[#This Row],[employee_id]],hs_hr_employee[emp_number],hs_hr_employee[Employee Name],"NF",0,1)</f>
        <v>Amol Jalda</v>
      </c>
      <c r="J1375" t="str">
        <f>_xlfn.XLOOKUP(ohrm_timesheet_item[[#This Row],[project_id]],ohrm_project[project_id],ohrm_project[name],"NF",0,1)</f>
        <v>C220401-B1 [NTPC-TrainingBatch1]</v>
      </c>
      <c r="K1375" t="str">
        <f>_xlfn.XLOOKUP(ohrm_timesheet_item[[#This Row],[activity_id]],ohrm_project_activity[activity_id],ohrm_project_activity[name],"NF",0,1)</f>
        <v>Training</v>
      </c>
      <c r="L1375" s="5">
        <f>ohrm_timesheet_item[[#This Row],[duration]]/60/60</f>
        <v>0</v>
      </c>
    </row>
    <row r="1376" spans="1:55" x14ac:dyDescent="0.3">
      <c r="A1376">
        <v>317</v>
      </c>
      <c r="C1376">
        <v>1391</v>
      </c>
      <c r="D1376" s="1">
        <v>44906</v>
      </c>
      <c r="E1376">
        <v>0</v>
      </c>
      <c r="F1376">
        <v>5</v>
      </c>
      <c r="G1376">
        <v>14</v>
      </c>
      <c r="H1376">
        <v>47</v>
      </c>
      <c r="I1376" t="str">
        <f>_xlfn.XLOOKUP(ohrm_timesheet_item[[#This Row],[employee_id]],hs_hr_employee[emp_number],hs_hr_employee[Employee Name],"NF",0,1)</f>
        <v>Amol Jalda</v>
      </c>
      <c r="J1376" t="str">
        <f>_xlfn.XLOOKUP(ohrm_timesheet_item[[#This Row],[project_id]],ohrm_project[project_id],ohrm_project[name],"NF",0,1)</f>
        <v>C220401-B1 [NTPC-TrainingBatch1]</v>
      </c>
      <c r="K1376" t="str">
        <f>_xlfn.XLOOKUP(ohrm_timesheet_item[[#This Row],[activity_id]],ohrm_project_activity[activity_id],ohrm_project_activity[name],"NF",0,1)</f>
        <v>Training</v>
      </c>
      <c r="L1376" s="5">
        <f>ohrm_timesheet_item[[#This Row],[duration]]/60/60</f>
        <v>0</v>
      </c>
    </row>
    <row r="1377" spans="1:12" x14ac:dyDescent="0.3">
      <c r="A1377">
        <v>337</v>
      </c>
      <c r="B1377" t="s">
        <v>982</v>
      </c>
      <c r="C1377">
        <v>1392</v>
      </c>
      <c r="D1377" s="1">
        <v>44907</v>
      </c>
      <c r="E1377">
        <v>32400</v>
      </c>
      <c r="F1377">
        <v>2</v>
      </c>
      <c r="G1377">
        <v>14</v>
      </c>
      <c r="H1377">
        <v>11</v>
      </c>
      <c r="I1377" t="str">
        <f>_xlfn.XLOOKUP(ohrm_timesheet_item[[#This Row],[employee_id]],hs_hr_employee[emp_number],hs_hr_employee[Employee Name],"NF",0,1)</f>
        <v>Amol Jalda</v>
      </c>
      <c r="J1377" t="str">
        <f>_xlfn.XLOOKUP(ohrm_timesheet_item[[#This Row],[project_id]],ohrm_project[project_id],ohrm_project[name],"NF",0,1)</f>
        <v>Z210101-TEQMANTRA-ORG</v>
      </c>
      <c r="K1377" t="str">
        <f>_xlfn.XLOOKUP(ohrm_timesheet_item[[#This Row],[activity_id]],ohrm_project_activity[activity_id],ohrm_project_activity[name],"NF",0,1)</f>
        <v>Training</v>
      </c>
      <c r="L1377" s="5">
        <f>ohrm_timesheet_item[[#This Row],[duration]]/60/60</f>
        <v>9</v>
      </c>
    </row>
    <row r="1378" spans="1:12" x14ac:dyDescent="0.3">
      <c r="A1378">
        <v>337</v>
      </c>
      <c r="B1378" t="s">
        <v>982</v>
      </c>
      <c r="C1378">
        <v>1393</v>
      </c>
      <c r="D1378" s="1">
        <v>44908</v>
      </c>
      <c r="E1378">
        <v>32400</v>
      </c>
      <c r="F1378">
        <v>2</v>
      </c>
      <c r="G1378">
        <v>14</v>
      </c>
      <c r="H1378">
        <v>11</v>
      </c>
      <c r="I1378" t="str">
        <f>_xlfn.XLOOKUP(ohrm_timesheet_item[[#This Row],[employee_id]],hs_hr_employee[emp_number],hs_hr_employee[Employee Name],"NF",0,1)</f>
        <v>Amol Jalda</v>
      </c>
      <c r="J1378" t="str">
        <f>_xlfn.XLOOKUP(ohrm_timesheet_item[[#This Row],[project_id]],ohrm_project[project_id],ohrm_project[name],"NF",0,1)</f>
        <v>Z210101-TEQMANTRA-ORG</v>
      </c>
      <c r="K1378" t="str">
        <f>_xlfn.XLOOKUP(ohrm_timesheet_item[[#This Row],[activity_id]],ohrm_project_activity[activity_id],ohrm_project_activity[name],"NF",0,1)</f>
        <v>Training</v>
      </c>
      <c r="L1378" s="5">
        <f>ohrm_timesheet_item[[#This Row],[duration]]/60/60</f>
        <v>9</v>
      </c>
    </row>
    <row r="1379" spans="1:12" x14ac:dyDescent="0.3">
      <c r="A1379">
        <v>337</v>
      </c>
      <c r="B1379" t="s">
        <v>982</v>
      </c>
      <c r="C1379">
        <v>1394</v>
      </c>
      <c r="D1379" s="1">
        <v>44909</v>
      </c>
      <c r="E1379">
        <v>32400</v>
      </c>
      <c r="F1379">
        <v>2</v>
      </c>
      <c r="G1379">
        <v>14</v>
      </c>
      <c r="H1379">
        <v>11</v>
      </c>
      <c r="I1379" t="str">
        <f>_xlfn.XLOOKUP(ohrm_timesheet_item[[#This Row],[employee_id]],hs_hr_employee[emp_number],hs_hr_employee[Employee Name],"NF",0,1)</f>
        <v>Amol Jalda</v>
      </c>
      <c r="J1379" t="str">
        <f>_xlfn.XLOOKUP(ohrm_timesheet_item[[#This Row],[project_id]],ohrm_project[project_id],ohrm_project[name],"NF",0,1)</f>
        <v>Z210101-TEQMANTRA-ORG</v>
      </c>
      <c r="K1379" t="str">
        <f>_xlfn.XLOOKUP(ohrm_timesheet_item[[#This Row],[activity_id]],ohrm_project_activity[activity_id],ohrm_project_activity[name],"NF",0,1)</f>
        <v>Training</v>
      </c>
      <c r="L1379" s="5">
        <f>ohrm_timesheet_item[[#This Row],[duration]]/60/60</f>
        <v>9</v>
      </c>
    </row>
    <row r="1380" spans="1:12" x14ac:dyDescent="0.3">
      <c r="A1380">
        <v>337</v>
      </c>
      <c r="B1380" t="s">
        <v>982</v>
      </c>
      <c r="C1380">
        <v>1395</v>
      </c>
      <c r="D1380" s="1">
        <v>44910</v>
      </c>
      <c r="E1380">
        <v>32400</v>
      </c>
      <c r="F1380">
        <v>2</v>
      </c>
      <c r="G1380">
        <v>14</v>
      </c>
      <c r="H1380">
        <v>11</v>
      </c>
      <c r="I1380" t="str">
        <f>_xlfn.XLOOKUP(ohrm_timesheet_item[[#This Row],[employee_id]],hs_hr_employee[emp_number],hs_hr_employee[Employee Name],"NF",0,1)</f>
        <v>Amol Jalda</v>
      </c>
      <c r="J1380" t="str">
        <f>_xlfn.XLOOKUP(ohrm_timesheet_item[[#This Row],[project_id]],ohrm_project[project_id],ohrm_project[name],"NF",0,1)</f>
        <v>Z210101-TEQMANTRA-ORG</v>
      </c>
      <c r="K1380" t="str">
        <f>_xlfn.XLOOKUP(ohrm_timesheet_item[[#This Row],[activity_id]],ohrm_project_activity[activity_id],ohrm_project_activity[name],"NF",0,1)</f>
        <v>Training</v>
      </c>
      <c r="L1380" s="5">
        <f>ohrm_timesheet_item[[#This Row],[duration]]/60/60</f>
        <v>9</v>
      </c>
    </row>
    <row r="1381" spans="1:12" x14ac:dyDescent="0.3">
      <c r="A1381">
        <v>337</v>
      </c>
      <c r="B1381" t="s">
        <v>982</v>
      </c>
      <c r="C1381">
        <v>1396</v>
      </c>
      <c r="D1381" s="1">
        <v>44911</v>
      </c>
      <c r="E1381">
        <v>32400</v>
      </c>
      <c r="F1381">
        <v>2</v>
      </c>
      <c r="G1381">
        <v>14</v>
      </c>
      <c r="H1381">
        <v>11</v>
      </c>
      <c r="I1381" t="str">
        <f>_xlfn.XLOOKUP(ohrm_timesheet_item[[#This Row],[employee_id]],hs_hr_employee[emp_number],hs_hr_employee[Employee Name],"NF",0,1)</f>
        <v>Amol Jalda</v>
      </c>
      <c r="J1381" t="str">
        <f>_xlfn.XLOOKUP(ohrm_timesheet_item[[#This Row],[project_id]],ohrm_project[project_id],ohrm_project[name],"NF",0,1)</f>
        <v>Z210101-TEQMANTRA-ORG</v>
      </c>
      <c r="K1381" t="str">
        <f>_xlfn.XLOOKUP(ohrm_timesheet_item[[#This Row],[activity_id]],ohrm_project_activity[activity_id],ohrm_project_activity[name],"NF",0,1)</f>
        <v>Training</v>
      </c>
      <c r="L1381" s="5">
        <f>ohrm_timesheet_item[[#This Row],[duration]]/60/60</f>
        <v>9</v>
      </c>
    </row>
    <row r="1382" spans="1:12" x14ac:dyDescent="0.3">
      <c r="A1382">
        <v>337</v>
      </c>
      <c r="C1382">
        <v>1397</v>
      </c>
      <c r="D1382" s="1">
        <v>44912</v>
      </c>
      <c r="E1382">
        <v>0</v>
      </c>
      <c r="F1382">
        <v>2</v>
      </c>
      <c r="G1382">
        <v>14</v>
      </c>
      <c r="H1382">
        <v>11</v>
      </c>
      <c r="I1382" t="str">
        <f>_xlfn.XLOOKUP(ohrm_timesheet_item[[#This Row],[employee_id]],hs_hr_employee[emp_number],hs_hr_employee[Employee Name],"NF",0,1)</f>
        <v>Amol Jalda</v>
      </c>
      <c r="J1382" t="str">
        <f>_xlfn.XLOOKUP(ohrm_timesheet_item[[#This Row],[project_id]],ohrm_project[project_id],ohrm_project[name],"NF",0,1)</f>
        <v>Z210101-TEQMANTRA-ORG</v>
      </c>
      <c r="K1382" t="str">
        <f>_xlfn.XLOOKUP(ohrm_timesheet_item[[#This Row],[activity_id]],ohrm_project_activity[activity_id],ohrm_project_activity[name],"NF",0,1)</f>
        <v>Training</v>
      </c>
      <c r="L1382" s="5">
        <f>ohrm_timesheet_item[[#This Row],[duration]]/60/60</f>
        <v>0</v>
      </c>
    </row>
    <row r="1383" spans="1:12" x14ac:dyDescent="0.3">
      <c r="A1383">
        <v>337</v>
      </c>
      <c r="C1383">
        <v>1398</v>
      </c>
      <c r="D1383" s="1">
        <v>44913</v>
      </c>
      <c r="E1383">
        <v>0</v>
      </c>
      <c r="F1383">
        <v>2</v>
      </c>
      <c r="G1383">
        <v>14</v>
      </c>
      <c r="H1383">
        <v>11</v>
      </c>
      <c r="I1383" t="str">
        <f>_xlfn.XLOOKUP(ohrm_timesheet_item[[#This Row],[employee_id]],hs_hr_employee[emp_number],hs_hr_employee[Employee Name],"NF",0,1)</f>
        <v>Amol Jalda</v>
      </c>
      <c r="J1383" t="str">
        <f>_xlfn.XLOOKUP(ohrm_timesheet_item[[#This Row],[project_id]],ohrm_project[project_id],ohrm_project[name],"NF",0,1)</f>
        <v>Z210101-TEQMANTRA-ORG</v>
      </c>
      <c r="K1383" t="str">
        <f>_xlfn.XLOOKUP(ohrm_timesheet_item[[#This Row],[activity_id]],ohrm_project_activity[activity_id],ohrm_project_activity[name],"NF",0,1)</f>
        <v>Training</v>
      </c>
      <c r="L1383" s="5">
        <f>ohrm_timesheet_item[[#This Row],[duration]]/60/60</f>
        <v>0</v>
      </c>
    </row>
    <row r="1384" spans="1:12" x14ac:dyDescent="0.3">
      <c r="A1384">
        <v>336</v>
      </c>
      <c r="B1384" t="s">
        <v>982</v>
      </c>
      <c r="C1384">
        <v>1399</v>
      </c>
      <c r="D1384" s="1">
        <v>44914</v>
      </c>
      <c r="E1384">
        <v>32400</v>
      </c>
      <c r="F1384">
        <v>2</v>
      </c>
      <c r="G1384">
        <v>14</v>
      </c>
      <c r="H1384">
        <v>11</v>
      </c>
      <c r="I1384" t="str">
        <f>_xlfn.XLOOKUP(ohrm_timesheet_item[[#This Row],[employee_id]],hs_hr_employee[emp_number],hs_hr_employee[Employee Name],"NF",0,1)</f>
        <v>Amol Jalda</v>
      </c>
      <c r="J1384" t="str">
        <f>_xlfn.XLOOKUP(ohrm_timesheet_item[[#This Row],[project_id]],ohrm_project[project_id],ohrm_project[name],"NF",0,1)</f>
        <v>Z210101-TEQMANTRA-ORG</v>
      </c>
      <c r="K1384" t="str">
        <f>_xlfn.XLOOKUP(ohrm_timesheet_item[[#This Row],[activity_id]],ohrm_project_activity[activity_id],ohrm_project_activity[name],"NF",0,1)</f>
        <v>Training</v>
      </c>
      <c r="L1384" s="5">
        <f>ohrm_timesheet_item[[#This Row],[duration]]/60/60</f>
        <v>9</v>
      </c>
    </row>
    <row r="1385" spans="1:12" x14ac:dyDescent="0.3">
      <c r="A1385">
        <v>336</v>
      </c>
      <c r="B1385" t="s">
        <v>982</v>
      </c>
      <c r="C1385">
        <v>1400</v>
      </c>
      <c r="D1385" s="1">
        <v>44915</v>
      </c>
      <c r="E1385">
        <v>32400</v>
      </c>
      <c r="F1385">
        <v>2</v>
      </c>
      <c r="G1385">
        <v>14</v>
      </c>
      <c r="H1385">
        <v>11</v>
      </c>
      <c r="I1385" t="str">
        <f>_xlfn.XLOOKUP(ohrm_timesheet_item[[#This Row],[employee_id]],hs_hr_employee[emp_number],hs_hr_employee[Employee Name],"NF",0,1)</f>
        <v>Amol Jalda</v>
      </c>
      <c r="J1385" t="str">
        <f>_xlfn.XLOOKUP(ohrm_timesheet_item[[#This Row],[project_id]],ohrm_project[project_id],ohrm_project[name],"NF",0,1)</f>
        <v>Z210101-TEQMANTRA-ORG</v>
      </c>
      <c r="K1385" t="str">
        <f>_xlfn.XLOOKUP(ohrm_timesheet_item[[#This Row],[activity_id]],ohrm_project_activity[activity_id],ohrm_project_activity[name],"NF",0,1)</f>
        <v>Training</v>
      </c>
      <c r="L1385" s="5">
        <f>ohrm_timesheet_item[[#This Row],[duration]]/60/60</f>
        <v>9</v>
      </c>
    </row>
    <row r="1386" spans="1:12" x14ac:dyDescent="0.3">
      <c r="A1386">
        <v>336</v>
      </c>
      <c r="B1386" t="s">
        <v>982</v>
      </c>
      <c r="C1386">
        <v>1401</v>
      </c>
      <c r="D1386" s="1">
        <v>44916</v>
      </c>
      <c r="E1386">
        <v>32400</v>
      </c>
      <c r="F1386">
        <v>2</v>
      </c>
      <c r="G1386">
        <v>14</v>
      </c>
      <c r="H1386">
        <v>11</v>
      </c>
      <c r="I1386" t="str">
        <f>_xlfn.XLOOKUP(ohrm_timesheet_item[[#This Row],[employee_id]],hs_hr_employee[emp_number],hs_hr_employee[Employee Name],"NF",0,1)</f>
        <v>Amol Jalda</v>
      </c>
      <c r="J1386" t="str">
        <f>_xlfn.XLOOKUP(ohrm_timesheet_item[[#This Row],[project_id]],ohrm_project[project_id],ohrm_project[name],"NF",0,1)</f>
        <v>Z210101-TEQMANTRA-ORG</v>
      </c>
      <c r="K1386" t="str">
        <f>_xlfn.XLOOKUP(ohrm_timesheet_item[[#This Row],[activity_id]],ohrm_project_activity[activity_id],ohrm_project_activity[name],"NF",0,1)</f>
        <v>Training</v>
      </c>
      <c r="L1386" s="5">
        <f>ohrm_timesheet_item[[#This Row],[duration]]/60/60</f>
        <v>9</v>
      </c>
    </row>
    <row r="1387" spans="1:12" x14ac:dyDescent="0.3">
      <c r="A1387">
        <v>336</v>
      </c>
      <c r="B1387" t="s">
        <v>982</v>
      </c>
      <c r="C1387">
        <v>1402</v>
      </c>
      <c r="D1387" s="1">
        <v>44917</v>
      </c>
      <c r="E1387">
        <v>32400</v>
      </c>
      <c r="F1387">
        <v>2</v>
      </c>
      <c r="G1387">
        <v>14</v>
      </c>
      <c r="H1387">
        <v>11</v>
      </c>
      <c r="I1387" t="str">
        <f>_xlfn.XLOOKUP(ohrm_timesheet_item[[#This Row],[employee_id]],hs_hr_employee[emp_number],hs_hr_employee[Employee Name],"NF",0,1)</f>
        <v>Amol Jalda</v>
      </c>
      <c r="J1387" t="str">
        <f>_xlfn.XLOOKUP(ohrm_timesheet_item[[#This Row],[project_id]],ohrm_project[project_id],ohrm_project[name],"NF",0,1)</f>
        <v>Z210101-TEQMANTRA-ORG</v>
      </c>
      <c r="K1387" t="str">
        <f>_xlfn.XLOOKUP(ohrm_timesheet_item[[#This Row],[activity_id]],ohrm_project_activity[activity_id],ohrm_project_activity[name],"NF",0,1)</f>
        <v>Training</v>
      </c>
      <c r="L1387" s="5">
        <f>ohrm_timesheet_item[[#This Row],[duration]]/60/60</f>
        <v>9</v>
      </c>
    </row>
    <row r="1388" spans="1:12" x14ac:dyDescent="0.3">
      <c r="A1388">
        <v>336</v>
      </c>
      <c r="B1388" t="s">
        <v>982</v>
      </c>
      <c r="C1388">
        <v>1403</v>
      </c>
      <c r="D1388" s="1">
        <v>44918</v>
      </c>
      <c r="E1388">
        <v>32400</v>
      </c>
      <c r="F1388">
        <v>2</v>
      </c>
      <c r="G1388">
        <v>14</v>
      </c>
      <c r="H1388">
        <v>11</v>
      </c>
      <c r="I1388" t="str">
        <f>_xlfn.XLOOKUP(ohrm_timesheet_item[[#This Row],[employee_id]],hs_hr_employee[emp_number],hs_hr_employee[Employee Name],"NF",0,1)</f>
        <v>Amol Jalda</v>
      </c>
      <c r="J1388" t="str">
        <f>_xlfn.XLOOKUP(ohrm_timesheet_item[[#This Row],[project_id]],ohrm_project[project_id],ohrm_project[name],"NF",0,1)</f>
        <v>Z210101-TEQMANTRA-ORG</v>
      </c>
      <c r="K1388" t="str">
        <f>_xlfn.XLOOKUP(ohrm_timesheet_item[[#This Row],[activity_id]],ohrm_project_activity[activity_id],ohrm_project_activity[name],"NF",0,1)</f>
        <v>Training</v>
      </c>
      <c r="L1388" s="5">
        <f>ohrm_timesheet_item[[#This Row],[duration]]/60/60</f>
        <v>9</v>
      </c>
    </row>
    <row r="1389" spans="1:12" x14ac:dyDescent="0.3">
      <c r="A1389">
        <v>336</v>
      </c>
      <c r="C1389">
        <v>1404</v>
      </c>
      <c r="D1389" s="1">
        <v>44919</v>
      </c>
      <c r="E1389">
        <v>0</v>
      </c>
      <c r="F1389">
        <v>2</v>
      </c>
      <c r="G1389">
        <v>14</v>
      </c>
      <c r="H1389">
        <v>11</v>
      </c>
      <c r="I1389" t="str">
        <f>_xlfn.XLOOKUP(ohrm_timesheet_item[[#This Row],[employee_id]],hs_hr_employee[emp_number],hs_hr_employee[Employee Name],"NF",0,1)</f>
        <v>Amol Jalda</v>
      </c>
      <c r="J1389" t="str">
        <f>_xlfn.XLOOKUP(ohrm_timesheet_item[[#This Row],[project_id]],ohrm_project[project_id],ohrm_project[name],"NF",0,1)</f>
        <v>Z210101-TEQMANTRA-ORG</v>
      </c>
      <c r="K1389" t="str">
        <f>_xlfn.XLOOKUP(ohrm_timesheet_item[[#This Row],[activity_id]],ohrm_project_activity[activity_id],ohrm_project_activity[name],"NF",0,1)</f>
        <v>Training</v>
      </c>
      <c r="L1389" s="5">
        <f>ohrm_timesheet_item[[#This Row],[duration]]/60/60</f>
        <v>0</v>
      </c>
    </row>
    <row r="1390" spans="1:12" x14ac:dyDescent="0.3">
      <c r="A1390">
        <v>336</v>
      </c>
      <c r="C1390">
        <v>1405</v>
      </c>
      <c r="D1390" s="1">
        <v>44920</v>
      </c>
      <c r="E1390">
        <v>0</v>
      </c>
      <c r="F1390">
        <v>2</v>
      </c>
      <c r="G1390">
        <v>14</v>
      </c>
      <c r="H1390">
        <v>11</v>
      </c>
      <c r="I1390" t="str">
        <f>_xlfn.XLOOKUP(ohrm_timesheet_item[[#This Row],[employee_id]],hs_hr_employee[emp_number],hs_hr_employee[Employee Name],"NF",0,1)</f>
        <v>Amol Jalda</v>
      </c>
      <c r="J1390" t="str">
        <f>_xlfn.XLOOKUP(ohrm_timesheet_item[[#This Row],[project_id]],ohrm_project[project_id],ohrm_project[name],"NF",0,1)</f>
        <v>Z210101-TEQMANTRA-ORG</v>
      </c>
      <c r="K1390" t="str">
        <f>_xlfn.XLOOKUP(ohrm_timesheet_item[[#This Row],[activity_id]],ohrm_project_activity[activity_id],ohrm_project_activity[name],"NF",0,1)</f>
        <v>Training</v>
      </c>
      <c r="L1390" s="5">
        <f>ohrm_timesheet_item[[#This Row],[duration]]/60/60</f>
        <v>0</v>
      </c>
    </row>
    <row r="1391" spans="1:12" x14ac:dyDescent="0.3">
      <c r="A1391">
        <v>335</v>
      </c>
      <c r="B1391" t="s">
        <v>982</v>
      </c>
      <c r="C1391">
        <v>1406</v>
      </c>
      <c r="D1391" s="1">
        <v>44921</v>
      </c>
      <c r="E1391">
        <v>32400</v>
      </c>
      <c r="F1391">
        <v>2</v>
      </c>
      <c r="G1391">
        <v>14</v>
      </c>
      <c r="H1391">
        <v>11</v>
      </c>
      <c r="I1391" t="str">
        <f>_xlfn.XLOOKUP(ohrm_timesheet_item[[#This Row],[employee_id]],hs_hr_employee[emp_number],hs_hr_employee[Employee Name],"NF",0,1)</f>
        <v>Amol Jalda</v>
      </c>
      <c r="J1391" t="str">
        <f>_xlfn.XLOOKUP(ohrm_timesheet_item[[#This Row],[project_id]],ohrm_project[project_id],ohrm_project[name],"NF",0,1)</f>
        <v>Z210101-TEQMANTRA-ORG</v>
      </c>
      <c r="K1391" t="str">
        <f>_xlfn.XLOOKUP(ohrm_timesheet_item[[#This Row],[activity_id]],ohrm_project_activity[activity_id],ohrm_project_activity[name],"NF",0,1)</f>
        <v>Training</v>
      </c>
      <c r="L1391" s="5">
        <f>ohrm_timesheet_item[[#This Row],[duration]]/60/60</f>
        <v>9</v>
      </c>
    </row>
    <row r="1392" spans="1:12" x14ac:dyDescent="0.3">
      <c r="A1392">
        <v>335</v>
      </c>
      <c r="B1392" t="s">
        <v>982</v>
      </c>
      <c r="C1392">
        <v>1407</v>
      </c>
      <c r="D1392" s="1">
        <v>44922</v>
      </c>
      <c r="E1392">
        <v>32400</v>
      </c>
      <c r="F1392">
        <v>2</v>
      </c>
      <c r="G1392">
        <v>14</v>
      </c>
      <c r="H1392">
        <v>11</v>
      </c>
      <c r="I1392" t="str">
        <f>_xlfn.XLOOKUP(ohrm_timesheet_item[[#This Row],[employee_id]],hs_hr_employee[emp_number],hs_hr_employee[Employee Name],"NF",0,1)</f>
        <v>Amol Jalda</v>
      </c>
      <c r="J1392" t="str">
        <f>_xlfn.XLOOKUP(ohrm_timesheet_item[[#This Row],[project_id]],ohrm_project[project_id],ohrm_project[name],"NF",0,1)</f>
        <v>Z210101-TEQMANTRA-ORG</v>
      </c>
      <c r="K1392" t="str">
        <f>_xlfn.XLOOKUP(ohrm_timesheet_item[[#This Row],[activity_id]],ohrm_project_activity[activity_id],ohrm_project_activity[name],"NF",0,1)</f>
        <v>Training</v>
      </c>
      <c r="L1392" s="5">
        <f>ohrm_timesheet_item[[#This Row],[duration]]/60/60</f>
        <v>9</v>
      </c>
    </row>
    <row r="1393" spans="1:12" x14ac:dyDescent="0.3">
      <c r="A1393">
        <v>335</v>
      </c>
      <c r="B1393" t="s">
        <v>982</v>
      </c>
      <c r="C1393">
        <v>1408</v>
      </c>
      <c r="D1393" s="1">
        <v>44923</v>
      </c>
      <c r="E1393">
        <v>32400</v>
      </c>
      <c r="F1393">
        <v>2</v>
      </c>
      <c r="G1393">
        <v>14</v>
      </c>
      <c r="H1393">
        <v>11</v>
      </c>
      <c r="I1393" t="str">
        <f>_xlfn.XLOOKUP(ohrm_timesheet_item[[#This Row],[employee_id]],hs_hr_employee[emp_number],hs_hr_employee[Employee Name],"NF",0,1)</f>
        <v>Amol Jalda</v>
      </c>
      <c r="J1393" t="str">
        <f>_xlfn.XLOOKUP(ohrm_timesheet_item[[#This Row],[project_id]],ohrm_project[project_id],ohrm_project[name],"NF",0,1)</f>
        <v>Z210101-TEQMANTRA-ORG</v>
      </c>
      <c r="K1393" t="str">
        <f>_xlfn.XLOOKUP(ohrm_timesheet_item[[#This Row],[activity_id]],ohrm_project_activity[activity_id],ohrm_project_activity[name],"NF",0,1)</f>
        <v>Training</v>
      </c>
      <c r="L1393" s="5">
        <f>ohrm_timesheet_item[[#This Row],[duration]]/60/60</f>
        <v>9</v>
      </c>
    </row>
    <row r="1394" spans="1:12" x14ac:dyDescent="0.3">
      <c r="A1394">
        <v>335</v>
      </c>
      <c r="B1394" t="s">
        <v>982</v>
      </c>
      <c r="C1394">
        <v>1409</v>
      </c>
      <c r="D1394" s="1">
        <v>44924</v>
      </c>
      <c r="E1394">
        <v>32400</v>
      </c>
      <c r="F1394">
        <v>2</v>
      </c>
      <c r="G1394">
        <v>14</v>
      </c>
      <c r="H1394">
        <v>11</v>
      </c>
      <c r="I1394" t="str">
        <f>_xlfn.XLOOKUP(ohrm_timesheet_item[[#This Row],[employee_id]],hs_hr_employee[emp_number],hs_hr_employee[Employee Name],"NF",0,1)</f>
        <v>Amol Jalda</v>
      </c>
      <c r="J1394" t="str">
        <f>_xlfn.XLOOKUP(ohrm_timesheet_item[[#This Row],[project_id]],ohrm_project[project_id],ohrm_project[name],"NF",0,1)</f>
        <v>Z210101-TEQMANTRA-ORG</v>
      </c>
      <c r="K1394" t="str">
        <f>_xlfn.XLOOKUP(ohrm_timesheet_item[[#This Row],[activity_id]],ohrm_project_activity[activity_id],ohrm_project_activity[name],"NF",0,1)</f>
        <v>Training</v>
      </c>
      <c r="L1394" s="5">
        <f>ohrm_timesheet_item[[#This Row],[duration]]/60/60</f>
        <v>9</v>
      </c>
    </row>
    <row r="1395" spans="1:12" x14ac:dyDescent="0.3">
      <c r="A1395">
        <v>335</v>
      </c>
      <c r="B1395" t="s">
        <v>982</v>
      </c>
      <c r="C1395">
        <v>1410</v>
      </c>
      <c r="D1395" s="1">
        <v>44925</v>
      </c>
      <c r="E1395">
        <v>32400</v>
      </c>
      <c r="F1395">
        <v>2</v>
      </c>
      <c r="G1395">
        <v>14</v>
      </c>
      <c r="H1395">
        <v>11</v>
      </c>
      <c r="I1395" t="str">
        <f>_xlfn.XLOOKUP(ohrm_timesheet_item[[#This Row],[employee_id]],hs_hr_employee[emp_number],hs_hr_employee[Employee Name],"NF",0,1)</f>
        <v>Amol Jalda</v>
      </c>
      <c r="J1395" t="str">
        <f>_xlfn.XLOOKUP(ohrm_timesheet_item[[#This Row],[project_id]],ohrm_project[project_id],ohrm_project[name],"NF",0,1)</f>
        <v>Z210101-TEQMANTRA-ORG</v>
      </c>
      <c r="K1395" t="str">
        <f>_xlfn.XLOOKUP(ohrm_timesheet_item[[#This Row],[activity_id]],ohrm_project_activity[activity_id],ohrm_project_activity[name],"NF",0,1)</f>
        <v>Training</v>
      </c>
      <c r="L1395" s="5">
        <f>ohrm_timesheet_item[[#This Row],[duration]]/60/60</f>
        <v>9</v>
      </c>
    </row>
    <row r="1396" spans="1:12" x14ac:dyDescent="0.3">
      <c r="A1396">
        <v>335</v>
      </c>
      <c r="C1396">
        <v>1411</v>
      </c>
      <c r="D1396" s="1">
        <v>44926</v>
      </c>
      <c r="E1396">
        <v>0</v>
      </c>
      <c r="F1396">
        <v>2</v>
      </c>
      <c r="G1396">
        <v>14</v>
      </c>
      <c r="H1396">
        <v>11</v>
      </c>
      <c r="I1396" t="str">
        <f>_xlfn.XLOOKUP(ohrm_timesheet_item[[#This Row],[employee_id]],hs_hr_employee[emp_number],hs_hr_employee[Employee Name],"NF",0,1)</f>
        <v>Amol Jalda</v>
      </c>
      <c r="J1396" t="str">
        <f>_xlfn.XLOOKUP(ohrm_timesheet_item[[#This Row],[project_id]],ohrm_project[project_id],ohrm_project[name],"NF",0,1)</f>
        <v>Z210101-TEQMANTRA-ORG</v>
      </c>
      <c r="K1396" t="str">
        <f>_xlfn.XLOOKUP(ohrm_timesheet_item[[#This Row],[activity_id]],ohrm_project_activity[activity_id],ohrm_project_activity[name],"NF",0,1)</f>
        <v>Training</v>
      </c>
      <c r="L1396" s="5">
        <f>ohrm_timesheet_item[[#This Row],[duration]]/60/60</f>
        <v>0</v>
      </c>
    </row>
    <row r="1397" spans="1:12" x14ac:dyDescent="0.3">
      <c r="A1397">
        <v>335</v>
      </c>
      <c r="C1397">
        <v>1412</v>
      </c>
      <c r="D1397" s="1">
        <v>44927</v>
      </c>
      <c r="E1397">
        <v>0</v>
      </c>
      <c r="F1397">
        <v>2</v>
      </c>
      <c r="G1397">
        <v>14</v>
      </c>
      <c r="H1397">
        <v>11</v>
      </c>
      <c r="I1397" t="str">
        <f>_xlfn.XLOOKUP(ohrm_timesheet_item[[#This Row],[employee_id]],hs_hr_employee[emp_number],hs_hr_employee[Employee Name],"NF",0,1)</f>
        <v>Amol Jalda</v>
      </c>
      <c r="J1397" t="str">
        <f>_xlfn.XLOOKUP(ohrm_timesheet_item[[#This Row],[project_id]],ohrm_project[project_id],ohrm_project[name],"NF",0,1)</f>
        <v>Z210101-TEQMANTRA-ORG</v>
      </c>
      <c r="K1397" t="str">
        <f>_xlfn.XLOOKUP(ohrm_timesheet_item[[#This Row],[activity_id]],ohrm_project_activity[activity_id],ohrm_project_activity[name],"NF",0,1)</f>
        <v>Training</v>
      </c>
      <c r="L1397" s="5">
        <f>ohrm_timesheet_item[[#This Row],[duration]]/60/60</f>
        <v>0</v>
      </c>
    </row>
    <row r="1398" spans="1:12" x14ac:dyDescent="0.3">
      <c r="A1398">
        <v>334</v>
      </c>
      <c r="B1398" t="s">
        <v>982</v>
      </c>
      <c r="C1398">
        <v>1413</v>
      </c>
      <c r="D1398" s="1">
        <v>44928</v>
      </c>
      <c r="E1398">
        <v>32400</v>
      </c>
      <c r="F1398">
        <v>2</v>
      </c>
      <c r="G1398">
        <v>14</v>
      </c>
      <c r="H1398">
        <v>11</v>
      </c>
      <c r="I1398" t="str">
        <f>_xlfn.XLOOKUP(ohrm_timesheet_item[[#This Row],[employee_id]],hs_hr_employee[emp_number],hs_hr_employee[Employee Name],"NF",0,1)</f>
        <v>Amol Jalda</v>
      </c>
      <c r="J1398" t="str">
        <f>_xlfn.XLOOKUP(ohrm_timesheet_item[[#This Row],[project_id]],ohrm_project[project_id],ohrm_project[name],"NF",0,1)</f>
        <v>Z210101-TEQMANTRA-ORG</v>
      </c>
      <c r="K1398" t="str">
        <f>_xlfn.XLOOKUP(ohrm_timesheet_item[[#This Row],[activity_id]],ohrm_project_activity[activity_id],ohrm_project_activity[name],"NF",0,1)</f>
        <v>Training</v>
      </c>
      <c r="L1398" s="5">
        <f>ohrm_timesheet_item[[#This Row],[duration]]/60/60</f>
        <v>9</v>
      </c>
    </row>
    <row r="1399" spans="1:12" x14ac:dyDescent="0.3">
      <c r="A1399">
        <v>334</v>
      </c>
      <c r="B1399" t="s">
        <v>982</v>
      </c>
      <c r="C1399">
        <v>1414</v>
      </c>
      <c r="D1399" s="1">
        <v>44929</v>
      </c>
      <c r="E1399">
        <v>32400</v>
      </c>
      <c r="F1399">
        <v>2</v>
      </c>
      <c r="G1399">
        <v>14</v>
      </c>
      <c r="H1399">
        <v>11</v>
      </c>
      <c r="I1399" t="str">
        <f>_xlfn.XLOOKUP(ohrm_timesheet_item[[#This Row],[employee_id]],hs_hr_employee[emp_number],hs_hr_employee[Employee Name],"NF",0,1)</f>
        <v>Amol Jalda</v>
      </c>
      <c r="J1399" t="str">
        <f>_xlfn.XLOOKUP(ohrm_timesheet_item[[#This Row],[project_id]],ohrm_project[project_id],ohrm_project[name],"NF",0,1)</f>
        <v>Z210101-TEQMANTRA-ORG</v>
      </c>
      <c r="K1399" t="str">
        <f>_xlfn.XLOOKUP(ohrm_timesheet_item[[#This Row],[activity_id]],ohrm_project_activity[activity_id],ohrm_project_activity[name],"NF",0,1)</f>
        <v>Training</v>
      </c>
      <c r="L1399" s="5">
        <f>ohrm_timesheet_item[[#This Row],[duration]]/60/60</f>
        <v>9</v>
      </c>
    </row>
    <row r="1400" spans="1:12" x14ac:dyDescent="0.3">
      <c r="A1400">
        <v>334</v>
      </c>
      <c r="B1400" t="s">
        <v>982</v>
      </c>
      <c r="C1400">
        <v>1415</v>
      </c>
      <c r="D1400" s="1">
        <v>44930</v>
      </c>
      <c r="E1400">
        <v>32400</v>
      </c>
      <c r="F1400">
        <v>2</v>
      </c>
      <c r="G1400">
        <v>14</v>
      </c>
      <c r="H1400">
        <v>11</v>
      </c>
      <c r="I1400" t="str">
        <f>_xlfn.XLOOKUP(ohrm_timesheet_item[[#This Row],[employee_id]],hs_hr_employee[emp_number],hs_hr_employee[Employee Name],"NF",0,1)</f>
        <v>Amol Jalda</v>
      </c>
      <c r="J1400" t="str">
        <f>_xlfn.XLOOKUP(ohrm_timesheet_item[[#This Row],[project_id]],ohrm_project[project_id],ohrm_project[name],"NF",0,1)</f>
        <v>Z210101-TEQMANTRA-ORG</v>
      </c>
      <c r="K1400" t="str">
        <f>_xlfn.XLOOKUP(ohrm_timesheet_item[[#This Row],[activity_id]],ohrm_project_activity[activity_id],ohrm_project_activity[name],"NF",0,1)</f>
        <v>Training</v>
      </c>
      <c r="L1400" s="5">
        <f>ohrm_timesheet_item[[#This Row],[duration]]/60/60</f>
        <v>9</v>
      </c>
    </row>
    <row r="1401" spans="1:12" x14ac:dyDescent="0.3">
      <c r="A1401">
        <v>334</v>
      </c>
      <c r="B1401" t="s">
        <v>982</v>
      </c>
      <c r="C1401">
        <v>1416</v>
      </c>
      <c r="D1401" s="1">
        <v>44931</v>
      </c>
      <c r="E1401">
        <v>32400</v>
      </c>
      <c r="F1401">
        <v>2</v>
      </c>
      <c r="G1401">
        <v>14</v>
      </c>
      <c r="H1401">
        <v>11</v>
      </c>
      <c r="I1401" t="str">
        <f>_xlfn.XLOOKUP(ohrm_timesheet_item[[#This Row],[employee_id]],hs_hr_employee[emp_number],hs_hr_employee[Employee Name],"NF",0,1)</f>
        <v>Amol Jalda</v>
      </c>
      <c r="J1401" t="str">
        <f>_xlfn.XLOOKUP(ohrm_timesheet_item[[#This Row],[project_id]],ohrm_project[project_id],ohrm_project[name],"NF",0,1)</f>
        <v>Z210101-TEQMANTRA-ORG</v>
      </c>
      <c r="K1401" t="str">
        <f>_xlfn.XLOOKUP(ohrm_timesheet_item[[#This Row],[activity_id]],ohrm_project_activity[activity_id],ohrm_project_activity[name],"NF",0,1)</f>
        <v>Training</v>
      </c>
      <c r="L1401" s="5">
        <f>ohrm_timesheet_item[[#This Row],[duration]]/60/60</f>
        <v>9</v>
      </c>
    </row>
    <row r="1402" spans="1:12" x14ac:dyDescent="0.3">
      <c r="A1402">
        <v>334</v>
      </c>
      <c r="B1402" t="s">
        <v>982</v>
      </c>
      <c r="C1402">
        <v>1417</v>
      </c>
      <c r="D1402" s="1">
        <v>44932</v>
      </c>
      <c r="E1402">
        <v>32400</v>
      </c>
      <c r="F1402">
        <v>2</v>
      </c>
      <c r="G1402">
        <v>14</v>
      </c>
      <c r="H1402">
        <v>11</v>
      </c>
      <c r="I1402" t="str">
        <f>_xlfn.XLOOKUP(ohrm_timesheet_item[[#This Row],[employee_id]],hs_hr_employee[emp_number],hs_hr_employee[Employee Name],"NF",0,1)</f>
        <v>Amol Jalda</v>
      </c>
      <c r="J1402" t="str">
        <f>_xlfn.XLOOKUP(ohrm_timesheet_item[[#This Row],[project_id]],ohrm_project[project_id],ohrm_project[name],"NF",0,1)</f>
        <v>Z210101-TEQMANTRA-ORG</v>
      </c>
      <c r="K1402" t="str">
        <f>_xlfn.XLOOKUP(ohrm_timesheet_item[[#This Row],[activity_id]],ohrm_project_activity[activity_id],ohrm_project_activity[name],"NF",0,1)</f>
        <v>Training</v>
      </c>
      <c r="L1402" s="5">
        <f>ohrm_timesheet_item[[#This Row],[duration]]/60/60</f>
        <v>9</v>
      </c>
    </row>
    <row r="1403" spans="1:12" x14ac:dyDescent="0.3">
      <c r="A1403">
        <v>334</v>
      </c>
      <c r="C1403">
        <v>1418</v>
      </c>
      <c r="D1403" s="1">
        <v>44933</v>
      </c>
      <c r="E1403">
        <v>0</v>
      </c>
      <c r="F1403">
        <v>2</v>
      </c>
      <c r="G1403">
        <v>14</v>
      </c>
      <c r="H1403">
        <v>11</v>
      </c>
      <c r="I1403" t="str">
        <f>_xlfn.XLOOKUP(ohrm_timesheet_item[[#This Row],[employee_id]],hs_hr_employee[emp_number],hs_hr_employee[Employee Name],"NF",0,1)</f>
        <v>Amol Jalda</v>
      </c>
      <c r="J1403" t="str">
        <f>_xlfn.XLOOKUP(ohrm_timesheet_item[[#This Row],[project_id]],ohrm_project[project_id],ohrm_project[name],"NF",0,1)</f>
        <v>Z210101-TEQMANTRA-ORG</v>
      </c>
      <c r="K1403" t="str">
        <f>_xlfn.XLOOKUP(ohrm_timesheet_item[[#This Row],[activity_id]],ohrm_project_activity[activity_id],ohrm_project_activity[name],"NF",0,1)</f>
        <v>Training</v>
      </c>
      <c r="L1403" s="5">
        <f>ohrm_timesheet_item[[#This Row],[duration]]/60/60</f>
        <v>0</v>
      </c>
    </row>
    <row r="1404" spans="1:12" x14ac:dyDescent="0.3">
      <c r="A1404">
        <v>334</v>
      </c>
      <c r="C1404">
        <v>1419</v>
      </c>
      <c r="D1404" s="1">
        <v>44934</v>
      </c>
      <c r="E1404">
        <v>0</v>
      </c>
      <c r="F1404">
        <v>2</v>
      </c>
      <c r="G1404">
        <v>14</v>
      </c>
      <c r="H1404">
        <v>11</v>
      </c>
      <c r="I1404" t="str">
        <f>_xlfn.XLOOKUP(ohrm_timesheet_item[[#This Row],[employee_id]],hs_hr_employee[emp_number],hs_hr_employee[Employee Name],"NF",0,1)</f>
        <v>Amol Jalda</v>
      </c>
      <c r="J1404" t="str">
        <f>_xlfn.XLOOKUP(ohrm_timesheet_item[[#This Row],[project_id]],ohrm_project[project_id],ohrm_project[name],"NF",0,1)</f>
        <v>Z210101-TEQMANTRA-ORG</v>
      </c>
      <c r="K1404" t="str">
        <f>_xlfn.XLOOKUP(ohrm_timesheet_item[[#This Row],[activity_id]],ohrm_project_activity[activity_id],ohrm_project_activity[name],"NF",0,1)</f>
        <v>Training</v>
      </c>
      <c r="L1404" s="5">
        <f>ohrm_timesheet_item[[#This Row],[duration]]/60/60</f>
        <v>0</v>
      </c>
    </row>
    <row r="1405" spans="1:12" x14ac:dyDescent="0.3">
      <c r="A1405">
        <v>333</v>
      </c>
      <c r="B1405" t="s">
        <v>982</v>
      </c>
      <c r="C1405">
        <v>1420</v>
      </c>
      <c r="D1405" s="1">
        <v>44935</v>
      </c>
      <c r="E1405">
        <v>32400</v>
      </c>
      <c r="F1405">
        <v>2</v>
      </c>
      <c r="G1405">
        <v>14</v>
      </c>
      <c r="H1405">
        <v>11</v>
      </c>
      <c r="I1405" t="str">
        <f>_xlfn.XLOOKUP(ohrm_timesheet_item[[#This Row],[employee_id]],hs_hr_employee[emp_number],hs_hr_employee[Employee Name],"NF",0,1)</f>
        <v>Amol Jalda</v>
      </c>
      <c r="J1405" t="str">
        <f>_xlfn.XLOOKUP(ohrm_timesheet_item[[#This Row],[project_id]],ohrm_project[project_id],ohrm_project[name],"NF",0,1)</f>
        <v>Z210101-TEQMANTRA-ORG</v>
      </c>
      <c r="K1405" t="str">
        <f>_xlfn.XLOOKUP(ohrm_timesheet_item[[#This Row],[activity_id]],ohrm_project_activity[activity_id],ohrm_project_activity[name],"NF",0,1)</f>
        <v>Training</v>
      </c>
      <c r="L1405" s="5">
        <f>ohrm_timesheet_item[[#This Row],[duration]]/60/60</f>
        <v>9</v>
      </c>
    </row>
    <row r="1406" spans="1:12" x14ac:dyDescent="0.3">
      <c r="A1406">
        <v>333</v>
      </c>
      <c r="B1406" t="s">
        <v>982</v>
      </c>
      <c r="C1406">
        <v>1421</v>
      </c>
      <c r="D1406" s="1">
        <v>44936</v>
      </c>
      <c r="E1406">
        <v>32400</v>
      </c>
      <c r="F1406">
        <v>2</v>
      </c>
      <c r="G1406">
        <v>14</v>
      </c>
      <c r="H1406">
        <v>11</v>
      </c>
      <c r="I1406" t="str">
        <f>_xlfn.XLOOKUP(ohrm_timesheet_item[[#This Row],[employee_id]],hs_hr_employee[emp_number],hs_hr_employee[Employee Name],"NF",0,1)</f>
        <v>Amol Jalda</v>
      </c>
      <c r="J1406" t="str">
        <f>_xlfn.XLOOKUP(ohrm_timesheet_item[[#This Row],[project_id]],ohrm_project[project_id],ohrm_project[name],"NF",0,1)</f>
        <v>Z210101-TEQMANTRA-ORG</v>
      </c>
      <c r="K1406" t="str">
        <f>_xlfn.XLOOKUP(ohrm_timesheet_item[[#This Row],[activity_id]],ohrm_project_activity[activity_id],ohrm_project_activity[name],"NF",0,1)</f>
        <v>Training</v>
      </c>
      <c r="L1406" s="5">
        <f>ohrm_timesheet_item[[#This Row],[duration]]/60/60</f>
        <v>9</v>
      </c>
    </row>
    <row r="1407" spans="1:12" x14ac:dyDescent="0.3">
      <c r="A1407">
        <v>333</v>
      </c>
      <c r="B1407" t="s">
        <v>982</v>
      </c>
      <c r="C1407">
        <v>1422</v>
      </c>
      <c r="D1407" s="1">
        <v>44937</v>
      </c>
      <c r="E1407">
        <v>32400</v>
      </c>
      <c r="F1407">
        <v>2</v>
      </c>
      <c r="G1407">
        <v>14</v>
      </c>
      <c r="H1407">
        <v>11</v>
      </c>
      <c r="I1407" t="str">
        <f>_xlfn.XLOOKUP(ohrm_timesheet_item[[#This Row],[employee_id]],hs_hr_employee[emp_number],hs_hr_employee[Employee Name],"NF",0,1)</f>
        <v>Amol Jalda</v>
      </c>
      <c r="J1407" t="str">
        <f>_xlfn.XLOOKUP(ohrm_timesheet_item[[#This Row],[project_id]],ohrm_project[project_id],ohrm_project[name],"NF",0,1)</f>
        <v>Z210101-TEQMANTRA-ORG</v>
      </c>
      <c r="K1407" t="str">
        <f>_xlfn.XLOOKUP(ohrm_timesheet_item[[#This Row],[activity_id]],ohrm_project_activity[activity_id],ohrm_project_activity[name],"NF",0,1)</f>
        <v>Training</v>
      </c>
      <c r="L1407" s="5">
        <f>ohrm_timesheet_item[[#This Row],[duration]]/60/60</f>
        <v>9</v>
      </c>
    </row>
    <row r="1408" spans="1:12" x14ac:dyDescent="0.3">
      <c r="A1408">
        <v>333</v>
      </c>
      <c r="B1408" t="s">
        <v>982</v>
      </c>
      <c r="C1408">
        <v>1423</v>
      </c>
      <c r="D1408" s="1">
        <v>44938</v>
      </c>
      <c r="E1408">
        <v>32400</v>
      </c>
      <c r="F1408">
        <v>2</v>
      </c>
      <c r="G1408">
        <v>14</v>
      </c>
      <c r="H1408">
        <v>11</v>
      </c>
      <c r="I1408" t="str">
        <f>_xlfn.XLOOKUP(ohrm_timesheet_item[[#This Row],[employee_id]],hs_hr_employee[emp_number],hs_hr_employee[Employee Name],"NF",0,1)</f>
        <v>Amol Jalda</v>
      </c>
      <c r="J1408" t="str">
        <f>_xlfn.XLOOKUP(ohrm_timesheet_item[[#This Row],[project_id]],ohrm_project[project_id],ohrm_project[name],"NF",0,1)</f>
        <v>Z210101-TEQMANTRA-ORG</v>
      </c>
      <c r="K1408" t="str">
        <f>_xlfn.XLOOKUP(ohrm_timesheet_item[[#This Row],[activity_id]],ohrm_project_activity[activity_id],ohrm_project_activity[name],"NF",0,1)</f>
        <v>Training</v>
      </c>
      <c r="L1408" s="5">
        <f>ohrm_timesheet_item[[#This Row],[duration]]/60/60</f>
        <v>9</v>
      </c>
    </row>
    <row r="1409" spans="1:12" x14ac:dyDescent="0.3">
      <c r="A1409">
        <v>333</v>
      </c>
      <c r="B1409" t="s">
        <v>982</v>
      </c>
      <c r="C1409">
        <v>1424</v>
      </c>
      <c r="D1409" s="1">
        <v>44939</v>
      </c>
      <c r="E1409">
        <v>32400</v>
      </c>
      <c r="F1409">
        <v>2</v>
      </c>
      <c r="G1409">
        <v>14</v>
      </c>
      <c r="H1409">
        <v>11</v>
      </c>
      <c r="I1409" t="str">
        <f>_xlfn.XLOOKUP(ohrm_timesheet_item[[#This Row],[employee_id]],hs_hr_employee[emp_number],hs_hr_employee[Employee Name],"NF",0,1)</f>
        <v>Amol Jalda</v>
      </c>
      <c r="J1409" t="str">
        <f>_xlfn.XLOOKUP(ohrm_timesheet_item[[#This Row],[project_id]],ohrm_project[project_id],ohrm_project[name],"NF",0,1)</f>
        <v>Z210101-TEQMANTRA-ORG</v>
      </c>
      <c r="K1409" t="str">
        <f>_xlfn.XLOOKUP(ohrm_timesheet_item[[#This Row],[activity_id]],ohrm_project_activity[activity_id],ohrm_project_activity[name],"NF",0,1)</f>
        <v>Training</v>
      </c>
      <c r="L1409" s="5">
        <f>ohrm_timesheet_item[[#This Row],[duration]]/60/60</f>
        <v>9</v>
      </c>
    </row>
    <row r="1410" spans="1:12" x14ac:dyDescent="0.3">
      <c r="A1410">
        <v>333</v>
      </c>
      <c r="C1410">
        <v>1425</v>
      </c>
      <c r="D1410" s="1">
        <v>44940</v>
      </c>
      <c r="E1410">
        <v>0</v>
      </c>
      <c r="F1410">
        <v>2</v>
      </c>
      <c r="G1410">
        <v>14</v>
      </c>
      <c r="H1410">
        <v>11</v>
      </c>
      <c r="I1410" t="str">
        <f>_xlfn.XLOOKUP(ohrm_timesheet_item[[#This Row],[employee_id]],hs_hr_employee[emp_number],hs_hr_employee[Employee Name],"NF",0,1)</f>
        <v>Amol Jalda</v>
      </c>
      <c r="J1410" t="str">
        <f>_xlfn.XLOOKUP(ohrm_timesheet_item[[#This Row],[project_id]],ohrm_project[project_id],ohrm_project[name],"NF",0,1)</f>
        <v>Z210101-TEQMANTRA-ORG</v>
      </c>
      <c r="K1410" t="str">
        <f>_xlfn.XLOOKUP(ohrm_timesheet_item[[#This Row],[activity_id]],ohrm_project_activity[activity_id],ohrm_project_activity[name],"NF",0,1)</f>
        <v>Training</v>
      </c>
      <c r="L1410" s="5">
        <f>ohrm_timesheet_item[[#This Row],[duration]]/60/60</f>
        <v>0</v>
      </c>
    </row>
    <row r="1411" spans="1:12" x14ac:dyDescent="0.3">
      <c r="A1411">
        <v>333</v>
      </c>
      <c r="C1411">
        <v>1426</v>
      </c>
      <c r="D1411" s="1">
        <v>44941</v>
      </c>
      <c r="E1411">
        <v>0</v>
      </c>
      <c r="F1411">
        <v>2</v>
      </c>
      <c r="G1411">
        <v>14</v>
      </c>
      <c r="H1411">
        <v>11</v>
      </c>
      <c r="I1411" t="str">
        <f>_xlfn.XLOOKUP(ohrm_timesheet_item[[#This Row],[employee_id]],hs_hr_employee[emp_number],hs_hr_employee[Employee Name],"NF",0,1)</f>
        <v>Amol Jalda</v>
      </c>
      <c r="J1411" t="str">
        <f>_xlfn.XLOOKUP(ohrm_timesheet_item[[#This Row],[project_id]],ohrm_project[project_id],ohrm_project[name],"NF",0,1)</f>
        <v>Z210101-TEQMANTRA-ORG</v>
      </c>
      <c r="K1411" t="str">
        <f>_xlfn.XLOOKUP(ohrm_timesheet_item[[#This Row],[activity_id]],ohrm_project_activity[activity_id],ohrm_project_activity[name],"NF",0,1)</f>
        <v>Training</v>
      </c>
      <c r="L1411" s="5">
        <f>ohrm_timesheet_item[[#This Row],[duration]]/60/60</f>
        <v>0</v>
      </c>
    </row>
    <row r="1412" spans="1:12" x14ac:dyDescent="0.3">
      <c r="A1412">
        <v>355</v>
      </c>
      <c r="B1412" t="s">
        <v>982</v>
      </c>
      <c r="C1412">
        <v>1427</v>
      </c>
      <c r="D1412" s="1">
        <v>44942</v>
      </c>
      <c r="E1412">
        <v>32400</v>
      </c>
      <c r="F1412">
        <v>5</v>
      </c>
      <c r="G1412">
        <v>14</v>
      </c>
      <c r="H1412">
        <v>47</v>
      </c>
      <c r="I1412" t="str">
        <f>_xlfn.XLOOKUP(ohrm_timesheet_item[[#This Row],[employee_id]],hs_hr_employee[emp_number],hs_hr_employee[Employee Name],"NF",0,1)</f>
        <v>Amol Jalda</v>
      </c>
      <c r="J1412" t="str">
        <f>_xlfn.XLOOKUP(ohrm_timesheet_item[[#This Row],[project_id]],ohrm_project[project_id],ohrm_project[name],"NF",0,1)</f>
        <v>C220401-B1 [NTPC-TrainingBatch1]</v>
      </c>
      <c r="K1412" t="str">
        <f>_xlfn.XLOOKUP(ohrm_timesheet_item[[#This Row],[activity_id]],ohrm_project_activity[activity_id],ohrm_project_activity[name],"NF",0,1)</f>
        <v>Training</v>
      </c>
      <c r="L1412" s="5">
        <f>ohrm_timesheet_item[[#This Row],[duration]]/60/60</f>
        <v>9</v>
      </c>
    </row>
    <row r="1413" spans="1:12" x14ac:dyDescent="0.3">
      <c r="A1413">
        <v>355</v>
      </c>
      <c r="B1413" t="s">
        <v>982</v>
      </c>
      <c r="C1413">
        <v>1428</v>
      </c>
      <c r="D1413" s="1">
        <v>44943</v>
      </c>
      <c r="E1413">
        <v>32400</v>
      </c>
      <c r="F1413">
        <v>5</v>
      </c>
      <c r="G1413">
        <v>14</v>
      </c>
      <c r="H1413">
        <v>47</v>
      </c>
      <c r="I1413" t="str">
        <f>_xlfn.XLOOKUP(ohrm_timesheet_item[[#This Row],[employee_id]],hs_hr_employee[emp_number],hs_hr_employee[Employee Name],"NF",0,1)</f>
        <v>Amol Jalda</v>
      </c>
      <c r="J1413" t="str">
        <f>_xlfn.XLOOKUP(ohrm_timesheet_item[[#This Row],[project_id]],ohrm_project[project_id],ohrm_project[name],"NF",0,1)</f>
        <v>C220401-B1 [NTPC-TrainingBatch1]</v>
      </c>
      <c r="K1413" t="str">
        <f>_xlfn.XLOOKUP(ohrm_timesheet_item[[#This Row],[activity_id]],ohrm_project_activity[activity_id],ohrm_project_activity[name],"NF",0,1)</f>
        <v>Training</v>
      </c>
      <c r="L1413" s="5">
        <f>ohrm_timesheet_item[[#This Row],[duration]]/60/60</f>
        <v>9</v>
      </c>
    </row>
    <row r="1414" spans="1:12" x14ac:dyDescent="0.3">
      <c r="A1414">
        <v>355</v>
      </c>
      <c r="B1414" t="s">
        <v>982</v>
      </c>
      <c r="C1414">
        <v>1429</v>
      </c>
      <c r="D1414" s="1">
        <v>44944</v>
      </c>
      <c r="E1414">
        <v>32400</v>
      </c>
      <c r="F1414">
        <v>5</v>
      </c>
      <c r="G1414">
        <v>14</v>
      </c>
      <c r="H1414">
        <v>47</v>
      </c>
      <c r="I1414" t="str">
        <f>_xlfn.XLOOKUP(ohrm_timesheet_item[[#This Row],[employee_id]],hs_hr_employee[emp_number],hs_hr_employee[Employee Name],"NF",0,1)</f>
        <v>Amol Jalda</v>
      </c>
      <c r="J1414" t="str">
        <f>_xlfn.XLOOKUP(ohrm_timesheet_item[[#This Row],[project_id]],ohrm_project[project_id],ohrm_project[name],"NF",0,1)</f>
        <v>C220401-B1 [NTPC-TrainingBatch1]</v>
      </c>
      <c r="K1414" t="str">
        <f>_xlfn.XLOOKUP(ohrm_timesheet_item[[#This Row],[activity_id]],ohrm_project_activity[activity_id],ohrm_project_activity[name],"NF",0,1)</f>
        <v>Training</v>
      </c>
      <c r="L1414" s="5">
        <f>ohrm_timesheet_item[[#This Row],[duration]]/60/60</f>
        <v>9</v>
      </c>
    </row>
    <row r="1415" spans="1:12" x14ac:dyDescent="0.3">
      <c r="A1415">
        <v>355</v>
      </c>
      <c r="B1415" t="s">
        <v>982</v>
      </c>
      <c r="C1415">
        <v>1430</v>
      </c>
      <c r="D1415" s="1">
        <v>44945</v>
      </c>
      <c r="E1415">
        <v>32400</v>
      </c>
      <c r="F1415">
        <v>5</v>
      </c>
      <c r="G1415">
        <v>14</v>
      </c>
      <c r="H1415">
        <v>47</v>
      </c>
      <c r="I1415" t="str">
        <f>_xlfn.XLOOKUP(ohrm_timesheet_item[[#This Row],[employee_id]],hs_hr_employee[emp_number],hs_hr_employee[Employee Name],"NF",0,1)</f>
        <v>Amol Jalda</v>
      </c>
      <c r="J1415" t="str">
        <f>_xlfn.XLOOKUP(ohrm_timesheet_item[[#This Row],[project_id]],ohrm_project[project_id],ohrm_project[name],"NF",0,1)</f>
        <v>C220401-B1 [NTPC-TrainingBatch1]</v>
      </c>
      <c r="K1415" t="str">
        <f>_xlfn.XLOOKUP(ohrm_timesheet_item[[#This Row],[activity_id]],ohrm_project_activity[activity_id],ohrm_project_activity[name],"NF",0,1)</f>
        <v>Training</v>
      </c>
      <c r="L1415" s="5">
        <f>ohrm_timesheet_item[[#This Row],[duration]]/60/60</f>
        <v>9</v>
      </c>
    </row>
    <row r="1416" spans="1:12" x14ac:dyDescent="0.3">
      <c r="A1416">
        <v>355</v>
      </c>
      <c r="B1416" t="s">
        <v>982</v>
      </c>
      <c r="C1416">
        <v>1431</v>
      </c>
      <c r="D1416" s="1">
        <v>44946</v>
      </c>
      <c r="E1416">
        <v>32400</v>
      </c>
      <c r="F1416">
        <v>5</v>
      </c>
      <c r="G1416">
        <v>14</v>
      </c>
      <c r="H1416">
        <v>47</v>
      </c>
      <c r="I1416" t="str">
        <f>_xlfn.XLOOKUP(ohrm_timesheet_item[[#This Row],[employee_id]],hs_hr_employee[emp_number],hs_hr_employee[Employee Name],"NF",0,1)</f>
        <v>Amol Jalda</v>
      </c>
      <c r="J1416" t="str">
        <f>_xlfn.XLOOKUP(ohrm_timesheet_item[[#This Row],[project_id]],ohrm_project[project_id],ohrm_project[name],"NF",0,1)</f>
        <v>C220401-B1 [NTPC-TrainingBatch1]</v>
      </c>
      <c r="K1416" t="str">
        <f>_xlfn.XLOOKUP(ohrm_timesheet_item[[#This Row],[activity_id]],ohrm_project_activity[activity_id],ohrm_project_activity[name],"NF",0,1)</f>
        <v>Training</v>
      </c>
      <c r="L1416" s="5">
        <f>ohrm_timesheet_item[[#This Row],[duration]]/60/60</f>
        <v>9</v>
      </c>
    </row>
    <row r="1417" spans="1:12" x14ac:dyDescent="0.3">
      <c r="A1417">
        <v>355</v>
      </c>
      <c r="C1417">
        <v>1432</v>
      </c>
      <c r="D1417" s="1">
        <v>44947</v>
      </c>
      <c r="E1417">
        <v>0</v>
      </c>
      <c r="F1417">
        <v>5</v>
      </c>
      <c r="G1417">
        <v>14</v>
      </c>
      <c r="H1417">
        <v>47</v>
      </c>
      <c r="I1417" t="str">
        <f>_xlfn.XLOOKUP(ohrm_timesheet_item[[#This Row],[employee_id]],hs_hr_employee[emp_number],hs_hr_employee[Employee Name],"NF",0,1)</f>
        <v>Amol Jalda</v>
      </c>
      <c r="J1417" t="str">
        <f>_xlfn.XLOOKUP(ohrm_timesheet_item[[#This Row],[project_id]],ohrm_project[project_id],ohrm_project[name],"NF",0,1)</f>
        <v>C220401-B1 [NTPC-TrainingBatch1]</v>
      </c>
      <c r="K1417" t="str">
        <f>_xlfn.XLOOKUP(ohrm_timesheet_item[[#This Row],[activity_id]],ohrm_project_activity[activity_id],ohrm_project_activity[name],"NF",0,1)</f>
        <v>Training</v>
      </c>
      <c r="L1417" s="5">
        <f>ohrm_timesheet_item[[#This Row],[duration]]/60/60</f>
        <v>0</v>
      </c>
    </row>
    <row r="1418" spans="1:12" x14ac:dyDescent="0.3">
      <c r="A1418">
        <v>355</v>
      </c>
      <c r="C1418">
        <v>1433</v>
      </c>
      <c r="D1418" s="1">
        <v>44948</v>
      </c>
      <c r="E1418">
        <v>0</v>
      </c>
      <c r="F1418">
        <v>5</v>
      </c>
      <c r="G1418">
        <v>14</v>
      </c>
      <c r="H1418">
        <v>47</v>
      </c>
      <c r="I1418" t="str">
        <f>_xlfn.XLOOKUP(ohrm_timesheet_item[[#This Row],[employee_id]],hs_hr_employee[emp_number],hs_hr_employee[Employee Name],"NF",0,1)</f>
        <v>Amol Jalda</v>
      </c>
      <c r="J1418" t="str">
        <f>_xlfn.XLOOKUP(ohrm_timesheet_item[[#This Row],[project_id]],ohrm_project[project_id],ohrm_project[name],"NF",0,1)</f>
        <v>C220401-B1 [NTPC-TrainingBatch1]</v>
      </c>
      <c r="K1418" t="str">
        <f>_xlfn.XLOOKUP(ohrm_timesheet_item[[#This Row],[activity_id]],ohrm_project_activity[activity_id],ohrm_project_activity[name],"NF",0,1)</f>
        <v>Training</v>
      </c>
      <c r="L1418" s="5">
        <f>ohrm_timesheet_item[[#This Row],[duration]]/60/60</f>
        <v>0</v>
      </c>
    </row>
    <row r="1419" spans="1:12" x14ac:dyDescent="0.3">
      <c r="A1419">
        <v>354</v>
      </c>
      <c r="B1419" t="s">
        <v>982</v>
      </c>
      <c r="C1419">
        <v>1434</v>
      </c>
      <c r="D1419" s="1">
        <v>44949</v>
      </c>
      <c r="E1419">
        <v>32400</v>
      </c>
      <c r="F1419">
        <v>2</v>
      </c>
      <c r="G1419">
        <v>14</v>
      </c>
      <c r="H1419">
        <v>11</v>
      </c>
      <c r="I1419" t="str">
        <f>_xlfn.XLOOKUP(ohrm_timesheet_item[[#This Row],[employee_id]],hs_hr_employee[emp_number],hs_hr_employee[Employee Name],"NF",0,1)</f>
        <v>Amol Jalda</v>
      </c>
      <c r="J1419" t="str">
        <f>_xlfn.XLOOKUP(ohrm_timesheet_item[[#This Row],[project_id]],ohrm_project[project_id],ohrm_project[name],"NF",0,1)</f>
        <v>Z210101-TEQMANTRA-ORG</v>
      </c>
      <c r="K1419" t="str">
        <f>_xlfn.XLOOKUP(ohrm_timesheet_item[[#This Row],[activity_id]],ohrm_project_activity[activity_id],ohrm_project_activity[name],"NF",0,1)</f>
        <v>Training</v>
      </c>
      <c r="L1419" s="5">
        <f>ohrm_timesheet_item[[#This Row],[duration]]/60/60</f>
        <v>9</v>
      </c>
    </row>
    <row r="1420" spans="1:12" x14ac:dyDescent="0.3">
      <c r="A1420">
        <v>354</v>
      </c>
      <c r="B1420" t="s">
        <v>982</v>
      </c>
      <c r="C1420">
        <v>1435</v>
      </c>
      <c r="D1420" s="1">
        <v>44950</v>
      </c>
      <c r="E1420">
        <v>32400</v>
      </c>
      <c r="F1420">
        <v>2</v>
      </c>
      <c r="G1420">
        <v>14</v>
      </c>
      <c r="H1420">
        <v>11</v>
      </c>
      <c r="I1420" t="str">
        <f>_xlfn.XLOOKUP(ohrm_timesheet_item[[#This Row],[employee_id]],hs_hr_employee[emp_number],hs_hr_employee[Employee Name],"NF",0,1)</f>
        <v>Amol Jalda</v>
      </c>
      <c r="J1420" t="str">
        <f>_xlfn.XLOOKUP(ohrm_timesheet_item[[#This Row],[project_id]],ohrm_project[project_id],ohrm_project[name],"NF",0,1)</f>
        <v>Z210101-TEQMANTRA-ORG</v>
      </c>
      <c r="K1420" t="str">
        <f>_xlfn.XLOOKUP(ohrm_timesheet_item[[#This Row],[activity_id]],ohrm_project_activity[activity_id],ohrm_project_activity[name],"NF",0,1)</f>
        <v>Training</v>
      </c>
      <c r="L1420" s="5">
        <f>ohrm_timesheet_item[[#This Row],[duration]]/60/60</f>
        <v>9</v>
      </c>
    </row>
    <row r="1421" spans="1:12" x14ac:dyDescent="0.3">
      <c r="A1421">
        <v>354</v>
      </c>
      <c r="B1421" t="s">
        <v>982</v>
      </c>
      <c r="C1421">
        <v>1436</v>
      </c>
      <c r="D1421" s="1">
        <v>44951</v>
      </c>
      <c r="E1421">
        <v>32400</v>
      </c>
      <c r="F1421">
        <v>2</v>
      </c>
      <c r="G1421">
        <v>14</v>
      </c>
      <c r="H1421">
        <v>11</v>
      </c>
      <c r="I1421" t="str">
        <f>_xlfn.XLOOKUP(ohrm_timesheet_item[[#This Row],[employee_id]],hs_hr_employee[emp_number],hs_hr_employee[Employee Name],"NF",0,1)</f>
        <v>Amol Jalda</v>
      </c>
      <c r="J1421" t="str">
        <f>_xlfn.XLOOKUP(ohrm_timesheet_item[[#This Row],[project_id]],ohrm_project[project_id],ohrm_project[name],"NF",0,1)</f>
        <v>Z210101-TEQMANTRA-ORG</v>
      </c>
      <c r="K1421" t="str">
        <f>_xlfn.XLOOKUP(ohrm_timesheet_item[[#This Row],[activity_id]],ohrm_project_activity[activity_id],ohrm_project_activity[name],"NF",0,1)</f>
        <v>Training</v>
      </c>
      <c r="L1421" s="5">
        <f>ohrm_timesheet_item[[#This Row],[duration]]/60/60</f>
        <v>9</v>
      </c>
    </row>
    <row r="1422" spans="1:12" x14ac:dyDescent="0.3">
      <c r="A1422">
        <v>354</v>
      </c>
      <c r="B1422" t="s">
        <v>982</v>
      </c>
      <c r="C1422">
        <v>1437</v>
      </c>
      <c r="D1422" s="1">
        <v>44952</v>
      </c>
      <c r="E1422">
        <v>32400</v>
      </c>
      <c r="F1422">
        <v>2</v>
      </c>
      <c r="G1422">
        <v>14</v>
      </c>
      <c r="H1422">
        <v>11</v>
      </c>
      <c r="I1422" t="str">
        <f>_xlfn.XLOOKUP(ohrm_timesheet_item[[#This Row],[employee_id]],hs_hr_employee[emp_number],hs_hr_employee[Employee Name],"NF",0,1)</f>
        <v>Amol Jalda</v>
      </c>
      <c r="J1422" t="str">
        <f>_xlfn.XLOOKUP(ohrm_timesheet_item[[#This Row],[project_id]],ohrm_project[project_id],ohrm_project[name],"NF",0,1)</f>
        <v>Z210101-TEQMANTRA-ORG</v>
      </c>
      <c r="K1422" t="str">
        <f>_xlfn.XLOOKUP(ohrm_timesheet_item[[#This Row],[activity_id]],ohrm_project_activity[activity_id],ohrm_project_activity[name],"NF",0,1)</f>
        <v>Training</v>
      </c>
      <c r="L1422" s="5">
        <f>ohrm_timesheet_item[[#This Row],[duration]]/60/60</f>
        <v>9</v>
      </c>
    </row>
    <row r="1423" spans="1:12" x14ac:dyDescent="0.3">
      <c r="A1423">
        <v>354</v>
      </c>
      <c r="B1423" t="s">
        <v>982</v>
      </c>
      <c r="C1423">
        <v>1438</v>
      </c>
      <c r="D1423" s="1">
        <v>44953</v>
      </c>
      <c r="E1423">
        <v>32400</v>
      </c>
      <c r="F1423">
        <v>2</v>
      </c>
      <c r="G1423">
        <v>14</v>
      </c>
      <c r="H1423">
        <v>11</v>
      </c>
      <c r="I1423" t="str">
        <f>_xlfn.XLOOKUP(ohrm_timesheet_item[[#This Row],[employee_id]],hs_hr_employee[emp_number],hs_hr_employee[Employee Name],"NF",0,1)</f>
        <v>Amol Jalda</v>
      </c>
      <c r="J1423" t="str">
        <f>_xlfn.XLOOKUP(ohrm_timesheet_item[[#This Row],[project_id]],ohrm_project[project_id],ohrm_project[name],"NF",0,1)</f>
        <v>Z210101-TEQMANTRA-ORG</v>
      </c>
      <c r="K1423" t="str">
        <f>_xlfn.XLOOKUP(ohrm_timesheet_item[[#This Row],[activity_id]],ohrm_project_activity[activity_id],ohrm_project_activity[name],"NF",0,1)</f>
        <v>Training</v>
      </c>
      <c r="L1423" s="5">
        <f>ohrm_timesheet_item[[#This Row],[duration]]/60/60</f>
        <v>9</v>
      </c>
    </row>
    <row r="1424" spans="1:12" x14ac:dyDescent="0.3">
      <c r="A1424">
        <v>354</v>
      </c>
      <c r="C1424">
        <v>1439</v>
      </c>
      <c r="D1424" s="1">
        <v>44954</v>
      </c>
      <c r="E1424">
        <v>0</v>
      </c>
      <c r="F1424">
        <v>2</v>
      </c>
      <c r="G1424">
        <v>14</v>
      </c>
      <c r="H1424">
        <v>11</v>
      </c>
      <c r="I1424" t="str">
        <f>_xlfn.XLOOKUP(ohrm_timesheet_item[[#This Row],[employee_id]],hs_hr_employee[emp_number],hs_hr_employee[Employee Name],"NF",0,1)</f>
        <v>Amol Jalda</v>
      </c>
      <c r="J1424" t="str">
        <f>_xlfn.XLOOKUP(ohrm_timesheet_item[[#This Row],[project_id]],ohrm_project[project_id],ohrm_project[name],"NF",0,1)</f>
        <v>Z210101-TEQMANTRA-ORG</v>
      </c>
      <c r="K1424" t="str">
        <f>_xlfn.XLOOKUP(ohrm_timesheet_item[[#This Row],[activity_id]],ohrm_project_activity[activity_id],ohrm_project_activity[name],"NF",0,1)</f>
        <v>Training</v>
      </c>
      <c r="L1424" s="5">
        <f>ohrm_timesheet_item[[#This Row],[duration]]/60/60</f>
        <v>0</v>
      </c>
    </row>
    <row r="1425" spans="1:12" x14ac:dyDescent="0.3">
      <c r="A1425">
        <v>354</v>
      </c>
      <c r="C1425">
        <v>1440</v>
      </c>
      <c r="D1425" s="1">
        <v>44955</v>
      </c>
      <c r="E1425">
        <v>0</v>
      </c>
      <c r="F1425">
        <v>2</v>
      </c>
      <c r="G1425">
        <v>14</v>
      </c>
      <c r="H1425">
        <v>11</v>
      </c>
      <c r="I1425" t="str">
        <f>_xlfn.XLOOKUP(ohrm_timesheet_item[[#This Row],[employee_id]],hs_hr_employee[emp_number],hs_hr_employee[Employee Name],"NF",0,1)</f>
        <v>Amol Jalda</v>
      </c>
      <c r="J1425" t="str">
        <f>_xlfn.XLOOKUP(ohrm_timesheet_item[[#This Row],[project_id]],ohrm_project[project_id],ohrm_project[name],"NF",0,1)</f>
        <v>Z210101-TEQMANTRA-ORG</v>
      </c>
      <c r="K1425" t="str">
        <f>_xlfn.XLOOKUP(ohrm_timesheet_item[[#This Row],[activity_id]],ohrm_project_activity[activity_id],ohrm_project_activity[name],"NF",0,1)</f>
        <v>Training</v>
      </c>
      <c r="L1425" s="5">
        <f>ohrm_timesheet_item[[#This Row],[duration]]/60/60</f>
        <v>0</v>
      </c>
    </row>
    <row r="1426" spans="1:12" x14ac:dyDescent="0.3">
      <c r="A1426">
        <v>353</v>
      </c>
      <c r="B1426" t="s">
        <v>982</v>
      </c>
      <c r="C1426">
        <v>1441</v>
      </c>
      <c r="D1426" s="1">
        <v>44956</v>
      </c>
      <c r="E1426">
        <v>32400</v>
      </c>
      <c r="F1426">
        <v>2</v>
      </c>
      <c r="G1426">
        <v>14</v>
      </c>
      <c r="H1426">
        <v>11</v>
      </c>
      <c r="I1426" t="str">
        <f>_xlfn.XLOOKUP(ohrm_timesheet_item[[#This Row],[employee_id]],hs_hr_employee[emp_number],hs_hr_employee[Employee Name],"NF",0,1)</f>
        <v>Amol Jalda</v>
      </c>
      <c r="J1426" t="str">
        <f>_xlfn.XLOOKUP(ohrm_timesheet_item[[#This Row],[project_id]],ohrm_project[project_id],ohrm_project[name],"NF",0,1)</f>
        <v>Z210101-TEQMANTRA-ORG</v>
      </c>
      <c r="K1426" t="str">
        <f>_xlfn.XLOOKUP(ohrm_timesheet_item[[#This Row],[activity_id]],ohrm_project_activity[activity_id],ohrm_project_activity[name],"NF",0,1)</f>
        <v>Training</v>
      </c>
      <c r="L1426" s="5">
        <f>ohrm_timesheet_item[[#This Row],[duration]]/60/60</f>
        <v>9</v>
      </c>
    </row>
    <row r="1427" spans="1:12" x14ac:dyDescent="0.3">
      <c r="A1427">
        <v>353</v>
      </c>
      <c r="B1427" t="s">
        <v>982</v>
      </c>
      <c r="C1427">
        <v>1442</v>
      </c>
      <c r="D1427" s="1">
        <v>44957</v>
      </c>
      <c r="E1427">
        <v>32400</v>
      </c>
      <c r="F1427">
        <v>2</v>
      </c>
      <c r="G1427">
        <v>14</v>
      </c>
      <c r="H1427">
        <v>11</v>
      </c>
      <c r="I1427" t="str">
        <f>_xlfn.XLOOKUP(ohrm_timesheet_item[[#This Row],[employee_id]],hs_hr_employee[emp_number],hs_hr_employee[Employee Name],"NF",0,1)</f>
        <v>Amol Jalda</v>
      </c>
      <c r="J1427" t="str">
        <f>_xlfn.XLOOKUP(ohrm_timesheet_item[[#This Row],[project_id]],ohrm_project[project_id],ohrm_project[name],"NF",0,1)</f>
        <v>Z210101-TEQMANTRA-ORG</v>
      </c>
      <c r="K1427" t="str">
        <f>_xlfn.XLOOKUP(ohrm_timesheet_item[[#This Row],[activity_id]],ohrm_project_activity[activity_id],ohrm_project_activity[name],"NF",0,1)</f>
        <v>Training</v>
      </c>
      <c r="L1427" s="5">
        <f>ohrm_timesheet_item[[#This Row],[duration]]/60/60</f>
        <v>9</v>
      </c>
    </row>
    <row r="1428" spans="1:12" x14ac:dyDescent="0.3">
      <c r="A1428">
        <v>353</v>
      </c>
      <c r="B1428" t="s">
        <v>982</v>
      </c>
      <c r="C1428">
        <v>1443</v>
      </c>
      <c r="D1428" s="1">
        <v>44958</v>
      </c>
      <c r="E1428">
        <v>0</v>
      </c>
      <c r="F1428">
        <v>2</v>
      </c>
      <c r="G1428">
        <v>14</v>
      </c>
      <c r="H1428">
        <v>11</v>
      </c>
      <c r="I1428" t="str">
        <f>_xlfn.XLOOKUP(ohrm_timesheet_item[[#This Row],[employee_id]],hs_hr_employee[emp_number],hs_hr_employee[Employee Name],"NF",0,1)</f>
        <v>Amol Jalda</v>
      </c>
      <c r="J1428" t="str">
        <f>_xlfn.XLOOKUP(ohrm_timesheet_item[[#This Row],[project_id]],ohrm_project[project_id],ohrm_project[name],"NF",0,1)</f>
        <v>Z210101-TEQMANTRA-ORG</v>
      </c>
      <c r="K1428" t="str">
        <f>_xlfn.XLOOKUP(ohrm_timesheet_item[[#This Row],[activity_id]],ohrm_project_activity[activity_id],ohrm_project_activity[name],"NF",0,1)</f>
        <v>Training</v>
      </c>
      <c r="L1428" s="5">
        <f>ohrm_timesheet_item[[#This Row],[duration]]/60/60</f>
        <v>0</v>
      </c>
    </row>
    <row r="1429" spans="1:12" x14ac:dyDescent="0.3">
      <c r="A1429">
        <v>353</v>
      </c>
      <c r="B1429" t="s">
        <v>982</v>
      </c>
      <c r="C1429">
        <v>1444</v>
      </c>
      <c r="D1429" s="1">
        <v>44959</v>
      </c>
      <c r="E1429">
        <v>0</v>
      </c>
      <c r="F1429">
        <v>2</v>
      </c>
      <c r="G1429">
        <v>14</v>
      </c>
      <c r="H1429">
        <v>11</v>
      </c>
      <c r="I1429" t="str">
        <f>_xlfn.XLOOKUP(ohrm_timesheet_item[[#This Row],[employee_id]],hs_hr_employee[emp_number],hs_hr_employee[Employee Name],"NF",0,1)</f>
        <v>Amol Jalda</v>
      </c>
      <c r="J1429" t="str">
        <f>_xlfn.XLOOKUP(ohrm_timesheet_item[[#This Row],[project_id]],ohrm_project[project_id],ohrm_project[name],"NF",0,1)</f>
        <v>Z210101-TEQMANTRA-ORG</v>
      </c>
      <c r="K1429" t="str">
        <f>_xlfn.XLOOKUP(ohrm_timesheet_item[[#This Row],[activity_id]],ohrm_project_activity[activity_id],ohrm_project_activity[name],"NF",0,1)</f>
        <v>Training</v>
      </c>
      <c r="L1429" s="5">
        <f>ohrm_timesheet_item[[#This Row],[duration]]/60/60</f>
        <v>0</v>
      </c>
    </row>
    <row r="1430" spans="1:12" x14ac:dyDescent="0.3">
      <c r="A1430">
        <v>353</v>
      </c>
      <c r="B1430" t="s">
        <v>982</v>
      </c>
      <c r="C1430">
        <v>1445</v>
      </c>
      <c r="D1430" s="1">
        <v>44960</v>
      </c>
      <c r="E1430">
        <v>0</v>
      </c>
      <c r="F1430">
        <v>2</v>
      </c>
      <c r="G1430">
        <v>14</v>
      </c>
      <c r="H1430">
        <v>11</v>
      </c>
      <c r="I1430" t="str">
        <f>_xlfn.XLOOKUP(ohrm_timesheet_item[[#This Row],[employee_id]],hs_hr_employee[emp_number],hs_hr_employee[Employee Name],"NF",0,1)</f>
        <v>Amol Jalda</v>
      </c>
      <c r="J1430" t="str">
        <f>_xlfn.XLOOKUP(ohrm_timesheet_item[[#This Row],[project_id]],ohrm_project[project_id],ohrm_project[name],"NF",0,1)</f>
        <v>Z210101-TEQMANTRA-ORG</v>
      </c>
      <c r="K1430" t="str">
        <f>_xlfn.XLOOKUP(ohrm_timesheet_item[[#This Row],[activity_id]],ohrm_project_activity[activity_id],ohrm_project_activity[name],"NF",0,1)</f>
        <v>Training</v>
      </c>
      <c r="L1430" s="5">
        <f>ohrm_timesheet_item[[#This Row],[duration]]/60/60</f>
        <v>0</v>
      </c>
    </row>
    <row r="1431" spans="1:12" x14ac:dyDescent="0.3">
      <c r="A1431">
        <v>353</v>
      </c>
      <c r="C1431">
        <v>1446</v>
      </c>
      <c r="D1431" s="1">
        <v>44961</v>
      </c>
      <c r="E1431">
        <v>0</v>
      </c>
      <c r="F1431">
        <v>2</v>
      </c>
      <c r="G1431">
        <v>14</v>
      </c>
      <c r="H1431">
        <v>11</v>
      </c>
      <c r="I1431" t="str">
        <f>_xlfn.XLOOKUP(ohrm_timesheet_item[[#This Row],[employee_id]],hs_hr_employee[emp_number],hs_hr_employee[Employee Name],"NF",0,1)</f>
        <v>Amol Jalda</v>
      </c>
      <c r="J1431" t="str">
        <f>_xlfn.XLOOKUP(ohrm_timesheet_item[[#This Row],[project_id]],ohrm_project[project_id],ohrm_project[name],"NF",0,1)</f>
        <v>Z210101-TEQMANTRA-ORG</v>
      </c>
      <c r="K1431" t="str">
        <f>_xlfn.XLOOKUP(ohrm_timesheet_item[[#This Row],[activity_id]],ohrm_project_activity[activity_id],ohrm_project_activity[name],"NF",0,1)</f>
        <v>Training</v>
      </c>
      <c r="L1431" s="5">
        <f>ohrm_timesheet_item[[#This Row],[duration]]/60/60</f>
        <v>0</v>
      </c>
    </row>
    <row r="1432" spans="1:12" x14ac:dyDescent="0.3">
      <c r="A1432">
        <v>353</v>
      </c>
      <c r="C1432">
        <v>1447</v>
      </c>
      <c r="D1432" s="1">
        <v>44962</v>
      </c>
      <c r="E1432">
        <v>0</v>
      </c>
      <c r="F1432">
        <v>2</v>
      </c>
      <c r="G1432">
        <v>14</v>
      </c>
      <c r="H1432">
        <v>11</v>
      </c>
      <c r="I1432" t="str">
        <f>_xlfn.XLOOKUP(ohrm_timesheet_item[[#This Row],[employee_id]],hs_hr_employee[emp_number],hs_hr_employee[Employee Name],"NF",0,1)</f>
        <v>Amol Jalda</v>
      </c>
      <c r="J1432" t="str">
        <f>_xlfn.XLOOKUP(ohrm_timesheet_item[[#This Row],[project_id]],ohrm_project[project_id],ohrm_project[name],"NF",0,1)</f>
        <v>Z210101-TEQMANTRA-ORG</v>
      </c>
      <c r="K1432" t="str">
        <f>_xlfn.XLOOKUP(ohrm_timesheet_item[[#This Row],[activity_id]],ohrm_project_activity[activity_id],ohrm_project_activity[name],"NF",0,1)</f>
        <v>Training</v>
      </c>
      <c r="L1432" s="5">
        <f>ohrm_timesheet_item[[#This Row],[duration]]/60/60</f>
        <v>0</v>
      </c>
    </row>
    <row r="1433" spans="1:12" x14ac:dyDescent="0.3">
      <c r="A1433">
        <v>341</v>
      </c>
      <c r="C1433">
        <v>1448</v>
      </c>
      <c r="D1433" s="1">
        <v>44928</v>
      </c>
      <c r="E1433">
        <v>32400</v>
      </c>
      <c r="F1433">
        <v>6</v>
      </c>
      <c r="G1433">
        <v>11</v>
      </c>
      <c r="H1433">
        <v>54</v>
      </c>
      <c r="I1433" t="str">
        <f>_xlfn.XLOOKUP(ohrm_timesheet_item[[#This Row],[employee_id]],hs_hr_employee[emp_number],hs_hr_employee[Employee Name],"NF",0,1)</f>
        <v>x_Ajit Singh</v>
      </c>
      <c r="J1433" t="str">
        <f>_xlfn.XLOOKUP(ohrm_timesheet_item[[#This Row],[project_id]],ohrm_project[project_id],ohrm_project[name],"NF",0,1)</f>
        <v>C210701-P2 [AMERICANA-Phase2]</v>
      </c>
      <c r="K1433" t="str">
        <f>_xlfn.XLOOKUP(ohrm_timesheet_item[[#This Row],[activity_id]],ohrm_project_activity[activity_id],ohrm_project_activity[name],"NF",0,1)</f>
        <v>Development</v>
      </c>
      <c r="L1433" s="5">
        <f>ohrm_timesheet_item[[#This Row],[duration]]/60/60</f>
        <v>9</v>
      </c>
    </row>
    <row r="1434" spans="1:12" x14ac:dyDescent="0.3">
      <c r="A1434">
        <v>341</v>
      </c>
      <c r="C1434">
        <v>1449</v>
      </c>
      <c r="D1434" s="1">
        <v>44929</v>
      </c>
      <c r="E1434">
        <v>32400</v>
      </c>
      <c r="F1434">
        <v>6</v>
      </c>
      <c r="G1434">
        <v>11</v>
      </c>
      <c r="H1434">
        <v>54</v>
      </c>
      <c r="I1434" t="str">
        <f>_xlfn.XLOOKUP(ohrm_timesheet_item[[#This Row],[employee_id]],hs_hr_employee[emp_number],hs_hr_employee[Employee Name],"NF",0,1)</f>
        <v>x_Ajit Singh</v>
      </c>
      <c r="J1434" t="str">
        <f>_xlfn.XLOOKUP(ohrm_timesheet_item[[#This Row],[project_id]],ohrm_project[project_id],ohrm_project[name],"NF",0,1)</f>
        <v>C210701-P2 [AMERICANA-Phase2]</v>
      </c>
      <c r="K1434" t="str">
        <f>_xlfn.XLOOKUP(ohrm_timesheet_item[[#This Row],[activity_id]],ohrm_project_activity[activity_id],ohrm_project_activity[name],"NF",0,1)</f>
        <v>Development</v>
      </c>
      <c r="L1434" s="5">
        <f>ohrm_timesheet_item[[#This Row],[duration]]/60/60</f>
        <v>9</v>
      </c>
    </row>
    <row r="1435" spans="1:12" x14ac:dyDescent="0.3">
      <c r="A1435">
        <v>341</v>
      </c>
      <c r="C1435">
        <v>1450</v>
      </c>
      <c r="D1435" s="1">
        <v>44930</v>
      </c>
      <c r="E1435">
        <v>32400</v>
      </c>
      <c r="F1435">
        <v>6</v>
      </c>
      <c r="G1435">
        <v>11</v>
      </c>
      <c r="H1435">
        <v>54</v>
      </c>
      <c r="I1435" t="str">
        <f>_xlfn.XLOOKUP(ohrm_timesheet_item[[#This Row],[employee_id]],hs_hr_employee[emp_number],hs_hr_employee[Employee Name],"NF",0,1)</f>
        <v>x_Ajit Singh</v>
      </c>
      <c r="J1435" t="str">
        <f>_xlfn.XLOOKUP(ohrm_timesheet_item[[#This Row],[project_id]],ohrm_project[project_id],ohrm_project[name],"NF",0,1)</f>
        <v>C210701-P2 [AMERICANA-Phase2]</v>
      </c>
      <c r="K1435" t="str">
        <f>_xlfn.XLOOKUP(ohrm_timesheet_item[[#This Row],[activity_id]],ohrm_project_activity[activity_id],ohrm_project_activity[name],"NF",0,1)</f>
        <v>Development</v>
      </c>
      <c r="L1435" s="5">
        <f>ohrm_timesheet_item[[#This Row],[duration]]/60/60</f>
        <v>9</v>
      </c>
    </row>
    <row r="1436" spans="1:12" x14ac:dyDescent="0.3">
      <c r="A1436">
        <v>341</v>
      </c>
      <c r="C1436">
        <v>1451</v>
      </c>
      <c r="D1436" s="1">
        <v>44931</v>
      </c>
      <c r="E1436">
        <v>32400</v>
      </c>
      <c r="F1436">
        <v>6</v>
      </c>
      <c r="G1436">
        <v>11</v>
      </c>
      <c r="H1436">
        <v>54</v>
      </c>
      <c r="I1436" t="str">
        <f>_xlfn.XLOOKUP(ohrm_timesheet_item[[#This Row],[employee_id]],hs_hr_employee[emp_number],hs_hr_employee[Employee Name],"NF",0,1)</f>
        <v>x_Ajit Singh</v>
      </c>
      <c r="J1436" t="str">
        <f>_xlfn.XLOOKUP(ohrm_timesheet_item[[#This Row],[project_id]],ohrm_project[project_id],ohrm_project[name],"NF",0,1)</f>
        <v>C210701-P2 [AMERICANA-Phase2]</v>
      </c>
      <c r="K1436" t="str">
        <f>_xlfn.XLOOKUP(ohrm_timesheet_item[[#This Row],[activity_id]],ohrm_project_activity[activity_id],ohrm_project_activity[name],"NF",0,1)</f>
        <v>Development</v>
      </c>
      <c r="L1436" s="5">
        <f>ohrm_timesheet_item[[#This Row],[duration]]/60/60</f>
        <v>9</v>
      </c>
    </row>
    <row r="1437" spans="1:12" x14ac:dyDescent="0.3">
      <c r="A1437">
        <v>341</v>
      </c>
      <c r="C1437">
        <v>1452</v>
      </c>
      <c r="D1437" s="1">
        <v>44932</v>
      </c>
      <c r="E1437">
        <v>32400</v>
      </c>
      <c r="F1437">
        <v>6</v>
      </c>
      <c r="G1437">
        <v>11</v>
      </c>
      <c r="H1437">
        <v>54</v>
      </c>
      <c r="I1437" t="str">
        <f>_xlfn.XLOOKUP(ohrm_timesheet_item[[#This Row],[employee_id]],hs_hr_employee[emp_number],hs_hr_employee[Employee Name],"NF",0,1)</f>
        <v>x_Ajit Singh</v>
      </c>
      <c r="J1437" t="str">
        <f>_xlfn.XLOOKUP(ohrm_timesheet_item[[#This Row],[project_id]],ohrm_project[project_id],ohrm_project[name],"NF",0,1)</f>
        <v>C210701-P2 [AMERICANA-Phase2]</v>
      </c>
      <c r="K1437" t="str">
        <f>_xlfn.XLOOKUP(ohrm_timesheet_item[[#This Row],[activity_id]],ohrm_project_activity[activity_id],ohrm_project_activity[name],"NF",0,1)</f>
        <v>Development</v>
      </c>
      <c r="L1437" s="5">
        <f>ohrm_timesheet_item[[#This Row],[duration]]/60/60</f>
        <v>9</v>
      </c>
    </row>
    <row r="1438" spans="1:12" x14ac:dyDescent="0.3">
      <c r="A1438">
        <v>340</v>
      </c>
      <c r="C1438">
        <v>1453</v>
      </c>
      <c r="D1438" s="1">
        <v>44935</v>
      </c>
      <c r="E1438">
        <v>32400</v>
      </c>
      <c r="F1438">
        <v>6</v>
      </c>
      <c r="G1438">
        <v>11</v>
      </c>
      <c r="H1438">
        <v>54</v>
      </c>
      <c r="I1438" t="str">
        <f>_xlfn.XLOOKUP(ohrm_timesheet_item[[#This Row],[employee_id]],hs_hr_employee[emp_number],hs_hr_employee[Employee Name],"NF",0,1)</f>
        <v>x_Ajit Singh</v>
      </c>
      <c r="J1438" t="str">
        <f>_xlfn.XLOOKUP(ohrm_timesheet_item[[#This Row],[project_id]],ohrm_project[project_id],ohrm_project[name],"NF",0,1)</f>
        <v>C210701-P2 [AMERICANA-Phase2]</v>
      </c>
      <c r="K1438" t="str">
        <f>_xlfn.XLOOKUP(ohrm_timesheet_item[[#This Row],[activity_id]],ohrm_project_activity[activity_id],ohrm_project_activity[name],"NF",0,1)</f>
        <v>Development</v>
      </c>
      <c r="L1438" s="5">
        <f>ohrm_timesheet_item[[#This Row],[duration]]/60/60</f>
        <v>9</v>
      </c>
    </row>
    <row r="1439" spans="1:12" x14ac:dyDescent="0.3">
      <c r="A1439">
        <v>340</v>
      </c>
      <c r="C1439">
        <v>1454</v>
      </c>
      <c r="D1439" s="1">
        <v>44936</v>
      </c>
      <c r="E1439">
        <v>32400</v>
      </c>
      <c r="F1439">
        <v>6</v>
      </c>
      <c r="G1439">
        <v>11</v>
      </c>
      <c r="H1439">
        <v>54</v>
      </c>
      <c r="I1439" t="str">
        <f>_xlfn.XLOOKUP(ohrm_timesheet_item[[#This Row],[employee_id]],hs_hr_employee[emp_number],hs_hr_employee[Employee Name],"NF",0,1)</f>
        <v>x_Ajit Singh</v>
      </c>
      <c r="J1439" t="str">
        <f>_xlfn.XLOOKUP(ohrm_timesheet_item[[#This Row],[project_id]],ohrm_project[project_id],ohrm_project[name],"NF",0,1)</f>
        <v>C210701-P2 [AMERICANA-Phase2]</v>
      </c>
      <c r="K1439" t="str">
        <f>_xlfn.XLOOKUP(ohrm_timesheet_item[[#This Row],[activity_id]],ohrm_project_activity[activity_id],ohrm_project_activity[name],"NF",0,1)</f>
        <v>Development</v>
      </c>
      <c r="L1439" s="5">
        <f>ohrm_timesheet_item[[#This Row],[duration]]/60/60</f>
        <v>9</v>
      </c>
    </row>
    <row r="1440" spans="1:12" x14ac:dyDescent="0.3">
      <c r="A1440">
        <v>340</v>
      </c>
      <c r="C1440">
        <v>1455</v>
      </c>
      <c r="D1440" s="1">
        <v>44937</v>
      </c>
      <c r="E1440">
        <v>32400</v>
      </c>
      <c r="F1440">
        <v>6</v>
      </c>
      <c r="G1440">
        <v>11</v>
      </c>
      <c r="H1440">
        <v>54</v>
      </c>
      <c r="I1440" t="str">
        <f>_xlfn.XLOOKUP(ohrm_timesheet_item[[#This Row],[employee_id]],hs_hr_employee[emp_number],hs_hr_employee[Employee Name],"NF",0,1)</f>
        <v>x_Ajit Singh</v>
      </c>
      <c r="J1440" t="str">
        <f>_xlfn.XLOOKUP(ohrm_timesheet_item[[#This Row],[project_id]],ohrm_project[project_id],ohrm_project[name],"NF",0,1)</f>
        <v>C210701-P2 [AMERICANA-Phase2]</v>
      </c>
      <c r="K1440" t="str">
        <f>_xlfn.XLOOKUP(ohrm_timesheet_item[[#This Row],[activity_id]],ohrm_project_activity[activity_id],ohrm_project_activity[name],"NF",0,1)</f>
        <v>Development</v>
      </c>
      <c r="L1440" s="5">
        <f>ohrm_timesheet_item[[#This Row],[duration]]/60/60</f>
        <v>9</v>
      </c>
    </row>
    <row r="1441" spans="1:12" x14ac:dyDescent="0.3">
      <c r="A1441">
        <v>340</v>
      </c>
      <c r="C1441">
        <v>1456</v>
      </c>
      <c r="D1441" s="1">
        <v>44938</v>
      </c>
      <c r="E1441">
        <v>32400</v>
      </c>
      <c r="F1441">
        <v>6</v>
      </c>
      <c r="G1441">
        <v>11</v>
      </c>
      <c r="H1441">
        <v>54</v>
      </c>
      <c r="I1441" t="str">
        <f>_xlfn.XLOOKUP(ohrm_timesheet_item[[#This Row],[employee_id]],hs_hr_employee[emp_number],hs_hr_employee[Employee Name],"NF",0,1)</f>
        <v>x_Ajit Singh</v>
      </c>
      <c r="J1441" t="str">
        <f>_xlfn.XLOOKUP(ohrm_timesheet_item[[#This Row],[project_id]],ohrm_project[project_id],ohrm_project[name],"NF",0,1)</f>
        <v>C210701-P2 [AMERICANA-Phase2]</v>
      </c>
      <c r="K1441" t="str">
        <f>_xlfn.XLOOKUP(ohrm_timesheet_item[[#This Row],[activity_id]],ohrm_project_activity[activity_id],ohrm_project_activity[name],"NF",0,1)</f>
        <v>Development</v>
      </c>
      <c r="L1441" s="5">
        <f>ohrm_timesheet_item[[#This Row],[duration]]/60/60</f>
        <v>9</v>
      </c>
    </row>
    <row r="1442" spans="1:12" x14ac:dyDescent="0.3">
      <c r="A1442">
        <v>340</v>
      </c>
      <c r="C1442">
        <v>1457</v>
      </c>
      <c r="D1442" s="1">
        <v>44939</v>
      </c>
      <c r="E1442">
        <v>32400</v>
      </c>
      <c r="F1442">
        <v>6</v>
      </c>
      <c r="G1442">
        <v>11</v>
      </c>
      <c r="H1442">
        <v>54</v>
      </c>
      <c r="I1442" t="str">
        <f>_xlfn.XLOOKUP(ohrm_timesheet_item[[#This Row],[employee_id]],hs_hr_employee[emp_number],hs_hr_employee[Employee Name],"NF",0,1)</f>
        <v>x_Ajit Singh</v>
      </c>
      <c r="J1442" t="str">
        <f>_xlfn.XLOOKUP(ohrm_timesheet_item[[#This Row],[project_id]],ohrm_project[project_id],ohrm_project[name],"NF",0,1)</f>
        <v>C210701-P2 [AMERICANA-Phase2]</v>
      </c>
      <c r="K1442" t="str">
        <f>_xlfn.XLOOKUP(ohrm_timesheet_item[[#This Row],[activity_id]],ohrm_project_activity[activity_id],ohrm_project_activity[name],"NF",0,1)</f>
        <v>Development</v>
      </c>
      <c r="L1442" s="5">
        <f>ohrm_timesheet_item[[#This Row],[duration]]/60/60</f>
        <v>9</v>
      </c>
    </row>
    <row r="1443" spans="1:12" x14ac:dyDescent="0.3">
      <c r="A1443">
        <v>358</v>
      </c>
      <c r="C1443">
        <v>1458</v>
      </c>
      <c r="D1443" s="1">
        <v>44942</v>
      </c>
      <c r="E1443">
        <v>32400</v>
      </c>
      <c r="F1443">
        <v>6</v>
      </c>
      <c r="G1443">
        <v>11</v>
      </c>
      <c r="H1443">
        <v>54</v>
      </c>
      <c r="I1443" t="str">
        <f>_xlfn.XLOOKUP(ohrm_timesheet_item[[#This Row],[employee_id]],hs_hr_employee[emp_number],hs_hr_employee[Employee Name],"NF",0,1)</f>
        <v>x_Ajit Singh</v>
      </c>
      <c r="J1443" t="str">
        <f>_xlfn.XLOOKUP(ohrm_timesheet_item[[#This Row],[project_id]],ohrm_project[project_id],ohrm_project[name],"NF",0,1)</f>
        <v>C210701-P2 [AMERICANA-Phase2]</v>
      </c>
      <c r="K1443" t="str">
        <f>_xlfn.XLOOKUP(ohrm_timesheet_item[[#This Row],[activity_id]],ohrm_project_activity[activity_id],ohrm_project_activity[name],"NF",0,1)</f>
        <v>Development</v>
      </c>
      <c r="L1443" s="5">
        <f>ohrm_timesheet_item[[#This Row],[duration]]/60/60</f>
        <v>9</v>
      </c>
    </row>
    <row r="1444" spans="1:12" x14ac:dyDescent="0.3">
      <c r="A1444">
        <v>358</v>
      </c>
      <c r="C1444">
        <v>1459</v>
      </c>
      <c r="D1444" s="1">
        <v>44943</v>
      </c>
      <c r="E1444">
        <v>32400</v>
      </c>
      <c r="F1444">
        <v>6</v>
      </c>
      <c r="G1444">
        <v>11</v>
      </c>
      <c r="H1444">
        <v>54</v>
      </c>
      <c r="I1444" t="str">
        <f>_xlfn.XLOOKUP(ohrm_timesheet_item[[#This Row],[employee_id]],hs_hr_employee[emp_number],hs_hr_employee[Employee Name],"NF",0,1)</f>
        <v>x_Ajit Singh</v>
      </c>
      <c r="J1444" t="str">
        <f>_xlfn.XLOOKUP(ohrm_timesheet_item[[#This Row],[project_id]],ohrm_project[project_id],ohrm_project[name],"NF",0,1)</f>
        <v>C210701-P2 [AMERICANA-Phase2]</v>
      </c>
      <c r="K1444" t="str">
        <f>_xlfn.XLOOKUP(ohrm_timesheet_item[[#This Row],[activity_id]],ohrm_project_activity[activity_id],ohrm_project_activity[name],"NF",0,1)</f>
        <v>Development</v>
      </c>
      <c r="L1444" s="5">
        <f>ohrm_timesheet_item[[#This Row],[duration]]/60/60</f>
        <v>9</v>
      </c>
    </row>
    <row r="1445" spans="1:12" x14ac:dyDescent="0.3">
      <c r="A1445">
        <v>358</v>
      </c>
      <c r="C1445">
        <v>1460</v>
      </c>
      <c r="D1445" s="1">
        <v>44944</v>
      </c>
      <c r="E1445">
        <v>32400</v>
      </c>
      <c r="F1445">
        <v>6</v>
      </c>
      <c r="G1445">
        <v>11</v>
      </c>
      <c r="H1445">
        <v>54</v>
      </c>
      <c r="I1445" t="str">
        <f>_xlfn.XLOOKUP(ohrm_timesheet_item[[#This Row],[employee_id]],hs_hr_employee[emp_number],hs_hr_employee[Employee Name],"NF",0,1)</f>
        <v>x_Ajit Singh</v>
      </c>
      <c r="J1445" t="str">
        <f>_xlfn.XLOOKUP(ohrm_timesheet_item[[#This Row],[project_id]],ohrm_project[project_id],ohrm_project[name],"NF",0,1)</f>
        <v>C210701-P2 [AMERICANA-Phase2]</v>
      </c>
      <c r="K1445" t="str">
        <f>_xlfn.XLOOKUP(ohrm_timesheet_item[[#This Row],[activity_id]],ohrm_project_activity[activity_id],ohrm_project_activity[name],"NF",0,1)</f>
        <v>Development</v>
      </c>
      <c r="L1445" s="5">
        <f>ohrm_timesheet_item[[#This Row],[duration]]/60/60</f>
        <v>9</v>
      </c>
    </row>
    <row r="1446" spans="1:12" x14ac:dyDescent="0.3">
      <c r="A1446">
        <v>358</v>
      </c>
      <c r="C1446">
        <v>1461</v>
      </c>
      <c r="D1446" s="1">
        <v>44945</v>
      </c>
      <c r="E1446">
        <v>32400</v>
      </c>
      <c r="F1446">
        <v>6</v>
      </c>
      <c r="G1446">
        <v>11</v>
      </c>
      <c r="H1446">
        <v>54</v>
      </c>
      <c r="I1446" t="str">
        <f>_xlfn.XLOOKUP(ohrm_timesheet_item[[#This Row],[employee_id]],hs_hr_employee[emp_number],hs_hr_employee[Employee Name],"NF",0,1)</f>
        <v>x_Ajit Singh</v>
      </c>
      <c r="J1446" t="str">
        <f>_xlfn.XLOOKUP(ohrm_timesheet_item[[#This Row],[project_id]],ohrm_project[project_id],ohrm_project[name],"NF",0,1)</f>
        <v>C210701-P2 [AMERICANA-Phase2]</v>
      </c>
      <c r="K1446" t="str">
        <f>_xlfn.XLOOKUP(ohrm_timesheet_item[[#This Row],[activity_id]],ohrm_project_activity[activity_id],ohrm_project_activity[name],"NF",0,1)</f>
        <v>Development</v>
      </c>
      <c r="L1446" s="5">
        <f>ohrm_timesheet_item[[#This Row],[duration]]/60/60</f>
        <v>9</v>
      </c>
    </row>
    <row r="1447" spans="1:12" x14ac:dyDescent="0.3">
      <c r="A1447">
        <v>358</v>
      </c>
      <c r="C1447">
        <v>1462</v>
      </c>
      <c r="D1447" s="1">
        <v>44946</v>
      </c>
      <c r="E1447">
        <v>32400</v>
      </c>
      <c r="F1447">
        <v>6</v>
      </c>
      <c r="G1447">
        <v>11</v>
      </c>
      <c r="H1447">
        <v>54</v>
      </c>
      <c r="I1447" t="str">
        <f>_xlfn.XLOOKUP(ohrm_timesheet_item[[#This Row],[employee_id]],hs_hr_employee[emp_number],hs_hr_employee[Employee Name],"NF",0,1)</f>
        <v>x_Ajit Singh</v>
      </c>
      <c r="J1447" t="str">
        <f>_xlfn.XLOOKUP(ohrm_timesheet_item[[#This Row],[project_id]],ohrm_project[project_id],ohrm_project[name],"NF",0,1)</f>
        <v>C210701-P2 [AMERICANA-Phase2]</v>
      </c>
      <c r="K1447" t="str">
        <f>_xlfn.XLOOKUP(ohrm_timesheet_item[[#This Row],[activity_id]],ohrm_project_activity[activity_id],ohrm_project_activity[name],"NF",0,1)</f>
        <v>Development</v>
      </c>
      <c r="L1447" s="5">
        <f>ohrm_timesheet_item[[#This Row],[duration]]/60/60</f>
        <v>9</v>
      </c>
    </row>
    <row r="1448" spans="1:12" x14ac:dyDescent="0.3">
      <c r="A1448">
        <v>357</v>
      </c>
      <c r="C1448">
        <v>1463</v>
      </c>
      <c r="D1448" s="1">
        <v>44949</v>
      </c>
      <c r="E1448">
        <v>32400</v>
      </c>
      <c r="F1448">
        <v>6</v>
      </c>
      <c r="G1448">
        <v>11</v>
      </c>
      <c r="H1448">
        <v>54</v>
      </c>
      <c r="I1448" t="str">
        <f>_xlfn.XLOOKUP(ohrm_timesheet_item[[#This Row],[employee_id]],hs_hr_employee[emp_number],hs_hr_employee[Employee Name],"NF",0,1)</f>
        <v>x_Ajit Singh</v>
      </c>
      <c r="J1448" t="str">
        <f>_xlfn.XLOOKUP(ohrm_timesheet_item[[#This Row],[project_id]],ohrm_project[project_id],ohrm_project[name],"NF",0,1)</f>
        <v>C210701-P2 [AMERICANA-Phase2]</v>
      </c>
      <c r="K1448" t="str">
        <f>_xlfn.XLOOKUP(ohrm_timesheet_item[[#This Row],[activity_id]],ohrm_project_activity[activity_id],ohrm_project_activity[name],"NF",0,1)</f>
        <v>Development</v>
      </c>
      <c r="L1448" s="5">
        <f>ohrm_timesheet_item[[#This Row],[duration]]/60/60</f>
        <v>9</v>
      </c>
    </row>
    <row r="1449" spans="1:12" x14ac:dyDescent="0.3">
      <c r="A1449">
        <v>357</v>
      </c>
      <c r="C1449">
        <v>1464</v>
      </c>
      <c r="D1449" s="1">
        <v>44950</v>
      </c>
      <c r="E1449">
        <v>32400</v>
      </c>
      <c r="F1449">
        <v>6</v>
      </c>
      <c r="G1449">
        <v>11</v>
      </c>
      <c r="H1449">
        <v>54</v>
      </c>
      <c r="I1449" t="str">
        <f>_xlfn.XLOOKUP(ohrm_timesheet_item[[#This Row],[employee_id]],hs_hr_employee[emp_number],hs_hr_employee[Employee Name],"NF",0,1)</f>
        <v>x_Ajit Singh</v>
      </c>
      <c r="J1449" t="str">
        <f>_xlfn.XLOOKUP(ohrm_timesheet_item[[#This Row],[project_id]],ohrm_project[project_id],ohrm_project[name],"NF",0,1)</f>
        <v>C210701-P2 [AMERICANA-Phase2]</v>
      </c>
      <c r="K1449" t="str">
        <f>_xlfn.XLOOKUP(ohrm_timesheet_item[[#This Row],[activity_id]],ohrm_project_activity[activity_id],ohrm_project_activity[name],"NF",0,1)</f>
        <v>Development</v>
      </c>
      <c r="L1449" s="5">
        <f>ohrm_timesheet_item[[#This Row],[duration]]/60/60</f>
        <v>9</v>
      </c>
    </row>
    <row r="1450" spans="1:12" x14ac:dyDescent="0.3">
      <c r="A1450">
        <v>357</v>
      </c>
      <c r="C1450">
        <v>1465</v>
      </c>
      <c r="D1450" s="1">
        <v>44951</v>
      </c>
      <c r="E1450">
        <v>32400</v>
      </c>
      <c r="F1450">
        <v>6</v>
      </c>
      <c r="G1450">
        <v>11</v>
      </c>
      <c r="H1450">
        <v>54</v>
      </c>
      <c r="I1450" t="str">
        <f>_xlfn.XLOOKUP(ohrm_timesheet_item[[#This Row],[employee_id]],hs_hr_employee[emp_number],hs_hr_employee[Employee Name],"NF",0,1)</f>
        <v>x_Ajit Singh</v>
      </c>
      <c r="J1450" t="str">
        <f>_xlfn.XLOOKUP(ohrm_timesheet_item[[#This Row],[project_id]],ohrm_project[project_id],ohrm_project[name],"NF",0,1)</f>
        <v>C210701-P2 [AMERICANA-Phase2]</v>
      </c>
      <c r="K1450" t="str">
        <f>_xlfn.XLOOKUP(ohrm_timesheet_item[[#This Row],[activity_id]],ohrm_project_activity[activity_id],ohrm_project_activity[name],"NF",0,1)</f>
        <v>Development</v>
      </c>
      <c r="L1450" s="5">
        <f>ohrm_timesheet_item[[#This Row],[duration]]/60/60</f>
        <v>9</v>
      </c>
    </row>
    <row r="1451" spans="1:12" x14ac:dyDescent="0.3">
      <c r="A1451">
        <v>357</v>
      </c>
      <c r="C1451">
        <v>1466</v>
      </c>
      <c r="D1451" s="1">
        <v>44952</v>
      </c>
      <c r="E1451">
        <v>32400</v>
      </c>
      <c r="F1451">
        <v>6</v>
      </c>
      <c r="G1451">
        <v>11</v>
      </c>
      <c r="H1451">
        <v>54</v>
      </c>
      <c r="I1451" t="str">
        <f>_xlfn.XLOOKUP(ohrm_timesheet_item[[#This Row],[employee_id]],hs_hr_employee[emp_number],hs_hr_employee[Employee Name],"NF",0,1)</f>
        <v>x_Ajit Singh</v>
      </c>
      <c r="J1451" t="str">
        <f>_xlfn.XLOOKUP(ohrm_timesheet_item[[#This Row],[project_id]],ohrm_project[project_id],ohrm_project[name],"NF",0,1)</f>
        <v>C210701-P2 [AMERICANA-Phase2]</v>
      </c>
      <c r="K1451" t="str">
        <f>_xlfn.XLOOKUP(ohrm_timesheet_item[[#This Row],[activity_id]],ohrm_project_activity[activity_id],ohrm_project_activity[name],"NF",0,1)</f>
        <v>Development</v>
      </c>
      <c r="L1451" s="5">
        <f>ohrm_timesheet_item[[#This Row],[duration]]/60/60</f>
        <v>9</v>
      </c>
    </row>
    <row r="1452" spans="1:12" x14ac:dyDescent="0.3">
      <c r="A1452">
        <v>357</v>
      </c>
      <c r="C1452">
        <v>1467</v>
      </c>
      <c r="D1452" s="1">
        <v>44953</v>
      </c>
      <c r="E1452">
        <v>32400</v>
      </c>
      <c r="F1452">
        <v>6</v>
      </c>
      <c r="G1452">
        <v>11</v>
      </c>
      <c r="H1452">
        <v>54</v>
      </c>
      <c r="I1452" t="str">
        <f>_xlfn.XLOOKUP(ohrm_timesheet_item[[#This Row],[employee_id]],hs_hr_employee[emp_number],hs_hr_employee[Employee Name],"NF",0,1)</f>
        <v>x_Ajit Singh</v>
      </c>
      <c r="J1452" t="str">
        <f>_xlfn.XLOOKUP(ohrm_timesheet_item[[#This Row],[project_id]],ohrm_project[project_id],ohrm_project[name],"NF",0,1)</f>
        <v>C210701-P2 [AMERICANA-Phase2]</v>
      </c>
      <c r="K1452" t="str">
        <f>_xlfn.XLOOKUP(ohrm_timesheet_item[[#This Row],[activity_id]],ohrm_project_activity[activity_id],ohrm_project_activity[name],"NF",0,1)</f>
        <v>Development</v>
      </c>
      <c r="L1452" s="5">
        <f>ohrm_timesheet_item[[#This Row],[duration]]/60/60</f>
        <v>9</v>
      </c>
    </row>
    <row r="1453" spans="1:12" x14ac:dyDescent="0.3">
      <c r="A1453">
        <v>356</v>
      </c>
      <c r="C1453">
        <v>1468</v>
      </c>
      <c r="D1453" s="1">
        <v>44956</v>
      </c>
      <c r="E1453">
        <v>32400</v>
      </c>
      <c r="F1453">
        <v>6</v>
      </c>
      <c r="G1453">
        <v>11</v>
      </c>
      <c r="H1453">
        <v>54</v>
      </c>
      <c r="I1453" t="str">
        <f>_xlfn.XLOOKUP(ohrm_timesheet_item[[#This Row],[employee_id]],hs_hr_employee[emp_number],hs_hr_employee[Employee Name],"NF",0,1)</f>
        <v>x_Ajit Singh</v>
      </c>
      <c r="J1453" t="str">
        <f>_xlfn.XLOOKUP(ohrm_timesheet_item[[#This Row],[project_id]],ohrm_project[project_id],ohrm_project[name],"NF",0,1)</f>
        <v>C210701-P2 [AMERICANA-Phase2]</v>
      </c>
      <c r="K1453" t="str">
        <f>_xlfn.XLOOKUP(ohrm_timesheet_item[[#This Row],[activity_id]],ohrm_project_activity[activity_id],ohrm_project_activity[name],"NF",0,1)</f>
        <v>Development</v>
      </c>
      <c r="L1453" s="5">
        <f>ohrm_timesheet_item[[#This Row],[duration]]/60/60</f>
        <v>9</v>
      </c>
    </row>
    <row r="1454" spans="1:12" x14ac:dyDescent="0.3">
      <c r="A1454">
        <v>356</v>
      </c>
      <c r="C1454">
        <v>1469</v>
      </c>
      <c r="D1454" s="1">
        <v>44957</v>
      </c>
      <c r="E1454">
        <v>32400</v>
      </c>
      <c r="F1454">
        <v>6</v>
      </c>
      <c r="G1454">
        <v>11</v>
      </c>
      <c r="H1454">
        <v>54</v>
      </c>
      <c r="I1454" t="str">
        <f>_xlfn.XLOOKUP(ohrm_timesheet_item[[#This Row],[employee_id]],hs_hr_employee[emp_number],hs_hr_employee[Employee Name],"NF",0,1)</f>
        <v>x_Ajit Singh</v>
      </c>
      <c r="J1454" t="str">
        <f>_xlfn.XLOOKUP(ohrm_timesheet_item[[#This Row],[project_id]],ohrm_project[project_id],ohrm_project[name],"NF",0,1)</f>
        <v>C210701-P2 [AMERICANA-Phase2]</v>
      </c>
      <c r="K1454" t="str">
        <f>_xlfn.XLOOKUP(ohrm_timesheet_item[[#This Row],[activity_id]],ohrm_project_activity[activity_id],ohrm_project_activity[name],"NF",0,1)</f>
        <v>Development</v>
      </c>
      <c r="L1454" s="5">
        <f>ohrm_timesheet_item[[#This Row],[duration]]/60/60</f>
        <v>9</v>
      </c>
    </row>
    <row r="1455" spans="1:12" x14ac:dyDescent="0.3">
      <c r="A1455">
        <v>363</v>
      </c>
      <c r="C1455">
        <v>1470</v>
      </c>
      <c r="D1455" s="1">
        <v>44928</v>
      </c>
      <c r="E1455">
        <v>32400</v>
      </c>
      <c r="F1455">
        <v>6</v>
      </c>
      <c r="G1455">
        <v>16</v>
      </c>
      <c r="H1455">
        <v>56</v>
      </c>
      <c r="I1455" t="str">
        <f>_xlfn.XLOOKUP(ohrm_timesheet_item[[#This Row],[employee_id]],hs_hr_employee[emp_number],hs_hr_employee[Employee Name],"NF",0,1)</f>
        <v>Neha Chaudhary</v>
      </c>
      <c r="J1455" t="str">
        <f>_xlfn.XLOOKUP(ohrm_timesheet_item[[#This Row],[project_id]],ohrm_project[project_id],ohrm_project[name],"NF",0,1)</f>
        <v>C210701-P2 [AMERICANA-Phase2]</v>
      </c>
      <c r="K1455" t="str">
        <f>_xlfn.XLOOKUP(ohrm_timesheet_item[[#This Row],[activity_id]],ohrm_project_activity[activity_id],ohrm_project_activity[name],"NF",0,1)</f>
        <v>Project Management</v>
      </c>
      <c r="L1455" s="5">
        <f>ohrm_timesheet_item[[#This Row],[duration]]/60/60</f>
        <v>9</v>
      </c>
    </row>
    <row r="1456" spans="1:12" x14ac:dyDescent="0.3">
      <c r="A1456">
        <v>363</v>
      </c>
      <c r="C1456">
        <v>1471</v>
      </c>
      <c r="D1456" s="1">
        <v>44929</v>
      </c>
      <c r="E1456">
        <v>32400</v>
      </c>
      <c r="F1456">
        <v>6</v>
      </c>
      <c r="G1456">
        <v>16</v>
      </c>
      <c r="H1456">
        <v>56</v>
      </c>
      <c r="I1456" t="str">
        <f>_xlfn.XLOOKUP(ohrm_timesheet_item[[#This Row],[employee_id]],hs_hr_employee[emp_number],hs_hr_employee[Employee Name],"NF",0,1)</f>
        <v>Neha Chaudhary</v>
      </c>
      <c r="J1456" t="str">
        <f>_xlfn.XLOOKUP(ohrm_timesheet_item[[#This Row],[project_id]],ohrm_project[project_id],ohrm_project[name],"NF",0,1)</f>
        <v>C210701-P2 [AMERICANA-Phase2]</v>
      </c>
      <c r="K1456" t="str">
        <f>_xlfn.XLOOKUP(ohrm_timesheet_item[[#This Row],[activity_id]],ohrm_project_activity[activity_id],ohrm_project_activity[name],"NF",0,1)</f>
        <v>Project Management</v>
      </c>
      <c r="L1456" s="5">
        <f>ohrm_timesheet_item[[#This Row],[duration]]/60/60</f>
        <v>9</v>
      </c>
    </row>
    <row r="1457" spans="1:12" x14ac:dyDescent="0.3">
      <c r="A1457">
        <v>363</v>
      </c>
      <c r="C1457">
        <v>1472</v>
      </c>
      <c r="D1457" s="1">
        <v>44930</v>
      </c>
      <c r="E1457">
        <v>32400</v>
      </c>
      <c r="F1457">
        <v>6</v>
      </c>
      <c r="G1457">
        <v>16</v>
      </c>
      <c r="H1457">
        <v>56</v>
      </c>
      <c r="I1457" t="str">
        <f>_xlfn.XLOOKUP(ohrm_timesheet_item[[#This Row],[employee_id]],hs_hr_employee[emp_number],hs_hr_employee[Employee Name],"NF",0,1)</f>
        <v>Neha Chaudhary</v>
      </c>
      <c r="J1457" t="str">
        <f>_xlfn.XLOOKUP(ohrm_timesheet_item[[#This Row],[project_id]],ohrm_project[project_id],ohrm_project[name],"NF",0,1)</f>
        <v>C210701-P2 [AMERICANA-Phase2]</v>
      </c>
      <c r="K1457" t="str">
        <f>_xlfn.XLOOKUP(ohrm_timesheet_item[[#This Row],[activity_id]],ohrm_project_activity[activity_id],ohrm_project_activity[name],"NF",0,1)</f>
        <v>Project Management</v>
      </c>
      <c r="L1457" s="5">
        <f>ohrm_timesheet_item[[#This Row],[duration]]/60/60</f>
        <v>9</v>
      </c>
    </row>
    <row r="1458" spans="1:12" x14ac:dyDescent="0.3">
      <c r="A1458">
        <v>363</v>
      </c>
      <c r="C1458">
        <v>1473</v>
      </c>
      <c r="D1458" s="1">
        <v>44931</v>
      </c>
      <c r="E1458">
        <v>32400</v>
      </c>
      <c r="F1458">
        <v>6</v>
      </c>
      <c r="G1458">
        <v>16</v>
      </c>
      <c r="H1458">
        <v>56</v>
      </c>
      <c r="I1458" t="str">
        <f>_xlfn.XLOOKUP(ohrm_timesheet_item[[#This Row],[employee_id]],hs_hr_employee[emp_number],hs_hr_employee[Employee Name],"NF",0,1)</f>
        <v>Neha Chaudhary</v>
      </c>
      <c r="J1458" t="str">
        <f>_xlfn.XLOOKUP(ohrm_timesheet_item[[#This Row],[project_id]],ohrm_project[project_id],ohrm_project[name],"NF",0,1)</f>
        <v>C210701-P2 [AMERICANA-Phase2]</v>
      </c>
      <c r="K1458" t="str">
        <f>_xlfn.XLOOKUP(ohrm_timesheet_item[[#This Row],[activity_id]],ohrm_project_activity[activity_id],ohrm_project_activity[name],"NF",0,1)</f>
        <v>Project Management</v>
      </c>
      <c r="L1458" s="5">
        <f>ohrm_timesheet_item[[#This Row],[duration]]/60/60</f>
        <v>9</v>
      </c>
    </row>
    <row r="1459" spans="1:12" x14ac:dyDescent="0.3">
      <c r="A1459">
        <v>363</v>
      </c>
      <c r="C1459">
        <v>1474</v>
      </c>
      <c r="D1459" s="1">
        <v>44932</v>
      </c>
      <c r="E1459">
        <v>32400</v>
      </c>
      <c r="F1459">
        <v>6</v>
      </c>
      <c r="G1459">
        <v>16</v>
      </c>
      <c r="H1459">
        <v>56</v>
      </c>
      <c r="I1459" t="str">
        <f>_xlfn.XLOOKUP(ohrm_timesheet_item[[#This Row],[employee_id]],hs_hr_employee[emp_number],hs_hr_employee[Employee Name],"NF",0,1)</f>
        <v>Neha Chaudhary</v>
      </c>
      <c r="J1459" t="str">
        <f>_xlfn.XLOOKUP(ohrm_timesheet_item[[#This Row],[project_id]],ohrm_project[project_id],ohrm_project[name],"NF",0,1)</f>
        <v>C210701-P2 [AMERICANA-Phase2]</v>
      </c>
      <c r="K1459" t="str">
        <f>_xlfn.XLOOKUP(ohrm_timesheet_item[[#This Row],[activity_id]],ohrm_project_activity[activity_id],ohrm_project_activity[name],"NF",0,1)</f>
        <v>Project Management</v>
      </c>
      <c r="L1459" s="5">
        <f>ohrm_timesheet_item[[#This Row],[duration]]/60/60</f>
        <v>9</v>
      </c>
    </row>
    <row r="1460" spans="1:12" x14ac:dyDescent="0.3">
      <c r="A1460">
        <v>362</v>
      </c>
      <c r="C1460">
        <v>1475</v>
      </c>
      <c r="D1460" s="1">
        <v>44935</v>
      </c>
      <c r="E1460">
        <v>32400</v>
      </c>
      <c r="F1460">
        <v>6</v>
      </c>
      <c r="G1460">
        <v>16</v>
      </c>
      <c r="H1460">
        <v>56</v>
      </c>
      <c r="I1460" t="str">
        <f>_xlfn.XLOOKUP(ohrm_timesheet_item[[#This Row],[employee_id]],hs_hr_employee[emp_number],hs_hr_employee[Employee Name],"NF",0,1)</f>
        <v>Neha Chaudhary</v>
      </c>
      <c r="J1460" t="str">
        <f>_xlfn.XLOOKUP(ohrm_timesheet_item[[#This Row],[project_id]],ohrm_project[project_id],ohrm_project[name],"NF",0,1)</f>
        <v>C210701-P2 [AMERICANA-Phase2]</v>
      </c>
      <c r="K1460" t="str">
        <f>_xlfn.XLOOKUP(ohrm_timesheet_item[[#This Row],[activity_id]],ohrm_project_activity[activity_id],ohrm_project_activity[name],"NF",0,1)</f>
        <v>Project Management</v>
      </c>
      <c r="L1460" s="5">
        <f>ohrm_timesheet_item[[#This Row],[duration]]/60/60</f>
        <v>9</v>
      </c>
    </row>
    <row r="1461" spans="1:12" x14ac:dyDescent="0.3">
      <c r="A1461">
        <v>362</v>
      </c>
      <c r="C1461">
        <v>1476</v>
      </c>
      <c r="D1461" s="1">
        <v>44936</v>
      </c>
      <c r="E1461">
        <v>32400</v>
      </c>
      <c r="F1461">
        <v>6</v>
      </c>
      <c r="G1461">
        <v>16</v>
      </c>
      <c r="H1461">
        <v>56</v>
      </c>
      <c r="I1461" t="str">
        <f>_xlfn.XLOOKUP(ohrm_timesheet_item[[#This Row],[employee_id]],hs_hr_employee[emp_number],hs_hr_employee[Employee Name],"NF",0,1)</f>
        <v>Neha Chaudhary</v>
      </c>
      <c r="J1461" t="str">
        <f>_xlfn.XLOOKUP(ohrm_timesheet_item[[#This Row],[project_id]],ohrm_project[project_id],ohrm_project[name],"NF",0,1)</f>
        <v>C210701-P2 [AMERICANA-Phase2]</v>
      </c>
      <c r="K1461" t="str">
        <f>_xlfn.XLOOKUP(ohrm_timesheet_item[[#This Row],[activity_id]],ohrm_project_activity[activity_id],ohrm_project_activity[name],"NF",0,1)</f>
        <v>Project Management</v>
      </c>
      <c r="L1461" s="5">
        <f>ohrm_timesheet_item[[#This Row],[duration]]/60/60</f>
        <v>9</v>
      </c>
    </row>
    <row r="1462" spans="1:12" x14ac:dyDescent="0.3">
      <c r="A1462">
        <v>362</v>
      </c>
      <c r="C1462">
        <v>1477</v>
      </c>
      <c r="D1462" s="1">
        <v>44937</v>
      </c>
      <c r="E1462">
        <v>32400</v>
      </c>
      <c r="F1462">
        <v>6</v>
      </c>
      <c r="G1462">
        <v>16</v>
      </c>
      <c r="H1462">
        <v>56</v>
      </c>
      <c r="I1462" t="str">
        <f>_xlfn.XLOOKUP(ohrm_timesheet_item[[#This Row],[employee_id]],hs_hr_employee[emp_number],hs_hr_employee[Employee Name],"NF",0,1)</f>
        <v>Neha Chaudhary</v>
      </c>
      <c r="J1462" t="str">
        <f>_xlfn.XLOOKUP(ohrm_timesheet_item[[#This Row],[project_id]],ohrm_project[project_id],ohrm_project[name],"NF",0,1)</f>
        <v>C210701-P2 [AMERICANA-Phase2]</v>
      </c>
      <c r="K1462" t="str">
        <f>_xlfn.XLOOKUP(ohrm_timesheet_item[[#This Row],[activity_id]],ohrm_project_activity[activity_id],ohrm_project_activity[name],"NF",0,1)</f>
        <v>Project Management</v>
      </c>
      <c r="L1462" s="5">
        <f>ohrm_timesheet_item[[#This Row],[duration]]/60/60</f>
        <v>9</v>
      </c>
    </row>
    <row r="1463" spans="1:12" x14ac:dyDescent="0.3">
      <c r="A1463">
        <v>362</v>
      </c>
      <c r="C1463">
        <v>1478</v>
      </c>
      <c r="D1463" s="1">
        <v>44938</v>
      </c>
      <c r="E1463">
        <v>32400</v>
      </c>
      <c r="F1463">
        <v>6</v>
      </c>
      <c r="G1463">
        <v>16</v>
      </c>
      <c r="H1463">
        <v>56</v>
      </c>
      <c r="I1463" t="str">
        <f>_xlfn.XLOOKUP(ohrm_timesheet_item[[#This Row],[employee_id]],hs_hr_employee[emp_number],hs_hr_employee[Employee Name],"NF",0,1)</f>
        <v>Neha Chaudhary</v>
      </c>
      <c r="J1463" t="str">
        <f>_xlfn.XLOOKUP(ohrm_timesheet_item[[#This Row],[project_id]],ohrm_project[project_id],ohrm_project[name],"NF",0,1)</f>
        <v>C210701-P2 [AMERICANA-Phase2]</v>
      </c>
      <c r="K1463" t="str">
        <f>_xlfn.XLOOKUP(ohrm_timesheet_item[[#This Row],[activity_id]],ohrm_project_activity[activity_id],ohrm_project_activity[name],"NF",0,1)</f>
        <v>Project Management</v>
      </c>
      <c r="L1463" s="5">
        <f>ohrm_timesheet_item[[#This Row],[duration]]/60/60</f>
        <v>9</v>
      </c>
    </row>
    <row r="1464" spans="1:12" x14ac:dyDescent="0.3">
      <c r="A1464">
        <v>362</v>
      </c>
      <c r="C1464">
        <v>1479</v>
      </c>
      <c r="D1464" s="1">
        <v>44939</v>
      </c>
      <c r="E1464">
        <v>32400</v>
      </c>
      <c r="F1464">
        <v>6</v>
      </c>
      <c r="G1464">
        <v>16</v>
      </c>
      <c r="H1464">
        <v>56</v>
      </c>
      <c r="I1464" t="str">
        <f>_xlfn.XLOOKUP(ohrm_timesheet_item[[#This Row],[employee_id]],hs_hr_employee[emp_number],hs_hr_employee[Employee Name],"NF",0,1)</f>
        <v>Neha Chaudhary</v>
      </c>
      <c r="J1464" t="str">
        <f>_xlfn.XLOOKUP(ohrm_timesheet_item[[#This Row],[project_id]],ohrm_project[project_id],ohrm_project[name],"NF",0,1)</f>
        <v>C210701-P2 [AMERICANA-Phase2]</v>
      </c>
      <c r="K1464" t="str">
        <f>_xlfn.XLOOKUP(ohrm_timesheet_item[[#This Row],[activity_id]],ohrm_project_activity[activity_id],ohrm_project_activity[name],"NF",0,1)</f>
        <v>Project Management</v>
      </c>
      <c r="L1464" s="5">
        <f>ohrm_timesheet_item[[#This Row],[duration]]/60/60</f>
        <v>9</v>
      </c>
    </row>
    <row r="1465" spans="1:12" x14ac:dyDescent="0.3">
      <c r="A1465">
        <v>345</v>
      </c>
      <c r="C1465">
        <v>1480</v>
      </c>
      <c r="D1465" s="1">
        <v>44957</v>
      </c>
      <c r="E1465">
        <v>21600</v>
      </c>
      <c r="F1465">
        <v>2</v>
      </c>
      <c r="G1465">
        <v>15</v>
      </c>
      <c r="H1465">
        <v>11</v>
      </c>
      <c r="I1465" t="str">
        <f>_xlfn.XLOOKUP(ohrm_timesheet_item[[#This Row],[employee_id]],hs_hr_employee[emp_number],hs_hr_employee[Employee Name],"NF",0,1)</f>
        <v>Gaurav Kokcha</v>
      </c>
      <c r="J1465" t="str">
        <f>_xlfn.XLOOKUP(ohrm_timesheet_item[[#This Row],[project_id]],ohrm_project[project_id],ohrm_project[name],"NF",0,1)</f>
        <v>Z210101-TEQMANTRA-ORG</v>
      </c>
      <c r="K1465" t="str">
        <f>_xlfn.XLOOKUP(ohrm_timesheet_item[[#This Row],[activity_id]],ohrm_project_activity[activity_id],ohrm_project_activity[name],"NF",0,1)</f>
        <v>Training</v>
      </c>
      <c r="L1465" s="5">
        <f>ohrm_timesheet_item[[#This Row],[duration]]/60/60</f>
        <v>6</v>
      </c>
    </row>
    <row r="1466" spans="1:12" x14ac:dyDescent="0.3">
      <c r="A1466">
        <v>345</v>
      </c>
      <c r="C1466">
        <v>1481</v>
      </c>
      <c r="D1466" s="1">
        <v>44958</v>
      </c>
      <c r="E1466">
        <v>10800</v>
      </c>
      <c r="F1466">
        <v>2</v>
      </c>
      <c r="G1466">
        <v>15</v>
      </c>
      <c r="H1466">
        <v>11</v>
      </c>
      <c r="I1466" t="str">
        <f>_xlfn.XLOOKUP(ohrm_timesheet_item[[#This Row],[employee_id]],hs_hr_employee[emp_number],hs_hr_employee[Employee Name],"NF",0,1)</f>
        <v>Gaurav Kokcha</v>
      </c>
      <c r="J1466" t="str">
        <f>_xlfn.XLOOKUP(ohrm_timesheet_item[[#This Row],[project_id]],ohrm_project[project_id],ohrm_project[name],"NF",0,1)</f>
        <v>Z210101-TEQMANTRA-ORG</v>
      </c>
      <c r="K1466" t="str">
        <f>_xlfn.XLOOKUP(ohrm_timesheet_item[[#This Row],[activity_id]],ohrm_project_activity[activity_id],ohrm_project_activity[name],"NF",0,1)</f>
        <v>Training</v>
      </c>
      <c r="L1466" s="5">
        <f>ohrm_timesheet_item[[#This Row],[duration]]/60/60</f>
        <v>3</v>
      </c>
    </row>
    <row r="1467" spans="1:12" x14ac:dyDescent="0.3">
      <c r="A1467">
        <v>345</v>
      </c>
      <c r="B1467" t="s">
        <v>983</v>
      </c>
      <c r="C1467">
        <v>1482</v>
      </c>
      <c r="D1467" s="1">
        <v>44959</v>
      </c>
      <c r="E1467">
        <v>0</v>
      </c>
      <c r="F1467">
        <v>2</v>
      </c>
      <c r="G1467">
        <v>15</v>
      </c>
      <c r="H1467">
        <v>11</v>
      </c>
      <c r="I1467" t="str">
        <f>_xlfn.XLOOKUP(ohrm_timesheet_item[[#This Row],[employee_id]],hs_hr_employee[emp_number],hs_hr_employee[Employee Name],"NF",0,1)</f>
        <v>Gaurav Kokcha</v>
      </c>
      <c r="J1467" t="str">
        <f>_xlfn.XLOOKUP(ohrm_timesheet_item[[#This Row],[project_id]],ohrm_project[project_id],ohrm_project[name],"NF",0,1)</f>
        <v>Z210101-TEQMANTRA-ORG</v>
      </c>
      <c r="K1467" t="str">
        <f>_xlfn.XLOOKUP(ohrm_timesheet_item[[#This Row],[activity_id]],ohrm_project_activity[activity_id],ohrm_project_activity[name],"NF",0,1)</f>
        <v>Training</v>
      </c>
      <c r="L1467" s="5">
        <f>ohrm_timesheet_item[[#This Row],[duration]]/60/60</f>
        <v>0</v>
      </c>
    </row>
    <row r="1468" spans="1:12" x14ac:dyDescent="0.3">
      <c r="A1468">
        <v>345</v>
      </c>
      <c r="C1468">
        <v>1483</v>
      </c>
      <c r="D1468" s="1">
        <v>44957</v>
      </c>
      <c r="E1468">
        <v>10800</v>
      </c>
      <c r="F1468">
        <v>2</v>
      </c>
      <c r="G1468">
        <v>15</v>
      </c>
      <c r="H1468">
        <v>58</v>
      </c>
      <c r="I1468" t="str">
        <f>_xlfn.XLOOKUP(ohrm_timesheet_item[[#This Row],[employee_id]],hs_hr_employee[emp_number],hs_hr_employee[Employee Name],"NF",0,1)</f>
        <v>Gaurav Kokcha</v>
      </c>
      <c r="J1468" t="str">
        <f>_xlfn.XLOOKUP(ohrm_timesheet_item[[#This Row],[project_id]],ohrm_project[project_id],ohrm_project[name],"NF",0,1)</f>
        <v>Z210101-TEQMANTRA-ORG</v>
      </c>
      <c r="K1468" t="str">
        <f>_xlfn.XLOOKUP(ohrm_timesheet_item[[#This Row],[activity_id]],ohrm_project_activity[activity_id],ohrm_project_activity[name],"NF",0,1)</f>
        <v>Staff Augmentation</v>
      </c>
      <c r="L1468" s="5">
        <f>ohrm_timesheet_item[[#This Row],[duration]]/60/60</f>
        <v>3</v>
      </c>
    </row>
    <row r="1469" spans="1:12" x14ac:dyDescent="0.3">
      <c r="A1469">
        <v>345</v>
      </c>
      <c r="C1469">
        <v>1484</v>
      </c>
      <c r="D1469" s="1">
        <v>44958</v>
      </c>
      <c r="E1469">
        <v>21600</v>
      </c>
      <c r="F1469">
        <v>2</v>
      </c>
      <c r="G1469">
        <v>15</v>
      </c>
      <c r="H1469">
        <v>58</v>
      </c>
      <c r="I1469" t="str">
        <f>_xlfn.XLOOKUP(ohrm_timesheet_item[[#This Row],[employee_id]],hs_hr_employee[emp_number],hs_hr_employee[Employee Name],"NF",0,1)</f>
        <v>Gaurav Kokcha</v>
      </c>
      <c r="J1469" t="str">
        <f>_xlfn.XLOOKUP(ohrm_timesheet_item[[#This Row],[project_id]],ohrm_project[project_id],ohrm_project[name],"NF",0,1)</f>
        <v>Z210101-TEQMANTRA-ORG</v>
      </c>
      <c r="K1469" t="str">
        <f>_xlfn.XLOOKUP(ohrm_timesheet_item[[#This Row],[activity_id]],ohrm_project_activity[activity_id],ohrm_project_activity[name],"NF",0,1)</f>
        <v>Staff Augmentation</v>
      </c>
      <c r="L1469" s="5">
        <f>ohrm_timesheet_item[[#This Row],[duration]]/60/60</f>
        <v>6</v>
      </c>
    </row>
    <row r="1470" spans="1:12" x14ac:dyDescent="0.3">
      <c r="A1470">
        <v>345</v>
      </c>
      <c r="C1470">
        <v>1485</v>
      </c>
      <c r="D1470" s="1">
        <v>44959</v>
      </c>
      <c r="E1470">
        <v>0</v>
      </c>
      <c r="F1470">
        <v>2</v>
      </c>
      <c r="G1470">
        <v>15</v>
      </c>
      <c r="H1470">
        <v>58</v>
      </c>
      <c r="I1470" t="str">
        <f>_xlfn.XLOOKUP(ohrm_timesheet_item[[#This Row],[employee_id]],hs_hr_employee[emp_number],hs_hr_employee[Employee Name],"NF",0,1)</f>
        <v>Gaurav Kokcha</v>
      </c>
      <c r="J1470" t="str">
        <f>_xlfn.XLOOKUP(ohrm_timesheet_item[[#This Row],[project_id]],ohrm_project[project_id],ohrm_project[name],"NF",0,1)</f>
        <v>Z210101-TEQMANTRA-ORG</v>
      </c>
      <c r="K1470" t="str">
        <f>_xlfn.XLOOKUP(ohrm_timesheet_item[[#This Row],[activity_id]],ohrm_project_activity[activity_id],ohrm_project_activity[name],"NF",0,1)</f>
        <v>Staff Augmentation</v>
      </c>
      <c r="L1470" s="5">
        <f>ohrm_timesheet_item[[#This Row],[duration]]/60/60</f>
        <v>0</v>
      </c>
    </row>
    <row r="1471" spans="1:12" x14ac:dyDescent="0.3">
      <c r="A1471">
        <v>361</v>
      </c>
      <c r="C1471">
        <v>1486</v>
      </c>
      <c r="D1471" s="1">
        <v>44942</v>
      </c>
      <c r="E1471">
        <v>32400</v>
      </c>
      <c r="F1471">
        <v>6</v>
      </c>
      <c r="G1471">
        <v>16</v>
      </c>
      <c r="H1471">
        <v>56</v>
      </c>
      <c r="I1471" t="str">
        <f>_xlfn.XLOOKUP(ohrm_timesheet_item[[#This Row],[employee_id]],hs_hr_employee[emp_number],hs_hr_employee[Employee Name],"NF",0,1)</f>
        <v>Neha Chaudhary</v>
      </c>
      <c r="J1471" t="str">
        <f>_xlfn.XLOOKUP(ohrm_timesheet_item[[#This Row],[project_id]],ohrm_project[project_id],ohrm_project[name],"NF",0,1)</f>
        <v>C210701-P2 [AMERICANA-Phase2]</v>
      </c>
      <c r="K1471" t="str">
        <f>_xlfn.XLOOKUP(ohrm_timesheet_item[[#This Row],[activity_id]],ohrm_project_activity[activity_id],ohrm_project_activity[name],"NF",0,1)</f>
        <v>Project Management</v>
      </c>
      <c r="L1471" s="5">
        <f>ohrm_timesheet_item[[#This Row],[duration]]/60/60</f>
        <v>9</v>
      </c>
    </row>
    <row r="1472" spans="1:12" x14ac:dyDescent="0.3">
      <c r="A1472">
        <v>361</v>
      </c>
      <c r="C1472">
        <v>1487</v>
      </c>
      <c r="D1472" s="1">
        <v>44943</v>
      </c>
      <c r="E1472">
        <v>32400</v>
      </c>
      <c r="F1472">
        <v>6</v>
      </c>
      <c r="G1472">
        <v>16</v>
      </c>
      <c r="H1472">
        <v>56</v>
      </c>
      <c r="I1472" t="str">
        <f>_xlfn.XLOOKUP(ohrm_timesheet_item[[#This Row],[employee_id]],hs_hr_employee[emp_number],hs_hr_employee[Employee Name],"NF",0,1)</f>
        <v>Neha Chaudhary</v>
      </c>
      <c r="J1472" t="str">
        <f>_xlfn.XLOOKUP(ohrm_timesheet_item[[#This Row],[project_id]],ohrm_project[project_id],ohrm_project[name],"NF",0,1)</f>
        <v>C210701-P2 [AMERICANA-Phase2]</v>
      </c>
      <c r="K1472" t="str">
        <f>_xlfn.XLOOKUP(ohrm_timesheet_item[[#This Row],[activity_id]],ohrm_project_activity[activity_id],ohrm_project_activity[name],"NF",0,1)</f>
        <v>Project Management</v>
      </c>
      <c r="L1472" s="5">
        <f>ohrm_timesheet_item[[#This Row],[duration]]/60/60</f>
        <v>9</v>
      </c>
    </row>
    <row r="1473" spans="1:12" x14ac:dyDescent="0.3">
      <c r="A1473">
        <v>361</v>
      </c>
      <c r="C1473">
        <v>1488</v>
      </c>
      <c r="D1473" s="1">
        <v>44944</v>
      </c>
      <c r="E1473">
        <v>32400</v>
      </c>
      <c r="F1473">
        <v>6</v>
      </c>
      <c r="G1473">
        <v>16</v>
      </c>
      <c r="H1473">
        <v>56</v>
      </c>
      <c r="I1473" t="str">
        <f>_xlfn.XLOOKUP(ohrm_timesheet_item[[#This Row],[employee_id]],hs_hr_employee[emp_number],hs_hr_employee[Employee Name],"NF",0,1)</f>
        <v>Neha Chaudhary</v>
      </c>
      <c r="J1473" t="str">
        <f>_xlfn.XLOOKUP(ohrm_timesheet_item[[#This Row],[project_id]],ohrm_project[project_id],ohrm_project[name],"NF",0,1)</f>
        <v>C210701-P2 [AMERICANA-Phase2]</v>
      </c>
      <c r="K1473" t="str">
        <f>_xlfn.XLOOKUP(ohrm_timesheet_item[[#This Row],[activity_id]],ohrm_project_activity[activity_id],ohrm_project_activity[name],"NF",0,1)</f>
        <v>Project Management</v>
      </c>
      <c r="L1473" s="5">
        <f>ohrm_timesheet_item[[#This Row],[duration]]/60/60</f>
        <v>9</v>
      </c>
    </row>
    <row r="1474" spans="1:12" x14ac:dyDescent="0.3">
      <c r="A1474">
        <v>361</v>
      </c>
      <c r="C1474">
        <v>1489</v>
      </c>
      <c r="D1474" s="1">
        <v>44945</v>
      </c>
      <c r="E1474">
        <v>0</v>
      </c>
      <c r="F1474">
        <v>6</v>
      </c>
      <c r="G1474">
        <v>16</v>
      </c>
      <c r="H1474">
        <v>56</v>
      </c>
      <c r="I1474" t="str">
        <f>_xlfn.XLOOKUP(ohrm_timesheet_item[[#This Row],[employee_id]],hs_hr_employee[emp_number],hs_hr_employee[Employee Name],"NF",0,1)</f>
        <v>Neha Chaudhary</v>
      </c>
      <c r="J1474" t="str">
        <f>_xlfn.XLOOKUP(ohrm_timesheet_item[[#This Row],[project_id]],ohrm_project[project_id],ohrm_project[name],"NF",0,1)</f>
        <v>C210701-P2 [AMERICANA-Phase2]</v>
      </c>
      <c r="K1474" t="str">
        <f>_xlfn.XLOOKUP(ohrm_timesheet_item[[#This Row],[activity_id]],ohrm_project_activity[activity_id],ohrm_project_activity[name],"NF",0,1)</f>
        <v>Project Management</v>
      </c>
      <c r="L1474" s="5">
        <f>ohrm_timesheet_item[[#This Row],[duration]]/60/60</f>
        <v>0</v>
      </c>
    </row>
    <row r="1475" spans="1:12" x14ac:dyDescent="0.3">
      <c r="A1475">
        <v>361</v>
      </c>
      <c r="C1475">
        <v>1490</v>
      </c>
      <c r="D1475" s="1">
        <v>44946</v>
      </c>
      <c r="E1475">
        <v>32400</v>
      </c>
      <c r="F1475">
        <v>6</v>
      </c>
      <c r="G1475">
        <v>16</v>
      </c>
      <c r="H1475">
        <v>56</v>
      </c>
      <c r="I1475" t="str">
        <f>_xlfn.XLOOKUP(ohrm_timesheet_item[[#This Row],[employee_id]],hs_hr_employee[emp_number],hs_hr_employee[Employee Name],"NF",0,1)</f>
        <v>Neha Chaudhary</v>
      </c>
      <c r="J1475" t="str">
        <f>_xlfn.XLOOKUP(ohrm_timesheet_item[[#This Row],[project_id]],ohrm_project[project_id],ohrm_project[name],"NF",0,1)</f>
        <v>C210701-P2 [AMERICANA-Phase2]</v>
      </c>
      <c r="K1475" t="str">
        <f>_xlfn.XLOOKUP(ohrm_timesheet_item[[#This Row],[activity_id]],ohrm_project_activity[activity_id],ohrm_project_activity[name],"NF",0,1)</f>
        <v>Project Management</v>
      </c>
      <c r="L1475" s="5">
        <f>ohrm_timesheet_item[[#This Row],[duration]]/60/60</f>
        <v>9</v>
      </c>
    </row>
    <row r="1476" spans="1:12" x14ac:dyDescent="0.3">
      <c r="A1476">
        <v>360</v>
      </c>
      <c r="C1476">
        <v>1491</v>
      </c>
      <c r="D1476" s="1">
        <v>44949</v>
      </c>
      <c r="E1476">
        <v>32400</v>
      </c>
      <c r="F1476">
        <v>6</v>
      </c>
      <c r="G1476">
        <v>16</v>
      </c>
      <c r="H1476">
        <v>56</v>
      </c>
      <c r="I1476" t="str">
        <f>_xlfn.XLOOKUP(ohrm_timesheet_item[[#This Row],[employee_id]],hs_hr_employee[emp_number],hs_hr_employee[Employee Name],"NF",0,1)</f>
        <v>Neha Chaudhary</v>
      </c>
      <c r="J1476" t="str">
        <f>_xlfn.XLOOKUP(ohrm_timesheet_item[[#This Row],[project_id]],ohrm_project[project_id],ohrm_project[name],"NF",0,1)</f>
        <v>C210701-P2 [AMERICANA-Phase2]</v>
      </c>
      <c r="K1476" t="str">
        <f>_xlfn.XLOOKUP(ohrm_timesheet_item[[#This Row],[activity_id]],ohrm_project_activity[activity_id],ohrm_project_activity[name],"NF",0,1)</f>
        <v>Project Management</v>
      </c>
      <c r="L1476" s="5">
        <f>ohrm_timesheet_item[[#This Row],[duration]]/60/60</f>
        <v>9</v>
      </c>
    </row>
    <row r="1477" spans="1:12" x14ac:dyDescent="0.3">
      <c r="A1477">
        <v>360</v>
      </c>
      <c r="C1477">
        <v>1492</v>
      </c>
      <c r="D1477" s="1">
        <v>44950</v>
      </c>
      <c r="E1477">
        <v>32400</v>
      </c>
      <c r="F1477">
        <v>6</v>
      </c>
      <c r="G1477">
        <v>16</v>
      </c>
      <c r="H1477">
        <v>56</v>
      </c>
      <c r="I1477" t="str">
        <f>_xlfn.XLOOKUP(ohrm_timesheet_item[[#This Row],[employee_id]],hs_hr_employee[emp_number],hs_hr_employee[Employee Name],"NF",0,1)</f>
        <v>Neha Chaudhary</v>
      </c>
      <c r="J1477" t="str">
        <f>_xlfn.XLOOKUP(ohrm_timesheet_item[[#This Row],[project_id]],ohrm_project[project_id],ohrm_project[name],"NF",0,1)</f>
        <v>C210701-P2 [AMERICANA-Phase2]</v>
      </c>
      <c r="K1477" t="str">
        <f>_xlfn.XLOOKUP(ohrm_timesheet_item[[#This Row],[activity_id]],ohrm_project_activity[activity_id],ohrm_project_activity[name],"NF",0,1)</f>
        <v>Project Management</v>
      </c>
      <c r="L1477" s="5">
        <f>ohrm_timesheet_item[[#This Row],[duration]]/60/60</f>
        <v>9</v>
      </c>
    </row>
    <row r="1478" spans="1:12" x14ac:dyDescent="0.3">
      <c r="A1478">
        <v>360</v>
      </c>
      <c r="C1478">
        <v>1493</v>
      </c>
      <c r="D1478" s="1">
        <v>44951</v>
      </c>
      <c r="E1478">
        <v>32400</v>
      </c>
      <c r="F1478">
        <v>6</v>
      </c>
      <c r="G1478">
        <v>16</v>
      </c>
      <c r="H1478">
        <v>56</v>
      </c>
      <c r="I1478" t="str">
        <f>_xlfn.XLOOKUP(ohrm_timesheet_item[[#This Row],[employee_id]],hs_hr_employee[emp_number],hs_hr_employee[Employee Name],"NF",0,1)</f>
        <v>Neha Chaudhary</v>
      </c>
      <c r="J1478" t="str">
        <f>_xlfn.XLOOKUP(ohrm_timesheet_item[[#This Row],[project_id]],ohrm_project[project_id],ohrm_project[name],"NF",0,1)</f>
        <v>C210701-P2 [AMERICANA-Phase2]</v>
      </c>
      <c r="K1478" t="str">
        <f>_xlfn.XLOOKUP(ohrm_timesheet_item[[#This Row],[activity_id]],ohrm_project_activity[activity_id],ohrm_project_activity[name],"NF",0,1)</f>
        <v>Project Management</v>
      </c>
      <c r="L1478" s="5">
        <f>ohrm_timesheet_item[[#This Row],[duration]]/60/60</f>
        <v>9</v>
      </c>
    </row>
    <row r="1479" spans="1:12" x14ac:dyDescent="0.3">
      <c r="A1479">
        <v>360</v>
      </c>
      <c r="C1479">
        <v>1494</v>
      </c>
      <c r="D1479" s="1">
        <v>44952</v>
      </c>
      <c r="E1479">
        <v>32400</v>
      </c>
      <c r="F1479">
        <v>6</v>
      </c>
      <c r="G1479">
        <v>16</v>
      </c>
      <c r="H1479">
        <v>56</v>
      </c>
      <c r="I1479" t="str">
        <f>_xlfn.XLOOKUP(ohrm_timesheet_item[[#This Row],[employee_id]],hs_hr_employee[emp_number],hs_hr_employee[Employee Name],"NF",0,1)</f>
        <v>Neha Chaudhary</v>
      </c>
      <c r="J1479" t="str">
        <f>_xlfn.XLOOKUP(ohrm_timesheet_item[[#This Row],[project_id]],ohrm_project[project_id],ohrm_project[name],"NF",0,1)</f>
        <v>C210701-P2 [AMERICANA-Phase2]</v>
      </c>
      <c r="K1479" t="str">
        <f>_xlfn.XLOOKUP(ohrm_timesheet_item[[#This Row],[activity_id]],ohrm_project_activity[activity_id],ohrm_project_activity[name],"NF",0,1)</f>
        <v>Project Management</v>
      </c>
      <c r="L1479" s="5">
        <f>ohrm_timesheet_item[[#This Row],[duration]]/60/60</f>
        <v>9</v>
      </c>
    </row>
    <row r="1480" spans="1:12" x14ac:dyDescent="0.3">
      <c r="A1480">
        <v>360</v>
      </c>
      <c r="C1480">
        <v>1495</v>
      </c>
      <c r="D1480" s="1">
        <v>44953</v>
      </c>
      <c r="E1480">
        <v>32400</v>
      </c>
      <c r="F1480">
        <v>6</v>
      </c>
      <c r="G1480">
        <v>16</v>
      </c>
      <c r="H1480">
        <v>56</v>
      </c>
      <c r="I1480" t="str">
        <f>_xlfn.XLOOKUP(ohrm_timesheet_item[[#This Row],[employee_id]],hs_hr_employee[emp_number],hs_hr_employee[Employee Name],"NF",0,1)</f>
        <v>Neha Chaudhary</v>
      </c>
      <c r="J1480" t="str">
        <f>_xlfn.XLOOKUP(ohrm_timesheet_item[[#This Row],[project_id]],ohrm_project[project_id],ohrm_project[name],"NF",0,1)</f>
        <v>C210701-P2 [AMERICANA-Phase2]</v>
      </c>
      <c r="K1480" t="str">
        <f>_xlfn.XLOOKUP(ohrm_timesheet_item[[#This Row],[activity_id]],ohrm_project_activity[activity_id],ohrm_project_activity[name],"NF",0,1)</f>
        <v>Project Management</v>
      </c>
      <c r="L1480" s="5">
        <f>ohrm_timesheet_item[[#This Row],[duration]]/60/60</f>
        <v>9</v>
      </c>
    </row>
    <row r="1481" spans="1:12" x14ac:dyDescent="0.3">
      <c r="A1481">
        <v>359</v>
      </c>
      <c r="C1481">
        <v>1496</v>
      </c>
      <c r="D1481" s="1">
        <v>44956</v>
      </c>
      <c r="E1481">
        <v>32400</v>
      </c>
      <c r="F1481">
        <v>6</v>
      </c>
      <c r="G1481">
        <v>16</v>
      </c>
      <c r="H1481">
        <v>56</v>
      </c>
      <c r="I1481" t="str">
        <f>_xlfn.XLOOKUP(ohrm_timesheet_item[[#This Row],[employee_id]],hs_hr_employee[emp_number],hs_hr_employee[Employee Name],"NF",0,1)</f>
        <v>Neha Chaudhary</v>
      </c>
      <c r="J1481" t="str">
        <f>_xlfn.XLOOKUP(ohrm_timesheet_item[[#This Row],[project_id]],ohrm_project[project_id],ohrm_project[name],"NF",0,1)</f>
        <v>C210701-P2 [AMERICANA-Phase2]</v>
      </c>
      <c r="K1481" t="str">
        <f>_xlfn.XLOOKUP(ohrm_timesheet_item[[#This Row],[activity_id]],ohrm_project_activity[activity_id],ohrm_project_activity[name],"NF",0,1)</f>
        <v>Project Management</v>
      </c>
      <c r="L1481" s="5">
        <f>ohrm_timesheet_item[[#This Row],[duration]]/60/60</f>
        <v>9</v>
      </c>
    </row>
    <row r="1482" spans="1:12" x14ac:dyDescent="0.3">
      <c r="A1482">
        <v>359</v>
      </c>
      <c r="C1482">
        <v>1497</v>
      </c>
      <c r="D1482" s="1">
        <v>44957</v>
      </c>
      <c r="E1482">
        <v>32400</v>
      </c>
      <c r="F1482">
        <v>6</v>
      </c>
      <c r="G1482">
        <v>16</v>
      </c>
      <c r="H1482">
        <v>56</v>
      </c>
      <c r="I1482" t="str">
        <f>_xlfn.XLOOKUP(ohrm_timesheet_item[[#This Row],[employee_id]],hs_hr_employee[emp_number],hs_hr_employee[Employee Name],"NF",0,1)</f>
        <v>Neha Chaudhary</v>
      </c>
      <c r="J1482" t="str">
        <f>_xlfn.XLOOKUP(ohrm_timesheet_item[[#This Row],[project_id]],ohrm_project[project_id],ohrm_project[name],"NF",0,1)</f>
        <v>C210701-P2 [AMERICANA-Phase2]</v>
      </c>
      <c r="K1482" t="str">
        <f>_xlfn.XLOOKUP(ohrm_timesheet_item[[#This Row],[activity_id]],ohrm_project_activity[activity_id],ohrm_project_activity[name],"NF",0,1)</f>
        <v>Project Management</v>
      </c>
      <c r="L1482" s="5">
        <f>ohrm_timesheet_item[[#This Row],[duration]]/60/60</f>
        <v>9</v>
      </c>
    </row>
    <row r="1483" spans="1:12" x14ac:dyDescent="0.3">
      <c r="A1483">
        <v>359</v>
      </c>
      <c r="C1483">
        <v>1498</v>
      </c>
      <c r="D1483" s="1">
        <v>44958</v>
      </c>
      <c r="E1483">
        <v>32400</v>
      </c>
      <c r="F1483">
        <v>6</v>
      </c>
      <c r="G1483">
        <v>16</v>
      </c>
      <c r="H1483">
        <v>56</v>
      </c>
      <c r="I1483" t="str">
        <f>_xlfn.XLOOKUP(ohrm_timesheet_item[[#This Row],[employee_id]],hs_hr_employee[emp_number],hs_hr_employee[Employee Name],"NF",0,1)</f>
        <v>Neha Chaudhary</v>
      </c>
      <c r="J1483" t="str">
        <f>_xlfn.XLOOKUP(ohrm_timesheet_item[[#This Row],[project_id]],ohrm_project[project_id],ohrm_project[name],"NF",0,1)</f>
        <v>C210701-P2 [AMERICANA-Phase2]</v>
      </c>
      <c r="K1483" t="str">
        <f>_xlfn.XLOOKUP(ohrm_timesheet_item[[#This Row],[activity_id]],ohrm_project_activity[activity_id],ohrm_project_activity[name],"NF",0,1)</f>
        <v>Project Management</v>
      </c>
      <c r="L1483" s="5">
        <f>ohrm_timesheet_item[[#This Row],[duration]]/60/60</f>
        <v>9</v>
      </c>
    </row>
    <row r="1484" spans="1:12" x14ac:dyDescent="0.3">
      <c r="A1484">
        <v>359</v>
      </c>
      <c r="C1484">
        <v>1499</v>
      </c>
      <c r="D1484" s="1">
        <v>44959</v>
      </c>
      <c r="E1484">
        <v>32400</v>
      </c>
      <c r="F1484">
        <v>6</v>
      </c>
      <c r="G1484">
        <v>16</v>
      </c>
      <c r="H1484">
        <v>56</v>
      </c>
      <c r="I1484" t="str">
        <f>_xlfn.XLOOKUP(ohrm_timesheet_item[[#This Row],[employee_id]],hs_hr_employee[emp_number],hs_hr_employee[Employee Name],"NF",0,1)</f>
        <v>Neha Chaudhary</v>
      </c>
      <c r="J1484" t="str">
        <f>_xlfn.XLOOKUP(ohrm_timesheet_item[[#This Row],[project_id]],ohrm_project[project_id],ohrm_project[name],"NF",0,1)</f>
        <v>C210701-P2 [AMERICANA-Phase2]</v>
      </c>
      <c r="K1484" t="str">
        <f>_xlfn.XLOOKUP(ohrm_timesheet_item[[#This Row],[activity_id]],ohrm_project_activity[activity_id],ohrm_project_activity[name],"NF",0,1)</f>
        <v>Project Management</v>
      </c>
      <c r="L1484" s="5">
        <f>ohrm_timesheet_item[[#This Row],[duration]]/60/60</f>
        <v>9</v>
      </c>
    </row>
    <row r="1485" spans="1:12" x14ac:dyDescent="0.3">
      <c r="A1485">
        <v>359</v>
      </c>
      <c r="C1485">
        <v>1500</v>
      </c>
      <c r="D1485" s="1">
        <v>44960</v>
      </c>
      <c r="E1485">
        <v>32400</v>
      </c>
      <c r="F1485">
        <v>6</v>
      </c>
      <c r="G1485">
        <v>16</v>
      </c>
      <c r="H1485">
        <v>56</v>
      </c>
      <c r="I1485" t="str">
        <f>_xlfn.XLOOKUP(ohrm_timesheet_item[[#This Row],[employee_id]],hs_hr_employee[emp_number],hs_hr_employee[Employee Name],"NF",0,1)</f>
        <v>Neha Chaudhary</v>
      </c>
      <c r="J1485" t="str">
        <f>_xlfn.XLOOKUP(ohrm_timesheet_item[[#This Row],[project_id]],ohrm_project[project_id],ohrm_project[name],"NF",0,1)</f>
        <v>C210701-P2 [AMERICANA-Phase2]</v>
      </c>
      <c r="K1485" t="str">
        <f>_xlfn.XLOOKUP(ohrm_timesheet_item[[#This Row],[activity_id]],ohrm_project_activity[activity_id],ohrm_project_activity[name],"NF",0,1)</f>
        <v>Project Management</v>
      </c>
      <c r="L1485" s="5">
        <f>ohrm_timesheet_item[[#This Row],[duration]]/60/60</f>
        <v>9</v>
      </c>
    </row>
    <row r="1486" spans="1:12" x14ac:dyDescent="0.3">
      <c r="A1486">
        <v>338</v>
      </c>
      <c r="C1486">
        <v>1501</v>
      </c>
      <c r="D1486" s="1">
        <v>44937</v>
      </c>
      <c r="E1486">
        <v>10800</v>
      </c>
      <c r="F1486">
        <v>2</v>
      </c>
      <c r="G1486">
        <v>15</v>
      </c>
      <c r="H1486">
        <v>11</v>
      </c>
      <c r="I1486" t="str">
        <f>_xlfn.XLOOKUP(ohrm_timesheet_item[[#This Row],[employee_id]],hs_hr_employee[emp_number],hs_hr_employee[Employee Name],"NF",0,1)</f>
        <v>Gaurav Kokcha</v>
      </c>
      <c r="J1486" t="str">
        <f>_xlfn.XLOOKUP(ohrm_timesheet_item[[#This Row],[project_id]],ohrm_project[project_id],ohrm_project[name],"NF",0,1)</f>
        <v>Z210101-TEQMANTRA-ORG</v>
      </c>
      <c r="K1486" t="str">
        <f>_xlfn.XLOOKUP(ohrm_timesheet_item[[#This Row],[activity_id]],ohrm_project_activity[activity_id],ohrm_project_activity[name],"NF",0,1)</f>
        <v>Training</v>
      </c>
      <c r="L1486" s="5">
        <f>ohrm_timesheet_item[[#This Row],[duration]]/60/60</f>
        <v>3</v>
      </c>
    </row>
    <row r="1487" spans="1:12" x14ac:dyDescent="0.3">
      <c r="A1487">
        <v>338</v>
      </c>
      <c r="C1487">
        <v>1502</v>
      </c>
      <c r="D1487" s="1">
        <v>44938</v>
      </c>
      <c r="E1487">
        <v>14400</v>
      </c>
      <c r="F1487">
        <v>2</v>
      </c>
      <c r="G1487">
        <v>15</v>
      </c>
      <c r="H1487">
        <v>11</v>
      </c>
      <c r="I1487" t="str">
        <f>_xlfn.XLOOKUP(ohrm_timesheet_item[[#This Row],[employee_id]],hs_hr_employee[emp_number],hs_hr_employee[Employee Name],"NF",0,1)</f>
        <v>Gaurav Kokcha</v>
      </c>
      <c r="J1487" t="str">
        <f>_xlfn.XLOOKUP(ohrm_timesheet_item[[#This Row],[project_id]],ohrm_project[project_id],ohrm_project[name],"NF",0,1)</f>
        <v>Z210101-TEQMANTRA-ORG</v>
      </c>
      <c r="K1487" t="str">
        <f>_xlfn.XLOOKUP(ohrm_timesheet_item[[#This Row],[activity_id]],ohrm_project_activity[activity_id],ohrm_project_activity[name],"NF",0,1)</f>
        <v>Training</v>
      </c>
      <c r="L1487" s="5">
        <f>ohrm_timesheet_item[[#This Row],[duration]]/60/60</f>
        <v>4</v>
      </c>
    </row>
    <row r="1488" spans="1:12" x14ac:dyDescent="0.3">
      <c r="A1488">
        <v>338</v>
      </c>
      <c r="C1488">
        <v>1503</v>
      </c>
      <c r="D1488" s="1">
        <v>44939</v>
      </c>
      <c r="E1488">
        <v>7200</v>
      </c>
      <c r="F1488">
        <v>2</v>
      </c>
      <c r="G1488">
        <v>15</v>
      </c>
      <c r="H1488">
        <v>11</v>
      </c>
      <c r="I1488" t="str">
        <f>_xlfn.XLOOKUP(ohrm_timesheet_item[[#This Row],[employee_id]],hs_hr_employee[emp_number],hs_hr_employee[Employee Name],"NF",0,1)</f>
        <v>Gaurav Kokcha</v>
      </c>
      <c r="J1488" t="str">
        <f>_xlfn.XLOOKUP(ohrm_timesheet_item[[#This Row],[project_id]],ohrm_project[project_id],ohrm_project[name],"NF",0,1)</f>
        <v>Z210101-TEQMANTRA-ORG</v>
      </c>
      <c r="K1488" t="str">
        <f>_xlfn.XLOOKUP(ohrm_timesheet_item[[#This Row],[activity_id]],ohrm_project_activity[activity_id],ohrm_project_activity[name],"NF",0,1)</f>
        <v>Training</v>
      </c>
      <c r="L1488" s="5">
        <f>ohrm_timesheet_item[[#This Row],[duration]]/60/60</f>
        <v>2</v>
      </c>
    </row>
    <row r="1489" spans="1:12" x14ac:dyDescent="0.3">
      <c r="A1489">
        <v>338</v>
      </c>
      <c r="C1489">
        <v>1504</v>
      </c>
      <c r="D1489" s="1">
        <v>44937</v>
      </c>
      <c r="E1489">
        <v>21600</v>
      </c>
      <c r="F1489">
        <v>2</v>
      </c>
      <c r="G1489">
        <v>15</v>
      </c>
      <c r="H1489">
        <v>58</v>
      </c>
      <c r="I1489" t="str">
        <f>_xlfn.XLOOKUP(ohrm_timesheet_item[[#This Row],[employee_id]],hs_hr_employee[emp_number],hs_hr_employee[Employee Name],"NF",0,1)</f>
        <v>Gaurav Kokcha</v>
      </c>
      <c r="J1489" t="str">
        <f>_xlfn.XLOOKUP(ohrm_timesheet_item[[#This Row],[project_id]],ohrm_project[project_id],ohrm_project[name],"NF",0,1)</f>
        <v>Z210101-TEQMANTRA-ORG</v>
      </c>
      <c r="K1489" t="str">
        <f>_xlfn.XLOOKUP(ohrm_timesheet_item[[#This Row],[activity_id]],ohrm_project_activity[activity_id],ohrm_project_activity[name],"NF",0,1)</f>
        <v>Staff Augmentation</v>
      </c>
      <c r="L1489" s="5">
        <f>ohrm_timesheet_item[[#This Row],[duration]]/60/60</f>
        <v>6</v>
      </c>
    </row>
    <row r="1490" spans="1:12" x14ac:dyDescent="0.3">
      <c r="A1490">
        <v>338</v>
      </c>
      <c r="C1490">
        <v>1505</v>
      </c>
      <c r="D1490" s="1">
        <v>44938</v>
      </c>
      <c r="E1490">
        <v>18000</v>
      </c>
      <c r="F1490">
        <v>2</v>
      </c>
      <c r="G1490">
        <v>15</v>
      </c>
      <c r="H1490">
        <v>58</v>
      </c>
      <c r="I1490" t="str">
        <f>_xlfn.XLOOKUP(ohrm_timesheet_item[[#This Row],[employee_id]],hs_hr_employee[emp_number],hs_hr_employee[Employee Name],"NF",0,1)</f>
        <v>Gaurav Kokcha</v>
      </c>
      <c r="J1490" t="str">
        <f>_xlfn.XLOOKUP(ohrm_timesheet_item[[#This Row],[project_id]],ohrm_project[project_id],ohrm_project[name],"NF",0,1)</f>
        <v>Z210101-TEQMANTRA-ORG</v>
      </c>
      <c r="K1490" t="str">
        <f>_xlfn.XLOOKUP(ohrm_timesheet_item[[#This Row],[activity_id]],ohrm_project_activity[activity_id],ohrm_project_activity[name],"NF",0,1)</f>
        <v>Staff Augmentation</v>
      </c>
      <c r="L1490" s="5">
        <f>ohrm_timesheet_item[[#This Row],[duration]]/60/60</f>
        <v>5</v>
      </c>
    </row>
    <row r="1491" spans="1:12" x14ac:dyDescent="0.3">
      <c r="A1491">
        <v>338</v>
      </c>
      <c r="C1491">
        <v>1506</v>
      </c>
      <c r="D1491" s="1">
        <v>44939</v>
      </c>
      <c r="E1491">
        <v>25200</v>
      </c>
      <c r="F1491">
        <v>2</v>
      </c>
      <c r="G1491">
        <v>15</v>
      </c>
      <c r="H1491">
        <v>58</v>
      </c>
      <c r="I1491" t="str">
        <f>_xlfn.XLOOKUP(ohrm_timesheet_item[[#This Row],[employee_id]],hs_hr_employee[emp_number],hs_hr_employee[Employee Name],"NF",0,1)</f>
        <v>Gaurav Kokcha</v>
      </c>
      <c r="J1491" t="str">
        <f>_xlfn.XLOOKUP(ohrm_timesheet_item[[#This Row],[project_id]],ohrm_project[project_id],ohrm_project[name],"NF",0,1)</f>
        <v>Z210101-TEQMANTRA-ORG</v>
      </c>
      <c r="K1491" t="str">
        <f>_xlfn.XLOOKUP(ohrm_timesheet_item[[#This Row],[activity_id]],ohrm_project_activity[activity_id],ohrm_project_activity[name],"NF",0,1)</f>
        <v>Staff Augmentation</v>
      </c>
      <c r="L1491" s="5">
        <f>ohrm_timesheet_item[[#This Row],[duration]]/60/60</f>
        <v>7</v>
      </c>
    </row>
    <row r="1492" spans="1:12" x14ac:dyDescent="0.3">
      <c r="A1492">
        <v>345</v>
      </c>
      <c r="C1492">
        <v>1507</v>
      </c>
      <c r="D1492" s="1">
        <v>44960</v>
      </c>
      <c r="E1492">
        <v>21600</v>
      </c>
      <c r="F1492">
        <v>2</v>
      </c>
      <c r="G1492">
        <v>15</v>
      </c>
      <c r="H1492">
        <v>11</v>
      </c>
      <c r="I1492" t="str">
        <f>_xlfn.XLOOKUP(ohrm_timesheet_item[[#This Row],[employee_id]],hs_hr_employee[emp_number],hs_hr_employee[Employee Name],"NF",0,1)</f>
        <v>Gaurav Kokcha</v>
      </c>
      <c r="J1492" t="str">
        <f>_xlfn.XLOOKUP(ohrm_timesheet_item[[#This Row],[project_id]],ohrm_project[project_id],ohrm_project[name],"NF",0,1)</f>
        <v>Z210101-TEQMANTRA-ORG</v>
      </c>
      <c r="K1492" t="str">
        <f>_xlfn.XLOOKUP(ohrm_timesheet_item[[#This Row],[activity_id]],ohrm_project_activity[activity_id],ohrm_project_activity[name],"NF",0,1)</f>
        <v>Training</v>
      </c>
      <c r="L1492" s="5">
        <f>ohrm_timesheet_item[[#This Row],[duration]]/60/60</f>
        <v>6</v>
      </c>
    </row>
    <row r="1493" spans="1:12" x14ac:dyDescent="0.3">
      <c r="A1493">
        <v>345</v>
      </c>
      <c r="C1493">
        <v>1508</v>
      </c>
      <c r="D1493" s="1">
        <v>44960</v>
      </c>
      <c r="E1493">
        <v>10800</v>
      </c>
      <c r="F1493">
        <v>2</v>
      </c>
      <c r="G1493">
        <v>15</v>
      </c>
      <c r="H1493">
        <v>58</v>
      </c>
      <c r="I1493" t="str">
        <f>_xlfn.XLOOKUP(ohrm_timesheet_item[[#This Row],[employee_id]],hs_hr_employee[emp_number],hs_hr_employee[Employee Name],"NF",0,1)</f>
        <v>Gaurav Kokcha</v>
      </c>
      <c r="J1493" t="str">
        <f>_xlfn.XLOOKUP(ohrm_timesheet_item[[#This Row],[project_id]],ohrm_project[project_id],ohrm_project[name],"NF",0,1)</f>
        <v>Z210101-TEQMANTRA-ORG</v>
      </c>
      <c r="K1493" t="str">
        <f>_xlfn.XLOOKUP(ohrm_timesheet_item[[#This Row],[activity_id]],ohrm_project_activity[activity_id],ohrm_project_activity[name],"NF",0,1)</f>
        <v>Staff Augmentation</v>
      </c>
      <c r="L1493" s="5">
        <f>ohrm_timesheet_item[[#This Row],[duration]]/60/60</f>
        <v>3</v>
      </c>
    </row>
    <row r="1494" spans="1:12" x14ac:dyDescent="0.3">
      <c r="A1494">
        <v>370</v>
      </c>
      <c r="C1494">
        <v>1509</v>
      </c>
      <c r="D1494" s="1">
        <v>44928</v>
      </c>
      <c r="E1494">
        <v>32400</v>
      </c>
      <c r="F1494">
        <v>1</v>
      </c>
      <c r="G1494">
        <v>100000</v>
      </c>
      <c r="H1494">
        <v>2</v>
      </c>
      <c r="I1494" t="str">
        <f>_xlfn.XLOOKUP(ohrm_timesheet_item[[#This Row],[employee_id]],hs_hr_employee[emp_number],hs_hr_employee[Employee Name],"NF",0,1)</f>
        <v>x_Saurabh Shrivastava</v>
      </c>
      <c r="J1494" t="str">
        <f>_xlfn.XLOOKUP(ohrm_timesheet_item[[#This Row],[project_id]],ohrm_project[project_id],ohrm_project[name],"NF",0,1)</f>
        <v>C210701-P1 [AMERICANA-Phase1]</v>
      </c>
      <c r="K1494" t="str">
        <f>_xlfn.XLOOKUP(ohrm_timesheet_item[[#This Row],[activity_id]],ohrm_project_activity[activity_id],ohrm_project_activity[name],"NF",0,1)</f>
        <v>Development</v>
      </c>
      <c r="L1494" s="5">
        <f>ohrm_timesheet_item[[#This Row],[duration]]/60/60</f>
        <v>9</v>
      </c>
    </row>
    <row r="1495" spans="1:12" x14ac:dyDescent="0.3">
      <c r="A1495">
        <v>370</v>
      </c>
      <c r="C1495">
        <v>1510</v>
      </c>
      <c r="D1495" s="1">
        <v>44929</v>
      </c>
      <c r="E1495">
        <v>32400</v>
      </c>
      <c r="F1495">
        <v>1</v>
      </c>
      <c r="G1495">
        <v>100000</v>
      </c>
      <c r="H1495">
        <v>2</v>
      </c>
      <c r="I1495" t="str">
        <f>_xlfn.XLOOKUP(ohrm_timesheet_item[[#This Row],[employee_id]],hs_hr_employee[emp_number],hs_hr_employee[Employee Name],"NF",0,1)</f>
        <v>x_Saurabh Shrivastava</v>
      </c>
      <c r="J1495" t="str">
        <f>_xlfn.XLOOKUP(ohrm_timesheet_item[[#This Row],[project_id]],ohrm_project[project_id],ohrm_project[name],"NF",0,1)</f>
        <v>C210701-P1 [AMERICANA-Phase1]</v>
      </c>
      <c r="K1495" t="str">
        <f>_xlfn.XLOOKUP(ohrm_timesheet_item[[#This Row],[activity_id]],ohrm_project_activity[activity_id],ohrm_project_activity[name],"NF",0,1)</f>
        <v>Development</v>
      </c>
      <c r="L1495" s="5">
        <f>ohrm_timesheet_item[[#This Row],[duration]]/60/60</f>
        <v>9</v>
      </c>
    </row>
    <row r="1496" spans="1:12" x14ac:dyDescent="0.3">
      <c r="A1496">
        <v>370</v>
      </c>
      <c r="C1496">
        <v>1511</v>
      </c>
      <c r="D1496" s="1">
        <v>44930</v>
      </c>
      <c r="E1496">
        <v>32400</v>
      </c>
      <c r="F1496">
        <v>1</v>
      </c>
      <c r="G1496">
        <v>100000</v>
      </c>
      <c r="H1496">
        <v>2</v>
      </c>
      <c r="I1496" t="str">
        <f>_xlfn.XLOOKUP(ohrm_timesheet_item[[#This Row],[employee_id]],hs_hr_employee[emp_number],hs_hr_employee[Employee Name],"NF",0,1)</f>
        <v>x_Saurabh Shrivastava</v>
      </c>
      <c r="J1496" t="str">
        <f>_xlfn.XLOOKUP(ohrm_timesheet_item[[#This Row],[project_id]],ohrm_project[project_id],ohrm_project[name],"NF",0,1)</f>
        <v>C210701-P1 [AMERICANA-Phase1]</v>
      </c>
      <c r="K1496" t="str">
        <f>_xlfn.XLOOKUP(ohrm_timesheet_item[[#This Row],[activity_id]],ohrm_project_activity[activity_id],ohrm_project_activity[name],"NF",0,1)</f>
        <v>Development</v>
      </c>
      <c r="L1496" s="5">
        <f>ohrm_timesheet_item[[#This Row],[duration]]/60/60</f>
        <v>9</v>
      </c>
    </row>
    <row r="1497" spans="1:12" x14ac:dyDescent="0.3">
      <c r="A1497">
        <v>370</v>
      </c>
      <c r="C1497">
        <v>1512</v>
      </c>
      <c r="D1497" s="1">
        <v>44931</v>
      </c>
      <c r="E1497">
        <v>32400</v>
      </c>
      <c r="F1497">
        <v>1</v>
      </c>
      <c r="G1497">
        <v>100000</v>
      </c>
      <c r="H1497">
        <v>2</v>
      </c>
      <c r="I1497" t="str">
        <f>_xlfn.XLOOKUP(ohrm_timesheet_item[[#This Row],[employee_id]],hs_hr_employee[emp_number],hs_hr_employee[Employee Name],"NF",0,1)</f>
        <v>x_Saurabh Shrivastava</v>
      </c>
      <c r="J1497" t="str">
        <f>_xlfn.XLOOKUP(ohrm_timesheet_item[[#This Row],[project_id]],ohrm_project[project_id],ohrm_project[name],"NF",0,1)</f>
        <v>C210701-P1 [AMERICANA-Phase1]</v>
      </c>
      <c r="K1497" t="str">
        <f>_xlfn.XLOOKUP(ohrm_timesheet_item[[#This Row],[activity_id]],ohrm_project_activity[activity_id],ohrm_project_activity[name],"NF",0,1)</f>
        <v>Development</v>
      </c>
      <c r="L1497" s="5">
        <f>ohrm_timesheet_item[[#This Row],[duration]]/60/60</f>
        <v>9</v>
      </c>
    </row>
    <row r="1498" spans="1:12" x14ac:dyDescent="0.3">
      <c r="A1498">
        <v>370</v>
      </c>
      <c r="C1498">
        <v>1513</v>
      </c>
      <c r="D1498" s="1">
        <v>44932</v>
      </c>
      <c r="E1498">
        <v>32400</v>
      </c>
      <c r="F1498">
        <v>1</v>
      </c>
      <c r="G1498">
        <v>100000</v>
      </c>
      <c r="H1498">
        <v>2</v>
      </c>
      <c r="I1498" t="str">
        <f>_xlfn.XLOOKUP(ohrm_timesheet_item[[#This Row],[employee_id]],hs_hr_employee[emp_number],hs_hr_employee[Employee Name],"NF",0,1)</f>
        <v>x_Saurabh Shrivastava</v>
      </c>
      <c r="J1498" t="str">
        <f>_xlfn.XLOOKUP(ohrm_timesheet_item[[#This Row],[project_id]],ohrm_project[project_id],ohrm_project[name],"NF",0,1)</f>
        <v>C210701-P1 [AMERICANA-Phase1]</v>
      </c>
      <c r="K1498" t="str">
        <f>_xlfn.XLOOKUP(ohrm_timesheet_item[[#This Row],[activity_id]],ohrm_project_activity[activity_id],ohrm_project_activity[name],"NF",0,1)</f>
        <v>Development</v>
      </c>
      <c r="L1498" s="5">
        <f>ohrm_timesheet_item[[#This Row],[duration]]/60/60</f>
        <v>9</v>
      </c>
    </row>
    <row r="1499" spans="1:12" x14ac:dyDescent="0.3">
      <c r="A1499">
        <v>369</v>
      </c>
      <c r="C1499">
        <v>1514</v>
      </c>
      <c r="D1499" s="1">
        <v>44935</v>
      </c>
      <c r="E1499">
        <v>32400</v>
      </c>
      <c r="F1499">
        <v>1</v>
      </c>
      <c r="G1499">
        <v>100000</v>
      </c>
      <c r="H1499">
        <v>2</v>
      </c>
      <c r="I1499" t="str">
        <f>_xlfn.XLOOKUP(ohrm_timesheet_item[[#This Row],[employee_id]],hs_hr_employee[emp_number],hs_hr_employee[Employee Name],"NF",0,1)</f>
        <v>x_Saurabh Shrivastava</v>
      </c>
      <c r="J1499" t="str">
        <f>_xlfn.XLOOKUP(ohrm_timesheet_item[[#This Row],[project_id]],ohrm_project[project_id],ohrm_project[name],"NF",0,1)</f>
        <v>C210701-P1 [AMERICANA-Phase1]</v>
      </c>
      <c r="K1499" t="str">
        <f>_xlfn.XLOOKUP(ohrm_timesheet_item[[#This Row],[activity_id]],ohrm_project_activity[activity_id],ohrm_project_activity[name],"NF",0,1)</f>
        <v>Development</v>
      </c>
      <c r="L1499" s="5">
        <f>ohrm_timesheet_item[[#This Row],[duration]]/60/60</f>
        <v>9</v>
      </c>
    </row>
    <row r="1500" spans="1:12" x14ac:dyDescent="0.3">
      <c r="A1500">
        <v>369</v>
      </c>
      <c r="C1500">
        <v>1515</v>
      </c>
      <c r="D1500" s="1">
        <v>44936</v>
      </c>
      <c r="E1500">
        <v>32400</v>
      </c>
      <c r="F1500">
        <v>1</v>
      </c>
      <c r="G1500">
        <v>100000</v>
      </c>
      <c r="H1500">
        <v>2</v>
      </c>
      <c r="I1500" t="str">
        <f>_xlfn.XLOOKUP(ohrm_timesheet_item[[#This Row],[employee_id]],hs_hr_employee[emp_number],hs_hr_employee[Employee Name],"NF",0,1)</f>
        <v>x_Saurabh Shrivastava</v>
      </c>
      <c r="J1500" t="str">
        <f>_xlfn.XLOOKUP(ohrm_timesheet_item[[#This Row],[project_id]],ohrm_project[project_id],ohrm_project[name],"NF",0,1)</f>
        <v>C210701-P1 [AMERICANA-Phase1]</v>
      </c>
      <c r="K1500" t="str">
        <f>_xlfn.XLOOKUP(ohrm_timesheet_item[[#This Row],[activity_id]],ohrm_project_activity[activity_id],ohrm_project_activity[name],"NF",0,1)</f>
        <v>Development</v>
      </c>
      <c r="L1500" s="5">
        <f>ohrm_timesheet_item[[#This Row],[duration]]/60/60</f>
        <v>9</v>
      </c>
    </row>
    <row r="1501" spans="1:12" x14ac:dyDescent="0.3">
      <c r="A1501">
        <v>369</v>
      </c>
      <c r="C1501">
        <v>1516</v>
      </c>
      <c r="D1501" s="1">
        <v>44937</v>
      </c>
      <c r="E1501">
        <v>32400</v>
      </c>
      <c r="F1501">
        <v>1</v>
      </c>
      <c r="G1501">
        <v>100000</v>
      </c>
      <c r="H1501">
        <v>2</v>
      </c>
      <c r="I1501" t="str">
        <f>_xlfn.XLOOKUP(ohrm_timesheet_item[[#This Row],[employee_id]],hs_hr_employee[emp_number],hs_hr_employee[Employee Name],"NF",0,1)</f>
        <v>x_Saurabh Shrivastava</v>
      </c>
      <c r="J1501" t="str">
        <f>_xlfn.XLOOKUP(ohrm_timesheet_item[[#This Row],[project_id]],ohrm_project[project_id],ohrm_project[name],"NF",0,1)</f>
        <v>C210701-P1 [AMERICANA-Phase1]</v>
      </c>
      <c r="K1501" t="str">
        <f>_xlfn.XLOOKUP(ohrm_timesheet_item[[#This Row],[activity_id]],ohrm_project_activity[activity_id],ohrm_project_activity[name],"NF",0,1)</f>
        <v>Development</v>
      </c>
      <c r="L1501" s="5">
        <f>ohrm_timesheet_item[[#This Row],[duration]]/60/60</f>
        <v>9</v>
      </c>
    </row>
    <row r="1502" spans="1:12" x14ac:dyDescent="0.3">
      <c r="A1502">
        <v>369</v>
      </c>
      <c r="C1502">
        <v>1517</v>
      </c>
      <c r="D1502" s="1">
        <v>44938</v>
      </c>
      <c r="E1502">
        <v>32400</v>
      </c>
      <c r="F1502">
        <v>1</v>
      </c>
      <c r="G1502">
        <v>100000</v>
      </c>
      <c r="H1502">
        <v>2</v>
      </c>
      <c r="I1502" t="str">
        <f>_xlfn.XLOOKUP(ohrm_timesheet_item[[#This Row],[employee_id]],hs_hr_employee[emp_number],hs_hr_employee[Employee Name],"NF",0,1)</f>
        <v>x_Saurabh Shrivastava</v>
      </c>
      <c r="J1502" t="str">
        <f>_xlfn.XLOOKUP(ohrm_timesheet_item[[#This Row],[project_id]],ohrm_project[project_id],ohrm_project[name],"NF",0,1)</f>
        <v>C210701-P1 [AMERICANA-Phase1]</v>
      </c>
      <c r="K1502" t="str">
        <f>_xlfn.XLOOKUP(ohrm_timesheet_item[[#This Row],[activity_id]],ohrm_project_activity[activity_id],ohrm_project_activity[name],"NF",0,1)</f>
        <v>Development</v>
      </c>
      <c r="L1502" s="5">
        <f>ohrm_timesheet_item[[#This Row],[duration]]/60/60</f>
        <v>9</v>
      </c>
    </row>
    <row r="1503" spans="1:12" x14ac:dyDescent="0.3">
      <c r="A1503">
        <v>369</v>
      </c>
      <c r="C1503">
        <v>1518</v>
      </c>
      <c r="D1503" s="1">
        <v>44939</v>
      </c>
      <c r="E1503">
        <v>32400</v>
      </c>
      <c r="F1503">
        <v>1</v>
      </c>
      <c r="G1503">
        <v>100000</v>
      </c>
      <c r="H1503">
        <v>2</v>
      </c>
      <c r="I1503" t="str">
        <f>_xlfn.XLOOKUP(ohrm_timesheet_item[[#This Row],[employee_id]],hs_hr_employee[emp_number],hs_hr_employee[Employee Name],"NF",0,1)</f>
        <v>x_Saurabh Shrivastava</v>
      </c>
      <c r="J1503" t="str">
        <f>_xlfn.XLOOKUP(ohrm_timesheet_item[[#This Row],[project_id]],ohrm_project[project_id],ohrm_project[name],"NF",0,1)</f>
        <v>C210701-P1 [AMERICANA-Phase1]</v>
      </c>
      <c r="K1503" t="str">
        <f>_xlfn.XLOOKUP(ohrm_timesheet_item[[#This Row],[activity_id]],ohrm_project_activity[activity_id],ohrm_project_activity[name],"NF",0,1)</f>
        <v>Development</v>
      </c>
      <c r="L1503" s="5">
        <f>ohrm_timesheet_item[[#This Row],[duration]]/60/60</f>
        <v>9</v>
      </c>
    </row>
    <row r="1504" spans="1:12" x14ac:dyDescent="0.3">
      <c r="A1504">
        <v>368</v>
      </c>
      <c r="C1504">
        <v>1519</v>
      </c>
      <c r="D1504" s="1">
        <v>44942</v>
      </c>
      <c r="E1504">
        <v>32400</v>
      </c>
      <c r="F1504">
        <v>1</v>
      </c>
      <c r="G1504">
        <v>100000</v>
      </c>
      <c r="H1504">
        <v>2</v>
      </c>
      <c r="I1504" t="str">
        <f>_xlfn.XLOOKUP(ohrm_timesheet_item[[#This Row],[employee_id]],hs_hr_employee[emp_number],hs_hr_employee[Employee Name],"NF",0,1)</f>
        <v>x_Saurabh Shrivastava</v>
      </c>
      <c r="J1504" t="str">
        <f>_xlfn.XLOOKUP(ohrm_timesheet_item[[#This Row],[project_id]],ohrm_project[project_id],ohrm_project[name],"NF",0,1)</f>
        <v>C210701-P1 [AMERICANA-Phase1]</v>
      </c>
      <c r="K1504" t="str">
        <f>_xlfn.XLOOKUP(ohrm_timesheet_item[[#This Row],[activity_id]],ohrm_project_activity[activity_id],ohrm_project_activity[name],"NF",0,1)</f>
        <v>Development</v>
      </c>
      <c r="L1504" s="5">
        <f>ohrm_timesheet_item[[#This Row],[duration]]/60/60</f>
        <v>9</v>
      </c>
    </row>
    <row r="1505" spans="1:12" x14ac:dyDescent="0.3">
      <c r="A1505">
        <v>368</v>
      </c>
      <c r="C1505">
        <v>1520</v>
      </c>
      <c r="D1505" s="1">
        <v>44943</v>
      </c>
      <c r="E1505">
        <v>32400</v>
      </c>
      <c r="F1505">
        <v>1</v>
      </c>
      <c r="G1505">
        <v>100000</v>
      </c>
      <c r="H1505">
        <v>2</v>
      </c>
      <c r="I1505" t="str">
        <f>_xlfn.XLOOKUP(ohrm_timesheet_item[[#This Row],[employee_id]],hs_hr_employee[emp_number],hs_hr_employee[Employee Name],"NF",0,1)</f>
        <v>x_Saurabh Shrivastava</v>
      </c>
      <c r="J1505" t="str">
        <f>_xlfn.XLOOKUP(ohrm_timesheet_item[[#This Row],[project_id]],ohrm_project[project_id],ohrm_project[name],"NF",0,1)</f>
        <v>C210701-P1 [AMERICANA-Phase1]</v>
      </c>
      <c r="K1505" t="str">
        <f>_xlfn.XLOOKUP(ohrm_timesheet_item[[#This Row],[activity_id]],ohrm_project_activity[activity_id],ohrm_project_activity[name],"NF",0,1)</f>
        <v>Development</v>
      </c>
      <c r="L1505" s="5">
        <f>ohrm_timesheet_item[[#This Row],[duration]]/60/60</f>
        <v>9</v>
      </c>
    </row>
    <row r="1506" spans="1:12" x14ac:dyDescent="0.3">
      <c r="A1506">
        <v>368</v>
      </c>
      <c r="C1506">
        <v>1521</v>
      </c>
      <c r="D1506" s="1">
        <v>44944</v>
      </c>
      <c r="E1506">
        <v>32400</v>
      </c>
      <c r="F1506">
        <v>1</v>
      </c>
      <c r="G1506">
        <v>100000</v>
      </c>
      <c r="H1506">
        <v>2</v>
      </c>
      <c r="I1506" t="str">
        <f>_xlfn.XLOOKUP(ohrm_timesheet_item[[#This Row],[employee_id]],hs_hr_employee[emp_number],hs_hr_employee[Employee Name],"NF",0,1)</f>
        <v>x_Saurabh Shrivastava</v>
      </c>
      <c r="J1506" t="str">
        <f>_xlfn.XLOOKUP(ohrm_timesheet_item[[#This Row],[project_id]],ohrm_project[project_id],ohrm_project[name],"NF",0,1)</f>
        <v>C210701-P1 [AMERICANA-Phase1]</v>
      </c>
      <c r="K1506" t="str">
        <f>_xlfn.XLOOKUP(ohrm_timesheet_item[[#This Row],[activity_id]],ohrm_project_activity[activity_id],ohrm_project_activity[name],"NF",0,1)</f>
        <v>Development</v>
      </c>
      <c r="L1506" s="5">
        <f>ohrm_timesheet_item[[#This Row],[duration]]/60/60</f>
        <v>9</v>
      </c>
    </row>
    <row r="1507" spans="1:12" x14ac:dyDescent="0.3">
      <c r="A1507">
        <v>368</v>
      </c>
      <c r="C1507">
        <v>1522</v>
      </c>
      <c r="D1507" s="1">
        <v>44945</v>
      </c>
      <c r="E1507">
        <v>32400</v>
      </c>
      <c r="F1507">
        <v>1</v>
      </c>
      <c r="G1507">
        <v>100000</v>
      </c>
      <c r="H1507">
        <v>2</v>
      </c>
      <c r="I1507" t="str">
        <f>_xlfn.XLOOKUP(ohrm_timesheet_item[[#This Row],[employee_id]],hs_hr_employee[emp_number],hs_hr_employee[Employee Name],"NF",0,1)</f>
        <v>x_Saurabh Shrivastava</v>
      </c>
      <c r="J1507" t="str">
        <f>_xlfn.XLOOKUP(ohrm_timesheet_item[[#This Row],[project_id]],ohrm_project[project_id],ohrm_project[name],"NF",0,1)</f>
        <v>C210701-P1 [AMERICANA-Phase1]</v>
      </c>
      <c r="K1507" t="str">
        <f>_xlfn.XLOOKUP(ohrm_timesheet_item[[#This Row],[activity_id]],ohrm_project_activity[activity_id],ohrm_project_activity[name],"NF",0,1)</f>
        <v>Development</v>
      </c>
      <c r="L1507" s="5">
        <f>ohrm_timesheet_item[[#This Row],[duration]]/60/60</f>
        <v>9</v>
      </c>
    </row>
    <row r="1508" spans="1:12" x14ac:dyDescent="0.3">
      <c r="A1508">
        <v>368</v>
      </c>
      <c r="C1508">
        <v>1523</v>
      </c>
      <c r="D1508" s="1">
        <v>44946</v>
      </c>
      <c r="E1508">
        <v>32400</v>
      </c>
      <c r="F1508">
        <v>1</v>
      </c>
      <c r="G1508">
        <v>100000</v>
      </c>
      <c r="H1508">
        <v>2</v>
      </c>
      <c r="I1508" t="str">
        <f>_xlfn.XLOOKUP(ohrm_timesheet_item[[#This Row],[employee_id]],hs_hr_employee[emp_number],hs_hr_employee[Employee Name],"NF",0,1)</f>
        <v>x_Saurabh Shrivastava</v>
      </c>
      <c r="J1508" t="str">
        <f>_xlfn.XLOOKUP(ohrm_timesheet_item[[#This Row],[project_id]],ohrm_project[project_id],ohrm_project[name],"NF",0,1)</f>
        <v>C210701-P1 [AMERICANA-Phase1]</v>
      </c>
      <c r="K1508" t="str">
        <f>_xlfn.XLOOKUP(ohrm_timesheet_item[[#This Row],[activity_id]],ohrm_project_activity[activity_id],ohrm_project_activity[name],"NF",0,1)</f>
        <v>Development</v>
      </c>
      <c r="L1508" s="5">
        <f>ohrm_timesheet_item[[#This Row],[duration]]/60/60</f>
        <v>9</v>
      </c>
    </row>
    <row r="1509" spans="1:12" x14ac:dyDescent="0.3">
      <c r="A1509">
        <v>367</v>
      </c>
      <c r="C1509">
        <v>1524</v>
      </c>
      <c r="D1509" s="1">
        <v>44949</v>
      </c>
      <c r="E1509">
        <v>32400</v>
      </c>
      <c r="F1509">
        <v>1</v>
      </c>
      <c r="G1509">
        <v>100000</v>
      </c>
      <c r="H1509">
        <v>2</v>
      </c>
      <c r="I1509" t="str">
        <f>_xlfn.XLOOKUP(ohrm_timesheet_item[[#This Row],[employee_id]],hs_hr_employee[emp_number],hs_hr_employee[Employee Name],"NF",0,1)</f>
        <v>x_Saurabh Shrivastava</v>
      </c>
      <c r="J1509" t="str">
        <f>_xlfn.XLOOKUP(ohrm_timesheet_item[[#This Row],[project_id]],ohrm_project[project_id],ohrm_project[name],"NF",0,1)</f>
        <v>C210701-P1 [AMERICANA-Phase1]</v>
      </c>
      <c r="K1509" t="str">
        <f>_xlfn.XLOOKUP(ohrm_timesheet_item[[#This Row],[activity_id]],ohrm_project_activity[activity_id],ohrm_project_activity[name],"NF",0,1)</f>
        <v>Development</v>
      </c>
      <c r="L1509" s="5">
        <f>ohrm_timesheet_item[[#This Row],[duration]]/60/60</f>
        <v>9</v>
      </c>
    </row>
    <row r="1510" spans="1:12" x14ac:dyDescent="0.3">
      <c r="A1510">
        <v>367</v>
      </c>
      <c r="C1510">
        <v>1525</v>
      </c>
      <c r="D1510" s="1">
        <v>44950</v>
      </c>
      <c r="E1510">
        <v>32400</v>
      </c>
      <c r="F1510">
        <v>1</v>
      </c>
      <c r="G1510">
        <v>100000</v>
      </c>
      <c r="H1510">
        <v>2</v>
      </c>
      <c r="I1510" t="str">
        <f>_xlfn.XLOOKUP(ohrm_timesheet_item[[#This Row],[employee_id]],hs_hr_employee[emp_number],hs_hr_employee[Employee Name],"NF",0,1)</f>
        <v>x_Saurabh Shrivastava</v>
      </c>
      <c r="J1510" t="str">
        <f>_xlfn.XLOOKUP(ohrm_timesheet_item[[#This Row],[project_id]],ohrm_project[project_id],ohrm_project[name],"NF",0,1)</f>
        <v>C210701-P1 [AMERICANA-Phase1]</v>
      </c>
      <c r="K1510" t="str">
        <f>_xlfn.XLOOKUP(ohrm_timesheet_item[[#This Row],[activity_id]],ohrm_project_activity[activity_id],ohrm_project_activity[name],"NF",0,1)</f>
        <v>Development</v>
      </c>
      <c r="L1510" s="5">
        <f>ohrm_timesheet_item[[#This Row],[duration]]/60/60</f>
        <v>9</v>
      </c>
    </row>
    <row r="1511" spans="1:12" x14ac:dyDescent="0.3">
      <c r="A1511">
        <v>367</v>
      </c>
      <c r="C1511">
        <v>1526</v>
      </c>
      <c r="D1511" s="1">
        <v>44951</v>
      </c>
      <c r="E1511">
        <v>32400</v>
      </c>
      <c r="F1511">
        <v>1</v>
      </c>
      <c r="G1511">
        <v>100000</v>
      </c>
      <c r="H1511">
        <v>2</v>
      </c>
      <c r="I1511" t="str">
        <f>_xlfn.XLOOKUP(ohrm_timesheet_item[[#This Row],[employee_id]],hs_hr_employee[emp_number],hs_hr_employee[Employee Name],"NF",0,1)</f>
        <v>x_Saurabh Shrivastava</v>
      </c>
      <c r="J1511" t="str">
        <f>_xlfn.XLOOKUP(ohrm_timesheet_item[[#This Row],[project_id]],ohrm_project[project_id],ohrm_project[name],"NF",0,1)</f>
        <v>C210701-P1 [AMERICANA-Phase1]</v>
      </c>
      <c r="K1511" t="str">
        <f>_xlfn.XLOOKUP(ohrm_timesheet_item[[#This Row],[activity_id]],ohrm_project_activity[activity_id],ohrm_project_activity[name],"NF",0,1)</f>
        <v>Development</v>
      </c>
      <c r="L1511" s="5">
        <f>ohrm_timesheet_item[[#This Row],[duration]]/60/60</f>
        <v>9</v>
      </c>
    </row>
    <row r="1512" spans="1:12" x14ac:dyDescent="0.3">
      <c r="A1512">
        <v>367</v>
      </c>
      <c r="C1512">
        <v>1527</v>
      </c>
      <c r="D1512" s="1">
        <v>44952</v>
      </c>
      <c r="E1512">
        <v>32400</v>
      </c>
      <c r="F1512">
        <v>1</v>
      </c>
      <c r="G1512">
        <v>100000</v>
      </c>
      <c r="H1512">
        <v>2</v>
      </c>
      <c r="I1512" t="str">
        <f>_xlfn.XLOOKUP(ohrm_timesheet_item[[#This Row],[employee_id]],hs_hr_employee[emp_number],hs_hr_employee[Employee Name],"NF",0,1)</f>
        <v>x_Saurabh Shrivastava</v>
      </c>
      <c r="J1512" t="str">
        <f>_xlfn.XLOOKUP(ohrm_timesheet_item[[#This Row],[project_id]],ohrm_project[project_id],ohrm_project[name],"NF",0,1)</f>
        <v>C210701-P1 [AMERICANA-Phase1]</v>
      </c>
      <c r="K1512" t="str">
        <f>_xlfn.XLOOKUP(ohrm_timesheet_item[[#This Row],[activity_id]],ohrm_project_activity[activity_id],ohrm_project_activity[name],"NF",0,1)</f>
        <v>Development</v>
      </c>
      <c r="L1512" s="5">
        <f>ohrm_timesheet_item[[#This Row],[duration]]/60/60</f>
        <v>9</v>
      </c>
    </row>
    <row r="1513" spans="1:12" x14ac:dyDescent="0.3">
      <c r="A1513">
        <v>367</v>
      </c>
      <c r="C1513">
        <v>1528</v>
      </c>
      <c r="D1513" s="1">
        <v>44953</v>
      </c>
      <c r="E1513">
        <v>32400</v>
      </c>
      <c r="F1513">
        <v>1</v>
      </c>
      <c r="G1513">
        <v>100000</v>
      </c>
      <c r="H1513">
        <v>2</v>
      </c>
      <c r="I1513" t="str">
        <f>_xlfn.XLOOKUP(ohrm_timesheet_item[[#This Row],[employee_id]],hs_hr_employee[emp_number],hs_hr_employee[Employee Name],"NF",0,1)</f>
        <v>x_Saurabh Shrivastava</v>
      </c>
      <c r="J1513" t="str">
        <f>_xlfn.XLOOKUP(ohrm_timesheet_item[[#This Row],[project_id]],ohrm_project[project_id],ohrm_project[name],"NF",0,1)</f>
        <v>C210701-P1 [AMERICANA-Phase1]</v>
      </c>
      <c r="K1513" t="str">
        <f>_xlfn.XLOOKUP(ohrm_timesheet_item[[#This Row],[activity_id]],ohrm_project_activity[activity_id],ohrm_project_activity[name],"NF",0,1)</f>
        <v>Development</v>
      </c>
      <c r="L1513" s="5">
        <f>ohrm_timesheet_item[[#This Row],[duration]]/60/60</f>
        <v>9</v>
      </c>
    </row>
    <row r="1514" spans="1:12" x14ac:dyDescent="0.3">
      <c r="A1514">
        <v>366</v>
      </c>
      <c r="C1514">
        <v>1529</v>
      </c>
      <c r="D1514" s="1">
        <v>44957</v>
      </c>
      <c r="E1514">
        <v>32400</v>
      </c>
      <c r="F1514">
        <v>1</v>
      </c>
      <c r="G1514">
        <v>100000</v>
      </c>
      <c r="H1514">
        <v>2</v>
      </c>
      <c r="I1514" t="str">
        <f>_xlfn.XLOOKUP(ohrm_timesheet_item[[#This Row],[employee_id]],hs_hr_employee[emp_number],hs_hr_employee[Employee Name],"NF",0,1)</f>
        <v>x_Saurabh Shrivastava</v>
      </c>
      <c r="J1514" t="str">
        <f>_xlfn.XLOOKUP(ohrm_timesheet_item[[#This Row],[project_id]],ohrm_project[project_id],ohrm_project[name],"NF",0,1)</f>
        <v>C210701-P1 [AMERICANA-Phase1]</v>
      </c>
      <c r="K1514" t="str">
        <f>_xlfn.XLOOKUP(ohrm_timesheet_item[[#This Row],[activity_id]],ohrm_project_activity[activity_id],ohrm_project_activity[name],"NF",0,1)</f>
        <v>Development</v>
      </c>
      <c r="L1514" s="5">
        <f>ohrm_timesheet_item[[#This Row],[duration]]/60/60</f>
        <v>9</v>
      </c>
    </row>
    <row r="1515" spans="1:12" x14ac:dyDescent="0.3">
      <c r="A1515">
        <v>377</v>
      </c>
      <c r="B1515" t="s">
        <v>984</v>
      </c>
      <c r="C1515">
        <v>1530</v>
      </c>
      <c r="D1515" s="1">
        <v>44984</v>
      </c>
      <c r="E1515">
        <v>0</v>
      </c>
      <c r="F1515">
        <v>2</v>
      </c>
      <c r="G1515">
        <v>7</v>
      </c>
      <c r="H1515">
        <v>58</v>
      </c>
      <c r="I1515" t="str">
        <f>_xlfn.XLOOKUP(ohrm_timesheet_item[[#This Row],[employee_id]],hs_hr_employee[emp_number],hs_hr_employee[Employee Name],"NF",0,1)</f>
        <v>Shekhar Sharma</v>
      </c>
      <c r="J1515" t="str">
        <f>_xlfn.XLOOKUP(ohrm_timesheet_item[[#This Row],[project_id]],ohrm_project[project_id],ohrm_project[name],"NF",0,1)</f>
        <v>Z210101-TEQMANTRA-ORG</v>
      </c>
      <c r="K1515" t="str">
        <f>_xlfn.XLOOKUP(ohrm_timesheet_item[[#This Row],[activity_id]],ohrm_project_activity[activity_id],ohrm_project_activity[name],"NF",0,1)</f>
        <v>Staff Augmentation</v>
      </c>
      <c r="L1515" s="5">
        <f>ohrm_timesheet_item[[#This Row],[duration]]/60/60</f>
        <v>0</v>
      </c>
    </row>
    <row r="1516" spans="1:12" x14ac:dyDescent="0.3">
      <c r="A1516">
        <v>364</v>
      </c>
      <c r="C1516">
        <v>1531</v>
      </c>
      <c r="D1516" s="1">
        <v>44963</v>
      </c>
      <c r="E1516">
        <v>14400</v>
      </c>
      <c r="F1516">
        <v>2</v>
      </c>
      <c r="G1516">
        <v>15</v>
      </c>
      <c r="H1516">
        <v>58</v>
      </c>
      <c r="I1516" t="str">
        <f>_xlfn.XLOOKUP(ohrm_timesheet_item[[#This Row],[employee_id]],hs_hr_employee[emp_number],hs_hr_employee[Employee Name],"NF",0,1)</f>
        <v>Gaurav Kokcha</v>
      </c>
      <c r="J1516" t="str">
        <f>_xlfn.XLOOKUP(ohrm_timesheet_item[[#This Row],[project_id]],ohrm_project[project_id],ohrm_project[name],"NF",0,1)</f>
        <v>Z210101-TEQMANTRA-ORG</v>
      </c>
      <c r="K1516" t="str">
        <f>_xlfn.XLOOKUP(ohrm_timesheet_item[[#This Row],[activity_id]],ohrm_project_activity[activity_id],ohrm_project_activity[name],"NF",0,1)</f>
        <v>Staff Augmentation</v>
      </c>
      <c r="L1516" s="5">
        <f>ohrm_timesheet_item[[#This Row],[duration]]/60/60</f>
        <v>4</v>
      </c>
    </row>
    <row r="1517" spans="1:12" x14ac:dyDescent="0.3">
      <c r="A1517">
        <v>364</v>
      </c>
      <c r="C1517">
        <v>1532</v>
      </c>
      <c r="D1517" s="1">
        <v>44964</v>
      </c>
      <c r="E1517">
        <v>21600</v>
      </c>
      <c r="F1517">
        <v>2</v>
      </c>
      <c r="G1517">
        <v>15</v>
      </c>
      <c r="H1517">
        <v>58</v>
      </c>
      <c r="I1517" t="str">
        <f>_xlfn.XLOOKUP(ohrm_timesheet_item[[#This Row],[employee_id]],hs_hr_employee[emp_number],hs_hr_employee[Employee Name],"NF",0,1)</f>
        <v>Gaurav Kokcha</v>
      </c>
      <c r="J1517" t="str">
        <f>_xlfn.XLOOKUP(ohrm_timesheet_item[[#This Row],[project_id]],ohrm_project[project_id],ohrm_project[name],"NF",0,1)</f>
        <v>Z210101-TEQMANTRA-ORG</v>
      </c>
      <c r="K1517" t="str">
        <f>_xlfn.XLOOKUP(ohrm_timesheet_item[[#This Row],[activity_id]],ohrm_project_activity[activity_id],ohrm_project_activity[name],"NF",0,1)</f>
        <v>Staff Augmentation</v>
      </c>
      <c r="L1517" s="5">
        <f>ohrm_timesheet_item[[#This Row],[duration]]/60/60</f>
        <v>6</v>
      </c>
    </row>
    <row r="1518" spans="1:12" x14ac:dyDescent="0.3">
      <c r="A1518">
        <v>364</v>
      </c>
      <c r="C1518">
        <v>1533</v>
      </c>
      <c r="D1518" s="1">
        <v>44965</v>
      </c>
      <c r="E1518">
        <v>7200</v>
      </c>
      <c r="F1518">
        <v>2</v>
      </c>
      <c r="G1518">
        <v>15</v>
      </c>
      <c r="H1518">
        <v>58</v>
      </c>
      <c r="I1518" t="str">
        <f>_xlfn.XLOOKUP(ohrm_timesheet_item[[#This Row],[employee_id]],hs_hr_employee[emp_number],hs_hr_employee[Employee Name],"NF",0,1)</f>
        <v>Gaurav Kokcha</v>
      </c>
      <c r="J1518" t="str">
        <f>_xlfn.XLOOKUP(ohrm_timesheet_item[[#This Row],[project_id]],ohrm_project[project_id],ohrm_project[name],"NF",0,1)</f>
        <v>Z210101-TEQMANTRA-ORG</v>
      </c>
      <c r="K1518" t="str">
        <f>_xlfn.XLOOKUP(ohrm_timesheet_item[[#This Row],[activity_id]],ohrm_project_activity[activity_id],ohrm_project_activity[name],"NF",0,1)</f>
        <v>Staff Augmentation</v>
      </c>
      <c r="L1518" s="5">
        <f>ohrm_timesheet_item[[#This Row],[duration]]/60/60</f>
        <v>2</v>
      </c>
    </row>
    <row r="1519" spans="1:12" x14ac:dyDescent="0.3">
      <c r="A1519">
        <v>364</v>
      </c>
      <c r="C1519">
        <v>1534</v>
      </c>
      <c r="D1519" s="1">
        <v>44966</v>
      </c>
      <c r="E1519">
        <v>18000</v>
      </c>
      <c r="F1519">
        <v>2</v>
      </c>
      <c r="G1519">
        <v>15</v>
      </c>
      <c r="H1519">
        <v>58</v>
      </c>
      <c r="I1519" t="str">
        <f>_xlfn.XLOOKUP(ohrm_timesheet_item[[#This Row],[employee_id]],hs_hr_employee[emp_number],hs_hr_employee[Employee Name],"NF",0,1)</f>
        <v>Gaurav Kokcha</v>
      </c>
      <c r="J1519" t="str">
        <f>_xlfn.XLOOKUP(ohrm_timesheet_item[[#This Row],[project_id]],ohrm_project[project_id],ohrm_project[name],"NF",0,1)</f>
        <v>Z210101-TEQMANTRA-ORG</v>
      </c>
      <c r="K1519" t="str">
        <f>_xlfn.XLOOKUP(ohrm_timesheet_item[[#This Row],[activity_id]],ohrm_project_activity[activity_id],ohrm_project_activity[name],"NF",0,1)</f>
        <v>Staff Augmentation</v>
      </c>
      <c r="L1519" s="5">
        <f>ohrm_timesheet_item[[#This Row],[duration]]/60/60</f>
        <v>5</v>
      </c>
    </row>
    <row r="1520" spans="1:12" x14ac:dyDescent="0.3">
      <c r="A1520">
        <v>364</v>
      </c>
      <c r="B1520" t="s">
        <v>985</v>
      </c>
      <c r="C1520">
        <v>1535</v>
      </c>
      <c r="D1520" s="1">
        <v>44967</v>
      </c>
      <c r="E1520">
        <v>10800</v>
      </c>
      <c r="F1520">
        <v>2</v>
      </c>
      <c r="G1520">
        <v>15</v>
      </c>
      <c r="H1520">
        <v>58</v>
      </c>
      <c r="I1520" t="str">
        <f>_xlfn.XLOOKUP(ohrm_timesheet_item[[#This Row],[employee_id]],hs_hr_employee[emp_number],hs_hr_employee[Employee Name],"NF",0,1)</f>
        <v>Gaurav Kokcha</v>
      </c>
      <c r="J1520" t="str">
        <f>_xlfn.XLOOKUP(ohrm_timesheet_item[[#This Row],[project_id]],ohrm_project[project_id],ohrm_project[name],"NF",0,1)</f>
        <v>Z210101-TEQMANTRA-ORG</v>
      </c>
      <c r="K1520" t="str">
        <f>_xlfn.XLOOKUP(ohrm_timesheet_item[[#This Row],[activity_id]],ohrm_project_activity[activity_id],ohrm_project_activity[name],"NF",0,1)</f>
        <v>Staff Augmentation</v>
      </c>
      <c r="L1520" s="5">
        <f>ohrm_timesheet_item[[#This Row],[duration]]/60/60</f>
        <v>3</v>
      </c>
    </row>
    <row r="1521" spans="1:12" x14ac:dyDescent="0.3">
      <c r="A1521">
        <v>364</v>
      </c>
      <c r="C1521">
        <v>1536</v>
      </c>
      <c r="D1521" s="1">
        <v>44963</v>
      </c>
      <c r="E1521">
        <v>18000</v>
      </c>
      <c r="F1521">
        <v>2</v>
      </c>
      <c r="G1521">
        <v>15</v>
      </c>
      <c r="H1521">
        <v>11</v>
      </c>
      <c r="I1521" t="str">
        <f>_xlfn.XLOOKUP(ohrm_timesheet_item[[#This Row],[employee_id]],hs_hr_employee[emp_number],hs_hr_employee[Employee Name],"NF",0,1)</f>
        <v>Gaurav Kokcha</v>
      </c>
      <c r="J1521" t="str">
        <f>_xlfn.XLOOKUP(ohrm_timesheet_item[[#This Row],[project_id]],ohrm_project[project_id],ohrm_project[name],"NF",0,1)</f>
        <v>Z210101-TEQMANTRA-ORG</v>
      </c>
      <c r="K1521" t="str">
        <f>_xlfn.XLOOKUP(ohrm_timesheet_item[[#This Row],[activity_id]],ohrm_project_activity[activity_id],ohrm_project_activity[name],"NF",0,1)</f>
        <v>Training</v>
      </c>
      <c r="L1521" s="5">
        <f>ohrm_timesheet_item[[#This Row],[duration]]/60/60</f>
        <v>5</v>
      </c>
    </row>
    <row r="1522" spans="1:12" x14ac:dyDescent="0.3">
      <c r="A1522">
        <v>364</v>
      </c>
      <c r="C1522">
        <v>1537</v>
      </c>
      <c r="D1522" s="1">
        <v>44964</v>
      </c>
      <c r="E1522">
        <v>10800</v>
      </c>
      <c r="F1522">
        <v>2</v>
      </c>
      <c r="G1522">
        <v>15</v>
      </c>
      <c r="H1522">
        <v>11</v>
      </c>
      <c r="I1522" t="str">
        <f>_xlfn.XLOOKUP(ohrm_timesheet_item[[#This Row],[employee_id]],hs_hr_employee[emp_number],hs_hr_employee[Employee Name],"NF",0,1)</f>
        <v>Gaurav Kokcha</v>
      </c>
      <c r="J1522" t="str">
        <f>_xlfn.XLOOKUP(ohrm_timesheet_item[[#This Row],[project_id]],ohrm_project[project_id],ohrm_project[name],"NF",0,1)</f>
        <v>Z210101-TEQMANTRA-ORG</v>
      </c>
      <c r="K1522" t="str">
        <f>_xlfn.XLOOKUP(ohrm_timesheet_item[[#This Row],[activity_id]],ohrm_project_activity[activity_id],ohrm_project_activity[name],"NF",0,1)</f>
        <v>Training</v>
      </c>
      <c r="L1522" s="5">
        <f>ohrm_timesheet_item[[#This Row],[duration]]/60/60</f>
        <v>3</v>
      </c>
    </row>
    <row r="1523" spans="1:12" x14ac:dyDescent="0.3">
      <c r="A1523">
        <v>364</v>
      </c>
      <c r="C1523">
        <v>1538</v>
      </c>
      <c r="D1523" s="1">
        <v>44965</v>
      </c>
      <c r="E1523">
        <v>25200</v>
      </c>
      <c r="F1523">
        <v>2</v>
      </c>
      <c r="G1523">
        <v>15</v>
      </c>
      <c r="H1523">
        <v>11</v>
      </c>
      <c r="I1523" t="str">
        <f>_xlfn.XLOOKUP(ohrm_timesheet_item[[#This Row],[employee_id]],hs_hr_employee[emp_number],hs_hr_employee[Employee Name],"NF",0,1)</f>
        <v>Gaurav Kokcha</v>
      </c>
      <c r="J1523" t="str">
        <f>_xlfn.XLOOKUP(ohrm_timesheet_item[[#This Row],[project_id]],ohrm_project[project_id],ohrm_project[name],"NF",0,1)</f>
        <v>Z210101-TEQMANTRA-ORG</v>
      </c>
      <c r="K1523" t="str">
        <f>_xlfn.XLOOKUP(ohrm_timesheet_item[[#This Row],[activity_id]],ohrm_project_activity[activity_id],ohrm_project_activity[name],"NF",0,1)</f>
        <v>Training</v>
      </c>
      <c r="L1523" s="5">
        <f>ohrm_timesheet_item[[#This Row],[duration]]/60/60</f>
        <v>7</v>
      </c>
    </row>
    <row r="1524" spans="1:12" x14ac:dyDescent="0.3">
      <c r="A1524">
        <v>364</v>
      </c>
      <c r="C1524">
        <v>1539</v>
      </c>
      <c r="D1524" s="1">
        <v>44966</v>
      </c>
      <c r="E1524">
        <v>14400</v>
      </c>
      <c r="F1524">
        <v>2</v>
      </c>
      <c r="G1524">
        <v>15</v>
      </c>
      <c r="H1524">
        <v>11</v>
      </c>
      <c r="I1524" t="str">
        <f>_xlfn.XLOOKUP(ohrm_timesheet_item[[#This Row],[employee_id]],hs_hr_employee[emp_number],hs_hr_employee[Employee Name],"NF",0,1)</f>
        <v>Gaurav Kokcha</v>
      </c>
      <c r="J1524" t="str">
        <f>_xlfn.XLOOKUP(ohrm_timesheet_item[[#This Row],[project_id]],ohrm_project[project_id],ohrm_project[name],"NF",0,1)</f>
        <v>Z210101-TEQMANTRA-ORG</v>
      </c>
      <c r="K1524" t="str">
        <f>_xlfn.XLOOKUP(ohrm_timesheet_item[[#This Row],[activity_id]],ohrm_project_activity[activity_id],ohrm_project_activity[name],"NF",0,1)</f>
        <v>Training</v>
      </c>
      <c r="L1524" s="5">
        <f>ohrm_timesheet_item[[#This Row],[duration]]/60/60</f>
        <v>4</v>
      </c>
    </row>
    <row r="1525" spans="1:12" x14ac:dyDescent="0.3">
      <c r="A1525">
        <v>364</v>
      </c>
      <c r="C1525">
        <v>1540</v>
      </c>
      <c r="D1525" s="1">
        <v>44967</v>
      </c>
      <c r="E1525">
        <v>21600</v>
      </c>
      <c r="F1525">
        <v>2</v>
      </c>
      <c r="G1525">
        <v>15</v>
      </c>
      <c r="H1525">
        <v>11</v>
      </c>
      <c r="I1525" t="str">
        <f>_xlfn.XLOOKUP(ohrm_timesheet_item[[#This Row],[employee_id]],hs_hr_employee[emp_number],hs_hr_employee[Employee Name],"NF",0,1)</f>
        <v>Gaurav Kokcha</v>
      </c>
      <c r="J1525" t="str">
        <f>_xlfn.XLOOKUP(ohrm_timesheet_item[[#This Row],[project_id]],ohrm_project[project_id],ohrm_project[name],"NF",0,1)</f>
        <v>Z210101-TEQMANTRA-ORG</v>
      </c>
      <c r="K1525" t="str">
        <f>_xlfn.XLOOKUP(ohrm_timesheet_item[[#This Row],[activity_id]],ohrm_project_activity[activity_id],ohrm_project_activity[name],"NF",0,1)</f>
        <v>Training</v>
      </c>
      <c r="L1525" s="5">
        <f>ohrm_timesheet_item[[#This Row],[duration]]/60/60</f>
        <v>6</v>
      </c>
    </row>
    <row r="1526" spans="1:12" x14ac:dyDescent="0.3">
      <c r="A1526">
        <v>380</v>
      </c>
      <c r="C1526">
        <v>1541</v>
      </c>
      <c r="D1526" s="1">
        <v>44970</v>
      </c>
      <c r="E1526">
        <v>14400</v>
      </c>
      <c r="F1526">
        <v>2</v>
      </c>
      <c r="G1526">
        <v>15</v>
      </c>
      <c r="H1526">
        <v>58</v>
      </c>
      <c r="I1526" t="str">
        <f>_xlfn.XLOOKUP(ohrm_timesheet_item[[#This Row],[employee_id]],hs_hr_employee[emp_number],hs_hr_employee[Employee Name],"NF",0,1)</f>
        <v>Gaurav Kokcha</v>
      </c>
      <c r="J1526" t="str">
        <f>_xlfn.XLOOKUP(ohrm_timesheet_item[[#This Row],[project_id]],ohrm_project[project_id],ohrm_project[name],"NF",0,1)</f>
        <v>Z210101-TEQMANTRA-ORG</v>
      </c>
      <c r="K1526" t="str">
        <f>_xlfn.XLOOKUP(ohrm_timesheet_item[[#This Row],[activity_id]],ohrm_project_activity[activity_id],ohrm_project_activity[name],"NF",0,1)</f>
        <v>Staff Augmentation</v>
      </c>
      <c r="L1526" s="5">
        <f>ohrm_timesheet_item[[#This Row],[duration]]/60/60</f>
        <v>4</v>
      </c>
    </row>
    <row r="1527" spans="1:12" x14ac:dyDescent="0.3">
      <c r="A1527">
        <v>380</v>
      </c>
      <c r="C1527">
        <v>1542</v>
      </c>
      <c r="D1527" s="1">
        <v>44971</v>
      </c>
      <c r="E1527">
        <v>25200</v>
      </c>
      <c r="F1527">
        <v>2</v>
      </c>
      <c r="G1527">
        <v>15</v>
      </c>
      <c r="H1527">
        <v>58</v>
      </c>
      <c r="I1527" t="str">
        <f>_xlfn.XLOOKUP(ohrm_timesheet_item[[#This Row],[employee_id]],hs_hr_employee[emp_number],hs_hr_employee[Employee Name],"NF",0,1)</f>
        <v>Gaurav Kokcha</v>
      </c>
      <c r="J1527" t="str">
        <f>_xlfn.XLOOKUP(ohrm_timesheet_item[[#This Row],[project_id]],ohrm_project[project_id],ohrm_project[name],"NF",0,1)</f>
        <v>Z210101-TEQMANTRA-ORG</v>
      </c>
      <c r="K1527" t="str">
        <f>_xlfn.XLOOKUP(ohrm_timesheet_item[[#This Row],[activity_id]],ohrm_project_activity[activity_id],ohrm_project_activity[name],"NF",0,1)</f>
        <v>Staff Augmentation</v>
      </c>
      <c r="L1527" s="5">
        <f>ohrm_timesheet_item[[#This Row],[duration]]/60/60</f>
        <v>7</v>
      </c>
    </row>
    <row r="1528" spans="1:12" x14ac:dyDescent="0.3">
      <c r="A1528">
        <v>380</v>
      </c>
      <c r="C1528">
        <v>1543</v>
      </c>
      <c r="D1528" s="1">
        <v>44972</v>
      </c>
      <c r="E1528">
        <v>10800</v>
      </c>
      <c r="F1528">
        <v>2</v>
      </c>
      <c r="G1528">
        <v>15</v>
      </c>
      <c r="H1528">
        <v>58</v>
      </c>
      <c r="I1528" t="str">
        <f>_xlfn.XLOOKUP(ohrm_timesheet_item[[#This Row],[employee_id]],hs_hr_employee[emp_number],hs_hr_employee[Employee Name],"NF",0,1)</f>
        <v>Gaurav Kokcha</v>
      </c>
      <c r="J1528" t="str">
        <f>_xlfn.XLOOKUP(ohrm_timesheet_item[[#This Row],[project_id]],ohrm_project[project_id],ohrm_project[name],"NF",0,1)</f>
        <v>Z210101-TEQMANTRA-ORG</v>
      </c>
      <c r="K1528" t="str">
        <f>_xlfn.XLOOKUP(ohrm_timesheet_item[[#This Row],[activity_id]],ohrm_project_activity[activity_id],ohrm_project_activity[name],"NF",0,1)</f>
        <v>Staff Augmentation</v>
      </c>
      <c r="L1528" s="5">
        <f>ohrm_timesheet_item[[#This Row],[duration]]/60/60</f>
        <v>3</v>
      </c>
    </row>
    <row r="1529" spans="1:12" x14ac:dyDescent="0.3">
      <c r="A1529">
        <v>380</v>
      </c>
      <c r="C1529">
        <v>1544</v>
      </c>
      <c r="D1529" s="1">
        <v>44973</v>
      </c>
      <c r="E1529">
        <v>18000</v>
      </c>
      <c r="F1529">
        <v>2</v>
      </c>
      <c r="G1529">
        <v>15</v>
      </c>
      <c r="H1529">
        <v>58</v>
      </c>
      <c r="I1529" t="str">
        <f>_xlfn.XLOOKUP(ohrm_timesheet_item[[#This Row],[employee_id]],hs_hr_employee[emp_number],hs_hr_employee[Employee Name],"NF",0,1)</f>
        <v>Gaurav Kokcha</v>
      </c>
      <c r="J1529" t="str">
        <f>_xlfn.XLOOKUP(ohrm_timesheet_item[[#This Row],[project_id]],ohrm_project[project_id],ohrm_project[name],"NF",0,1)</f>
        <v>Z210101-TEQMANTRA-ORG</v>
      </c>
      <c r="K1529" t="str">
        <f>_xlfn.XLOOKUP(ohrm_timesheet_item[[#This Row],[activity_id]],ohrm_project_activity[activity_id],ohrm_project_activity[name],"NF",0,1)</f>
        <v>Staff Augmentation</v>
      </c>
      <c r="L1529" s="5">
        <f>ohrm_timesheet_item[[#This Row],[duration]]/60/60</f>
        <v>5</v>
      </c>
    </row>
    <row r="1530" spans="1:12" x14ac:dyDescent="0.3">
      <c r="A1530">
        <v>380</v>
      </c>
      <c r="C1530">
        <v>1545</v>
      </c>
      <c r="D1530" s="1">
        <v>44974</v>
      </c>
      <c r="E1530">
        <v>7200</v>
      </c>
      <c r="F1530">
        <v>2</v>
      </c>
      <c r="G1530">
        <v>15</v>
      </c>
      <c r="H1530">
        <v>58</v>
      </c>
      <c r="I1530" t="str">
        <f>_xlfn.XLOOKUP(ohrm_timesheet_item[[#This Row],[employee_id]],hs_hr_employee[emp_number],hs_hr_employee[Employee Name],"NF",0,1)</f>
        <v>Gaurav Kokcha</v>
      </c>
      <c r="J1530" t="str">
        <f>_xlfn.XLOOKUP(ohrm_timesheet_item[[#This Row],[project_id]],ohrm_project[project_id],ohrm_project[name],"NF",0,1)</f>
        <v>Z210101-TEQMANTRA-ORG</v>
      </c>
      <c r="K1530" t="str">
        <f>_xlfn.XLOOKUP(ohrm_timesheet_item[[#This Row],[activity_id]],ohrm_project_activity[activity_id],ohrm_project_activity[name],"NF",0,1)</f>
        <v>Staff Augmentation</v>
      </c>
      <c r="L1530" s="5">
        <f>ohrm_timesheet_item[[#This Row],[duration]]/60/60</f>
        <v>2</v>
      </c>
    </row>
    <row r="1531" spans="1:12" x14ac:dyDescent="0.3">
      <c r="A1531">
        <v>380</v>
      </c>
      <c r="C1531">
        <v>1546</v>
      </c>
      <c r="D1531" s="1">
        <v>44970</v>
      </c>
      <c r="E1531">
        <v>18000</v>
      </c>
      <c r="F1531">
        <v>2</v>
      </c>
      <c r="G1531">
        <v>15</v>
      </c>
      <c r="H1531">
        <v>11</v>
      </c>
      <c r="I1531" t="str">
        <f>_xlfn.XLOOKUP(ohrm_timesheet_item[[#This Row],[employee_id]],hs_hr_employee[emp_number],hs_hr_employee[Employee Name],"NF",0,1)</f>
        <v>Gaurav Kokcha</v>
      </c>
      <c r="J1531" t="str">
        <f>_xlfn.XLOOKUP(ohrm_timesheet_item[[#This Row],[project_id]],ohrm_project[project_id],ohrm_project[name],"NF",0,1)</f>
        <v>Z210101-TEQMANTRA-ORG</v>
      </c>
      <c r="K1531" t="str">
        <f>_xlfn.XLOOKUP(ohrm_timesheet_item[[#This Row],[activity_id]],ohrm_project_activity[activity_id],ohrm_project_activity[name],"NF",0,1)</f>
        <v>Training</v>
      </c>
      <c r="L1531" s="5">
        <f>ohrm_timesheet_item[[#This Row],[duration]]/60/60</f>
        <v>5</v>
      </c>
    </row>
    <row r="1532" spans="1:12" x14ac:dyDescent="0.3">
      <c r="A1532">
        <v>380</v>
      </c>
      <c r="C1532">
        <v>1547</v>
      </c>
      <c r="D1532" s="1">
        <v>44971</v>
      </c>
      <c r="E1532">
        <v>7200</v>
      </c>
      <c r="F1532">
        <v>2</v>
      </c>
      <c r="G1532">
        <v>15</v>
      </c>
      <c r="H1532">
        <v>11</v>
      </c>
      <c r="I1532" t="str">
        <f>_xlfn.XLOOKUP(ohrm_timesheet_item[[#This Row],[employee_id]],hs_hr_employee[emp_number],hs_hr_employee[Employee Name],"NF",0,1)</f>
        <v>Gaurav Kokcha</v>
      </c>
      <c r="J1532" t="str">
        <f>_xlfn.XLOOKUP(ohrm_timesheet_item[[#This Row],[project_id]],ohrm_project[project_id],ohrm_project[name],"NF",0,1)</f>
        <v>Z210101-TEQMANTRA-ORG</v>
      </c>
      <c r="K1532" t="str">
        <f>_xlfn.XLOOKUP(ohrm_timesheet_item[[#This Row],[activity_id]],ohrm_project_activity[activity_id],ohrm_project_activity[name],"NF",0,1)</f>
        <v>Training</v>
      </c>
      <c r="L1532" s="5">
        <f>ohrm_timesheet_item[[#This Row],[duration]]/60/60</f>
        <v>2</v>
      </c>
    </row>
    <row r="1533" spans="1:12" x14ac:dyDescent="0.3">
      <c r="A1533">
        <v>380</v>
      </c>
      <c r="C1533">
        <v>1548</v>
      </c>
      <c r="D1533" s="1">
        <v>44972</v>
      </c>
      <c r="E1533">
        <v>21600</v>
      </c>
      <c r="F1533">
        <v>2</v>
      </c>
      <c r="G1533">
        <v>15</v>
      </c>
      <c r="H1533">
        <v>11</v>
      </c>
      <c r="I1533" t="str">
        <f>_xlfn.XLOOKUP(ohrm_timesheet_item[[#This Row],[employee_id]],hs_hr_employee[emp_number],hs_hr_employee[Employee Name],"NF",0,1)</f>
        <v>Gaurav Kokcha</v>
      </c>
      <c r="J1533" t="str">
        <f>_xlfn.XLOOKUP(ohrm_timesheet_item[[#This Row],[project_id]],ohrm_project[project_id],ohrm_project[name],"NF",0,1)</f>
        <v>Z210101-TEQMANTRA-ORG</v>
      </c>
      <c r="K1533" t="str">
        <f>_xlfn.XLOOKUP(ohrm_timesheet_item[[#This Row],[activity_id]],ohrm_project_activity[activity_id],ohrm_project_activity[name],"NF",0,1)</f>
        <v>Training</v>
      </c>
      <c r="L1533" s="5">
        <f>ohrm_timesheet_item[[#This Row],[duration]]/60/60</f>
        <v>6</v>
      </c>
    </row>
    <row r="1534" spans="1:12" x14ac:dyDescent="0.3">
      <c r="A1534">
        <v>380</v>
      </c>
      <c r="C1534">
        <v>1549</v>
      </c>
      <c r="D1534" s="1">
        <v>44973</v>
      </c>
      <c r="E1534">
        <v>14400</v>
      </c>
      <c r="F1534">
        <v>2</v>
      </c>
      <c r="G1534">
        <v>15</v>
      </c>
      <c r="H1534">
        <v>11</v>
      </c>
      <c r="I1534" t="str">
        <f>_xlfn.XLOOKUP(ohrm_timesheet_item[[#This Row],[employee_id]],hs_hr_employee[emp_number],hs_hr_employee[Employee Name],"NF",0,1)</f>
        <v>Gaurav Kokcha</v>
      </c>
      <c r="J1534" t="str">
        <f>_xlfn.XLOOKUP(ohrm_timesheet_item[[#This Row],[project_id]],ohrm_project[project_id],ohrm_project[name],"NF",0,1)</f>
        <v>Z210101-TEQMANTRA-ORG</v>
      </c>
      <c r="K1534" t="str">
        <f>_xlfn.XLOOKUP(ohrm_timesheet_item[[#This Row],[activity_id]],ohrm_project_activity[activity_id],ohrm_project_activity[name],"NF",0,1)</f>
        <v>Training</v>
      </c>
      <c r="L1534" s="5">
        <f>ohrm_timesheet_item[[#This Row],[duration]]/60/60</f>
        <v>4</v>
      </c>
    </row>
    <row r="1535" spans="1:12" x14ac:dyDescent="0.3">
      <c r="A1535">
        <v>380</v>
      </c>
      <c r="C1535">
        <v>1550</v>
      </c>
      <c r="D1535" s="1">
        <v>44974</v>
      </c>
      <c r="E1535">
        <v>25200</v>
      </c>
      <c r="F1535">
        <v>2</v>
      </c>
      <c r="G1535">
        <v>15</v>
      </c>
      <c r="H1535">
        <v>11</v>
      </c>
      <c r="I1535" t="str">
        <f>_xlfn.XLOOKUP(ohrm_timesheet_item[[#This Row],[employee_id]],hs_hr_employee[emp_number],hs_hr_employee[Employee Name],"NF",0,1)</f>
        <v>Gaurav Kokcha</v>
      </c>
      <c r="J1535" t="str">
        <f>_xlfn.XLOOKUP(ohrm_timesheet_item[[#This Row],[project_id]],ohrm_project[project_id],ohrm_project[name],"NF",0,1)</f>
        <v>Z210101-TEQMANTRA-ORG</v>
      </c>
      <c r="K1535" t="str">
        <f>_xlfn.XLOOKUP(ohrm_timesheet_item[[#This Row],[activity_id]],ohrm_project_activity[activity_id],ohrm_project_activity[name],"NF",0,1)</f>
        <v>Training</v>
      </c>
      <c r="L1535" s="5">
        <f>ohrm_timesheet_item[[#This Row],[duration]]/60/60</f>
        <v>7</v>
      </c>
    </row>
    <row r="1536" spans="1:12" x14ac:dyDescent="0.3">
      <c r="A1536">
        <v>381</v>
      </c>
      <c r="C1536">
        <v>1551</v>
      </c>
      <c r="D1536" s="1">
        <v>44977</v>
      </c>
      <c r="E1536">
        <v>18000</v>
      </c>
      <c r="F1536">
        <v>2</v>
      </c>
      <c r="G1536">
        <v>15</v>
      </c>
      <c r="H1536">
        <v>58</v>
      </c>
      <c r="I1536" t="str">
        <f>_xlfn.XLOOKUP(ohrm_timesheet_item[[#This Row],[employee_id]],hs_hr_employee[emp_number],hs_hr_employee[Employee Name],"NF",0,1)</f>
        <v>Gaurav Kokcha</v>
      </c>
      <c r="J1536" t="str">
        <f>_xlfn.XLOOKUP(ohrm_timesheet_item[[#This Row],[project_id]],ohrm_project[project_id],ohrm_project[name],"NF",0,1)</f>
        <v>Z210101-TEQMANTRA-ORG</v>
      </c>
      <c r="K1536" t="str">
        <f>_xlfn.XLOOKUP(ohrm_timesheet_item[[#This Row],[activity_id]],ohrm_project_activity[activity_id],ohrm_project_activity[name],"NF",0,1)</f>
        <v>Staff Augmentation</v>
      </c>
      <c r="L1536" s="5">
        <f>ohrm_timesheet_item[[#This Row],[duration]]/60/60</f>
        <v>5</v>
      </c>
    </row>
    <row r="1537" spans="1:12" x14ac:dyDescent="0.3">
      <c r="A1537">
        <v>381</v>
      </c>
      <c r="C1537">
        <v>1552</v>
      </c>
      <c r="D1537" s="1">
        <v>44978</v>
      </c>
      <c r="E1537">
        <v>7200</v>
      </c>
      <c r="F1537">
        <v>2</v>
      </c>
      <c r="G1537">
        <v>15</v>
      </c>
      <c r="H1537">
        <v>58</v>
      </c>
      <c r="I1537" t="str">
        <f>_xlfn.XLOOKUP(ohrm_timesheet_item[[#This Row],[employee_id]],hs_hr_employee[emp_number],hs_hr_employee[Employee Name],"NF",0,1)</f>
        <v>Gaurav Kokcha</v>
      </c>
      <c r="J1537" t="str">
        <f>_xlfn.XLOOKUP(ohrm_timesheet_item[[#This Row],[project_id]],ohrm_project[project_id],ohrm_project[name],"NF",0,1)</f>
        <v>Z210101-TEQMANTRA-ORG</v>
      </c>
      <c r="K1537" t="str">
        <f>_xlfn.XLOOKUP(ohrm_timesheet_item[[#This Row],[activity_id]],ohrm_project_activity[activity_id],ohrm_project_activity[name],"NF",0,1)</f>
        <v>Staff Augmentation</v>
      </c>
      <c r="L1537" s="5">
        <f>ohrm_timesheet_item[[#This Row],[duration]]/60/60</f>
        <v>2</v>
      </c>
    </row>
    <row r="1538" spans="1:12" x14ac:dyDescent="0.3">
      <c r="A1538">
        <v>381</v>
      </c>
      <c r="C1538">
        <v>1553</v>
      </c>
      <c r="D1538" s="1">
        <v>44979</v>
      </c>
      <c r="E1538">
        <v>21600</v>
      </c>
      <c r="F1538">
        <v>2</v>
      </c>
      <c r="G1538">
        <v>15</v>
      </c>
      <c r="H1538">
        <v>58</v>
      </c>
      <c r="I1538" t="str">
        <f>_xlfn.XLOOKUP(ohrm_timesheet_item[[#This Row],[employee_id]],hs_hr_employee[emp_number],hs_hr_employee[Employee Name],"NF",0,1)</f>
        <v>Gaurav Kokcha</v>
      </c>
      <c r="J1538" t="str">
        <f>_xlfn.XLOOKUP(ohrm_timesheet_item[[#This Row],[project_id]],ohrm_project[project_id],ohrm_project[name],"NF",0,1)</f>
        <v>Z210101-TEQMANTRA-ORG</v>
      </c>
      <c r="K1538" t="str">
        <f>_xlfn.XLOOKUP(ohrm_timesheet_item[[#This Row],[activity_id]],ohrm_project_activity[activity_id],ohrm_project_activity[name],"NF",0,1)</f>
        <v>Staff Augmentation</v>
      </c>
      <c r="L1538" s="5">
        <f>ohrm_timesheet_item[[#This Row],[duration]]/60/60</f>
        <v>6</v>
      </c>
    </row>
    <row r="1539" spans="1:12" x14ac:dyDescent="0.3">
      <c r="A1539">
        <v>381</v>
      </c>
      <c r="C1539">
        <v>1554</v>
      </c>
      <c r="D1539" s="1">
        <v>44980</v>
      </c>
      <c r="E1539">
        <v>14400</v>
      </c>
      <c r="F1539">
        <v>2</v>
      </c>
      <c r="G1539">
        <v>15</v>
      </c>
      <c r="H1539">
        <v>58</v>
      </c>
      <c r="I1539" t="str">
        <f>_xlfn.XLOOKUP(ohrm_timesheet_item[[#This Row],[employee_id]],hs_hr_employee[emp_number],hs_hr_employee[Employee Name],"NF",0,1)</f>
        <v>Gaurav Kokcha</v>
      </c>
      <c r="J1539" t="str">
        <f>_xlfn.XLOOKUP(ohrm_timesheet_item[[#This Row],[project_id]],ohrm_project[project_id],ohrm_project[name],"NF",0,1)</f>
        <v>Z210101-TEQMANTRA-ORG</v>
      </c>
      <c r="K1539" t="str">
        <f>_xlfn.XLOOKUP(ohrm_timesheet_item[[#This Row],[activity_id]],ohrm_project_activity[activity_id],ohrm_project_activity[name],"NF",0,1)</f>
        <v>Staff Augmentation</v>
      </c>
      <c r="L1539" s="5">
        <f>ohrm_timesheet_item[[#This Row],[duration]]/60/60</f>
        <v>4</v>
      </c>
    </row>
    <row r="1540" spans="1:12" x14ac:dyDescent="0.3">
      <c r="A1540">
        <v>381</v>
      </c>
      <c r="C1540">
        <v>1555</v>
      </c>
      <c r="D1540" s="1">
        <v>44981</v>
      </c>
      <c r="E1540">
        <v>7200</v>
      </c>
      <c r="F1540">
        <v>2</v>
      </c>
      <c r="G1540">
        <v>15</v>
      </c>
      <c r="H1540">
        <v>58</v>
      </c>
      <c r="I1540" t="str">
        <f>_xlfn.XLOOKUP(ohrm_timesheet_item[[#This Row],[employee_id]],hs_hr_employee[emp_number],hs_hr_employee[Employee Name],"NF",0,1)</f>
        <v>Gaurav Kokcha</v>
      </c>
      <c r="J1540" t="str">
        <f>_xlfn.XLOOKUP(ohrm_timesheet_item[[#This Row],[project_id]],ohrm_project[project_id],ohrm_project[name],"NF",0,1)</f>
        <v>Z210101-TEQMANTRA-ORG</v>
      </c>
      <c r="K1540" t="str">
        <f>_xlfn.XLOOKUP(ohrm_timesheet_item[[#This Row],[activity_id]],ohrm_project_activity[activity_id],ohrm_project_activity[name],"NF",0,1)</f>
        <v>Staff Augmentation</v>
      </c>
      <c r="L1540" s="5">
        <f>ohrm_timesheet_item[[#This Row],[duration]]/60/60</f>
        <v>2</v>
      </c>
    </row>
    <row r="1541" spans="1:12" x14ac:dyDescent="0.3">
      <c r="A1541">
        <v>381</v>
      </c>
      <c r="C1541">
        <v>1556</v>
      </c>
      <c r="D1541" s="1">
        <v>44977</v>
      </c>
      <c r="E1541">
        <v>14400</v>
      </c>
      <c r="F1541">
        <v>2</v>
      </c>
      <c r="G1541">
        <v>15</v>
      </c>
      <c r="H1541">
        <v>11</v>
      </c>
      <c r="I1541" t="str">
        <f>_xlfn.XLOOKUP(ohrm_timesheet_item[[#This Row],[employee_id]],hs_hr_employee[emp_number],hs_hr_employee[Employee Name],"NF",0,1)</f>
        <v>Gaurav Kokcha</v>
      </c>
      <c r="J1541" t="str">
        <f>_xlfn.XLOOKUP(ohrm_timesheet_item[[#This Row],[project_id]],ohrm_project[project_id],ohrm_project[name],"NF",0,1)</f>
        <v>Z210101-TEQMANTRA-ORG</v>
      </c>
      <c r="K1541" t="str">
        <f>_xlfn.XLOOKUP(ohrm_timesheet_item[[#This Row],[activity_id]],ohrm_project_activity[activity_id],ohrm_project_activity[name],"NF",0,1)</f>
        <v>Training</v>
      </c>
      <c r="L1541" s="5">
        <f>ohrm_timesheet_item[[#This Row],[duration]]/60/60</f>
        <v>4</v>
      </c>
    </row>
    <row r="1542" spans="1:12" x14ac:dyDescent="0.3">
      <c r="A1542">
        <v>381</v>
      </c>
      <c r="C1542">
        <v>1557</v>
      </c>
      <c r="D1542" s="1">
        <v>44978</v>
      </c>
      <c r="E1542">
        <v>25200</v>
      </c>
      <c r="F1542">
        <v>2</v>
      </c>
      <c r="G1542">
        <v>15</v>
      </c>
      <c r="H1542">
        <v>11</v>
      </c>
      <c r="I1542" t="str">
        <f>_xlfn.XLOOKUP(ohrm_timesheet_item[[#This Row],[employee_id]],hs_hr_employee[emp_number],hs_hr_employee[Employee Name],"NF",0,1)</f>
        <v>Gaurav Kokcha</v>
      </c>
      <c r="J1542" t="str">
        <f>_xlfn.XLOOKUP(ohrm_timesheet_item[[#This Row],[project_id]],ohrm_project[project_id],ohrm_project[name],"NF",0,1)</f>
        <v>Z210101-TEQMANTRA-ORG</v>
      </c>
      <c r="K1542" t="str">
        <f>_xlfn.XLOOKUP(ohrm_timesheet_item[[#This Row],[activity_id]],ohrm_project_activity[activity_id],ohrm_project_activity[name],"NF",0,1)</f>
        <v>Training</v>
      </c>
      <c r="L1542" s="5">
        <f>ohrm_timesheet_item[[#This Row],[duration]]/60/60</f>
        <v>7</v>
      </c>
    </row>
    <row r="1543" spans="1:12" x14ac:dyDescent="0.3">
      <c r="A1543">
        <v>381</v>
      </c>
      <c r="C1543">
        <v>1558</v>
      </c>
      <c r="D1543" s="1">
        <v>44979</v>
      </c>
      <c r="E1543">
        <v>10800</v>
      </c>
      <c r="F1543">
        <v>2</v>
      </c>
      <c r="G1543">
        <v>15</v>
      </c>
      <c r="H1543">
        <v>11</v>
      </c>
      <c r="I1543" t="str">
        <f>_xlfn.XLOOKUP(ohrm_timesheet_item[[#This Row],[employee_id]],hs_hr_employee[emp_number],hs_hr_employee[Employee Name],"NF",0,1)</f>
        <v>Gaurav Kokcha</v>
      </c>
      <c r="J1543" t="str">
        <f>_xlfn.XLOOKUP(ohrm_timesheet_item[[#This Row],[project_id]],ohrm_project[project_id],ohrm_project[name],"NF",0,1)</f>
        <v>Z210101-TEQMANTRA-ORG</v>
      </c>
      <c r="K1543" t="str">
        <f>_xlfn.XLOOKUP(ohrm_timesheet_item[[#This Row],[activity_id]],ohrm_project_activity[activity_id],ohrm_project_activity[name],"NF",0,1)</f>
        <v>Training</v>
      </c>
      <c r="L1543" s="5">
        <f>ohrm_timesheet_item[[#This Row],[duration]]/60/60</f>
        <v>3</v>
      </c>
    </row>
    <row r="1544" spans="1:12" x14ac:dyDescent="0.3">
      <c r="A1544">
        <v>381</v>
      </c>
      <c r="C1544">
        <v>1559</v>
      </c>
      <c r="D1544" s="1">
        <v>44980</v>
      </c>
      <c r="E1544">
        <v>18000</v>
      </c>
      <c r="F1544">
        <v>2</v>
      </c>
      <c r="G1544">
        <v>15</v>
      </c>
      <c r="H1544">
        <v>11</v>
      </c>
      <c r="I1544" t="str">
        <f>_xlfn.XLOOKUP(ohrm_timesheet_item[[#This Row],[employee_id]],hs_hr_employee[emp_number],hs_hr_employee[Employee Name],"NF",0,1)</f>
        <v>Gaurav Kokcha</v>
      </c>
      <c r="J1544" t="str">
        <f>_xlfn.XLOOKUP(ohrm_timesheet_item[[#This Row],[project_id]],ohrm_project[project_id],ohrm_project[name],"NF",0,1)</f>
        <v>Z210101-TEQMANTRA-ORG</v>
      </c>
      <c r="K1544" t="str">
        <f>_xlfn.XLOOKUP(ohrm_timesheet_item[[#This Row],[activity_id]],ohrm_project_activity[activity_id],ohrm_project_activity[name],"NF",0,1)</f>
        <v>Training</v>
      </c>
      <c r="L1544" s="5">
        <f>ohrm_timesheet_item[[#This Row],[duration]]/60/60</f>
        <v>5</v>
      </c>
    </row>
    <row r="1545" spans="1:12" x14ac:dyDescent="0.3">
      <c r="A1545">
        <v>381</v>
      </c>
      <c r="C1545">
        <v>1560</v>
      </c>
      <c r="D1545" s="1">
        <v>44981</v>
      </c>
      <c r="E1545">
        <v>25200</v>
      </c>
      <c r="F1545">
        <v>2</v>
      </c>
      <c r="G1545">
        <v>15</v>
      </c>
      <c r="H1545">
        <v>11</v>
      </c>
      <c r="I1545" t="str">
        <f>_xlfn.XLOOKUP(ohrm_timesheet_item[[#This Row],[employee_id]],hs_hr_employee[emp_number],hs_hr_employee[Employee Name],"NF",0,1)</f>
        <v>Gaurav Kokcha</v>
      </c>
      <c r="J1545" t="str">
        <f>_xlfn.XLOOKUP(ohrm_timesheet_item[[#This Row],[project_id]],ohrm_project[project_id],ohrm_project[name],"NF",0,1)</f>
        <v>Z210101-TEQMANTRA-ORG</v>
      </c>
      <c r="K1545" t="str">
        <f>_xlfn.XLOOKUP(ohrm_timesheet_item[[#This Row],[activity_id]],ohrm_project_activity[activity_id],ohrm_project_activity[name],"NF",0,1)</f>
        <v>Training</v>
      </c>
      <c r="L1545" s="5">
        <f>ohrm_timesheet_item[[#This Row],[duration]]/60/60</f>
        <v>7</v>
      </c>
    </row>
    <row r="1546" spans="1:12" x14ac:dyDescent="0.3">
      <c r="A1546">
        <v>379</v>
      </c>
      <c r="C1546">
        <v>1561</v>
      </c>
      <c r="D1546" s="1">
        <v>44984</v>
      </c>
      <c r="E1546">
        <v>14400</v>
      </c>
      <c r="F1546">
        <v>2</v>
      </c>
      <c r="G1546">
        <v>15</v>
      </c>
      <c r="H1546">
        <v>58</v>
      </c>
      <c r="I1546" t="str">
        <f>_xlfn.XLOOKUP(ohrm_timesheet_item[[#This Row],[employee_id]],hs_hr_employee[emp_number],hs_hr_employee[Employee Name],"NF",0,1)</f>
        <v>Gaurav Kokcha</v>
      </c>
      <c r="J1546" t="str">
        <f>_xlfn.XLOOKUP(ohrm_timesheet_item[[#This Row],[project_id]],ohrm_project[project_id],ohrm_project[name],"NF",0,1)</f>
        <v>Z210101-TEQMANTRA-ORG</v>
      </c>
      <c r="K1546" t="str">
        <f>_xlfn.XLOOKUP(ohrm_timesheet_item[[#This Row],[activity_id]],ohrm_project_activity[activity_id],ohrm_project_activity[name],"NF",0,1)</f>
        <v>Staff Augmentation</v>
      </c>
      <c r="L1546" s="5">
        <f>ohrm_timesheet_item[[#This Row],[duration]]/60/60</f>
        <v>4</v>
      </c>
    </row>
    <row r="1547" spans="1:12" x14ac:dyDescent="0.3">
      <c r="A1547">
        <v>379</v>
      </c>
      <c r="C1547">
        <v>1562</v>
      </c>
      <c r="D1547" s="1">
        <v>44985</v>
      </c>
      <c r="E1547">
        <v>21600</v>
      </c>
      <c r="F1547">
        <v>2</v>
      </c>
      <c r="G1547">
        <v>15</v>
      </c>
      <c r="H1547">
        <v>58</v>
      </c>
      <c r="I1547" t="str">
        <f>_xlfn.XLOOKUP(ohrm_timesheet_item[[#This Row],[employee_id]],hs_hr_employee[emp_number],hs_hr_employee[Employee Name],"NF",0,1)</f>
        <v>Gaurav Kokcha</v>
      </c>
      <c r="J1547" t="str">
        <f>_xlfn.XLOOKUP(ohrm_timesheet_item[[#This Row],[project_id]],ohrm_project[project_id],ohrm_project[name],"NF",0,1)</f>
        <v>Z210101-TEQMANTRA-ORG</v>
      </c>
      <c r="K1547" t="str">
        <f>_xlfn.XLOOKUP(ohrm_timesheet_item[[#This Row],[activity_id]],ohrm_project_activity[activity_id],ohrm_project_activity[name],"NF",0,1)</f>
        <v>Staff Augmentation</v>
      </c>
      <c r="L1547" s="5">
        <f>ohrm_timesheet_item[[#This Row],[duration]]/60/60</f>
        <v>6</v>
      </c>
    </row>
    <row r="1548" spans="1:12" x14ac:dyDescent="0.3">
      <c r="A1548">
        <v>379</v>
      </c>
      <c r="C1548">
        <v>1563</v>
      </c>
      <c r="D1548" s="1">
        <v>44984</v>
      </c>
      <c r="E1548">
        <v>18000</v>
      </c>
      <c r="F1548">
        <v>2</v>
      </c>
      <c r="G1548">
        <v>15</v>
      </c>
      <c r="H1548">
        <v>11</v>
      </c>
      <c r="I1548" t="str">
        <f>_xlfn.XLOOKUP(ohrm_timesheet_item[[#This Row],[employee_id]],hs_hr_employee[emp_number],hs_hr_employee[Employee Name],"NF",0,1)</f>
        <v>Gaurav Kokcha</v>
      </c>
      <c r="J1548" t="str">
        <f>_xlfn.XLOOKUP(ohrm_timesheet_item[[#This Row],[project_id]],ohrm_project[project_id],ohrm_project[name],"NF",0,1)</f>
        <v>Z210101-TEQMANTRA-ORG</v>
      </c>
      <c r="K1548" t="str">
        <f>_xlfn.XLOOKUP(ohrm_timesheet_item[[#This Row],[activity_id]],ohrm_project_activity[activity_id],ohrm_project_activity[name],"NF",0,1)</f>
        <v>Training</v>
      </c>
      <c r="L1548" s="5">
        <f>ohrm_timesheet_item[[#This Row],[duration]]/60/60</f>
        <v>5</v>
      </c>
    </row>
    <row r="1549" spans="1:12" x14ac:dyDescent="0.3">
      <c r="A1549">
        <v>379</v>
      </c>
      <c r="C1549">
        <v>1564</v>
      </c>
      <c r="D1549" s="1">
        <v>44985</v>
      </c>
      <c r="E1549">
        <v>10800</v>
      </c>
      <c r="F1549">
        <v>2</v>
      </c>
      <c r="G1549">
        <v>15</v>
      </c>
      <c r="H1549">
        <v>11</v>
      </c>
      <c r="I1549" t="str">
        <f>_xlfn.XLOOKUP(ohrm_timesheet_item[[#This Row],[employee_id]],hs_hr_employee[emp_number],hs_hr_employee[Employee Name],"NF",0,1)</f>
        <v>Gaurav Kokcha</v>
      </c>
      <c r="J1549" t="str">
        <f>_xlfn.XLOOKUP(ohrm_timesheet_item[[#This Row],[project_id]],ohrm_project[project_id],ohrm_project[name],"NF",0,1)</f>
        <v>Z210101-TEQMANTRA-ORG</v>
      </c>
      <c r="K1549" t="str">
        <f>_xlfn.XLOOKUP(ohrm_timesheet_item[[#This Row],[activity_id]],ohrm_project_activity[activity_id],ohrm_project_activity[name],"NF",0,1)</f>
        <v>Training</v>
      </c>
      <c r="L1549" s="5">
        <f>ohrm_timesheet_item[[#This Row],[duration]]/60/60</f>
        <v>3</v>
      </c>
    </row>
    <row r="1550" spans="1:12" x14ac:dyDescent="0.3">
      <c r="A1550">
        <v>382</v>
      </c>
      <c r="B1550" t="s">
        <v>986</v>
      </c>
      <c r="C1550">
        <v>1565</v>
      </c>
      <c r="D1550" s="1">
        <v>44984</v>
      </c>
      <c r="E1550">
        <v>32400</v>
      </c>
      <c r="F1550">
        <v>1</v>
      </c>
      <c r="G1550">
        <v>14</v>
      </c>
      <c r="H1550">
        <v>4</v>
      </c>
      <c r="I1550" t="str">
        <f>_xlfn.XLOOKUP(ohrm_timesheet_item[[#This Row],[employee_id]],hs_hr_employee[emp_number],hs_hr_employee[Employee Name],"NF",0,1)</f>
        <v>Amol Jalda</v>
      </c>
      <c r="J1550" t="str">
        <f>_xlfn.XLOOKUP(ohrm_timesheet_item[[#This Row],[project_id]],ohrm_project[project_id],ohrm_project[name],"NF",0,1)</f>
        <v>C210701-P1 [AMERICANA-Phase1]</v>
      </c>
      <c r="K1550" t="str">
        <f>_xlfn.XLOOKUP(ohrm_timesheet_item[[#This Row],[activity_id]],ohrm_project_activity[activity_id],ohrm_project_activity[name],"NF",0,1)</f>
        <v>Project Management</v>
      </c>
      <c r="L1550" s="5">
        <f>ohrm_timesheet_item[[#This Row],[duration]]/60/60</f>
        <v>9</v>
      </c>
    </row>
    <row r="1551" spans="1:12" x14ac:dyDescent="0.3">
      <c r="A1551">
        <v>382</v>
      </c>
      <c r="B1551" t="s">
        <v>986</v>
      </c>
      <c r="C1551">
        <v>1566</v>
      </c>
      <c r="D1551" s="1">
        <v>44985</v>
      </c>
      <c r="E1551">
        <v>32400</v>
      </c>
      <c r="F1551">
        <v>1</v>
      </c>
      <c r="G1551">
        <v>14</v>
      </c>
      <c r="H1551">
        <v>4</v>
      </c>
      <c r="I1551" t="str">
        <f>_xlfn.XLOOKUP(ohrm_timesheet_item[[#This Row],[employee_id]],hs_hr_employee[emp_number],hs_hr_employee[Employee Name],"NF",0,1)</f>
        <v>Amol Jalda</v>
      </c>
      <c r="J1551" t="str">
        <f>_xlfn.XLOOKUP(ohrm_timesheet_item[[#This Row],[project_id]],ohrm_project[project_id],ohrm_project[name],"NF",0,1)</f>
        <v>C210701-P1 [AMERICANA-Phase1]</v>
      </c>
      <c r="K1551" t="str">
        <f>_xlfn.XLOOKUP(ohrm_timesheet_item[[#This Row],[activity_id]],ohrm_project_activity[activity_id],ohrm_project_activity[name],"NF",0,1)</f>
        <v>Project Management</v>
      </c>
      <c r="L1551" s="5">
        <f>ohrm_timesheet_item[[#This Row],[duration]]/60/60</f>
        <v>9</v>
      </c>
    </row>
    <row r="1552" spans="1:12" x14ac:dyDescent="0.3">
      <c r="A1552">
        <v>382</v>
      </c>
      <c r="B1552" t="s">
        <v>986</v>
      </c>
      <c r="C1552">
        <v>1567</v>
      </c>
      <c r="D1552" s="1">
        <v>44986</v>
      </c>
      <c r="E1552">
        <v>32400</v>
      </c>
      <c r="F1552">
        <v>1</v>
      </c>
      <c r="G1552">
        <v>14</v>
      </c>
      <c r="H1552">
        <v>4</v>
      </c>
      <c r="I1552" t="str">
        <f>_xlfn.XLOOKUP(ohrm_timesheet_item[[#This Row],[employee_id]],hs_hr_employee[emp_number],hs_hr_employee[Employee Name],"NF",0,1)</f>
        <v>Amol Jalda</v>
      </c>
      <c r="J1552" t="str">
        <f>_xlfn.XLOOKUP(ohrm_timesheet_item[[#This Row],[project_id]],ohrm_project[project_id],ohrm_project[name],"NF",0,1)</f>
        <v>C210701-P1 [AMERICANA-Phase1]</v>
      </c>
      <c r="K1552" t="str">
        <f>_xlfn.XLOOKUP(ohrm_timesheet_item[[#This Row],[activity_id]],ohrm_project_activity[activity_id],ohrm_project_activity[name],"NF",0,1)</f>
        <v>Project Management</v>
      </c>
      <c r="L1552" s="5">
        <f>ohrm_timesheet_item[[#This Row],[duration]]/60/60</f>
        <v>9</v>
      </c>
    </row>
    <row r="1553" spans="1:12" x14ac:dyDescent="0.3">
      <c r="A1553">
        <v>382</v>
      </c>
      <c r="B1553" t="s">
        <v>986</v>
      </c>
      <c r="C1553">
        <v>1568</v>
      </c>
      <c r="D1553" s="1">
        <v>44987</v>
      </c>
      <c r="E1553">
        <v>32400</v>
      </c>
      <c r="F1553">
        <v>1</v>
      </c>
      <c r="G1553">
        <v>14</v>
      </c>
      <c r="H1553">
        <v>4</v>
      </c>
      <c r="I1553" t="str">
        <f>_xlfn.XLOOKUP(ohrm_timesheet_item[[#This Row],[employee_id]],hs_hr_employee[emp_number],hs_hr_employee[Employee Name],"NF",0,1)</f>
        <v>Amol Jalda</v>
      </c>
      <c r="J1553" t="str">
        <f>_xlfn.XLOOKUP(ohrm_timesheet_item[[#This Row],[project_id]],ohrm_project[project_id],ohrm_project[name],"NF",0,1)</f>
        <v>C210701-P1 [AMERICANA-Phase1]</v>
      </c>
      <c r="K1553" t="str">
        <f>_xlfn.XLOOKUP(ohrm_timesheet_item[[#This Row],[activity_id]],ohrm_project_activity[activity_id],ohrm_project_activity[name],"NF",0,1)</f>
        <v>Project Management</v>
      </c>
      <c r="L1553" s="5">
        <f>ohrm_timesheet_item[[#This Row],[duration]]/60/60</f>
        <v>9</v>
      </c>
    </row>
    <row r="1554" spans="1:12" x14ac:dyDescent="0.3">
      <c r="A1554">
        <v>382</v>
      </c>
      <c r="B1554" t="s">
        <v>986</v>
      </c>
      <c r="C1554">
        <v>1569</v>
      </c>
      <c r="D1554" s="1">
        <v>44988</v>
      </c>
      <c r="E1554">
        <v>32400</v>
      </c>
      <c r="F1554">
        <v>1</v>
      </c>
      <c r="G1554">
        <v>14</v>
      </c>
      <c r="H1554">
        <v>4</v>
      </c>
      <c r="I1554" t="str">
        <f>_xlfn.XLOOKUP(ohrm_timesheet_item[[#This Row],[employee_id]],hs_hr_employee[emp_number],hs_hr_employee[Employee Name],"NF",0,1)</f>
        <v>Amol Jalda</v>
      </c>
      <c r="J1554" t="str">
        <f>_xlfn.XLOOKUP(ohrm_timesheet_item[[#This Row],[project_id]],ohrm_project[project_id],ohrm_project[name],"NF",0,1)</f>
        <v>C210701-P1 [AMERICANA-Phase1]</v>
      </c>
      <c r="K1554" t="str">
        <f>_xlfn.XLOOKUP(ohrm_timesheet_item[[#This Row],[activity_id]],ohrm_project_activity[activity_id],ohrm_project_activity[name],"NF",0,1)</f>
        <v>Project Management</v>
      </c>
      <c r="L1554" s="5">
        <f>ohrm_timesheet_item[[#This Row],[duration]]/60/60</f>
        <v>9</v>
      </c>
    </row>
    <row r="1555" spans="1:12" x14ac:dyDescent="0.3">
      <c r="A1555">
        <v>346</v>
      </c>
      <c r="C1555">
        <v>1570</v>
      </c>
      <c r="D1555" s="1">
        <v>44956</v>
      </c>
      <c r="E1555">
        <v>32400</v>
      </c>
      <c r="F1555">
        <v>2</v>
      </c>
      <c r="G1555">
        <v>7</v>
      </c>
      <c r="H1555">
        <v>58</v>
      </c>
      <c r="I1555" t="str">
        <f>_xlfn.XLOOKUP(ohrm_timesheet_item[[#This Row],[employee_id]],hs_hr_employee[emp_number],hs_hr_employee[Employee Name],"NF",0,1)</f>
        <v>Shekhar Sharma</v>
      </c>
      <c r="J1555" t="str">
        <f>_xlfn.XLOOKUP(ohrm_timesheet_item[[#This Row],[project_id]],ohrm_project[project_id],ohrm_project[name],"NF",0,1)</f>
        <v>Z210101-TEQMANTRA-ORG</v>
      </c>
      <c r="K1555" t="str">
        <f>_xlfn.XLOOKUP(ohrm_timesheet_item[[#This Row],[activity_id]],ohrm_project_activity[activity_id],ohrm_project_activity[name],"NF",0,1)</f>
        <v>Staff Augmentation</v>
      </c>
      <c r="L1555" s="5">
        <f>ohrm_timesheet_item[[#This Row],[duration]]/60/60</f>
        <v>9</v>
      </c>
    </row>
    <row r="1556" spans="1:12" x14ac:dyDescent="0.3">
      <c r="A1556">
        <v>346</v>
      </c>
      <c r="C1556">
        <v>1571</v>
      </c>
      <c r="D1556" s="1">
        <v>44957</v>
      </c>
      <c r="E1556">
        <v>32400</v>
      </c>
      <c r="F1556">
        <v>2</v>
      </c>
      <c r="G1556">
        <v>7</v>
      </c>
      <c r="H1556">
        <v>58</v>
      </c>
      <c r="I1556" t="str">
        <f>_xlfn.XLOOKUP(ohrm_timesheet_item[[#This Row],[employee_id]],hs_hr_employee[emp_number],hs_hr_employee[Employee Name],"NF",0,1)</f>
        <v>Shekhar Sharma</v>
      </c>
      <c r="J1556" t="str">
        <f>_xlfn.XLOOKUP(ohrm_timesheet_item[[#This Row],[project_id]],ohrm_project[project_id],ohrm_project[name],"NF",0,1)</f>
        <v>Z210101-TEQMANTRA-ORG</v>
      </c>
      <c r="K1556" t="str">
        <f>_xlfn.XLOOKUP(ohrm_timesheet_item[[#This Row],[activity_id]],ohrm_project_activity[activity_id],ohrm_project_activity[name],"NF",0,1)</f>
        <v>Staff Augmentation</v>
      </c>
      <c r="L1556" s="5">
        <f>ohrm_timesheet_item[[#This Row],[duration]]/60/60</f>
        <v>9</v>
      </c>
    </row>
    <row r="1557" spans="1:12" x14ac:dyDescent="0.3">
      <c r="A1557">
        <v>346</v>
      </c>
      <c r="C1557">
        <v>1572</v>
      </c>
      <c r="D1557" s="1">
        <v>44958</v>
      </c>
      <c r="E1557">
        <v>32400</v>
      </c>
      <c r="F1557">
        <v>2</v>
      </c>
      <c r="G1557">
        <v>7</v>
      </c>
      <c r="H1557">
        <v>58</v>
      </c>
      <c r="I1557" t="str">
        <f>_xlfn.XLOOKUP(ohrm_timesheet_item[[#This Row],[employee_id]],hs_hr_employee[emp_number],hs_hr_employee[Employee Name],"NF",0,1)</f>
        <v>Shekhar Sharma</v>
      </c>
      <c r="J1557" t="str">
        <f>_xlfn.XLOOKUP(ohrm_timesheet_item[[#This Row],[project_id]],ohrm_project[project_id],ohrm_project[name],"NF",0,1)</f>
        <v>Z210101-TEQMANTRA-ORG</v>
      </c>
      <c r="K1557" t="str">
        <f>_xlfn.XLOOKUP(ohrm_timesheet_item[[#This Row],[activity_id]],ohrm_project_activity[activity_id],ohrm_project_activity[name],"NF",0,1)</f>
        <v>Staff Augmentation</v>
      </c>
      <c r="L1557" s="5">
        <f>ohrm_timesheet_item[[#This Row],[duration]]/60/60</f>
        <v>9</v>
      </c>
    </row>
    <row r="1558" spans="1:12" x14ac:dyDescent="0.3">
      <c r="A1558">
        <v>346</v>
      </c>
      <c r="C1558">
        <v>1573</v>
      </c>
      <c r="D1558" s="1">
        <v>44959</v>
      </c>
      <c r="E1558">
        <v>32400</v>
      </c>
      <c r="F1558">
        <v>2</v>
      </c>
      <c r="G1558">
        <v>7</v>
      </c>
      <c r="H1558">
        <v>58</v>
      </c>
      <c r="I1558" t="str">
        <f>_xlfn.XLOOKUP(ohrm_timesheet_item[[#This Row],[employee_id]],hs_hr_employee[emp_number],hs_hr_employee[Employee Name],"NF",0,1)</f>
        <v>Shekhar Sharma</v>
      </c>
      <c r="J1558" t="str">
        <f>_xlfn.XLOOKUP(ohrm_timesheet_item[[#This Row],[project_id]],ohrm_project[project_id],ohrm_project[name],"NF",0,1)</f>
        <v>Z210101-TEQMANTRA-ORG</v>
      </c>
      <c r="K1558" t="str">
        <f>_xlfn.XLOOKUP(ohrm_timesheet_item[[#This Row],[activity_id]],ohrm_project_activity[activity_id],ohrm_project_activity[name],"NF",0,1)</f>
        <v>Staff Augmentation</v>
      </c>
      <c r="L1558" s="5">
        <f>ohrm_timesheet_item[[#This Row],[duration]]/60/60</f>
        <v>9</v>
      </c>
    </row>
    <row r="1559" spans="1:12" x14ac:dyDescent="0.3">
      <c r="A1559">
        <v>346</v>
      </c>
      <c r="C1559">
        <v>1574</v>
      </c>
      <c r="D1559" s="1">
        <v>44960</v>
      </c>
      <c r="E1559">
        <v>32400</v>
      </c>
      <c r="F1559">
        <v>2</v>
      </c>
      <c r="G1559">
        <v>7</v>
      </c>
      <c r="H1559">
        <v>58</v>
      </c>
      <c r="I1559" t="str">
        <f>_xlfn.XLOOKUP(ohrm_timesheet_item[[#This Row],[employee_id]],hs_hr_employee[emp_number],hs_hr_employee[Employee Name],"NF",0,1)</f>
        <v>Shekhar Sharma</v>
      </c>
      <c r="J1559" t="str">
        <f>_xlfn.XLOOKUP(ohrm_timesheet_item[[#This Row],[project_id]],ohrm_project[project_id],ohrm_project[name],"NF",0,1)</f>
        <v>Z210101-TEQMANTRA-ORG</v>
      </c>
      <c r="K1559" t="str">
        <f>_xlfn.XLOOKUP(ohrm_timesheet_item[[#This Row],[activity_id]],ohrm_project_activity[activity_id],ohrm_project_activity[name],"NF",0,1)</f>
        <v>Staff Augmentation</v>
      </c>
      <c r="L1559" s="5">
        <f>ohrm_timesheet_item[[#This Row],[duration]]/60/60</f>
        <v>9</v>
      </c>
    </row>
    <row r="1560" spans="1:12" x14ac:dyDescent="0.3">
      <c r="A1560">
        <v>383</v>
      </c>
      <c r="C1560">
        <v>1575</v>
      </c>
      <c r="D1560" s="1">
        <v>44963</v>
      </c>
      <c r="E1560">
        <v>32400</v>
      </c>
      <c r="F1560">
        <v>6</v>
      </c>
      <c r="G1560">
        <v>7</v>
      </c>
      <c r="H1560">
        <v>54</v>
      </c>
      <c r="I1560" t="str">
        <f>_xlfn.XLOOKUP(ohrm_timesheet_item[[#This Row],[employee_id]],hs_hr_employee[emp_number],hs_hr_employee[Employee Name],"NF",0,1)</f>
        <v>Shekhar Sharma</v>
      </c>
      <c r="J1560" t="str">
        <f>_xlfn.XLOOKUP(ohrm_timesheet_item[[#This Row],[project_id]],ohrm_project[project_id],ohrm_project[name],"NF",0,1)</f>
        <v>C210701-P2 [AMERICANA-Phase2]</v>
      </c>
      <c r="K1560" t="str">
        <f>_xlfn.XLOOKUP(ohrm_timesheet_item[[#This Row],[activity_id]],ohrm_project_activity[activity_id],ohrm_project_activity[name],"NF",0,1)</f>
        <v>Development</v>
      </c>
      <c r="L1560" s="5">
        <f>ohrm_timesheet_item[[#This Row],[duration]]/60/60</f>
        <v>9</v>
      </c>
    </row>
    <row r="1561" spans="1:12" x14ac:dyDescent="0.3">
      <c r="A1561">
        <v>383</v>
      </c>
      <c r="C1561">
        <v>1576</v>
      </c>
      <c r="D1561" s="1">
        <v>44964</v>
      </c>
      <c r="E1561">
        <v>32400</v>
      </c>
      <c r="F1561">
        <v>6</v>
      </c>
      <c r="G1561">
        <v>7</v>
      </c>
      <c r="H1561">
        <v>54</v>
      </c>
      <c r="I1561" t="str">
        <f>_xlfn.XLOOKUP(ohrm_timesheet_item[[#This Row],[employee_id]],hs_hr_employee[emp_number],hs_hr_employee[Employee Name],"NF",0,1)</f>
        <v>Shekhar Sharma</v>
      </c>
      <c r="J1561" t="str">
        <f>_xlfn.XLOOKUP(ohrm_timesheet_item[[#This Row],[project_id]],ohrm_project[project_id],ohrm_project[name],"NF",0,1)</f>
        <v>C210701-P2 [AMERICANA-Phase2]</v>
      </c>
      <c r="K1561" t="str">
        <f>_xlfn.XLOOKUP(ohrm_timesheet_item[[#This Row],[activity_id]],ohrm_project_activity[activity_id],ohrm_project_activity[name],"NF",0,1)</f>
        <v>Development</v>
      </c>
      <c r="L1561" s="5">
        <f>ohrm_timesheet_item[[#This Row],[duration]]/60/60</f>
        <v>9</v>
      </c>
    </row>
    <row r="1562" spans="1:12" x14ac:dyDescent="0.3">
      <c r="A1562">
        <v>383</v>
      </c>
      <c r="C1562">
        <v>1577</v>
      </c>
      <c r="D1562" s="1">
        <v>44965</v>
      </c>
      <c r="E1562">
        <v>32400</v>
      </c>
      <c r="F1562">
        <v>6</v>
      </c>
      <c r="G1562">
        <v>7</v>
      </c>
      <c r="H1562">
        <v>54</v>
      </c>
      <c r="I1562" t="str">
        <f>_xlfn.XLOOKUP(ohrm_timesheet_item[[#This Row],[employee_id]],hs_hr_employee[emp_number],hs_hr_employee[Employee Name],"NF",0,1)</f>
        <v>Shekhar Sharma</v>
      </c>
      <c r="J1562" t="str">
        <f>_xlfn.XLOOKUP(ohrm_timesheet_item[[#This Row],[project_id]],ohrm_project[project_id],ohrm_project[name],"NF",0,1)</f>
        <v>C210701-P2 [AMERICANA-Phase2]</v>
      </c>
      <c r="K1562" t="str">
        <f>_xlfn.XLOOKUP(ohrm_timesheet_item[[#This Row],[activity_id]],ohrm_project_activity[activity_id],ohrm_project_activity[name],"NF",0,1)</f>
        <v>Development</v>
      </c>
      <c r="L1562" s="5">
        <f>ohrm_timesheet_item[[#This Row],[duration]]/60/60</f>
        <v>9</v>
      </c>
    </row>
    <row r="1563" spans="1:12" x14ac:dyDescent="0.3">
      <c r="A1563">
        <v>383</v>
      </c>
      <c r="C1563">
        <v>1578</v>
      </c>
      <c r="D1563" s="1">
        <v>44966</v>
      </c>
      <c r="E1563">
        <v>32400</v>
      </c>
      <c r="F1563">
        <v>6</v>
      </c>
      <c r="G1563">
        <v>7</v>
      </c>
      <c r="H1563">
        <v>54</v>
      </c>
      <c r="I1563" t="str">
        <f>_xlfn.XLOOKUP(ohrm_timesheet_item[[#This Row],[employee_id]],hs_hr_employee[emp_number],hs_hr_employee[Employee Name],"NF",0,1)</f>
        <v>Shekhar Sharma</v>
      </c>
      <c r="J1563" t="str">
        <f>_xlfn.XLOOKUP(ohrm_timesheet_item[[#This Row],[project_id]],ohrm_project[project_id],ohrm_project[name],"NF",0,1)</f>
        <v>C210701-P2 [AMERICANA-Phase2]</v>
      </c>
      <c r="K1563" t="str">
        <f>_xlfn.XLOOKUP(ohrm_timesheet_item[[#This Row],[activity_id]],ohrm_project_activity[activity_id],ohrm_project_activity[name],"NF",0,1)</f>
        <v>Development</v>
      </c>
      <c r="L1563" s="5">
        <f>ohrm_timesheet_item[[#This Row],[duration]]/60/60</f>
        <v>9</v>
      </c>
    </row>
    <row r="1564" spans="1:12" x14ac:dyDescent="0.3">
      <c r="A1564">
        <v>383</v>
      </c>
      <c r="C1564">
        <v>1579</v>
      </c>
      <c r="D1564" s="1">
        <v>44967</v>
      </c>
      <c r="E1564">
        <v>32400</v>
      </c>
      <c r="F1564">
        <v>6</v>
      </c>
      <c r="G1564">
        <v>7</v>
      </c>
      <c r="H1564">
        <v>54</v>
      </c>
      <c r="I1564" t="str">
        <f>_xlfn.XLOOKUP(ohrm_timesheet_item[[#This Row],[employee_id]],hs_hr_employee[emp_number],hs_hr_employee[Employee Name],"NF",0,1)</f>
        <v>Shekhar Sharma</v>
      </c>
      <c r="J1564" t="str">
        <f>_xlfn.XLOOKUP(ohrm_timesheet_item[[#This Row],[project_id]],ohrm_project[project_id],ohrm_project[name],"NF",0,1)</f>
        <v>C210701-P2 [AMERICANA-Phase2]</v>
      </c>
      <c r="K1564" t="str">
        <f>_xlfn.XLOOKUP(ohrm_timesheet_item[[#This Row],[activity_id]],ohrm_project_activity[activity_id],ohrm_project_activity[name],"NF",0,1)</f>
        <v>Development</v>
      </c>
      <c r="L1564" s="5">
        <f>ohrm_timesheet_item[[#This Row],[duration]]/60/60</f>
        <v>9</v>
      </c>
    </row>
    <row r="1565" spans="1:12" x14ac:dyDescent="0.3">
      <c r="A1565">
        <v>376</v>
      </c>
      <c r="B1565" t="s">
        <v>987</v>
      </c>
      <c r="C1565">
        <v>1580</v>
      </c>
      <c r="D1565" s="1">
        <v>44984</v>
      </c>
      <c r="E1565">
        <v>32400</v>
      </c>
      <c r="F1565">
        <v>6</v>
      </c>
      <c r="G1565">
        <v>100001</v>
      </c>
      <c r="H1565">
        <v>54</v>
      </c>
      <c r="I1565" t="str">
        <f>_xlfn.XLOOKUP(ohrm_timesheet_item[[#This Row],[employee_id]],hs_hr_employee[emp_number],hs_hr_employee[Employee Name],"NF",0,1)</f>
        <v>Dinesh Agrawal</v>
      </c>
      <c r="J1565" t="str">
        <f>_xlfn.XLOOKUP(ohrm_timesheet_item[[#This Row],[project_id]],ohrm_project[project_id],ohrm_project[name],"NF",0,1)</f>
        <v>C210701-P2 [AMERICANA-Phase2]</v>
      </c>
      <c r="K1565" t="str">
        <f>_xlfn.XLOOKUP(ohrm_timesheet_item[[#This Row],[activity_id]],ohrm_project_activity[activity_id],ohrm_project_activity[name],"NF",0,1)</f>
        <v>Development</v>
      </c>
      <c r="L1565" s="5">
        <f>ohrm_timesheet_item[[#This Row],[duration]]/60/60</f>
        <v>9</v>
      </c>
    </row>
    <row r="1566" spans="1:12" x14ac:dyDescent="0.3">
      <c r="A1566">
        <v>376</v>
      </c>
      <c r="B1566" t="s">
        <v>988</v>
      </c>
      <c r="C1566">
        <v>1581</v>
      </c>
      <c r="D1566" s="1">
        <v>44985</v>
      </c>
      <c r="E1566">
        <v>32400</v>
      </c>
      <c r="F1566">
        <v>6</v>
      </c>
      <c r="G1566">
        <v>100001</v>
      </c>
      <c r="H1566">
        <v>54</v>
      </c>
      <c r="I1566" t="str">
        <f>_xlfn.XLOOKUP(ohrm_timesheet_item[[#This Row],[employee_id]],hs_hr_employee[emp_number],hs_hr_employee[Employee Name],"NF",0,1)</f>
        <v>Dinesh Agrawal</v>
      </c>
      <c r="J1566" t="str">
        <f>_xlfn.XLOOKUP(ohrm_timesheet_item[[#This Row],[project_id]],ohrm_project[project_id],ohrm_project[name],"NF",0,1)</f>
        <v>C210701-P2 [AMERICANA-Phase2]</v>
      </c>
      <c r="K1566" t="str">
        <f>_xlfn.XLOOKUP(ohrm_timesheet_item[[#This Row],[activity_id]],ohrm_project_activity[activity_id],ohrm_project_activity[name],"NF",0,1)</f>
        <v>Development</v>
      </c>
      <c r="L1566" s="5">
        <f>ohrm_timesheet_item[[#This Row],[duration]]/60/60</f>
        <v>9</v>
      </c>
    </row>
    <row r="1567" spans="1:12" x14ac:dyDescent="0.3">
      <c r="A1567">
        <v>376</v>
      </c>
      <c r="B1567" t="s">
        <v>989</v>
      </c>
      <c r="C1567">
        <v>1582</v>
      </c>
      <c r="D1567" s="1">
        <v>44986</v>
      </c>
      <c r="E1567">
        <v>32400</v>
      </c>
      <c r="F1567">
        <v>6</v>
      </c>
      <c r="G1567">
        <v>100001</v>
      </c>
      <c r="H1567">
        <v>54</v>
      </c>
      <c r="I1567" t="str">
        <f>_xlfn.XLOOKUP(ohrm_timesheet_item[[#This Row],[employee_id]],hs_hr_employee[emp_number],hs_hr_employee[Employee Name],"NF",0,1)</f>
        <v>Dinesh Agrawal</v>
      </c>
      <c r="J1567" t="str">
        <f>_xlfn.XLOOKUP(ohrm_timesheet_item[[#This Row],[project_id]],ohrm_project[project_id],ohrm_project[name],"NF",0,1)</f>
        <v>C210701-P2 [AMERICANA-Phase2]</v>
      </c>
      <c r="K1567" t="str">
        <f>_xlfn.XLOOKUP(ohrm_timesheet_item[[#This Row],[activity_id]],ohrm_project_activity[activity_id],ohrm_project_activity[name],"NF",0,1)</f>
        <v>Development</v>
      </c>
      <c r="L1567" s="5">
        <f>ohrm_timesheet_item[[#This Row],[duration]]/60/60</f>
        <v>9</v>
      </c>
    </row>
    <row r="1568" spans="1:12" x14ac:dyDescent="0.3">
      <c r="A1568">
        <v>376</v>
      </c>
      <c r="B1568" t="s">
        <v>990</v>
      </c>
      <c r="C1568">
        <v>1583</v>
      </c>
      <c r="D1568" s="1">
        <v>44987</v>
      </c>
      <c r="E1568">
        <v>32400</v>
      </c>
      <c r="F1568">
        <v>6</v>
      </c>
      <c r="G1568">
        <v>100001</v>
      </c>
      <c r="H1568">
        <v>54</v>
      </c>
      <c r="I1568" t="str">
        <f>_xlfn.XLOOKUP(ohrm_timesheet_item[[#This Row],[employee_id]],hs_hr_employee[emp_number],hs_hr_employee[Employee Name],"NF",0,1)</f>
        <v>Dinesh Agrawal</v>
      </c>
      <c r="J1568" t="str">
        <f>_xlfn.XLOOKUP(ohrm_timesheet_item[[#This Row],[project_id]],ohrm_project[project_id],ohrm_project[name],"NF",0,1)</f>
        <v>C210701-P2 [AMERICANA-Phase2]</v>
      </c>
      <c r="K1568" t="str">
        <f>_xlfn.XLOOKUP(ohrm_timesheet_item[[#This Row],[activity_id]],ohrm_project_activity[activity_id],ohrm_project_activity[name],"NF",0,1)</f>
        <v>Development</v>
      </c>
      <c r="L1568" s="5">
        <f>ohrm_timesheet_item[[#This Row],[duration]]/60/60</f>
        <v>9</v>
      </c>
    </row>
    <row r="1569" spans="1:12" x14ac:dyDescent="0.3">
      <c r="A1569">
        <v>379</v>
      </c>
      <c r="C1569">
        <v>1584</v>
      </c>
      <c r="D1569" s="1">
        <v>44986</v>
      </c>
      <c r="E1569">
        <v>7200</v>
      </c>
      <c r="F1569">
        <v>2</v>
      </c>
      <c r="G1569">
        <v>15</v>
      </c>
      <c r="H1569">
        <v>58</v>
      </c>
      <c r="I1569" t="str">
        <f>_xlfn.XLOOKUP(ohrm_timesheet_item[[#This Row],[employee_id]],hs_hr_employee[emp_number],hs_hr_employee[Employee Name],"NF",0,1)</f>
        <v>Gaurav Kokcha</v>
      </c>
      <c r="J1569" t="str">
        <f>_xlfn.XLOOKUP(ohrm_timesheet_item[[#This Row],[project_id]],ohrm_project[project_id],ohrm_project[name],"NF",0,1)</f>
        <v>Z210101-TEQMANTRA-ORG</v>
      </c>
      <c r="K1569" t="str">
        <f>_xlfn.XLOOKUP(ohrm_timesheet_item[[#This Row],[activity_id]],ohrm_project_activity[activity_id],ohrm_project_activity[name],"NF",0,1)</f>
        <v>Staff Augmentation</v>
      </c>
      <c r="L1569" s="5">
        <f>ohrm_timesheet_item[[#This Row],[duration]]/60/60</f>
        <v>2</v>
      </c>
    </row>
    <row r="1570" spans="1:12" x14ac:dyDescent="0.3">
      <c r="A1570">
        <v>379</v>
      </c>
      <c r="C1570">
        <v>1585</v>
      </c>
      <c r="D1570" s="1">
        <v>44987</v>
      </c>
      <c r="E1570">
        <v>10800</v>
      </c>
      <c r="F1570">
        <v>2</v>
      </c>
      <c r="G1570">
        <v>15</v>
      </c>
      <c r="H1570">
        <v>58</v>
      </c>
      <c r="I1570" t="str">
        <f>_xlfn.XLOOKUP(ohrm_timesheet_item[[#This Row],[employee_id]],hs_hr_employee[emp_number],hs_hr_employee[Employee Name],"NF",0,1)</f>
        <v>Gaurav Kokcha</v>
      </c>
      <c r="J1570" t="str">
        <f>_xlfn.XLOOKUP(ohrm_timesheet_item[[#This Row],[project_id]],ohrm_project[project_id],ohrm_project[name],"NF",0,1)</f>
        <v>Z210101-TEQMANTRA-ORG</v>
      </c>
      <c r="K1570" t="str">
        <f>_xlfn.XLOOKUP(ohrm_timesheet_item[[#This Row],[activity_id]],ohrm_project_activity[activity_id],ohrm_project_activity[name],"NF",0,1)</f>
        <v>Staff Augmentation</v>
      </c>
      <c r="L1570" s="5">
        <f>ohrm_timesheet_item[[#This Row],[duration]]/60/60</f>
        <v>3</v>
      </c>
    </row>
    <row r="1571" spans="1:12" x14ac:dyDescent="0.3">
      <c r="A1571">
        <v>379</v>
      </c>
      <c r="C1571">
        <v>1586</v>
      </c>
      <c r="D1571" s="1">
        <v>44988</v>
      </c>
      <c r="E1571">
        <v>14400</v>
      </c>
      <c r="F1571">
        <v>2</v>
      </c>
      <c r="G1571">
        <v>15</v>
      </c>
      <c r="H1571">
        <v>58</v>
      </c>
      <c r="I1571" t="str">
        <f>_xlfn.XLOOKUP(ohrm_timesheet_item[[#This Row],[employee_id]],hs_hr_employee[emp_number],hs_hr_employee[Employee Name],"NF",0,1)</f>
        <v>Gaurav Kokcha</v>
      </c>
      <c r="J1571" t="str">
        <f>_xlfn.XLOOKUP(ohrm_timesheet_item[[#This Row],[project_id]],ohrm_project[project_id],ohrm_project[name],"NF",0,1)</f>
        <v>Z210101-TEQMANTRA-ORG</v>
      </c>
      <c r="K1571" t="str">
        <f>_xlfn.XLOOKUP(ohrm_timesheet_item[[#This Row],[activity_id]],ohrm_project_activity[activity_id],ohrm_project_activity[name],"NF",0,1)</f>
        <v>Staff Augmentation</v>
      </c>
      <c r="L1571" s="5">
        <f>ohrm_timesheet_item[[#This Row],[duration]]/60/60</f>
        <v>4</v>
      </c>
    </row>
    <row r="1572" spans="1:12" x14ac:dyDescent="0.3">
      <c r="A1572">
        <v>379</v>
      </c>
      <c r="C1572">
        <v>1587</v>
      </c>
      <c r="D1572" s="1">
        <v>44986</v>
      </c>
      <c r="E1572">
        <v>25200</v>
      </c>
      <c r="F1572">
        <v>2</v>
      </c>
      <c r="G1572">
        <v>15</v>
      </c>
      <c r="H1572">
        <v>11</v>
      </c>
      <c r="I1572" t="str">
        <f>_xlfn.XLOOKUP(ohrm_timesheet_item[[#This Row],[employee_id]],hs_hr_employee[emp_number],hs_hr_employee[Employee Name],"NF",0,1)</f>
        <v>Gaurav Kokcha</v>
      </c>
      <c r="J1572" t="str">
        <f>_xlfn.XLOOKUP(ohrm_timesheet_item[[#This Row],[project_id]],ohrm_project[project_id],ohrm_project[name],"NF",0,1)</f>
        <v>Z210101-TEQMANTRA-ORG</v>
      </c>
      <c r="K1572" t="str">
        <f>_xlfn.XLOOKUP(ohrm_timesheet_item[[#This Row],[activity_id]],ohrm_project_activity[activity_id],ohrm_project_activity[name],"NF",0,1)</f>
        <v>Training</v>
      </c>
      <c r="L1572" s="5">
        <f>ohrm_timesheet_item[[#This Row],[duration]]/60/60</f>
        <v>7</v>
      </c>
    </row>
    <row r="1573" spans="1:12" x14ac:dyDescent="0.3">
      <c r="A1573">
        <v>379</v>
      </c>
      <c r="C1573">
        <v>1588</v>
      </c>
      <c r="D1573" s="1">
        <v>44987</v>
      </c>
      <c r="E1573">
        <v>21600</v>
      </c>
      <c r="F1573">
        <v>2</v>
      </c>
      <c r="G1573">
        <v>15</v>
      </c>
      <c r="H1573">
        <v>11</v>
      </c>
      <c r="I1573" t="str">
        <f>_xlfn.XLOOKUP(ohrm_timesheet_item[[#This Row],[employee_id]],hs_hr_employee[emp_number],hs_hr_employee[Employee Name],"NF",0,1)</f>
        <v>Gaurav Kokcha</v>
      </c>
      <c r="J1573" t="str">
        <f>_xlfn.XLOOKUP(ohrm_timesheet_item[[#This Row],[project_id]],ohrm_project[project_id],ohrm_project[name],"NF",0,1)</f>
        <v>Z210101-TEQMANTRA-ORG</v>
      </c>
      <c r="K1573" t="str">
        <f>_xlfn.XLOOKUP(ohrm_timesheet_item[[#This Row],[activity_id]],ohrm_project_activity[activity_id],ohrm_project_activity[name],"NF",0,1)</f>
        <v>Training</v>
      </c>
      <c r="L1573" s="5">
        <f>ohrm_timesheet_item[[#This Row],[duration]]/60/60</f>
        <v>6</v>
      </c>
    </row>
    <row r="1574" spans="1:12" x14ac:dyDescent="0.3">
      <c r="A1574">
        <v>379</v>
      </c>
      <c r="C1574">
        <v>1589</v>
      </c>
      <c r="D1574" s="1">
        <v>44988</v>
      </c>
      <c r="E1574">
        <v>18000</v>
      </c>
      <c r="F1574">
        <v>2</v>
      </c>
      <c r="G1574">
        <v>15</v>
      </c>
      <c r="H1574">
        <v>11</v>
      </c>
      <c r="I1574" t="str">
        <f>_xlfn.XLOOKUP(ohrm_timesheet_item[[#This Row],[employee_id]],hs_hr_employee[emp_number],hs_hr_employee[Employee Name],"NF",0,1)</f>
        <v>Gaurav Kokcha</v>
      </c>
      <c r="J1574" t="str">
        <f>_xlfn.XLOOKUP(ohrm_timesheet_item[[#This Row],[project_id]],ohrm_project[project_id],ohrm_project[name],"NF",0,1)</f>
        <v>Z210101-TEQMANTRA-ORG</v>
      </c>
      <c r="K1574" t="str">
        <f>_xlfn.XLOOKUP(ohrm_timesheet_item[[#This Row],[activity_id]],ohrm_project_activity[activity_id],ohrm_project_activity[name],"NF",0,1)</f>
        <v>Training</v>
      </c>
      <c r="L1574" s="5">
        <f>ohrm_timesheet_item[[#This Row],[duration]]/60/60</f>
        <v>5</v>
      </c>
    </row>
    <row r="1575" spans="1:12" x14ac:dyDescent="0.3">
      <c r="A1575">
        <v>384</v>
      </c>
      <c r="C1575">
        <v>1590</v>
      </c>
      <c r="D1575" s="1">
        <v>44970</v>
      </c>
      <c r="E1575">
        <v>32400</v>
      </c>
      <c r="F1575">
        <v>6</v>
      </c>
      <c r="G1575">
        <v>7</v>
      </c>
      <c r="H1575">
        <v>54</v>
      </c>
      <c r="I1575" t="str">
        <f>_xlfn.XLOOKUP(ohrm_timesheet_item[[#This Row],[employee_id]],hs_hr_employee[emp_number],hs_hr_employee[Employee Name],"NF",0,1)</f>
        <v>Shekhar Sharma</v>
      </c>
      <c r="J1575" t="str">
        <f>_xlfn.XLOOKUP(ohrm_timesheet_item[[#This Row],[project_id]],ohrm_project[project_id],ohrm_project[name],"NF",0,1)</f>
        <v>C210701-P2 [AMERICANA-Phase2]</v>
      </c>
      <c r="K1575" t="str">
        <f>_xlfn.XLOOKUP(ohrm_timesheet_item[[#This Row],[activity_id]],ohrm_project_activity[activity_id],ohrm_project_activity[name],"NF",0,1)</f>
        <v>Development</v>
      </c>
      <c r="L1575" s="5">
        <f>ohrm_timesheet_item[[#This Row],[duration]]/60/60</f>
        <v>9</v>
      </c>
    </row>
    <row r="1576" spans="1:12" x14ac:dyDescent="0.3">
      <c r="A1576">
        <v>384</v>
      </c>
      <c r="C1576">
        <v>1591</v>
      </c>
      <c r="D1576" s="1">
        <v>44971</v>
      </c>
      <c r="E1576">
        <v>32400</v>
      </c>
      <c r="F1576">
        <v>6</v>
      </c>
      <c r="G1576">
        <v>7</v>
      </c>
      <c r="H1576">
        <v>54</v>
      </c>
      <c r="I1576" t="str">
        <f>_xlfn.XLOOKUP(ohrm_timesheet_item[[#This Row],[employee_id]],hs_hr_employee[emp_number],hs_hr_employee[Employee Name],"NF",0,1)</f>
        <v>Shekhar Sharma</v>
      </c>
      <c r="J1576" t="str">
        <f>_xlfn.XLOOKUP(ohrm_timesheet_item[[#This Row],[project_id]],ohrm_project[project_id],ohrm_project[name],"NF",0,1)</f>
        <v>C210701-P2 [AMERICANA-Phase2]</v>
      </c>
      <c r="K1576" t="str">
        <f>_xlfn.XLOOKUP(ohrm_timesheet_item[[#This Row],[activity_id]],ohrm_project_activity[activity_id],ohrm_project_activity[name],"NF",0,1)</f>
        <v>Development</v>
      </c>
      <c r="L1576" s="5">
        <f>ohrm_timesheet_item[[#This Row],[duration]]/60/60</f>
        <v>9</v>
      </c>
    </row>
    <row r="1577" spans="1:12" x14ac:dyDescent="0.3">
      <c r="A1577">
        <v>384</v>
      </c>
      <c r="C1577">
        <v>1592</v>
      </c>
      <c r="D1577" s="1">
        <v>44972</v>
      </c>
      <c r="E1577">
        <v>32400</v>
      </c>
      <c r="F1577">
        <v>6</v>
      </c>
      <c r="G1577">
        <v>7</v>
      </c>
      <c r="H1577">
        <v>54</v>
      </c>
      <c r="I1577" t="str">
        <f>_xlfn.XLOOKUP(ohrm_timesheet_item[[#This Row],[employee_id]],hs_hr_employee[emp_number],hs_hr_employee[Employee Name],"NF",0,1)</f>
        <v>Shekhar Sharma</v>
      </c>
      <c r="J1577" t="str">
        <f>_xlfn.XLOOKUP(ohrm_timesheet_item[[#This Row],[project_id]],ohrm_project[project_id],ohrm_project[name],"NF",0,1)</f>
        <v>C210701-P2 [AMERICANA-Phase2]</v>
      </c>
      <c r="K1577" t="str">
        <f>_xlfn.XLOOKUP(ohrm_timesheet_item[[#This Row],[activity_id]],ohrm_project_activity[activity_id],ohrm_project_activity[name],"NF",0,1)</f>
        <v>Development</v>
      </c>
      <c r="L1577" s="5">
        <f>ohrm_timesheet_item[[#This Row],[duration]]/60/60</f>
        <v>9</v>
      </c>
    </row>
    <row r="1578" spans="1:12" x14ac:dyDescent="0.3">
      <c r="A1578">
        <v>384</v>
      </c>
      <c r="C1578">
        <v>1593</v>
      </c>
      <c r="D1578" s="1">
        <v>44973</v>
      </c>
      <c r="E1578">
        <v>32400</v>
      </c>
      <c r="F1578">
        <v>6</v>
      </c>
      <c r="G1578">
        <v>7</v>
      </c>
      <c r="H1578">
        <v>54</v>
      </c>
      <c r="I1578" t="str">
        <f>_xlfn.XLOOKUP(ohrm_timesheet_item[[#This Row],[employee_id]],hs_hr_employee[emp_number],hs_hr_employee[Employee Name],"NF",0,1)</f>
        <v>Shekhar Sharma</v>
      </c>
      <c r="J1578" t="str">
        <f>_xlfn.XLOOKUP(ohrm_timesheet_item[[#This Row],[project_id]],ohrm_project[project_id],ohrm_project[name],"NF",0,1)</f>
        <v>C210701-P2 [AMERICANA-Phase2]</v>
      </c>
      <c r="K1578" t="str">
        <f>_xlfn.XLOOKUP(ohrm_timesheet_item[[#This Row],[activity_id]],ohrm_project_activity[activity_id],ohrm_project_activity[name],"NF",0,1)</f>
        <v>Development</v>
      </c>
      <c r="L1578" s="5">
        <f>ohrm_timesheet_item[[#This Row],[duration]]/60/60</f>
        <v>9</v>
      </c>
    </row>
    <row r="1579" spans="1:12" x14ac:dyDescent="0.3">
      <c r="A1579">
        <v>384</v>
      </c>
      <c r="C1579">
        <v>1594</v>
      </c>
      <c r="D1579" s="1">
        <v>44974</v>
      </c>
      <c r="E1579">
        <v>32400</v>
      </c>
      <c r="F1579">
        <v>6</v>
      </c>
      <c r="G1579">
        <v>7</v>
      </c>
      <c r="H1579">
        <v>54</v>
      </c>
      <c r="I1579" t="str">
        <f>_xlfn.XLOOKUP(ohrm_timesheet_item[[#This Row],[employee_id]],hs_hr_employee[emp_number],hs_hr_employee[Employee Name],"NF",0,1)</f>
        <v>Shekhar Sharma</v>
      </c>
      <c r="J1579" t="str">
        <f>_xlfn.XLOOKUP(ohrm_timesheet_item[[#This Row],[project_id]],ohrm_project[project_id],ohrm_project[name],"NF",0,1)</f>
        <v>C210701-P2 [AMERICANA-Phase2]</v>
      </c>
      <c r="K1579" t="str">
        <f>_xlfn.XLOOKUP(ohrm_timesheet_item[[#This Row],[activity_id]],ohrm_project_activity[activity_id],ohrm_project_activity[name],"NF",0,1)</f>
        <v>Development</v>
      </c>
      <c r="L1579" s="5">
        <f>ohrm_timesheet_item[[#This Row],[duration]]/60/60</f>
        <v>9</v>
      </c>
    </row>
    <row r="1580" spans="1:12" x14ac:dyDescent="0.3">
      <c r="A1580">
        <v>385</v>
      </c>
      <c r="B1580" t="s">
        <v>991</v>
      </c>
      <c r="C1580">
        <v>1595</v>
      </c>
      <c r="D1580" s="1">
        <v>44977</v>
      </c>
      <c r="E1580">
        <v>0</v>
      </c>
      <c r="F1580">
        <v>2</v>
      </c>
      <c r="G1580">
        <v>7</v>
      </c>
      <c r="H1580">
        <v>14</v>
      </c>
      <c r="I1580" t="str">
        <f>_xlfn.XLOOKUP(ohrm_timesheet_item[[#This Row],[employee_id]],hs_hr_employee[emp_number],hs_hr_employee[Employee Name],"NF",0,1)</f>
        <v>Shekhar Sharma</v>
      </c>
      <c r="J1580" t="str">
        <f>_xlfn.XLOOKUP(ohrm_timesheet_item[[#This Row],[project_id]],ohrm_project[project_id],ohrm_project[name],"NF",0,1)</f>
        <v>Z210101-TEQMANTRA-ORG</v>
      </c>
      <c r="K1580" t="str">
        <f>_xlfn.XLOOKUP(ohrm_timesheet_item[[#This Row],[activity_id]],ohrm_project_activity[activity_id],ohrm_project_activity[name],"NF",0,1)</f>
        <v>Team Engagement</v>
      </c>
      <c r="L1580" s="5">
        <f>ohrm_timesheet_item[[#This Row],[duration]]/60/60</f>
        <v>0</v>
      </c>
    </row>
    <row r="1581" spans="1:12" x14ac:dyDescent="0.3">
      <c r="A1581">
        <v>385</v>
      </c>
      <c r="B1581" t="s">
        <v>991</v>
      </c>
      <c r="C1581">
        <v>1596</v>
      </c>
      <c r="D1581" s="1">
        <v>44978</v>
      </c>
      <c r="E1581">
        <v>0</v>
      </c>
      <c r="F1581">
        <v>2</v>
      </c>
      <c r="G1581">
        <v>7</v>
      </c>
      <c r="H1581">
        <v>14</v>
      </c>
      <c r="I1581" t="str">
        <f>_xlfn.XLOOKUP(ohrm_timesheet_item[[#This Row],[employee_id]],hs_hr_employee[emp_number],hs_hr_employee[Employee Name],"NF",0,1)</f>
        <v>Shekhar Sharma</v>
      </c>
      <c r="J1581" t="str">
        <f>_xlfn.XLOOKUP(ohrm_timesheet_item[[#This Row],[project_id]],ohrm_project[project_id],ohrm_project[name],"NF",0,1)</f>
        <v>Z210101-TEQMANTRA-ORG</v>
      </c>
      <c r="K1581" t="str">
        <f>_xlfn.XLOOKUP(ohrm_timesheet_item[[#This Row],[activity_id]],ohrm_project_activity[activity_id],ohrm_project_activity[name],"NF",0,1)</f>
        <v>Team Engagement</v>
      </c>
      <c r="L1581" s="5">
        <f>ohrm_timesheet_item[[#This Row],[duration]]/60/60</f>
        <v>0</v>
      </c>
    </row>
    <row r="1582" spans="1:12" x14ac:dyDescent="0.3">
      <c r="A1582">
        <v>385</v>
      </c>
      <c r="B1582" t="s">
        <v>991</v>
      </c>
      <c r="C1582">
        <v>1597</v>
      </c>
      <c r="D1582" s="1">
        <v>44979</v>
      </c>
      <c r="E1582">
        <v>0</v>
      </c>
      <c r="F1582">
        <v>2</v>
      </c>
      <c r="G1582">
        <v>7</v>
      </c>
      <c r="H1582">
        <v>14</v>
      </c>
      <c r="I1582" t="str">
        <f>_xlfn.XLOOKUP(ohrm_timesheet_item[[#This Row],[employee_id]],hs_hr_employee[emp_number],hs_hr_employee[Employee Name],"NF",0,1)</f>
        <v>Shekhar Sharma</v>
      </c>
      <c r="J1582" t="str">
        <f>_xlfn.XLOOKUP(ohrm_timesheet_item[[#This Row],[project_id]],ohrm_project[project_id],ohrm_project[name],"NF",0,1)</f>
        <v>Z210101-TEQMANTRA-ORG</v>
      </c>
      <c r="K1582" t="str">
        <f>_xlfn.XLOOKUP(ohrm_timesheet_item[[#This Row],[activity_id]],ohrm_project_activity[activity_id],ohrm_project_activity[name],"NF",0,1)</f>
        <v>Team Engagement</v>
      </c>
      <c r="L1582" s="5">
        <f>ohrm_timesheet_item[[#This Row],[duration]]/60/60</f>
        <v>0</v>
      </c>
    </row>
    <row r="1583" spans="1:12" x14ac:dyDescent="0.3">
      <c r="A1583">
        <v>385</v>
      </c>
      <c r="B1583" t="s">
        <v>991</v>
      </c>
      <c r="C1583">
        <v>1598</v>
      </c>
      <c r="D1583" s="1">
        <v>44980</v>
      </c>
      <c r="E1583">
        <v>0</v>
      </c>
      <c r="F1583">
        <v>2</v>
      </c>
      <c r="G1583">
        <v>7</v>
      </c>
      <c r="H1583">
        <v>14</v>
      </c>
      <c r="I1583" t="str">
        <f>_xlfn.XLOOKUP(ohrm_timesheet_item[[#This Row],[employee_id]],hs_hr_employee[emp_number],hs_hr_employee[Employee Name],"NF",0,1)</f>
        <v>Shekhar Sharma</v>
      </c>
      <c r="J1583" t="str">
        <f>_xlfn.XLOOKUP(ohrm_timesheet_item[[#This Row],[project_id]],ohrm_project[project_id],ohrm_project[name],"NF",0,1)</f>
        <v>Z210101-TEQMANTRA-ORG</v>
      </c>
      <c r="K1583" t="str">
        <f>_xlfn.XLOOKUP(ohrm_timesheet_item[[#This Row],[activity_id]],ohrm_project_activity[activity_id],ohrm_project_activity[name],"NF",0,1)</f>
        <v>Team Engagement</v>
      </c>
      <c r="L1583" s="5">
        <f>ohrm_timesheet_item[[#This Row],[duration]]/60/60</f>
        <v>0</v>
      </c>
    </row>
    <row r="1584" spans="1:12" x14ac:dyDescent="0.3">
      <c r="A1584">
        <v>385</v>
      </c>
      <c r="B1584" t="s">
        <v>991</v>
      </c>
      <c r="C1584">
        <v>1599</v>
      </c>
      <c r="D1584" s="1">
        <v>44981</v>
      </c>
      <c r="E1584">
        <v>0</v>
      </c>
      <c r="F1584">
        <v>2</v>
      </c>
      <c r="G1584">
        <v>7</v>
      </c>
      <c r="H1584">
        <v>14</v>
      </c>
      <c r="I1584" t="str">
        <f>_xlfn.XLOOKUP(ohrm_timesheet_item[[#This Row],[employee_id]],hs_hr_employee[emp_number],hs_hr_employee[Employee Name],"NF",0,1)</f>
        <v>Shekhar Sharma</v>
      </c>
      <c r="J1584" t="str">
        <f>_xlfn.XLOOKUP(ohrm_timesheet_item[[#This Row],[project_id]],ohrm_project[project_id],ohrm_project[name],"NF",0,1)</f>
        <v>Z210101-TEQMANTRA-ORG</v>
      </c>
      <c r="K1584" t="str">
        <f>_xlfn.XLOOKUP(ohrm_timesheet_item[[#This Row],[activity_id]],ohrm_project_activity[activity_id],ohrm_project_activity[name],"NF",0,1)</f>
        <v>Team Engagement</v>
      </c>
      <c r="L1584" s="5">
        <f>ohrm_timesheet_item[[#This Row],[duration]]/60/60</f>
        <v>0</v>
      </c>
    </row>
    <row r="1585" spans="1:12" x14ac:dyDescent="0.3">
      <c r="A1585">
        <v>377</v>
      </c>
      <c r="B1585" t="s">
        <v>992</v>
      </c>
      <c r="C1585">
        <v>1600</v>
      </c>
      <c r="D1585" s="1">
        <v>44985</v>
      </c>
      <c r="E1585">
        <v>32400</v>
      </c>
      <c r="F1585">
        <v>2</v>
      </c>
      <c r="G1585">
        <v>7</v>
      </c>
      <c r="H1585">
        <v>58</v>
      </c>
      <c r="I1585" t="str">
        <f>_xlfn.XLOOKUP(ohrm_timesheet_item[[#This Row],[employee_id]],hs_hr_employee[emp_number],hs_hr_employee[Employee Name],"NF",0,1)</f>
        <v>Shekhar Sharma</v>
      </c>
      <c r="J1585" t="str">
        <f>_xlfn.XLOOKUP(ohrm_timesheet_item[[#This Row],[project_id]],ohrm_project[project_id],ohrm_project[name],"NF",0,1)</f>
        <v>Z210101-TEQMANTRA-ORG</v>
      </c>
      <c r="K1585" t="str">
        <f>_xlfn.XLOOKUP(ohrm_timesheet_item[[#This Row],[activity_id]],ohrm_project_activity[activity_id],ohrm_project_activity[name],"NF",0,1)</f>
        <v>Staff Augmentation</v>
      </c>
      <c r="L1585" s="5">
        <f>ohrm_timesheet_item[[#This Row],[duration]]/60/60</f>
        <v>9</v>
      </c>
    </row>
    <row r="1586" spans="1:12" x14ac:dyDescent="0.3">
      <c r="A1586">
        <v>377</v>
      </c>
      <c r="B1586" t="s">
        <v>993</v>
      </c>
      <c r="C1586">
        <v>1601</v>
      </c>
      <c r="D1586" s="1">
        <v>44986</v>
      </c>
      <c r="E1586">
        <v>32400</v>
      </c>
      <c r="F1586">
        <v>2</v>
      </c>
      <c r="G1586">
        <v>7</v>
      </c>
      <c r="H1586">
        <v>58</v>
      </c>
      <c r="I1586" t="str">
        <f>_xlfn.XLOOKUP(ohrm_timesheet_item[[#This Row],[employee_id]],hs_hr_employee[emp_number],hs_hr_employee[Employee Name],"NF",0,1)</f>
        <v>Shekhar Sharma</v>
      </c>
      <c r="J1586" t="str">
        <f>_xlfn.XLOOKUP(ohrm_timesheet_item[[#This Row],[project_id]],ohrm_project[project_id],ohrm_project[name],"NF",0,1)</f>
        <v>Z210101-TEQMANTRA-ORG</v>
      </c>
      <c r="K1586" t="str">
        <f>_xlfn.XLOOKUP(ohrm_timesheet_item[[#This Row],[activity_id]],ohrm_project_activity[activity_id],ohrm_project_activity[name],"NF",0,1)</f>
        <v>Staff Augmentation</v>
      </c>
      <c r="L1586" s="5">
        <f>ohrm_timesheet_item[[#This Row],[duration]]/60/60</f>
        <v>9</v>
      </c>
    </row>
    <row r="1587" spans="1:12" x14ac:dyDescent="0.3">
      <c r="A1587">
        <v>377</v>
      </c>
      <c r="C1587">
        <v>1602</v>
      </c>
      <c r="D1587" s="1">
        <v>44987</v>
      </c>
      <c r="E1587">
        <v>32400</v>
      </c>
      <c r="F1587">
        <v>2</v>
      </c>
      <c r="G1587">
        <v>7</v>
      </c>
      <c r="H1587">
        <v>58</v>
      </c>
      <c r="I1587" t="str">
        <f>_xlfn.XLOOKUP(ohrm_timesheet_item[[#This Row],[employee_id]],hs_hr_employee[emp_number],hs_hr_employee[Employee Name],"NF",0,1)</f>
        <v>Shekhar Sharma</v>
      </c>
      <c r="J1587" t="str">
        <f>_xlfn.XLOOKUP(ohrm_timesheet_item[[#This Row],[project_id]],ohrm_project[project_id],ohrm_project[name],"NF",0,1)</f>
        <v>Z210101-TEQMANTRA-ORG</v>
      </c>
      <c r="K1587" t="str">
        <f>_xlfn.XLOOKUP(ohrm_timesheet_item[[#This Row],[activity_id]],ohrm_project_activity[activity_id],ohrm_project_activity[name],"NF",0,1)</f>
        <v>Staff Augmentation</v>
      </c>
      <c r="L1587" s="5">
        <f>ohrm_timesheet_item[[#This Row],[duration]]/60/60</f>
        <v>9</v>
      </c>
    </row>
    <row r="1588" spans="1:12" x14ac:dyDescent="0.3">
      <c r="A1588">
        <v>377</v>
      </c>
      <c r="C1588">
        <v>1603</v>
      </c>
      <c r="D1588" s="1">
        <v>44988</v>
      </c>
      <c r="E1588">
        <v>32400</v>
      </c>
      <c r="F1588">
        <v>2</v>
      </c>
      <c r="G1588">
        <v>7</v>
      </c>
      <c r="H1588">
        <v>58</v>
      </c>
      <c r="I1588" t="str">
        <f>_xlfn.XLOOKUP(ohrm_timesheet_item[[#This Row],[employee_id]],hs_hr_employee[emp_number],hs_hr_employee[Employee Name],"NF",0,1)</f>
        <v>Shekhar Sharma</v>
      </c>
      <c r="J1588" t="str">
        <f>_xlfn.XLOOKUP(ohrm_timesheet_item[[#This Row],[project_id]],ohrm_project[project_id],ohrm_project[name],"NF",0,1)</f>
        <v>Z210101-TEQMANTRA-ORG</v>
      </c>
      <c r="K1588" t="str">
        <f>_xlfn.XLOOKUP(ohrm_timesheet_item[[#This Row],[activity_id]],ohrm_project_activity[activity_id],ohrm_project_activity[name],"NF",0,1)</f>
        <v>Staff Augmentation</v>
      </c>
      <c r="L1588" s="5">
        <f>ohrm_timesheet_item[[#This Row],[duration]]/60/60</f>
        <v>9</v>
      </c>
    </row>
    <row r="1589" spans="1:12" x14ac:dyDescent="0.3">
      <c r="A1589">
        <v>351</v>
      </c>
      <c r="B1589" t="s">
        <v>994</v>
      </c>
      <c r="C1589">
        <v>1604</v>
      </c>
      <c r="D1589" s="1">
        <v>44958</v>
      </c>
      <c r="E1589">
        <v>32400</v>
      </c>
      <c r="F1589">
        <v>6</v>
      </c>
      <c r="G1589">
        <v>100001</v>
      </c>
      <c r="H1589">
        <v>54</v>
      </c>
      <c r="I1589" t="str">
        <f>_xlfn.XLOOKUP(ohrm_timesheet_item[[#This Row],[employee_id]],hs_hr_employee[emp_number],hs_hr_employee[Employee Name],"NF",0,1)</f>
        <v>Dinesh Agrawal</v>
      </c>
      <c r="J1589" t="str">
        <f>_xlfn.XLOOKUP(ohrm_timesheet_item[[#This Row],[project_id]],ohrm_project[project_id],ohrm_project[name],"NF",0,1)</f>
        <v>C210701-P2 [AMERICANA-Phase2]</v>
      </c>
      <c r="K1589" t="str">
        <f>_xlfn.XLOOKUP(ohrm_timesheet_item[[#This Row],[activity_id]],ohrm_project_activity[activity_id],ohrm_project_activity[name],"NF",0,1)</f>
        <v>Development</v>
      </c>
      <c r="L1589" s="5">
        <f>ohrm_timesheet_item[[#This Row],[duration]]/60/60</f>
        <v>9</v>
      </c>
    </row>
    <row r="1590" spans="1:12" x14ac:dyDescent="0.3">
      <c r="A1590">
        <v>351</v>
      </c>
      <c r="B1590" t="s">
        <v>995</v>
      </c>
      <c r="C1590">
        <v>1605</v>
      </c>
      <c r="D1590" s="1">
        <v>44956</v>
      </c>
      <c r="E1590">
        <v>32400</v>
      </c>
      <c r="F1590">
        <v>6</v>
      </c>
      <c r="G1590">
        <v>100001</v>
      </c>
      <c r="H1590">
        <v>54</v>
      </c>
      <c r="I1590" t="str">
        <f>_xlfn.XLOOKUP(ohrm_timesheet_item[[#This Row],[employee_id]],hs_hr_employee[emp_number],hs_hr_employee[Employee Name],"NF",0,1)</f>
        <v>Dinesh Agrawal</v>
      </c>
      <c r="J1590" t="str">
        <f>_xlfn.XLOOKUP(ohrm_timesheet_item[[#This Row],[project_id]],ohrm_project[project_id],ohrm_project[name],"NF",0,1)</f>
        <v>C210701-P2 [AMERICANA-Phase2]</v>
      </c>
      <c r="K1590" t="str">
        <f>_xlfn.XLOOKUP(ohrm_timesheet_item[[#This Row],[activity_id]],ohrm_project_activity[activity_id],ohrm_project_activity[name],"NF",0,1)</f>
        <v>Development</v>
      </c>
      <c r="L1590" s="5">
        <f>ohrm_timesheet_item[[#This Row],[duration]]/60/60</f>
        <v>9</v>
      </c>
    </row>
    <row r="1591" spans="1:12" x14ac:dyDescent="0.3">
      <c r="A1591">
        <v>351</v>
      </c>
      <c r="B1591" t="s">
        <v>996</v>
      </c>
      <c r="C1591">
        <v>1606</v>
      </c>
      <c r="D1591" s="1">
        <v>44957</v>
      </c>
      <c r="E1591">
        <v>32400</v>
      </c>
      <c r="F1591">
        <v>6</v>
      </c>
      <c r="G1591">
        <v>100001</v>
      </c>
      <c r="H1591">
        <v>54</v>
      </c>
      <c r="I1591" t="str">
        <f>_xlfn.XLOOKUP(ohrm_timesheet_item[[#This Row],[employee_id]],hs_hr_employee[emp_number],hs_hr_employee[Employee Name],"NF",0,1)</f>
        <v>Dinesh Agrawal</v>
      </c>
      <c r="J1591" t="str">
        <f>_xlfn.XLOOKUP(ohrm_timesheet_item[[#This Row],[project_id]],ohrm_project[project_id],ohrm_project[name],"NF",0,1)</f>
        <v>C210701-P2 [AMERICANA-Phase2]</v>
      </c>
      <c r="K1591" t="str">
        <f>_xlfn.XLOOKUP(ohrm_timesheet_item[[#This Row],[activity_id]],ohrm_project_activity[activity_id],ohrm_project_activity[name],"NF",0,1)</f>
        <v>Development</v>
      </c>
      <c r="L1591" s="5">
        <f>ohrm_timesheet_item[[#This Row],[duration]]/60/60</f>
        <v>9</v>
      </c>
    </row>
    <row r="1592" spans="1:12" x14ac:dyDescent="0.3">
      <c r="A1592">
        <v>351</v>
      </c>
      <c r="B1592" t="s">
        <v>636</v>
      </c>
      <c r="C1592">
        <v>1607</v>
      </c>
      <c r="D1592" s="1">
        <v>44959</v>
      </c>
      <c r="E1592">
        <v>32400</v>
      </c>
      <c r="F1592">
        <v>6</v>
      </c>
      <c r="G1592">
        <v>100001</v>
      </c>
      <c r="H1592">
        <v>54</v>
      </c>
      <c r="I1592" t="str">
        <f>_xlfn.XLOOKUP(ohrm_timesheet_item[[#This Row],[employee_id]],hs_hr_employee[emp_number],hs_hr_employee[Employee Name],"NF",0,1)</f>
        <v>Dinesh Agrawal</v>
      </c>
      <c r="J1592" t="str">
        <f>_xlfn.XLOOKUP(ohrm_timesheet_item[[#This Row],[project_id]],ohrm_project[project_id],ohrm_project[name],"NF",0,1)</f>
        <v>C210701-P2 [AMERICANA-Phase2]</v>
      </c>
      <c r="K1592" t="str">
        <f>_xlfn.XLOOKUP(ohrm_timesheet_item[[#This Row],[activity_id]],ohrm_project_activity[activity_id],ohrm_project_activity[name],"NF",0,1)</f>
        <v>Development</v>
      </c>
      <c r="L1592" s="5">
        <f>ohrm_timesheet_item[[#This Row],[duration]]/60/60</f>
        <v>9</v>
      </c>
    </row>
    <row r="1593" spans="1:12" x14ac:dyDescent="0.3">
      <c r="A1593">
        <v>351</v>
      </c>
      <c r="B1593" t="s">
        <v>636</v>
      </c>
      <c r="C1593">
        <v>1608</v>
      </c>
      <c r="D1593" s="1">
        <v>44960</v>
      </c>
      <c r="E1593">
        <v>32400</v>
      </c>
      <c r="F1593">
        <v>6</v>
      </c>
      <c r="G1593">
        <v>100001</v>
      </c>
      <c r="H1593">
        <v>54</v>
      </c>
      <c r="I1593" t="str">
        <f>_xlfn.XLOOKUP(ohrm_timesheet_item[[#This Row],[employee_id]],hs_hr_employee[emp_number],hs_hr_employee[Employee Name],"NF",0,1)</f>
        <v>Dinesh Agrawal</v>
      </c>
      <c r="J1593" t="str">
        <f>_xlfn.XLOOKUP(ohrm_timesheet_item[[#This Row],[project_id]],ohrm_project[project_id],ohrm_project[name],"NF",0,1)</f>
        <v>C210701-P2 [AMERICANA-Phase2]</v>
      </c>
      <c r="K1593" t="str">
        <f>_xlfn.XLOOKUP(ohrm_timesheet_item[[#This Row],[activity_id]],ohrm_project_activity[activity_id],ohrm_project_activity[name],"NF",0,1)</f>
        <v>Development</v>
      </c>
      <c r="L1593" s="5">
        <f>ohrm_timesheet_item[[#This Row],[duration]]/60/60</f>
        <v>9</v>
      </c>
    </row>
    <row r="1594" spans="1:12" x14ac:dyDescent="0.3">
      <c r="A1594">
        <v>389</v>
      </c>
      <c r="C1594">
        <v>1609</v>
      </c>
      <c r="D1594" s="1">
        <v>44963</v>
      </c>
      <c r="E1594">
        <v>32400</v>
      </c>
      <c r="F1594">
        <v>1</v>
      </c>
      <c r="G1594">
        <v>14</v>
      </c>
      <c r="H1594">
        <v>4</v>
      </c>
      <c r="I1594" t="str">
        <f>_xlfn.XLOOKUP(ohrm_timesheet_item[[#This Row],[employee_id]],hs_hr_employee[emp_number],hs_hr_employee[Employee Name],"NF",0,1)</f>
        <v>Amol Jalda</v>
      </c>
      <c r="J1594" t="str">
        <f>_xlfn.XLOOKUP(ohrm_timesheet_item[[#This Row],[project_id]],ohrm_project[project_id],ohrm_project[name],"NF",0,1)</f>
        <v>C210701-P1 [AMERICANA-Phase1]</v>
      </c>
      <c r="K1594" t="str">
        <f>_xlfn.XLOOKUP(ohrm_timesheet_item[[#This Row],[activity_id]],ohrm_project_activity[activity_id],ohrm_project_activity[name],"NF",0,1)</f>
        <v>Project Management</v>
      </c>
      <c r="L1594" s="5">
        <f>ohrm_timesheet_item[[#This Row],[duration]]/60/60</f>
        <v>9</v>
      </c>
    </row>
    <row r="1595" spans="1:12" x14ac:dyDescent="0.3">
      <c r="A1595">
        <v>389</v>
      </c>
      <c r="C1595">
        <v>1610</v>
      </c>
      <c r="D1595" s="1">
        <v>44964</v>
      </c>
      <c r="E1595">
        <v>32400</v>
      </c>
      <c r="F1595">
        <v>1</v>
      </c>
      <c r="G1595">
        <v>14</v>
      </c>
      <c r="H1595">
        <v>4</v>
      </c>
      <c r="I1595" t="str">
        <f>_xlfn.XLOOKUP(ohrm_timesheet_item[[#This Row],[employee_id]],hs_hr_employee[emp_number],hs_hr_employee[Employee Name],"NF",0,1)</f>
        <v>Amol Jalda</v>
      </c>
      <c r="J1595" t="str">
        <f>_xlfn.XLOOKUP(ohrm_timesheet_item[[#This Row],[project_id]],ohrm_project[project_id],ohrm_project[name],"NF",0,1)</f>
        <v>C210701-P1 [AMERICANA-Phase1]</v>
      </c>
      <c r="K1595" t="str">
        <f>_xlfn.XLOOKUP(ohrm_timesheet_item[[#This Row],[activity_id]],ohrm_project_activity[activity_id],ohrm_project_activity[name],"NF",0,1)</f>
        <v>Project Management</v>
      </c>
      <c r="L1595" s="5">
        <f>ohrm_timesheet_item[[#This Row],[duration]]/60/60</f>
        <v>9</v>
      </c>
    </row>
    <row r="1596" spans="1:12" x14ac:dyDescent="0.3">
      <c r="A1596">
        <v>389</v>
      </c>
      <c r="C1596">
        <v>1611</v>
      </c>
      <c r="D1596" s="1">
        <v>44965</v>
      </c>
      <c r="E1596">
        <v>32400</v>
      </c>
      <c r="F1596">
        <v>1</v>
      </c>
      <c r="G1596">
        <v>14</v>
      </c>
      <c r="H1596">
        <v>4</v>
      </c>
      <c r="I1596" t="str">
        <f>_xlfn.XLOOKUP(ohrm_timesheet_item[[#This Row],[employee_id]],hs_hr_employee[emp_number],hs_hr_employee[Employee Name],"NF",0,1)</f>
        <v>Amol Jalda</v>
      </c>
      <c r="J1596" t="str">
        <f>_xlfn.XLOOKUP(ohrm_timesheet_item[[#This Row],[project_id]],ohrm_project[project_id],ohrm_project[name],"NF",0,1)</f>
        <v>C210701-P1 [AMERICANA-Phase1]</v>
      </c>
      <c r="K1596" t="str">
        <f>_xlfn.XLOOKUP(ohrm_timesheet_item[[#This Row],[activity_id]],ohrm_project_activity[activity_id],ohrm_project_activity[name],"NF",0,1)</f>
        <v>Project Management</v>
      </c>
      <c r="L1596" s="5">
        <f>ohrm_timesheet_item[[#This Row],[duration]]/60/60</f>
        <v>9</v>
      </c>
    </row>
    <row r="1597" spans="1:12" x14ac:dyDescent="0.3">
      <c r="A1597">
        <v>389</v>
      </c>
      <c r="C1597">
        <v>1612</v>
      </c>
      <c r="D1597" s="1">
        <v>44966</v>
      </c>
      <c r="E1597">
        <v>32400</v>
      </c>
      <c r="F1597">
        <v>1</v>
      </c>
      <c r="G1597">
        <v>14</v>
      </c>
      <c r="H1597">
        <v>4</v>
      </c>
      <c r="I1597" t="str">
        <f>_xlfn.XLOOKUP(ohrm_timesheet_item[[#This Row],[employee_id]],hs_hr_employee[emp_number],hs_hr_employee[Employee Name],"NF",0,1)</f>
        <v>Amol Jalda</v>
      </c>
      <c r="J1597" t="str">
        <f>_xlfn.XLOOKUP(ohrm_timesheet_item[[#This Row],[project_id]],ohrm_project[project_id],ohrm_project[name],"NF",0,1)</f>
        <v>C210701-P1 [AMERICANA-Phase1]</v>
      </c>
      <c r="K1597" t="str">
        <f>_xlfn.XLOOKUP(ohrm_timesheet_item[[#This Row],[activity_id]],ohrm_project_activity[activity_id],ohrm_project_activity[name],"NF",0,1)</f>
        <v>Project Management</v>
      </c>
      <c r="L1597" s="5">
        <f>ohrm_timesheet_item[[#This Row],[duration]]/60/60</f>
        <v>9</v>
      </c>
    </row>
    <row r="1598" spans="1:12" x14ac:dyDescent="0.3">
      <c r="A1598">
        <v>389</v>
      </c>
      <c r="B1598" t="s">
        <v>997</v>
      </c>
      <c r="C1598">
        <v>1613</v>
      </c>
      <c r="D1598" s="1">
        <v>44967</v>
      </c>
      <c r="E1598">
        <v>32400</v>
      </c>
      <c r="F1598">
        <v>1</v>
      </c>
      <c r="G1598">
        <v>14</v>
      </c>
      <c r="H1598">
        <v>4</v>
      </c>
      <c r="I1598" t="str">
        <f>_xlfn.XLOOKUP(ohrm_timesheet_item[[#This Row],[employee_id]],hs_hr_employee[emp_number],hs_hr_employee[Employee Name],"NF",0,1)</f>
        <v>Amol Jalda</v>
      </c>
      <c r="J1598" t="str">
        <f>_xlfn.XLOOKUP(ohrm_timesheet_item[[#This Row],[project_id]],ohrm_project[project_id],ohrm_project[name],"NF",0,1)</f>
        <v>C210701-P1 [AMERICANA-Phase1]</v>
      </c>
      <c r="K1598" t="str">
        <f>_xlfn.XLOOKUP(ohrm_timesheet_item[[#This Row],[activity_id]],ohrm_project_activity[activity_id],ohrm_project_activity[name],"NF",0,1)</f>
        <v>Project Management</v>
      </c>
      <c r="L1598" s="5">
        <f>ohrm_timesheet_item[[#This Row],[duration]]/60/60</f>
        <v>9</v>
      </c>
    </row>
    <row r="1599" spans="1:12" x14ac:dyDescent="0.3">
      <c r="A1599">
        <v>390</v>
      </c>
      <c r="C1599">
        <v>1614</v>
      </c>
      <c r="D1599" s="1">
        <v>44970</v>
      </c>
      <c r="E1599">
        <v>32400</v>
      </c>
      <c r="F1599">
        <v>1</v>
      </c>
      <c r="G1599">
        <v>14</v>
      </c>
      <c r="H1599">
        <v>4</v>
      </c>
      <c r="I1599" t="str">
        <f>_xlfn.XLOOKUP(ohrm_timesheet_item[[#This Row],[employee_id]],hs_hr_employee[emp_number],hs_hr_employee[Employee Name],"NF",0,1)</f>
        <v>Amol Jalda</v>
      </c>
      <c r="J1599" t="str">
        <f>_xlfn.XLOOKUP(ohrm_timesheet_item[[#This Row],[project_id]],ohrm_project[project_id],ohrm_project[name],"NF",0,1)</f>
        <v>C210701-P1 [AMERICANA-Phase1]</v>
      </c>
      <c r="K1599" t="str">
        <f>_xlfn.XLOOKUP(ohrm_timesheet_item[[#This Row],[activity_id]],ohrm_project_activity[activity_id],ohrm_project_activity[name],"NF",0,1)</f>
        <v>Project Management</v>
      </c>
      <c r="L1599" s="5">
        <f>ohrm_timesheet_item[[#This Row],[duration]]/60/60</f>
        <v>9</v>
      </c>
    </row>
    <row r="1600" spans="1:12" x14ac:dyDescent="0.3">
      <c r="A1600">
        <v>390</v>
      </c>
      <c r="C1600">
        <v>1615</v>
      </c>
      <c r="D1600" s="1">
        <v>44971</v>
      </c>
      <c r="E1600">
        <v>32400</v>
      </c>
      <c r="F1600">
        <v>1</v>
      </c>
      <c r="G1600">
        <v>14</v>
      </c>
      <c r="H1600">
        <v>4</v>
      </c>
      <c r="I1600" t="str">
        <f>_xlfn.XLOOKUP(ohrm_timesheet_item[[#This Row],[employee_id]],hs_hr_employee[emp_number],hs_hr_employee[Employee Name],"NF",0,1)</f>
        <v>Amol Jalda</v>
      </c>
      <c r="J1600" t="str">
        <f>_xlfn.XLOOKUP(ohrm_timesheet_item[[#This Row],[project_id]],ohrm_project[project_id],ohrm_project[name],"NF",0,1)</f>
        <v>C210701-P1 [AMERICANA-Phase1]</v>
      </c>
      <c r="K1600" t="str">
        <f>_xlfn.XLOOKUP(ohrm_timesheet_item[[#This Row],[activity_id]],ohrm_project_activity[activity_id],ohrm_project_activity[name],"NF",0,1)</f>
        <v>Project Management</v>
      </c>
      <c r="L1600" s="5">
        <f>ohrm_timesheet_item[[#This Row],[duration]]/60/60</f>
        <v>9</v>
      </c>
    </row>
    <row r="1601" spans="1:12" x14ac:dyDescent="0.3">
      <c r="A1601">
        <v>390</v>
      </c>
      <c r="C1601">
        <v>1616</v>
      </c>
      <c r="D1601" s="1">
        <v>44972</v>
      </c>
      <c r="E1601">
        <v>32400</v>
      </c>
      <c r="F1601">
        <v>1</v>
      </c>
      <c r="G1601">
        <v>14</v>
      </c>
      <c r="H1601">
        <v>4</v>
      </c>
      <c r="I1601" t="str">
        <f>_xlfn.XLOOKUP(ohrm_timesheet_item[[#This Row],[employee_id]],hs_hr_employee[emp_number],hs_hr_employee[Employee Name],"NF",0,1)</f>
        <v>Amol Jalda</v>
      </c>
      <c r="J1601" t="str">
        <f>_xlfn.XLOOKUP(ohrm_timesheet_item[[#This Row],[project_id]],ohrm_project[project_id],ohrm_project[name],"NF",0,1)</f>
        <v>C210701-P1 [AMERICANA-Phase1]</v>
      </c>
      <c r="K1601" t="str">
        <f>_xlfn.XLOOKUP(ohrm_timesheet_item[[#This Row],[activity_id]],ohrm_project_activity[activity_id],ohrm_project_activity[name],"NF",0,1)</f>
        <v>Project Management</v>
      </c>
      <c r="L1601" s="5">
        <f>ohrm_timesheet_item[[#This Row],[duration]]/60/60</f>
        <v>9</v>
      </c>
    </row>
    <row r="1602" spans="1:12" x14ac:dyDescent="0.3">
      <c r="A1602">
        <v>390</v>
      </c>
      <c r="C1602">
        <v>1617</v>
      </c>
      <c r="D1602" s="1">
        <v>44973</v>
      </c>
      <c r="E1602">
        <v>32400</v>
      </c>
      <c r="F1602">
        <v>1</v>
      </c>
      <c r="G1602">
        <v>14</v>
      </c>
      <c r="H1602">
        <v>4</v>
      </c>
      <c r="I1602" t="str">
        <f>_xlfn.XLOOKUP(ohrm_timesheet_item[[#This Row],[employee_id]],hs_hr_employee[emp_number],hs_hr_employee[Employee Name],"NF",0,1)</f>
        <v>Amol Jalda</v>
      </c>
      <c r="J1602" t="str">
        <f>_xlfn.XLOOKUP(ohrm_timesheet_item[[#This Row],[project_id]],ohrm_project[project_id],ohrm_project[name],"NF",0,1)</f>
        <v>C210701-P1 [AMERICANA-Phase1]</v>
      </c>
      <c r="K1602" t="str">
        <f>_xlfn.XLOOKUP(ohrm_timesheet_item[[#This Row],[activity_id]],ohrm_project_activity[activity_id],ohrm_project_activity[name],"NF",0,1)</f>
        <v>Project Management</v>
      </c>
      <c r="L1602" s="5">
        <f>ohrm_timesheet_item[[#This Row],[duration]]/60/60</f>
        <v>9</v>
      </c>
    </row>
    <row r="1603" spans="1:12" x14ac:dyDescent="0.3">
      <c r="A1603">
        <v>390</v>
      </c>
      <c r="C1603">
        <v>1618</v>
      </c>
      <c r="D1603" s="1">
        <v>44974</v>
      </c>
      <c r="E1603">
        <v>32400</v>
      </c>
      <c r="F1603">
        <v>1</v>
      </c>
      <c r="G1603">
        <v>14</v>
      </c>
      <c r="H1603">
        <v>4</v>
      </c>
      <c r="I1603" t="str">
        <f>_xlfn.XLOOKUP(ohrm_timesheet_item[[#This Row],[employee_id]],hs_hr_employee[emp_number],hs_hr_employee[Employee Name],"NF",0,1)</f>
        <v>Amol Jalda</v>
      </c>
      <c r="J1603" t="str">
        <f>_xlfn.XLOOKUP(ohrm_timesheet_item[[#This Row],[project_id]],ohrm_project[project_id],ohrm_project[name],"NF",0,1)</f>
        <v>C210701-P1 [AMERICANA-Phase1]</v>
      </c>
      <c r="K1603" t="str">
        <f>_xlfn.XLOOKUP(ohrm_timesheet_item[[#This Row],[activity_id]],ohrm_project_activity[activity_id],ohrm_project_activity[name],"NF",0,1)</f>
        <v>Project Management</v>
      </c>
      <c r="L1603" s="5">
        <f>ohrm_timesheet_item[[#This Row],[duration]]/60/60</f>
        <v>9</v>
      </c>
    </row>
    <row r="1604" spans="1:12" x14ac:dyDescent="0.3">
      <c r="A1604">
        <v>391</v>
      </c>
      <c r="C1604">
        <v>1619</v>
      </c>
      <c r="D1604" s="1">
        <v>44977</v>
      </c>
      <c r="E1604">
        <v>32400</v>
      </c>
      <c r="F1604">
        <v>1</v>
      </c>
      <c r="G1604">
        <v>14</v>
      </c>
      <c r="H1604">
        <v>4</v>
      </c>
      <c r="I1604" t="str">
        <f>_xlfn.XLOOKUP(ohrm_timesheet_item[[#This Row],[employee_id]],hs_hr_employee[emp_number],hs_hr_employee[Employee Name],"NF",0,1)</f>
        <v>Amol Jalda</v>
      </c>
      <c r="J1604" t="str">
        <f>_xlfn.XLOOKUP(ohrm_timesheet_item[[#This Row],[project_id]],ohrm_project[project_id],ohrm_project[name],"NF",0,1)</f>
        <v>C210701-P1 [AMERICANA-Phase1]</v>
      </c>
      <c r="K1604" t="str">
        <f>_xlfn.XLOOKUP(ohrm_timesheet_item[[#This Row],[activity_id]],ohrm_project_activity[activity_id],ohrm_project_activity[name],"NF",0,1)</f>
        <v>Project Management</v>
      </c>
      <c r="L1604" s="5">
        <f>ohrm_timesheet_item[[#This Row],[duration]]/60/60</f>
        <v>9</v>
      </c>
    </row>
    <row r="1605" spans="1:12" x14ac:dyDescent="0.3">
      <c r="A1605">
        <v>391</v>
      </c>
      <c r="C1605">
        <v>1620</v>
      </c>
      <c r="D1605" s="1">
        <v>44978</v>
      </c>
      <c r="E1605">
        <v>32400</v>
      </c>
      <c r="F1605">
        <v>1</v>
      </c>
      <c r="G1605">
        <v>14</v>
      </c>
      <c r="H1605">
        <v>4</v>
      </c>
      <c r="I1605" t="str">
        <f>_xlfn.XLOOKUP(ohrm_timesheet_item[[#This Row],[employee_id]],hs_hr_employee[emp_number],hs_hr_employee[Employee Name],"NF",0,1)</f>
        <v>Amol Jalda</v>
      </c>
      <c r="J1605" t="str">
        <f>_xlfn.XLOOKUP(ohrm_timesheet_item[[#This Row],[project_id]],ohrm_project[project_id],ohrm_project[name],"NF",0,1)</f>
        <v>C210701-P1 [AMERICANA-Phase1]</v>
      </c>
      <c r="K1605" t="str">
        <f>_xlfn.XLOOKUP(ohrm_timesheet_item[[#This Row],[activity_id]],ohrm_project_activity[activity_id],ohrm_project_activity[name],"NF",0,1)</f>
        <v>Project Management</v>
      </c>
      <c r="L1605" s="5">
        <f>ohrm_timesheet_item[[#This Row],[duration]]/60/60</f>
        <v>9</v>
      </c>
    </row>
    <row r="1606" spans="1:12" x14ac:dyDescent="0.3">
      <c r="A1606">
        <v>391</v>
      </c>
      <c r="C1606">
        <v>1621</v>
      </c>
      <c r="D1606" s="1">
        <v>44979</v>
      </c>
      <c r="E1606">
        <v>32400</v>
      </c>
      <c r="F1606">
        <v>1</v>
      </c>
      <c r="G1606">
        <v>14</v>
      </c>
      <c r="H1606">
        <v>4</v>
      </c>
      <c r="I1606" t="str">
        <f>_xlfn.XLOOKUP(ohrm_timesheet_item[[#This Row],[employee_id]],hs_hr_employee[emp_number],hs_hr_employee[Employee Name],"NF",0,1)</f>
        <v>Amol Jalda</v>
      </c>
      <c r="J1606" t="str">
        <f>_xlfn.XLOOKUP(ohrm_timesheet_item[[#This Row],[project_id]],ohrm_project[project_id],ohrm_project[name],"NF",0,1)</f>
        <v>C210701-P1 [AMERICANA-Phase1]</v>
      </c>
      <c r="K1606" t="str">
        <f>_xlfn.XLOOKUP(ohrm_timesheet_item[[#This Row],[activity_id]],ohrm_project_activity[activity_id],ohrm_project_activity[name],"NF",0,1)</f>
        <v>Project Management</v>
      </c>
      <c r="L1606" s="5">
        <f>ohrm_timesheet_item[[#This Row],[duration]]/60/60</f>
        <v>9</v>
      </c>
    </row>
    <row r="1607" spans="1:12" x14ac:dyDescent="0.3">
      <c r="A1607">
        <v>391</v>
      </c>
      <c r="C1607">
        <v>1622</v>
      </c>
      <c r="D1607" s="1">
        <v>44980</v>
      </c>
      <c r="E1607">
        <v>32400</v>
      </c>
      <c r="F1607">
        <v>1</v>
      </c>
      <c r="G1607">
        <v>14</v>
      </c>
      <c r="H1607">
        <v>4</v>
      </c>
      <c r="I1607" t="str">
        <f>_xlfn.XLOOKUP(ohrm_timesheet_item[[#This Row],[employee_id]],hs_hr_employee[emp_number],hs_hr_employee[Employee Name],"NF",0,1)</f>
        <v>Amol Jalda</v>
      </c>
      <c r="J1607" t="str">
        <f>_xlfn.XLOOKUP(ohrm_timesheet_item[[#This Row],[project_id]],ohrm_project[project_id],ohrm_project[name],"NF",0,1)</f>
        <v>C210701-P1 [AMERICANA-Phase1]</v>
      </c>
      <c r="K1607" t="str">
        <f>_xlfn.XLOOKUP(ohrm_timesheet_item[[#This Row],[activity_id]],ohrm_project_activity[activity_id],ohrm_project_activity[name],"NF",0,1)</f>
        <v>Project Management</v>
      </c>
      <c r="L1607" s="5">
        <f>ohrm_timesheet_item[[#This Row],[duration]]/60/60</f>
        <v>9</v>
      </c>
    </row>
    <row r="1608" spans="1:12" x14ac:dyDescent="0.3">
      <c r="A1608">
        <v>391</v>
      </c>
      <c r="C1608">
        <v>1623</v>
      </c>
      <c r="D1608" s="1">
        <v>44981</v>
      </c>
      <c r="E1608">
        <v>32400</v>
      </c>
      <c r="F1608">
        <v>1</v>
      </c>
      <c r="G1608">
        <v>14</v>
      </c>
      <c r="H1608">
        <v>4</v>
      </c>
      <c r="I1608" t="str">
        <f>_xlfn.XLOOKUP(ohrm_timesheet_item[[#This Row],[employee_id]],hs_hr_employee[emp_number],hs_hr_employee[Employee Name],"NF",0,1)</f>
        <v>Amol Jalda</v>
      </c>
      <c r="J1608" t="str">
        <f>_xlfn.XLOOKUP(ohrm_timesheet_item[[#This Row],[project_id]],ohrm_project[project_id],ohrm_project[name],"NF",0,1)</f>
        <v>C210701-P1 [AMERICANA-Phase1]</v>
      </c>
      <c r="K1608" t="str">
        <f>_xlfn.XLOOKUP(ohrm_timesheet_item[[#This Row],[activity_id]],ohrm_project_activity[activity_id],ohrm_project_activity[name],"NF",0,1)</f>
        <v>Project Management</v>
      </c>
      <c r="L1608" s="5">
        <f>ohrm_timesheet_item[[#This Row],[duration]]/60/60</f>
        <v>9</v>
      </c>
    </row>
    <row r="1609" spans="1:12" x14ac:dyDescent="0.3">
      <c r="A1609">
        <v>365</v>
      </c>
      <c r="B1609" t="s">
        <v>998</v>
      </c>
      <c r="C1609">
        <v>1624</v>
      </c>
      <c r="D1609" s="1">
        <v>44963</v>
      </c>
      <c r="E1609">
        <v>32400</v>
      </c>
      <c r="F1609">
        <v>6</v>
      </c>
      <c r="G1609">
        <v>100000</v>
      </c>
      <c r="H1609">
        <v>54</v>
      </c>
      <c r="I1609" t="str">
        <f>_xlfn.XLOOKUP(ohrm_timesheet_item[[#This Row],[employee_id]],hs_hr_employee[emp_number],hs_hr_employee[Employee Name],"NF",0,1)</f>
        <v>x_Saurabh Shrivastava</v>
      </c>
      <c r="J1609" t="str">
        <f>_xlfn.XLOOKUP(ohrm_timesheet_item[[#This Row],[project_id]],ohrm_project[project_id],ohrm_project[name],"NF",0,1)</f>
        <v>C210701-P2 [AMERICANA-Phase2]</v>
      </c>
      <c r="K1609" t="str">
        <f>_xlfn.XLOOKUP(ohrm_timesheet_item[[#This Row],[activity_id]],ohrm_project_activity[activity_id],ohrm_project_activity[name],"NF",0,1)</f>
        <v>Development</v>
      </c>
      <c r="L1609" s="5">
        <f>ohrm_timesheet_item[[#This Row],[duration]]/60/60</f>
        <v>9</v>
      </c>
    </row>
    <row r="1610" spans="1:12" x14ac:dyDescent="0.3">
      <c r="A1610">
        <v>365</v>
      </c>
      <c r="B1610" t="s">
        <v>999</v>
      </c>
      <c r="C1610">
        <v>1625</v>
      </c>
      <c r="D1610" s="1">
        <v>44964</v>
      </c>
      <c r="E1610">
        <v>32400</v>
      </c>
      <c r="F1610">
        <v>6</v>
      </c>
      <c r="G1610">
        <v>100000</v>
      </c>
      <c r="H1610">
        <v>54</v>
      </c>
      <c r="I1610" t="str">
        <f>_xlfn.XLOOKUP(ohrm_timesheet_item[[#This Row],[employee_id]],hs_hr_employee[emp_number],hs_hr_employee[Employee Name],"NF",0,1)</f>
        <v>x_Saurabh Shrivastava</v>
      </c>
      <c r="J1610" t="str">
        <f>_xlfn.XLOOKUP(ohrm_timesheet_item[[#This Row],[project_id]],ohrm_project[project_id],ohrm_project[name],"NF",0,1)</f>
        <v>C210701-P2 [AMERICANA-Phase2]</v>
      </c>
      <c r="K1610" t="str">
        <f>_xlfn.XLOOKUP(ohrm_timesheet_item[[#This Row],[activity_id]],ohrm_project_activity[activity_id],ohrm_project_activity[name],"NF",0,1)</f>
        <v>Development</v>
      </c>
      <c r="L1610" s="5">
        <f>ohrm_timesheet_item[[#This Row],[duration]]/60/60</f>
        <v>9</v>
      </c>
    </row>
    <row r="1611" spans="1:12" x14ac:dyDescent="0.3">
      <c r="A1611">
        <v>365</v>
      </c>
      <c r="B1611" t="s">
        <v>1000</v>
      </c>
      <c r="C1611">
        <v>1626</v>
      </c>
      <c r="D1611" s="1">
        <v>44965</v>
      </c>
      <c r="E1611">
        <v>32400</v>
      </c>
      <c r="F1611">
        <v>6</v>
      </c>
      <c r="G1611">
        <v>100000</v>
      </c>
      <c r="H1611">
        <v>54</v>
      </c>
      <c r="I1611" t="str">
        <f>_xlfn.XLOOKUP(ohrm_timesheet_item[[#This Row],[employee_id]],hs_hr_employee[emp_number],hs_hr_employee[Employee Name],"NF",0,1)</f>
        <v>x_Saurabh Shrivastava</v>
      </c>
      <c r="J1611" t="str">
        <f>_xlfn.XLOOKUP(ohrm_timesheet_item[[#This Row],[project_id]],ohrm_project[project_id],ohrm_project[name],"NF",0,1)</f>
        <v>C210701-P2 [AMERICANA-Phase2]</v>
      </c>
      <c r="K1611" t="str">
        <f>_xlfn.XLOOKUP(ohrm_timesheet_item[[#This Row],[activity_id]],ohrm_project_activity[activity_id],ohrm_project_activity[name],"NF",0,1)</f>
        <v>Development</v>
      </c>
      <c r="L1611" s="5">
        <f>ohrm_timesheet_item[[#This Row],[duration]]/60/60</f>
        <v>9</v>
      </c>
    </row>
    <row r="1612" spans="1:12" x14ac:dyDescent="0.3">
      <c r="A1612">
        <v>365</v>
      </c>
      <c r="B1612" t="s">
        <v>1000</v>
      </c>
      <c r="C1612">
        <v>1627</v>
      </c>
      <c r="D1612" s="1">
        <v>44966</v>
      </c>
      <c r="E1612">
        <v>32400</v>
      </c>
      <c r="F1612">
        <v>6</v>
      </c>
      <c r="G1612">
        <v>100000</v>
      </c>
      <c r="H1612">
        <v>54</v>
      </c>
      <c r="I1612" t="str">
        <f>_xlfn.XLOOKUP(ohrm_timesheet_item[[#This Row],[employee_id]],hs_hr_employee[emp_number],hs_hr_employee[Employee Name],"NF",0,1)</f>
        <v>x_Saurabh Shrivastava</v>
      </c>
      <c r="J1612" t="str">
        <f>_xlfn.XLOOKUP(ohrm_timesheet_item[[#This Row],[project_id]],ohrm_project[project_id],ohrm_project[name],"NF",0,1)</f>
        <v>C210701-P2 [AMERICANA-Phase2]</v>
      </c>
      <c r="K1612" t="str">
        <f>_xlfn.XLOOKUP(ohrm_timesheet_item[[#This Row],[activity_id]],ohrm_project_activity[activity_id],ohrm_project_activity[name],"NF",0,1)</f>
        <v>Development</v>
      </c>
      <c r="L1612" s="5">
        <f>ohrm_timesheet_item[[#This Row],[duration]]/60/60</f>
        <v>9</v>
      </c>
    </row>
    <row r="1613" spans="1:12" x14ac:dyDescent="0.3">
      <c r="A1613">
        <v>365</v>
      </c>
      <c r="B1613" t="s">
        <v>1001</v>
      </c>
      <c r="C1613">
        <v>1628</v>
      </c>
      <c r="D1613" s="1">
        <v>44967</v>
      </c>
      <c r="E1613">
        <v>32400</v>
      </c>
      <c r="F1613">
        <v>6</v>
      </c>
      <c r="G1613">
        <v>100000</v>
      </c>
      <c r="H1613">
        <v>54</v>
      </c>
      <c r="I1613" t="str">
        <f>_xlfn.XLOOKUP(ohrm_timesheet_item[[#This Row],[employee_id]],hs_hr_employee[emp_number],hs_hr_employee[Employee Name],"NF",0,1)</f>
        <v>x_Saurabh Shrivastava</v>
      </c>
      <c r="J1613" t="str">
        <f>_xlfn.XLOOKUP(ohrm_timesheet_item[[#This Row],[project_id]],ohrm_project[project_id],ohrm_project[name],"NF",0,1)</f>
        <v>C210701-P2 [AMERICANA-Phase2]</v>
      </c>
      <c r="K1613" t="str">
        <f>_xlfn.XLOOKUP(ohrm_timesheet_item[[#This Row],[activity_id]],ohrm_project_activity[activity_id],ohrm_project_activity[name],"NF",0,1)</f>
        <v>Development</v>
      </c>
      <c r="L1613" s="5">
        <f>ohrm_timesheet_item[[#This Row],[duration]]/60/60</f>
        <v>9</v>
      </c>
    </row>
    <row r="1614" spans="1:12" x14ac:dyDescent="0.3">
      <c r="A1614">
        <v>393</v>
      </c>
      <c r="B1614" t="s">
        <v>1000</v>
      </c>
      <c r="C1614">
        <v>1629</v>
      </c>
      <c r="D1614" s="1">
        <v>44971</v>
      </c>
      <c r="E1614">
        <v>32400</v>
      </c>
      <c r="F1614">
        <v>6</v>
      </c>
      <c r="G1614">
        <v>100000</v>
      </c>
      <c r="H1614">
        <v>54</v>
      </c>
      <c r="I1614" t="str">
        <f>_xlfn.XLOOKUP(ohrm_timesheet_item[[#This Row],[employee_id]],hs_hr_employee[emp_number],hs_hr_employee[Employee Name],"NF",0,1)</f>
        <v>x_Saurabh Shrivastava</v>
      </c>
      <c r="J1614" t="str">
        <f>_xlfn.XLOOKUP(ohrm_timesheet_item[[#This Row],[project_id]],ohrm_project[project_id],ohrm_project[name],"NF",0,1)</f>
        <v>C210701-P2 [AMERICANA-Phase2]</v>
      </c>
      <c r="K1614" t="str">
        <f>_xlfn.XLOOKUP(ohrm_timesheet_item[[#This Row],[activity_id]],ohrm_project_activity[activity_id],ohrm_project_activity[name],"NF",0,1)</f>
        <v>Development</v>
      </c>
      <c r="L1614" s="5">
        <f>ohrm_timesheet_item[[#This Row],[duration]]/60/60</f>
        <v>9</v>
      </c>
    </row>
    <row r="1615" spans="1:12" x14ac:dyDescent="0.3">
      <c r="A1615">
        <v>393</v>
      </c>
      <c r="B1615" t="s">
        <v>1000</v>
      </c>
      <c r="C1615">
        <v>1630</v>
      </c>
      <c r="D1615" s="1">
        <v>44972</v>
      </c>
      <c r="E1615">
        <v>32400</v>
      </c>
      <c r="F1615">
        <v>6</v>
      </c>
      <c r="G1615">
        <v>100000</v>
      </c>
      <c r="H1615">
        <v>54</v>
      </c>
      <c r="I1615" t="str">
        <f>_xlfn.XLOOKUP(ohrm_timesheet_item[[#This Row],[employee_id]],hs_hr_employee[emp_number],hs_hr_employee[Employee Name],"NF",0,1)</f>
        <v>x_Saurabh Shrivastava</v>
      </c>
      <c r="J1615" t="str">
        <f>_xlfn.XLOOKUP(ohrm_timesheet_item[[#This Row],[project_id]],ohrm_project[project_id],ohrm_project[name],"NF",0,1)</f>
        <v>C210701-P2 [AMERICANA-Phase2]</v>
      </c>
      <c r="K1615" t="str">
        <f>_xlfn.XLOOKUP(ohrm_timesheet_item[[#This Row],[activity_id]],ohrm_project_activity[activity_id],ohrm_project_activity[name],"NF",0,1)</f>
        <v>Development</v>
      </c>
      <c r="L1615" s="5">
        <f>ohrm_timesheet_item[[#This Row],[duration]]/60/60</f>
        <v>9</v>
      </c>
    </row>
    <row r="1616" spans="1:12" x14ac:dyDescent="0.3">
      <c r="A1616">
        <v>393</v>
      </c>
      <c r="B1616" t="s">
        <v>1000</v>
      </c>
      <c r="C1616">
        <v>1631</v>
      </c>
      <c r="D1616" s="1">
        <v>44973</v>
      </c>
      <c r="E1616">
        <v>32400</v>
      </c>
      <c r="F1616">
        <v>6</v>
      </c>
      <c r="G1616">
        <v>100000</v>
      </c>
      <c r="H1616">
        <v>54</v>
      </c>
      <c r="I1616" t="str">
        <f>_xlfn.XLOOKUP(ohrm_timesheet_item[[#This Row],[employee_id]],hs_hr_employee[emp_number],hs_hr_employee[Employee Name],"NF",0,1)</f>
        <v>x_Saurabh Shrivastava</v>
      </c>
      <c r="J1616" t="str">
        <f>_xlfn.XLOOKUP(ohrm_timesheet_item[[#This Row],[project_id]],ohrm_project[project_id],ohrm_project[name],"NF",0,1)</f>
        <v>C210701-P2 [AMERICANA-Phase2]</v>
      </c>
      <c r="K1616" t="str">
        <f>_xlfn.XLOOKUP(ohrm_timesheet_item[[#This Row],[activity_id]],ohrm_project_activity[activity_id],ohrm_project_activity[name],"NF",0,1)</f>
        <v>Development</v>
      </c>
      <c r="L1616" s="5">
        <f>ohrm_timesheet_item[[#This Row],[duration]]/60/60</f>
        <v>9</v>
      </c>
    </row>
    <row r="1617" spans="1:12" x14ac:dyDescent="0.3">
      <c r="A1617">
        <v>393</v>
      </c>
      <c r="B1617" t="s">
        <v>1000</v>
      </c>
      <c r="C1617">
        <v>1632</v>
      </c>
      <c r="D1617" s="1">
        <v>44974</v>
      </c>
      <c r="E1617">
        <v>32400</v>
      </c>
      <c r="F1617">
        <v>6</v>
      </c>
      <c r="G1617">
        <v>100000</v>
      </c>
      <c r="H1617">
        <v>54</v>
      </c>
      <c r="I1617" t="str">
        <f>_xlfn.XLOOKUP(ohrm_timesheet_item[[#This Row],[employee_id]],hs_hr_employee[emp_number],hs_hr_employee[Employee Name],"NF",0,1)</f>
        <v>x_Saurabh Shrivastava</v>
      </c>
      <c r="J1617" t="str">
        <f>_xlfn.XLOOKUP(ohrm_timesheet_item[[#This Row],[project_id]],ohrm_project[project_id],ohrm_project[name],"NF",0,1)</f>
        <v>C210701-P2 [AMERICANA-Phase2]</v>
      </c>
      <c r="K1617" t="str">
        <f>_xlfn.XLOOKUP(ohrm_timesheet_item[[#This Row],[activity_id]],ohrm_project_activity[activity_id],ohrm_project_activity[name],"NF",0,1)</f>
        <v>Development</v>
      </c>
      <c r="L1617" s="5">
        <f>ohrm_timesheet_item[[#This Row],[duration]]/60/60</f>
        <v>9</v>
      </c>
    </row>
    <row r="1618" spans="1:12" x14ac:dyDescent="0.3">
      <c r="A1618">
        <v>393</v>
      </c>
      <c r="B1618" t="s">
        <v>1002</v>
      </c>
      <c r="C1618">
        <v>1633</v>
      </c>
      <c r="D1618" s="1">
        <v>44970</v>
      </c>
      <c r="E1618">
        <v>0</v>
      </c>
      <c r="F1618">
        <v>6</v>
      </c>
      <c r="G1618">
        <v>100000</v>
      </c>
      <c r="H1618">
        <v>54</v>
      </c>
      <c r="I1618" t="str">
        <f>_xlfn.XLOOKUP(ohrm_timesheet_item[[#This Row],[employee_id]],hs_hr_employee[emp_number],hs_hr_employee[Employee Name],"NF",0,1)</f>
        <v>x_Saurabh Shrivastava</v>
      </c>
      <c r="J1618" t="str">
        <f>_xlfn.XLOOKUP(ohrm_timesheet_item[[#This Row],[project_id]],ohrm_project[project_id],ohrm_project[name],"NF",0,1)</f>
        <v>C210701-P2 [AMERICANA-Phase2]</v>
      </c>
      <c r="K1618" t="str">
        <f>_xlfn.XLOOKUP(ohrm_timesheet_item[[#This Row],[activity_id]],ohrm_project_activity[activity_id],ohrm_project_activity[name],"NF",0,1)</f>
        <v>Development</v>
      </c>
      <c r="L1618" s="5">
        <f>ohrm_timesheet_item[[#This Row],[duration]]/60/60</f>
        <v>0</v>
      </c>
    </row>
    <row r="1619" spans="1:12" x14ac:dyDescent="0.3">
      <c r="A1619">
        <v>386</v>
      </c>
      <c r="C1619">
        <v>1634</v>
      </c>
      <c r="D1619" s="1">
        <v>44979</v>
      </c>
      <c r="E1619">
        <v>0</v>
      </c>
      <c r="F1619">
        <v>6</v>
      </c>
      <c r="G1619">
        <v>100001</v>
      </c>
      <c r="H1619">
        <v>54</v>
      </c>
      <c r="I1619" t="str">
        <f>_xlfn.XLOOKUP(ohrm_timesheet_item[[#This Row],[employee_id]],hs_hr_employee[emp_number],hs_hr_employee[Employee Name],"NF",0,1)</f>
        <v>Dinesh Agrawal</v>
      </c>
      <c r="J1619" t="str">
        <f>_xlfn.XLOOKUP(ohrm_timesheet_item[[#This Row],[project_id]],ohrm_project[project_id],ohrm_project[name],"NF",0,1)</f>
        <v>C210701-P2 [AMERICANA-Phase2]</v>
      </c>
      <c r="K1619" t="str">
        <f>_xlfn.XLOOKUP(ohrm_timesheet_item[[#This Row],[activity_id]],ohrm_project_activity[activity_id],ohrm_project_activity[name],"NF",0,1)</f>
        <v>Development</v>
      </c>
      <c r="L1619" s="5">
        <f>ohrm_timesheet_item[[#This Row],[duration]]/60/60</f>
        <v>0</v>
      </c>
    </row>
    <row r="1620" spans="1:12" x14ac:dyDescent="0.3">
      <c r="A1620">
        <v>386</v>
      </c>
      <c r="C1620">
        <v>1635</v>
      </c>
      <c r="D1620" s="1">
        <v>44980</v>
      </c>
      <c r="E1620">
        <v>0</v>
      </c>
      <c r="F1620">
        <v>6</v>
      </c>
      <c r="G1620">
        <v>100001</v>
      </c>
      <c r="H1620">
        <v>54</v>
      </c>
      <c r="I1620" t="str">
        <f>_xlfn.XLOOKUP(ohrm_timesheet_item[[#This Row],[employee_id]],hs_hr_employee[emp_number],hs_hr_employee[Employee Name],"NF",0,1)</f>
        <v>Dinesh Agrawal</v>
      </c>
      <c r="J1620" t="str">
        <f>_xlfn.XLOOKUP(ohrm_timesheet_item[[#This Row],[project_id]],ohrm_project[project_id],ohrm_project[name],"NF",0,1)</f>
        <v>C210701-P2 [AMERICANA-Phase2]</v>
      </c>
      <c r="K1620" t="str">
        <f>_xlfn.XLOOKUP(ohrm_timesheet_item[[#This Row],[activity_id]],ohrm_project_activity[activity_id],ohrm_project_activity[name],"NF",0,1)</f>
        <v>Development</v>
      </c>
      <c r="L1620" s="5">
        <f>ohrm_timesheet_item[[#This Row],[duration]]/60/60</f>
        <v>0</v>
      </c>
    </row>
    <row r="1621" spans="1:12" x14ac:dyDescent="0.3">
      <c r="A1621">
        <v>386</v>
      </c>
      <c r="C1621">
        <v>1636</v>
      </c>
      <c r="D1621" s="1">
        <v>44977</v>
      </c>
      <c r="E1621">
        <v>32400</v>
      </c>
      <c r="F1621">
        <v>6</v>
      </c>
      <c r="G1621">
        <v>100001</v>
      </c>
      <c r="H1621">
        <v>54</v>
      </c>
      <c r="I1621" t="str">
        <f>_xlfn.XLOOKUP(ohrm_timesheet_item[[#This Row],[employee_id]],hs_hr_employee[emp_number],hs_hr_employee[Employee Name],"NF",0,1)</f>
        <v>Dinesh Agrawal</v>
      </c>
      <c r="J1621" t="str">
        <f>_xlfn.XLOOKUP(ohrm_timesheet_item[[#This Row],[project_id]],ohrm_project[project_id],ohrm_project[name],"NF",0,1)</f>
        <v>C210701-P2 [AMERICANA-Phase2]</v>
      </c>
      <c r="K1621" t="str">
        <f>_xlfn.XLOOKUP(ohrm_timesheet_item[[#This Row],[activity_id]],ohrm_project_activity[activity_id],ohrm_project_activity[name],"NF",0,1)</f>
        <v>Development</v>
      </c>
      <c r="L1621" s="5">
        <f>ohrm_timesheet_item[[#This Row],[duration]]/60/60</f>
        <v>9</v>
      </c>
    </row>
    <row r="1622" spans="1:12" x14ac:dyDescent="0.3">
      <c r="A1622">
        <v>386</v>
      </c>
      <c r="C1622">
        <v>1637</v>
      </c>
      <c r="D1622" s="1">
        <v>44978</v>
      </c>
      <c r="E1622">
        <v>32400</v>
      </c>
      <c r="F1622">
        <v>6</v>
      </c>
      <c r="G1622">
        <v>100001</v>
      </c>
      <c r="H1622">
        <v>54</v>
      </c>
      <c r="I1622" t="str">
        <f>_xlfn.XLOOKUP(ohrm_timesheet_item[[#This Row],[employee_id]],hs_hr_employee[emp_number],hs_hr_employee[Employee Name],"NF",0,1)</f>
        <v>Dinesh Agrawal</v>
      </c>
      <c r="J1622" t="str">
        <f>_xlfn.XLOOKUP(ohrm_timesheet_item[[#This Row],[project_id]],ohrm_project[project_id],ohrm_project[name],"NF",0,1)</f>
        <v>C210701-P2 [AMERICANA-Phase2]</v>
      </c>
      <c r="K1622" t="str">
        <f>_xlfn.XLOOKUP(ohrm_timesheet_item[[#This Row],[activity_id]],ohrm_project_activity[activity_id],ohrm_project_activity[name],"NF",0,1)</f>
        <v>Development</v>
      </c>
      <c r="L1622" s="5">
        <f>ohrm_timesheet_item[[#This Row],[duration]]/60/60</f>
        <v>9</v>
      </c>
    </row>
    <row r="1623" spans="1:12" x14ac:dyDescent="0.3">
      <c r="A1623">
        <v>386</v>
      </c>
      <c r="C1623">
        <v>1638</v>
      </c>
      <c r="D1623" s="1">
        <v>44981</v>
      </c>
      <c r="E1623">
        <v>32400</v>
      </c>
      <c r="F1623">
        <v>6</v>
      </c>
      <c r="G1623">
        <v>100001</v>
      </c>
      <c r="H1623">
        <v>54</v>
      </c>
      <c r="I1623" t="str">
        <f>_xlfn.XLOOKUP(ohrm_timesheet_item[[#This Row],[employee_id]],hs_hr_employee[emp_number],hs_hr_employee[Employee Name],"NF",0,1)</f>
        <v>Dinesh Agrawal</v>
      </c>
      <c r="J1623" t="str">
        <f>_xlfn.XLOOKUP(ohrm_timesheet_item[[#This Row],[project_id]],ohrm_project[project_id],ohrm_project[name],"NF",0,1)</f>
        <v>C210701-P2 [AMERICANA-Phase2]</v>
      </c>
      <c r="K1623" t="str">
        <f>_xlfn.XLOOKUP(ohrm_timesheet_item[[#This Row],[activity_id]],ohrm_project_activity[activity_id],ohrm_project_activity[name],"NF",0,1)</f>
        <v>Development</v>
      </c>
      <c r="L1623" s="5">
        <f>ohrm_timesheet_item[[#This Row],[duration]]/60/60</f>
        <v>9</v>
      </c>
    </row>
    <row r="1624" spans="1:12" x14ac:dyDescent="0.3">
      <c r="A1624">
        <v>394</v>
      </c>
      <c r="B1624" t="s">
        <v>1000</v>
      </c>
      <c r="C1624">
        <v>1639</v>
      </c>
      <c r="D1624" s="1">
        <v>44977</v>
      </c>
      <c r="E1624">
        <v>32400</v>
      </c>
      <c r="F1624">
        <v>6</v>
      </c>
      <c r="G1624">
        <v>100000</v>
      </c>
      <c r="H1624">
        <v>54</v>
      </c>
      <c r="I1624" t="str">
        <f>_xlfn.XLOOKUP(ohrm_timesheet_item[[#This Row],[employee_id]],hs_hr_employee[emp_number],hs_hr_employee[Employee Name],"NF",0,1)</f>
        <v>x_Saurabh Shrivastava</v>
      </c>
      <c r="J1624" t="str">
        <f>_xlfn.XLOOKUP(ohrm_timesheet_item[[#This Row],[project_id]],ohrm_project[project_id],ohrm_project[name],"NF",0,1)</f>
        <v>C210701-P2 [AMERICANA-Phase2]</v>
      </c>
      <c r="K1624" t="str">
        <f>_xlfn.XLOOKUP(ohrm_timesheet_item[[#This Row],[activity_id]],ohrm_project_activity[activity_id],ohrm_project_activity[name],"NF",0,1)</f>
        <v>Development</v>
      </c>
      <c r="L1624" s="5">
        <f>ohrm_timesheet_item[[#This Row],[duration]]/60/60</f>
        <v>9</v>
      </c>
    </row>
    <row r="1625" spans="1:12" x14ac:dyDescent="0.3">
      <c r="A1625">
        <v>394</v>
      </c>
      <c r="B1625" t="s">
        <v>1000</v>
      </c>
      <c r="C1625">
        <v>1640</v>
      </c>
      <c r="D1625" s="1">
        <v>44978</v>
      </c>
      <c r="E1625">
        <v>32400</v>
      </c>
      <c r="F1625">
        <v>6</v>
      </c>
      <c r="G1625">
        <v>100000</v>
      </c>
      <c r="H1625">
        <v>54</v>
      </c>
      <c r="I1625" t="str">
        <f>_xlfn.XLOOKUP(ohrm_timesheet_item[[#This Row],[employee_id]],hs_hr_employee[emp_number],hs_hr_employee[Employee Name],"NF",0,1)</f>
        <v>x_Saurabh Shrivastava</v>
      </c>
      <c r="J1625" t="str">
        <f>_xlfn.XLOOKUP(ohrm_timesheet_item[[#This Row],[project_id]],ohrm_project[project_id],ohrm_project[name],"NF",0,1)</f>
        <v>C210701-P2 [AMERICANA-Phase2]</v>
      </c>
      <c r="K1625" t="str">
        <f>_xlfn.XLOOKUP(ohrm_timesheet_item[[#This Row],[activity_id]],ohrm_project_activity[activity_id],ohrm_project_activity[name],"NF",0,1)</f>
        <v>Development</v>
      </c>
      <c r="L1625" s="5">
        <f>ohrm_timesheet_item[[#This Row],[duration]]/60/60</f>
        <v>9</v>
      </c>
    </row>
    <row r="1626" spans="1:12" x14ac:dyDescent="0.3">
      <c r="A1626">
        <v>394</v>
      </c>
      <c r="B1626" t="s">
        <v>1000</v>
      </c>
      <c r="C1626">
        <v>1641</v>
      </c>
      <c r="D1626" s="1">
        <v>44980</v>
      </c>
      <c r="E1626">
        <v>32400</v>
      </c>
      <c r="F1626">
        <v>6</v>
      </c>
      <c r="G1626">
        <v>100000</v>
      </c>
      <c r="H1626">
        <v>54</v>
      </c>
      <c r="I1626" t="str">
        <f>_xlfn.XLOOKUP(ohrm_timesheet_item[[#This Row],[employee_id]],hs_hr_employee[emp_number],hs_hr_employee[Employee Name],"NF",0,1)</f>
        <v>x_Saurabh Shrivastava</v>
      </c>
      <c r="J1626" t="str">
        <f>_xlfn.XLOOKUP(ohrm_timesheet_item[[#This Row],[project_id]],ohrm_project[project_id],ohrm_project[name],"NF",0,1)</f>
        <v>C210701-P2 [AMERICANA-Phase2]</v>
      </c>
      <c r="K1626" t="str">
        <f>_xlfn.XLOOKUP(ohrm_timesheet_item[[#This Row],[activity_id]],ohrm_project_activity[activity_id],ohrm_project_activity[name],"NF",0,1)</f>
        <v>Development</v>
      </c>
      <c r="L1626" s="5">
        <f>ohrm_timesheet_item[[#This Row],[duration]]/60/60</f>
        <v>9</v>
      </c>
    </row>
    <row r="1627" spans="1:12" x14ac:dyDescent="0.3">
      <c r="A1627">
        <v>394</v>
      </c>
      <c r="B1627" t="s">
        <v>1000</v>
      </c>
      <c r="C1627">
        <v>1642</v>
      </c>
      <c r="D1627" s="1">
        <v>44981</v>
      </c>
      <c r="E1627">
        <v>32400</v>
      </c>
      <c r="F1627">
        <v>6</v>
      </c>
      <c r="G1627">
        <v>100000</v>
      </c>
      <c r="H1627">
        <v>54</v>
      </c>
      <c r="I1627" t="str">
        <f>_xlfn.XLOOKUP(ohrm_timesheet_item[[#This Row],[employee_id]],hs_hr_employee[emp_number],hs_hr_employee[Employee Name],"NF",0,1)</f>
        <v>x_Saurabh Shrivastava</v>
      </c>
      <c r="J1627" t="str">
        <f>_xlfn.XLOOKUP(ohrm_timesheet_item[[#This Row],[project_id]],ohrm_project[project_id],ohrm_project[name],"NF",0,1)</f>
        <v>C210701-P2 [AMERICANA-Phase2]</v>
      </c>
      <c r="K1627" t="str">
        <f>_xlfn.XLOOKUP(ohrm_timesheet_item[[#This Row],[activity_id]],ohrm_project_activity[activity_id],ohrm_project_activity[name],"NF",0,1)</f>
        <v>Development</v>
      </c>
      <c r="L1627" s="5">
        <f>ohrm_timesheet_item[[#This Row],[duration]]/60/60</f>
        <v>9</v>
      </c>
    </row>
    <row r="1628" spans="1:12" x14ac:dyDescent="0.3">
      <c r="A1628">
        <v>394</v>
      </c>
      <c r="B1628" t="s">
        <v>1000</v>
      </c>
      <c r="C1628">
        <v>1643</v>
      </c>
      <c r="D1628" s="1">
        <v>44979</v>
      </c>
      <c r="E1628">
        <v>32400</v>
      </c>
      <c r="F1628">
        <v>6</v>
      </c>
      <c r="G1628">
        <v>100000</v>
      </c>
      <c r="H1628">
        <v>54</v>
      </c>
      <c r="I1628" t="str">
        <f>_xlfn.XLOOKUP(ohrm_timesheet_item[[#This Row],[employee_id]],hs_hr_employee[emp_number],hs_hr_employee[Employee Name],"NF",0,1)</f>
        <v>x_Saurabh Shrivastava</v>
      </c>
      <c r="J1628" t="str">
        <f>_xlfn.XLOOKUP(ohrm_timesheet_item[[#This Row],[project_id]],ohrm_project[project_id],ohrm_project[name],"NF",0,1)</f>
        <v>C210701-P2 [AMERICANA-Phase2]</v>
      </c>
      <c r="K1628" t="str">
        <f>_xlfn.XLOOKUP(ohrm_timesheet_item[[#This Row],[activity_id]],ohrm_project_activity[activity_id],ohrm_project_activity[name],"NF",0,1)</f>
        <v>Development</v>
      </c>
      <c r="L1628" s="5">
        <f>ohrm_timesheet_item[[#This Row],[duration]]/60/60</f>
        <v>9</v>
      </c>
    </row>
    <row r="1629" spans="1:12" x14ac:dyDescent="0.3">
      <c r="A1629">
        <v>392</v>
      </c>
      <c r="B1629" t="s">
        <v>1000</v>
      </c>
      <c r="C1629">
        <v>1644</v>
      </c>
      <c r="D1629" s="1">
        <v>44984</v>
      </c>
      <c r="E1629">
        <v>32400</v>
      </c>
      <c r="F1629">
        <v>6</v>
      </c>
      <c r="G1629">
        <v>100000</v>
      </c>
      <c r="H1629">
        <v>53</v>
      </c>
      <c r="I1629" t="str">
        <f>_xlfn.XLOOKUP(ohrm_timesheet_item[[#This Row],[employee_id]],hs_hr_employee[emp_number],hs_hr_employee[Employee Name],"NF",0,1)</f>
        <v>x_Saurabh Shrivastava</v>
      </c>
      <c r="J1629" t="str">
        <f>_xlfn.XLOOKUP(ohrm_timesheet_item[[#This Row],[project_id]],ohrm_project[project_id],ohrm_project[name],"NF",0,1)</f>
        <v>C210701-P2 [AMERICANA-Phase2]</v>
      </c>
      <c r="K1629" t="str">
        <f>_xlfn.XLOOKUP(ohrm_timesheet_item[[#This Row],[activity_id]],ohrm_project_activity[activity_id],ohrm_project_activity[name],"NF",0,1)</f>
        <v>Design</v>
      </c>
      <c r="L1629" s="5">
        <f>ohrm_timesheet_item[[#This Row],[duration]]/60/60</f>
        <v>9</v>
      </c>
    </row>
    <row r="1630" spans="1:12" x14ac:dyDescent="0.3">
      <c r="A1630">
        <v>392</v>
      </c>
      <c r="B1630" t="s">
        <v>1000</v>
      </c>
      <c r="C1630">
        <v>1645</v>
      </c>
      <c r="D1630" s="1">
        <v>44985</v>
      </c>
      <c r="E1630">
        <v>32400</v>
      </c>
      <c r="F1630">
        <v>6</v>
      </c>
      <c r="G1630">
        <v>100000</v>
      </c>
      <c r="H1630">
        <v>53</v>
      </c>
      <c r="I1630" t="str">
        <f>_xlfn.XLOOKUP(ohrm_timesheet_item[[#This Row],[employee_id]],hs_hr_employee[emp_number],hs_hr_employee[Employee Name],"NF",0,1)</f>
        <v>x_Saurabh Shrivastava</v>
      </c>
      <c r="J1630" t="str">
        <f>_xlfn.XLOOKUP(ohrm_timesheet_item[[#This Row],[project_id]],ohrm_project[project_id],ohrm_project[name],"NF",0,1)</f>
        <v>C210701-P2 [AMERICANA-Phase2]</v>
      </c>
      <c r="K1630" t="str">
        <f>_xlfn.XLOOKUP(ohrm_timesheet_item[[#This Row],[activity_id]],ohrm_project_activity[activity_id],ohrm_project_activity[name],"NF",0,1)</f>
        <v>Design</v>
      </c>
      <c r="L1630" s="5">
        <f>ohrm_timesheet_item[[#This Row],[duration]]/60/60</f>
        <v>9</v>
      </c>
    </row>
    <row r="1631" spans="1:12" x14ac:dyDescent="0.3">
      <c r="A1631">
        <v>392</v>
      </c>
      <c r="B1631" t="s">
        <v>1000</v>
      </c>
      <c r="C1631">
        <v>1646</v>
      </c>
      <c r="D1631" s="1">
        <v>44986</v>
      </c>
      <c r="E1631">
        <v>32400</v>
      </c>
      <c r="F1631">
        <v>6</v>
      </c>
      <c r="G1631">
        <v>100000</v>
      </c>
      <c r="H1631">
        <v>53</v>
      </c>
      <c r="I1631" t="str">
        <f>_xlfn.XLOOKUP(ohrm_timesheet_item[[#This Row],[employee_id]],hs_hr_employee[emp_number],hs_hr_employee[Employee Name],"NF",0,1)</f>
        <v>x_Saurabh Shrivastava</v>
      </c>
      <c r="J1631" t="str">
        <f>_xlfn.XLOOKUP(ohrm_timesheet_item[[#This Row],[project_id]],ohrm_project[project_id],ohrm_project[name],"NF",0,1)</f>
        <v>C210701-P2 [AMERICANA-Phase2]</v>
      </c>
      <c r="K1631" t="str">
        <f>_xlfn.XLOOKUP(ohrm_timesheet_item[[#This Row],[activity_id]],ohrm_project_activity[activity_id],ohrm_project_activity[name],"NF",0,1)</f>
        <v>Design</v>
      </c>
      <c r="L1631" s="5">
        <f>ohrm_timesheet_item[[#This Row],[duration]]/60/60</f>
        <v>9</v>
      </c>
    </row>
    <row r="1632" spans="1:12" x14ac:dyDescent="0.3">
      <c r="A1632">
        <v>392</v>
      </c>
      <c r="B1632" t="s">
        <v>1000</v>
      </c>
      <c r="C1632">
        <v>1647</v>
      </c>
      <c r="D1632" s="1">
        <v>44987</v>
      </c>
      <c r="E1632">
        <v>32400</v>
      </c>
      <c r="F1632">
        <v>6</v>
      </c>
      <c r="G1632">
        <v>100000</v>
      </c>
      <c r="H1632">
        <v>53</v>
      </c>
      <c r="I1632" t="str">
        <f>_xlfn.XLOOKUP(ohrm_timesheet_item[[#This Row],[employee_id]],hs_hr_employee[emp_number],hs_hr_employee[Employee Name],"NF",0,1)</f>
        <v>x_Saurabh Shrivastava</v>
      </c>
      <c r="J1632" t="str">
        <f>_xlfn.XLOOKUP(ohrm_timesheet_item[[#This Row],[project_id]],ohrm_project[project_id],ohrm_project[name],"NF",0,1)</f>
        <v>C210701-P2 [AMERICANA-Phase2]</v>
      </c>
      <c r="K1632" t="str">
        <f>_xlfn.XLOOKUP(ohrm_timesheet_item[[#This Row],[activity_id]],ohrm_project_activity[activity_id],ohrm_project_activity[name],"NF",0,1)</f>
        <v>Design</v>
      </c>
      <c r="L1632" s="5">
        <f>ohrm_timesheet_item[[#This Row],[duration]]/60/60</f>
        <v>9</v>
      </c>
    </row>
    <row r="1633" spans="1:12" x14ac:dyDescent="0.3">
      <c r="A1633">
        <v>392</v>
      </c>
      <c r="B1633" t="s">
        <v>1000</v>
      </c>
      <c r="C1633">
        <v>1648</v>
      </c>
      <c r="D1633" s="1">
        <v>44988</v>
      </c>
      <c r="E1633">
        <v>32400</v>
      </c>
      <c r="F1633">
        <v>6</v>
      </c>
      <c r="G1633">
        <v>100000</v>
      </c>
      <c r="H1633">
        <v>53</v>
      </c>
      <c r="I1633" t="str">
        <f>_xlfn.XLOOKUP(ohrm_timesheet_item[[#This Row],[employee_id]],hs_hr_employee[emp_number],hs_hr_employee[Employee Name],"NF",0,1)</f>
        <v>x_Saurabh Shrivastava</v>
      </c>
      <c r="J1633" t="str">
        <f>_xlfn.XLOOKUP(ohrm_timesheet_item[[#This Row],[project_id]],ohrm_project[project_id],ohrm_project[name],"NF",0,1)</f>
        <v>C210701-P2 [AMERICANA-Phase2]</v>
      </c>
      <c r="K1633" t="str">
        <f>_xlfn.XLOOKUP(ohrm_timesheet_item[[#This Row],[activity_id]],ohrm_project_activity[activity_id],ohrm_project_activity[name],"NF",0,1)</f>
        <v>Design</v>
      </c>
      <c r="L1633" s="5">
        <f>ohrm_timesheet_item[[#This Row],[duration]]/60/60</f>
        <v>9</v>
      </c>
    </row>
    <row r="1634" spans="1:12" x14ac:dyDescent="0.3">
      <c r="A1634">
        <v>387</v>
      </c>
      <c r="C1634">
        <v>1649</v>
      </c>
      <c r="D1634" s="1">
        <v>44970</v>
      </c>
      <c r="E1634">
        <v>32400</v>
      </c>
      <c r="F1634">
        <v>6</v>
      </c>
      <c r="G1634">
        <v>100001</v>
      </c>
      <c r="H1634">
        <v>54</v>
      </c>
      <c r="I1634" t="str">
        <f>_xlfn.XLOOKUP(ohrm_timesheet_item[[#This Row],[employee_id]],hs_hr_employee[emp_number],hs_hr_employee[Employee Name],"NF",0,1)</f>
        <v>Dinesh Agrawal</v>
      </c>
      <c r="J1634" t="str">
        <f>_xlfn.XLOOKUP(ohrm_timesheet_item[[#This Row],[project_id]],ohrm_project[project_id],ohrm_project[name],"NF",0,1)</f>
        <v>C210701-P2 [AMERICANA-Phase2]</v>
      </c>
      <c r="K1634" t="str">
        <f>_xlfn.XLOOKUP(ohrm_timesheet_item[[#This Row],[activity_id]],ohrm_project_activity[activity_id],ohrm_project_activity[name],"NF",0,1)</f>
        <v>Development</v>
      </c>
      <c r="L1634" s="5">
        <f>ohrm_timesheet_item[[#This Row],[duration]]/60/60</f>
        <v>9</v>
      </c>
    </row>
    <row r="1635" spans="1:12" x14ac:dyDescent="0.3">
      <c r="A1635">
        <v>387</v>
      </c>
      <c r="C1635">
        <v>1650</v>
      </c>
      <c r="D1635" s="1">
        <v>44971</v>
      </c>
      <c r="E1635">
        <v>32400</v>
      </c>
      <c r="F1635">
        <v>6</v>
      </c>
      <c r="G1635">
        <v>100001</v>
      </c>
      <c r="H1635">
        <v>54</v>
      </c>
      <c r="I1635" t="str">
        <f>_xlfn.XLOOKUP(ohrm_timesheet_item[[#This Row],[employee_id]],hs_hr_employee[emp_number],hs_hr_employee[Employee Name],"NF",0,1)</f>
        <v>Dinesh Agrawal</v>
      </c>
      <c r="J1635" t="str">
        <f>_xlfn.XLOOKUP(ohrm_timesheet_item[[#This Row],[project_id]],ohrm_project[project_id],ohrm_project[name],"NF",0,1)</f>
        <v>C210701-P2 [AMERICANA-Phase2]</v>
      </c>
      <c r="K1635" t="str">
        <f>_xlfn.XLOOKUP(ohrm_timesheet_item[[#This Row],[activity_id]],ohrm_project_activity[activity_id],ohrm_project_activity[name],"NF",0,1)</f>
        <v>Development</v>
      </c>
      <c r="L1635" s="5">
        <f>ohrm_timesheet_item[[#This Row],[duration]]/60/60</f>
        <v>9</v>
      </c>
    </row>
    <row r="1636" spans="1:12" x14ac:dyDescent="0.3">
      <c r="A1636">
        <v>387</v>
      </c>
      <c r="C1636">
        <v>1651</v>
      </c>
      <c r="D1636" s="1">
        <v>44972</v>
      </c>
      <c r="E1636">
        <v>32400</v>
      </c>
      <c r="F1636">
        <v>6</v>
      </c>
      <c r="G1636">
        <v>100001</v>
      </c>
      <c r="H1636">
        <v>54</v>
      </c>
      <c r="I1636" t="str">
        <f>_xlfn.XLOOKUP(ohrm_timesheet_item[[#This Row],[employee_id]],hs_hr_employee[emp_number],hs_hr_employee[Employee Name],"NF",0,1)</f>
        <v>Dinesh Agrawal</v>
      </c>
      <c r="J1636" t="str">
        <f>_xlfn.XLOOKUP(ohrm_timesheet_item[[#This Row],[project_id]],ohrm_project[project_id],ohrm_project[name],"NF",0,1)</f>
        <v>C210701-P2 [AMERICANA-Phase2]</v>
      </c>
      <c r="K1636" t="str">
        <f>_xlfn.XLOOKUP(ohrm_timesheet_item[[#This Row],[activity_id]],ohrm_project_activity[activity_id],ohrm_project_activity[name],"NF",0,1)</f>
        <v>Development</v>
      </c>
      <c r="L1636" s="5">
        <f>ohrm_timesheet_item[[#This Row],[duration]]/60/60</f>
        <v>9</v>
      </c>
    </row>
    <row r="1637" spans="1:12" x14ac:dyDescent="0.3">
      <c r="A1637">
        <v>387</v>
      </c>
      <c r="C1637">
        <v>1652</v>
      </c>
      <c r="D1637" s="1">
        <v>44973</v>
      </c>
      <c r="E1637">
        <v>32400</v>
      </c>
      <c r="F1637">
        <v>6</v>
      </c>
      <c r="G1637">
        <v>100001</v>
      </c>
      <c r="H1637">
        <v>54</v>
      </c>
      <c r="I1637" t="str">
        <f>_xlfn.XLOOKUP(ohrm_timesheet_item[[#This Row],[employee_id]],hs_hr_employee[emp_number],hs_hr_employee[Employee Name],"NF",0,1)</f>
        <v>Dinesh Agrawal</v>
      </c>
      <c r="J1637" t="str">
        <f>_xlfn.XLOOKUP(ohrm_timesheet_item[[#This Row],[project_id]],ohrm_project[project_id],ohrm_project[name],"NF",0,1)</f>
        <v>C210701-P2 [AMERICANA-Phase2]</v>
      </c>
      <c r="K1637" t="str">
        <f>_xlfn.XLOOKUP(ohrm_timesheet_item[[#This Row],[activity_id]],ohrm_project_activity[activity_id],ohrm_project_activity[name],"NF",0,1)</f>
        <v>Development</v>
      </c>
      <c r="L1637" s="5">
        <f>ohrm_timesheet_item[[#This Row],[duration]]/60/60</f>
        <v>9</v>
      </c>
    </row>
    <row r="1638" spans="1:12" x14ac:dyDescent="0.3">
      <c r="A1638">
        <v>387</v>
      </c>
      <c r="C1638">
        <v>1653</v>
      </c>
      <c r="D1638" s="1">
        <v>44974</v>
      </c>
      <c r="E1638">
        <v>32400</v>
      </c>
      <c r="F1638">
        <v>6</v>
      </c>
      <c r="G1638">
        <v>100001</v>
      </c>
      <c r="H1638">
        <v>54</v>
      </c>
      <c r="I1638" t="str">
        <f>_xlfn.XLOOKUP(ohrm_timesheet_item[[#This Row],[employee_id]],hs_hr_employee[emp_number],hs_hr_employee[Employee Name],"NF",0,1)</f>
        <v>Dinesh Agrawal</v>
      </c>
      <c r="J1638" t="str">
        <f>_xlfn.XLOOKUP(ohrm_timesheet_item[[#This Row],[project_id]],ohrm_project[project_id],ohrm_project[name],"NF",0,1)</f>
        <v>C210701-P2 [AMERICANA-Phase2]</v>
      </c>
      <c r="K1638" t="str">
        <f>_xlfn.XLOOKUP(ohrm_timesheet_item[[#This Row],[activity_id]],ohrm_project_activity[activity_id],ohrm_project_activity[name],"NF",0,1)</f>
        <v>Development</v>
      </c>
      <c r="L1638" s="5">
        <f>ohrm_timesheet_item[[#This Row],[duration]]/60/60</f>
        <v>9</v>
      </c>
    </row>
    <row r="1639" spans="1:12" x14ac:dyDescent="0.3">
      <c r="A1639">
        <v>388</v>
      </c>
      <c r="C1639">
        <v>1654</v>
      </c>
      <c r="D1639" s="1">
        <v>44963</v>
      </c>
      <c r="E1639">
        <v>32400</v>
      </c>
      <c r="F1639">
        <v>6</v>
      </c>
      <c r="G1639">
        <v>100001</v>
      </c>
      <c r="H1639">
        <v>54</v>
      </c>
      <c r="I1639" t="str">
        <f>_xlfn.XLOOKUP(ohrm_timesheet_item[[#This Row],[employee_id]],hs_hr_employee[emp_number],hs_hr_employee[Employee Name],"NF",0,1)</f>
        <v>Dinesh Agrawal</v>
      </c>
      <c r="J1639" t="str">
        <f>_xlfn.XLOOKUP(ohrm_timesheet_item[[#This Row],[project_id]],ohrm_project[project_id],ohrm_project[name],"NF",0,1)</f>
        <v>C210701-P2 [AMERICANA-Phase2]</v>
      </c>
      <c r="K1639" t="str">
        <f>_xlfn.XLOOKUP(ohrm_timesheet_item[[#This Row],[activity_id]],ohrm_project_activity[activity_id],ohrm_project_activity[name],"NF",0,1)</f>
        <v>Development</v>
      </c>
      <c r="L1639" s="5">
        <f>ohrm_timesheet_item[[#This Row],[duration]]/60/60</f>
        <v>9</v>
      </c>
    </row>
    <row r="1640" spans="1:12" x14ac:dyDescent="0.3">
      <c r="A1640">
        <v>388</v>
      </c>
      <c r="C1640">
        <v>1655</v>
      </c>
      <c r="D1640" s="1">
        <v>44964</v>
      </c>
      <c r="E1640">
        <v>32400</v>
      </c>
      <c r="F1640">
        <v>6</v>
      </c>
      <c r="G1640">
        <v>100001</v>
      </c>
      <c r="H1640">
        <v>54</v>
      </c>
      <c r="I1640" t="str">
        <f>_xlfn.XLOOKUP(ohrm_timesheet_item[[#This Row],[employee_id]],hs_hr_employee[emp_number],hs_hr_employee[Employee Name],"NF",0,1)</f>
        <v>Dinesh Agrawal</v>
      </c>
      <c r="J1640" t="str">
        <f>_xlfn.XLOOKUP(ohrm_timesheet_item[[#This Row],[project_id]],ohrm_project[project_id],ohrm_project[name],"NF",0,1)</f>
        <v>C210701-P2 [AMERICANA-Phase2]</v>
      </c>
      <c r="K1640" t="str">
        <f>_xlfn.XLOOKUP(ohrm_timesheet_item[[#This Row],[activity_id]],ohrm_project_activity[activity_id],ohrm_project_activity[name],"NF",0,1)</f>
        <v>Development</v>
      </c>
      <c r="L1640" s="5">
        <f>ohrm_timesheet_item[[#This Row],[duration]]/60/60</f>
        <v>9</v>
      </c>
    </row>
    <row r="1641" spans="1:12" x14ac:dyDescent="0.3">
      <c r="A1641">
        <v>388</v>
      </c>
      <c r="C1641">
        <v>1656</v>
      </c>
      <c r="D1641" s="1">
        <v>44965</v>
      </c>
      <c r="E1641">
        <v>32400</v>
      </c>
      <c r="F1641">
        <v>6</v>
      </c>
      <c r="G1641">
        <v>100001</v>
      </c>
      <c r="H1641">
        <v>54</v>
      </c>
      <c r="I1641" t="str">
        <f>_xlfn.XLOOKUP(ohrm_timesheet_item[[#This Row],[employee_id]],hs_hr_employee[emp_number],hs_hr_employee[Employee Name],"NF",0,1)</f>
        <v>Dinesh Agrawal</v>
      </c>
      <c r="J1641" t="str">
        <f>_xlfn.XLOOKUP(ohrm_timesheet_item[[#This Row],[project_id]],ohrm_project[project_id],ohrm_project[name],"NF",0,1)</f>
        <v>C210701-P2 [AMERICANA-Phase2]</v>
      </c>
      <c r="K1641" t="str">
        <f>_xlfn.XLOOKUP(ohrm_timesheet_item[[#This Row],[activity_id]],ohrm_project_activity[activity_id],ohrm_project_activity[name],"NF",0,1)</f>
        <v>Development</v>
      </c>
      <c r="L1641" s="5">
        <f>ohrm_timesheet_item[[#This Row],[duration]]/60/60</f>
        <v>9</v>
      </c>
    </row>
    <row r="1642" spans="1:12" x14ac:dyDescent="0.3">
      <c r="A1642">
        <v>388</v>
      </c>
      <c r="C1642">
        <v>1657</v>
      </c>
      <c r="D1642" s="1">
        <v>44966</v>
      </c>
      <c r="E1642">
        <v>32400</v>
      </c>
      <c r="F1642">
        <v>6</v>
      </c>
      <c r="G1642">
        <v>100001</v>
      </c>
      <c r="H1642">
        <v>54</v>
      </c>
      <c r="I1642" t="str">
        <f>_xlfn.XLOOKUP(ohrm_timesheet_item[[#This Row],[employee_id]],hs_hr_employee[emp_number],hs_hr_employee[Employee Name],"NF",0,1)</f>
        <v>Dinesh Agrawal</v>
      </c>
      <c r="J1642" t="str">
        <f>_xlfn.XLOOKUP(ohrm_timesheet_item[[#This Row],[project_id]],ohrm_project[project_id],ohrm_project[name],"NF",0,1)</f>
        <v>C210701-P2 [AMERICANA-Phase2]</v>
      </c>
      <c r="K1642" t="str">
        <f>_xlfn.XLOOKUP(ohrm_timesheet_item[[#This Row],[activity_id]],ohrm_project_activity[activity_id],ohrm_project_activity[name],"NF",0,1)</f>
        <v>Development</v>
      </c>
      <c r="L1642" s="5">
        <f>ohrm_timesheet_item[[#This Row],[duration]]/60/60</f>
        <v>9</v>
      </c>
    </row>
    <row r="1643" spans="1:12" x14ac:dyDescent="0.3">
      <c r="A1643">
        <v>388</v>
      </c>
      <c r="C1643">
        <v>1658</v>
      </c>
      <c r="D1643" s="1">
        <v>44967</v>
      </c>
      <c r="E1643">
        <v>32400</v>
      </c>
      <c r="F1643">
        <v>6</v>
      </c>
      <c r="G1643">
        <v>100001</v>
      </c>
      <c r="H1643">
        <v>54</v>
      </c>
      <c r="I1643" t="str">
        <f>_xlfn.XLOOKUP(ohrm_timesheet_item[[#This Row],[employee_id]],hs_hr_employee[emp_number],hs_hr_employee[Employee Name],"NF",0,1)</f>
        <v>Dinesh Agrawal</v>
      </c>
      <c r="J1643" t="str">
        <f>_xlfn.XLOOKUP(ohrm_timesheet_item[[#This Row],[project_id]],ohrm_project[project_id],ohrm_project[name],"NF",0,1)</f>
        <v>C210701-P2 [AMERICANA-Phase2]</v>
      </c>
      <c r="K1643" t="str">
        <f>_xlfn.XLOOKUP(ohrm_timesheet_item[[#This Row],[activity_id]],ohrm_project_activity[activity_id],ohrm_project_activity[name],"NF",0,1)</f>
        <v>Development</v>
      </c>
      <c r="L1643" s="5">
        <f>ohrm_timesheet_item[[#This Row],[duration]]/60/60</f>
        <v>9</v>
      </c>
    </row>
    <row r="1644" spans="1:12" x14ac:dyDescent="0.3">
      <c r="A1644">
        <v>395</v>
      </c>
      <c r="C1644">
        <v>1659</v>
      </c>
      <c r="D1644" s="1">
        <v>44963</v>
      </c>
      <c r="E1644">
        <v>32400</v>
      </c>
      <c r="F1644">
        <v>6</v>
      </c>
      <c r="G1644">
        <v>16</v>
      </c>
      <c r="H1644">
        <v>52</v>
      </c>
      <c r="I1644" t="str">
        <f>_xlfn.XLOOKUP(ohrm_timesheet_item[[#This Row],[employee_id]],hs_hr_employee[emp_number],hs_hr_employee[Employee Name],"NF",0,1)</f>
        <v>Neha Chaudhary</v>
      </c>
      <c r="J1644" t="str">
        <f>_xlfn.XLOOKUP(ohrm_timesheet_item[[#This Row],[project_id]],ohrm_project[project_id],ohrm_project[name],"NF",0,1)</f>
        <v>C210701-P2 [AMERICANA-Phase2]</v>
      </c>
      <c r="K1644" t="str">
        <f>_xlfn.XLOOKUP(ohrm_timesheet_item[[#This Row],[activity_id]],ohrm_project_activity[activity_id],ohrm_project_activity[name],"NF",0,1)</f>
        <v>Customer Meeting</v>
      </c>
      <c r="L1644" s="5">
        <f>ohrm_timesheet_item[[#This Row],[duration]]/60/60</f>
        <v>9</v>
      </c>
    </row>
    <row r="1645" spans="1:12" x14ac:dyDescent="0.3">
      <c r="A1645">
        <v>395</v>
      </c>
      <c r="C1645">
        <v>1660</v>
      </c>
      <c r="D1645" s="1">
        <v>44964</v>
      </c>
      <c r="E1645">
        <v>32400</v>
      </c>
      <c r="F1645">
        <v>6</v>
      </c>
      <c r="G1645">
        <v>16</v>
      </c>
      <c r="H1645">
        <v>52</v>
      </c>
      <c r="I1645" t="str">
        <f>_xlfn.XLOOKUP(ohrm_timesheet_item[[#This Row],[employee_id]],hs_hr_employee[emp_number],hs_hr_employee[Employee Name],"NF",0,1)</f>
        <v>Neha Chaudhary</v>
      </c>
      <c r="J1645" t="str">
        <f>_xlfn.XLOOKUP(ohrm_timesheet_item[[#This Row],[project_id]],ohrm_project[project_id],ohrm_project[name],"NF",0,1)</f>
        <v>C210701-P2 [AMERICANA-Phase2]</v>
      </c>
      <c r="K1645" t="str">
        <f>_xlfn.XLOOKUP(ohrm_timesheet_item[[#This Row],[activity_id]],ohrm_project_activity[activity_id],ohrm_project_activity[name],"NF",0,1)</f>
        <v>Customer Meeting</v>
      </c>
      <c r="L1645" s="5">
        <f>ohrm_timesheet_item[[#This Row],[duration]]/60/60</f>
        <v>9</v>
      </c>
    </row>
    <row r="1646" spans="1:12" x14ac:dyDescent="0.3">
      <c r="A1646">
        <v>395</v>
      </c>
      <c r="C1646">
        <v>1661</v>
      </c>
      <c r="D1646" s="1">
        <v>44965</v>
      </c>
      <c r="E1646">
        <v>32400</v>
      </c>
      <c r="F1646">
        <v>6</v>
      </c>
      <c r="G1646">
        <v>16</v>
      </c>
      <c r="H1646">
        <v>52</v>
      </c>
      <c r="I1646" t="str">
        <f>_xlfn.XLOOKUP(ohrm_timesheet_item[[#This Row],[employee_id]],hs_hr_employee[emp_number],hs_hr_employee[Employee Name],"NF",0,1)</f>
        <v>Neha Chaudhary</v>
      </c>
      <c r="J1646" t="str">
        <f>_xlfn.XLOOKUP(ohrm_timesheet_item[[#This Row],[project_id]],ohrm_project[project_id],ohrm_project[name],"NF",0,1)</f>
        <v>C210701-P2 [AMERICANA-Phase2]</v>
      </c>
      <c r="K1646" t="str">
        <f>_xlfn.XLOOKUP(ohrm_timesheet_item[[#This Row],[activity_id]],ohrm_project_activity[activity_id],ohrm_project_activity[name],"NF",0,1)</f>
        <v>Customer Meeting</v>
      </c>
      <c r="L1646" s="5">
        <f>ohrm_timesheet_item[[#This Row],[duration]]/60/60</f>
        <v>9</v>
      </c>
    </row>
    <row r="1647" spans="1:12" x14ac:dyDescent="0.3">
      <c r="A1647">
        <v>395</v>
      </c>
      <c r="C1647">
        <v>1662</v>
      </c>
      <c r="D1647" s="1">
        <v>44966</v>
      </c>
      <c r="E1647">
        <v>32400</v>
      </c>
      <c r="F1647">
        <v>6</v>
      </c>
      <c r="G1647">
        <v>16</v>
      </c>
      <c r="H1647">
        <v>52</v>
      </c>
      <c r="I1647" t="str">
        <f>_xlfn.XLOOKUP(ohrm_timesheet_item[[#This Row],[employee_id]],hs_hr_employee[emp_number],hs_hr_employee[Employee Name],"NF",0,1)</f>
        <v>Neha Chaudhary</v>
      </c>
      <c r="J1647" t="str">
        <f>_xlfn.XLOOKUP(ohrm_timesheet_item[[#This Row],[project_id]],ohrm_project[project_id],ohrm_project[name],"NF",0,1)</f>
        <v>C210701-P2 [AMERICANA-Phase2]</v>
      </c>
      <c r="K1647" t="str">
        <f>_xlfn.XLOOKUP(ohrm_timesheet_item[[#This Row],[activity_id]],ohrm_project_activity[activity_id],ohrm_project_activity[name],"NF",0,1)</f>
        <v>Customer Meeting</v>
      </c>
      <c r="L1647" s="5">
        <f>ohrm_timesheet_item[[#This Row],[duration]]/60/60</f>
        <v>9</v>
      </c>
    </row>
    <row r="1648" spans="1:12" x14ac:dyDescent="0.3">
      <c r="A1648">
        <v>395</v>
      </c>
      <c r="C1648">
        <v>1663</v>
      </c>
      <c r="D1648" s="1">
        <v>44967</v>
      </c>
      <c r="E1648">
        <v>32400</v>
      </c>
      <c r="F1648">
        <v>6</v>
      </c>
      <c r="G1648">
        <v>16</v>
      </c>
      <c r="H1648">
        <v>52</v>
      </c>
      <c r="I1648" t="str">
        <f>_xlfn.XLOOKUP(ohrm_timesheet_item[[#This Row],[employee_id]],hs_hr_employee[emp_number],hs_hr_employee[Employee Name],"NF",0,1)</f>
        <v>Neha Chaudhary</v>
      </c>
      <c r="J1648" t="str">
        <f>_xlfn.XLOOKUP(ohrm_timesheet_item[[#This Row],[project_id]],ohrm_project[project_id],ohrm_project[name],"NF",0,1)</f>
        <v>C210701-P2 [AMERICANA-Phase2]</v>
      </c>
      <c r="K1648" t="str">
        <f>_xlfn.XLOOKUP(ohrm_timesheet_item[[#This Row],[activity_id]],ohrm_project_activity[activity_id],ohrm_project_activity[name],"NF",0,1)</f>
        <v>Customer Meeting</v>
      </c>
      <c r="L1648" s="5">
        <f>ohrm_timesheet_item[[#This Row],[duration]]/60/60</f>
        <v>9</v>
      </c>
    </row>
    <row r="1649" spans="1:12" x14ac:dyDescent="0.3">
      <c r="A1649">
        <v>396</v>
      </c>
      <c r="C1649">
        <v>1664</v>
      </c>
      <c r="D1649" s="1">
        <v>44970</v>
      </c>
      <c r="E1649">
        <v>32400</v>
      </c>
      <c r="F1649">
        <v>6</v>
      </c>
      <c r="G1649">
        <v>16</v>
      </c>
      <c r="H1649">
        <v>52</v>
      </c>
      <c r="I1649" t="str">
        <f>_xlfn.XLOOKUP(ohrm_timesheet_item[[#This Row],[employee_id]],hs_hr_employee[emp_number],hs_hr_employee[Employee Name],"NF",0,1)</f>
        <v>Neha Chaudhary</v>
      </c>
      <c r="J1649" t="str">
        <f>_xlfn.XLOOKUP(ohrm_timesheet_item[[#This Row],[project_id]],ohrm_project[project_id],ohrm_project[name],"NF",0,1)</f>
        <v>C210701-P2 [AMERICANA-Phase2]</v>
      </c>
      <c r="K1649" t="str">
        <f>_xlfn.XLOOKUP(ohrm_timesheet_item[[#This Row],[activity_id]],ohrm_project_activity[activity_id],ohrm_project_activity[name],"NF",0,1)</f>
        <v>Customer Meeting</v>
      </c>
      <c r="L1649" s="5">
        <f>ohrm_timesheet_item[[#This Row],[duration]]/60/60</f>
        <v>9</v>
      </c>
    </row>
    <row r="1650" spans="1:12" x14ac:dyDescent="0.3">
      <c r="A1650">
        <v>396</v>
      </c>
      <c r="C1650">
        <v>1665</v>
      </c>
      <c r="D1650" s="1">
        <v>44971</v>
      </c>
      <c r="E1650">
        <v>32400</v>
      </c>
      <c r="F1650">
        <v>6</v>
      </c>
      <c r="G1650">
        <v>16</v>
      </c>
      <c r="H1650">
        <v>52</v>
      </c>
      <c r="I1650" t="str">
        <f>_xlfn.XLOOKUP(ohrm_timesheet_item[[#This Row],[employee_id]],hs_hr_employee[emp_number],hs_hr_employee[Employee Name],"NF",0,1)</f>
        <v>Neha Chaudhary</v>
      </c>
      <c r="J1650" t="str">
        <f>_xlfn.XLOOKUP(ohrm_timesheet_item[[#This Row],[project_id]],ohrm_project[project_id],ohrm_project[name],"NF",0,1)</f>
        <v>C210701-P2 [AMERICANA-Phase2]</v>
      </c>
      <c r="K1650" t="str">
        <f>_xlfn.XLOOKUP(ohrm_timesheet_item[[#This Row],[activity_id]],ohrm_project_activity[activity_id],ohrm_project_activity[name],"NF",0,1)</f>
        <v>Customer Meeting</v>
      </c>
      <c r="L1650" s="5">
        <f>ohrm_timesheet_item[[#This Row],[duration]]/60/60</f>
        <v>9</v>
      </c>
    </row>
    <row r="1651" spans="1:12" x14ac:dyDescent="0.3">
      <c r="A1651">
        <v>396</v>
      </c>
      <c r="C1651">
        <v>1666</v>
      </c>
      <c r="D1651" s="1">
        <v>44972</v>
      </c>
      <c r="E1651">
        <v>32400</v>
      </c>
      <c r="F1651">
        <v>6</v>
      </c>
      <c r="G1651">
        <v>16</v>
      </c>
      <c r="H1651">
        <v>52</v>
      </c>
      <c r="I1651" t="str">
        <f>_xlfn.XLOOKUP(ohrm_timesheet_item[[#This Row],[employee_id]],hs_hr_employee[emp_number],hs_hr_employee[Employee Name],"NF",0,1)</f>
        <v>Neha Chaudhary</v>
      </c>
      <c r="J1651" t="str">
        <f>_xlfn.XLOOKUP(ohrm_timesheet_item[[#This Row],[project_id]],ohrm_project[project_id],ohrm_project[name],"NF",0,1)</f>
        <v>C210701-P2 [AMERICANA-Phase2]</v>
      </c>
      <c r="K1651" t="str">
        <f>_xlfn.XLOOKUP(ohrm_timesheet_item[[#This Row],[activity_id]],ohrm_project_activity[activity_id],ohrm_project_activity[name],"NF",0,1)</f>
        <v>Customer Meeting</v>
      </c>
      <c r="L1651" s="5">
        <f>ohrm_timesheet_item[[#This Row],[duration]]/60/60</f>
        <v>9</v>
      </c>
    </row>
    <row r="1652" spans="1:12" x14ac:dyDescent="0.3">
      <c r="A1652">
        <v>396</v>
      </c>
      <c r="C1652">
        <v>1667</v>
      </c>
      <c r="D1652" s="1">
        <v>44973</v>
      </c>
      <c r="E1652">
        <v>32400</v>
      </c>
      <c r="F1652">
        <v>6</v>
      </c>
      <c r="G1652">
        <v>16</v>
      </c>
      <c r="H1652">
        <v>52</v>
      </c>
      <c r="I1652" t="str">
        <f>_xlfn.XLOOKUP(ohrm_timesheet_item[[#This Row],[employee_id]],hs_hr_employee[emp_number],hs_hr_employee[Employee Name],"NF",0,1)</f>
        <v>Neha Chaudhary</v>
      </c>
      <c r="J1652" t="str">
        <f>_xlfn.XLOOKUP(ohrm_timesheet_item[[#This Row],[project_id]],ohrm_project[project_id],ohrm_project[name],"NF",0,1)</f>
        <v>C210701-P2 [AMERICANA-Phase2]</v>
      </c>
      <c r="K1652" t="str">
        <f>_xlfn.XLOOKUP(ohrm_timesheet_item[[#This Row],[activity_id]],ohrm_project_activity[activity_id],ohrm_project_activity[name],"NF",0,1)</f>
        <v>Customer Meeting</v>
      </c>
      <c r="L1652" s="5">
        <f>ohrm_timesheet_item[[#This Row],[duration]]/60/60</f>
        <v>9</v>
      </c>
    </row>
    <row r="1653" spans="1:12" x14ac:dyDescent="0.3">
      <c r="A1653">
        <v>396</v>
      </c>
      <c r="C1653">
        <v>1668</v>
      </c>
      <c r="D1653" s="1">
        <v>44974</v>
      </c>
      <c r="E1653">
        <v>32400</v>
      </c>
      <c r="F1653">
        <v>6</v>
      </c>
      <c r="G1653">
        <v>16</v>
      </c>
      <c r="H1653">
        <v>52</v>
      </c>
      <c r="I1653" t="str">
        <f>_xlfn.XLOOKUP(ohrm_timesheet_item[[#This Row],[employee_id]],hs_hr_employee[emp_number],hs_hr_employee[Employee Name],"NF",0,1)</f>
        <v>Neha Chaudhary</v>
      </c>
      <c r="J1653" t="str">
        <f>_xlfn.XLOOKUP(ohrm_timesheet_item[[#This Row],[project_id]],ohrm_project[project_id],ohrm_project[name],"NF",0,1)</f>
        <v>C210701-P2 [AMERICANA-Phase2]</v>
      </c>
      <c r="K1653" t="str">
        <f>_xlfn.XLOOKUP(ohrm_timesheet_item[[#This Row],[activity_id]],ohrm_project_activity[activity_id],ohrm_project_activity[name],"NF",0,1)</f>
        <v>Customer Meeting</v>
      </c>
      <c r="L1653" s="5">
        <f>ohrm_timesheet_item[[#This Row],[duration]]/60/60</f>
        <v>9</v>
      </c>
    </row>
    <row r="1654" spans="1:12" x14ac:dyDescent="0.3">
      <c r="A1654">
        <v>397</v>
      </c>
      <c r="C1654">
        <v>1669</v>
      </c>
      <c r="D1654" s="1">
        <v>44977</v>
      </c>
      <c r="E1654">
        <v>32400</v>
      </c>
      <c r="F1654">
        <v>6</v>
      </c>
      <c r="G1654">
        <v>16</v>
      </c>
      <c r="H1654">
        <v>52</v>
      </c>
      <c r="I1654" t="str">
        <f>_xlfn.XLOOKUP(ohrm_timesheet_item[[#This Row],[employee_id]],hs_hr_employee[emp_number],hs_hr_employee[Employee Name],"NF",0,1)</f>
        <v>Neha Chaudhary</v>
      </c>
      <c r="J1654" t="str">
        <f>_xlfn.XLOOKUP(ohrm_timesheet_item[[#This Row],[project_id]],ohrm_project[project_id],ohrm_project[name],"NF",0,1)</f>
        <v>C210701-P2 [AMERICANA-Phase2]</v>
      </c>
      <c r="K1654" t="str">
        <f>_xlfn.XLOOKUP(ohrm_timesheet_item[[#This Row],[activity_id]],ohrm_project_activity[activity_id],ohrm_project_activity[name],"NF",0,1)</f>
        <v>Customer Meeting</v>
      </c>
      <c r="L1654" s="5">
        <f>ohrm_timesheet_item[[#This Row],[duration]]/60/60</f>
        <v>9</v>
      </c>
    </row>
    <row r="1655" spans="1:12" x14ac:dyDescent="0.3">
      <c r="A1655">
        <v>397</v>
      </c>
      <c r="C1655">
        <v>1670</v>
      </c>
      <c r="D1655" s="1">
        <v>44978</v>
      </c>
      <c r="E1655">
        <v>32400</v>
      </c>
      <c r="F1655">
        <v>6</v>
      </c>
      <c r="G1655">
        <v>16</v>
      </c>
      <c r="H1655">
        <v>52</v>
      </c>
      <c r="I1655" t="str">
        <f>_xlfn.XLOOKUP(ohrm_timesheet_item[[#This Row],[employee_id]],hs_hr_employee[emp_number],hs_hr_employee[Employee Name],"NF",0,1)</f>
        <v>Neha Chaudhary</v>
      </c>
      <c r="J1655" t="str">
        <f>_xlfn.XLOOKUP(ohrm_timesheet_item[[#This Row],[project_id]],ohrm_project[project_id],ohrm_project[name],"NF",0,1)</f>
        <v>C210701-P2 [AMERICANA-Phase2]</v>
      </c>
      <c r="K1655" t="str">
        <f>_xlfn.XLOOKUP(ohrm_timesheet_item[[#This Row],[activity_id]],ohrm_project_activity[activity_id],ohrm_project_activity[name],"NF",0,1)</f>
        <v>Customer Meeting</v>
      </c>
      <c r="L1655" s="5">
        <f>ohrm_timesheet_item[[#This Row],[duration]]/60/60</f>
        <v>9</v>
      </c>
    </row>
    <row r="1656" spans="1:12" x14ac:dyDescent="0.3">
      <c r="A1656">
        <v>397</v>
      </c>
      <c r="C1656">
        <v>1671</v>
      </c>
      <c r="D1656" s="1">
        <v>44979</v>
      </c>
      <c r="E1656">
        <v>32400</v>
      </c>
      <c r="F1656">
        <v>6</v>
      </c>
      <c r="G1656">
        <v>16</v>
      </c>
      <c r="H1656">
        <v>52</v>
      </c>
      <c r="I1656" t="str">
        <f>_xlfn.XLOOKUP(ohrm_timesheet_item[[#This Row],[employee_id]],hs_hr_employee[emp_number],hs_hr_employee[Employee Name],"NF",0,1)</f>
        <v>Neha Chaudhary</v>
      </c>
      <c r="J1656" t="str">
        <f>_xlfn.XLOOKUP(ohrm_timesheet_item[[#This Row],[project_id]],ohrm_project[project_id],ohrm_project[name],"NF",0,1)</f>
        <v>C210701-P2 [AMERICANA-Phase2]</v>
      </c>
      <c r="K1656" t="str">
        <f>_xlfn.XLOOKUP(ohrm_timesheet_item[[#This Row],[activity_id]],ohrm_project_activity[activity_id],ohrm_project_activity[name],"NF",0,1)</f>
        <v>Customer Meeting</v>
      </c>
      <c r="L1656" s="5">
        <f>ohrm_timesheet_item[[#This Row],[duration]]/60/60</f>
        <v>9</v>
      </c>
    </row>
    <row r="1657" spans="1:12" x14ac:dyDescent="0.3">
      <c r="A1657">
        <v>397</v>
      </c>
      <c r="C1657">
        <v>1672</v>
      </c>
      <c r="D1657" s="1">
        <v>44980</v>
      </c>
      <c r="E1657">
        <v>32400</v>
      </c>
      <c r="F1657">
        <v>6</v>
      </c>
      <c r="G1657">
        <v>16</v>
      </c>
      <c r="H1657">
        <v>52</v>
      </c>
      <c r="I1657" t="str">
        <f>_xlfn.XLOOKUP(ohrm_timesheet_item[[#This Row],[employee_id]],hs_hr_employee[emp_number],hs_hr_employee[Employee Name],"NF",0,1)</f>
        <v>Neha Chaudhary</v>
      </c>
      <c r="J1657" t="str">
        <f>_xlfn.XLOOKUP(ohrm_timesheet_item[[#This Row],[project_id]],ohrm_project[project_id],ohrm_project[name],"NF",0,1)</f>
        <v>C210701-P2 [AMERICANA-Phase2]</v>
      </c>
      <c r="K1657" t="str">
        <f>_xlfn.XLOOKUP(ohrm_timesheet_item[[#This Row],[activity_id]],ohrm_project_activity[activity_id],ohrm_project_activity[name],"NF",0,1)</f>
        <v>Customer Meeting</v>
      </c>
      <c r="L1657" s="5">
        <f>ohrm_timesheet_item[[#This Row],[duration]]/60/60</f>
        <v>9</v>
      </c>
    </row>
    <row r="1658" spans="1:12" x14ac:dyDescent="0.3">
      <c r="A1658">
        <v>397</v>
      </c>
      <c r="C1658">
        <v>1673</v>
      </c>
      <c r="D1658" s="1">
        <v>44981</v>
      </c>
      <c r="E1658">
        <v>32400</v>
      </c>
      <c r="F1658">
        <v>6</v>
      </c>
      <c r="G1658">
        <v>16</v>
      </c>
      <c r="H1658">
        <v>52</v>
      </c>
      <c r="I1658" t="str">
        <f>_xlfn.XLOOKUP(ohrm_timesheet_item[[#This Row],[employee_id]],hs_hr_employee[emp_number],hs_hr_employee[Employee Name],"NF",0,1)</f>
        <v>Neha Chaudhary</v>
      </c>
      <c r="J1658" t="str">
        <f>_xlfn.XLOOKUP(ohrm_timesheet_item[[#This Row],[project_id]],ohrm_project[project_id],ohrm_project[name],"NF",0,1)</f>
        <v>C210701-P2 [AMERICANA-Phase2]</v>
      </c>
      <c r="K1658" t="str">
        <f>_xlfn.XLOOKUP(ohrm_timesheet_item[[#This Row],[activity_id]],ohrm_project_activity[activity_id],ohrm_project_activity[name],"NF",0,1)</f>
        <v>Customer Meeting</v>
      </c>
      <c r="L1658" s="5">
        <f>ohrm_timesheet_item[[#This Row],[duration]]/60/60</f>
        <v>9</v>
      </c>
    </row>
    <row r="1659" spans="1:12" x14ac:dyDescent="0.3">
      <c r="A1659">
        <v>378</v>
      </c>
      <c r="C1659">
        <v>1674</v>
      </c>
      <c r="D1659" s="1">
        <v>44984</v>
      </c>
      <c r="E1659">
        <v>32400</v>
      </c>
      <c r="F1659">
        <v>6</v>
      </c>
      <c r="G1659">
        <v>16</v>
      </c>
      <c r="H1659">
        <v>52</v>
      </c>
      <c r="I1659" t="str">
        <f>_xlfn.XLOOKUP(ohrm_timesheet_item[[#This Row],[employee_id]],hs_hr_employee[emp_number],hs_hr_employee[Employee Name],"NF",0,1)</f>
        <v>Neha Chaudhary</v>
      </c>
      <c r="J1659" t="str">
        <f>_xlfn.XLOOKUP(ohrm_timesheet_item[[#This Row],[project_id]],ohrm_project[project_id],ohrm_project[name],"NF",0,1)</f>
        <v>C210701-P2 [AMERICANA-Phase2]</v>
      </c>
      <c r="K1659" t="str">
        <f>_xlfn.XLOOKUP(ohrm_timesheet_item[[#This Row],[activity_id]],ohrm_project_activity[activity_id],ohrm_project_activity[name],"NF",0,1)</f>
        <v>Customer Meeting</v>
      </c>
      <c r="L1659" s="5">
        <f>ohrm_timesheet_item[[#This Row],[duration]]/60/60</f>
        <v>9</v>
      </c>
    </row>
    <row r="1660" spans="1:12" x14ac:dyDescent="0.3">
      <c r="A1660">
        <v>378</v>
      </c>
      <c r="C1660">
        <v>1675</v>
      </c>
      <c r="D1660" s="1">
        <v>44985</v>
      </c>
      <c r="E1660">
        <v>32400</v>
      </c>
      <c r="F1660">
        <v>6</v>
      </c>
      <c r="G1660">
        <v>16</v>
      </c>
      <c r="H1660">
        <v>52</v>
      </c>
      <c r="I1660" t="str">
        <f>_xlfn.XLOOKUP(ohrm_timesheet_item[[#This Row],[employee_id]],hs_hr_employee[emp_number],hs_hr_employee[Employee Name],"NF",0,1)</f>
        <v>Neha Chaudhary</v>
      </c>
      <c r="J1660" t="str">
        <f>_xlfn.XLOOKUP(ohrm_timesheet_item[[#This Row],[project_id]],ohrm_project[project_id],ohrm_project[name],"NF",0,1)</f>
        <v>C210701-P2 [AMERICANA-Phase2]</v>
      </c>
      <c r="K1660" t="str">
        <f>_xlfn.XLOOKUP(ohrm_timesheet_item[[#This Row],[activity_id]],ohrm_project_activity[activity_id],ohrm_project_activity[name],"NF",0,1)</f>
        <v>Customer Meeting</v>
      </c>
      <c r="L1660" s="5">
        <f>ohrm_timesheet_item[[#This Row],[duration]]/60/60</f>
        <v>9</v>
      </c>
    </row>
    <row r="1661" spans="1:12" x14ac:dyDescent="0.3">
      <c r="A1661">
        <v>378</v>
      </c>
      <c r="C1661">
        <v>1676</v>
      </c>
      <c r="D1661" s="1">
        <v>44986</v>
      </c>
      <c r="E1661">
        <v>32400</v>
      </c>
      <c r="F1661">
        <v>6</v>
      </c>
      <c r="G1661">
        <v>16</v>
      </c>
      <c r="H1661">
        <v>52</v>
      </c>
      <c r="I1661" t="str">
        <f>_xlfn.XLOOKUP(ohrm_timesheet_item[[#This Row],[employee_id]],hs_hr_employee[emp_number],hs_hr_employee[Employee Name],"NF",0,1)</f>
        <v>Neha Chaudhary</v>
      </c>
      <c r="J1661" t="str">
        <f>_xlfn.XLOOKUP(ohrm_timesheet_item[[#This Row],[project_id]],ohrm_project[project_id],ohrm_project[name],"NF",0,1)</f>
        <v>C210701-P2 [AMERICANA-Phase2]</v>
      </c>
      <c r="K1661" t="str">
        <f>_xlfn.XLOOKUP(ohrm_timesheet_item[[#This Row],[activity_id]],ohrm_project_activity[activity_id],ohrm_project_activity[name],"NF",0,1)</f>
        <v>Customer Meeting</v>
      </c>
      <c r="L1661" s="5">
        <f>ohrm_timesheet_item[[#This Row],[duration]]/60/60</f>
        <v>9</v>
      </c>
    </row>
    <row r="1662" spans="1:12" x14ac:dyDescent="0.3">
      <c r="A1662">
        <v>378</v>
      </c>
      <c r="C1662">
        <v>1677</v>
      </c>
      <c r="D1662" s="1">
        <v>44987</v>
      </c>
      <c r="E1662">
        <v>32400</v>
      </c>
      <c r="F1662">
        <v>6</v>
      </c>
      <c r="G1662">
        <v>16</v>
      </c>
      <c r="H1662">
        <v>52</v>
      </c>
      <c r="I1662" t="str">
        <f>_xlfn.XLOOKUP(ohrm_timesheet_item[[#This Row],[employee_id]],hs_hr_employee[emp_number],hs_hr_employee[Employee Name],"NF",0,1)</f>
        <v>Neha Chaudhary</v>
      </c>
      <c r="J1662" t="str">
        <f>_xlfn.XLOOKUP(ohrm_timesheet_item[[#This Row],[project_id]],ohrm_project[project_id],ohrm_project[name],"NF",0,1)</f>
        <v>C210701-P2 [AMERICANA-Phase2]</v>
      </c>
      <c r="K1662" t="str">
        <f>_xlfn.XLOOKUP(ohrm_timesheet_item[[#This Row],[activity_id]],ohrm_project_activity[activity_id],ohrm_project_activity[name],"NF",0,1)</f>
        <v>Customer Meeting</v>
      </c>
      <c r="L1662" s="5">
        <f>ohrm_timesheet_item[[#This Row],[duration]]/60/60</f>
        <v>9</v>
      </c>
    </row>
    <row r="1663" spans="1:12" x14ac:dyDescent="0.3">
      <c r="A1663">
        <v>378</v>
      </c>
      <c r="C1663">
        <v>1678</v>
      </c>
      <c r="D1663" s="1">
        <v>44988</v>
      </c>
      <c r="E1663">
        <v>32400</v>
      </c>
      <c r="F1663">
        <v>6</v>
      </c>
      <c r="G1663">
        <v>16</v>
      </c>
      <c r="H1663">
        <v>52</v>
      </c>
      <c r="I1663" t="str">
        <f>_xlfn.XLOOKUP(ohrm_timesheet_item[[#This Row],[employee_id]],hs_hr_employee[emp_number],hs_hr_employee[Employee Name],"NF",0,1)</f>
        <v>Neha Chaudhary</v>
      </c>
      <c r="J1663" t="str">
        <f>_xlfn.XLOOKUP(ohrm_timesheet_item[[#This Row],[project_id]],ohrm_project[project_id],ohrm_project[name],"NF",0,1)</f>
        <v>C210701-P2 [AMERICANA-Phase2]</v>
      </c>
      <c r="K1663" t="str">
        <f>_xlfn.XLOOKUP(ohrm_timesheet_item[[#This Row],[activity_id]],ohrm_project_activity[activity_id],ohrm_project_activity[name],"NF",0,1)</f>
        <v>Customer Meeting</v>
      </c>
      <c r="L1663" s="5">
        <f>ohrm_timesheet_item[[#This Row],[duration]]/60/60</f>
        <v>9</v>
      </c>
    </row>
    <row r="1664" spans="1:12" x14ac:dyDescent="0.3">
      <c r="A1664">
        <v>403</v>
      </c>
      <c r="B1664" t="s">
        <v>1003</v>
      </c>
      <c r="C1664">
        <v>1679</v>
      </c>
      <c r="D1664" s="1">
        <v>44993</v>
      </c>
      <c r="E1664">
        <v>0</v>
      </c>
      <c r="F1664">
        <v>2</v>
      </c>
      <c r="G1664">
        <v>15</v>
      </c>
      <c r="H1664">
        <v>58</v>
      </c>
      <c r="I1664" t="str">
        <f>_xlfn.XLOOKUP(ohrm_timesheet_item[[#This Row],[employee_id]],hs_hr_employee[emp_number],hs_hr_employee[Employee Name],"NF",0,1)</f>
        <v>Gaurav Kokcha</v>
      </c>
      <c r="J1664" t="str">
        <f>_xlfn.XLOOKUP(ohrm_timesheet_item[[#This Row],[project_id]],ohrm_project[project_id],ohrm_project[name],"NF",0,1)</f>
        <v>Z210101-TEQMANTRA-ORG</v>
      </c>
      <c r="K1664" t="str">
        <f>_xlfn.XLOOKUP(ohrm_timesheet_item[[#This Row],[activity_id]],ohrm_project_activity[activity_id],ohrm_project_activity[name],"NF",0,1)</f>
        <v>Staff Augmentation</v>
      </c>
      <c r="L1664" s="5">
        <f>ohrm_timesheet_item[[#This Row],[duration]]/60/60</f>
        <v>0</v>
      </c>
    </row>
    <row r="1665" spans="1:12" x14ac:dyDescent="0.3">
      <c r="A1665">
        <v>403</v>
      </c>
      <c r="C1665">
        <v>1680</v>
      </c>
      <c r="D1665" s="1">
        <v>44991</v>
      </c>
      <c r="E1665">
        <v>10800</v>
      </c>
      <c r="F1665">
        <v>2</v>
      </c>
      <c r="G1665">
        <v>15</v>
      </c>
      <c r="H1665">
        <v>58</v>
      </c>
      <c r="I1665" t="str">
        <f>_xlfn.XLOOKUP(ohrm_timesheet_item[[#This Row],[employee_id]],hs_hr_employee[emp_number],hs_hr_employee[Employee Name],"NF",0,1)</f>
        <v>Gaurav Kokcha</v>
      </c>
      <c r="J1665" t="str">
        <f>_xlfn.XLOOKUP(ohrm_timesheet_item[[#This Row],[project_id]],ohrm_project[project_id],ohrm_project[name],"NF",0,1)</f>
        <v>Z210101-TEQMANTRA-ORG</v>
      </c>
      <c r="K1665" t="str">
        <f>_xlfn.XLOOKUP(ohrm_timesheet_item[[#This Row],[activity_id]],ohrm_project_activity[activity_id],ohrm_project_activity[name],"NF",0,1)</f>
        <v>Staff Augmentation</v>
      </c>
      <c r="L1665" s="5">
        <f>ohrm_timesheet_item[[#This Row],[duration]]/60/60</f>
        <v>3</v>
      </c>
    </row>
    <row r="1666" spans="1:12" x14ac:dyDescent="0.3">
      <c r="A1666">
        <v>403</v>
      </c>
      <c r="C1666">
        <v>1681</v>
      </c>
      <c r="D1666" s="1">
        <v>44992</v>
      </c>
      <c r="E1666">
        <v>14400</v>
      </c>
      <c r="F1666">
        <v>2</v>
      </c>
      <c r="G1666">
        <v>15</v>
      </c>
      <c r="H1666">
        <v>58</v>
      </c>
      <c r="I1666" t="str">
        <f>_xlfn.XLOOKUP(ohrm_timesheet_item[[#This Row],[employee_id]],hs_hr_employee[emp_number],hs_hr_employee[Employee Name],"NF",0,1)</f>
        <v>Gaurav Kokcha</v>
      </c>
      <c r="J1666" t="str">
        <f>_xlfn.XLOOKUP(ohrm_timesheet_item[[#This Row],[project_id]],ohrm_project[project_id],ohrm_project[name],"NF",0,1)</f>
        <v>Z210101-TEQMANTRA-ORG</v>
      </c>
      <c r="K1666" t="str">
        <f>_xlfn.XLOOKUP(ohrm_timesheet_item[[#This Row],[activity_id]],ohrm_project_activity[activity_id],ohrm_project_activity[name],"NF",0,1)</f>
        <v>Staff Augmentation</v>
      </c>
      <c r="L1666" s="5">
        <f>ohrm_timesheet_item[[#This Row],[duration]]/60/60</f>
        <v>4</v>
      </c>
    </row>
    <row r="1667" spans="1:12" x14ac:dyDescent="0.3">
      <c r="A1667">
        <v>403</v>
      </c>
      <c r="C1667">
        <v>1682</v>
      </c>
      <c r="D1667" s="1">
        <v>44994</v>
      </c>
      <c r="E1667">
        <v>21600</v>
      </c>
      <c r="F1667">
        <v>2</v>
      </c>
      <c r="G1667">
        <v>15</v>
      </c>
      <c r="H1667">
        <v>58</v>
      </c>
      <c r="I1667" t="str">
        <f>_xlfn.XLOOKUP(ohrm_timesheet_item[[#This Row],[employee_id]],hs_hr_employee[emp_number],hs_hr_employee[Employee Name],"NF",0,1)</f>
        <v>Gaurav Kokcha</v>
      </c>
      <c r="J1667" t="str">
        <f>_xlfn.XLOOKUP(ohrm_timesheet_item[[#This Row],[project_id]],ohrm_project[project_id],ohrm_project[name],"NF",0,1)</f>
        <v>Z210101-TEQMANTRA-ORG</v>
      </c>
      <c r="K1667" t="str">
        <f>_xlfn.XLOOKUP(ohrm_timesheet_item[[#This Row],[activity_id]],ohrm_project_activity[activity_id],ohrm_project_activity[name],"NF",0,1)</f>
        <v>Staff Augmentation</v>
      </c>
      <c r="L1667" s="5">
        <f>ohrm_timesheet_item[[#This Row],[duration]]/60/60</f>
        <v>6</v>
      </c>
    </row>
    <row r="1668" spans="1:12" x14ac:dyDescent="0.3">
      <c r="A1668">
        <v>403</v>
      </c>
      <c r="C1668">
        <v>1683</v>
      </c>
      <c r="D1668" s="1">
        <v>44995</v>
      </c>
      <c r="E1668">
        <v>7200</v>
      </c>
      <c r="F1668">
        <v>2</v>
      </c>
      <c r="G1668">
        <v>15</v>
      </c>
      <c r="H1668">
        <v>58</v>
      </c>
      <c r="I1668" t="str">
        <f>_xlfn.XLOOKUP(ohrm_timesheet_item[[#This Row],[employee_id]],hs_hr_employee[emp_number],hs_hr_employee[Employee Name],"NF",0,1)</f>
        <v>Gaurav Kokcha</v>
      </c>
      <c r="J1668" t="str">
        <f>_xlfn.XLOOKUP(ohrm_timesheet_item[[#This Row],[project_id]],ohrm_project[project_id],ohrm_project[name],"NF",0,1)</f>
        <v>Z210101-TEQMANTRA-ORG</v>
      </c>
      <c r="K1668" t="str">
        <f>_xlfn.XLOOKUP(ohrm_timesheet_item[[#This Row],[activity_id]],ohrm_project_activity[activity_id],ohrm_project_activity[name],"NF",0,1)</f>
        <v>Staff Augmentation</v>
      </c>
      <c r="L1668" s="5">
        <f>ohrm_timesheet_item[[#This Row],[duration]]/60/60</f>
        <v>2</v>
      </c>
    </row>
    <row r="1669" spans="1:12" x14ac:dyDescent="0.3">
      <c r="A1669">
        <v>403</v>
      </c>
      <c r="C1669">
        <v>1684</v>
      </c>
      <c r="D1669" s="1">
        <v>44991</v>
      </c>
      <c r="E1669">
        <v>21600</v>
      </c>
      <c r="F1669">
        <v>2</v>
      </c>
      <c r="G1669">
        <v>15</v>
      </c>
      <c r="H1669">
        <v>11</v>
      </c>
      <c r="I1669" t="str">
        <f>_xlfn.XLOOKUP(ohrm_timesheet_item[[#This Row],[employee_id]],hs_hr_employee[emp_number],hs_hr_employee[Employee Name],"NF",0,1)</f>
        <v>Gaurav Kokcha</v>
      </c>
      <c r="J1669" t="str">
        <f>_xlfn.XLOOKUP(ohrm_timesheet_item[[#This Row],[project_id]],ohrm_project[project_id],ohrm_project[name],"NF",0,1)</f>
        <v>Z210101-TEQMANTRA-ORG</v>
      </c>
      <c r="K1669" t="str">
        <f>_xlfn.XLOOKUP(ohrm_timesheet_item[[#This Row],[activity_id]],ohrm_project_activity[activity_id],ohrm_project_activity[name],"NF",0,1)</f>
        <v>Training</v>
      </c>
      <c r="L1669" s="5">
        <f>ohrm_timesheet_item[[#This Row],[duration]]/60/60</f>
        <v>6</v>
      </c>
    </row>
    <row r="1670" spans="1:12" x14ac:dyDescent="0.3">
      <c r="A1670">
        <v>403</v>
      </c>
      <c r="C1670">
        <v>1685</v>
      </c>
      <c r="D1670" s="1">
        <v>44992</v>
      </c>
      <c r="E1670">
        <v>18000</v>
      </c>
      <c r="F1670">
        <v>2</v>
      </c>
      <c r="G1670">
        <v>15</v>
      </c>
      <c r="H1670">
        <v>11</v>
      </c>
      <c r="I1670" t="str">
        <f>_xlfn.XLOOKUP(ohrm_timesheet_item[[#This Row],[employee_id]],hs_hr_employee[emp_number],hs_hr_employee[Employee Name],"NF",0,1)</f>
        <v>Gaurav Kokcha</v>
      </c>
      <c r="J1670" t="str">
        <f>_xlfn.XLOOKUP(ohrm_timesheet_item[[#This Row],[project_id]],ohrm_project[project_id],ohrm_project[name],"NF",0,1)</f>
        <v>Z210101-TEQMANTRA-ORG</v>
      </c>
      <c r="K1670" t="str">
        <f>_xlfn.XLOOKUP(ohrm_timesheet_item[[#This Row],[activity_id]],ohrm_project_activity[activity_id],ohrm_project_activity[name],"NF",0,1)</f>
        <v>Training</v>
      </c>
      <c r="L1670" s="5">
        <f>ohrm_timesheet_item[[#This Row],[duration]]/60/60</f>
        <v>5</v>
      </c>
    </row>
    <row r="1671" spans="1:12" x14ac:dyDescent="0.3">
      <c r="A1671">
        <v>403</v>
      </c>
      <c r="C1671">
        <v>1686</v>
      </c>
      <c r="D1671" s="1">
        <v>44994</v>
      </c>
      <c r="E1671">
        <v>10800</v>
      </c>
      <c r="F1671">
        <v>2</v>
      </c>
      <c r="G1671">
        <v>15</v>
      </c>
      <c r="H1671">
        <v>11</v>
      </c>
      <c r="I1671" t="str">
        <f>_xlfn.XLOOKUP(ohrm_timesheet_item[[#This Row],[employee_id]],hs_hr_employee[emp_number],hs_hr_employee[Employee Name],"NF",0,1)</f>
        <v>Gaurav Kokcha</v>
      </c>
      <c r="J1671" t="str">
        <f>_xlfn.XLOOKUP(ohrm_timesheet_item[[#This Row],[project_id]],ohrm_project[project_id],ohrm_project[name],"NF",0,1)</f>
        <v>Z210101-TEQMANTRA-ORG</v>
      </c>
      <c r="K1671" t="str">
        <f>_xlfn.XLOOKUP(ohrm_timesheet_item[[#This Row],[activity_id]],ohrm_project_activity[activity_id],ohrm_project_activity[name],"NF",0,1)</f>
        <v>Training</v>
      </c>
      <c r="L1671" s="5">
        <f>ohrm_timesheet_item[[#This Row],[duration]]/60/60</f>
        <v>3</v>
      </c>
    </row>
    <row r="1672" spans="1:12" x14ac:dyDescent="0.3">
      <c r="A1672">
        <v>403</v>
      </c>
      <c r="C1672">
        <v>1687</v>
      </c>
      <c r="D1672" s="1">
        <v>44995</v>
      </c>
      <c r="E1672">
        <v>25200</v>
      </c>
      <c r="F1672">
        <v>2</v>
      </c>
      <c r="G1672">
        <v>15</v>
      </c>
      <c r="H1672">
        <v>11</v>
      </c>
      <c r="I1672" t="str">
        <f>_xlfn.XLOOKUP(ohrm_timesheet_item[[#This Row],[employee_id]],hs_hr_employee[emp_number],hs_hr_employee[Employee Name],"NF",0,1)</f>
        <v>Gaurav Kokcha</v>
      </c>
      <c r="J1672" t="str">
        <f>_xlfn.XLOOKUP(ohrm_timesheet_item[[#This Row],[project_id]],ohrm_project[project_id],ohrm_project[name],"NF",0,1)</f>
        <v>Z210101-TEQMANTRA-ORG</v>
      </c>
      <c r="K1672" t="str">
        <f>_xlfn.XLOOKUP(ohrm_timesheet_item[[#This Row],[activity_id]],ohrm_project_activity[activity_id],ohrm_project_activity[name],"NF",0,1)</f>
        <v>Training</v>
      </c>
      <c r="L1672" s="5">
        <f>ohrm_timesheet_item[[#This Row],[duration]]/60/60</f>
        <v>7</v>
      </c>
    </row>
    <row r="1673" spans="1:12" x14ac:dyDescent="0.3">
      <c r="A1673">
        <v>402</v>
      </c>
      <c r="C1673">
        <v>1688</v>
      </c>
      <c r="D1673" s="1">
        <v>44998</v>
      </c>
      <c r="E1673">
        <v>14400</v>
      </c>
      <c r="F1673">
        <v>2</v>
      </c>
      <c r="G1673">
        <v>15</v>
      </c>
      <c r="H1673">
        <v>58</v>
      </c>
      <c r="I1673" t="str">
        <f>_xlfn.XLOOKUP(ohrm_timesheet_item[[#This Row],[employee_id]],hs_hr_employee[emp_number],hs_hr_employee[Employee Name],"NF",0,1)</f>
        <v>Gaurav Kokcha</v>
      </c>
      <c r="J1673" t="str">
        <f>_xlfn.XLOOKUP(ohrm_timesheet_item[[#This Row],[project_id]],ohrm_project[project_id],ohrm_project[name],"NF",0,1)</f>
        <v>Z210101-TEQMANTRA-ORG</v>
      </c>
      <c r="K1673" t="str">
        <f>_xlfn.XLOOKUP(ohrm_timesheet_item[[#This Row],[activity_id]],ohrm_project_activity[activity_id],ohrm_project_activity[name],"NF",0,1)</f>
        <v>Staff Augmentation</v>
      </c>
      <c r="L1673" s="5">
        <f>ohrm_timesheet_item[[#This Row],[duration]]/60/60</f>
        <v>4</v>
      </c>
    </row>
    <row r="1674" spans="1:12" x14ac:dyDescent="0.3">
      <c r="A1674">
        <v>402</v>
      </c>
      <c r="C1674">
        <v>1689</v>
      </c>
      <c r="D1674" s="1">
        <v>44999</v>
      </c>
      <c r="E1674">
        <v>10800</v>
      </c>
      <c r="F1674">
        <v>2</v>
      </c>
      <c r="G1674">
        <v>15</v>
      </c>
      <c r="H1674">
        <v>58</v>
      </c>
      <c r="I1674" t="str">
        <f>_xlfn.XLOOKUP(ohrm_timesheet_item[[#This Row],[employee_id]],hs_hr_employee[emp_number],hs_hr_employee[Employee Name],"NF",0,1)</f>
        <v>Gaurav Kokcha</v>
      </c>
      <c r="J1674" t="str">
        <f>_xlfn.XLOOKUP(ohrm_timesheet_item[[#This Row],[project_id]],ohrm_project[project_id],ohrm_project[name],"NF",0,1)</f>
        <v>Z210101-TEQMANTRA-ORG</v>
      </c>
      <c r="K1674" t="str">
        <f>_xlfn.XLOOKUP(ohrm_timesheet_item[[#This Row],[activity_id]],ohrm_project_activity[activity_id],ohrm_project_activity[name],"NF",0,1)</f>
        <v>Staff Augmentation</v>
      </c>
      <c r="L1674" s="5">
        <f>ohrm_timesheet_item[[#This Row],[duration]]/60/60</f>
        <v>3</v>
      </c>
    </row>
    <row r="1675" spans="1:12" x14ac:dyDescent="0.3">
      <c r="A1675">
        <v>402</v>
      </c>
      <c r="C1675">
        <v>1690</v>
      </c>
      <c r="D1675" s="1">
        <v>44998</v>
      </c>
      <c r="E1675">
        <v>18000</v>
      </c>
      <c r="F1675">
        <v>2</v>
      </c>
      <c r="G1675">
        <v>15</v>
      </c>
      <c r="H1675">
        <v>11</v>
      </c>
      <c r="I1675" t="str">
        <f>_xlfn.XLOOKUP(ohrm_timesheet_item[[#This Row],[employee_id]],hs_hr_employee[emp_number],hs_hr_employee[Employee Name],"NF",0,1)</f>
        <v>Gaurav Kokcha</v>
      </c>
      <c r="J1675" t="str">
        <f>_xlfn.XLOOKUP(ohrm_timesheet_item[[#This Row],[project_id]],ohrm_project[project_id],ohrm_project[name],"NF",0,1)</f>
        <v>Z210101-TEQMANTRA-ORG</v>
      </c>
      <c r="K1675" t="str">
        <f>_xlfn.XLOOKUP(ohrm_timesheet_item[[#This Row],[activity_id]],ohrm_project_activity[activity_id],ohrm_project_activity[name],"NF",0,1)</f>
        <v>Training</v>
      </c>
      <c r="L1675" s="5">
        <f>ohrm_timesheet_item[[#This Row],[duration]]/60/60</f>
        <v>5</v>
      </c>
    </row>
    <row r="1676" spans="1:12" x14ac:dyDescent="0.3">
      <c r="A1676">
        <v>402</v>
      </c>
      <c r="C1676">
        <v>1691</v>
      </c>
      <c r="D1676" s="1">
        <v>44999</v>
      </c>
      <c r="E1676">
        <v>21600</v>
      </c>
      <c r="F1676">
        <v>2</v>
      </c>
      <c r="G1676">
        <v>15</v>
      </c>
      <c r="H1676">
        <v>11</v>
      </c>
      <c r="I1676" t="str">
        <f>_xlfn.XLOOKUP(ohrm_timesheet_item[[#This Row],[employee_id]],hs_hr_employee[emp_number],hs_hr_employee[Employee Name],"NF",0,1)</f>
        <v>Gaurav Kokcha</v>
      </c>
      <c r="J1676" t="str">
        <f>_xlfn.XLOOKUP(ohrm_timesheet_item[[#This Row],[project_id]],ohrm_project[project_id],ohrm_project[name],"NF",0,1)</f>
        <v>Z210101-TEQMANTRA-ORG</v>
      </c>
      <c r="K1676" t="str">
        <f>_xlfn.XLOOKUP(ohrm_timesheet_item[[#This Row],[activity_id]],ohrm_project_activity[activity_id],ohrm_project_activity[name],"NF",0,1)</f>
        <v>Training</v>
      </c>
      <c r="L1676" s="5">
        <f>ohrm_timesheet_item[[#This Row],[duration]]/60/60</f>
        <v>6</v>
      </c>
    </row>
    <row r="1677" spans="1:12" x14ac:dyDescent="0.3">
      <c r="A1677">
        <v>405</v>
      </c>
      <c r="C1677">
        <v>1692</v>
      </c>
      <c r="D1677" s="1">
        <v>44991</v>
      </c>
      <c r="E1677">
        <v>14400</v>
      </c>
      <c r="F1677">
        <v>6</v>
      </c>
      <c r="G1677">
        <v>16</v>
      </c>
      <c r="H1677">
        <v>52</v>
      </c>
      <c r="I1677" t="str">
        <f>_xlfn.XLOOKUP(ohrm_timesheet_item[[#This Row],[employee_id]],hs_hr_employee[emp_number],hs_hr_employee[Employee Name],"NF",0,1)</f>
        <v>Neha Chaudhary</v>
      </c>
      <c r="J1677" t="str">
        <f>_xlfn.XLOOKUP(ohrm_timesheet_item[[#This Row],[project_id]],ohrm_project[project_id],ohrm_project[name],"NF",0,1)</f>
        <v>C210701-P2 [AMERICANA-Phase2]</v>
      </c>
      <c r="K1677" t="str">
        <f>_xlfn.XLOOKUP(ohrm_timesheet_item[[#This Row],[activity_id]],ohrm_project_activity[activity_id],ohrm_project_activity[name],"NF",0,1)</f>
        <v>Customer Meeting</v>
      </c>
      <c r="L1677" s="5">
        <f>ohrm_timesheet_item[[#This Row],[duration]]/60/60</f>
        <v>4</v>
      </c>
    </row>
    <row r="1678" spans="1:12" x14ac:dyDescent="0.3">
      <c r="A1678">
        <v>405</v>
      </c>
      <c r="C1678">
        <v>1693</v>
      </c>
      <c r="D1678" s="1">
        <v>44992</v>
      </c>
      <c r="E1678">
        <v>14400</v>
      </c>
      <c r="F1678">
        <v>6</v>
      </c>
      <c r="G1678">
        <v>16</v>
      </c>
      <c r="H1678">
        <v>52</v>
      </c>
      <c r="I1678" t="str">
        <f>_xlfn.XLOOKUP(ohrm_timesheet_item[[#This Row],[employee_id]],hs_hr_employee[emp_number],hs_hr_employee[Employee Name],"NF",0,1)</f>
        <v>Neha Chaudhary</v>
      </c>
      <c r="J1678" t="str">
        <f>_xlfn.XLOOKUP(ohrm_timesheet_item[[#This Row],[project_id]],ohrm_project[project_id],ohrm_project[name],"NF",0,1)</f>
        <v>C210701-P2 [AMERICANA-Phase2]</v>
      </c>
      <c r="K1678" t="str">
        <f>_xlfn.XLOOKUP(ohrm_timesheet_item[[#This Row],[activity_id]],ohrm_project_activity[activity_id],ohrm_project_activity[name],"NF",0,1)</f>
        <v>Customer Meeting</v>
      </c>
      <c r="L1678" s="5">
        <f>ohrm_timesheet_item[[#This Row],[duration]]/60/60</f>
        <v>4</v>
      </c>
    </row>
    <row r="1679" spans="1:12" x14ac:dyDescent="0.3">
      <c r="A1679">
        <v>405</v>
      </c>
      <c r="C1679">
        <v>1694</v>
      </c>
      <c r="D1679" s="1">
        <v>44993</v>
      </c>
      <c r="E1679">
        <v>14400</v>
      </c>
      <c r="F1679">
        <v>6</v>
      </c>
      <c r="G1679">
        <v>16</v>
      </c>
      <c r="H1679">
        <v>52</v>
      </c>
      <c r="I1679" t="str">
        <f>_xlfn.XLOOKUP(ohrm_timesheet_item[[#This Row],[employee_id]],hs_hr_employee[emp_number],hs_hr_employee[Employee Name],"NF",0,1)</f>
        <v>Neha Chaudhary</v>
      </c>
      <c r="J1679" t="str">
        <f>_xlfn.XLOOKUP(ohrm_timesheet_item[[#This Row],[project_id]],ohrm_project[project_id],ohrm_project[name],"NF",0,1)</f>
        <v>C210701-P2 [AMERICANA-Phase2]</v>
      </c>
      <c r="K1679" t="str">
        <f>_xlfn.XLOOKUP(ohrm_timesheet_item[[#This Row],[activity_id]],ohrm_project_activity[activity_id],ohrm_project_activity[name],"NF",0,1)</f>
        <v>Customer Meeting</v>
      </c>
      <c r="L1679" s="5">
        <f>ohrm_timesheet_item[[#This Row],[duration]]/60/60</f>
        <v>4</v>
      </c>
    </row>
    <row r="1680" spans="1:12" x14ac:dyDescent="0.3">
      <c r="A1680">
        <v>405</v>
      </c>
      <c r="C1680">
        <v>1695</v>
      </c>
      <c r="D1680" s="1">
        <v>44994</v>
      </c>
      <c r="E1680">
        <v>14400</v>
      </c>
      <c r="F1680">
        <v>6</v>
      </c>
      <c r="G1680">
        <v>16</v>
      </c>
      <c r="H1680">
        <v>52</v>
      </c>
      <c r="I1680" t="str">
        <f>_xlfn.XLOOKUP(ohrm_timesheet_item[[#This Row],[employee_id]],hs_hr_employee[emp_number],hs_hr_employee[Employee Name],"NF",0,1)</f>
        <v>Neha Chaudhary</v>
      </c>
      <c r="J1680" t="str">
        <f>_xlfn.XLOOKUP(ohrm_timesheet_item[[#This Row],[project_id]],ohrm_project[project_id],ohrm_project[name],"NF",0,1)</f>
        <v>C210701-P2 [AMERICANA-Phase2]</v>
      </c>
      <c r="K1680" t="str">
        <f>_xlfn.XLOOKUP(ohrm_timesheet_item[[#This Row],[activity_id]],ohrm_project_activity[activity_id],ohrm_project_activity[name],"NF",0,1)</f>
        <v>Customer Meeting</v>
      </c>
      <c r="L1680" s="5">
        <f>ohrm_timesheet_item[[#This Row],[duration]]/60/60</f>
        <v>4</v>
      </c>
    </row>
    <row r="1681" spans="1:12" x14ac:dyDescent="0.3">
      <c r="A1681">
        <v>405</v>
      </c>
      <c r="C1681">
        <v>1696</v>
      </c>
      <c r="D1681" s="1">
        <v>44995</v>
      </c>
      <c r="E1681">
        <v>10800</v>
      </c>
      <c r="F1681">
        <v>6</v>
      </c>
      <c r="G1681">
        <v>16</v>
      </c>
      <c r="H1681">
        <v>52</v>
      </c>
      <c r="I1681" t="str">
        <f>_xlfn.XLOOKUP(ohrm_timesheet_item[[#This Row],[employee_id]],hs_hr_employee[emp_number],hs_hr_employee[Employee Name],"NF",0,1)</f>
        <v>Neha Chaudhary</v>
      </c>
      <c r="J1681" t="str">
        <f>_xlfn.XLOOKUP(ohrm_timesheet_item[[#This Row],[project_id]],ohrm_project[project_id],ohrm_project[name],"NF",0,1)</f>
        <v>C210701-P2 [AMERICANA-Phase2]</v>
      </c>
      <c r="K1681" t="str">
        <f>_xlfn.XLOOKUP(ohrm_timesheet_item[[#This Row],[activity_id]],ohrm_project_activity[activity_id],ohrm_project_activity[name],"NF",0,1)</f>
        <v>Customer Meeting</v>
      </c>
      <c r="L1681" s="5">
        <f>ohrm_timesheet_item[[#This Row],[duration]]/60/60</f>
        <v>3</v>
      </c>
    </row>
    <row r="1682" spans="1:12" x14ac:dyDescent="0.3">
      <c r="A1682">
        <v>405</v>
      </c>
      <c r="C1682">
        <v>1697</v>
      </c>
      <c r="D1682" s="1">
        <v>44991</v>
      </c>
      <c r="E1682">
        <v>18000</v>
      </c>
      <c r="F1682">
        <v>7</v>
      </c>
      <c r="G1682">
        <v>16</v>
      </c>
      <c r="H1682">
        <v>60</v>
      </c>
      <c r="I1682" t="str">
        <f>_xlfn.XLOOKUP(ohrm_timesheet_item[[#This Row],[employee_id]],hs_hr_employee[emp_number],hs_hr_employee[Employee Name],"NF",0,1)</f>
        <v>Neha Chaudhary</v>
      </c>
      <c r="J1682" t="str">
        <f>_xlfn.XLOOKUP(ohrm_timesheet_item[[#This Row],[project_id]],ohrm_project[project_id],ohrm_project[name],"NF",0,1)</f>
        <v>C230101-P1 [AIR INDIA-P4W-IMPL]</v>
      </c>
      <c r="K1682" t="str">
        <f>_xlfn.XLOOKUP(ohrm_timesheet_item[[#This Row],[activity_id]],ohrm_project_activity[activity_id],ohrm_project_activity[name],"NF",0,1)</f>
        <v>Customer Meeting</v>
      </c>
      <c r="L1682" s="5">
        <f>ohrm_timesheet_item[[#This Row],[duration]]/60/60</f>
        <v>5</v>
      </c>
    </row>
    <row r="1683" spans="1:12" x14ac:dyDescent="0.3">
      <c r="A1683">
        <v>405</v>
      </c>
      <c r="C1683">
        <v>1698</v>
      </c>
      <c r="D1683" s="1">
        <v>44992</v>
      </c>
      <c r="E1683">
        <v>18000</v>
      </c>
      <c r="F1683">
        <v>7</v>
      </c>
      <c r="G1683">
        <v>16</v>
      </c>
      <c r="H1683">
        <v>60</v>
      </c>
      <c r="I1683" t="str">
        <f>_xlfn.XLOOKUP(ohrm_timesheet_item[[#This Row],[employee_id]],hs_hr_employee[emp_number],hs_hr_employee[Employee Name],"NF",0,1)</f>
        <v>Neha Chaudhary</v>
      </c>
      <c r="J1683" t="str">
        <f>_xlfn.XLOOKUP(ohrm_timesheet_item[[#This Row],[project_id]],ohrm_project[project_id],ohrm_project[name],"NF",0,1)</f>
        <v>C230101-P1 [AIR INDIA-P4W-IMPL]</v>
      </c>
      <c r="K1683" t="str">
        <f>_xlfn.XLOOKUP(ohrm_timesheet_item[[#This Row],[activity_id]],ohrm_project_activity[activity_id],ohrm_project_activity[name],"NF",0,1)</f>
        <v>Customer Meeting</v>
      </c>
      <c r="L1683" s="5">
        <f>ohrm_timesheet_item[[#This Row],[duration]]/60/60</f>
        <v>5</v>
      </c>
    </row>
    <row r="1684" spans="1:12" x14ac:dyDescent="0.3">
      <c r="A1684">
        <v>405</v>
      </c>
      <c r="C1684">
        <v>1699</v>
      </c>
      <c r="D1684" s="1">
        <v>44993</v>
      </c>
      <c r="E1684">
        <v>18000</v>
      </c>
      <c r="F1684">
        <v>7</v>
      </c>
      <c r="G1684">
        <v>16</v>
      </c>
      <c r="H1684">
        <v>60</v>
      </c>
      <c r="I1684" t="str">
        <f>_xlfn.XLOOKUP(ohrm_timesheet_item[[#This Row],[employee_id]],hs_hr_employee[emp_number],hs_hr_employee[Employee Name],"NF",0,1)</f>
        <v>Neha Chaudhary</v>
      </c>
      <c r="J1684" t="str">
        <f>_xlfn.XLOOKUP(ohrm_timesheet_item[[#This Row],[project_id]],ohrm_project[project_id],ohrm_project[name],"NF",0,1)</f>
        <v>C230101-P1 [AIR INDIA-P4W-IMPL]</v>
      </c>
      <c r="K1684" t="str">
        <f>_xlfn.XLOOKUP(ohrm_timesheet_item[[#This Row],[activity_id]],ohrm_project_activity[activity_id],ohrm_project_activity[name],"NF",0,1)</f>
        <v>Customer Meeting</v>
      </c>
      <c r="L1684" s="5">
        <f>ohrm_timesheet_item[[#This Row],[duration]]/60/60</f>
        <v>5</v>
      </c>
    </row>
    <row r="1685" spans="1:12" x14ac:dyDescent="0.3">
      <c r="A1685">
        <v>405</v>
      </c>
      <c r="C1685">
        <v>1700</v>
      </c>
      <c r="D1685" s="1">
        <v>44994</v>
      </c>
      <c r="E1685">
        <v>18000</v>
      </c>
      <c r="F1685">
        <v>7</v>
      </c>
      <c r="G1685">
        <v>16</v>
      </c>
      <c r="H1685">
        <v>60</v>
      </c>
      <c r="I1685" t="str">
        <f>_xlfn.XLOOKUP(ohrm_timesheet_item[[#This Row],[employee_id]],hs_hr_employee[emp_number],hs_hr_employee[Employee Name],"NF",0,1)</f>
        <v>Neha Chaudhary</v>
      </c>
      <c r="J1685" t="str">
        <f>_xlfn.XLOOKUP(ohrm_timesheet_item[[#This Row],[project_id]],ohrm_project[project_id],ohrm_project[name],"NF",0,1)</f>
        <v>C230101-P1 [AIR INDIA-P4W-IMPL]</v>
      </c>
      <c r="K1685" t="str">
        <f>_xlfn.XLOOKUP(ohrm_timesheet_item[[#This Row],[activity_id]],ohrm_project_activity[activity_id],ohrm_project_activity[name],"NF",0,1)</f>
        <v>Customer Meeting</v>
      </c>
      <c r="L1685" s="5">
        <f>ohrm_timesheet_item[[#This Row],[duration]]/60/60</f>
        <v>5</v>
      </c>
    </row>
    <row r="1686" spans="1:12" x14ac:dyDescent="0.3">
      <c r="A1686">
        <v>405</v>
      </c>
      <c r="C1686">
        <v>1701</v>
      </c>
      <c r="D1686" s="1">
        <v>44995</v>
      </c>
      <c r="E1686">
        <v>14400</v>
      </c>
      <c r="F1686">
        <v>7</v>
      </c>
      <c r="G1686">
        <v>16</v>
      </c>
      <c r="H1686">
        <v>60</v>
      </c>
      <c r="I1686" t="str">
        <f>_xlfn.XLOOKUP(ohrm_timesheet_item[[#This Row],[employee_id]],hs_hr_employee[emp_number],hs_hr_employee[Employee Name],"NF",0,1)</f>
        <v>Neha Chaudhary</v>
      </c>
      <c r="J1686" t="str">
        <f>_xlfn.XLOOKUP(ohrm_timesheet_item[[#This Row],[project_id]],ohrm_project[project_id],ohrm_project[name],"NF",0,1)</f>
        <v>C230101-P1 [AIR INDIA-P4W-IMPL]</v>
      </c>
      <c r="K1686" t="str">
        <f>_xlfn.XLOOKUP(ohrm_timesheet_item[[#This Row],[activity_id]],ohrm_project_activity[activity_id],ohrm_project_activity[name],"NF",0,1)</f>
        <v>Customer Meeting</v>
      </c>
      <c r="L1686" s="5">
        <f>ohrm_timesheet_item[[#This Row],[duration]]/60/60</f>
        <v>4</v>
      </c>
    </row>
    <row r="1687" spans="1:12" x14ac:dyDescent="0.3">
      <c r="A1687">
        <v>405</v>
      </c>
      <c r="C1687">
        <v>1702</v>
      </c>
      <c r="D1687" s="1">
        <v>44995</v>
      </c>
      <c r="E1687">
        <v>7200</v>
      </c>
      <c r="F1687">
        <v>8</v>
      </c>
      <c r="G1687">
        <v>16</v>
      </c>
      <c r="H1687">
        <v>71</v>
      </c>
      <c r="I1687" t="str">
        <f>_xlfn.XLOOKUP(ohrm_timesheet_item[[#This Row],[employee_id]],hs_hr_employee[emp_number],hs_hr_employee[Employee Name],"NF",0,1)</f>
        <v>Neha Chaudhary</v>
      </c>
      <c r="J1687" t="str">
        <f>_xlfn.XLOOKUP(ohrm_timesheet_item[[#This Row],[project_id]],ohrm_project[project_id],ohrm_project[name],"NF",0,1)</f>
        <v>C230310-P2 [MAGE-P4W-SUPP] (10Mar23-09Mar24)</v>
      </c>
      <c r="K1687" t="str">
        <f>_xlfn.XLOOKUP(ohrm_timesheet_item[[#This Row],[activity_id]],ohrm_project_activity[activity_id],ohrm_project_activity[name],"NF",0,1)</f>
        <v>L1 Support</v>
      </c>
      <c r="L1687" s="5">
        <f>ohrm_timesheet_item[[#This Row],[duration]]/60/60</f>
        <v>2</v>
      </c>
    </row>
    <row r="1688" spans="1:12" x14ac:dyDescent="0.3">
      <c r="A1688">
        <v>405</v>
      </c>
      <c r="C1688">
        <v>1703</v>
      </c>
      <c r="D1688" s="1">
        <v>44991</v>
      </c>
      <c r="E1688">
        <v>0</v>
      </c>
      <c r="F1688">
        <v>8</v>
      </c>
      <c r="G1688">
        <v>16</v>
      </c>
      <c r="H1688">
        <v>71</v>
      </c>
      <c r="I1688" t="str">
        <f>_xlfn.XLOOKUP(ohrm_timesheet_item[[#This Row],[employee_id]],hs_hr_employee[emp_number],hs_hr_employee[Employee Name],"NF",0,1)</f>
        <v>Neha Chaudhary</v>
      </c>
      <c r="J1688" t="str">
        <f>_xlfn.XLOOKUP(ohrm_timesheet_item[[#This Row],[project_id]],ohrm_project[project_id],ohrm_project[name],"NF",0,1)</f>
        <v>C230310-P2 [MAGE-P4W-SUPP] (10Mar23-09Mar24)</v>
      </c>
      <c r="K1688" t="str">
        <f>_xlfn.XLOOKUP(ohrm_timesheet_item[[#This Row],[activity_id]],ohrm_project_activity[activity_id],ohrm_project_activity[name],"NF",0,1)</f>
        <v>L1 Support</v>
      </c>
      <c r="L1688" s="5">
        <f>ohrm_timesheet_item[[#This Row],[duration]]/60/60</f>
        <v>0</v>
      </c>
    </row>
    <row r="1689" spans="1:12" x14ac:dyDescent="0.3">
      <c r="A1689">
        <v>405</v>
      </c>
      <c r="C1689">
        <v>1704</v>
      </c>
      <c r="D1689" s="1">
        <v>44992</v>
      </c>
      <c r="E1689">
        <v>0</v>
      </c>
      <c r="F1689">
        <v>8</v>
      </c>
      <c r="G1689">
        <v>16</v>
      </c>
      <c r="H1689">
        <v>71</v>
      </c>
      <c r="I1689" t="str">
        <f>_xlfn.XLOOKUP(ohrm_timesheet_item[[#This Row],[employee_id]],hs_hr_employee[emp_number],hs_hr_employee[Employee Name],"NF",0,1)</f>
        <v>Neha Chaudhary</v>
      </c>
      <c r="J1689" t="str">
        <f>_xlfn.XLOOKUP(ohrm_timesheet_item[[#This Row],[project_id]],ohrm_project[project_id],ohrm_project[name],"NF",0,1)</f>
        <v>C230310-P2 [MAGE-P4W-SUPP] (10Mar23-09Mar24)</v>
      </c>
      <c r="K1689" t="str">
        <f>_xlfn.XLOOKUP(ohrm_timesheet_item[[#This Row],[activity_id]],ohrm_project_activity[activity_id],ohrm_project_activity[name],"NF",0,1)</f>
        <v>L1 Support</v>
      </c>
      <c r="L1689" s="5">
        <f>ohrm_timesheet_item[[#This Row],[duration]]/60/60</f>
        <v>0</v>
      </c>
    </row>
    <row r="1690" spans="1:12" x14ac:dyDescent="0.3">
      <c r="A1690">
        <v>405</v>
      </c>
      <c r="C1690">
        <v>1705</v>
      </c>
      <c r="D1690" s="1">
        <v>44993</v>
      </c>
      <c r="E1690">
        <v>0</v>
      </c>
      <c r="F1690">
        <v>8</v>
      </c>
      <c r="G1690">
        <v>16</v>
      </c>
      <c r="H1690">
        <v>71</v>
      </c>
      <c r="I1690" t="str">
        <f>_xlfn.XLOOKUP(ohrm_timesheet_item[[#This Row],[employee_id]],hs_hr_employee[emp_number],hs_hr_employee[Employee Name],"NF",0,1)</f>
        <v>Neha Chaudhary</v>
      </c>
      <c r="J1690" t="str">
        <f>_xlfn.XLOOKUP(ohrm_timesheet_item[[#This Row],[project_id]],ohrm_project[project_id],ohrm_project[name],"NF",0,1)</f>
        <v>C230310-P2 [MAGE-P4W-SUPP] (10Mar23-09Mar24)</v>
      </c>
      <c r="K1690" t="str">
        <f>_xlfn.XLOOKUP(ohrm_timesheet_item[[#This Row],[activity_id]],ohrm_project_activity[activity_id],ohrm_project_activity[name],"NF",0,1)</f>
        <v>L1 Support</v>
      </c>
      <c r="L1690" s="5">
        <f>ohrm_timesheet_item[[#This Row],[duration]]/60/60</f>
        <v>0</v>
      </c>
    </row>
    <row r="1691" spans="1:12" x14ac:dyDescent="0.3">
      <c r="A1691">
        <v>405</v>
      </c>
      <c r="C1691">
        <v>1706</v>
      </c>
      <c r="D1691" s="1">
        <v>44994</v>
      </c>
      <c r="E1691">
        <v>0</v>
      </c>
      <c r="F1691">
        <v>8</v>
      </c>
      <c r="G1691">
        <v>16</v>
      </c>
      <c r="H1691">
        <v>71</v>
      </c>
      <c r="I1691" t="str">
        <f>_xlfn.XLOOKUP(ohrm_timesheet_item[[#This Row],[employee_id]],hs_hr_employee[emp_number],hs_hr_employee[Employee Name],"NF",0,1)</f>
        <v>Neha Chaudhary</v>
      </c>
      <c r="J1691" t="str">
        <f>_xlfn.XLOOKUP(ohrm_timesheet_item[[#This Row],[project_id]],ohrm_project[project_id],ohrm_project[name],"NF",0,1)</f>
        <v>C230310-P2 [MAGE-P4W-SUPP] (10Mar23-09Mar24)</v>
      </c>
      <c r="K1691" t="str">
        <f>_xlfn.XLOOKUP(ohrm_timesheet_item[[#This Row],[activity_id]],ohrm_project_activity[activity_id],ohrm_project_activity[name],"NF",0,1)</f>
        <v>L1 Support</v>
      </c>
      <c r="L1691" s="5">
        <f>ohrm_timesheet_item[[#This Row],[duration]]/60/60</f>
        <v>0</v>
      </c>
    </row>
    <row r="1692" spans="1:12" x14ac:dyDescent="0.3">
      <c r="A1692">
        <v>404</v>
      </c>
      <c r="C1692">
        <v>1707</v>
      </c>
      <c r="D1692" s="1">
        <v>44999</v>
      </c>
      <c r="E1692">
        <v>0</v>
      </c>
      <c r="F1692">
        <v>6</v>
      </c>
      <c r="G1692">
        <v>16</v>
      </c>
      <c r="H1692">
        <v>52</v>
      </c>
      <c r="I1692" t="str">
        <f>_xlfn.XLOOKUP(ohrm_timesheet_item[[#This Row],[employee_id]],hs_hr_employee[emp_number],hs_hr_employee[Employee Name],"NF",0,1)</f>
        <v>Neha Chaudhary</v>
      </c>
      <c r="J1692" t="str">
        <f>_xlfn.XLOOKUP(ohrm_timesheet_item[[#This Row],[project_id]],ohrm_project[project_id],ohrm_project[name],"NF",0,1)</f>
        <v>C210701-P2 [AMERICANA-Phase2]</v>
      </c>
      <c r="K1692" t="str">
        <f>_xlfn.XLOOKUP(ohrm_timesheet_item[[#This Row],[activity_id]],ohrm_project_activity[activity_id],ohrm_project_activity[name],"NF",0,1)</f>
        <v>Customer Meeting</v>
      </c>
      <c r="L1692" s="5">
        <f>ohrm_timesheet_item[[#This Row],[duration]]/60/60</f>
        <v>0</v>
      </c>
    </row>
    <row r="1693" spans="1:12" x14ac:dyDescent="0.3">
      <c r="A1693">
        <v>404</v>
      </c>
      <c r="C1693">
        <v>1708</v>
      </c>
      <c r="D1693" s="1">
        <v>44998</v>
      </c>
      <c r="E1693">
        <v>10800</v>
      </c>
      <c r="F1693">
        <v>6</v>
      </c>
      <c r="G1693">
        <v>16</v>
      </c>
      <c r="H1693">
        <v>52</v>
      </c>
      <c r="I1693" t="str">
        <f>_xlfn.XLOOKUP(ohrm_timesheet_item[[#This Row],[employee_id]],hs_hr_employee[emp_number],hs_hr_employee[Employee Name],"NF",0,1)</f>
        <v>Neha Chaudhary</v>
      </c>
      <c r="J1693" t="str">
        <f>_xlfn.XLOOKUP(ohrm_timesheet_item[[#This Row],[project_id]],ohrm_project[project_id],ohrm_project[name],"NF",0,1)</f>
        <v>C210701-P2 [AMERICANA-Phase2]</v>
      </c>
      <c r="K1693" t="str">
        <f>_xlfn.XLOOKUP(ohrm_timesheet_item[[#This Row],[activity_id]],ohrm_project_activity[activity_id],ohrm_project_activity[name],"NF",0,1)</f>
        <v>Customer Meeting</v>
      </c>
      <c r="L1693" s="5">
        <f>ohrm_timesheet_item[[#This Row],[duration]]/60/60</f>
        <v>3</v>
      </c>
    </row>
    <row r="1694" spans="1:12" x14ac:dyDescent="0.3">
      <c r="A1694">
        <v>404</v>
      </c>
      <c r="C1694">
        <v>1709</v>
      </c>
      <c r="D1694" s="1">
        <v>45000</v>
      </c>
      <c r="E1694">
        <v>10800</v>
      </c>
      <c r="F1694">
        <v>6</v>
      </c>
      <c r="G1694">
        <v>16</v>
      </c>
      <c r="H1694">
        <v>52</v>
      </c>
      <c r="I1694" t="str">
        <f>_xlfn.XLOOKUP(ohrm_timesheet_item[[#This Row],[employee_id]],hs_hr_employee[emp_number],hs_hr_employee[Employee Name],"NF",0,1)</f>
        <v>Neha Chaudhary</v>
      </c>
      <c r="J1694" t="str">
        <f>_xlfn.XLOOKUP(ohrm_timesheet_item[[#This Row],[project_id]],ohrm_project[project_id],ohrm_project[name],"NF",0,1)</f>
        <v>C210701-P2 [AMERICANA-Phase2]</v>
      </c>
      <c r="K1694" t="str">
        <f>_xlfn.XLOOKUP(ohrm_timesheet_item[[#This Row],[activity_id]],ohrm_project_activity[activity_id],ohrm_project_activity[name],"NF",0,1)</f>
        <v>Customer Meeting</v>
      </c>
      <c r="L1694" s="5">
        <f>ohrm_timesheet_item[[#This Row],[duration]]/60/60</f>
        <v>3</v>
      </c>
    </row>
    <row r="1695" spans="1:12" x14ac:dyDescent="0.3">
      <c r="A1695">
        <v>404</v>
      </c>
      <c r="C1695">
        <v>1710</v>
      </c>
      <c r="D1695" s="1">
        <v>45001</v>
      </c>
      <c r="E1695">
        <v>10800</v>
      </c>
      <c r="F1695">
        <v>6</v>
      </c>
      <c r="G1695">
        <v>16</v>
      </c>
      <c r="H1695">
        <v>52</v>
      </c>
      <c r="I1695" t="str">
        <f>_xlfn.XLOOKUP(ohrm_timesheet_item[[#This Row],[employee_id]],hs_hr_employee[emp_number],hs_hr_employee[Employee Name],"NF",0,1)</f>
        <v>Neha Chaudhary</v>
      </c>
      <c r="J1695" t="str">
        <f>_xlfn.XLOOKUP(ohrm_timesheet_item[[#This Row],[project_id]],ohrm_project[project_id],ohrm_project[name],"NF",0,1)</f>
        <v>C210701-P2 [AMERICANA-Phase2]</v>
      </c>
      <c r="K1695" t="str">
        <f>_xlfn.XLOOKUP(ohrm_timesheet_item[[#This Row],[activity_id]],ohrm_project_activity[activity_id],ohrm_project_activity[name],"NF",0,1)</f>
        <v>Customer Meeting</v>
      </c>
      <c r="L1695" s="5">
        <f>ohrm_timesheet_item[[#This Row],[duration]]/60/60</f>
        <v>3</v>
      </c>
    </row>
    <row r="1696" spans="1:12" x14ac:dyDescent="0.3">
      <c r="A1696">
        <v>404</v>
      </c>
      <c r="C1696">
        <v>1711</v>
      </c>
      <c r="D1696" s="1">
        <v>44999</v>
      </c>
      <c r="E1696">
        <v>0</v>
      </c>
      <c r="F1696">
        <v>7</v>
      </c>
      <c r="G1696">
        <v>16</v>
      </c>
      <c r="H1696">
        <v>60</v>
      </c>
      <c r="I1696" t="str">
        <f>_xlfn.XLOOKUP(ohrm_timesheet_item[[#This Row],[employee_id]],hs_hr_employee[emp_number],hs_hr_employee[Employee Name],"NF",0,1)</f>
        <v>Neha Chaudhary</v>
      </c>
      <c r="J1696" t="str">
        <f>_xlfn.XLOOKUP(ohrm_timesheet_item[[#This Row],[project_id]],ohrm_project[project_id],ohrm_project[name],"NF",0,1)</f>
        <v>C230101-P1 [AIR INDIA-P4W-IMPL]</v>
      </c>
      <c r="K1696" t="str">
        <f>_xlfn.XLOOKUP(ohrm_timesheet_item[[#This Row],[activity_id]],ohrm_project_activity[activity_id],ohrm_project_activity[name],"NF",0,1)</f>
        <v>Customer Meeting</v>
      </c>
      <c r="L1696" s="5">
        <f>ohrm_timesheet_item[[#This Row],[duration]]/60/60</f>
        <v>0</v>
      </c>
    </row>
    <row r="1697" spans="1:12" x14ac:dyDescent="0.3">
      <c r="A1697">
        <v>404</v>
      </c>
      <c r="C1697">
        <v>1712</v>
      </c>
      <c r="D1697" s="1">
        <v>44998</v>
      </c>
      <c r="E1697">
        <v>10800</v>
      </c>
      <c r="F1697">
        <v>7</v>
      </c>
      <c r="G1697">
        <v>16</v>
      </c>
      <c r="H1697">
        <v>60</v>
      </c>
      <c r="I1697" t="str">
        <f>_xlfn.XLOOKUP(ohrm_timesheet_item[[#This Row],[employee_id]],hs_hr_employee[emp_number],hs_hr_employee[Employee Name],"NF",0,1)</f>
        <v>Neha Chaudhary</v>
      </c>
      <c r="J1697" t="str">
        <f>_xlfn.XLOOKUP(ohrm_timesheet_item[[#This Row],[project_id]],ohrm_project[project_id],ohrm_project[name],"NF",0,1)</f>
        <v>C230101-P1 [AIR INDIA-P4W-IMPL]</v>
      </c>
      <c r="K1697" t="str">
        <f>_xlfn.XLOOKUP(ohrm_timesheet_item[[#This Row],[activity_id]],ohrm_project_activity[activity_id],ohrm_project_activity[name],"NF",0,1)</f>
        <v>Customer Meeting</v>
      </c>
      <c r="L1697" s="5">
        <f>ohrm_timesheet_item[[#This Row],[duration]]/60/60</f>
        <v>3</v>
      </c>
    </row>
    <row r="1698" spans="1:12" x14ac:dyDescent="0.3">
      <c r="A1698">
        <v>404</v>
      </c>
      <c r="C1698">
        <v>1713</v>
      </c>
      <c r="D1698" s="1">
        <v>45000</v>
      </c>
      <c r="E1698">
        <v>10800</v>
      </c>
      <c r="F1698">
        <v>7</v>
      </c>
      <c r="G1698">
        <v>16</v>
      </c>
      <c r="H1698">
        <v>60</v>
      </c>
      <c r="I1698" t="str">
        <f>_xlfn.XLOOKUP(ohrm_timesheet_item[[#This Row],[employee_id]],hs_hr_employee[emp_number],hs_hr_employee[Employee Name],"NF",0,1)</f>
        <v>Neha Chaudhary</v>
      </c>
      <c r="J1698" t="str">
        <f>_xlfn.XLOOKUP(ohrm_timesheet_item[[#This Row],[project_id]],ohrm_project[project_id],ohrm_project[name],"NF",0,1)</f>
        <v>C230101-P1 [AIR INDIA-P4W-IMPL]</v>
      </c>
      <c r="K1698" t="str">
        <f>_xlfn.XLOOKUP(ohrm_timesheet_item[[#This Row],[activity_id]],ohrm_project_activity[activity_id],ohrm_project_activity[name],"NF",0,1)</f>
        <v>Customer Meeting</v>
      </c>
      <c r="L1698" s="5">
        <f>ohrm_timesheet_item[[#This Row],[duration]]/60/60</f>
        <v>3</v>
      </c>
    </row>
    <row r="1699" spans="1:12" x14ac:dyDescent="0.3">
      <c r="A1699">
        <v>404</v>
      </c>
      <c r="C1699">
        <v>1714</v>
      </c>
      <c r="D1699" s="1">
        <v>45001</v>
      </c>
      <c r="E1699">
        <v>10800</v>
      </c>
      <c r="F1699">
        <v>7</v>
      </c>
      <c r="G1699">
        <v>16</v>
      </c>
      <c r="H1699">
        <v>60</v>
      </c>
      <c r="I1699" t="str">
        <f>_xlfn.XLOOKUP(ohrm_timesheet_item[[#This Row],[employee_id]],hs_hr_employee[emp_number],hs_hr_employee[Employee Name],"NF",0,1)</f>
        <v>Neha Chaudhary</v>
      </c>
      <c r="J1699" t="str">
        <f>_xlfn.XLOOKUP(ohrm_timesheet_item[[#This Row],[project_id]],ohrm_project[project_id],ohrm_project[name],"NF",0,1)</f>
        <v>C230101-P1 [AIR INDIA-P4W-IMPL]</v>
      </c>
      <c r="K1699" t="str">
        <f>_xlfn.XLOOKUP(ohrm_timesheet_item[[#This Row],[activity_id]],ohrm_project_activity[activity_id],ohrm_project_activity[name],"NF",0,1)</f>
        <v>Customer Meeting</v>
      </c>
      <c r="L1699" s="5">
        <f>ohrm_timesheet_item[[#This Row],[duration]]/60/60</f>
        <v>3</v>
      </c>
    </row>
    <row r="1700" spans="1:12" x14ac:dyDescent="0.3">
      <c r="A1700">
        <v>404</v>
      </c>
      <c r="C1700">
        <v>1715</v>
      </c>
      <c r="D1700" s="1">
        <v>44999</v>
      </c>
      <c r="E1700">
        <v>0</v>
      </c>
      <c r="F1700">
        <v>8</v>
      </c>
      <c r="G1700">
        <v>16</v>
      </c>
      <c r="H1700">
        <v>71</v>
      </c>
      <c r="I1700" t="str">
        <f>_xlfn.XLOOKUP(ohrm_timesheet_item[[#This Row],[employee_id]],hs_hr_employee[emp_number],hs_hr_employee[Employee Name],"NF",0,1)</f>
        <v>Neha Chaudhary</v>
      </c>
      <c r="J1700" t="str">
        <f>_xlfn.XLOOKUP(ohrm_timesheet_item[[#This Row],[project_id]],ohrm_project[project_id],ohrm_project[name],"NF",0,1)</f>
        <v>C230310-P2 [MAGE-P4W-SUPP] (10Mar23-09Mar24)</v>
      </c>
      <c r="K1700" t="str">
        <f>_xlfn.XLOOKUP(ohrm_timesheet_item[[#This Row],[activity_id]],ohrm_project_activity[activity_id],ohrm_project_activity[name],"NF",0,1)</f>
        <v>L1 Support</v>
      </c>
      <c r="L1700" s="5">
        <f>ohrm_timesheet_item[[#This Row],[duration]]/60/60</f>
        <v>0</v>
      </c>
    </row>
    <row r="1701" spans="1:12" x14ac:dyDescent="0.3">
      <c r="A1701">
        <v>404</v>
      </c>
      <c r="C1701">
        <v>1716</v>
      </c>
      <c r="D1701" s="1">
        <v>44998</v>
      </c>
      <c r="E1701">
        <v>10800</v>
      </c>
      <c r="F1701">
        <v>8</v>
      </c>
      <c r="G1701">
        <v>16</v>
      </c>
      <c r="H1701">
        <v>71</v>
      </c>
      <c r="I1701" t="str">
        <f>_xlfn.XLOOKUP(ohrm_timesheet_item[[#This Row],[employee_id]],hs_hr_employee[emp_number],hs_hr_employee[Employee Name],"NF",0,1)</f>
        <v>Neha Chaudhary</v>
      </c>
      <c r="J1701" t="str">
        <f>_xlfn.XLOOKUP(ohrm_timesheet_item[[#This Row],[project_id]],ohrm_project[project_id],ohrm_project[name],"NF",0,1)</f>
        <v>C230310-P2 [MAGE-P4W-SUPP] (10Mar23-09Mar24)</v>
      </c>
      <c r="K1701" t="str">
        <f>_xlfn.XLOOKUP(ohrm_timesheet_item[[#This Row],[activity_id]],ohrm_project_activity[activity_id],ohrm_project_activity[name],"NF",0,1)</f>
        <v>L1 Support</v>
      </c>
      <c r="L1701" s="5">
        <f>ohrm_timesheet_item[[#This Row],[duration]]/60/60</f>
        <v>3</v>
      </c>
    </row>
    <row r="1702" spans="1:12" x14ac:dyDescent="0.3">
      <c r="A1702">
        <v>404</v>
      </c>
      <c r="C1702">
        <v>1717</v>
      </c>
      <c r="D1702" s="1">
        <v>45000</v>
      </c>
      <c r="E1702">
        <v>10800</v>
      </c>
      <c r="F1702">
        <v>8</v>
      </c>
      <c r="G1702">
        <v>16</v>
      </c>
      <c r="H1702">
        <v>71</v>
      </c>
      <c r="I1702" t="str">
        <f>_xlfn.XLOOKUP(ohrm_timesheet_item[[#This Row],[employee_id]],hs_hr_employee[emp_number],hs_hr_employee[Employee Name],"NF",0,1)</f>
        <v>Neha Chaudhary</v>
      </c>
      <c r="J1702" t="str">
        <f>_xlfn.XLOOKUP(ohrm_timesheet_item[[#This Row],[project_id]],ohrm_project[project_id],ohrm_project[name],"NF",0,1)</f>
        <v>C230310-P2 [MAGE-P4W-SUPP] (10Mar23-09Mar24)</v>
      </c>
      <c r="K1702" t="str">
        <f>_xlfn.XLOOKUP(ohrm_timesheet_item[[#This Row],[activity_id]],ohrm_project_activity[activity_id],ohrm_project_activity[name],"NF",0,1)</f>
        <v>L1 Support</v>
      </c>
      <c r="L1702" s="5">
        <f>ohrm_timesheet_item[[#This Row],[duration]]/60/60</f>
        <v>3</v>
      </c>
    </row>
    <row r="1703" spans="1:12" x14ac:dyDescent="0.3">
      <c r="A1703">
        <v>404</v>
      </c>
      <c r="C1703">
        <v>1718</v>
      </c>
      <c r="D1703" s="1">
        <v>45001</v>
      </c>
      <c r="E1703">
        <v>10800</v>
      </c>
      <c r="F1703">
        <v>8</v>
      </c>
      <c r="G1703">
        <v>16</v>
      </c>
      <c r="H1703">
        <v>71</v>
      </c>
      <c r="I1703" t="str">
        <f>_xlfn.XLOOKUP(ohrm_timesheet_item[[#This Row],[employee_id]],hs_hr_employee[emp_number],hs_hr_employee[Employee Name],"NF",0,1)</f>
        <v>Neha Chaudhary</v>
      </c>
      <c r="J1703" t="str">
        <f>_xlfn.XLOOKUP(ohrm_timesheet_item[[#This Row],[project_id]],ohrm_project[project_id],ohrm_project[name],"NF",0,1)</f>
        <v>C230310-P2 [MAGE-P4W-SUPP] (10Mar23-09Mar24)</v>
      </c>
      <c r="K1703" t="str">
        <f>_xlfn.XLOOKUP(ohrm_timesheet_item[[#This Row],[activity_id]],ohrm_project_activity[activity_id],ohrm_project_activity[name],"NF",0,1)</f>
        <v>L1 Support</v>
      </c>
      <c r="L1703" s="5">
        <f>ohrm_timesheet_item[[#This Row],[duration]]/60/60</f>
        <v>3</v>
      </c>
    </row>
    <row r="1704" spans="1:12" x14ac:dyDescent="0.3">
      <c r="A1704">
        <v>401</v>
      </c>
      <c r="C1704">
        <v>1719</v>
      </c>
      <c r="D1704" s="1">
        <v>44998</v>
      </c>
      <c r="E1704">
        <v>18000</v>
      </c>
      <c r="F1704">
        <v>2</v>
      </c>
      <c r="G1704">
        <v>14</v>
      </c>
      <c r="H1704">
        <v>11</v>
      </c>
      <c r="I1704" t="str">
        <f>_xlfn.XLOOKUP(ohrm_timesheet_item[[#This Row],[employee_id]],hs_hr_employee[emp_number],hs_hr_employee[Employee Name],"NF",0,1)</f>
        <v>Amol Jalda</v>
      </c>
      <c r="J1704" t="str">
        <f>_xlfn.XLOOKUP(ohrm_timesheet_item[[#This Row],[project_id]],ohrm_project[project_id],ohrm_project[name],"NF",0,1)</f>
        <v>Z210101-TEQMANTRA-ORG</v>
      </c>
      <c r="K1704" t="str">
        <f>_xlfn.XLOOKUP(ohrm_timesheet_item[[#This Row],[activity_id]],ohrm_project_activity[activity_id],ohrm_project_activity[name],"NF",0,1)</f>
        <v>Training</v>
      </c>
      <c r="L1704" s="5">
        <f>ohrm_timesheet_item[[#This Row],[duration]]/60/60</f>
        <v>5</v>
      </c>
    </row>
    <row r="1705" spans="1:12" x14ac:dyDescent="0.3">
      <c r="A1705">
        <v>401</v>
      </c>
      <c r="C1705">
        <v>1720</v>
      </c>
      <c r="D1705" s="1">
        <v>44999</v>
      </c>
      <c r="E1705">
        <v>18000</v>
      </c>
      <c r="F1705">
        <v>2</v>
      </c>
      <c r="G1705">
        <v>14</v>
      </c>
      <c r="H1705">
        <v>11</v>
      </c>
      <c r="I1705" t="str">
        <f>_xlfn.XLOOKUP(ohrm_timesheet_item[[#This Row],[employee_id]],hs_hr_employee[emp_number],hs_hr_employee[Employee Name],"NF",0,1)</f>
        <v>Amol Jalda</v>
      </c>
      <c r="J1705" t="str">
        <f>_xlfn.XLOOKUP(ohrm_timesheet_item[[#This Row],[project_id]],ohrm_project[project_id],ohrm_project[name],"NF",0,1)</f>
        <v>Z210101-TEQMANTRA-ORG</v>
      </c>
      <c r="K1705" t="str">
        <f>_xlfn.XLOOKUP(ohrm_timesheet_item[[#This Row],[activity_id]],ohrm_project_activity[activity_id],ohrm_project_activity[name],"NF",0,1)</f>
        <v>Training</v>
      </c>
      <c r="L1705" s="5">
        <f>ohrm_timesheet_item[[#This Row],[duration]]/60/60</f>
        <v>5</v>
      </c>
    </row>
    <row r="1706" spans="1:12" x14ac:dyDescent="0.3">
      <c r="A1706">
        <v>401</v>
      </c>
      <c r="C1706">
        <v>1721</v>
      </c>
      <c r="D1706" s="1">
        <v>45000</v>
      </c>
      <c r="E1706">
        <v>18000</v>
      </c>
      <c r="F1706">
        <v>2</v>
      </c>
      <c r="G1706">
        <v>14</v>
      </c>
      <c r="H1706">
        <v>11</v>
      </c>
      <c r="I1706" t="str">
        <f>_xlfn.XLOOKUP(ohrm_timesheet_item[[#This Row],[employee_id]],hs_hr_employee[emp_number],hs_hr_employee[Employee Name],"NF",0,1)</f>
        <v>Amol Jalda</v>
      </c>
      <c r="J1706" t="str">
        <f>_xlfn.XLOOKUP(ohrm_timesheet_item[[#This Row],[project_id]],ohrm_project[project_id],ohrm_project[name],"NF",0,1)</f>
        <v>Z210101-TEQMANTRA-ORG</v>
      </c>
      <c r="K1706" t="str">
        <f>_xlfn.XLOOKUP(ohrm_timesheet_item[[#This Row],[activity_id]],ohrm_project_activity[activity_id],ohrm_project_activity[name],"NF",0,1)</f>
        <v>Training</v>
      </c>
      <c r="L1706" s="5">
        <f>ohrm_timesheet_item[[#This Row],[duration]]/60/60</f>
        <v>5</v>
      </c>
    </row>
    <row r="1707" spans="1:12" x14ac:dyDescent="0.3">
      <c r="A1707">
        <v>401</v>
      </c>
      <c r="C1707">
        <v>1722</v>
      </c>
      <c r="D1707" s="1">
        <v>45001</v>
      </c>
      <c r="E1707">
        <v>18000</v>
      </c>
      <c r="F1707">
        <v>2</v>
      </c>
      <c r="G1707">
        <v>14</v>
      </c>
      <c r="H1707">
        <v>11</v>
      </c>
      <c r="I1707" t="str">
        <f>_xlfn.XLOOKUP(ohrm_timesheet_item[[#This Row],[employee_id]],hs_hr_employee[emp_number],hs_hr_employee[Employee Name],"NF",0,1)</f>
        <v>Amol Jalda</v>
      </c>
      <c r="J1707" t="str">
        <f>_xlfn.XLOOKUP(ohrm_timesheet_item[[#This Row],[project_id]],ohrm_project[project_id],ohrm_project[name],"NF",0,1)</f>
        <v>Z210101-TEQMANTRA-ORG</v>
      </c>
      <c r="K1707" t="str">
        <f>_xlfn.XLOOKUP(ohrm_timesheet_item[[#This Row],[activity_id]],ohrm_project_activity[activity_id],ohrm_project_activity[name],"NF",0,1)</f>
        <v>Training</v>
      </c>
      <c r="L1707" s="5">
        <f>ohrm_timesheet_item[[#This Row],[duration]]/60/60</f>
        <v>5</v>
      </c>
    </row>
    <row r="1708" spans="1:12" x14ac:dyDescent="0.3">
      <c r="A1708">
        <v>401</v>
      </c>
      <c r="C1708">
        <v>1723</v>
      </c>
      <c r="D1708" s="1">
        <v>45002</v>
      </c>
      <c r="E1708">
        <v>18000</v>
      </c>
      <c r="F1708">
        <v>2</v>
      </c>
      <c r="G1708">
        <v>14</v>
      </c>
      <c r="H1708">
        <v>11</v>
      </c>
      <c r="I1708" t="str">
        <f>_xlfn.XLOOKUP(ohrm_timesheet_item[[#This Row],[employee_id]],hs_hr_employee[emp_number],hs_hr_employee[Employee Name],"NF",0,1)</f>
        <v>Amol Jalda</v>
      </c>
      <c r="J1708" t="str">
        <f>_xlfn.XLOOKUP(ohrm_timesheet_item[[#This Row],[project_id]],ohrm_project[project_id],ohrm_project[name],"NF",0,1)</f>
        <v>Z210101-TEQMANTRA-ORG</v>
      </c>
      <c r="K1708" t="str">
        <f>_xlfn.XLOOKUP(ohrm_timesheet_item[[#This Row],[activity_id]],ohrm_project_activity[activity_id],ohrm_project_activity[name],"NF",0,1)</f>
        <v>Training</v>
      </c>
      <c r="L1708" s="5">
        <f>ohrm_timesheet_item[[#This Row],[duration]]/60/60</f>
        <v>5</v>
      </c>
    </row>
    <row r="1709" spans="1:12" x14ac:dyDescent="0.3">
      <c r="A1709">
        <v>401</v>
      </c>
      <c r="C1709">
        <v>1724</v>
      </c>
      <c r="D1709" s="1">
        <v>45003</v>
      </c>
      <c r="E1709">
        <v>0</v>
      </c>
      <c r="F1709">
        <v>2</v>
      </c>
      <c r="G1709">
        <v>14</v>
      </c>
      <c r="H1709">
        <v>11</v>
      </c>
      <c r="I1709" t="str">
        <f>_xlfn.XLOOKUP(ohrm_timesheet_item[[#This Row],[employee_id]],hs_hr_employee[emp_number],hs_hr_employee[Employee Name],"NF",0,1)</f>
        <v>Amol Jalda</v>
      </c>
      <c r="J1709" t="str">
        <f>_xlfn.XLOOKUP(ohrm_timesheet_item[[#This Row],[project_id]],ohrm_project[project_id],ohrm_project[name],"NF",0,1)</f>
        <v>Z210101-TEQMANTRA-ORG</v>
      </c>
      <c r="K1709" t="str">
        <f>_xlfn.XLOOKUP(ohrm_timesheet_item[[#This Row],[activity_id]],ohrm_project_activity[activity_id],ohrm_project_activity[name],"NF",0,1)</f>
        <v>Training</v>
      </c>
      <c r="L1709" s="5">
        <f>ohrm_timesheet_item[[#This Row],[duration]]/60/60</f>
        <v>0</v>
      </c>
    </row>
    <row r="1710" spans="1:12" x14ac:dyDescent="0.3">
      <c r="A1710">
        <v>401</v>
      </c>
      <c r="C1710">
        <v>1725</v>
      </c>
      <c r="D1710" s="1">
        <v>45004</v>
      </c>
      <c r="E1710">
        <v>0</v>
      </c>
      <c r="F1710">
        <v>2</v>
      </c>
      <c r="G1710">
        <v>14</v>
      </c>
      <c r="H1710">
        <v>11</v>
      </c>
      <c r="I1710" t="str">
        <f>_xlfn.XLOOKUP(ohrm_timesheet_item[[#This Row],[employee_id]],hs_hr_employee[emp_number],hs_hr_employee[Employee Name],"NF",0,1)</f>
        <v>Amol Jalda</v>
      </c>
      <c r="J1710" t="str">
        <f>_xlfn.XLOOKUP(ohrm_timesheet_item[[#This Row],[project_id]],ohrm_project[project_id],ohrm_project[name],"NF",0,1)</f>
        <v>Z210101-TEQMANTRA-ORG</v>
      </c>
      <c r="K1710" t="str">
        <f>_xlfn.XLOOKUP(ohrm_timesheet_item[[#This Row],[activity_id]],ohrm_project_activity[activity_id],ohrm_project_activity[name],"NF",0,1)</f>
        <v>Training</v>
      </c>
      <c r="L1710" s="5">
        <f>ohrm_timesheet_item[[#This Row],[duration]]/60/60</f>
        <v>0</v>
      </c>
    </row>
    <row r="1711" spans="1:12" x14ac:dyDescent="0.3">
      <c r="A1711">
        <v>401</v>
      </c>
      <c r="C1711">
        <v>1726</v>
      </c>
      <c r="D1711" s="1">
        <v>44998</v>
      </c>
      <c r="E1711">
        <v>7200</v>
      </c>
      <c r="F1711">
        <v>8</v>
      </c>
      <c r="G1711">
        <v>14</v>
      </c>
      <c r="H1711">
        <v>71</v>
      </c>
      <c r="I1711" t="str">
        <f>_xlfn.XLOOKUP(ohrm_timesheet_item[[#This Row],[employee_id]],hs_hr_employee[emp_number],hs_hr_employee[Employee Name],"NF",0,1)</f>
        <v>Amol Jalda</v>
      </c>
      <c r="J1711" t="str">
        <f>_xlfn.XLOOKUP(ohrm_timesheet_item[[#This Row],[project_id]],ohrm_project[project_id],ohrm_project[name],"NF",0,1)</f>
        <v>C230310-P2 [MAGE-P4W-SUPP] (10Mar23-09Mar24)</v>
      </c>
      <c r="K1711" t="str">
        <f>_xlfn.XLOOKUP(ohrm_timesheet_item[[#This Row],[activity_id]],ohrm_project_activity[activity_id],ohrm_project_activity[name],"NF",0,1)</f>
        <v>L1 Support</v>
      </c>
      <c r="L1711" s="5">
        <f>ohrm_timesheet_item[[#This Row],[duration]]/60/60</f>
        <v>2</v>
      </c>
    </row>
    <row r="1712" spans="1:12" x14ac:dyDescent="0.3">
      <c r="A1712">
        <v>401</v>
      </c>
      <c r="C1712">
        <v>1727</v>
      </c>
      <c r="D1712" s="1">
        <v>44999</v>
      </c>
      <c r="E1712">
        <v>7200</v>
      </c>
      <c r="F1712">
        <v>8</v>
      </c>
      <c r="G1712">
        <v>14</v>
      </c>
      <c r="H1712">
        <v>71</v>
      </c>
      <c r="I1712" t="str">
        <f>_xlfn.XLOOKUP(ohrm_timesheet_item[[#This Row],[employee_id]],hs_hr_employee[emp_number],hs_hr_employee[Employee Name],"NF",0,1)</f>
        <v>Amol Jalda</v>
      </c>
      <c r="J1712" t="str">
        <f>_xlfn.XLOOKUP(ohrm_timesheet_item[[#This Row],[project_id]],ohrm_project[project_id],ohrm_project[name],"NF",0,1)</f>
        <v>C230310-P2 [MAGE-P4W-SUPP] (10Mar23-09Mar24)</v>
      </c>
      <c r="K1712" t="str">
        <f>_xlfn.XLOOKUP(ohrm_timesheet_item[[#This Row],[activity_id]],ohrm_project_activity[activity_id],ohrm_project_activity[name],"NF",0,1)</f>
        <v>L1 Support</v>
      </c>
      <c r="L1712" s="5">
        <f>ohrm_timesheet_item[[#This Row],[duration]]/60/60</f>
        <v>2</v>
      </c>
    </row>
    <row r="1713" spans="1:12" x14ac:dyDescent="0.3">
      <c r="A1713">
        <v>401</v>
      </c>
      <c r="C1713">
        <v>1728</v>
      </c>
      <c r="D1713" s="1">
        <v>45000</v>
      </c>
      <c r="E1713">
        <v>7200</v>
      </c>
      <c r="F1713">
        <v>8</v>
      </c>
      <c r="G1713">
        <v>14</v>
      </c>
      <c r="H1713">
        <v>71</v>
      </c>
      <c r="I1713" t="str">
        <f>_xlfn.XLOOKUP(ohrm_timesheet_item[[#This Row],[employee_id]],hs_hr_employee[emp_number],hs_hr_employee[Employee Name],"NF",0,1)</f>
        <v>Amol Jalda</v>
      </c>
      <c r="J1713" t="str">
        <f>_xlfn.XLOOKUP(ohrm_timesheet_item[[#This Row],[project_id]],ohrm_project[project_id],ohrm_project[name],"NF",0,1)</f>
        <v>C230310-P2 [MAGE-P4W-SUPP] (10Mar23-09Mar24)</v>
      </c>
      <c r="K1713" t="str">
        <f>_xlfn.XLOOKUP(ohrm_timesheet_item[[#This Row],[activity_id]],ohrm_project_activity[activity_id],ohrm_project_activity[name],"NF",0,1)</f>
        <v>L1 Support</v>
      </c>
      <c r="L1713" s="5">
        <f>ohrm_timesheet_item[[#This Row],[duration]]/60/60</f>
        <v>2</v>
      </c>
    </row>
    <row r="1714" spans="1:12" x14ac:dyDescent="0.3">
      <c r="A1714">
        <v>401</v>
      </c>
      <c r="C1714">
        <v>1729</v>
      </c>
      <c r="D1714" s="1">
        <v>45001</v>
      </c>
      <c r="E1714">
        <v>7200</v>
      </c>
      <c r="F1714">
        <v>8</v>
      </c>
      <c r="G1714">
        <v>14</v>
      </c>
      <c r="H1714">
        <v>71</v>
      </c>
      <c r="I1714" t="str">
        <f>_xlfn.XLOOKUP(ohrm_timesheet_item[[#This Row],[employee_id]],hs_hr_employee[emp_number],hs_hr_employee[Employee Name],"NF",0,1)</f>
        <v>Amol Jalda</v>
      </c>
      <c r="J1714" t="str">
        <f>_xlfn.XLOOKUP(ohrm_timesheet_item[[#This Row],[project_id]],ohrm_project[project_id],ohrm_project[name],"NF",0,1)</f>
        <v>C230310-P2 [MAGE-P4W-SUPP] (10Mar23-09Mar24)</v>
      </c>
      <c r="K1714" t="str">
        <f>_xlfn.XLOOKUP(ohrm_timesheet_item[[#This Row],[activity_id]],ohrm_project_activity[activity_id],ohrm_project_activity[name],"NF",0,1)</f>
        <v>L1 Support</v>
      </c>
      <c r="L1714" s="5">
        <f>ohrm_timesheet_item[[#This Row],[duration]]/60/60</f>
        <v>2</v>
      </c>
    </row>
    <row r="1715" spans="1:12" x14ac:dyDescent="0.3">
      <c r="A1715">
        <v>401</v>
      </c>
      <c r="C1715">
        <v>1730</v>
      </c>
      <c r="D1715" s="1">
        <v>45002</v>
      </c>
      <c r="E1715">
        <v>7200</v>
      </c>
      <c r="F1715">
        <v>8</v>
      </c>
      <c r="G1715">
        <v>14</v>
      </c>
      <c r="H1715">
        <v>71</v>
      </c>
      <c r="I1715" t="str">
        <f>_xlfn.XLOOKUP(ohrm_timesheet_item[[#This Row],[employee_id]],hs_hr_employee[emp_number],hs_hr_employee[Employee Name],"NF",0,1)</f>
        <v>Amol Jalda</v>
      </c>
      <c r="J1715" t="str">
        <f>_xlfn.XLOOKUP(ohrm_timesheet_item[[#This Row],[project_id]],ohrm_project[project_id],ohrm_project[name],"NF",0,1)</f>
        <v>C230310-P2 [MAGE-P4W-SUPP] (10Mar23-09Mar24)</v>
      </c>
      <c r="K1715" t="str">
        <f>_xlfn.XLOOKUP(ohrm_timesheet_item[[#This Row],[activity_id]],ohrm_project_activity[activity_id],ohrm_project_activity[name],"NF",0,1)</f>
        <v>L1 Support</v>
      </c>
      <c r="L1715" s="5">
        <f>ohrm_timesheet_item[[#This Row],[duration]]/60/60</f>
        <v>2</v>
      </c>
    </row>
    <row r="1716" spans="1:12" x14ac:dyDescent="0.3">
      <c r="A1716">
        <v>401</v>
      </c>
      <c r="C1716">
        <v>1731</v>
      </c>
      <c r="D1716" s="1">
        <v>45003</v>
      </c>
      <c r="E1716">
        <v>0</v>
      </c>
      <c r="F1716">
        <v>8</v>
      </c>
      <c r="G1716">
        <v>14</v>
      </c>
      <c r="H1716">
        <v>71</v>
      </c>
      <c r="I1716" t="str">
        <f>_xlfn.XLOOKUP(ohrm_timesheet_item[[#This Row],[employee_id]],hs_hr_employee[emp_number],hs_hr_employee[Employee Name],"NF",0,1)</f>
        <v>Amol Jalda</v>
      </c>
      <c r="J1716" t="str">
        <f>_xlfn.XLOOKUP(ohrm_timesheet_item[[#This Row],[project_id]],ohrm_project[project_id],ohrm_project[name],"NF",0,1)</f>
        <v>C230310-P2 [MAGE-P4W-SUPP] (10Mar23-09Mar24)</v>
      </c>
      <c r="K1716" t="str">
        <f>_xlfn.XLOOKUP(ohrm_timesheet_item[[#This Row],[activity_id]],ohrm_project_activity[activity_id],ohrm_project_activity[name],"NF",0,1)</f>
        <v>L1 Support</v>
      </c>
      <c r="L1716" s="5">
        <f>ohrm_timesheet_item[[#This Row],[duration]]/60/60</f>
        <v>0</v>
      </c>
    </row>
    <row r="1717" spans="1:12" x14ac:dyDescent="0.3">
      <c r="A1717">
        <v>401</v>
      </c>
      <c r="C1717">
        <v>1732</v>
      </c>
      <c r="D1717" s="1">
        <v>45004</v>
      </c>
      <c r="E1717">
        <v>0</v>
      </c>
      <c r="F1717">
        <v>8</v>
      </c>
      <c r="G1717">
        <v>14</v>
      </c>
      <c r="H1717">
        <v>71</v>
      </c>
      <c r="I1717" t="str">
        <f>_xlfn.XLOOKUP(ohrm_timesheet_item[[#This Row],[employee_id]],hs_hr_employee[emp_number],hs_hr_employee[Employee Name],"NF",0,1)</f>
        <v>Amol Jalda</v>
      </c>
      <c r="J1717" t="str">
        <f>_xlfn.XLOOKUP(ohrm_timesheet_item[[#This Row],[project_id]],ohrm_project[project_id],ohrm_project[name],"NF",0,1)</f>
        <v>C230310-P2 [MAGE-P4W-SUPP] (10Mar23-09Mar24)</v>
      </c>
      <c r="K1717" t="str">
        <f>_xlfn.XLOOKUP(ohrm_timesheet_item[[#This Row],[activity_id]],ohrm_project_activity[activity_id],ohrm_project_activity[name],"NF",0,1)</f>
        <v>L1 Support</v>
      </c>
      <c r="L1717" s="5">
        <f>ohrm_timesheet_item[[#This Row],[duration]]/60/60</f>
        <v>0</v>
      </c>
    </row>
    <row r="1718" spans="1:12" x14ac:dyDescent="0.3">
      <c r="A1718">
        <v>401</v>
      </c>
      <c r="C1718">
        <v>1733</v>
      </c>
      <c r="D1718" s="1">
        <v>44998</v>
      </c>
      <c r="E1718">
        <v>7200</v>
      </c>
      <c r="F1718">
        <v>1</v>
      </c>
      <c r="G1718">
        <v>14</v>
      </c>
      <c r="H1718">
        <v>3</v>
      </c>
      <c r="I1718" t="str">
        <f>_xlfn.XLOOKUP(ohrm_timesheet_item[[#This Row],[employee_id]],hs_hr_employee[emp_number],hs_hr_employee[Employee Name],"NF",0,1)</f>
        <v>Amol Jalda</v>
      </c>
      <c r="J1718" t="str">
        <f>_xlfn.XLOOKUP(ohrm_timesheet_item[[#This Row],[project_id]],ohrm_project[project_id],ohrm_project[name],"NF",0,1)</f>
        <v>C210701-P1 [AMERICANA-Phase1]</v>
      </c>
      <c r="K1718" t="str">
        <f>_xlfn.XLOOKUP(ohrm_timesheet_item[[#This Row],[activity_id]],ohrm_project_activity[activity_id],ohrm_project_activity[name],"NF",0,1)</f>
        <v>Testing</v>
      </c>
      <c r="L1718" s="5">
        <f>ohrm_timesheet_item[[#This Row],[duration]]/60/60</f>
        <v>2</v>
      </c>
    </row>
    <row r="1719" spans="1:12" x14ac:dyDescent="0.3">
      <c r="A1719">
        <v>401</v>
      </c>
      <c r="C1719">
        <v>1734</v>
      </c>
      <c r="D1719" s="1">
        <v>44999</v>
      </c>
      <c r="E1719">
        <v>7200</v>
      </c>
      <c r="F1719">
        <v>1</v>
      </c>
      <c r="G1719">
        <v>14</v>
      </c>
      <c r="H1719">
        <v>3</v>
      </c>
      <c r="I1719" t="str">
        <f>_xlfn.XLOOKUP(ohrm_timesheet_item[[#This Row],[employee_id]],hs_hr_employee[emp_number],hs_hr_employee[Employee Name],"NF",0,1)</f>
        <v>Amol Jalda</v>
      </c>
      <c r="J1719" t="str">
        <f>_xlfn.XLOOKUP(ohrm_timesheet_item[[#This Row],[project_id]],ohrm_project[project_id],ohrm_project[name],"NF",0,1)</f>
        <v>C210701-P1 [AMERICANA-Phase1]</v>
      </c>
      <c r="K1719" t="str">
        <f>_xlfn.XLOOKUP(ohrm_timesheet_item[[#This Row],[activity_id]],ohrm_project_activity[activity_id],ohrm_project_activity[name],"NF",0,1)</f>
        <v>Testing</v>
      </c>
      <c r="L1719" s="5">
        <f>ohrm_timesheet_item[[#This Row],[duration]]/60/60</f>
        <v>2</v>
      </c>
    </row>
    <row r="1720" spans="1:12" x14ac:dyDescent="0.3">
      <c r="A1720">
        <v>401</v>
      </c>
      <c r="C1720">
        <v>1735</v>
      </c>
      <c r="D1720" s="1">
        <v>45000</v>
      </c>
      <c r="E1720">
        <v>7200</v>
      </c>
      <c r="F1720">
        <v>1</v>
      </c>
      <c r="G1720">
        <v>14</v>
      </c>
      <c r="H1720">
        <v>3</v>
      </c>
      <c r="I1720" t="str">
        <f>_xlfn.XLOOKUP(ohrm_timesheet_item[[#This Row],[employee_id]],hs_hr_employee[emp_number],hs_hr_employee[Employee Name],"NF",0,1)</f>
        <v>Amol Jalda</v>
      </c>
      <c r="J1720" t="str">
        <f>_xlfn.XLOOKUP(ohrm_timesheet_item[[#This Row],[project_id]],ohrm_project[project_id],ohrm_project[name],"NF",0,1)</f>
        <v>C210701-P1 [AMERICANA-Phase1]</v>
      </c>
      <c r="K1720" t="str">
        <f>_xlfn.XLOOKUP(ohrm_timesheet_item[[#This Row],[activity_id]],ohrm_project_activity[activity_id],ohrm_project_activity[name],"NF",0,1)</f>
        <v>Testing</v>
      </c>
      <c r="L1720" s="5">
        <f>ohrm_timesheet_item[[#This Row],[duration]]/60/60</f>
        <v>2</v>
      </c>
    </row>
    <row r="1721" spans="1:12" x14ac:dyDescent="0.3">
      <c r="A1721">
        <v>401</v>
      </c>
      <c r="C1721">
        <v>1736</v>
      </c>
      <c r="D1721" s="1">
        <v>45001</v>
      </c>
      <c r="E1721">
        <v>7200</v>
      </c>
      <c r="F1721">
        <v>1</v>
      </c>
      <c r="G1721">
        <v>14</v>
      </c>
      <c r="H1721">
        <v>3</v>
      </c>
      <c r="I1721" t="str">
        <f>_xlfn.XLOOKUP(ohrm_timesheet_item[[#This Row],[employee_id]],hs_hr_employee[emp_number],hs_hr_employee[Employee Name],"NF",0,1)</f>
        <v>Amol Jalda</v>
      </c>
      <c r="J1721" t="str">
        <f>_xlfn.XLOOKUP(ohrm_timesheet_item[[#This Row],[project_id]],ohrm_project[project_id],ohrm_project[name],"NF",0,1)</f>
        <v>C210701-P1 [AMERICANA-Phase1]</v>
      </c>
      <c r="K1721" t="str">
        <f>_xlfn.XLOOKUP(ohrm_timesheet_item[[#This Row],[activity_id]],ohrm_project_activity[activity_id],ohrm_project_activity[name],"NF",0,1)</f>
        <v>Testing</v>
      </c>
      <c r="L1721" s="5">
        <f>ohrm_timesheet_item[[#This Row],[duration]]/60/60</f>
        <v>2</v>
      </c>
    </row>
    <row r="1722" spans="1:12" x14ac:dyDescent="0.3">
      <c r="A1722">
        <v>401</v>
      </c>
      <c r="C1722">
        <v>1737</v>
      </c>
      <c r="D1722" s="1">
        <v>45002</v>
      </c>
      <c r="E1722">
        <v>7200</v>
      </c>
      <c r="F1722">
        <v>1</v>
      </c>
      <c r="G1722">
        <v>14</v>
      </c>
      <c r="H1722">
        <v>3</v>
      </c>
      <c r="I1722" t="str">
        <f>_xlfn.XLOOKUP(ohrm_timesheet_item[[#This Row],[employee_id]],hs_hr_employee[emp_number],hs_hr_employee[Employee Name],"NF",0,1)</f>
        <v>Amol Jalda</v>
      </c>
      <c r="J1722" t="str">
        <f>_xlfn.XLOOKUP(ohrm_timesheet_item[[#This Row],[project_id]],ohrm_project[project_id],ohrm_project[name],"NF",0,1)</f>
        <v>C210701-P1 [AMERICANA-Phase1]</v>
      </c>
      <c r="K1722" t="str">
        <f>_xlfn.XLOOKUP(ohrm_timesheet_item[[#This Row],[activity_id]],ohrm_project_activity[activity_id],ohrm_project_activity[name],"NF",0,1)</f>
        <v>Testing</v>
      </c>
      <c r="L1722" s="5">
        <f>ohrm_timesheet_item[[#This Row],[duration]]/60/60</f>
        <v>2</v>
      </c>
    </row>
    <row r="1723" spans="1:12" x14ac:dyDescent="0.3">
      <c r="A1723">
        <v>401</v>
      </c>
      <c r="C1723">
        <v>1738</v>
      </c>
      <c r="D1723" s="1">
        <v>45003</v>
      </c>
      <c r="E1723">
        <v>0</v>
      </c>
      <c r="F1723">
        <v>1</v>
      </c>
      <c r="G1723">
        <v>14</v>
      </c>
      <c r="H1723">
        <v>3</v>
      </c>
      <c r="I1723" t="str">
        <f>_xlfn.XLOOKUP(ohrm_timesheet_item[[#This Row],[employee_id]],hs_hr_employee[emp_number],hs_hr_employee[Employee Name],"NF",0,1)</f>
        <v>Amol Jalda</v>
      </c>
      <c r="J1723" t="str">
        <f>_xlfn.XLOOKUP(ohrm_timesheet_item[[#This Row],[project_id]],ohrm_project[project_id],ohrm_project[name],"NF",0,1)</f>
        <v>C210701-P1 [AMERICANA-Phase1]</v>
      </c>
      <c r="K1723" t="str">
        <f>_xlfn.XLOOKUP(ohrm_timesheet_item[[#This Row],[activity_id]],ohrm_project_activity[activity_id],ohrm_project_activity[name],"NF",0,1)</f>
        <v>Testing</v>
      </c>
      <c r="L1723" s="5">
        <f>ohrm_timesheet_item[[#This Row],[duration]]/60/60</f>
        <v>0</v>
      </c>
    </row>
    <row r="1724" spans="1:12" x14ac:dyDescent="0.3">
      <c r="A1724">
        <v>401</v>
      </c>
      <c r="C1724">
        <v>1739</v>
      </c>
      <c r="D1724" s="1">
        <v>45004</v>
      </c>
      <c r="E1724">
        <v>0</v>
      </c>
      <c r="F1724">
        <v>1</v>
      </c>
      <c r="G1724">
        <v>14</v>
      </c>
      <c r="H1724">
        <v>3</v>
      </c>
      <c r="I1724" t="str">
        <f>_xlfn.XLOOKUP(ohrm_timesheet_item[[#This Row],[employee_id]],hs_hr_employee[emp_number],hs_hr_employee[Employee Name],"NF",0,1)</f>
        <v>Amol Jalda</v>
      </c>
      <c r="J1724" t="str">
        <f>_xlfn.XLOOKUP(ohrm_timesheet_item[[#This Row],[project_id]],ohrm_project[project_id],ohrm_project[name],"NF",0,1)</f>
        <v>C210701-P1 [AMERICANA-Phase1]</v>
      </c>
      <c r="K1724" t="str">
        <f>_xlfn.XLOOKUP(ohrm_timesheet_item[[#This Row],[activity_id]],ohrm_project_activity[activity_id],ohrm_project_activity[name],"NF",0,1)</f>
        <v>Testing</v>
      </c>
      <c r="L1724" s="5">
        <f>ohrm_timesheet_item[[#This Row],[duration]]/60/60</f>
        <v>0</v>
      </c>
    </row>
    <row r="1725" spans="1:12" x14ac:dyDescent="0.3">
      <c r="A1725">
        <v>410</v>
      </c>
      <c r="C1725">
        <v>1740</v>
      </c>
      <c r="D1725" s="1">
        <v>45005</v>
      </c>
      <c r="E1725">
        <v>7200</v>
      </c>
      <c r="F1725">
        <v>8</v>
      </c>
      <c r="G1725">
        <v>14</v>
      </c>
      <c r="H1725">
        <v>71</v>
      </c>
      <c r="I1725" t="str">
        <f>_xlfn.XLOOKUP(ohrm_timesheet_item[[#This Row],[employee_id]],hs_hr_employee[emp_number],hs_hr_employee[Employee Name],"NF",0,1)</f>
        <v>Amol Jalda</v>
      </c>
      <c r="J1725" t="str">
        <f>_xlfn.XLOOKUP(ohrm_timesheet_item[[#This Row],[project_id]],ohrm_project[project_id],ohrm_project[name],"NF",0,1)</f>
        <v>C230310-P2 [MAGE-P4W-SUPP] (10Mar23-09Mar24)</v>
      </c>
      <c r="K1725" t="str">
        <f>_xlfn.XLOOKUP(ohrm_timesheet_item[[#This Row],[activity_id]],ohrm_project_activity[activity_id],ohrm_project_activity[name],"NF",0,1)</f>
        <v>L1 Support</v>
      </c>
      <c r="L1725" s="5">
        <f>ohrm_timesheet_item[[#This Row],[duration]]/60/60</f>
        <v>2</v>
      </c>
    </row>
    <row r="1726" spans="1:12" x14ac:dyDescent="0.3">
      <c r="A1726">
        <v>410</v>
      </c>
      <c r="C1726">
        <v>1741</v>
      </c>
      <c r="D1726" s="1">
        <v>45006</v>
      </c>
      <c r="E1726">
        <v>7200</v>
      </c>
      <c r="F1726">
        <v>8</v>
      </c>
      <c r="G1726">
        <v>14</v>
      </c>
      <c r="H1726">
        <v>71</v>
      </c>
      <c r="I1726" t="str">
        <f>_xlfn.XLOOKUP(ohrm_timesheet_item[[#This Row],[employee_id]],hs_hr_employee[emp_number],hs_hr_employee[Employee Name],"NF",0,1)</f>
        <v>Amol Jalda</v>
      </c>
      <c r="J1726" t="str">
        <f>_xlfn.XLOOKUP(ohrm_timesheet_item[[#This Row],[project_id]],ohrm_project[project_id],ohrm_project[name],"NF",0,1)</f>
        <v>C230310-P2 [MAGE-P4W-SUPP] (10Mar23-09Mar24)</v>
      </c>
      <c r="K1726" t="str">
        <f>_xlfn.XLOOKUP(ohrm_timesheet_item[[#This Row],[activity_id]],ohrm_project_activity[activity_id],ohrm_project_activity[name],"NF",0,1)</f>
        <v>L1 Support</v>
      </c>
      <c r="L1726" s="5">
        <f>ohrm_timesheet_item[[#This Row],[duration]]/60/60</f>
        <v>2</v>
      </c>
    </row>
    <row r="1727" spans="1:12" x14ac:dyDescent="0.3">
      <c r="A1727">
        <v>410</v>
      </c>
      <c r="C1727">
        <v>1742</v>
      </c>
      <c r="D1727" s="1">
        <v>45007</v>
      </c>
      <c r="E1727">
        <v>7200</v>
      </c>
      <c r="F1727">
        <v>8</v>
      </c>
      <c r="G1727">
        <v>14</v>
      </c>
      <c r="H1727">
        <v>71</v>
      </c>
      <c r="I1727" t="str">
        <f>_xlfn.XLOOKUP(ohrm_timesheet_item[[#This Row],[employee_id]],hs_hr_employee[emp_number],hs_hr_employee[Employee Name],"NF",0,1)</f>
        <v>Amol Jalda</v>
      </c>
      <c r="J1727" t="str">
        <f>_xlfn.XLOOKUP(ohrm_timesheet_item[[#This Row],[project_id]],ohrm_project[project_id],ohrm_project[name],"NF",0,1)</f>
        <v>C230310-P2 [MAGE-P4W-SUPP] (10Mar23-09Mar24)</v>
      </c>
      <c r="K1727" t="str">
        <f>_xlfn.XLOOKUP(ohrm_timesheet_item[[#This Row],[activity_id]],ohrm_project_activity[activity_id],ohrm_project_activity[name],"NF",0,1)</f>
        <v>L1 Support</v>
      </c>
      <c r="L1727" s="5">
        <f>ohrm_timesheet_item[[#This Row],[duration]]/60/60</f>
        <v>2</v>
      </c>
    </row>
    <row r="1728" spans="1:12" x14ac:dyDescent="0.3">
      <c r="A1728">
        <v>410</v>
      </c>
      <c r="C1728">
        <v>1743</v>
      </c>
      <c r="D1728" s="1">
        <v>45008</v>
      </c>
      <c r="E1728">
        <v>7200</v>
      </c>
      <c r="F1728">
        <v>8</v>
      </c>
      <c r="G1728">
        <v>14</v>
      </c>
      <c r="H1728">
        <v>71</v>
      </c>
      <c r="I1728" t="str">
        <f>_xlfn.XLOOKUP(ohrm_timesheet_item[[#This Row],[employee_id]],hs_hr_employee[emp_number],hs_hr_employee[Employee Name],"NF",0,1)</f>
        <v>Amol Jalda</v>
      </c>
      <c r="J1728" t="str">
        <f>_xlfn.XLOOKUP(ohrm_timesheet_item[[#This Row],[project_id]],ohrm_project[project_id],ohrm_project[name],"NF",0,1)</f>
        <v>C230310-P2 [MAGE-P4W-SUPP] (10Mar23-09Mar24)</v>
      </c>
      <c r="K1728" t="str">
        <f>_xlfn.XLOOKUP(ohrm_timesheet_item[[#This Row],[activity_id]],ohrm_project_activity[activity_id],ohrm_project_activity[name],"NF",0,1)</f>
        <v>L1 Support</v>
      </c>
      <c r="L1728" s="5">
        <f>ohrm_timesheet_item[[#This Row],[duration]]/60/60</f>
        <v>2</v>
      </c>
    </row>
    <row r="1729" spans="1:12" x14ac:dyDescent="0.3">
      <c r="A1729">
        <v>410</v>
      </c>
      <c r="C1729">
        <v>1744</v>
      </c>
      <c r="D1729" s="1">
        <v>45009</v>
      </c>
      <c r="E1729">
        <v>7200</v>
      </c>
      <c r="F1729">
        <v>8</v>
      </c>
      <c r="G1729">
        <v>14</v>
      </c>
      <c r="H1729">
        <v>71</v>
      </c>
      <c r="I1729" t="str">
        <f>_xlfn.XLOOKUP(ohrm_timesheet_item[[#This Row],[employee_id]],hs_hr_employee[emp_number],hs_hr_employee[Employee Name],"NF",0,1)</f>
        <v>Amol Jalda</v>
      </c>
      <c r="J1729" t="str">
        <f>_xlfn.XLOOKUP(ohrm_timesheet_item[[#This Row],[project_id]],ohrm_project[project_id],ohrm_project[name],"NF",0,1)</f>
        <v>C230310-P2 [MAGE-P4W-SUPP] (10Mar23-09Mar24)</v>
      </c>
      <c r="K1729" t="str">
        <f>_xlfn.XLOOKUP(ohrm_timesheet_item[[#This Row],[activity_id]],ohrm_project_activity[activity_id],ohrm_project_activity[name],"NF",0,1)</f>
        <v>L1 Support</v>
      </c>
      <c r="L1729" s="5">
        <f>ohrm_timesheet_item[[#This Row],[duration]]/60/60</f>
        <v>2</v>
      </c>
    </row>
    <row r="1730" spans="1:12" x14ac:dyDescent="0.3">
      <c r="A1730">
        <v>410</v>
      </c>
      <c r="C1730">
        <v>1745</v>
      </c>
      <c r="D1730" s="1">
        <v>45005</v>
      </c>
      <c r="E1730">
        <v>7200</v>
      </c>
      <c r="F1730">
        <v>1</v>
      </c>
      <c r="G1730">
        <v>14</v>
      </c>
      <c r="H1730">
        <v>3</v>
      </c>
      <c r="I1730" t="str">
        <f>_xlfn.XLOOKUP(ohrm_timesheet_item[[#This Row],[employee_id]],hs_hr_employee[emp_number],hs_hr_employee[Employee Name],"NF",0,1)</f>
        <v>Amol Jalda</v>
      </c>
      <c r="J1730" t="str">
        <f>_xlfn.XLOOKUP(ohrm_timesheet_item[[#This Row],[project_id]],ohrm_project[project_id],ohrm_project[name],"NF",0,1)</f>
        <v>C210701-P1 [AMERICANA-Phase1]</v>
      </c>
      <c r="K1730" t="str">
        <f>_xlfn.XLOOKUP(ohrm_timesheet_item[[#This Row],[activity_id]],ohrm_project_activity[activity_id],ohrm_project_activity[name],"NF",0,1)</f>
        <v>Testing</v>
      </c>
      <c r="L1730" s="5">
        <f>ohrm_timesheet_item[[#This Row],[duration]]/60/60</f>
        <v>2</v>
      </c>
    </row>
    <row r="1731" spans="1:12" x14ac:dyDescent="0.3">
      <c r="A1731">
        <v>410</v>
      </c>
      <c r="C1731">
        <v>1746</v>
      </c>
      <c r="D1731" s="1">
        <v>45006</v>
      </c>
      <c r="E1731">
        <v>7200</v>
      </c>
      <c r="F1731">
        <v>1</v>
      </c>
      <c r="G1731">
        <v>14</v>
      </c>
      <c r="H1731">
        <v>3</v>
      </c>
      <c r="I1731" t="str">
        <f>_xlfn.XLOOKUP(ohrm_timesheet_item[[#This Row],[employee_id]],hs_hr_employee[emp_number],hs_hr_employee[Employee Name],"NF",0,1)</f>
        <v>Amol Jalda</v>
      </c>
      <c r="J1731" t="str">
        <f>_xlfn.XLOOKUP(ohrm_timesheet_item[[#This Row],[project_id]],ohrm_project[project_id],ohrm_project[name],"NF",0,1)</f>
        <v>C210701-P1 [AMERICANA-Phase1]</v>
      </c>
      <c r="K1731" t="str">
        <f>_xlfn.XLOOKUP(ohrm_timesheet_item[[#This Row],[activity_id]],ohrm_project_activity[activity_id],ohrm_project_activity[name],"NF",0,1)</f>
        <v>Testing</v>
      </c>
      <c r="L1731" s="5">
        <f>ohrm_timesheet_item[[#This Row],[duration]]/60/60</f>
        <v>2</v>
      </c>
    </row>
    <row r="1732" spans="1:12" x14ac:dyDescent="0.3">
      <c r="A1732">
        <v>410</v>
      </c>
      <c r="C1732">
        <v>1747</v>
      </c>
      <c r="D1732" s="1">
        <v>45005</v>
      </c>
      <c r="E1732">
        <v>18000</v>
      </c>
      <c r="F1732">
        <v>2</v>
      </c>
      <c r="G1732">
        <v>14</v>
      </c>
      <c r="H1732">
        <v>11</v>
      </c>
      <c r="I1732" t="str">
        <f>_xlfn.XLOOKUP(ohrm_timesheet_item[[#This Row],[employee_id]],hs_hr_employee[emp_number],hs_hr_employee[Employee Name],"NF",0,1)</f>
        <v>Amol Jalda</v>
      </c>
      <c r="J1732" t="str">
        <f>_xlfn.XLOOKUP(ohrm_timesheet_item[[#This Row],[project_id]],ohrm_project[project_id],ohrm_project[name],"NF",0,1)</f>
        <v>Z210101-TEQMANTRA-ORG</v>
      </c>
      <c r="K1732" t="str">
        <f>_xlfn.XLOOKUP(ohrm_timesheet_item[[#This Row],[activity_id]],ohrm_project_activity[activity_id],ohrm_project_activity[name],"NF",0,1)</f>
        <v>Training</v>
      </c>
      <c r="L1732" s="5">
        <f>ohrm_timesheet_item[[#This Row],[duration]]/60/60</f>
        <v>5</v>
      </c>
    </row>
    <row r="1733" spans="1:12" x14ac:dyDescent="0.3">
      <c r="A1733">
        <v>410</v>
      </c>
      <c r="C1733">
        <v>1748</v>
      </c>
      <c r="D1733" s="1">
        <v>45006</v>
      </c>
      <c r="E1733">
        <v>18000</v>
      </c>
      <c r="F1733">
        <v>2</v>
      </c>
      <c r="G1733">
        <v>14</v>
      </c>
      <c r="H1733">
        <v>11</v>
      </c>
      <c r="I1733" t="str">
        <f>_xlfn.XLOOKUP(ohrm_timesheet_item[[#This Row],[employee_id]],hs_hr_employee[emp_number],hs_hr_employee[Employee Name],"NF",0,1)</f>
        <v>Amol Jalda</v>
      </c>
      <c r="J1733" t="str">
        <f>_xlfn.XLOOKUP(ohrm_timesheet_item[[#This Row],[project_id]],ohrm_project[project_id],ohrm_project[name],"NF",0,1)</f>
        <v>Z210101-TEQMANTRA-ORG</v>
      </c>
      <c r="K1733" t="str">
        <f>_xlfn.XLOOKUP(ohrm_timesheet_item[[#This Row],[activity_id]],ohrm_project_activity[activity_id],ohrm_project_activity[name],"NF",0,1)</f>
        <v>Training</v>
      </c>
      <c r="L1733" s="5">
        <f>ohrm_timesheet_item[[#This Row],[duration]]/60/60</f>
        <v>5</v>
      </c>
    </row>
    <row r="1734" spans="1:12" x14ac:dyDescent="0.3">
      <c r="A1734">
        <v>402</v>
      </c>
      <c r="B1734" t="s">
        <v>1004</v>
      </c>
      <c r="C1734">
        <v>1749</v>
      </c>
      <c r="D1734" s="1">
        <v>45001</v>
      </c>
      <c r="E1734">
        <v>0</v>
      </c>
      <c r="F1734">
        <v>2</v>
      </c>
      <c r="G1734">
        <v>15</v>
      </c>
      <c r="H1734">
        <v>58</v>
      </c>
      <c r="I1734" t="str">
        <f>_xlfn.XLOOKUP(ohrm_timesheet_item[[#This Row],[employee_id]],hs_hr_employee[emp_number],hs_hr_employee[Employee Name],"NF",0,1)</f>
        <v>Gaurav Kokcha</v>
      </c>
      <c r="J1734" t="str">
        <f>_xlfn.XLOOKUP(ohrm_timesheet_item[[#This Row],[project_id]],ohrm_project[project_id],ohrm_project[name],"NF",0,1)</f>
        <v>Z210101-TEQMANTRA-ORG</v>
      </c>
      <c r="K1734" t="str">
        <f>_xlfn.XLOOKUP(ohrm_timesheet_item[[#This Row],[activity_id]],ohrm_project_activity[activity_id],ohrm_project_activity[name],"NF",0,1)</f>
        <v>Staff Augmentation</v>
      </c>
      <c r="L1734" s="5">
        <f>ohrm_timesheet_item[[#This Row],[duration]]/60/60</f>
        <v>0</v>
      </c>
    </row>
    <row r="1735" spans="1:12" x14ac:dyDescent="0.3">
      <c r="A1735">
        <v>402</v>
      </c>
      <c r="C1735">
        <v>1750</v>
      </c>
      <c r="D1735" s="1">
        <v>45000</v>
      </c>
      <c r="E1735">
        <v>25200</v>
      </c>
      <c r="F1735">
        <v>2</v>
      </c>
      <c r="G1735">
        <v>15</v>
      </c>
      <c r="H1735">
        <v>58</v>
      </c>
      <c r="I1735" t="str">
        <f>_xlfn.XLOOKUP(ohrm_timesheet_item[[#This Row],[employee_id]],hs_hr_employee[emp_number],hs_hr_employee[Employee Name],"NF",0,1)</f>
        <v>Gaurav Kokcha</v>
      </c>
      <c r="J1735" t="str">
        <f>_xlfn.XLOOKUP(ohrm_timesheet_item[[#This Row],[project_id]],ohrm_project[project_id],ohrm_project[name],"NF",0,1)</f>
        <v>Z210101-TEQMANTRA-ORG</v>
      </c>
      <c r="K1735" t="str">
        <f>_xlfn.XLOOKUP(ohrm_timesheet_item[[#This Row],[activity_id]],ohrm_project_activity[activity_id],ohrm_project_activity[name],"NF",0,1)</f>
        <v>Staff Augmentation</v>
      </c>
      <c r="L1735" s="5">
        <f>ohrm_timesheet_item[[#This Row],[duration]]/60/60</f>
        <v>7</v>
      </c>
    </row>
    <row r="1736" spans="1:12" x14ac:dyDescent="0.3">
      <c r="A1736">
        <v>402</v>
      </c>
      <c r="C1736">
        <v>1751</v>
      </c>
      <c r="D1736" s="1">
        <v>45002</v>
      </c>
      <c r="E1736">
        <v>14400</v>
      </c>
      <c r="F1736">
        <v>2</v>
      </c>
      <c r="G1736">
        <v>15</v>
      </c>
      <c r="H1736">
        <v>58</v>
      </c>
      <c r="I1736" t="str">
        <f>_xlfn.XLOOKUP(ohrm_timesheet_item[[#This Row],[employee_id]],hs_hr_employee[emp_number],hs_hr_employee[Employee Name],"NF",0,1)</f>
        <v>Gaurav Kokcha</v>
      </c>
      <c r="J1736" t="str">
        <f>_xlfn.XLOOKUP(ohrm_timesheet_item[[#This Row],[project_id]],ohrm_project[project_id],ohrm_project[name],"NF",0,1)</f>
        <v>Z210101-TEQMANTRA-ORG</v>
      </c>
      <c r="K1736" t="str">
        <f>_xlfn.XLOOKUP(ohrm_timesheet_item[[#This Row],[activity_id]],ohrm_project_activity[activity_id],ohrm_project_activity[name],"NF",0,1)</f>
        <v>Staff Augmentation</v>
      </c>
      <c r="L1736" s="5">
        <f>ohrm_timesheet_item[[#This Row],[duration]]/60/60</f>
        <v>4</v>
      </c>
    </row>
    <row r="1737" spans="1:12" x14ac:dyDescent="0.3">
      <c r="A1737">
        <v>402</v>
      </c>
      <c r="C1737">
        <v>1752</v>
      </c>
      <c r="D1737" s="1">
        <v>45000</v>
      </c>
      <c r="E1737">
        <v>7200</v>
      </c>
      <c r="F1737">
        <v>2</v>
      </c>
      <c r="G1737">
        <v>15</v>
      </c>
      <c r="H1737">
        <v>11</v>
      </c>
      <c r="I1737" t="str">
        <f>_xlfn.XLOOKUP(ohrm_timesheet_item[[#This Row],[employee_id]],hs_hr_employee[emp_number],hs_hr_employee[Employee Name],"NF",0,1)</f>
        <v>Gaurav Kokcha</v>
      </c>
      <c r="J1737" t="str">
        <f>_xlfn.XLOOKUP(ohrm_timesheet_item[[#This Row],[project_id]],ohrm_project[project_id],ohrm_project[name],"NF",0,1)</f>
        <v>Z210101-TEQMANTRA-ORG</v>
      </c>
      <c r="K1737" t="str">
        <f>_xlfn.XLOOKUP(ohrm_timesheet_item[[#This Row],[activity_id]],ohrm_project_activity[activity_id],ohrm_project_activity[name],"NF",0,1)</f>
        <v>Training</v>
      </c>
      <c r="L1737" s="5">
        <f>ohrm_timesheet_item[[#This Row],[duration]]/60/60</f>
        <v>2</v>
      </c>
    </row>
    <row r="1738" spans="1:12" x14ac:dyDescent="0.3">
      <c r="A1738">
        <v>402</v>
      </c>
      <c r="C1738">
        <v>1753</v>
      </c>
      <c r="D1738" s="1">
        <v>45001</v>
      </c>
      <c r="E1738">
        <v>0</v>
      </c>
      <c r="F1738">
        <v>2</v>
      </c>
      <c r="G1738">
        <v>15</v>
      </c>
      <c r="H1738">
        <v>11</v>
      </c>
      <c r="I1738" t="str">
        <f>_xlfn.XLOOKUP(ohrm_timesheet_item[[#This Row],[employee_id]],hs_hr_employee[emp_number],hs_hr_employee[Employee Name],"NF",0,1)</f>
        <v>Gaurav Kokcha</v>
      </c>
      <c r="J1738" t="str">
        <f>_xlfn.XLOOKUP(ohrm_timesheet_item[[#This Row],[project_id]],ohrm_project[project_id],ohrm_project[name],"NF",0,1)</f>
        <v>Z210101-TEQMANTRA-ORG</v>
      </c>
      <c r="K1738" t="str">
        <f>_xlfn.XLOOKUP(ohrm_timesheet_item[[#This Row],[activity_id]],ohrm_project_activity[activity_id],ohrm_project_activity[name],"NF",0,1)</f>
        <v>Training</v>
      </c>
      <c r="L1738" s="5">
        <f>ohrm_timesheet_item[[#This Row],[duration]]/60/60</f>
        <v>0</v>
      </c>
    </row>
    <row r="1739" spans="1:12" x14ac:dyDescent="0.3">
      <c r="A1739">
        <v>402</v>
      </c>
      <c r="C1739">
        <v>1754</v>
      </c>
      <c r="D1739" s="1">
        <v>45002</v>
      </c>
      <c r="E1739">
        <v>18000</v>
      </c>
      <c r="F1739">
        <v>2</v>
      </c>
      <c r="G1739">
        <v>15</v>
      </c>
      <c r="H1739">
        <v>11</v>
      </c>
      <c r="I1739" t="str">
        <f>_xlfn.XLOOKUP(ohrm_timesheet_item[[#This Row],[employee_id]],hs_hr_employee[emp_number],hs_hr_employee[Employee Name],"NF",0,1)</f>
        <v>Gaurav Kokcha</v>
      </c>
      <c r="J1739" t="str">
        <f>_xlfn.XLOOKUP(ohrm_timesheet_item[[#This Row],[project_id]],ohrm_project[project_id],ohrm_project[name],"NF",0,1)</f>
        <v>Z210101-TEQMANTRA-ORG</v>
      </c>
      <c r="K1739" t="str">
        <f>_xlfn.XLOOKUP(ohrm_timesheet_item[[#This Row],[activity_id]],ohrm_project_activity[activity_id],ohrm_project_activity[name],"NF",0,1)</f>
        <v>Training</v>
      </c>
      <c r="L1739" s="5">
        <f>ohrm_timesheet_item[[#This Row],[duration]]/60/60</f>
        <v>5</v>
      </c>
    </row>
    <row r="1740" spans="1:12" x14ac:dyDescent="0.3">
      <c r="A1740">
        <v>410</v>
      </c>
      <c r="C1740">
        <v>1755</v>
      </c>
      <c r="D1740" s="1">
        <v>45007</v>
      </c>
      <c r="E1740">
        <v>7200</v>
      </c>
      <c r="F1740">
        <v>1</v>
      </c>
      <c r="G1740">
        <v>14</v>
      </c>
      <c r="H1740">
        <v>3</v>
      </c>
      <c r="I1740" t="str">
        <f>_xlfn.XLOOKUP(ohrm_timesheet_item[[#This Row],[employee_id]],hs_hr_employee[emp_number],hs_hr_employee[Employee Name],"NF",0,1)</f>
        <v>Amol Jalda</v>
      </c>
      <c r="J1740" t="str">
        <f>_xlfn.XLOOKUP(ohrm_timesheet_item[[#This Row],[project_id]],ohrm_project[project_id],ohrm_project[name],"NF",0,1)</f>
        <v>C210701-P1 [AMERICANA-Phase1]</v>
      </c>
      <c r="K1740" t="str">
        <f>_xlfn.XLOOKUP(ohrm_timesheet_item[[#This Row],[activity_id]],ohrm_project_activity[activity_id],ohrm_project_activity[name],"NF",0,1)</f>
        <v>Testing</v>
      </c>
      <c r="L1740" s="5">
        <f>ohrm_timesheet_item[[#This Row],[duration]]/60/60</f>
        <v>2</v>
      </c>
    </row>
    <row r="1741" spans="1:12" x14ac:dyDescent="0.3">
      <c r="A1741">
        <v>410</v>
      </c>
      <c r="C1741">
        <v>1756</v>
      </c>
      <c r="D1741" s="1">
        <v>45008</v>
      </c>
      <c r="E1741">
        <v>7200</v>
      </c>
      <c r="F1741">
        <v>1</v>
      </c>
      <c r="G1741">
        <v>14</v>
      </c>
      <c r="H1741">
        <v>3</v>
      </c>
      <c r="I1741" t="str">
        <f>_xlfn.XLOOKUP(ohrm_timesheet_item[[#This Row],[employee_id]],hs_hr_employee[emp_number],hs_hr_employee[Employee Name],"NF",0,1)</f>
        <v>Amol Jalda</v>
      </c>
      <c r="J1741" t="str">
        <f>_xlfn.XLOOKUP(ohrm_timesheet_item[[#This Row],[project_id]],ohrm_project[project_id],ohrm_project[name],"NF",0,1)</f>
        <v>C210701-P1 [AMERICANA-Phase1]</v>
      </c>
      <c r="K1741" t="str">
        <f>_xlfn.XLOOKUP(ohrm_timesheet_item[[#This Row],[activity_id]],ohrm_project_activity[activity_id],ohrm_project_activity[name],"NF",0,1)</f>
        <v>Testing</v>
      </c>
      <c r="L1741" s="5">
        <f>ohrm_timesheet_item[[#This Row],[duration]]/60/60</f>
        <v>2</v>
      </c>
    </row>
    <row r="1742" spans="1:12" x14ac:dyDescent="0.3">
      <c r="A1742">
        <v>410</v>
      </c>
      <c r="C1742">
        <v>1757</v>
      </c>
      <c r="D1742" s="1">
        <v>45009</v>
      </c>
      <c r="E1742">
        <v>7200</v>
      </c>
      <c r="F1742">
        <v>1</v>
      </c>
      <c r="G1742">
        <v>14</v>
      </c>
      <c r="H1742">
        <v>3</v>
      </c>
      <c r="I1742" t="str">
        <f>_xlfn.XLOOKUP(ohrm_timesheet_item[[#This Row],[employee_id]],hs_hr_employee[emp_number],hs_hr_employee[Employee Name],"NF",0,1)</f>
        <v>Amol Jalda</v>
      </c>
      <c r="J1742" t="str">
        <f>_xlfn.XLOOKUP(ohrm_timesheet_item[[#This Row],[project_id]],ohrm_project[project_id],ohrm_project[name],"NF",0,1)</f>
        <v>C210701-P1 [AMERICANA-Phase1]</v>
      </c>
      <c r="K1742" t="str">
        <f>_xlfn.XLOOKUP(ohrm_timesheet_item[[#This Row],[activity_id]],ohrm_project_activity[activity_id],ohrm_project_activity[name],"NF",0,1)</f>
        <v>Testing</v>
      </c>
      <c r="L1742" s="5">
        <f>ohrm_timesheet_item[[#This Row],[duration]]/60/60</f>
        <v>2</v>
      </c>
    </row>
    <row r="1743" spans="1:12" x14ac:dyDescent="0.3">
      <c r="A1743">
        <v>410</v>
      </c>
      <c r="C1743">
        <v>1758</v>
      </c>
      <c r="D1743" s="1">
        <v>45010</v>
      </c>
      <c r="E1743">
        <v>0</v>
      </c>
      <c r="F1743">
        <v>1</v>
      </c>
      <c r="G1743">
        <v>14</v>
      </c>
      <c r="H1743">
        <v>3</v>
      </c>
      <c r="I1743" t="str">
        <f>_xlfn.XLOOKUP(ohrm_timesheet_item[[#This Row],[employee_id]],hs_hr_employee[emp_number],hs_hr_employee[Employee Name],"NF",0,1)</f>
        <v>Amol Jalda</v>
      </c>
      <c r="J1743" t="str">
        <f>_xlfn.XLOOKUP(ohrm_timesheet_item[[#This Row],[project_id]],ohrm_project[project_id],ohrm_project[name],"NF",0,1)</f>
        <v>C210701-P1 [AMERICANA-Phase1]</v>
      </c>
      <c r="K1743" t="str">
        <f>_xlfn.XLOOKUP(ohrm_timesheet_item[[#This Row],[activity_id]],ohrm_project_activity[activity_id],ohrm_project_activity[name],"NF",0,1)</f>
        <v>Testing</v>
      </c>
      <c r="L1743" s="5">
        <f>ohrm_timesheet_item[[#This Row],[duration]]/60/60</f>
        <v>0</v>
      </c>
    </row>
    <row r="1744" spans="1:12" x14ac:dyDescent="0.3">
      <c r="A1744">
        <v>410</v>
      </c>
      <c r="C1744">
        <v>1759</v>
      </c>
      <c r="D1744" s="1">
        <v>45007</v>
      </c>
      <c r="E1744">
        <v>18000</v>
      </c>
      <c r="F1744">
        <v>2</v>
      </c>
      <c r="G1744">
        <v>14</v>
      </c>
      <c r="H1744">
        <v>11</v>
      </c>
      <c r="I1744" t="str">
        <f>_xlfn.XLOOKUP(ohrm_timesheet_item[[#This Row],[employee_id]],hs_hr_employee[emp_number],hs_hr_employee[Employee Name],"NF",0,1)</f>
        <v>Amol Jalda</v>
      </c>
      <c r="J1744" t="str">
        <f>_xlfn.XLOOKUP(ohrm_timesheet_item[[#This Row],[project_id]],ohrm_project[project_id],ohrm_project[name],"NF",0,1)</f>
        <v>Z210101-TEQMANTRA-ORG</v>
      </c>
      <c r="K1744" t="str">
        <f>_xlfn.XLOOKUP(ohrm_timesheet_item[[#This Row],[activity_id]],ohrm_project_activity[activity_id],ohrm_project_activity[name],"NF",0,1)</f>
        <v>Training</v>
      </c>
      <c r="L1744" s="5">
        <f>ohrm_timesheet_item[[#This Row],[duration]]/60/60</f>
        <v>5</v>
      </c>
    </row>
    <row r="1745" spans="1:12" x14ac:dyDescent="0.3">
      <c r="A1745">
        <v>410</v>
      </c>
      <c r="C1745">
        <v>1760</v>
      </c>
      <c r="D1745" s="1">
        <v>45008</v>
      </c>
      <c r="E1745">
        <v>18000</v>
      </c>
      <c r="F1745">
        <v>2</v>
      </c>
      <c r="G1745">
        <v>14</v>
      </c>
      <c r="H1745">
        <v>11</v>
      </c>
      <c r="I1745" t="str">
        <f>_xlfn.XLOOKUP(ohrm_timesheet_item[[#This Row],[employee_id]],hs_hr_employee[emp_number],hs_hr_employee[Employee Name],"NF",0,1)</f>
        <v>Amol Jalda</v>
      </c>
      <c r="J1745" t="str">
        <f>_xlfn.XLOOKUP(ohrm_timesheet_item[[#This Row],[project_id]],ohrm_project[project_id],ohrm_project[name],"NF",0,1)</f>
        <v>Z210101-TEQMANTRA-ORG</v>
      </c>
      <c r="K1745" t="str">
        <f>_xlfn.XLOOKUP(ohrm_timesheet_item[[#This Row],[activity_id]],ohrm_project_activity[activity_id],ohrm_project_activity[name],"NF",0,1)</f>
        <v>Training</v>
      </c>
      <c r="L1745" s="5">
        <f>ohrm_timesheet_item[[#This Row],[duration]]/60/60</f>
        <v>5</v>
      </c>
    </row>
    <row r="1746" spans="1:12" x14ac:dyDescent="0.3">
      <c r="A1746">
        <v>410</v>
      </c>
      <c r="C1746">
        <v>1761</v>
      </c>
      <c r="D1746" s="1">
        <v>45009</v>
      </c>
      <c r="E1746">
        <v>18000</v>
      </c>
      <c r="F1746">
        <v>2</v>
      </c>
      <c r="G1746">
        <v>14</v>
      </c>
      <c r="H1746">
        <v>11</v>
      </c>
      <c r="I1746" t="str">
        <f>_xlfn.XLOOKUP(ohrm_timesheet_item[[#This Row],[employee_id]],hs_hr_employee[emp_number],hs_hr_employee[Employee Name],"NF",0,1)</f>
        <v>Amol Jalda</v>
      </c>
      <c r="J1746" t="str">
        <f>_xlfn.XLOOKUP(ohrm_timesheet_item[[#This Row],[project_id]],ohrm_project[project_id],ohrm_project[name],"NF",0,1)</f>
        <v>Z210101-TEQMANTRA-ORG</v>
      </c>
      <c r="K1746" t="str">
        <f>_xlfn.XLOOKUP(ohrm_timesheet_item[[#This Row],[activity_id]],ohrm_project_activity[activity_id],ohrm_project_activity[name],"NF",0,1)</f>
        <v>Training</v>
      </c>
      <c r="L1746" s="5">
        <f>ohrm_timesheet_item[[#This Row],[duration]]/60/60</f>
        <v>5</v>
      </c>
    </row>
    <row r="1747" spans="1:12" x14ac:dyDescent="0.3">
      <c r="A1747">
        <v>412</v>
      </c>
      <c r="B1747" t="s">
        <v>1005</v>
      </c>
      <c r="C1747">
        <v>1767</v>
      </c>
      <c r="D1747" s="1">
        <v>45013</v>
      </c>
      <c r="E1747">
        <v>3600</v>
      </c>
      <c r="F1747">
        <v>2</v>
      </c>
      <c r="G1747">
        <v>14</v>
      </c>
      <c r="H1747">
        <v>15</v>
      </c>
      <c r="I1747" t="str">
        <f>_xlfn.XLOOKUP(ohrm_timesheet_item[[#This Row],[employee_id]],hs_hr_employee[emp_number],hs_hr_employee[Employee Name],"NF",0,1)</f>
        <v>Amol Jalda</v>
      </c>
      <c r="J1747" t="str">
        <f>_xlfn.XLOOKUP(ohrm_timesheet_item[[#This Row],[project_id]],ohrm_project[project_id],ohrm_project[name],"NF",0,1)</f>
        <v>Z210101-TEQMANTRA-ORG</v>
      </c>
      <c r="K1747" t="str">
        <f>_xlfn.XLOOKUP(ohrm_timesheet_item[[#This Row],[activity_id]],ohrm_project_activity[activity_id],ohrm_project_activity[name],"NF",0,1)</f>
        <v>Value-Add Assignment</v>
      </c>
      <c r="L1747" s="5">
        <f>ohrm_timesheet_item[[#This Row],[duration]]/60/60</f>
        <v>1</v>
      </c>
    </row>
    <row r="1748" spans="1:12" x14ac:dyDescent="0.3">
      <c r="A1748">
        <v>412</v>
      </c>
      <c r="B1748" t="s">
        <v>1005</v>
      </c>
      <c r="C1748">
        <v>1768</v>
      </c>
      <c r="D1748" s="1">
        <v>45014</v>
      </c>
      <c r="E1748">
        <v>3600</v>
      </c>
      <c r="F1748">
        <v>2</v>
      </c>
      <c r="G1748">
        <v>14</v>
      </c>
      <c r="H1748">
        <v>15</v>
      </c>
      <c r="I1748" t="str">
        <f>_xlfn.XLOOKUP(ohrm_timesheet_item[[#This Row],[employee_id]],hs_hr_employee[emp_number],hs_hr_employee[Employee Name],"NF",0,1)</f>
        <v>Amol Jalda</v>
      </c>
      <c r="J1748" t="str">
        <f>_xlfn.XLOOKUP(ohrm_timesheet_item[[#This Row],[project_id]],ohrm_project[project_id],ohrm_project[name],"NF",0,1)</f>
        <v>Z210101-TEQMANTRA-ORG</v>
      </c>
      <c r="K1748" t="str">
        <f>_xlfn.XLOOKUP(ohrm_timesheet_item[[#This Row],[activity_id]],ohrm_project_activity[activity_id],ohrm_project_activity[name],"NF",0,1)</f>
        <v>Value-Add Assignment</v>
      </c>
      <c r="L1748" s="5">
        <f>ohrm_timesheet_item[[#This Row],[duration]]/60/60</f>
        <v>1</v>
      </c>
    </row>
    <row r="1749" spans="1:12" x14ac:dyDescent="0.3">
      <c r="A1749">
        <v>412</v>
      </c>
      <c r="B1749" t="s">
        <v>1005</v>
      </c>
      <c r="C1749">
        <v>1769</v>
      </c>
      <c r="D1749" s="1">
        <v>45015</v>
      </c>
      <c r="E1749">
        <v>3600</v>
      </c>
      <c r="F1749">
        <v>2</v>
      </c>
      <c r="G1749">
        <v>14</v>
      </c>
      <c r="H1749">
        <v>15</v>
      </c>
      <c r="I1749" t="str">
        <f>_xlfn.XLOOKUP(ohrm_timesheet_item[[#This Row],[employee_id]],hs_hr_employee[emp_number],hs_hr_employee[Employee Name],"NF",0,1)</f>
        <v>Amol Jalda</v>
      </c>
      <c r="J1749" t="str">
        <f>_xlfn.XLOOKUP(ohrm_timesheet_item[[#This Row],[project_id]],ohrm_project[project_id],ohrm_project[name],"NF",0,1)</f>
        <v>Z210101-TEQMANTRA-ORG</v>
      </c>
      <c r="K1749" t="str">
        <f>_xlfn.XLOOKUP(ohrm_timesheet_item[[#This Row],[activity_id]],ohrm_project_activity[activity_id],ohrm_project_activity[name],"NF",0,1)</f>
        <v>Value-Add Assignment</v>
      </c>
      <c r="L1749" s="5">
        <f>ohrm_timesheet_item[[#This Row],[duration]]/60/60</f>
        <v>1</v>
      </c>
    </row>
    <row r="1750" spans="1:12" x14ac:dyDescent="0.3">
      <c r="A1750">
        <v>412</v>
      </c>
      <c r="B1750" t="s">
        <v>1005</v>
      </c>
      <c r="C1750">
        <v>1770</v>
      </c>
      <c r="D1750" s="1">
        <v>45016</v>
      </c>
      <c r="E1750">
        <v>3600</v>
      </c>
      <c r="F1750">
        <v>2</v>
      </c>
      <c r="G1750">
        <v>14</v>
      </c>
      <c r="H1750">
        <v>15</v>
      </c>
      <c r="I1750" t="str">
        <f>_xlfn.XLOOKUP(ohrm_timesheet_item[[#This Row],[employee_id]],hs_hr_employee[emp_number],hs_hr_employee[Employee Name],"NF",0,1)</f>
        <v>Amol Jalda</v>
      </c>
      <c r="J1750" t="str">
        <f>_xlfn.XLOOKUP(ohrm_timesheet_item[[#This Row],[project_id]],ohrm_project[project_id],ohrm_project[name],"NF",0,1)</f>
        <v>Z210101-TEQMANTRA-ORG</v>
      </c>
      <c r="K1750" t="str">
        <f>_xlfn.XLOOKUP(ohrm_timesheet_item[[#This Row],[activity_id]],ohrm_project_activity[activity_id],ohrm_project_activity[name],"NF",0,1)</f>
        <v>Value-Add Assignment</v>
      </c>
      <c r="L1750" s="5">
        <f>ohrm_timesheet_item[[#This Row],[duration]]/60/60</f>
        <v>1</v>
      </c>
    </row>
    <row r="1751" spans="1:12" x14ac:dyDescent="0.3">
      <c r="A1751">
        <v>412</v>
      </c>
      <c r="C1751">
        <v>1771</v>
      </c>
      <c r="D1751" s="1">
        <v>45012</v>
      </c>
      <c r="E1751">
        <v>7200</v>
      </c>
      <c r="F1751">
        <v>8</v>
      </c>
      <c r="G1751">
        <v>14</v>
      </c>
      <c r="H1751">
        <v>71</v>
      </c>
      <c r="I1751" t="str">
        <f>_xlfn.XLOOKUP(ohrm_timesheet_item[[#This Row],[employee_id]],hs_hr_employee[emp_number],hs_hr_employee[Employee Name],"NF",0,1)</f>
        <v>Amol Jalda</v>
      </c>
      <c r="J1751" t="str">
        <f>_xlfn.XLOOKUP(ohrm_timesheet_item[[#This Row],[project_id]],ohrm_project[project_id],ohrm_project[name],"NF",0,1)</f>
        <v>C230310-P2 [MAGE-P4W-SUPP] (10Mar23-09Mar24)</v>
      </c>
      <c r="K1751" t="str">
        <f>_xlfn.XLOOKUP(ohrm_timesheet_item[[#This Row],[activity_id]],ohrm_project_activity[activity_id],ohrm_project_activity[name],"NF",0,1)</f>
        <v>L1 Support</v>
      </c>
      <c r="L1751" s="5">
        <f>ohrm_timesheet_item[[#This Row],[duration]]/60/60</f>
        <v>2</v>
      </c>
    </row>
    <row r="1752" spans="1:12" x14ac:dyDescent="0.3">
      <c r="A1752">
        <v>412</v>
      </c>
      <c r="C1752">
        <v>1772</v>
      </c>
      <c r="D1752" s="1">
        <v>45013</v>
      </c>
      <c r="E1752">
        <v>7200</v>
      </c>
      <c r="F1752">
        <v>8</v>
      </c>
      <c r="G1752">
        <v>14</v>
      </c>
      <c r="H1752">
        <v>71</v>
      </c>
      <c r="I1752" t="str">
        <f>_xlfn.XLOOKUP(ohrm_timesheet_item[[#This Row],[employee_id]],hs_hr_employee[emp_number],hs_hr_employee[Employee Name],"NF",0,1)</f>
        <v>Amol Jalda</v>
      </c>
      <c r="J1752" t="str">
        <f>_xlfn.XLOOKUP(ohrm_timesheet_item[[#This Row],[project_id]],ohrm_project[project_id],ohrm_project[name],"NF",0,1)</f>
        <v>C230310-P2 [MAGE-P4W-SUPP] (10Mar23-09Mar24)</v>
      </c>
      <c r="K1752" t="str">
        <f>_xlfn.XLOOKUP(ohrm_timesheet_item[[#This Row],[activity_id]],ohrm_project_activity[activity_id],ohrm_project_activity[name],"NF",0,1)</f>
        <v>L1 Support</v>
      </c>
      <c r="L1752" s="5">
        <f>ohrm_timesheet_item[[#This Row],[duration]]/60/60</f>
        <v>2</v>
      </c>
    </row>
    <row r="1753" spans="1:12" x14ac:dyDescent="0.3">
      <c r="A1753">
        <v>412</v>
      </c>
      <c r="C1753">
        <v>1773</v>
      </c>
      <c r="D1753" s="1">
        <v>45014</v>
      </c>
      <c r="E1753">
        <v>7200</v>
      </c>
      <c r="F1753">
        <v>8</v>
      </c>
      <c r="G1753">
        <v>14</v>
      </c>
      <c r="H1753">
        <v>71</v>
      </c>
      <c r="I1753" t="str">
        <f>_xlfn.XLOOKUP(ohrm_timesheet_item[[#This Row],[employee_id]],hs_hr_employee[emp_number],hs_hr_employee[Employee Name],"NF",0,1)</f>
        <v>Amol Jalda</v>
      </c>
      <c r="J1753" t="str">
        <f>_xlfn.XLOOKUP(ohrm_timesheet_item[[#This Row],[project_id]],ohrm_project[project_id],ohrm_project[name],"NF",0,1)</f>
        <v>C230310-P2 [MAGE-P4W-SUPP] (10Mar23-09Mar24)</v>
      </c>
      <c r="K1753" t="str">
        <f>_xlfn.XLOOKUP(ohrm_timesheet_item[[#This Row],[activity_id]],ohrm_project_activity[activity_id],ohrm_project_activity[name],"NF",0,1)</f>
        <v>L1 Support</v>
      </c>
      <c r="L1753" s="5">
        <f>ohrm_timesheet_item[[#This Row],[duration]]/60/60</f>
        <v>2</v>
      </c>
    </row>
    <row r="1754" spans="1:12" x14ac:dyDescent="0.3">
      <c r="A1754">
        <v>412</v>
      </c>
      <c r="C1754">
        <v>1774</v>
      </c>
      <c r="D1754" s="1">
        <v>45015</v>
      </c>
      <c r="E1754">
        <v>7200</v>
      </c>
      <c r="F1754">
        <v>8</v>
      </c>
      <c r="G1754">
        <v>14</v>
      </c>
      <c r="H1754">
        <v>71</v>
      </c>
      <c r="I1754" t="str">
        <f>_xlfn.XLOOKUP(ohrm_timesheet_item[[#This Row],[employee_id]],hs_hr_employee[emp_number],hs_hr_employee[Employee Name],"NF",0,1)</f>
        <v>Amol Jalda</v>
      </c>
      <c r="J1754" t="str">
        <f>_xlfn.XLOOKUP(ohrm_timesheet_item[[#This Row],[project_id]],ohrm_project[project_id],ohrm_project[name],"NF",0,1)</f>
        <v>C230310-P2 [MAGE-P4W-SUPP] (10Mar23-09Mar24)</v>
      </c>
      <c r="K1754" t="str">
        <f>_xlfn.XLOOKUP(ohrm_timesheet_item[[#This Row],[activity_id]],ohrm_project_activity[activity_id],ohrm_project_activity[name],"NF",0,1)</f>
        <v>L1 Support</v>
      </c>
      <c r="L1754" s="5">
        <f>ohrm_timesheet_item[[#This Row],[duration]]/60/60</f>
        <v>2</v>
      </c>
    </row>
    <row r="1755" spans="1:12" x14ac:dyDescent="0.3">
      <c r="A1755">
        <v>412</v>
      </c>
      <c r="C1755">
        <v>1775</v>
      </c>
      <c r="D1755" s="1">
        <v>45016</v>
      </c>
      <c r="E1755">
        <v>7200</v>
      </c>
      <c r="F1755">
        <v>8</v>
      </c>
      <c r="G1755">
        <v>14</v>
      </c>
      <c r="H1755">
        <v>71</v>
      </c>
      <c r="I1755" t="str">
        <f>_xlfn.XLOOKUP(ohrm_timesheet_item[[#This Row],[employee_id]],hs_hr_employee[emp_number],hs_hr_employee[Employee Name],"NF",0,1)</f>
        <v>Amol Jalda</v>
      </c>
      <c r="J1755" t="str">
        <f>_xlfn.XLOOKUP(ohrm_timesheet_item[[#This Row],[project_id]],ohrm_project[project_id],ohrm_project[name],"NF",0,1)</f>
        <v>C230310-P2 [MAGE-P4W-SUPP] (10Mar23-09Mar24)</v>
      </c>
      <c r="K1755" t="str">
        <f>_xlfn.XLOOKUP(ohrm_timesheet_item[[#This Row],[activity_id]],ohrm_project_activity[activity_id],ohrm_project_activity[name],"NF",0,1)</f>
        <v>L1 Support</v>
      </c>
      <c r="L1755" s="5">
        <f>ohrm_timesheet_item[[#This Row],[duration]]/60/60</f>
        <v>2</v>
      </c>
    </row>
    <row r="1756" spans="1:12" x14ac:dyDescent="0.3">
      <c r="A1756">
        <v>412</v>
      </c>
      <c r="B1756" t="s">
        <v>1006</v>
      </c>
      <c r="C1756">
        <v>1786</v>
      </c>
      <c r="D1756" s="1">
        <v>45012</v>
      </c>
      <c r="E1756">
        <v>0</v>
      </c>
      <c r="F1756">
        <v>2</v>
      </c>
      <c r="G1756">
        <v>14</v>
      </c>
      <c r="H1756">
        <v>15</v>
      </c>
      <c r="I1756" t="str">
        <f>_xlfn.XLOOKUP(ohrm_timesheet_item[[#This Row],[employee_id]],hs_hr_employee[emp_number],hs_hr_employee[Employee Name],"NF",0,1)</f>
        <v>Amol Jalda</v>
      </c>
      <c r="J1756" t="str">
        <f>_xlfn.XLOOKUP(ohrm_timesheet_item[[#This Row],[project_id]],ohrm_project[project_id],ohrm_project[name],"NF",0,1)</f>
        <v>Z210101-TEQMANTRA-ORG</v>
      </c>
      <c r="K1756" t="str">
        <f>_xlfn.XLOOKUP(ohrm_timesheet_item[[#This Row],[activity_id]],ohrm_project_activity[activity_id],ohrm_project_activity[name],"NF",0,1)</f>
        <v>Value-Add Assignment</v>
      </c>
      <c r="L1756" s="5">
        <f>ohrm_timesheet_item[[#This Row],[duration]]/60/60</f>
        <v>0</v>
      </c>
    </row>
    <row r="1757" spans="1:12" x14ac:dyDescent="0.3">
      <c r="A1757">
        <v>412</v>
      </c>
      <c r="B1757" t="s">
        <v>1007</v>
      </c>
      <c r="C1757">
        <v>1792</v>
      </c>
      <c r="D1757" s="1">
        <v>45012</v>
      </c>
      <c r="E1757">
        <v>14400</v>
      </c>
      <c r="F1757">
        <v>2</v>
      </c>
      <c r="G1757">
        <v>14</v>
      </c>
      <c r="H1757">
        <v>14</v>
      </c>
      <c r="I1757" t="str">
        <f>_xlfn.XLOOKUP(ohrm_timesheet_item[[#This Row],[employee_id]],hs_hr_employee[emp_number],hs_hr_employee[Employee Name],"NF",0,1)</f>
        <v>Amol Jalda</v>
      </c>
      <c r="J1757" t="str">
        <f>_xlfn.XLOOKUP(ohrm_timesheet_item[[#This Row],[project_id]],ohrm_project[project_id],ohrm_project[name],"NF",0,1)</f>
        <v>Z210101-TEQMANTRA-ORG</v>
      </c>
      <c r="K1757" t="str">
        <f>_xlfn.XLOOKUP(ohrm_timesheet_item[[#This Row],[activity_id]],ohrm_project_activity[activity_id],ohrm_project_activity[name],"NF",0,1)</f>
        <v>Team Engagement</v>
      </c>
      <c r="L1757" s="5">
        <f>ohrm_timesheet_item[[#This Row],[duration]]/60/60</f>
        <v>4</v>
      </c>
    </row>
    <row r="1758" spans="1:12" x14ac:dyDescent="0.3">
      <c r="A1758">
        <v>412</v>
      </c>
      <c r="B1758" t="s">
        <v>1007</v>
      </c>
      <c r="C1758">
        <v>1793</v>
      </c>
      <c r="D1758" s="1">
        <v>45013</v>
      </c>
      <c r="E1758">
        <v>12600</v>
      </c>
      <c r="F1758">
        <v>2</v>
      </c>
      <c r="G1758">
        <v>14</v>
      </c>
      <c r="H1758">
        <v>14</v>
      </c>
      <c r="I1758" t="str">
        <f>_xlfn.XLOOKUP(ohrm_timesheet_item[[#This Row],[employee_id]],hs_hr_employee[emp_number],hs_hr_employee[Employee Name],"NF",0,1)</f>
        <v>Amol Jalda</v>
      </c>
      <c r="J1758" t="str">
        <f>_xlfn.XLOOKUP(ohrm_timesheet_item[[#This Row],[project_id]],ohrm_project[project_id],ohrm_project[name],"NF",0,1)</f>
        <v>Z210101-TEQMANTRA-ORG</v>
      </c>
      <c r="K1758" t="str">
        <f>_xlfn.XLOOKUP(ohrm_timesheet_item[[#This Row],[activity_id]],ohrm_project_activity[activity_id],ohrm_project_activity[name],"NF",0,1)</f>
        <v>Team Engagement</v>
      </c>
      <c r="L1758" s="5">
        <f>ohrm_timesheet_item[[#This Row],[duration]]/60/60</f>
        <v>3.5</v>
      </c>
    </row>
    <row r="1759" spans="1:12" x14ac:dyDescent="0.3">
      <c r="A1759">
        <v>412</v>
      </c>
      <c r="B1759" t="s">
        <v>1007</v>
      </c>
      <c r="C1759">
        <v>1794</v>
      </c>
      <c r="D1759" s="1">
        <v>45014</v>
      </c>
      <c r="E1759">
        <v>12600</v>
      </c>
      <c r="F1759">
        <v>2</v>
      </c>
      <c r="G1759">
        <v>14</v>
      </c>
      <c r="H1759">
        <v>14</v>
      </c>
      <c r="I1759" t="str">
        <f>_xlfn.XLOOKUP(ohrm_timesheet_item[[#This Row],[employee_id]],hs_hr_employee[emp_number],hs_hr_employee[Employee Name],"NF",0,1)</f>
        <v>Amol Jalda</v>
      </c>
      <c r="J1759" t="str">
        <f>_xlfn.XLOOKUP(ohrm_timesheet_item[[#This Row],[project_id]],ohrm_project[project_id],ohrm_project[name],"NF",0,1)</f>
        <v>Z210101-TEQMANTRA-ORG</v>
      </c>
      <c r="K1759" t="str">
        <f>_xlfn.XLOOKUP(ohrm_timesheet_item[[#This Row],[activity_id]],ohrm_project_activity[activity_id],ohrm_project_activity[name],"NF",0,1)</f>
        <v>Team Engagement</v>
      </c>
      <c r="L1759" s="5">
        <f>ohrm_timesheet_item[[#This Row],[duration]]/60/60</f>
        <v>3.5</v>
      </c>
    </row>
    <row r="1760" spans="1:12" x14ac:dyDescent="0.3">
      <c r="A1760">
        <v>412</v>
      </c>
      <c r="B1760" t="s">
        <v>1007</v>
      </c>
      <c r="C1760">
        <v>1795</v>
      </c>
      <c r="D1760" s="1">
        <v>45015</v>
      </c>
      <c r="E1760">
        <v>12600</v>
      </c>
      <c r="F1760">
        <v>2</v>
      </c>
      <c r="G1760">
        <v>14</v>
      </c>
      <c r="H1760">
        <v>14</v>
      </c>
      <c r="I1760" t="str">
        <f>_xlfn.XLOOKUP(ohrm_timesheet_item[[#This Row],[employee_id]],hs_hr_employee[emp_number],hs_hr_employee[Employee Name],"NF",0,1)</f>
        <v>Amol Jalda</v>
      </c>
      <c r="J1760" t="str">
        <f>_xlfn.XLOOKUP(ohrm_timesheet_item[[#This Row],[project_id]],ohrm_project[project_id],ohrm_project[name],"NF",0,1)</f>
        <v>Z210101-TEQMANTRA-ORG</v>
      </c>
      <c r="K1760" t="str">
        <f>_xlfn.XLOOKUP(ohrm_timesheet_item[[#This Row],[activity_id]],ohrm_project_activity[activity_id],ohrm_project_activity[name],"NF",0,1)</f>
        <v>Team Engagement</v>
      </c>
      <c r="L1760" s="5">
        <f>ohrm_timesheet_item[[#This Row],[duration]]/60/60</f>
        <v>3.5</v>
      </c>
    </row>
    <row r="1761" spans="1:12" x14ac:dyDescent="0.3">
      <c r="A1761">
        <v>412</v>
      </c>
      <c r="B1761" t="s">
        <v>1007</v>
      </c>
      <c r="C1761">
        <v>1796</v>
      </c>
      <c r="D1761" s="1">
        <v>45016</v>
      </c>
      <c r="E1761">
        <v>10800</v>
      </c>
      <c r="F1761">
        <v>2</v>
      </c>
      <c r="G1761">
        <v>14</v>
      </c>
      <c r="H1761">
        <v>14</v>
      </c>
      <c r="I1761" t="str">
        <f>_xlfn.XLOOKUP(ohrm_timesheet_item[[#This Row],[employee_id]],hs_hr_employee[emp_number],hs_hr_employee[Employee Name],"NF",0,1)</f>
        <v>Amol Jalda</v>
      </c>
      <c r="J1761" t="str">
        <f>_xlfn.XLOOKUP(ohrm_timesheet_item[[#This Row],[project_id]],ohrm_project[project_id],ohrm_project[name],"NF",0,1)</f>
        <v>Z210101-TEQMANTRA-ORG</v>
      </c>
      <c r="K1761" t="str">
        <f>_xlfn.XLOOKUP(ohrm_timesheet_item[[#This Row],[activity_id]],ohrm_project_activity[activity_id],ohrm_project_activity[name],"NF",0,1)</f>
        <v>Team Engagement</v>
      </c>
      <c r="L1761" s="5">
        <f>ohrm_timesheet_item[[#This Row],[duration]]/60/60</f>
        <v>3</v>
      </c>
    </row>
    <row r="1762" spans="1:12" x14ac:dyDescent="0.3">
      <c r="A1762">
        <v>412</v>
      </c>
      <c r="C1762">
        <v>1797</v>
      </c>
      <c r="D1762" s="1">
        <v>45012</v>
      </c>
      <c r="E1762">
        <v>1800</v>
      </c>
      <c r="F1762">
        <v>2</v>
      </c>
      <c r="G1762">
        <v>14</v>
      </c>
      <c r="H1762">
        <v>10</v>
      </c>
      <c r="I1762" t="str">
        <f>_xlfn.XLOOKUP(ohrm_timesheet_item[[#This Row],[employee_id]],hs_hr_employee[emp_number],hs_hr_employee[Employee Name],"NF",0,1)</f>
        <v>Amol Jalda</v>
      </c>
      <c r="J1762" t="str">
        <f>_xlfn.XLOOKUP(ohrm_timesheet_item[[#This Row],[project_id]],ohrm_project[project_id],ohrm_project[name],"NF",0,1)</f>
        <v>Z210101-TEQMANTRA-ORG</v>
      </c>
      <c r="K1762" t="str">
        <f>_xlfn.XLOOKUP(ohrm_timesheet_item[[#This Row],[activity_id]],ohrm_project_activity[activity_id],ohrm_project_activity[name],"NF",0,1)</f>
        <v>Workshop</v>
      </c>
      <c r="L1762" s="5">
        <f>ohrm_timesheet_item[[#This Row],[duration]]/60/60</f>
        <v>0.5</v>
      </c>
    </row>
    <row r="1763" spans="1:12" x14ac:dyDescent="0.3">
      <c r="A1763">
        <v>412</v>
      </c>
      <c r="C1763">
        <v>1798</v>
      </c>
      <c r="D1763" s="1">
        <v>45013</v>
      </c>
      <c r="E1763">
        <v>1800</v>
      </c>
      <c r="F1763">
        <v>2</v>
      </c>
      <c r="G1763">
        <v>14</v>
      </c>
      <c r="H1763">
        <v>10</v>
      </c>
      <c r="I1763" t="str">
        <f>_xlfn.XLOOKUP(ohrm_timesheet_item[[#This Row],[employee_id]],hs_hr_employee[emp_number],hs_hr_employee[Employee Name],"NF",0,1)</f>
        <v>Amol Jalda</v>
      </c>
      <c r="J1763" t="str">
        <f>_xlfn.XLOOKUP(ohrm_timesheet_item[[#This Row],[project_id]],ohrm_project[project_id],ohrm_project[name],"NF",0,1)</f>
        <v>Z210101-TEQMANTRA-ORG</v>
      </c>
      <c r="K1763" t="str">
        <f>_xlfn.XLOOKUP(ohrm_timesheet_item[[#This Row],[activity_id]],ohrm_project_activity[activity_id],ohrm_project_activity[name],"NF",0,1)</f>
        <v>Workshop</v>
      </c>
      <c r="L1763" s="5">
        <f>ohrm_timesheet_item[[#This Row],[duration]]/60/60</f>
        <v>0.5</v>
      </c>
    </row>
    <row r="1764" spans="1:12" x14ac:dyDescent="0.3">
      <c r="A1764">
        <v>412</v>
      </c>
      <c r="C1764">
        <v>1799</v>
      </c>
      <c r="D1764" s="1">
        <v>45014</v>
      </c>
      <c r="E1764">
        <v>1800</v>
      </c>
      <c r="F1764">
        <v>2</v>
      </c>
      <c r="G1764">
        <v>14</v>
      </c>
      <c r="H1764">
        <v>10</v>
      </c>
      <c r="I1764" t="str">
        <f>_xlfn.XLOOKUP(ohrm_timesheet_item[[#This Row],[employee_id]],hs_hr_employee[emp_number],hs_hr_employee[Employee Name],"NF",0,1)</f>
        <v>Amol Jalda</v>
      </c>
      <c r="J1764" t="str">
        <f>_xlfn.XLOOKUP(ohrm_timesheet_item[[#This Row],[project_id]],ohrm_project[project_id],ohrm_project[name],"NF",0,1)</f>
        <v>Z210101-TEQMANTRA-ORG</v>
      </c>
      <c r="K1764" t="str">
        <f>_xlfn.XLOOKUP(ohrm_timesheet_item[[#This Row],[activity_id]],ohrm_project_activity[activity_id],ohrm_project_activity[name],"NF",0,1)</f>
        <v>Workshop</v>
      </c>
      <c r="L1764" s="5">
        <f>ohrm_timesheet_item[[#This Row],[duration]]/60/60</f>
        <v>0.5</v>
      </c>
    </row>
    <row r="1765" spans="1:12" x14ac:dyDescent="0.3">
      <c r="A1765">
        <v>412</v>
      </c>
      <c r="C1765">
        <v>1800</v>
      </c>
      <c r="D1765" s="1">
        <v>45015</v>
      </c>
      <c r="E1765">
        <v>1800</v>
      </c>
      <c r="F1765">
        <v>2</v>
      </c>
      <c r="G1765">
        <v>14</v>
      </c>
      <c r="H1765">
        <v>10</v>
      </c>
      <c r="I1765" t="str">
        <f>_xlfn.XLOOKUP(ohrm_timesheet_item[[#This Row],[employee_id]],hs_hr_employee[emp_number],hs_hr_employee[Employee Name],"NF",0,1)</f>
        <v>Amol Jalda</v>
      </c>
      <c r="J1765" t="str">
        <f>_xlfn.XLOOKUP(ohrm_timesheet_item[[#This Row],[project_id]],ohrm_project[project_id],ohrm_project[name],"NF",0,1)</f>
        <v>Z210101-TEQMANTRA-ORG</v>
      </c>
      <c r="K1765" t="str">
        <f>_xlfn.XLOOKUP(ohrm_timesheet_item[[#This Row],[activity_id]],ohrm_project_activity[activity_id],ohrm_project_activity[name],"NF",0,1)</f>
        <v>Workshop</v>
      </c>
      <c r="L1765" s="5">
        <f>ohrm_timesheet_item[[#This Row],[duration]]/60/60</f>
        <v>0.5</v>
      </c>
    </row>
    <row r="1766" spans="1:12" x14ac:dyDescent="0.3">
      <c r="A1766">
        <v>412</v>
      </c>
      <c r="C1766">
        <v>1801</v>
      </c>
      <c r="D1766" s="1">
        <v>45016</v>
      </c>
      <c r="E1766">
        <v>3600</v>
      </c>
      <c r="F1766">
        <v>2</v>
      </c>
      <c r="G1766">
        <v>14</v>
      </c>
      <c r="H1766">
        <v>10</v>
      </c>
      <c r="I1766" t="str">
        <f>_xlfn.XLOOKUP(ohrm_timesheet_item[[#This Row],[employee_id]],hs_hr_employee[emp_number],hs_hr_employee[Employee Name],"NF",0,1)</f>
        <v>Amol Jalda</v>
      </c>
      <c r="J1766" t="str">
        <f>_xlfn.XLOOKUP(ohrm_timesheet_item[[#This Row],[project_id]],ohrm_project[project_id],ohrm_project[name],"NF",0,1)</f>
        <v>Z210101-TEQMANTRA-ORG</v>
      </c>
      <c r="K1766" t="str">
        <f>_xlfn.XLOOKUP(ohrm_timesheet_item[[#This Row],[activity_id]],ohrm_project_activity[activity_id],ohrm_project_activity[name],"NF",0,1)</f>
        <v>Workshop</v>
      </c>
      <c r="L1766" s="5">
        <f>ohrm_timesheet_item[[#This Row],[duration]]/60/60</f>
        <v>1</v>
      </c>
    </row>
    <row r="1767" spans="1:12" x14ac:dyDescent="0.3">
      <c r="A1767">
        <v>412</v>
      </c>
      <c r="C1767">
        <v>1802</v>
      </c>
      <c r="D1767" s="1">
        <v>45012</v>
      </c>
      <c r="E1767">
        <v>9000</v>
      </c>
      <c r="F1767">
        <v>7</v>
      </c>
      <c r="G1767">
        <v>14</v>
      </c>
      <c r="H1767">
        <v>65</v>
      </c>
      <c r="I1767" t="str">
        <f>_xlfn.XLOOKUP(ohrm_timesheet_item[[#This Row],[employee_id]],hs_hr_employee[emp_number],hs_hr_employee[Employee Name],"NF",0,1)</f>
        <v>Amol Jalda</v>
      </c>
      <c r="J1767" t="str">
        <f>_xlfn.XLOOKUP(ohrm_timesheet_item[[#This Row],[project_id]],ohrm_project[project_id],ohrm_project[name],"NF",0,1)</f>
        <v>C230101-P1 [AIR INDIA-P4W-IMPL]</v>
      </c>
      <c r="K1767" t="str">
        <f>_xlfn.XLOOKUP(ohrm_timesheet_item[[#This Row],[activity_id]],ohrm_project_activity[activity_id],ohrm_project_activity[name],"NF",0,1)</f>
        <v>Testing</v>
      </c>
      <c r="L1767" s="5">
        <f>ohrm_timesheet_item[[#This Row],[duration]]/60/60</f>
        <v>2.5</v>
      </c>
    </row>
    <row r="1768" spans="1:12" x14ac:dyDescent="0.3">
      <c r="A1768">
        <v>412</v>
      </c>
      <c r="C1768">
        <v>1803</v>
      </c>
      <c r="D1768" s="1">
        <v>45013</v>
      </c>
      <c r="E1768">
        <v>7200</v>
      </c>
      <c r="F1768">
        <v>7</v>
      </c>
      <c r="G1768">
        <v>14</v>
      </c>
      <c r="H1768">
        <v>65</v>
      </c>
      <c r="I1768" t="str">
        <f>_xlfn.XLOOKUP(ohrm_timesheet_item[[#This Row],[employee_id]],hs_hr_employee[emp_number],hs_hr_employee[Employee Name],"NF",0,1)</f>
        <v>Amol Jalda</v>
      </c>
      <c r="J1768" t="str">
        <f>_xlfn.XLOOKUP(ohrm_timesheet_item[[#This Row],[project_id]],ohrm_project[project_id],ohrm_project[name],"NF",0,1)</f>
        <v>C230101-P1 [AIR INDIA-P4W-IMPL]</v>
      </c>
      <c r="K1768" t="str">
        <f>_xlfn.XLOOKUP(ohrm_timesheet_item[[#This Row],[activity_id]],ohrm_project_activity[activity_id],ohrm_project_activity[name],"NF",0,1)</f>
        <v>Testing</v>
      </c>
      <c r="L1768" s="5">
        <f>ohrm_timesheet_item[[#This Row],[duration]]/60/60</f>
        <v>2</v>
      </c>
    </row>
    <row r="1769" spans="1:12" x14ac:dyDescent="0.3">
      <c r="A1769">
        <v>412</v>
      </c>
      <c r="C1769">
        <v>1804</v>
      </c>
      <c r="D1769" s="1">
        <v>45014</v>
      </c>
      <c r="E1769">
        <v>7200</v>
      </c>
      <c r="F1769">
        <v>7</v>
      </c>
      <c r="G1769">
        <v>14</v>
      </c>
      <c r="H1769">
        <v>65</v>
      </c>
      <c r="I1769" t="str">
        <f>_xlfn.XLOOKUP(ohrm_timesheet_item[[#This Row],[employee_id]],hs_hr_employee[emp_number],hs_hr_employee[Employee Name],"NF",0,1)</f>
        <v>Amol Jalda</v>
      </c>
      <c r="J1769" t="str">
        <f>_xlfn.XLOOKUP(ohrm_timesheet_item[[#This Row],[project_id]],ohrm_project[project_id],ohrm_project[name],"NF",0,1)</f>
        <v>C230101-P1 [AIR INDIA-P4W-IMPL]</v>
      </c>
      <c r="K1769" t="str">
        <f>_xlfn.XLOOKUP(ohrm_timesheet_item[[#This Row],[activity_id]],ohrm_project_activity[activity_id],ohrm_project_activity[name],"NF",0,1)</f>
        <v>Testing</v>
      </c>
      <c r="L1769" s="5">
        <f>ohrm_timesheet_item[[#This Row],[duration]]/60/60</f>
        <v>2</v>
      </c>
    </row>
    <row r="1770" spans="1:12" x14ac:dyDescent="0.3">
      <c r="A1770">
        <v>412</v>
      </c>
      <c r="C1770">
        <v>1805</v>
      </c>
      <c r="D1770" s="1">
        <v>45015</v>
      </c>
      <c r="E1770">
        <v>7200</v>
      </c>
      <c r="F1770">
        <v>7</v>
      </c>
      <c r="G1770">
        <v>14</v>
      </c>
      <c r="H1770">
        <v>65</v>
      </c>
      <c r="I1770" t="str">
        <f>_xlfn.XLOOKUP(ohrm_timesheet_item[[#This Row],[employee_id]],hs_hr_employee[emp_number],hs_hr_employee[Employee Name],"NF",0,1)</f>
        <v>Amol Jalda</v>
      </c>
      <c r="J1770" t="str">
        <f>_xlfn.XLOOKUP(ohrm_timesheet_item[[#This Row],[project_id]],ohrm_project[project_id],ohrm_project[name],"NF",0,1)</f>
        <v>C230101-P1 [AIR INDIA-P4W-IMPL]</v>
      </c>
      <c r="K1770" t="str">
        <f>_xlfn.XLOOKUP(ohrm_timesheet_item[[#This Row],[activity_id]],ohrm_project_activity[activity_id],ohrm_project_activity[name],"NF",0,1)</f>
        <v>Testing</v>
      </c>
      <c r="L1770" s="5">
        <f>ohrm_timesheet_item[[#This Row],[duration]]/60/60</f>
        <v>2</v>
      </c>
    </row>
    <row r="1771" spans="1:12" x14ac:dyDescent="0.3">
      <c r="A1771">
        <v>412</v>
      </c>
      <c r="C1771">
        <v>1806</v>
      </c>
      <c r="D1771" s="1">
        <v>45016</v>
      </c>
      <c r="E1771">
        <v>7200</v>
      </c>
      <c r="F1771">
        <v>7</v>
      </c>
      <c r="G1771">
        <v>14</v>
      </c>
      <c r="H1771">
        <v>65</v>
      </c>
      <c r="I1771" t="str">
        <f>_xlfn.XLOOKUP(ohrm_timesheet_item[[#This Row],[employee_id]],hs_hr_employee[emp_number],hs_hr_employee[Employee Name],"NF",0,1)</f>
        <v>Amol Jalda</v>
      </c>
      <c r="J1771" t="str">
        <f>_xlfn.XLOOKUP(ohrm_timesheet_item[[#This Row],[project_id]],ohrm_project[project_id],ohrm_project[name],"NF",0,1)</f>
        <v>C230101-P1 [AIR INDIA-P4W-IMPL]</v>
      </c>
      <c r="K1771" t="str">
        <f>_xlfn.XLOOKUP(ohrm_timesheet_item[[#This Row],[activity_id]],ohrm_project_activity[activity_id],ohrm_project_activity[name],"NF",0,1)</f>
        <v>Testing</v>
      </c>
      <c r="L1771" s="5">
        <f>ohrm_timesheet_item[[#This Row],[duration]]/60/60</f>
        <v>2</v>
      </c>
    </row>
    <row r="1772" spans="1:12" x14ac:dyDescent="0.3">
      <c r="A1772">
        <v>400</v>
      </c>
      <c r="C1772">
        <v>1807</v>
      </c>
      <c r="D1772" s="1">
        <v>44991</v>
      </c>
      <c r="E1772">
        <v>7200</v>
      </c>
      <c r="F1772">
        <v>2</v>
      </c>
      <c r="G1772">
        <v>14</v>
      </c>
      <c r="H1772">
        <v>15</v>
      </c>
      <c r="I1772" t="str">
        <f>_xlfn.XLOOKUP(ohrm_timesheet_item[[#This Row],[employee_id]],hs_hr_employee[emp_number],hs_hr_employee[Employee Name],"NF",0,1)</f>
        <v>Amol Jalda</v>
      </c>
      <c r="J1772" t="str">
        <f>_xlfn.XLOOKUP(ohrm_timesheet_item[[#This Row],[project_id]],ohrm_project[project_id],ohrm_project[name],"NF",0,1)</f>
        <v>Z210101-TEQMANTRA-ORG</v>
      </c>
      <c r="K1772" t="str">
        <f>_xlfn.XLOOKUP(ohrm_timesheet_item[[#This Row],[activity_id]],ohrm_project_activity[activity_id],ohrm_project_activity[name],"NF",0,1)</f>
        <v>Value-Add Assignment</v>
      </c>
      <c r="L1772" s="5">
        <f>ohrm_timesheet_item[[#This Row],[duration]]/60/60</f>
        <v>2</v>
      </c>
    </row>
    <row r="1773" spans="1:12" x14ac:dyDescent="0.3">
      <c r="A1773">
        <v>400</v>
      </c>
      <c r="C1773">
        <v>1808</v>
      </c>
      <c r="D1773" s="1">
        <v>44992</v>
      </c>
      <c r="E1773">
        <v>7200</v>
      </c>
      <c r="F1773">
        <v>2</v>
      </c>
      <c r="G1773">
        <v>14</v>
      </c>
      <c r="H1773">
        <v>15</v>
      </c>
      <c r="I1773" t="str">
        <f>_xlfn.XLOOKUP(ohrm_timesheet_item[[#This Row],[employee_id]],hs_hr_employee[emp_number],hs_hr_employee[Employee Name],"NF",0,1)</f>
        <v>Amol Jalda</v>
      </c>
      <c r="J1773" t="str">
        <f>_xlfn.XLOOKUP(ohrm_timesheet_item[[#This Row],[project_id]],ohrm_project[project_id],ohrm_project[name],"NF",0,1)</f>
        <v>Z210101-TEQMANTRA-ORG</v>
      </c>
      <c r="K1773" t="str">
        <f>_xlfn.XLOOKUP(ohrm_timesheet_item[[#This Row],[activity_id]],ohrm_project_activity[activity_id],ohrm_project_activity[name],"NF",0,1)</f>
        <v>Value-Add Assignment</v>
      </c>
      <c r="L1773" s="5">
        <f>ohrm_timesheet_item[[#This Row],[duration]]/60/60</f>
        <v>2</v>
      </c>
    </row>
    <row r="1774" spans="1:12" x14ac:dyDescent="0.3">
      <c r="A1774">
        <v>400</v>
      </c>
      <c r="C1774">
        <v>1809</v>
      </c>
      <c r="D1774" s="1">
        <v>44993</v>
      </c>
      <c r="E1774">
        <v>7200</v>
      </c>
      <c r="F1774">
        <v>2</v>
      </c>
      <c r="G1774">
        <v>14</v>
      </c>
      <c r="H1774">
        <v>15</v>
      </c>
      <c r="I1774" t="str">
        <f>_xlfn.XLOOKUP(ohrm_timesheet_item[[#This Row],[employee_id]],hs_hr_employee[emp_number],hs_hr_employee[Employee Name],"NF",0,1)</f>
        <v>Amol Jalda</v>
      </c>
      <c r="J1774" t="str">
        <f>_xlfn.XLOOKUP(ohrm_timesheet_item[[#This Row],[project_id]],ohrm_project[project_id],ohrm_project[name],"NF",0,1)</f>
        <v>Z210101-TEQMANTRA-ORG</v>
      </c>
      <c r="K1774" t="str">
        <f>_xlfn.XLOOKUP(ohrm_timesheet_item[[#This Row],[activity_id]],ohrm_project_activity[activity_id],ohrm_project_activity[name],"NF",0,1)</f>
        <v>Value-Add Assignment</v>
      </c>
      <c r="L1774" s="5">
        <f>ohrm_timesheet_item[[#This Row],[duration]]/60/60</f>
        <v>2</v>
      </c>
    </row>
    <row r="1775" spans="1:12" x14ac:dyDescent="0.3">
      <c r="A1775">
        <v>400</v>
      </c>
      <c r="C1775">
        <v>1810</v>
      </c>
      <c r="D1775" s="1">
        <v>44994</v>
      </c>
      <c r="E1775">
        <v>7200</v>
      </c>
      <c r="F1775">
        <v>2</v>
      </c>
      <c r="G1775">
        <v>14</v>
      </c>
      <c r="H1775">
        <v>15</v>
      </c>
      <c r="I1775" t="str">
        <f>_xlfn.XLOOKUP(ohrm_timesheet_item[[#This Row],[employee_id]],hs_hr_employee[emp_number],hs_hr_employee[Employee Name],"NF",0,1)</f>
        <v>Amol Jalda</v>
      </c>
      <c r="J1775" t="str">
        <f>_xlfn.XLOOKUP(ohrm_timesheet_item[[#This Row],[project_id]],ohrm_project[project_id],ohrm_project[name],"NF",0,1)</f>
        <v>Z210101-TEQMANTRA-ORG</v>
      </c>
      <c r="K1775" t="str">
        <f>_xlfn.XLOOKUP(ohrm_timesheet_item[[#This Row],[activity_id]],ohrm_project_activity[activity_id],ohrm_project_activity[name],"NF",0,1)</f>
        <v>Value-Add Assignment</v>
      </c>
      <c r="L1775" s="5">
        <f>ohrm_timesheet_item[[#This Row],[duration]]/60/60</f>
        <v>2</v>
      </c>
    </row>
    <row r="1776" spans="1:12" x14ac:dyDescent="0.3">
      <c r="A1776">
        <v>400</v>
      </c>
      <c r="C1776">
        <v>1811</v>
      </c>
      <c r="D1776" s="1">
        <v>44995</v>
      </c>
      <c r="E1776">
        <v>7200</v>
      </c>
      <c r="F1776">
        <v>2</v>
      </c>
      <c r="G1776">
        <v>14</v>
      </c>
      <c r="H1776">
        <v>15</v>
      </c>
      <c r="I1776" t="str">
        <f>_xlfn.XLOOKUP(ohrm_timesheet_item[[#This Row],[employee_id]],hs_hr_employee[emp_number],hs_hr_employee[Employee Name],"NF",0,1)</f>
        <v>Amol Jalda</v>
      </c>
      <c r="J1776" t="str">
        <f>_xlfn.XLOOKUP(ohrm_timesheet_item[[#This Row],[project_id]],ohrm_project[project_id],ohrm_project[name],"NF",0,1)</f>
        <v>Z210101-TEQMANTRA-ORG</v>
      </c>
      <c r="K1776" t="str">
        <f>_xlfn.XLOOKUP(ohrm_timesheet_item[[#This Row],[activity_id]],ohrm_project_activity[activity_id],ohrm_project_activity[name],"NF",0,1)</f>
        <v>Value-Add Assignment</v>
      </c>
      <c r="L1776" s="5">
        <f>ohrm_timesheet_item[[#This Row],[duration]]/60/60</f>
        <v>2</v>
      </c>
    </row>
    <row r="1777" spans="1:12" x14ac:dyDescent="0.3">
      <c r="A1777">
        <v>400</v>
      </c>
      <c r="C1777">
        <v>1812</v>
      </c>
      <c r="D1777" s="1">
        <v>44991</v>
      </c>
      <c r="E1777">
        <v>18000</v>
      </c>
      <c r="F1777">
        <v>1</v>
      </c>
      <c r="G1777">
        <v>14</v>
      </c>
      <c r="H1777">
        <v>3</v>
      </c>
      <c r="I1777" t="str">
        <f>_xlfn.XLOOKUP(ohrm_timesheet_item[[#This Row],[employee_id]],hs_hr_employee[emp_number],hs_hr_employee[Employee Name],"NF",0,1)</f>
        <v>Amol Jalda</v>
      </c>
      <c r="J1777" t="str">
        <f>_xlfn.XLOOKUP(ohrm_timesheet_item[[#This Row],[project_id]],ohrm_project[project_id],ohrm_project[name],"NF",0,1)</f>
        <v>C210701-P1 [AMERICANA-Phase1]</v>
      </c>
      <c r="K1777" t="str">
        <f>_xlfn.XLOOKUP(ohrm_timesheet_item[[#This Row],[activity_id]],ohrm_project_activity[activity_id],ohrm_project_activity[name],"NF",0,1)</f>
        <v>Testing</v>
      </c>
      <c r="L1777" s="5">
        <f>ohrm_timesheet_item[[#This Row],[duration]]/60/60</f>
        <v>5</v>
      </c>
    </row>
    <row r="1778" spans="1:12" x14ac:dyDescent="0.3">
      <c r="A1778">
        <v>400</v>
      </c>
      <c r="C1778">
        <v>1813</v>
      </c>
      <c r="D1778" s="1">
        <v>44992</v>
      </c>
      <c r="E1778">
        <v>18000</v>
      </c>
      <c r="F1778">
        <v>1</v>
      </c>
      <c r="G1778">
        <v>14</v>
      </c>
      <c r="H1778">
        <v>3</v>
      </c>
      <c r="I1778" t="str">
        <f>_xlfn.XLOOKUP(ohrm_timesheet_item[[#This Row],[employee_id]],hs_hr_employee[emp_number],hs_hr_employee[Employee Name],"NF",0,1)</f>
        <v>Amol Jalda</v>
      </c>
      <c r="J1778" t="str">
        <f>_xlfn.XLOOKUP(ohrm_timesheet_item[[#This Row],[project_id]],ohrm_project[project_id],ohrm_project[name],"NF",0,1)</f>
        <v>C210701-P1 [AMERICANA-Phase1]</v>
      </c>
      <c r="K1778" t="str">
        <f>_xlfn.XLOOKUP(ohrm_timesheet_item[[#This Row],[activity_id]],ohrm_project_activity[activity_id],ohrm_project_activity[name],"NF",0,1)</f>
        <v>Testing</v>
      </c>
      <c r="L1778" s="5">
        <f>ohrm_timesheet_item[[#This Row],[duration]]/60/60</f>
        <v>5</v>
      </c>
    </row>
    <row r="1779" spans="1:12" x14ac:dyDescent="0.3">
      <c r="A1779">
        <v>400</v>
      </c>
      <c r="C1779">
        <v>1814</v>
      </c>
      <c r="D1779" s="1">
        <v>44993</v>
      </c>
      <c r="E1779">
        <v>18000</v>
      </c>
      <c r="F1779">
        <v>1</v>
      </c>
      <c r="G1779">
        <v>14</v>
      </c>
      <c r="H1779">
        <v>3</v>
      </c>
      <c r="I1779" t="str">
        <f>_xlfn.XLOOKUP(ohrm_timesheet_item[[#This Row],[employee_id]],hs_hr_employee[emp_number],hs_hr_employee[Employee Name],"NF",0,1)</f>
        <v>Amol Jalda</v>
      </c>
      <c r="J1779" t="str">
        <f>_xlfn.XLOOKUP(ohrm_timesheet_item[[#This Row],[project_id]],ohrm_project[project_id],ohrm_project[name],"NF",0,1)</f>
        <v>C210701-P1 [AMERICANA-Phase1]</v>
      </c>
      <c r="K1779" t="str">
        <f>_xlfn.XLOOKUP(ohrm_timesheet_item[[#This Row],[activity_id]],ohrm_project_activity[activity_id],ohrm_project_activity[name],"NF",0,1)</f>
        <v>Testing</v>
      </c>
      <c r="L1779" s="5">
        <f>ohrm_timesheet_item[[#This Row],[duration]]/60/60</f>
        <v>5</v>
      </c>
    </row>
    <row r="1780" spans="1:12" x14ac:dyDescent="0.3">
      <c r="A1780">
        <v>400</v>
      </c>
      <c r="C1780">
        <v>1815</v>
      </c>
      <c r="D1780" s="1">
        <v>44994</v>
      </c>
      <c r="E1780">
        <v>18000</v>
      </c>
      <c r="F1780">
        <v>1</v>
      </c>
      <c r="G1780">
        <v>14</v>
      </c>
      <c r="H1780">
        <v>3</v>
      </c>
      <c r="I1780" t="str">
        <f>_xlfn.XLOOKUP(ohrm_timesheet_item[[#This Row],[employee_id]],hs_hr_employee[emp_number],hs_hr_employee[Employee Name],"NF",0,1)</f>
        <v>Amol Jalda</v>
      </c>
      <c r="J1780" t="str">
        <f>_xlfn.XLOOKUP(ohrm_timesheet_item[[#This Row],[project_id]],ohrm_project[project_id],ohrm_project[name],"NF",0,1)</f>
        <v>C210701-P1 [AMERICANA-Phase1]</v>
      </c>
      <c r="K1780" t="str">
        <f>_xlfn.XLOOKUP(ohrm_timesheet_item[[#This Row],[activity_id]],ohrm_project_activity[activity_id],ohrm_project_activity[name],"NF",0,1)</f>
        <v>Testing</v>
      </c>
      <c r="L1780" s="5">
        <f>ohrm_timesheet_item[[#This Row],[duration]]/60/60</f>
        <v>5</v>
      </c>
    </row>
    <row r="1781" spans="1:12" x14ac:dyDescent="0.3">
      <c r="A1781">
        <v>400</v>
      </c>
      <c r="C1781">
        <v>1816</v>
      </c>
      <c r="D1781" s="1">
        <v>44995</v>
      </c>
      <c r="E1781">
        <v>18000</v>
      </c>
      <c r="F1781">
        <v>1</v>
      </c>
      <c r="G1781">
        <v>14</v>
      </c>
      <c r="H1781">
        <v>3</v>
      </c>
      <c r="I1781" t="str">
        <f>_xlfn.XLOOKUP(ohrm_timesheet_item[[#This Row],[employee_id]],hs_hr_employee[emp_number],hs_hr_employee[Employee Name],"NF",0,1)</f>
        <v>Amol Jalda</v>
      </c>
      <c r="J1781" t="str">
        <f>_xlfn.XLOOKUP(ohrm_timesheet_item[[#This Row],[project_id]],ohrm_project[project_id],ohrm_project[name],"NF",0,1)</f>
        <v>C210701-P1 [AMERICANA-Phase1]</v>
      </c>
      <c r="K1781" t="str">
        <f>_xlfn.XLOOKUP(ohrm_timesheet_item[[#This Row],[activity_id]],ohrm_project_activity[activity_id],ohrm_project_activity[name],"NF",0,1)</f>
        <v>Testing</v>
      </c>
      <c r="L1781" s="5">
        <f>ohrm_timesheet_item[[#This Row],[duration]]/60/60</f>
        <v>5</v>
      </c>
    </row>
    <row r="1782" spans="1:12" x14ac:dyDescent="0.3">
      <c r="A1782">
        <v>400</v>
      </c>
      <c r="C1782">
        <v>1817</v>
      </c>
      <c r="D1782" s="1">
        <v>44991</v>
      </c>
      <c r="E1782">
        <v>7200</v>
      </c>
      <c r="F1782">
        <v>8</v>
      </c>
      <c r="G1782">
        <v>14</v>
      </c>
      <c r="H1782">
        <v>71</v>
      </c>
      <c r="I1782" t="str">
        <f>_xlfn.XLOOKUP(ohrm_timesheet_item[[#This Row],[employee_id]],hs_hr_employee[emp_number],hs_hr_employee[Employee Name],"NF",0,1)</f>
        <v>Amol Jalda</v>
      </c>
      <c r="J1782" t="str">
        <f>_xlfn.XLOOKUP(ohrm_timesheet_item[[#This Row],[project_id]],ohrm_project[project_id],ohrm_project[name],"NF",0,1)</f>
        <v>C230310-P2 [MAGE-P4W-SUPP] (10Mar23-09Mar24)</v>
      </c>
      <c r="K1782" t="str">
        <f>_xlfn.XLOOKUP(ohrm_timesheet_item[[#This Row],[activity_id]],ohrm_project_activity[activity_id],ohrm_project_activity[name],"NF",0,1)</f>
        <v>L1 Support</v>
      </c>
      <c r="L1782" s="5">
        <f>ohrm_timesheet_item[[#This Row],[duration]]/60/60</f>
        <v>2</v>
      </c>
    </row>
    <row r="1783" spans="1:12" x14ac:dyDescent="0.3">
      <c r="A1783">
        <v>400</v>
      </c>
      <c r="C1783">
        <v>1818</v>
      </c>
      <c r="D1783" s="1">
        <v>44992</v>
      </c>
      <c r="E1783">
        <v>7200</v>
      </c>
      <c r="F1783">
        <v>8</v>
      </c>
      <c r="G1783">
        <v>14</v>
      </c>
      <c r="H1783">
        <v>71</v>
      </c>
      <c r="I1783" t="str">
        <f>_xlfn.XLOOKUP(ohrm_timesheet_item[[#This Row],[employee_id]],hs_hr_employee[emp_number],hs_hr_employee[Employee Name],"NF",0,1)</f>
        <v>Amol Jalda</v>
      </c>
      <c r="J1783" t="str">
        <f>_xlfn.XLOOKUP(ohrm_timesheet_item[[#This Row],[project_id]],ohrm_project[project_id],ohrm_project[name],"NF",0,1)</f>
        <v>C230310-P2 [MAGE-P4W-SUPP] (10Mar23-09Mar24)</v>
      </c>
      <c r="K1783" t="str">
        <f>_xlfn.XLOOKUP(ohrm_timesheet_item[[#This Row],[activity_id]],ohrm_project_activity[activity_id],ohrm_project_activity[name],"NF",0,1)</f>
        <v>L1 Support</v>
      </c>
      <c r="L1783" s="5">
        <f>ohrm_timesheet_item[[#This Row],[duration]]/60/60</f>
        <v>2</v>
      </c>
    </row>
    <row r="1784" spans="1:12" x14ac:dyDescent="0.3">
      <c r="A1784">
        <v>400</v>
      </c>
      <c r="C1784">
        <v>1819</v>
      </c>
      <c r="D1784" s="1">
        <v>44993</v>
      </c>
      <c r="E1784">
        <v>7200</v>
      </c>
      <c r="F1784">
        <v>8</v>
      </c>
      <c r="G1784">
        <v>14</v>
      </c>
      <c r="H1784">
        <v>71</v>
      </c>
      <c r="I1784" t="str">
        <f>_xlfn.XLOOKUP(ohrm_timesheet_item[[#This Row],[employee_id]],hs_hr_employee[emp_number],hs_hr_employee[Employee Name],"NF",0,1)</f>
        <v>Amol Jalda</v>
      </c>
      <c r="J1784" t="str">
        <f>_xlfn.XLOOKUP(ohrm_timesheet_item[[#This Row],[project_id]],ohrm_project[project_id],ohrm_project[name],"NF",0,1)</f>
        <v>C230310-P2 [MAGE-P4W-SUPP] (10Mar23-09Mar24)</v>
      </c>
      <c r="K1784" t="str">
        <f>_xlfn.XLOOKUP(ohrm_timesheet_item[[#This Row],[activity_id]],ohrm_project_activity[activity_id],ohrm_project_activity[name],"NF",0,1)</f>
        <v>L1 Support</v>
      </c>
      <c r="L1784" s="5">
        <f>ohrm_timesheet_item[[#This Row],[duration]]/60/60</f>
        <v>2</v>
      </c>
    </row>
    <row r="1785" spans="1:12" x14ac:dyDescent="0.3">
      <c r="A1785">
        <v>400</v>
      </c>
      <c r="C1785">
        <v>1820</v>
      </c>
      <c r="D1785" s="1">
        <v>44994</v>
      </c>
      <c r="E1785">
        <v>7200</v>
      </c>
      <c r="F1785">
        <v>8</v>
      </c>
      <c r="G1785">
        <v>14</v>
      </c>
      <c r="H1785">
        <v>71</v>
      </c>
      <c r="I1785" t="str">
        <f>_xlfn.XLOOKUP(ohrm_timesheet_item[[#This Row],[employee_id]],hs_hr_employee[emp_number],hs_hr_employee[Employee Name],"NF",0,1)</f>
        <v>Amol Jalda</v>
      </c>
      <c r="J1785" t="str">
        <f>_xlfn.XLOOKUP(ohrm_timesheet_item[[#This Row],[project_id]],ohrm_project[project_id],ohrm_project[name],"NF",0,1)</f>
        <v>C230310-P2 [MAGE-P4W-SUPP] (10Mar23-09Mar24)</v>
      </c>
      <c r="K1785" t="str">
        <f>_xlfn.XLOOKUP(ohrm_timesheet_item[[#This Row],[activity_id]],ohrm_project_activity[activity_id],ohrm_project_activity[name],"NF",0,1)</f>
        <v>L1 Support</v>
      </c>
      <c r="L1785" s="5">
        <f>ohrm_timesheet_item[[#This Row],[duration]]/60/60</f>
        <v>2</v>
      </c>
    </row>
    <row r="1786" spans="1:12" x14ac:dyDescent="0.3">
      <c r="A1786">
        <v>400</v>
      </c>
      <c r="C1786">
        <v>1821</v>
      </c>
      <c r="D1786" s="1">
        <v>44995</v>
      </c>
      <c r="E1786">
        <v>7200</v>
      </c>
      <c r="F1786">
        <v>8</v>
      </c>
      <c r="G1786">
        <v>14</v>
      </c>
      <c r="H1786">
        <v>71</v>
      </c>
      <c r="I1786" t="str">
        <f>_xlfn.XLOOKUP(ohrm_timesheet_item[[#This Row],[employee_id]],hs_hr_employee[emp_number],hs_hr_employee[Employee Name],"NF",0,1)</f>
        <v>Amol Jalda</v>
      </c>
      <c r="J1786" t="str">
        <f>_xlfn.XLOOKUP(ohrm_timesheet_item[[#This Row],[project_id]],ohrm_project[project_id],ohrm_project[name],"NF",0,1)</f>
        <v>C230310-P2 [MAGE-P4W-SUPP] (10Mar23-09Mar24)</v>
      </c>
      <c r="K1786" t="str">
        <f>_xlfn.XLOOKUP(ohrm_timesheet_item[[#This Row],[activity_id]],ohrm_project_activity[activity_id],ohrm_project_activity[name],"NF",0,1)</f>
        <v>L1 Support</v>
      </c>
      <c r="L1786" s="5">
        <f>ohrm_timesheet_item[[#This Row],[duration]]/60/60</f>
        <v>2</v>
      </c>
    </row>
    <row r="1787" spans="1:12" x14ac:dyDescent="0.3">
      <c r="A1787">
        <v>415</v>
      </c>
      <c r="B1787" t="s">
        <v>1008</v>
      </c>
      <c r="C1787">
        <v>1822</v>
      </c>
      <c r="D1787" s="1">
        <v>45019</v>
      </c>
      <c r="E1787">
        <v>3600</v>
      </c>
      <c r="F1787">
        <v>2</v>
      </c>
      <c r="G1787">
        <v>14</v>
      </c>
      <c r="H1787">
        <v>15</v>
      </c>
      <c r="I1787" t="str">
        <f>_xlfn.XLOOKUP(ohrm_timesheet_item[[#This Row],[employee_id]],hs_hr_employee[emp_number],hs_hr_employee[Employee Name],"NF",0,1)</f>
        <v>Amol Jalda</v>
      </c>
      <c r="J1787" t="str">
        <f>_xlfn.XLOOKUP(ohrm_timesheet_item[[#This Row],[project_id]],ohrm_project[project_id],ohrm_project[name],"NF",0,1)</f>
        <v>Z210101-TEQMANTRA-ORG</v>
      </c>
      <c r="K1787" t="str">
        <f>_xlfn.XLOOKUP(ohrm_timesheet_item[[#This Row],[activity_id]],ohrm_project_activity[activity_id],ohrm_project_activity[name],"NF",0,1)</f>
        <v>Value-Add Assignment</v>
      </c>
      <c r="L1787" s="5">
        <f>ohrm_timesheet_item[[#This Row],[duration]]/60/60</f>
        <v>1</v>
      </c>
    </row>
    <row r="1788" spans="1:12" x14ac:dyDescent="0.3">
      <c r="A1788">
        <v>415</v>
      </c>
      <c r="B1788" t="s">
        <v>1008</v>
      </c>
      <c r="C1788">
        <v>1823</v>
      </c>
      <c r="D1788" s="1">
        <v>45020</v>
      </c>
      <c r="E1788">
        <v>3600</v>
      </c>
      <c r="F1788">
        <v>2</v>
      </c>
      <c r="G1788">
        <v>14</v>
      </c>
      <c r="H1788">
        <v>15</v>
      </c>
      <c r="I1788" t="str">
        <f>_xlfn.XLOOKUP(ohrm_timesheet_item[[#This Row],[employee_id]],hs_hr_employee[emp_number],hs_hr_employee[Employee Name],"NF",0,1)</f>
        <v>Amol Jalda</v>
      </c>
      <c r="J1788" t="str">
        <f>_xlfn.XLOOKUP(ohrm_timesheet_item[[#This Row],[project_id]],ohrm_project[project_id],ohrm_project[name],"NF",0,1)</f>
        <v>Z210101-TEQMANTRA-ORG</v>
      </c>
      <c r="K1788" t="str">
        <f>_xlfn.XLOOKUP(ohrm_timesheet_item[[#This Row],[activity_id]],ohrm_project_activity[activity_id],ohrm_project_activity[name],"NF",0,1)</f>
        <v>Value-Add Assignment</v>
      </c>
      <c r="L1788" s="5">
        <f>ohrm_timesheet_item[[#This Row],[duration]]/60/60</f>
        <v>1</v>
      </c>
    </row>
    <row r="1789" spans="1:12" x14ac:dyDescent="0.3">
      <c r="A1789">
        <v>415</v>
      </c>
      <c r="B1789" t="s">
        <v>1008</v>
      </c>
      <c r="C1789">
        <v>1824</v>
      </c>
      <c r="D1789" s="1">
        <v>45021</v>
      </c>
      <c r="E1789">
        <v>3600</v>
      </c>
      <c r="F1789">
        <v>2</v>
      </c>
      <c r="G1789">
        <v>14</v>
      </c>
      <c r="H1789">
        <v>15</v>
      </c>
      <c r="I1789" t="str">
        <f>_xlfn.XLOOKUP(ohrm_timesheet_item[[#This Row],[employee_id]],hs_hr_employee[emp_number],hs_hr_employee[Employee Name],"NF",0,1)</f>
        <v>Amol Jalda</v>
      </c>
      <c r="J1789" t="str">
        <f>_xlfn.XLOOKUP(ohrm_timesheet_item[[#This Row],[project_id]],ohrm_project[project_id],ohrm_project[name],"NF",0,1)</f>
        <v>Z210101-TEQMANTRA-ORG</v>
      </c>
      <c r="K1789" t="str">
        <f>_xlfn.XLOOKUP(ohrm_timesheet_item[[#This Row],[activity_id]],ohrm_project_activity[activity_id],ohrm_project_activity[name],"NF",0,1)</f>
        <v>Value-Add Assignment</v>
      </c>
      <c r="L1789" s="5">
        <f>ohrm_timesheet_item[[#This Row],[duration]]/60/60</f>
        <v>1</v>
      </c>
    </row>
    <row r="1790" spans="1:12" x14ac:dyDescent="0.3">
      <c r="A1790">
        <v>415</v>
      </c>
      <c r="B1790" t="s">
        <v>1008</v>
      </c>
      <c r="C1790">
        <v>1825</v>
      </c>
      <c r="D1790" s="1">
        <v>45022</v>
      </c>
      <c r="E1790">
        <v>3600</v>
      </c>
      <c r="F1790">
        <v>2</v>
      </c>
      <c r="G1790">
        <v>14</v>
      </c>
      <c r="H1790">
        <v>15</v>
      </c>
      <c r="I1790" t="str">
        <f>_xlfn.XLOOKUP(ohrm_timesheet_item[[#This Row],[employee_id]],hs_hr_employee[emp_number],hs_hr_employee[Employee Name],"NF",0,1)</f>
        <v>Amol Jalda</v>
      </c>
      <c r="J1790" t="str">
        <f>_xlfn.XLOOKUP(ohrm_timesheet_item[[#This Row],[project_id]],ohrm_project[project_id],ohrm_project[name],"NF",0,1)</f>
        <v>Z210101-TEQMANTRA-ORG</v>
      </c>
      <c r="K1790" t="str">
        <f>_xlfn.XLOOKUP(ohrm_timesheet_item[[#This Row],[activity_id]],ohrm_project_activity[activity_id],ohrm_project_activity[name],"NF",0,1)</f>
        <v>Value-Add Assignment</v>
      </c>
      <c r="L1790" s="5">
        <f>ohrm_timesheet_item[[#This Row],[duration]]/60/60</f>
        <v>1</v>
      </c>
    </row>
    <row r="1791" spans="1:12" x14ac:dyDescent="0.3">
      <c r="A1791">
        <v>415</v>
      </c>
      <c r="B1791" t="s">
        <v>1008</v>
      </c>
      <c r="C1791">
        <v>1826</v>
      </c>
      <c r="D1791" s="1">
        <v>45023</v>
      </c>
      <c r="E1791">
        <v>3600</v>
      </c>
      <c r="F1791">
        <v>2</v>
      </c>
      <c r="G1791">
        <v>14</v>
      </c>
      <c r="H1791">
        <v>15</v>
      </c>
      <c r="I1791" t="str">
        <f>_xlfn.XLOOKUP(ohrm_timesheet_item[[#This Row],[employee_id]],hs_hr_employee[emp_number],hs_hr_employee[Employee Name],"NF",0,1)</f>
        <v>Amol Jalda</v>
      </c>
      <c r="J1791" t="str">
        <f>_xlfn.XLOOKUP(ohrm_timesheet_item[[#This Row],[project_id]],ohrm_project[project_id],ohrm_project[name],"NF",0,1)</f>
        <v>Z210101-TEQMANTRA-ORG</v>
      </c>
      <c r="K1791" t="str">
        <f>_xlfn.XLOOKUP(ohrm_timesheet_item[[#This Row],[activity_id]],ohrm_project_activity[activity_id],ohrm_project_activity[name],"NF",0,1)</f>
        <v>Value-Add Assignment</v>
      </c>
      <c r="L1791" s="5">
        <f>ohrm_timesheet_item[[#This Row],[duration]]/60/60</f>
        <v>1</v>
      </c>
    </row>
    <row r="1792" spans="1:12" x14ac:dyDescent="0.3">
      <c r="A1792">
        <v>415</v>
      </c>
      <c r="B1792" t="s">
        <v>1008</v>
      </c>
      <c r="C1792">
        <v>1827</v>
      </c>
      <c r="D1792" s="1">
        <v>45019</v>
      </c>
      <c r="E1792">
        <v>0</v>
      </c>
      <c r="F1792">
        <v>2</v>
      </c>
      <c r="G1792">
        <v>14</v>
      </c>
      <c r="H1792">
        <v>10</v>
      </c>
      <c r="I1792" t="str">
        <f>_xlfn.XLOOKUP(ohrm_timesheet_item[[#This Row],[employee_id]],hs_hr_employee[emp_number],hs_hr_employee[Employee Name],"NF",0,1)</f>
        <v>Amol Jalda</v>
      </c>
      <c r="J1792" t="str">
        <f>_xlfn.XLOOKUP(ohrm_timesheet_item[[#This Row],[project_id]],ohrm_project[project_id],ohrm_project[name],"NF",0,1)</f>
        <v>Z210101-TEQMANTRA-ORG</v>
      </c>
      <c r="K1792" t="str">
        <f>_xlfn.XLOOKUP(ohrm_timesheet_item[[#This Row],[activity_id]],ohrm_project_activity[activity_id],ohrm_project_activity[name],"NF",0,1)</f>
        <v>Workshop</v>
      </c>
      <c r="L1792" s="5">
        <f>ohrm_timesheet_item[[#This Row],[duration]]/60/60</f>
        <v>0</v>
      </c>
    </row>
    <row r="1793" spans="1:12" x14ac:dyDescent="0.3">
      <c r="A1793">
        <v>415</v>
      </c>
      <c r="B1793" t="s">
        <v>1008</v>
      </c>
      <c r="C1793">
        <v>1828</v>
      </c>
      <c r="D1793" s="1">
        <v>45020</v>
      </c>
      <c r="E1793">
        <v>0</v>
      </c>
      <c r="F1793">
        <v>2</v>
      </c>
      <c r="G1793">
        <v>14</v>
      </c>
      <c r="H1793">
        <v>10</v>
      </c>
      <c r="I1793" t="str">
        <f>_xlfn.XLOOKUP(ohrm_timesheet_item[[#This Row],[employee_id]],hs_hr_employee[emp_number],hs_hr_employee[Employee Name],"NF",0,1)</f>
        <v>Amol Jalda</v>
      </c>
      <c r="J1793" t="str">
        <f>_xlfn.XLOOKUP(ohrm_timesheet_item[[#This Row],[project_id]],ohrm_project[project_id],ohrm_project[name],"NF",0,1)</f>
        <v>Z210101-TEQMANTRA-ORG</v>
      </c>
      <c r="K1793" t="str">
        <f>_xlfn.XLOOKUP(ohrm_timesheet_item[[#This Row],[activity_id]],ohrm_project_activity[activity_id],ohrm_project_activity[name],"NF",0,1)</f>
        <v>Workshop</v>
      </c>
      <c r="L1793" s="5">
        <f>ohrm_timesheet_item[[#This Row],[duration]]/60/60</f>
        <v>0</v>
      </c>
    </row>
    <row r="1794" spans="1:12" x14ac:dyDescent="0.3">
      <c r="A1794">
        <v>415</v>
      </c>
      <c r="B1794" t="s">
        <v>1008</v>
      </c>
      <c r="C1794">
        <v>1829</v>
      </c>
      <c r="D1794" s="1">
        <v>45021</v>
      </c>
      <c r="E1794">
        <v>0</v>
      </c>
      <c r="F1794">
        <v>2</v>
      </c>
      <c r="G1794">
        <v>14</v>
      </c>
      <c r="H1794">
        <v>10</v>
      </c>
      <c r="I1794" t="str">
        <f>_xlfn.XLOOKUP(ohrm_timesheet_item[[#This Row],[employee_id]],hs_hr_employee[emp_number],hs_hr_employee[Employee Name],"NF",0,1)</f>
        <v>Amol Jalda</v>
      </c>
      <c r="J1794" t="str">
        <f>_xlfn.XLOOKUP(ohrm_timesheet_item[[#This Row],[project_id]],ohrm_project[project_id],ohrm_project[name],"NF",0,1)</f>
        <v>Z210101-TEQMANTRA-ORG</v>
      </c>
      <c r="K1794" t="str">
        <f>_xlfn.XLOOKUP(ohrm_timesheet_item[[#This Row],[activity_id]],ohrm_project_activity[activity_id],ohrm_project_activity[name],"NF",0,1)</f>
        <v>Workshop</v>
      </c>
      <c r="L1794" s="5">
        <f>ohrm_timesheet_item[[#This Row],[duration]]/60/60</f>
        <v>0</v>
      </c>
    </row>
    <row r="1795" spans="1:12" x14ac:dyDescent="0.3">
      <c r="A1795">
        <v>415</v>
      </c>
      <c r="B1795" t="s">
        <v>1008</v>
      </c>
      <c r="C1795">
        <v>1830</v>
      </c>
      <c r="D1795" s="1">
        <v>45022</v>
      </c>
      <c r="E1795">
        <v>0</v>
      </c>
      <c r="F1795">
        <v>2</v>
      </c>
      <c r="G1795">
        <v>14</v>
      </c>
      <c r="H1795">
        <v>10</v>
      </c>
      <c r="I1795" t="str">
        <f>_xlfn.XLOOKUP(ohrm_timesheet_item[[#This Row],[employee_id]],hs_hr_employee[emp_number],hs_hr_employee[Employee Name],"NF",0,1)</f>
        <v>Amol Jalda</v>
      </c>
      <c r="J1795" t="str">
        <f>_xlfn.XLOOKUP(ohrm_timesheet_item[[#This Row],[project_id]],ohrm_project[project_id],ohrm_project[name],"NF",0,1)</f>
        <v>Z210101-TEQMANTRA-ORG</v>
      </c>
      <c r="K1795" t="str">
        <f>_xlfn.XLOOKUP(ohrm_timesheet_item[[#This Row],[activity_id]],ohrm_project_activity[activity_id],ohrm_project_activity[name],"NF",0,1)</f>
        <v>Workshop</v>
      </c>
      <c r="L1795" s="5">
        <f>ohrm_timesheet_item[[#This Row],[duration]]/60/60</f>
        <v>0</v>
      </c>
    </row>
    <row r="1796" spans="1:12" x14ac:dyDescent="0.3">
      <c r="A1796">
        <v>415</v>
      </c>
      <c r="B1796" t="s">
        <v>1008</v>
      </c>
      <c r="C1796">
        <v>1831</v>
      </c>
      <c r="D1796" s="1">
        <v>45023</v>
      </c>
      <c r="E1796">
        <v>0</v>
      </c>
      <c r="F1796">
        <v>2</v>
      </c>
      <c r="G1796">
        <v>14</v>
      </c>
      <c r="H1796">
        <v>10</v>
      </c>
      <c r="I1796" t="str">
        <f>_xlfn.XLOOKUP(ohrm_timesheet_item[[#This Row],[employee_id]],hs_hr_employee[emp_number],hs_hr_employee[Employee Name],"NF",0,1)</f>
        <v>Amol Jalda</v>
      </c>
      <c r="J1796" t="str">
        <f>_xlfn.XLOOKUP(ohrm_timesheet_item[[#This Row],[project_id]],ohrm_project[project_id],ohrm_project[name],"NF",0,1)</f>
        <v>Z210101-TEQMANTRA-ORG</v>
      </c>
      <c r="K1796" t="str">
        <f>_xlfn.XLOOKUP(ohrm_timesheet_item[[#This Row],[activity_id]],ohrm_project_activity[activity_id],ohrm_project_activity[name],"NF",0,1)</f>
        <v>Workshop</v>
      </c>
      <c r="L1796" s="5">
        <f>ohrm_timesheet_item[[#This Row],[duration]]/60/60</f>
        <v>0</v>
      </c>
    </row>
    <row r="1797" spans="1:12" x14ac:dyDescent="0.3">
      <c r="A1797">
        <v>415</v>
      </c>
      <c r="C1797">
        <v>1832</v>
      </c>
      <c r="D1797" s="1">
        <v>45019</v>
      </c>
      <c r="E1797">
        <v>7200</v>
      </c>
      <c r="F1797">
        <v>8</v>
      </c>
      <c r="G1797">
        <v>14</v>
      </c>
      <c r="H1797">
        <v>71</v>
      </c>
      <c r="I1797" t="str">
        <f>_xlfn.XLOOKUP(ohrm_timesheet_item[[#This Row],[employee_id]],hs_hr_employee[emp_number],hs_hr_employee[Employee Name],"NF",0,1)</f>
        <v>Amol Jalda</v>
      </c>
      <c r="J1797" t="str">
        <f>_xlfn.XLOOKUP(ohrm_timesheet_item[[#This Row],[project_id]],ohrm_project[project_id],ohrm_project[name],"NF",0,1)</f>
        <v>C230310-P2 [MAGE-P4W-SUPP] (10Mar23-09Mar24)</v>
      </c>
      <c r="K1797" t="str">
        <f>_xlfn.XLOOKUP(ohrm_timesheet_item[[#This Row],[activity_id]],ohrm_project_activity[activity_id],ohrm_project_activity[name],"NF",0,1)</f>
        <v>L1 Support</v>
      </c>
      <c r="L1797" s="5">
        <f>ohrm_timesheet_item[[#This Row],[duration]]/60/60</f>
        <v>2</v>
      </c>
    </row>
    <row r="1798" spans="1:12" x14ac:dyDescent="0.3">
      <c r="A1798">
        <v>415</v>
      </c>
      <c r="C1798">
        <v>1833</v>
      </c>
      <c r="D1798" s="1">
        <v>45020</v>
      </c>
      <c r="E1798">
        <v>7200</v>
      </c>
      <c r="F1798">
        <v>8</v>
      </c>
      <c r="G1798">
        <v>14</v>
      </c>
      <c r="H1798">
        <v>71</v>
      </c>
      <c r="I1798" t="str">
        <f>_xlfn.XLOOKUP(ohrm_timesheet_item[[#This Row],[employee_id]],hs_hr_employee[emp_number],hs_hr_employee[Employee Name],"NF",0,1)</f>
        <v>Amol Jalda</v>
      </c>
      <c r="J1798" t="str">
        <f>_xlfn.XLOOKUP(ohrm_timesheet_item[[#This Row],[project_id]],ohrm_project[project_id],ohrm_project[name],"NF",0,1)</f>
        <v>C230310-P2 [MAGE-P4W-SUPP] (10Mar23-09Mar24)</v>
      </c>
      <c r="K1798" t="str">
        <f>_xlfn.XLOOKUP(ohrm_timesheet_item[[#This Row],[activity_id]],ohrm_project_activity[activity_id],ohrm_project_activity[name],"NF",0,1)</f>
        <v>L1 Support</v>
      </c>
      <c r="L1798" s="5">
        <f>ohrm_timesheet_item[[#This Row],[duration]]/60/60</f>
        <v>2</v>
      </c>
    </row>
    <row r="1799" spans="1:12" x14ac:dyDescent="0.3">
      <c r="A1799">
        <v>415</v>
      </c>
      <c r="C1799">
        <v>1834</v>
      </c>
      <c r="D1799" s="1">
        <v>45021</v>
      </c>
      <c r="E1799">
        <v>7200</v>
      </c>
      <c r="F1799">
        <v>8</v>
      </c>
      <c r="G1799">
        <v>14</v>
      </c>
      <c r="H1799">
        <v>71</v>
      </c>
      <c r="I1799" t="str">
        <f>_xlfn.XLOOKUP(ohrm_timesheet_item[[#This Row],[employee_id]],hs_hr_employee[emp_number],hs_hr_employee[Employee Name],"NF",0,1)</f>
        <v>Amol Jalda</v>
      </c>
      <c r="J1799" t="str">
        <f>_xlfn.XLOOKUP(ohrm_timesheet_item[[#This Row],[project_id]],ohrm_project[project_id],ohrm_project[name],"NF",0,1)</f>
        <v>C230310-P2 [MAGE-P4W-SUPP] (10Mar23-09Mar24)</v>
      </c>
      <c r="K1799" t="str">
        <f>_xlfn.XLOOKUP(ohrm_timesheet_item[[#This Row],[activity_id]],ohrm_project_activity[activity_id],ohrm_project_activity[name],"NF",0,1)</f>
        <v>L1 Support</v>
      </c>
      <c r="L1799" s="5">
        <f>ohrm_timesheet_item[[#This Row],[duration]]/60/60</f>
        <v>2</v>
      </c>
    </row>
    <row r="1800" spans="1:12" x14ac:dyDescent="0.3">
      <c r="A1800">
        <v>415</v>
      </c>
      <c r="C1800">
        <v>1835</v>
      </c>
      <c r="D1800" s="1">
        <v>45022</v>
      </c>
      <c r="E1800">
        <v>7200</v>
      </c>
      <c r="F1800">
        <v>8</v>
      </c>
      <c r="G1800">
        <v>14</v>
      </c>
      <c r="H1800">
        <v>71</v>
      </c>
      <c r="I1800" t="str">
        <f>_xlfn.XLOOKUP(ohrm_timesheet_item[[#This Row],[employee_id]],hs_hr_employee[emp_number],hs_hr_employee[Employee Name],"NF",0,1)</f>
        <v>Amol Jalda</v>
      </c>
      <c r="J1800" t="str">
        <f>_xlfn.XLOOKUP(ohrm_timesheet_item[[#This Row],[project_id]],ohrm_project[project_id],ohrm_project[name],"NF",0,1)</f>
        <v>C230310-P2 [MAGE-P4W-SUPP] (10Mar23-09Mar24)</v>
      </c>
      <c r="K1800" t="str">
        <f>_xlfn.XLOOKUP(ohrm_timesheet_item[[#This Row],[activity_id]],ohrm_project_activity[activity_id],ohrm_project_activity[name],"NF",0,1)</f>
        <v>L1 Support</v>
      </c>
      <c r="L1800" s="5">
        <f>ohrm_timesheet_item[[#This Row],[duration]]/60/60</f>
        <v>2</v>
      </c>
    </row>
    <row r="1801" spans="1:12" x14ac:dyDescent="0.3">
      <c r="A1801">
        <v>415</v>
      </c>
      <c r="C1801">
        <v>1836</v>
      </c>
      <c r="D1801" s="1">
        <v>45023</v>
      </c>
      <c r="E1801">
        <v>7200</v>
      </c>
      <c r="F1801">
        <v>8</v>
      </c>
      <c r="G1801">
        <v>14</v>
      </c>
      <c r="H1801">
        <v>71</v>
      </c>
      <c r="I1801" t="str">
        <f>_xlfn.XLOOKUP(ohrm_timesheet_item[[#This Row],[employee_id]],hs_hr_employee[emp_number],hs_hr_employee[Employee Name],"NF",0,1)</f>
        <v>Amol Jalda</v>
      </c>
      <c r="J1801" t="str">
        <f>_xlfn.XLOOKUP(ohrm_timesheet_item[[#This Row],[project_id]],ohrm_project[project_id],ohrm_project[name],"NF",0,1)</f>
        <v>C230310-P2 [MAGE-P4W-SUPP] (10Mar23-09Mar24)</v>
      </c>
      <c r="K1801" t="str">
        <f>_xlfn.XLOOKUP(ohrm_timesheet_item[[#This Row],[activity_id]],ohrm_project_activity[activity_id],ohrm_project_activity[name],"NF",0,1)</f>
        <v>L1 Support</v>
      </c>
      <c r="L1801" s="5">
        <f>ohrm_timesheet_item[[#This Row],[duration]]/60/60</f>
        <v>2</v>
      </c>
    </row>
    <row r="1802" spans="1:12" x14ac:dyDescent="0.3">
      <c r="A1802">
        <v>415</v>
      </c>
      <c r="C1802">
        <v>1837</v>
      </c>
      <c r="D1802" s="1">
        <v>45019</v>
      </c>
      <c r="E1802">
        <v>14400</v>
      </c>
      <c r="F1802">
        <v>2</v>
      </c>
      <c r="G1802">
        <v>14</v>
      </c>
      <c r="H1802">
        <v>14</v>
      </c>
      <c r="I1802" t="str">
        <f>_xlfn.XLOOKUP(ohrm_timesheet_item[[#This Row],[employee_id]],hs_hr_employee[emp_number],hs_hr_employee[Employee Name],"NF",0,1)</f>
        <v>Amol Jalda</v>
      </c>
      <c r="J1802" t="str">
        <f>_xlfn.XLOOKUP(ohrm_timesheet_item[[#This Row],[project_id]],ohrm_project[project_id],ohrm_project[name],"NF",0,1)</f>
        <v>Z210101-TEQMANTRA-ORG</v>
      </c>
      <c r="K1802" t="str">
        <f>_xlfn.XLOOKUP(ohrm_timesheet_item[[#This Row],[activity_id]],ohrm_project_activity[activity_id],ohrm_project_activity[name],"NF",0,1)</f>
        <v>Team Engagement</v>
      </c>
      <c r="L1802" s="5">
        <f>ohrm_timesheet_item[[#This Row],[duration]]/60/60</f>
        <v>4</v>
      </c>
    </row>
    <row r="1803" spans="1:12" x14ac:dyDescent="0.3">
      <c r="A1803">
        <v>415</v>
      </c>
      <c r="C1803">
        <v>1838</v>
      </c>
      <c r="D1803" s="1">
        <v>45020</v>
      </c>
      <c r="E1803">
        <v>14400</v>
      </c>
      <c r="F1803">
        <v>2</v>
      </c>
      <c r="G1803">
        <v>14</v>
      </c>
      <c r="H1803">
        <v>14</v>
      </c>
      <c r="I1803" t="str">
        <f>_xlfn.XLOOKUP(ohrm_timesheet_item[[#This Row],[employee_id]],hs_hr_employee[emp_number],hs_hr_employee[Employee Name],"NF",0,1)</f>
        <v>Amol Jalda</v>
      </c>
      <c r="J1803" t="str">
        <f>_xlfn.XLOOKUP(ohrm_timesheet_item[[#This Row],[project_id]],ohrm_project[project_id],ohrm_project[name],"NF",0,1)</f>
        <v>Z210101-TEQMANTRA-ORG</v>
      </c>
      <c r="K1803" t="str">
        <f>_xlfn.XLOOKUP(ohrm_timesheet_item[[#This Row],[activity_id]],ohrm_project_activity[activity_id],ohrm_project_activity[name],"NF",0,1)</f>
        <v>Team Engagement</v>
      </c>
      <c r="L1803" s="5">
        <f>ohrm_timesheet_item[[#This Row],[duration]]/60/60</f>
        <v>4</v>
      </c>
    </row>
    <row r="1804" spans="1:12" x14ac:dyDescent="0.3">
      <c r="A1804">
        <v>415</v>
      </c>
      <c r="C1804">
        <v>1839</v>
      </c>
      <c r="D1804" s="1">
        <v>45021</v>
      </c>
      <c r="E1804">
        <v>14400</v>
      </c>
      <c r="F1804">
        <v>2</v>
      </c>
      <c r="G1804">
        <v>14</v>
      </c>
      <c r="H1804">
        <v>14</v>
      </c>
      <c r="I1804" t="str">
        <f>_xlfn.XLOOKUP(ohrm_timesheet_item[[#This Row],[employee_id]],hs_hr_employee[emp_number],hs_hr_employee[Employee Name],"NF",0,1)</f>
        <v>Amol Jalda</v>
      </c>
      <c r="J1804" t="str">
        <f>_xlfn.XLOOKUP(ohrm_timesheet_item[[#This Row],[project_id]],ohrm_project[project_id],ohrm_project[name],"NF",0,1)</f>
        <v>Z210101-TEQMANTRA-ORG</v>
      </c>
      <c r="K1804" t="str">
        <f>_xlfn.XLOOKUP(ohrm_timesheet_item[[#This Row],[activity_id]],ohrm_project_activity[activity_id],ohrm_project_activity[name],"NF",0,1)</f>
        <v>Team Engagement</v>
      </c>
      <c r="L1804" s="5">
        <f>ohrm_timesheet_item[[#This Row],[duration]]/60/60</f>
        <v>4</v>
      </c>
    </row>
    <row r="1805" spans="1:12" x14ac:dyDescent="0.3">
      <c r="A1805">
        <v>415</v>
      </c>
      <c r="C1805">
        <v>1840</v>
      </c>
      <c r="D1805" s="1">
        <v>45022</v>
      </c>
      <c r="E1805">
        <v>14400</v>
      </c>
      <c r="F1805">
        <v>2</v>
      </c>
      <c r="G1805">
        <v>14</v>
      </c>
      <c r="H1805">
        <v>14</v>
      </c>
      <c r="I1805" t="str">
        <f>_xlfn.XLOOKUP(ohrm_timesheet_item[[#This Row],[employee_id]],hs_hr_employee[emp_number],hs_hr_employee[Employee Name],"NF",0,1)</f>
        <v>Amol Jalda</v>
      </c>
      <c r="J1805" t="str">
        <f>_xlfn.XLOOKUP(ohrm_timesheet_item[[#This Row],[project_id]],ohrm_project[project_id],ohrm_project[name],"NF",0,1)</f>
        <v>Z210101-TEQMANTRA-ORG</v>
      </c>
      <c r="K1805" t="str">
        <f>_xlfn.XLOOKUP(ohrm_timesheet_item[[#This Row],[activity_id]],ohrm_project_activity[activity_id],ohrm_project_activity[name],"NF",0,1)</f>
        <v>Team Engagement</v>
      </c>
      <c r="L1805" s="5">
        <f>ohrm_timesheet_item[[#This Row],[duration]]/60/60</f>
        <v>4</v>
      </c>
    </row>
    <row r="1806" spans="1:12" x14ac:dyDescent="0.3">
      <c r="A1806">
        <v>415</v>
      </c>
      <c r="C1806">
        <v>1841</v>
      </c>
      <c r="D1806" s="1">
        <v>45023</v>
      </c>
      <c r="E1806">
        <v>14400</v>
      </c>
      <c r="F1806">
        <v>2</v>
      </c>
      <c r="G1806">
        <v>14</v>
      </c>
      <c r="H1806">
        <v>14</v>
      </c>
      <c r="I1806" t="str">
        <f>_xlfn.XLOOKUP(ohrm_timesheet_item[[#This Row],[employee_id]],hs_hr_employee[emp_number],hs_hr_employee[Employee Name],"NF",0,1)</f>
        <v>Amol Jalda</v>
      </c>
      <c r="J1806" t="str">
        <f>_xlfn.XLOOKUP(ohrm_timesheet_item[[#This Row],[project_id]],ohrm_project[project_id],ohrm_project[name],"NF",0,1)</f>
        <v>Z210101-TEQMANTRA-ORG</v>
      </c>
      <c r="K1806" t="str">
        <f>_xlfn.XLOOKUP(ohrm_timesheet_item[[#This Row],[activity_id]],ohrm_project_activity[activity_id],ohrm_project_activity[name],"NF",0,1)</f>
        <v>Team Engagement</v>
      </c>
      <c r="L1806" s="5">
        <f>ohrm_timesheet_item[[#This Row],[duration]]/60/60</f>
        <v>4</v>
      </c>
    </row>
    <row r="1807" spans="1:12" x14ac:dyDescent="0.3">
      <c r="A1807">
        <v>415</v>
      </c>
      <c r="C1807">
        <v>1842</v>
      </c>
      <c r="D1807" s="1">
        <v>45019</v>
      </c>
      <c r="E1807">
        <v>7200</v>
      </c>
      <c r="F1807">
        <v>7</v>
      </c>
      <c r="G1807">
        <v>14</v>
      </c>
      <c r="H1807">
        <v>65</v>
      </c>
      <c r="I1807" t="str">
        <f>_xlfn.XLOOKUP(ohrm_timesheet_item[[#This Row],[employee_id]],hs_hr_employee[emp_number],hs_hr_employee[Employee Name],"NF",0,1)</f>
        <v>Amol Jalda</v>
      </c>
      <c r="J1807" t="str">
        <f>_xlfn.XLOOKUP(ohrm_timesheet_item[[#This Row],[project_id]],ohrm_project[project_id],ohrm_project[name],"NF",0,1)</f>
        <v>C230101-P1 [AIR INDIA-P4W-IMPL]</v>
      </c>
      <c r="K1807" t="str">
        <f>_xlfn.XLOOKUP(ohrm_timesheet_item[[#This Row],[activity_id]],ohrm_project_activity[activity_id],ohrm_project_activity[name],"NF",0,1)</f>
        <v>Testing</v>
      </c>
      <c r="L1807" s="5">
        <f>ohrm_timesheet_item[[#This Row],[duration]]/60/60</f>
        <v>2</v>
      </c>
    </row>
    <row r="1808" spans="1:12" x14ac:dyDescent="0.3">
      <c r="A1808">
        <v>415</v>
      </c>
      <c r="C1808">
        <v>1843</v>
      </c>
      <c r="D1808" s="1">
        <v>45020</v>
      </c>
      <c r="E1808">
        <v>7200</v>
      </c>
      <c r="F1808">
        <v>7</v>
      </c>
      <c r="G1808">
        <v>14</v>
      </c>
      <c r="H1808">
        <v>65</v>
      </c>
      <c r="I1808" t="str">
        <f>_xlfn.XLOOKUP(ohrm_timesheet_item[[#This Row],[employee_id]],hs_hr_employee[emp_number],hs_hr_employee[Employee Name],"NF",0,1)</f>
        <v>Amol Jalda</v>
      </c>
      <c r="J1808" t="str">
        <f>_xlfn.XLOOKUP(ohrm_timesheet_item[[#This Row],[project_id]],ohrm_project[project_id],ohrm_project[name],"NF",0,1)</f>
        <v>C230101-P1 [AIR INDIA-P4W-IMPL]</v>
      </c>
      <c r="K1808" t="str">
        <f>_xlfn.XLOOKUP(ohrm_timesheet_item[[#This Row],[activity_id]],ohrm_project_activity[activity_id],ohrm_project_activity[name],"NF",0,1)</f>
        <v>Testing</v>
      </c>
      <c r="L1808" s="5">
        <f>ohrm_timesheet_item[[#This Row],[duration]]/60/60</f>
        <v>2</v>
      </c>
    </row>
    <row r="1809" spans="1:12" x14ac:dyDescent="0.3">
      <c r="A1809">
        <v>415</v>
      </c>
      <c r="C1809">
        <v>1844</v>
      </c>
      <c r="D1809" s="1">
        <v>45021</v>
      </c>
      <c r="E1809">
        <v>7200</v>
      </c>
      <c r="F1809">
        <v>7</v>
      </c>
      <c r="G1809">
        <v>14</v>
      </c>
      <c r="H1809">
        <v>65</v>
      </c>
      <c r="I1809" t="str">
        <f>_xlfn.XLOOKUP(ohrm_timesheet_item[[#This Row],[employee_id]],hs_hr_employee[emp_number],hs_hr_employee[Employee Name],"NF",0,1)</f>
        <v>Amol Jalda</v>
      </c>
      <c r="J1809" t="str">
        <f>_xlfn.XLOOKUP(ohrm_timesheet_item[[#This Row],[project_id]],ohrm_project[project_id],ohrm_project[name],"NF",0,1)</f>
        <v>C230101-P1 [AIR INDIA-P4W-IMPL]</v>
      </c>
      <c r="K1809" t="str">
        <f>_xlfn.XLOOKUP(ohrm_timesheet_item[[#This Row],[activity_id]],ohrm_project_activity[activity_id],ohrm_project_activity[name],"NF",0,1)</f>
        <v>Testing</v>
      </c>
      <c r="L1809" s="5">
        <f>ohrm_timesheet_item[[#This Row],[duration]]/60/60</f>
        <v>2</v>
      </c>
    </row>
    <row r="1810" spans="1:12" x14ac:dyDescent="0.3">
      <c r="A1810">
        <v>415</v>
      </c>
      <c r="C1810">
        <v>1845</v>
      </c>
      <c r="D1810" s="1">
        <v>45022</v>
      </c>
      <c r="E1810">
        <v>7200</v>
      </c>
      <c r="F1810">
        <v>7</v>
      </c>
      <c r="G1810">
        <v>14</v>
      </c>
      <c r="H1810">
        <v>65</v>
      </c>
      <c r="I1810" t="str">
        <f>_xlfn.XLOOKUP(ohrm_timesheet_item[[#This Row],[employee_id]],hs_hr_employee[emp_number],hs_hr_employee[Employee Name],"NF",0,1)</f>
        <v>Amol Jalda</v>
      </c>
      <c r="J1810" t="str">
        <f>_xlfn.XLOOKUP(ohrm_timesheet_item[[#This Row],[project_id]],ohrm_project[project_id],ohrm_project[name],"NF",0,1)</f>
        <v>C230101-P1 [AIR INDIA-P4W-IMPL]</v>
      </c>
      <c r="K1810" t="str">
        <f>_xlfn.XLOOKUP(ohrm_timesheet_item[[#This Row],[activity_id]],ohrm_project_activity[activity_id],ohrm_project_activity[name],"NF",0,1)</f>
        <v>Testing</v>
      </c>
      <c r="L1810" s="5">
        <f>ohrm_timesheet_item[[#This Row],[duration]]/60/60</f>
        <v>2</v>
      </c>
    </row>
    <row r="1811" spans="1:12" x14ac:dyDescent="0.3">
      <c r="A1811">
        <v>415</v>
      </c>
      <c r="C1811">
        <v>1846</v>
      </c>
      <c r="D1811" s="1">
        <v>45023</v>
      </c>
      <c r="E1811">
        <v>7200</v>
      </c>
      <c r="F1811">
        <v>7</v>
      </c>
      <c r="G1811">
        <v>14</v>
      </c>
      <c r="H1811">
        <v>65</v>
      </c>
      <c r="I1811" t="str">
        <f>_xlfn.XLOOKUP(ohrm_timesheet_item[[#This Row],[employee_id]],hs_hr_employee[emp_number],hs_hr_employee[Employee Name],"NF",0,1)</f>
        <v>Amol Jalda</v>
      </c>
      <c r="J1811" t="str">
        <f>_xlfn.XLOOKUP(ohrm_timesheet_item[[#This Row],[project_id]],ohrm_project[project_id],ohrm_project[name],"NF",0,1)</f>
        <v>C230101-P1 [AIR INDIA-P4W-IMPL]</v>
      </c>
      <c r="K1811" t="str">
        <f>_xlfn.XLOOKUP(ohrm_timesheet_item[[#This Row],[activity_id]],ohrm_project_activity[activity_id],ohrm_project_activity[name],"NF",0,1)</f>
        <v>Testing</v>
      </c>
      <c r="L1811" s="5">
        <f>ohrm_timesheet_item[[#This Row],[duration]]/60/60</f>
        <v>2</v>
      </c>
    </row>
    <row r="1812" spans="1:12" x14ac:dyDescent="0.3">
      <c r="A1812">
        <v>418</v>
      </c>
      <c r="C1812">
        <v>1847</v>
      </c>
      <c r="D1812" s="1">
        <v>44991</v>
      </c>
      <c r="E1812">
        <v>32400</v>
      </c>
      <c r="F1812">
        <v>7</v>
      </c>
      <c r="G1812">
        <v>7</v>
      </c>
      <c r="H1812">
        <v>59</v>
      </c>
      <c r="I1812" t="str">
        <f>_xlfn.XLOOKUP(ohrm_timesheet_item[[#This Row],[employee_id]],hs_hr_employee[emp_number],hs_hr_employee[Employee Name],"NF",0,1)</f>
        <v>Shekhar Sharma</v>
      </c>
      <c r="J1812" t="str">
        <f>_xlfn.XLOOKUP(ohrm_timesheet_item[[#This Row],[project_id]],ohrm_project[project_id],ohrm_project[name],"NF",0,1)</f>
        <v>C230101-P1 [AIR INDIA-P4W-IMPL]</v>
      </c>
      <c r="K1812" t="str">
        <f>_xlfn.XLOOKUP(ohrm_timesheet_item[[#This Row],[activity_id]],ohrm_project_activity[activity_id],ohrm_project_activity[name],"NF",0,1)</f>
        <v>Change Activity</v>
      </c>
      <c r="L1812" s="5">
        <f>ohrm_timesheet_item[[#This Row],[duration]]/60/60</f>
        <v>9</v>
      </c>
    </row>
    <row r="1813" spans="1:12" x14ac:dyDescent="0.3">
      <c r="A1813">
        <v>418</v>
      </c>
      <c r="C1813">
        <v>1848</v>
      </c>
      <c r="D1813" s="1">
        <v>44992</v>
      </c>
      <c r="E1813">
        <v>32400</v>
      </c>
      <c r="F1813">
        <v>7</v>
      </c>
      <c r="G1813">
        <v>7</v>
      </c>
      <c r="H1813">
        <v>59</v>
      </c>
      <c r="I1813" t="str">
        <f>_xlfn.XLOOKUP(ohrm_timesheet_item[[#This Row],[employee_id]],hs_hr_employee[emp_number],hs_hr_employee[Employee Name],"NF",0,1)</f>
        <v>Shekhar Sharma</v>
      </c>
      <c r="J1813" t="str">
        <f>_xlfn.XLOOKUP(ohrm_timesheet_item[[#This Row],[project_id]],ohrm_project[project_id],ohrm_project[name],"NF",0,1)</f>
        <v>C230101-P1 [AIR INDIA-P4W-IMPL]</v>
      </c>
      <c r="K1813" t="str">
        <f>_xlfn.XLOOKUP(ohrm_timesheet_item[[#This Row],[activity_id]],ohrm_project_activity[activity_id],ohrm_project_activity[name],"NF",0,1)</f>
        <v>Change Activity</v>
      </c>
      <c r="L1813" s="5">
        <f>ohrm_timesheet_item[[#This Row],[duration]]/60/60</f>
        <v>9</v>
      </c>
    </row>
    <row r="1814" spans="1:12" x14ac:dyDescent="0.3">
      <c r="A1814">
        <v>418</v>
      </c>
      <c r="C1814">
        <v>1849</v>
      </c>
      <c r="D1814" s="1">
        <v>44993</v>
      </c>
      <c r="E1814">
        <v>32400</v>
      </c>
      <c r="F1814">
        <v>7</v>
      </c>
      <c r="G1814">
        <v>7</v>
      </c>
      <c r="H1814">
        <v>59</v>
      </c>
      <c r="I1814" t="str">
        <f>_xlfn.XLOOKUP(ohrm_timesheet_item[[#This Row],[employee_id]],hs_hr_employee[emp_number],hs_hr_employee[Employee Name],"NF",0,1)</f>
        <v>Shekhar Sharma</v>
      </c>
      <c r="J1814" t="str">
        <f>_xlfn.XLOOKUP(ohrm_timesheet_item[[#This Row],[project_id]],ohrm_project[project_id],ohrm_project[name],"NF",0,1)</f>
        <v>C230101-P1 [AIR INDIA-P4W-IMPL]</v>
      </c>
      <c r="K1814" t="str">
        <f>_xlfn.XLOOKUP(ohrm_timesheet_item[[#This Row],[activity_id]],ohrm_project_activity[activity_id],ohrm_project_activity[name],"NF",0,1)</f>
        <v>Change Activity</v>
      </c>
      <c r="L1814" s="5">
        <f>ohrm_timesheet_item[[#This Row],[duration]]/60/60</f>
        <v>9</v>
      </c>
    </row>
    <row r="1815" spans="1:12" x14ac:dyDescent="0.3">
      <c r="A1815">
        <v>418</v>
      </c>
      <c r="C1815">
        <v>1850</v>
      </c>
      <c r="D1815" s="1">
        <v>44994</v>
      </c>
      <c r="E1815">
        <v>32400</v>
      </c>
      <c r="F1815">
        <v>7</v>
      </c>
      <c r="G1815">
        <v>7</v>
      </c>
      <c r="H1815">
        <v>59</v>
      </c>
      <c r="I1815" t="str">
        <f>_xlfn.XLOOKUP(ohrm_timesheet_item[[#This Row],[employee_id]],hs_hr_employee[emp_number],hs_hr_employee[Employee Name],"NF",0,1)</f>
        <v>Shekhar Sharma</v>
      </c>
      <c r="J1815" t="str">
        <f>_xlfn.XLOOKUP(ohrm_timesheet_item[[#This Row],[project_id]],ohrm_project[project_id],ohrm_project[name],"NF",0,1)</f>
        <v>C230101-P1 [AIR INDIA-P4W-IMPL]</v>
      </c>
      <c r="K1815" t="str">
        <f>_xlfn.XLOOKUP(ohrm_timesheet_item[[#This Row],[activity_id]],ohrm_project_activity[activity_id],ohrm_project_activity[name],"NF",0,1)</f>
        <v>Change Activity</v>
      </c>
      <c r="L1815" s="5">
        <f>ohrm_timesheet_item[[#This Row],[duration]]/60/60</f>
        <v>9</v>
      </c>
    </row>
    <row r="1816" spans="1:12" x14ac:dyDescent="0.3">
      <c r="A1816">
        <v>418</v>
      </c>
      <c r="C1816">
        <v>1851</v>
      </c>
      <c r="D1816" s="1">
        <v>44995</v>
      </c>
      <c r="E1816">
        <v>32400</v>
      </c>
      <c r="F1816">
        <v>7</v>
      </c>
      <c r="G1816">
        <v>7</v>
      </c>
      <c r="H1816">
        <v>59</v>
      </c>
      <c r="I1816" t="str">
        <f>_xlfn.XLOOKUP(ohrm_timesheet_item[[#This Row],[employee_id]],hs_hr_employee[emp_number],hs_hr_employee[Employee Name],"NF",0,1)</f>
        <v>Shekhar Sharma</v>
      </c>
      <c r="J1816" t="str">
        <f>_xlfn.XLOOKUP(ohrm_timesheet_item[[#This Row],[project_id]],ohrm_project[project_id],ohrm_project[name],"NF",0,1)</f>
        <v>C230101-P1 [AIR INDIA-P4W-IMPL]</v>
      </c>
      <c r="K1816" t="str">
        <f>_xlfn.XLOOKUP(ohrm_timesheet_item[[#This Row],[activity_id]],ohrm_project_activity[activity_id],ohrm_project_activity[name],"NF",0,1)</f>
        <v>Change Activity</v>
      </c>
      <c r="L1816" s="5">
        <f>ohrm_timesheet_item[[#This Row],[duration]]/60/60</f>
        <v>9</v>
      </c>
    </row>
    <row r="1817" spans="1:12" x14ac:dyDescent="0.3">
      <c r="A1817">
        <v>406</v>
      </c>
      <c r="B1817" t="s">
        <v>1009</v>
      </c>
      <c r="C1817">
        <v>1852</v>
      </c>
      <c r="D1817" s="1">
        <v>44999</v>
      </c>
      <c r="E1817">
        <v>14400</v>
      </c>
      <c r="F1817">
        <v>2</v>
      </c>
      <c r="G1817">
        <v>7</v>
      </c>
      <c r="H1817">
        <v>14</v>
      </c>
      <c r="I1817" t="str">
        <f>_xlfn.XLOOKUP(ohrm_timesheet_item[[#This Row],[employee_id]],hs_hr_employee[emp_number],hs_hr_employee[Employee Name],"NF",0,1)</f>
        <v>Shekhar Sharma</v>
      </c>
      <c r="J1817" t="str">
        <f>_xlfn.XLOOKUP(ohrm_timesheet_item[[#This Row],[project_id]],ohrm_project[project_id],ohrm_project[name],"NF",0,1)</f>
        <v>Z210101-TEQMANTRA-ORG</v>
      </c>
      <c r="K1817" t="str">
        <f>_xlfn.XLOOKUP(ohrm_timesheet_item[[#This Row],[activity_id]],ohrm_project_activity[activity_id],ohrm_project_activity[name],"NF",0,1)</f>
        <v>Team Engagement</v>
      </c>
      <c r="L1817" s="5">
        <f>ohrm_timesheet_item[[#This Row],[duration]]/60/60</f>
        <v>4</v>
      </c>
    </row>
    <row r="1818" spans="1:12" x14ac:dyDescent="0.3">
      <c r="A1818">
        <v>406</v>
      </c>
      <c r="C1818">
        <v>1853</v>
      </c>
      <c r="D1818" s="1">
        <v>44998</v>
      </c>
      <c r="E1818">
        <v>3600</v>
      </c>
      <c r="F1818">
        <v>7</v>
      </c>
      <c r="G1818">
        <v>7</v>
      </c>
      <c r="H1818">
        <v>61</v>
      </c>
      <c r="I1818" t="str">
        <f>_xlfn.XLOOKUP(ohrm_timesheet_item[[#This Row],[employee_id]],hs_hr_employee[emp_number],hs_hr_employee[Employee Name],"NF",0,1)</f>
        <v>Shekhar Sharma</v>
      </c>
      <c r="J1818" t="str">
        <f>_xlfn.XLOOKUP(ohrm_timesheet_item[[#This Row],[project_id]],ohrm_project[project_id],ohrm_project[name],"NF",0,1)</f>
        <v>C230101-P1 [AIR INDIA-P4W-IMPL]</v>
      </c>
      <c r="K1818" t="str">
        <f>_xlfn.XLOOKUP(ohrm_timesheet_item[[#This Row],[activity_id]],ohrm_project_activity[activity_id],ohrm_project_activity[name],"NF",0,1)</f>
        <v>Design</v>
      </c>
      <c r="L1818" s="5">
        <f>ohrm_timesheet_item[[#This Row],[duration]]/60/60</f>
        <v>1</v>
      </c>
    </row>
    <row r="1819" spans="1:12" x14ac:dyDescent="0.3">
      <c r="A1819">
        <v>406</v>
      </c>
      <c r="C1819">
        <v>1854</v>
      </c>
      <c r="D1819" s="1">
        <v>44999</v>
      </c>
      <c r="E1819">
        <v>0</v>
      </c>
      <c r="F1819">
        <v>7</v>
      </c>
      <c r="G1819">
        <v>7</v>
      </c>
      <c r="H1819">
        <v>61</v>
      </c>
      <c r="I1819" t="str">
        <f>_xlfn.XLOOKUP(ohrm_timesheet_item[[#This Row],[employee_id]],hs_hr_employee[emp_number],hs_hr_employee[Employee Name],"NF",0,1)</f>
        <v>Shekhar Sharma</v>
      </c>
      <c r="J1819" t="str">
        <f>_xlfn.XLOOKUP(ohrm_timesheet_item[[#This Row],[project_id]],ohrm_project[project_id],ohrm_project[name],"NF",0,1)</f>
        <v>C230101-P1 [AIR INDIA-P4W-IMPL]</v>
      </c>
      <c r="K1819" t="str">
        <f>_xlfn.XLOOKUP(ohrm_timesheet_item[[#This Row],[activity_id]],ohrm_project_activity[activity_id],ohrm_project_activity[name],"NF",0,1)</f>
        <v>Design</v>
      </c>
      <c r="L1819" s="5">
        <f>ohrm_timesheet_item[[#This Row],[duration]]/60/60</f>
        <v>0</v>
      </c>
    </row>
    <row r="1820" spans="1:12" x14ac:dyDescent="0.3">
      <c r="A1820">
        <v>406</v>
      </c>
      <c r="C1820">
        <v>1855</v>
      </c>
      <c r="D1820" s="1">
        <v>45000</v>
      </c>
      <c r="E1820">
        <v>3600</v>
      </c>
      <c r="F1820">
        <v>7</v>
      </c>
      <c r="G1820">
        <v>7</v>
      </c>
      <c r="H1820">
        <v>61</v>
      </c>
      <c r="I1820" t="str">
        <f>_xlfn.XLOOKUP(ohrm_timesheet_item[[#This Row],[employee_id]],hs_hr_employee[emp_number],hs_hr_employee[Employee Name],"NF",0,1)</f>
        <v>Shekhar Sharma</v>
      </c>
      <c r="J1820" t="str">
        <f>_xlfn.XLOOKUP(ohrm_timesheet_item[[#This Row],[project_id]],ohrm_project[project_id],ohrm_project[name],"NF",0,1)</f>
        <v>C230101-P1 [AIR INDIA-P4W-IMPL]</v>
      </c>
      <c r="K1820" t="str">
        <f>_xlfn.XLOOKUP(ohrm_timesheet_item[[#This Row],[activity_id]],ohrm_project_activity[activity_id],ohrm_project_activity[name],"NF",0,1)</f>
        <v>Design</v>
      </c>
      <c r="L1820" s="5">
        <f>ohrm_timesheet_item[[#This Row],[duration]]/60/60</f>
        <v>1</v>
      </c>
    </row>
    <row r="1821" spans="1:12" x14ac:dyDescent="0.3">
      <c r="A1821">
        <v>406</v>
      </c>
      <c r="C1821">
        <v>1856</v>
      </c>
      <c r="D1821" s="1">
        <v>45001</v>
      </c>
      <c r="E1821">
        <v>3600</v>
      </c>
      <c r="F1821">
        <v>7</v>
      </c>
      <c r="G1821">
        <v>7</v>
      </c>
      <c r="H1821">
        <v>61</v>
      </c>
      <c r="I1821" t="str">
        <f>_xlfn.XLOOKUP(ohrm_timesheet_item[[#This Row],[employee_id]],hs_hr_employee[emp_number],hs_hr_employee[Employee Name],"NF",0,1)</f>
        <v>Shekhar Sharma</v>
      </c>
      <c r="J1821" t="str">
        <f>_xlfn.XLOOKUP(ohrm_timesheet_item[[#This Row],[project_id]],ohrm_project[project_id],ohrm_project[name],"NF",0,1)</f>
        <v>C230101-P1 [AIR INDIA-P4W-IMPL]</v>
      </c>
      <c r="K1821" t="str">
        <f>_xlfn.XLOOKUP(ohrm_timesheet_item[[#This Row],[activity_id]],ohrm_project_activity[activity_id],ohrm_project_activity[name],"NF",0,1)</f>
        <v>Design</v>
      </c>
      <c r="L1821" s="5">
        <f>ohrm_timesheet_item[[#This Row],[duration]]/60/60</f>
        <v>1</v>
      </c>
    </row>
    <row r="1822" spans="1:12" x14ac:dyDescent="0.3">
      <c r="A1822">
        <v>406</v>
      </c>
      <c r="C1822">
        <v>1857</v>
      </c>
      <c r="D1822" s="1">
        <v>45002</v>
      </c>
      <c r="E1822">
        <v>3600</v>
      </c>
      <c r="F1822">
        <v>7</v>
      </c>
      <c r="G1822">
        <v>7</v>
      </c>
      <c r="H1822">
        <v>61</v>
      </c>
      <c r="I1822" t="str">
        <f>_xlfn.XLOOKUP(ohrm_timesheet_item[[#This Row],[employee_id]],hs_hr_employee[emp_number],hs_hr_employee[Employee Name],"NF",0,1)</f>
        <v>Shekhar Sharma</v>
      </c>
      <c r="J1822" t="str">
        <f>_xlfn.XLOOKUP(ohrm_timesheet_item[[#This Row],[project_id]],ohrm_project[project_id],ohrm_project[name],"NF",0,1)</f>
        <v>C230101-P1 [AIR INDIA-P4W-IMPL]</v>
      </c>
      <c r="K1822" t="str">
        <f>_xlfn.XLOOKUP(ohrm_timesheet_item[[#This Row],[activity_id]],ohrm_project_activity[activity_id],ohrm_project_activity[name],"NF",0,1)</f>
        <v>Design</v>
      </c>
      <c r="L1822" s="5">
        <f>ohrm_timesheet_item[[#This Row],[duration]]/60/60</f>
        <v>1</v>
      </c>
    </row>
    <row r="1823" spans="1:12" x14ac:dyDescent="0.3">
      <c r="A1823">
        <v>406</v>
      </c>
      <c r="C1823">
        <v>1858</v>
      </c>
      <c r="D1823" s="1">
        <v>45002</v>
      </c>
      <c r="E1823">
        <v>28800</v>
      </c>
      <c r="F1823">
        <v>2</v>
      </c>
      <c r="G1823">
        <v>7</v>
      </c>
      <c r="H1823">
        <v>14</v>
      </c>
      <c r="I1823" t="str">
        <f>_xlfn.XLOOKUP(ohrm_timesheet_item[[#This Row],[employee_id]],hs_hr_employee[emp_number],hs_hr_employee[Employee Name],"NF",0,1)</f>
        <v>Shekhar Sharma</v>
      </c>
      <c r="J1823" t="str">
        <f>_xlfn.XLOOKUP(ohrm_timesheet_item[[#This Row],[project_id]],ohrm_project[project_id],ohrm_project[name],"NF",0,1)</f>
        <v>Z210101-TEQMANTRA-ORG</v>
      </c>
      <c r="K1823" t="str">
        <f>_xlfn.XLOOKUP(ohrm_timesheet_item[[#This Row],[activity_id]],ohrm_project_activity[activity_id],ohrm_project_activity[name],"NF",0,1)</f>
        <v>Team Engagement</v>
      </c>
      <c r="L1823" s="5">
        <f>ohrm_timesheet_item[[#This Row],[duration]]/60/60</f>
        <v>8</v>
      </c>
    </row>
    <row r="1824" spans="1:12" x14ac:dyDescent="0.3">
      <c r="A1824">
        <v>406</v>
      </c>
      <c r="C1824">
        <v>1859</v>
      </c>
      <c r="D1824" s="1">
        <v>45001</v>
      </c>
      <c r="E1824">
        <v>28800</v>
      </c>
      <c r="F1824">
        <v>2</v>
      </c>
      <c r="G1824">
        <v>7</v>
      </c>
      <c r="H1824">
        <v>14</v>
      </c>
      <c r="I1824" t="str">
        <f>_xlfn.XLOOKUP(ohrm_timesheet_item[[#This Row],[employee_id]],hs_hr_employee[emp_number],hs_hr_employee[Employee Name],"NF",0,1)</f>
        <v>Shekhar Sharma</v>
      </c>
      <c r="J1824" t="str">
        <f>_xlfn.XLOOKUP(ohrm_timesheet_item[[#This Row],[project_id]],ohrm_project[project_id],ohrm_project[name],"NF",0,1)</f>
        <v>Z210101-TEQMANTRA-ORG</v>
      </c>
      <c r="K1824" t="str">
        <f>_xlfn.XLOOKUP(ohrm_timesheet_item[[#This Row],[activity_id]],ohrm_project_activity[activity_id],ohrm_project_activity[name],"NF",0,1)</f>
        <v>Team Engagement</v>
      </c>
      <c r="L1824" s="5">
        <f>ohrm_timesheet_item[[#This Row],[duration]]/60/60</f>
        <v>8</v>
      </c>
    </row>
    <row r="1825" spans="1:12" x14ac:dyDescent="0.3">
      <c r="A1825">
        <v>406</v>
      </c>
      <c r="C1825">
        <v>1860</v>
      </c>
      <c r="D1825" s="1">
        <v>45000</v>
      </c>
      <c r="E1825">
        <v>28800</v>
      </c>
      <c r="F1825">
        <v>2</v>
      </c>
      <c r="G1825">
        <v>7</v>
      </c>
      <c r="H1825">
        <v>14</v>
      </c>
      <c r="I1825" t="str">
        <f>_xlfn.XLOOKUP(ohrm_timesheet_item[[#This Row],[employee_id]],hs_hr_employee[emp_number],hs_hr_employee[Employee Name],"NF",0,1)</f>
        <v>Shekhar Sharma</v>
      </c>
      <c r="J1825" t="str">
        <f>_xlfn.XLOOKUP(ohrm_timesheet_item[[#This Row],[project_id]],ohrm_project[project_id],ohrm_project[name],"NF",0,1)</f>
        <v>Z210101-TEQMANTRA-ORG</v>
      </c>
      <c r="K1825" t="str">
        <f>_xlfn.XLOOKUP(ohrm_timesheet_item[[#This Row],[activity_id]],ohrm_project_activity[activity_id],ohrm_project_activity[name],"NF",0,1)</f>
        <v>Team Engagement</v>
      </c>
      <c r="L1825" s="5">
        <f>ohrm_timesheet_item[[#This Row],[duration]]/60/60</f>
        <v>8</v>
      </c>
    </row>
    <row r="1826" spans="1:12" x14ac:dyDescent="0.3">
      <c r="A1826">
        <v>406</v>
      </c>
      <c r="C1826">
        <v>1861</v>
      </c>
      <c r="D1826" s="1">
        <v>44998</v>
      </c>
      <c r="E1826">
        <v>28800</v>
      </c>
      <c r="F1826">
        <v>2</v>
      </c>
      <c r="G1826">
        <v>7</v>
      </c>
      <c r="H1826">
        <v>14</v>
      </c>
      <c r="I1826" t="str">
        <f>_xlfn.XLOOKUP(ohrm_timesheet_item[[#This Row],[employee_id]],hs_hr_employee[emp_number],hs_hr_employee[Employee Name],"NF",0,1)</f>
        <v>Shekhar Sharma</v>
      </c>
      <c r="J1826" t="str">
        <f>_xlfn.XLOOKUP(ohrm_timesheet_item[[#This Row],[project_id]],ohrm_project[project_id],ohrm_project[name],"NF",0,1)</f>
        <v>Z210101-TEQMANTRA-ORG</v>
      </c>
      <c r="K1826" t="str">
        <f>_xlfn.XLOOKUP(ohrm_timesheet_item[[#This Row],[activity_id]],ohrm_project_activity[activity_id],ohrm_project_activity[name],"NF",0,1)</f>
        <v>Team Engagement</v>
      </c>
      <c r="L1826" s="5">
        <f>ohrm_timesheet_item[[#This Row],[duration]]/60/60</f>
        <v>8</v>
      </c>
    </row>
    <row r="1827" spans="1:12" x14ac:dyDescent="0.3">
      <c r="A1827">
        <v>409</v>
      </c>
      <c r="C1827">
        <v>1862</v>
      </c>
      <c r="D1827" s="1">
        <v>45005</v>
      </c>
      <c r="E1827">
        <v>32400</v>
      </c>
      <c r="F1827">
        <v>2</v>
      </c>
      <c r="G1827">
        <v>7</v>
      </c>
      <c r="H1827">
        <v>11</v>
      </c>
      <c r="I1827" t="str">
        <f>_xlfn.XLOOKUP(ohrm_timesheet_item[[#This Row],[employee_id]],hs_hr_employee[emp_number],hs_hr_employee[Employee Name],"NF",0,1)</f>
        <v>Shekhar Sharma</v>
      </c>
      <c r="J1827" t="str">
        <f>_xlfn.XLOOKUP(ohrm_timesheet_item[[#This Row],[project_id]],ohrm_project[project_id],ohrm_project[name],"NF",0,1)</f>
        <v>Z210101-TEQMANTRA-ORG</v>
      </c>
      <c r="K1827" t="str">
        <f>_xlfn.XLOOKUP(ohrm_timesheet_item[[#This Row],[activity_id]],ohrm_project_activity[activity_id],ohrm_project_activity[name],"NF",0,1)</f>
        <v>Training</v>
      </c>
      <c r="L1827" s="5">
        <f>ohrm_timesheet_item[[#This Row],[duration]]/60/60</f>
        <v>9</v>
      </c>
    </row>
    <row r="1828" spans="1:12" x14ac:dyDescent="0.3">
      <c r="A1828">
        <v>409</v>
      </c>
      <c r="C1828">
        <v>1863</v>
      </c>
      <c r="D1828" s="1">
        <v>45006</v>
      </c>
      <c r="E1828">
        <v>32400</v>
      </c>
      <c r="F1828">
        <v>2</v>
      </c>
      <c r="G1828">
        <v>7</v>
      </c>
      <c r="H1828">
        <v>11</v>
      </c>
      <c r="I1828" t="str">
        <f>_xlfn.XLOOKUP(ohrm_timesheet_item[[#This Row],[employee_id]],hs_hr_employee[emp_number],hs_hr_employee[Employee Name],"NF",0,1)</f>
        <v>Shekhar Sharma</v>
      </c>
      <c r="J1828" t="str">
        <f>_xlfn.XLOOKUP(ohrm_timesheet_item[[#This Row],[project_id]],ohrm_project[project_id],ohrm_project[name],"NF",0,1)</f>
        <v>Z210101-TEQMANTRA-ORG</v>
      </c>
      <c r="K1828" t="str">
        <f>_xlfn.XLOOKUP(ohrm_timesheet_item[[#This Row],[activity_id]],ohrm_project_activity[activity_id],ohrm_project_activity[name],"NF",0,1)</f>
        <v>Training</v>
      </c>
      <c r="L1828" s="5">
        <f>ohrm_timesheet_item[[#This Row],[duration]]/60/60</f>
        <v>9</v>
      </c>
    </row>
    <row r="1829" spans="1:12" x14ac:dyDescent="0.3">
      <c r="A1829">
        <v>409</v>
      </c>
      <c r="C1829">
        <v>1864</v>
      </c>
      <c r="D1829" s="1">
        <v>45007</v>
      </c>
      <c r="E1829">
        <v>32400</v>
      </c>
      <c r="F1829">
        <v>2</v>
      </c>
      <c r="G1829">
        <v>7</v>
      </c>
      <c r="H1829">
        <v>11</v>
      </c>
      <c r="I1829" t="str">
        <f>_xlfn.XLOOKUP(ohrm_timesheet_item[[#This Row],[employee_id]],hs_hr_employee[emp_number],hs_hr_employee[Employee Name],"NF",0,1)</f>
        <v>Shekhar Sharma</v>
      </c>
      <c r="J1829" t="str">
        <f>_xlfn.XLOOKUP(ohrm_timesheet_item[[#This Row],[project_id]],ohrm_project[project_id],ohrm_project[name],"NF",0,1)</f>
        <v>Z210101-TEQMANTRA-ORG</v>
      </c>
      <c r="K1829" t="str">
        <f>_xlfn.XLOOKUP(ohrm_timesheet_item[[#This Row],[activity_id]],ohrm_project_activity[activity_id],ohrm_project_activity[name],"NF",0,1)</f>
        <v>Training</v>
      </c>
      <c r="L1829" s="5">
        <f>ohrm_timesheet_item[[#This Row],[duration]]/60/60</f>
        <v>9</v>
      </c>
    </row>
    <row r="1830" spans="1:12" x14ac:dyDescent="0.3">
      <c r="A1830">
        <v>409</v>
      </c>
      <c r="C1830">
        <v>1865</v>
      </c>
      <c r="D1830" s="1">
        <v>45008</v>
      </c>
      <c r="E1830">
        <v>32400</v>
      </c>
      <c r="F1830">
        <v>2</v>
      </c>
      <c r="G1830">
        <v>7</v>
      </c>
      <c r="H1830">
        <v>11</v>
      </c>
      <c r="I1830" t="str">
        <f>_xlfn.XLOOKUP(ohrm_timesheet_item[[#This Row],[employee_id]],hs_hr_employee[emp_number],hs_hr_employee[Employee Name],"NF",0,1)</f>
        <v>Shekhar Sharma</v>
      </c>
      <c r="J1830" t="str">
        <f>_xlfn.XLOOKUP(ohrm_timesheet_item[[#This Row],[project_id]],ohrm_project[project_id],ohrm_project[name],"NF",0,1)</f>
        <v>Z210101-TEQMANTRA-ORG</v>
      </c>
      <c r="K1830" t="str">
        <f>_xlfn.XLOOKUP(ohrm_timesheet_item[[#This Row],[activity_id]],ohrm_project_activity[activity_id],ohrm_project_activity[name],"NF",0,1)</f>
        <v>Training</v>
      </c>
      <c r="L1830" s="5">
        <f>ohrm_timesheet_item[[#This Row],[duration]]/60/60</f>
        <v>9</v>
      </c>
    </row>
    <row r="1831" spans="1:12" x14ac:dyDescent="0.3">
      <c r="A1831">
        <v>409</v>
      </c>
      <c r="C1831">
        <v>1866</v>
      </c>
      <c r="D1831" s="1">
        <v>45009</v>
      </c>
      <c r="E1831">
        <v>32400</v>
      </c>
      <c r="F1831">
        <v>2</v>
      </c>
      <c r="G1831">
        <v>7</v>
      </c>
      <c r="H1831">
        <v>11</v>
      </c>
      <c r="I1831" t="str">
        <f>_xlfn.XLOOKUP(ohrm_timesheet_item[[#This Row],[employee_id]],hs_hr_employee[emp_number],hs_hr_employee[Employee Name],"NF",0,1)</f>
        <v>Shekhar Sharma</v>
      </c>
      <c r="J1831" t="str">
        <f>_xlfn.XLOOKUP(ohrm_timesheet_item[[#This Row],[project_id]],ohrm_project[project_id],ohrm_project[name],"NF",0,1)</f>
        <v>Z210101-TEQMANTRA-ORG</v>
      </c>
      <c r="K1831" t="str">
        <f>_xlfn.XLOOKUP(ohrm_timesheet_item[[#This Row],[activity_id]],ohrm_project_activity[activity_id],ohrm_project_activity[name],"NF",0,1)</f>
        <v>Training</v>
      </c>
      <c r="L1831" s="5">
        <f>ohrm_timesheet_item[[#This Row],[duration]]/60/60</f>
        <v>9</v>
      </c>
    </row>
    <row r="1832" spans="1:12" x14ac:dyDescent="0.3">
      <c r="A1832">
        <v>419</v>
      </c>
      <c r="B1832" t="s">
        <v>1010</v>
      </c>
      <c r="C1832">
        <v>1867</v>
      </c>
      <c r="D1832" s="1">
        <v>45012</v>
      </c>
      <c r="E1832">
        <v>32400</v>
      </c>
      <c r="F1832">
        <v>2</v>
      </c>
      <c r="G1832">
        <v>7</v>
      </c>
      <c r="H1832">
        <v>11</v>
      </c>
      <c r="I1832" t="str">
        <f>_xlfn.XLOOKUP(ohrm_timesheet_item[[#This Row],[employee_id]],hs_hr_employee[emp_number],hs_hr_employee[Employee Name],"NF",0,1)</f>
        <v>Shekhar Sharma</v>
      </c>
      <c r="J1832" t="str">
        <f>_xlfn.XLOOKUP(ohrm_timesheet_item[[#This Row],[project_id]],ohrm_project[project_id],ohrm_project[name],"NF",0,1)</f>
        <v>Z210101-TEQMANTRA-ORG</v>
      </c>
      <c r="K1832" t="str">
        <f>_xlfn.XLOOKUP(ohrm_timesheet_item[[#This Row],[activity_id]],ohrm_project_activity[activity_id],ohrm_project_activity[name],"NF",0,1)</f>
        <v>Training</v>
      </c>
      <c r="L1832" s="5">
        <f>ohrm_timesheet_item[[#This Row],[duration]]/60/60</f>
        <v>9</v>
      </c>
    </row>
    <row r="1833" spans="1:12" x14ac:dyDescent="0.3">
      <c r="A1833">
        <v>419</v>
      </c>
      <c r="C1833">
        <v>1868</v>
      </c>
      <c r="D1833" s="1">
        <v>45013</v>
      </c>
      <c r="E1833">
        <v>32400</v>
      </c>
      <c r="F1833">
        <v>2</v>
      </c>
      <c r="G1833">
        <v>7</v>
      </c>
      <c r="H1833">
        <v>11</v>
      </c>
      <c r="I1833" t="str">
        <f>_xlfn.XLOOKUP(ohrm_timesheet_item[[#This Row],[employee_id]],hs_hr_employee[emp_number],hs_hr_employee[Employee Name],"NF",0,1)</f>
        <v>Shekhar Sharma</v>
      </c>
      <c r="J1833" t="str">
        <f>_xlfn.XLOOKUP(ohrm_timesheet_item[[#This Row],[project_id]],ohrm_project[project_id],ohrm_project[name],"NF",0,1)</f>
        <v>Z210101-TEQMANTRA-ORG</v>
      </c>
      <c r="K1833" t="str">
        <f>_xlfn.XLOOKUP(ohrm_timesheet_item[[#This Row],[activity_id]],ohrm_project_activity[activity_id],ohrm_project_activity[name],"NF",0,1)</f>
        <v>Training</v>
      </c>
      <c r="L1833" s="5">
        <f>ohrm_timesheet_item[[#This Row],[duration]]/60/60</f>
        <v>9</v>
      </c>
    </row>
    <row r="1834" spans="1:12" x14ac:dyDescent="0.3">
      <c r="A1834">
        <v>419</v>
      </c>
      <c r="C1834">
        <v>1869</v>
      </c>
      <c r="D1834" s="1">
        <v>45014</v>
      </c>
      <c r="E1834">
        <v>32400</v>
      </c>
      <c r="F1834">
        <v>2</v>
      </c>
      <c r="G1834">
        <v>7</v>
      </c>
      <c r="H1834">
        <v>11</v>
      </c>
      <c r="I1834" t="str">
        <f>_xlfn.XLOOKUP(ohrm_timesheet_item[[#This Row],[employee_id]],hs_hr_employee[emp_number],hs_hr_employee[Employee Name],"NF",0,1)</f>
        <v>Shekhar Sharma</v>
      </c>
      <c r="J1834" t="str">
        <f>_xlfn.XLOOKUP(ohrm_timesheet_item[[#This Row],[project_id]],ohrm_project[project_id],ohrm_project[name],"NF",0,1)</f>
        <v>Z210101-TEQMANTRA-ORG</v>
      </c>
      <c r="K1834" t="str">
        <f>_xlfn.XLOOKUP(ohrm_timesheet_item[[#This Row],[activity_id]],ohrm_project_activity[activity_id],ohrm_project_activity[name],"NF",0,1)</f>
        <v>Training</v>
      </c>
      <c r="L1834" s="5">
        <f>ohrm_timesheet_item[[#This Row],[duration]]/60/60</f>
        <v>9</v>
      </c>
    </row>
    <row r="1835" spans="1:12" x14ac:dyDescent="0.3">
      <c r="A1835">
        <v>419</v>
      </c>
      <c r="C1835">
        <v>1870</v>
      </c>
      <c r="D1835" s="1">
        <v>45015</v>
      </c>
      <c r="E1835">
        <v>32400</v>
      </c>
      <c r="F1835">
        <v>2</v>
      </c>
      <c r="G1835">
        <v>7</v>
      </c>
      <c r="H1835">
        <v>11</v>
      </c>
      <c r="I1835" t="str">
        <f>_xlfn.XLOOKUP(ohrm_timesheet_item[[#This Row],[employee_id]],hs_hr_employee[emp_number],hs_hr_employee[Employee Name],"NF",0,1)</f>
        <v>Shekhar Sharma</v>
      </c>
      <c r="J1835" t="str">
        <f>_xlfn.XLOOKUP(ohrm_timesheet_item[[#This Row],[project_id]],ohrm_project[project_id],ohrm_project[name],"NF",0,1)</f>
        <v>Z210101-TEQMANTRA-ORG</v>
      </c>
      <c r="K1835" t="str">
        <f>_xlfn.XLOOKUP(ohrm_timesheet_item[[#This Row],[activity_id]],ohrm_project_activity[activity_id],ohrm_project_activity[name],"NF",0,1)</f>
        <v>Training</v>
      </c>
      <c r="L1835" s="5">
        <f>ohrm_timesheet_item[[#This Row],[duration]]/60/60</f>
        <v>9</v>
      </c>
    </row>
    <row r="1836" spans="1:12" x14ac:dyDescent="0.3">
      <c r="A1836">
        <v>419</v>
      </c>
      <c r="C1836">
        <v>1871</v>
      </c>
      <c r="D1836" s="1">
        <v>45016</v>
      </c>
      <c r="E1836">
        <v>32400</v>
      </c>
      <c r="F1836">
        <v>2</v>
      </c>
      <c r="G1836">
        <v>7</v>
      </c>
      <c r="H1836">
        <v>11</v>
      </c>
      <c r="I1836" t="str">
        <f>_xlfn.XLOOKUP(ohrm_timesheet_item[[#This Row],[employee_id]],hs_hr_employee[emp_number],hs_hr_employee[Employee Name],"NF",0,1)</f>
        <v>Shekhar Sharma</v>
      </c>
      <c r="J1836" t="str">
        <f>_xlfn.XLOOKUP(ohrm_timesheet_item[[#This Row],[project_id]],ohrm_project[project_id],ohrm_project[name],"NF",0,1)</f>
        <v>Z210101-TEQMANTRA-ORG</v>
      </c>
      <c r="K1836" t="str">
        <f>_xlfn.XLOOKUP(ohrm_timesheet_item[[#This Row],[activity_id]],ohrm_project_activity[activity_id],ohrm_project_activity[name],"NF",0,1)</f>
        <v>Training</v>
      </c>
      <c r="L1836" s="5">
        <f>ohrm_timesheet_item[[#This Row],[duration]]/60/60</f>
        <v>9</v>
      </c>
    </row>
    <row r="1837" spans="1:12" x14ac:dyDescent="0.3">
      <c r="A1837">
        <v>421</v>
      </c>
      <c r="C1837">
        <v>1879</v>
      </c>
      <c r="D1837" s="1">
        <v>44991</v>
      </c>
      <c r="E1837">
        <v>32400</v>
      </c>
      <c r="F1837">
        <v>1</v>
      </c>
      <c r="G1837">
        <v>100000</v>
      </c>
      <c r="H1837">
        <v>2</v>
      </c>
      <c r="I1837" t="str">
        <f>_xlfn.XLOOKUP(ohrm_timesheet_item[[#This Row],[employee_id]],hs_hr_employee[emp_number],hs_hr_employee[Employee Name],"NF",0,1)</f>
        <v>x_Saurabh Shrivastava</v>
      </c>
      <c r="J1837" t="str">
        <f>_xlfn.XLOOKUP(ohrm_timesheet_item[[#This Row],[project_id]],ohrm_project[project_id],ohrm_project[name],"NF",0,1)</f>
        <v>C210701-P1 [AMERICANA-Phase1]</v>
      </c>
      <c r="K1837" t="str">
        <f>_xlfn.XLOOKUP(ohrm_timesheet_item[[#This Row],[activity_id]],ohrm_project_activity[activity_id],ohrm_project_activity[name],"NF",0,1)</f>
        <v>Development</v>
      </c>
      <c r="L1837" s="5">
        <f>ohrm_timesheet_item[[#This Row],[duration]]/60/60</f>
        <v>9</v>
      </c>
    </row>
    <row r="1838" spans="1:12" x14ac:dyDescent="0.3">
      <c r="A1838">
        <v>421</v>
      </c>
      <c r="C1838">
        <v>1880</v>
      </c>
      <c r="D1838" s="1">
        <v>44992</v>
      </c>
      <c r="E1838">
        <v>32400</v>
      </c>
      <c r="F1838">
        <v>1</v>
      </c>
      <c r="G1838">
        <v>100000</v>
      </c>
      <c r="H1838">
        <v>2</v>
      </c>
      <c r="I1838" t="str">
        <f>_xlfn.XLOOKUP(ohrm_timesheet_item[[#This Row],[employee_id]],hs_hr_employee[emp_number],hs_hr_employee[Employee Name],"NF",0,1)</f>
        <v>x_Saurabh Shrivastava</v>
      </c>
      <c r="J1838" t="str">
        <f>_xlfn.XLOOKUP(ohrm_timesheet_item[[#This Row],[project_id]],ohrm_project[project_id],ohrm_project[name],"NF",0,1)</f>
        <v>C210701-P1 [AMERICANA-Phase1]</v>
      </c>
      <c r="K1838" t="str">
        <f>_xlfn.XLOOKUP(ohrm_timesheet_item[[#This Row],[activity_id]],ohrm_project_activity[activity_id],ohrm_project_activity[name],"NF",0,1)</f>
        <v>Development</v>
      </c>
      <c r="L1838" s="5">
        <f>ohrm_timesheet_item[[#This Row],[duration]]/60/60</f>
        <v>9</v>
      </c>
    </row>
    <row r="1839" spans="1:12" x14ac:dyDescent="0.3">
      <c r="A1839">
        <v>421</v>
      </c>
      <c r="C1839">
        <v>1881</v>
      </c>
      <c r="D1839" s="1">
        <v>44993</v>
      </c>
      <c r="E1839">
        <v>32400</v>
      </c>
      <c r="F1839">
        <v>1</v>
      </c>
      <c r="G1839">
        <v>100000</v>
      </c>
      <c r="H1839">
        <v>2</v>
      </c>
      <c r="I1839" t="str">
        <f>_xlfn.XLOOKUP(ohrm_timesheet_item[[#This Row],[employee_id]],hs_hr_employee[emp_number],hs_hr_employee[Employee Name],"NF",0,1)</f>
        <v>x_Saurabh Shrivastava</v>
      </c>
      <c r="J1839" t="str">
        <f>_xlfn.XLOOKUP(ohrm_timesheet_item[[#This Row],[project_id]],ohrm_project[project_id],ohrm_project[name],"NF",0,1)</f>
        <v>C210701-P1 [AMERICANA-Phase1]</v>
      </c>
      <c r="K1839" t="str">
        <f>_xlfn.XLOOKUP(ohrm_timesheet_item[[#This Row],[activity_id]],ohrm_project_activity[activity_id],ohrm_project_activity[name],"NF",0,1)</f>
        <v>Development</v>
      </c>
      <c r="L1839" s="5">
        <f>ohrm_timesheet_item[[#This Row],[duration]]/60/60</f>
        <v>9</v>
      </c>
    </row>
    <row r="1840" spans="1:12" x14ac:dyDescent="0.3">
      <c r="A1840">
        <v>421</v>
      </c>
      <c r="C1840">
        <v>1882</v>
      </c>
      <c r="D1840" s="1">
        <v>44994</v>
      </c>
      <c r="E1840">
        <v>32400</v>
      </c>
      <c r="F1840">
        <v>1</v>
      </c>
      <c r="G1840">
        <v>100000</v>
      </c>
      <c r="H1840">
        <v>2</v>
      </c>
      <c r="I1840" t="str">
        <f>_xlfn.XLOOKUP(ohrm_timesheet_item[[#This Row],[employee_id]],hs_hr_employee[emp_number],hs_hr_employee[Employee Name],"NF",0,1)</f>
        <v>x_Saurabh Shrivastava</v>
      </c>
      <c r="J1840" t="str">
        <f>_xlfn.XLOOKUP(ohrm_timesheet_item[[#This Row],[project_id]],ohrm_project[project_id],ohrm_project[name],"NF",0,1)</f>
        <v>C210701-P1 [AMERICANA-Phase1]</v>
      </c>
      <c r="K1840" t="str">
        <f>_xlfn.XLOOKUP(ohrm_timesheet_item[[#This Row],[activity_id]],ohrm_project_activity[activity_id],ohrm_project_activity[name],"NF",0,1)</f>
        <v>Development</v>
      </c>
      <c r="L1840" s="5">
        <f>ohrm_timesheet_item[[#This Row],[duration]]/60/60</f>
        <v>9</v>
      </c>
    </row>
    <row r="1841" spans="1:12" x14ac:dyDescent="0.3">
      <c r="A1841">
        <v>421</v>
      </c>
      <c r="C1841">
        <v>1883</v>
      </c>
      <c r="D1841" s="1">
        <v>44995</v>
      </c>
      <c r="E1841">
        <v>32400</v>
      </c>
      <c r="F1841">
        <v>1</v>
      </c>
      <c r="G1841">
        <v>100000</v>
      </c>
      <c r="H1841">
        <v>2</v>
      </c>
      <c r="I1841" t="str">
        <f>_xlfn.XLOOKUP(ohrm_timesheet_item[[#This Row],[employee_id]],hs_hr_employee[emp_number],hs_hr_employee[Employee Name],"NF",0,1)</f>
        <v>x_Saurabh Shrivastava</v>
      </c>
      <c r="J1841" t="str">
        <f>_xlfn.XLOOKUP(ohrm_timesheet_item[[#This Row],[project_id]],ohrm_project[project_id],ohrm_project[name],"NF",0,1)</f>
        <v>C210701-P1 [AMERICANA-Phase1]</v>
      </c>
      <c r="K1841" t="str">
        <f>_xlfn.XLOOKUP(ohrm_timesheet_item[[#This Row],[activity_id]],ohrm_project_activity[activity_id],ohrm_project_activity[name],"NF",0,1)</f>
        <v>Development</v>
      </c>
      <c r="L1841" s="5">
        <f>ohrm_timesheet_item[[#This Row],[duration]]/60/60</f>
        <v>9</v>
      </c>
    </row>
    <row r="1842" spans="1:12" x14ac:dyDescent="0.3">
      <c r="A1842">
        <v>407</v>
      </c>
      <c r="C1842">
        <v>1890</v>
      </c>
      <c r="D1842" s="1">
        <v>44998</v>
      </c>
      <c r="E1842">
        <v>32400</v>
      </c>
      <c r="F1842">
        <v>1</v>
      </c>
      <c r="G1842">
        <v>100000</v>
      </c>
      <c r="H1842">
        <v>2</v>
      </c>
      <c r="I1842" t="str">
        <f>_xlfn.XLOOKUP(ohrm_timesheet_item[[#This Row],[employee_id]],hs_hr_employee[emp_number],hs_hr_employee[Employee Name],"NF",0,1)</f>
        <v>x_Saurabh Shrivastava</v>
      </c>
      <c r="J1842" t="str">
        <f>_xlfn.XLOOKUP(ohrm_timesheet_item[[#This Row],[project_id]],ohrm_project[project_id],ohrm_project[name],"NF",0,1)</f>
        <v>C210701-P1 [AMERICANA-Phase1]</v>
      </c>
      <c r="K1842" t="str">
        <f>_xlfn.XLOOKUP(ohrm_timesheet_item[[#This Row],[activity_id]],ohrm_project_activity[activity_id],ohrm_project_activity[name],"NF",0,1)</f>
        <v>Development</v>
      </c>
      <c r="L1842" s="5">
        <f>ohrm_timesheet_item[[#This Row],[duration]]/60/60</f>
        <v>9</v>
      </c>
    </row>
    <row r="1843" spans="1:12" x14ac:dyDescent="0.3">
      <c r="A1843">
        <v>407</v>
      </c>
      <c r="C1843">
        <v>1891</v>
      </c>
      <c r="D1843" s="1">
        <v>44999</v>
      </c>
      <c r="E1843">
        <v>32400</v>
      </c>
      <c r="F1843">
        <v>1</v>
      </c>
      <c r="G1843">
        <v>100000</v>
      </c>
      <c r="H1843">
        <v>2</v>
      </c>
      <c r="I1843" t="str">
        <f>_xlfn.XLOOKUP(ohrm_timesheet_item[[#This Row],[employee_id]],hs_hr_employee[emp_number],hs_hr_employee[Employee Name],"NF",0,1)</f>
        <v>x_Saurabh Shrivastava</v>
      </c>
      <c r="J1843" t="str">
        <f>_xlfn.XLOOKUP(ohrm_timesheet_item[[#This Row],[project_id]],ohrm_project[project_id],ohrm_project[name],"NF",0,1)</f>
        <v>C210701-P1 [AMERICANA-Phase1]</v>
      </c>
      <c r="K1843" t="str">
        <f>_xlfn.XLOOKUP(ohrm_timesheet_item[[#This Row],[activity_id]],ohrm_project_activity[activity_id],ohrm_project_activity[name],"NF",0,1)</f>
        <v>Development</v>
      </c>
      <c r="L1843" s="5">
        <f>ohrm_timesheet_item[[#This Row],[duration]]/60/60</f>
        <v>9</v>
      </c>
    </row>
    <row r="1844" spans="1:12" x14ac:dyDescent="0.3">
      <c r="A1844">
        <v>407</v>
      </c>
      <c r="C1844">
        <v>1892</v>
      </c>
      <c r="D1844" s="1">
        <v>45000</v>
      </c>
      <c r="E1844">
        <v>32400</v>
      </c>
      <c r="F1844">
        <v>1</v>
      </c>
      <c r="G1844">
        <v>100000</v>
      </c>
      <c r="H1844">
        <v>2</v>
      </c>
      <c r="I1844" t="str">
        <f>_xlfn.XLOOKUP(ohrm_timesheet_item[[#This Row],[employee_id]],hs_hr_employee[emp_number],hs_hr_employee[Employee Name],"NF",0,1)</f>
        <v>x_Saurabh Shrivastava</v>
      </c>
      <c r="J1844" t="str">
        <f>_xlfn.XLOOKUP(ohrm_timesheet_item[[#This Row],[project_id]],ohrm_project[project_id],ohrm_project[name],"NF",0,1)</f>
        <v>C210701-P1 [AMERICANA-Phase1]</v>
      </c>
      <c r="K1844" t="str">
        <f>_xlfn.XLOOKUP(ohrm_timesheet_item[[#This Row],[activity_id]],ohrm_project_activity[activity_id],ohrm_project_activity[name],"NF",0,1)</f>
        <v>Development</v>
      </c>
      <c r="L1844" s="5">
        <f>ohrm_timesheet_item[[#This Row],[duration]]/60/60</f>
        <v>9</v>
      </c>
    </row>
    <row r="1845" spans="1:12" x14ac:dyDescent="0.3">
      <c r="A1845">
        <v>407</v>
      </c>
      <c r="C1845">
        <v>1893</v>
      </c>
      <c r="D1845" s="1">
        <v>45001</v>
      </c>
      <c r="E1845">
        <v>32400</v>
      </c>
      <c r="F1845">
        <v>1</v>
      </c>
      <c r="G1845">
        <v>100000</v>
      </c>
      <c r="H1845">
        <v>2</v>
      </c>
      <c r="I1845" t="str">
        <f>_xlfn.XLOOKUP(ohrm_timesheet_item[[#This Row],[employee_id]],hs_hr_employee[emp_number],hs_hr_employee[Employee Name],"NF",0,1)</f>
        <v>x_Saurabh Shrivastava</v>
      </c>
      <c r="J1845" t="str">
        <f>_xlfn.XLOOKUP(ohrm_timesheet_item[[#This Row],[project_id]],ohrm_project[project_id],ohrm_project[name],"NF",0,1)</f>
        <v>C210701-P1 [AMERICANA-Phase1]</v>
      </c>
      <c r="K1845" t="str">
        <f>_xlfn.XLOOKUP(ohrm_timesheet_item[[#This Row],[activity_id]],ohrm_project_activity[activity_id],ohrm_project_activity[name],"NF",0,1)</f>
        <v>Development</v>
      </c>
      <c r="L1845" s="5">
        <f>ohrm_timesheet_item[[#This Row],[duration]]/60/60</f>
        <v>9</v>
      </c>
    </row>
    <row r="1846" spans="1:12" x14ac:dyDescent="0.3">
      <c r="A1846">
        <v>407</v>
      </c>
      <c r="C1846">
        <v>1894</v>
      </c>
      <c r="D1846" s="1">
        <v>45002</v>
      </c>
      <c r="E1846">
        <v>32400</v>
      </c>
      <c r="F1846">
        <v>1</v>
      </c>
      <c r="G1846">
        <v>100000</v>
      </c>
      <c r="H1846">
        <v>2</v>
      </c>
      <c r="I1846" t="str">
        <f>_xlfn.XLOOKUP(ohrm_timesheet_item[[#This Row],[employee_id]],hs_hr_employee[emp_number],hs_hr_employee[Employee Name],"NF",0,1)</f>
        <v>x_Saurabh Shrivastava</v>
      </c>
      <c r="J1846" t="str">
        <f>_xlfn.XLOOKUP(ohrm_timesheet_item[[#This Row],[project_id]],ohrm_project[project_id],ohrm_project[name],"NF",0,1)</f>
        <v>C210701-P1 [AMERICANA-Phase1]</v>
      </c>
      <c r="K1846" t="str">
        <f>_xlfn.XLOOKUP(ohrm_timesheet_item[[#This Row],[activity_id]],ohrm_project_activity[activity_id],ohrm_project_activity[name],"NF",0,1)</f>
        <v>Development</v>
      </c>
      <c r="L1846" s="5">
        <f>ohrm_timesheet_item[[#This Row],[duration]]/60/60</f>
        <v>9</v>
      </c>
    </row>
    <row r="1847" spans="1:12" x14ac:dyDescent="0.3">
      <c r="A1847">
        <v>422</v>
      </c>
      <c r="C1847">
        <v>1895</v>
      </c>
      <c r="D1847" s="1">
        <v>45005</v>
      </c>
      <c r="E1847">
        <v>32400</v>
      </c>
      <c r="F1847">
        <v>7</v>
      </c>
      <c r="G1847">
        <v>100000</v>
      </c>
      <c r="H1847">
        <v>62</v>
      </c>
      <c r="I1847" t="str">
        <f>_xlfn.XLOOKUP(ohrm_timesheet_item[[#This Row],[employee_id]],hs_hr_employee[emp_number],hs_hr_employee[Employee Name],"NF",0,1)</f>
        <v>x_Saurabh Shrivastava</v>
      </c>
      <c r="J1847" t="str">
        <f>_xlfn.XLOOKUP(ohrm_timesheet_item[[#This Row],[project_id]],ohrm_project[project_id],ohrm_project[name],"NF",0,1)</f>
        <v>C230101-P1 [AIR INDIA-P4W-IMPL]</v>
      </c>
      <c r="K1847" t="str">
        <f>_xlfn.XLOOKUP(ohrm_timesheet_item[[#This Row],[activity_id]],ohrm_project_activity[activity_id],ohrm_project_activity[name],"NF",0,1)</f>
        <v>Development</v>
      </c>
      <c r="L1847" s="5">
        <f>ohrm_timesheet_item[[#This Row],[duration]]/60/60</f>
        <v>9</v>
      </c>
    </row>
    <row r="1848" spans="1:12" x14ac:dyDescent="0.3">
      <c r="A1848">
        <v>422</v>
      </c>
      <c r="C1848">
        <v>1896</v>
      </c>
      <c r="D1848" s="1">
        <v>45006</v>
      </c>
      <c r="E1848">
        <v>32400</v>
      </c>
      <c r="F1848">
        <v>7</v>
      </c>
      <c r="G1848">
        <v>100000</v>
      </c>
      <c r="H1848">
        <v>62</v>
      </c>
      <c r="I1848" t="str">
        <f>_xlfn.XLOOKUP(ohrm_timesheet_item[[#This Row],[employee_id]],hs_hr_employee[emp_number],hs_hr_employee[Employee Name],"NF",0,1)</f>
        <v>x_Saurabh Shrivastava</v>
      </c>
      <c r="J1848" t="str">
        <f>_xlfn.XLOOKUP(ohrm_timesheet_item[[#This Row],[project_id]],ohrm_project[project_id],ohrm_project[name],"NF",0,1)</f>
        <v>C230101-P1 [AIR INDIA-P4W-IMPL]</v>
      </c>
      <c r="K1848" t="str">
        <f>_xlfn.XLOOKUP(ohrm_timesheet_item[[#This Row],[activity_id]],ohrm_project_activity[activity_id],ohrm_project_activity[name],"NF",0,1)</f>
        <v>Development</v>
      </c>
      <c r="L1848" s="5">
        <f>ohrm_timesheet_item[[#This Row],[duration]]/60/60</f>
        <v>9</v>
      </c>
    </row>
    <row r="1849" spans="1:12" x14ac:dyDescent="0.3">
      <c r="A1849">
        <v>422</v>
      </c>
      <c r="C1849">
        <v>1897</v>
      </c>
      <c r="D1849" s="1">
        <v>45007</v>
      </c>
      <c r="E1849">
        <v>32400</v>
      </c>
      <c r="F1849">
        <v>7</v>
      </c>
      <c r="G1849">
        <v>100000</v>
      </c>
      <c r="H1849">
        <v>62</v>
      </c>
      <c r="I1849" t="str">
        <f>_xlfn.XLOOKUP(ohrm_timesheet_item[[#This Row],[employee_id]],hs_hr_employee[emp_number],hs_hr_employee[Employee Name],"NF",0,1)</f>
        <v>x_Saurabh Shrivastava</v>
      </c>
      <c r="J1849" t="str">
        <f>_xlfn.XLOOKUP(ohrm_timesheet_item[[#This Row],[project_id]],ohrm_project[project_id],ohrm_project[name],"NF",0,1)</f>
        <v>C230101-P1 [AIR INDIA-P4W-IMPL]</v>
      </c>
      <c r="K1849" t="str">
        <f>_xlfn.XLOOKUP(ohrm_timesheet_item[[#This Row],[activity_id]],ohrm_project_activity[activity_id],ohrm_project_activity[name],"NF",0,1)</f>
        <v>Development</v>
      </c>
      <c r="L1849" s="5">
        <f>ohrm_timesheet_item[[#This Row],[duration]]/60/60</f>
        <v>9</v>
      </c>
    </row>
    <row r="1850" spans="1:12" x14ac:dyDescent="0.3">
      <c r="A1850">
        <v>422</v>
      </c>
      <c r="C1850">
        <v>1898</v>
      </c>
      <c r="D1850" s="1">
        <v>45008</v>
      </c>
      <c r="E1850">
        <v>32400</v>
      </c>
      <c r="F1850">
        <v>7</v>
      </c>
      <c r="G1850">
        <v>100000</v>
      </c>
      <c r="H1850">
        <v>62</v>
      </c>
      <c r="I1850" t="str">
        <f>_xlfn.XLOOKUP(ohrm_timesheet_item[[#This Row],[employee_id]],hs_hr_employee[emp_number],hs_hr_employee[Employee Name],"NF",0,1)</f>
        <v>x_Saurabh Shrivastava</v>
      </c>
      <c r="J1850" t="str">
        <f>_xlfn.XLOOKUP(ohrm_timesheet_item[[#This Row],[project_id]],ohrm_project[project_id],ohrm_project[name],"NF",0,1)</f>
        <v>C230101-P1 [AIR INDIA-P4W-IMPL]</v>
      </c>
      <c r="K1850" t="str">
        <f>_xlfn.XLOOKUP(ohrm_timesheet_item[[#This Row],[activity_id]],ohrm_project_activity[activity_id],ohrm_project_activity[name],"NF",0,1)</f>
        <v>Development</v>
      </c>
      <c r="L1850" s="5">
        <f>ohrm_timesheet_item[[#This Row],[duration]]/60/60</f>
        <v>9</v>
      </c>
    </row>
    <row r="1851" spans="1:12" x14ac:dyDescent="0.3">
      <c r="A1851">
        <v>422</v>
      </c>
      <c r="C1851">
        <v>1899</v>
      </c>
      <c r="D1851" s="1">
        <v>45009</v>
      </c>
      <c r="E1851">
        <v>32400</v>
      </c>
      <c r="F1851">
        <v>7</v>
      </c>
      <c r="G1851">
        <v>100000</v>
      </c>
      <c r="H1851">
        <v>62</v>
      </c>
      <c r="I1851" t="str">
        <f>_xlfn.XLOOKUP(ohrm_timesheet_item[[#This Row],[employee_id]],hs_hr_employee[emp_number],hs_hr_employee[Employee Name],"NF",0,1)</f>
        <v>x_Saurabh Shrivastava</v>
      </c>
      <c r="J1851" t="str">
        <f>_xlfn.XLOOKUP(ohrm_timesheet_item[[#This Row],[project_id]],ohrm_project[project_id],ohrm_project[name],"NF",0,1)</f>
        <v>C230101-P1 [AIR INDIA-P4W-IMPL]</v>
      </c>
      <c r="K1851" t="str">
        <f>_xlfn.XLOOKUP(ohrm_timesheet_item[[#This Row],[activity_id]],ohrm_project_activity[activity_id],ohrm_project_activity[name],"NF",0,1)</f>
        <v>Development</v>
      </c>
      <c r="L1851" s="5">
        <f>ohrm_timesheet_item[[#This Row],[duration]]/60/60</f>
        <v>9</v>
      </c>
    </row>
    <row r="1852" spans="1:12" x14ac:dyDescent="0.3">
      <c r="A1852">
        <v>423</v>
      </c>
      <c r="C1852">
        <v>1900</v>
      </c>
      <c r="D1852" s="1">
        <v>45012</v>
      </c>
      <c r="E1852">
        <v>32400</v>
      </c>
      <c r="F1852">
        <v>7</v>
      </c>
      <c r="G1852">
        <v>100000</v>
      </c>
      <c r="H1852">
        <v>62</v>
      </c>
      <c r="I1852" t="str">
        <f>_xlfn.XLOOKUP(ohrm_timesheet_item[[#This Row],[employee_id]],hs_hr_employee[emp_number],hs_hr_employee[Employee Name],"NF",0,1)</f>
        <v>x_Saurabh Shrivastava</v>
      </c>
      <c r="J1852" t="str">
        <f>_xlfn.XLOOKUP(ohrm_timesheet_item[[#This Row],[project_id]],ohrm_project[project_id],ohrm_project[name],"NF",0,1)</f>
        <v>C230101-P1 [AIR INDIA-P4W-IMPL]</v>
      </c>
      <c r="K1852" t="str">
        <f>_xlfn.XLOOKUP(ohrm_timesheet_item[[#This Row],[activity_id]],ohrm_project_activity[activity_id],ohrm_project_activity[name],"NF",0,1)</f>
        <v>Development</v>
      </c>
      <c r="L1852" s="5">
        <f>ohrm_timesheet_item[[#This Row],[duration]]/60/60</f>
        <v>9</v>
      </c>
    </row>
    <row r="1853" spans="1:12" x14ac:dyDescent="0.3">
      <c r="A1853">
        <v>423</v>
      </c>
      <c r="C1853">
        <v>1901</v>
      </c>
      <c r="D1853" s="1">
        <v>45013</v>
      </c>
      <c r="E1853">
        <v>32400</v>
      </c>
      <c r="F1853">
        <v>7</v>
      </c>
      <c r="G1853">
        <v>100000</v>
      </c>
      <c r="H1853">
        <v>62</v>
      </c>
      <c r="I1853" t="str">
        <f>_xlfn.XLOOKUP(ohrm_timesheet_item[[#This Row],[employee_id]],hs_hr_employee[emp_number],hs_hr_employee[Employee Name],"NF",0,1)</f>
        <v>x_Saurabh Shrivastava</v>
      </c>
      <c r="J1853" t="str">
        <f>_xlfn.XLOOKUP(ohrm_timesheet_item[[#This Row],[project_id]],ohrm_project[project_id],ohrm_project[name],"NF",0,1)</f>
        <v>C230101-P1 [AIR INDIA-P4W-IMPL]</v>
      </c>
      <c r="K1853" t="str">
        <f>_xlfn.XLOOKUP(ohrm_timesheet_item[[#This Row],[activity_id]],ohrm_project_activity[activity_id],ohrm_project_activity[name],"NF",0,1)</f>
        <v>Development</v>
      </c>
      <c r="L1853" s="5">
        <f>ohrm_timesheet_item[[#This Row],[duration]]/60/60</f>
        <v>9</v>
      </c>
    </row>
    <row r="1854" spans="1:12" x14ac:dyDescent="0.3">
      <c r="A1854">
        <v>423</v>
      </c>
      <c r="C1854">
        <v>1902</v>
      </c>
      <c r="D1854" s="1">
        <v>45014</v>
      </c>
      <c r="E1854">
        <v>32400</v>
      </c>
      <c r="F1854">
        <v>7</v>
      </c>
      <c r="G1854">
        <v>100000</v>
      </c>
      <c r="H1854">
        <v>62</v>
      </c>
      <c r="I1854" t="str">
        <f>_xlfn.XLOOKUP(ohrm_timesheet_item[[#This Row],[employee_id]],hs_hr_employee[emp_number],hs_hr_employee[Employee Name],"NF",0,1)</f>
        <v>x_Saurabh Shrivastava</v>
      </c>
      <c r="J1854" t="str">
        <f>_xlfn.XLOOKUP(ohrm_timesheet_item[[#This Row],[project_id]],ohrm_project[project_id],ohrm_project[name],"NF",0,1)</f>
        <v>C230101-P1 [AIR INDIA-P4W-IMPL]</v>
      </c>
      <c r="K1854" t="str">
        <f>_xlfn.XLOOKUP(ohrm_timesheet_item[[#This Row],[activity_id]],ohrm_project_activity[activity_id],ohrm_project_activity[name],"NF",0,1)</f>
        <v>Development</v>
      </c>
      <c r="L1854" s="5">
        <f>ohrm_timesheet_item[[#This Row],[duration]]/60/60</f>
        <v>9</v>
      </c>
    </row>
    <row r="1855" spans="1:12" x14ac:dyDescent="0.3">
      <c r="A1855">
        <v>423</v>
      </c>
      <c r="C1855">
        <v>1903</v>
      </c>
      <c r="D1855" s="1">
        <v>45015</v>
      </c>
      <c r="E1855">
        <v>32400</v>
      </c>
      <c r="F1855">
        <v>7</v>
      </c>
      <c r="G1855">
        <v>100000</v>
      </c>
      <c r="H1855">
        <v>62</v>
      </c>
      <c r="I1855" t="str">
        <f>_xlfn.XLOOKUP(ohrm_timesheet_item[[#This Row],[employee_id]],hs_hr_employee[emp_number],hs_hr_employee[Employee Name],"NF",0,1)</f>
        <v>x_Saurabh Shrivastava</v>
      </c>
      <c r="J1855" t="str">
        <f>_xlfn.XLOOKUP(ohrm_timesheet_item[[#This Row],[project_id]],ohrm_project[project_id],ohrm_project[name],"NF",0,1)</f>
        <v>C230101-P1 [AIR INDIA-P4W-IMPL]</v>
      </c>
      <c r="K1855" t="str">
        <f>_xlfn.XLOOKUP(ohrm_timesheet_item[[#This Row],[activity_id]],ohrm_project_activity[activity_id],ohrm_project_activity[name],"NF",0,1)</f>
        <v>Development</v>
      </c>
      <c r="L1855" s="5">
        <f>ohrm_timesheet_item[[#This Row],[duration]]/60/60</f>
        <v>9</v>
      </c>
    </row>
    <row r="1856" spans="1:12" x14ac:dyDescent="0.3">
      <c r="A1856">
        <v>423</v>
      </c>
      <c r="C1856">
        <v>1904</v>
      </c>
      <c r="D1856" s="1">
        <v>45016</v>
      </c>
      <c r="E1856">
        <v>32400</v>
      </c>
      <c r="F1856">
        <v>7</v>
      </c>
      <c r="G1856">
        <v>100000</v>
      </c>
      <c r="H1856">
        <v>62</v>
      </c>
      <c r="I1856" t="str">
        <f>_xlfn.XLOOKUP(ohrm_timesheet_item[[#This Row],[employee_id]],hs_hr_employee[emp_number],hs_hr_employee[Employee Name],"NF",0,1)</f>
        <v>x_Saurabh Shrivastava</v>
      </c>
      <c r="J1856" t="str">
        <f>_xlfn.XLOOKUP(ohrm_timesheet_item[[#This Row],[project_id]],ohrm_project[project_id],ohrm_project[name],"NF",0,1)</f>
        <v>C230101-P1 [AIR INDIA-P4W-IMPL]</v>
      </c>
      <c r="K1856" t="str">
        <f>_xlfn.XLOOKUP(ohrm_timesheet_item[[#This Row],[activity_id]],ohrm_project_activity[activity_id],ohrm_project_activity[name],"NF",0,1)</f>
        <v>Development</v>
      </c>
      <c r="L1856" s="5">
        <f>ohrm_timesheet_item[[#This Row],[duration]]/60/60</f>
        <v>9</v>
      </c>
    </row>
    <row r="1857" spans="1:12" x14ac:dyDescent="0.3">
      <c r="A1857">
        <v>408</v>
      </c>
      <c r="B1857" t="s">
        <v>1011</v>
      </c>
      <c r="C1857">
        <v>1905</v>
      </c>
      <c r="D1857" s="1">
        <v>45009</v>
      </c>
      <c r="E1857">
        <v>14400</v>
      </c>
      <c r="F1857">
        <v>2</v>
      </c>
      <c r="G1857">
        <v>15</v>
      </c>
      <c r="H1857">
        <v>11</v>
      </c>
      <c r="I1857" t="str">
        <f>_xlfn.XLOOKUP(ohrm_timesheet_item[[#This Row],[employee_id]],hs_hr_employee[emp_number],hs_hr_employee[Employee Name],"NF",0,1)</f>
        <v>Gaurav Kokcha</v>
      </c>
      <c r="J1857" t="str">
        <f>_xlfn.XLOOKUP(ohrm_timesheet_item[[#This Row],[project_id]],ohrm_project[project_id],ohrm_project[name],"NF",0,1)</f>
        <v>Z210101-TEQMANTRA-ORG</v>
      </c>
      <c r="K1857" t="str">
        <f>_xlfn.XLOOKUP(ohrm_timesheet_item[[#This Row],[activity_id]],ohrm_project_activity[activity_id],ohrm_project_activity[name],"NF",0,1)</f>
        <v>Training</v>
      </c>
      <c r="L1857" s="5">
        <f>ohrm_timesheet_item[[#This Row],[duration]]/60/60</f>
        <v>4</v>
      </c>
    </row>
    <row r="1858" spans="1:12" x14ac:dyDescent="0.3">
      <c r="A1858">
        <v>408</v>
      </c>
      <c r="C1858">
        <v>1906</v>
      </c>
      <c r="D1858" s="1">
        <v>45005</v>
      </c>
      <c r="E1858">
        <v>10800</v>
      </c>
      <c r="F1858">
        <v>9</v>
      </c>
      <c r="G1858">
        <v>15</v>
      </c>
      <c r="H1858">
        <v>81</v>
      </c>
      <c r="I1858" t="str">
        <f>_xlfn.XLOOKUP(ohrm_timesheet_item[[#This Row],[employee_id]],hs_hr_employee[emp_number],hs_hr_employee[Employee Name],"NF",0,1)</f>
        <v>Gaurav Kokcha</v>
      </c>
      <c r="J1858" t="str">
        <f>_xlfn.XLOOKUP(ohrm_timesheet_item[[#This Row],[project_id]],ohrm_project[project_id],ohrm_project[name],"NF",0,1)</f>
        <v>C230301-P1 [MHA-POC-ProjectOnline2019]</v>
      </c>
      <c r="K1858" t="str">
        <f>_xlfn.XLOOKUP(ohrm_timesheet_item[[#This Row],[activity_id]],ohrm_project_activity[activity_id],ohrm_project_activity[name],"NF",0,1)</f>
        <v>Implementation</v>
      </c>
      <c r="L1858" s="5">
        <f>ohrm_timesheet_item[[#This Row],[duration]]/60/60</f>
        <v>3</v>
      </c>
    </row>
    <row r="1859" spans="1:12" x14ac:dyDescent="0.3">
      <c r="A1859">
        <v>408</v>
      </c>
      <c r="C1859">
        <v>1907</v>
      </c>
      <c r="D1859" s="1">
        <v>45006</v>
      </c>
      <c r="E1859">
        <v>18000</v>
      </c>
      <c r="F1859">
        <v>9</v>
      </c>
      <c r="G1859">
        <v>15</v>
      </c>
      <c r="H1859">
        <v>81</v>
      </c>
      <c r="I1859" t="str">
        <f>_xlfn.XLOOKUP(ohrm_timesheet_item[[#This Row],[employee_id]],hs_hr_employee[emp_number],hs_hr_employee[Employee Name],"NF",0,1)</f>
        <v>Gaurav Kokcha</v>
      </c>
      <c r="J1859" t="str">
        <f>_xlfn.XLOOKUP(ohrm_timesheet_item[[#This Row],[project_id]],ohrm_project[project_id],ohrm_project[name],"NF",0,1)</f>
        <v>C230301-P1 [MHA-POC-ProjectOnline2019]</v>
      </c>
      <c r="K1859" t="str">
        <f>_xlfn.XLOOKUP(ohrm_timesheet_item[[#This Row],[activity_id]],ohrm_project_activity[activity_id],ohrm_project_activity[name],"NF",0,1)</f>
        <v>Implementation</v>
      </c>
      <c r="L1859" s="5">
        <f>ohrm_timesheet_item[[#This Row],[duration]]/60/60</f>
        <v>5</v>
      </c>
    </row>
    <row r="1860" spans="1:12" x14ac:dyDescent="0.3">
      <c r="A1860">
        <v>408</v>
      </c>
      <c r="C1860">
        <v>1908</v>
      </c>
      <c r="D1860" s="1">
        <v>45007</v>
      </c>
      <c r="E1860">
        <v>0</v>
      </c>
      <c r="F1860">
        <v>9</v>
      </c>
      <c r="G1860">
        <v>15</v>
      </c>
      <c r="H1860">
        <v>81</v>
      </c>
      <c r="I1860" t="str">
        <f>_xlfn.XLOOKUP(ohrm_timesheet_item[[#This Row],[employee_id]],hs_hr_employee[emp_number],hs_hr_employee[Employee Name],"NF",0,1)</f>
        <v>Gaurav Kokcha</v>
      </c>
      <c r="J1860" t="str">
        <f>_xlfn.XLOOKUP(ohrm_timesheet_item[[#This Row],[project_id]],ohrm_project[project_id],ohrm_project[name],"NF",0,1)</f>
        <v>C230301-P1 [MHA-POC-ProjectOnline2019]</v>
      </c>
      <c r="K1860" t="str">
        <f>_xlfn.XLOOKUP(ohrm_timesheet_item[[#This Row],[activity_id]],ohrm_project_activity[activity_id],ohrm_project_activity[name],"NF",0,1)</f>
        <v>Implementation</v>
      </c>
      <c r="L1860" s="5">
        <f>ohrm_timesheet_item[[#This Row],[duration]]/60/60</f>
        <v>0</v>
      </c>
    </row>
    <row r="1861" spans="1:12" x14ac:dyDescent="0.3">
      <c r="A1861">
        <v>408</v>
      </c>
      <c r="C1861">
        <v>1909</v>
      </c>
      <c r="D1861" s="1">
        <v>45008</v>
      </c>
      <c r="E1861">
        <v>7200</v>
      </c>
      <c r="F1861">
        <v>9</v>
      </c>
      <c r="G1861">
        <v>15</v>
      </c>
      <c r="H1861">
        <v>81</v>
      </c>
      <c r="I1861" t="str">
        <f>_xlfn.XLOOKUP(ohrm_timesheet_item[[#This Row],[employee_id]],hs_hr_employee[emp_number],hs_hr_employee[Employee Name],"NF",0,1)</f>
        <v>Gaurav Kokcha</v>
      </c>
      <c r="J1861" t="str">
        <f>_xlfn.XLOOKUP(ohrm_timesheet_item[[#This Row],[project_id]],ohrm_project[project_id],ohrm_project[name],"NF",0,1)</f>
        <v>C230301-P1 [MHA-POC-ProjectOnline2019]</v>
      </c>
      <c r="K1861" t="str">
        <f>_xlfn.XLOOKUP(ohrm_timesheet_item[[#This Row],[activity_id]],ohrm_project_activity[activity_id],ohrm_project_activity[name],"NF",0,1)</f>
        <v>Implementation</v>
      </c>
      <c r="L1861" s="5">
        <f>ohrm_timesheet_item[[#This Row],[duration]]/60/60</f>
        <v>2</v>
      </c>
    </row>
    <row r="1862" spans="1:12" x14ac:dyDescent="0.3">
      <c r="A1862">
        <v>408</v>
      </c>
      <c r="C1862">
        <v>1910</v>
      </c>
      <c r="D1862" s="1">
        <v>45009</v>
      </c>
      <c r="E1862">
        <v>7200</v>
      </c>
      <c r="F1862">
        <v>9</v>
      </c>
      <c r="G1862">
        <v>15</v>
      </c>
      <c r="H1862">
        <v>81</v>
      </c>
      <c r="I1862" t="str">
        <f>_xlfn.XLOOKUP(ohrm_timesheet_item[[#This Row],[employee_id]],hs_hr_employee[emp_number],hs_hr_employee[Employee Name],"NF",0,1)</f>
        <v>Gaurav Kokcha</v>
      </c>
      <c r="J1862" t="str">
        <f>_xlfn.XLOOKUP(ohrm_timesheet_item[[#This Row],[project_id]],ohrm_project[project_id],ohrm_project[name],"NF",0,1)</f>
        <v>C230301-P1 [MHA-POC-ProjectOnline2019]</v>
      </c>
      <c r="K1862" t="str">
        <f>_xlfn.XLOOKUP(ohrm_timesheet_item[[#This Row],[activity_id]],ohrm_project_activity[activity_id],ohrm_project_activity[name],"NF",0,1)</f>
        <v>Implementation</v>
      </c>
      <c r="L1862" s="5">
        <f>ohrm_timesheet_item[[#This Row],[duration]]/60/60</f>
        <v>2</v>
      </c>
    </row>
    <row r="1863" spans="1:12" x14ac:dyDescent="0.3">
      <c r="A1863">
        <v>408</v>
      </c>
      <c r="C1863">
        <v>1911</v>
      </c>
      <c r="D1863" s="1">
        <v>45010</v>
      </c>
      <c r="E1863">
        <v>0</v>
      </c>
      <c r="F1863">
        <v>9</v>
      </c>
      <c r="G1863">
        <v>15</v>
      </c>
      <c r="H1863">
        <v>81</v>
      </c>
      <c r="I1863" t="str">
        <f>_xlfn.XLOOKUP(ohrm_timesheet_item[[#This Row],[employee_id]],hs_hr_employee[emp_number],hs_hr_employee[Employee Name],"NF",0,1)</f>
        <v>Gaurav Kokcha</v>
      </c>
      <c r="J1863" t="str">
        <f>_xlfn.XLOOKUP(ohrm_timesheet_item[[#This Row],[project_id]],ohrm_project[project_id],ohrm_project[name],"NF",0,1)</f>
        <v>C230301-P1 [MHA-POC-ProjectOnline2019]</v>
      </c>
      <c r="K1863" t="str">
        <f>_xlfn.XLOOKUP(ohrm_timesheet_item[[#This Row],[activity_id]],ohrm_project_activity[activity_id],ohrm_project_activity[name],"NF",0,1)</f>
        <v>Implementation</v>
      </c>
      <c r="L1863" s="5">
        <f>ohrm_timesheet_item[[#This Row],[duration]]/60/60</f>
        <v>0</v>
      </c>
    </row>
    <row r="1864" spans="1:12" x14ac:dyDescent="0.3">
      <c r="A1864">
        <v>408</v>
      </c>
      <c r="C1864">
        <v>1912</v>
      </c>
      <c r="D1864" s="1">
        <v>45011</v>
      </c>
      <c r="E1864">
        <v>0</v>
      </c>
      <c r="F1864">
        <v>9</v>
      </c>
      <c r="G1864">
        <v>15</v>
      </c>
      <c r="H1864">
        <v>81</v>
      </c>
      <c r="I1864" t="str">
        <f>_xlfn.XLOOKUP(ohrm_timesheet_item[[#This Row],[employee_id]],hs_hr_employee[emp_number],hs_hr_employee[Employee Name],"NF",0,1)</f>
        <v>Gaurav Kokcha</v>
      </c>
      <c r="J1864" t="str">
        <f>_xlfn.XLOOKUP(ohrm_timesheet_item[[#This Row],[project_id]],ohrm_project[project_id],ohrm_project[name],"NF",0,1)</f>
        <v>C230301-P1 [MHA-POC-ProjectOnline2019]</v>
      </c>
      <c r="K1864" t="str">
        <f>_xlfn.XLOOKUP(ohrm_timesheet_item[[#This Row],[activity_id]],ohrm_project_activity[activity_id],ohrm_project_activity[name],"NF",0,1)</f>
        <v>Implementation</v>
      </c>
      <c r="L1864" s="5">
        <f>ohrm_timesheet_item[[#This Row],[duration]]/60/60</f>
        <v>0</v>
      </c>
    </row>
    <row r="1865" spans="1:12" x14ac:dyDescent="0.3">
      <c r="A1865">
        <v>408</v>
      </c>
      <c r="C1865">
        <v>1913</v>
      </c>
      <c r="D1865" s="1">
        <v>45005</v>
      </c>
      <c r="E1865">
        <v>14400</v>
      </c>
      <c r="F1865">
        <v>2</v>
      </c>
      <c r="G1865">
        <v>15</v>
      </c>
      <c r="H1865">
        <v>58</v>
      </c>
      <c r="I1865" t="str">
        <f>_xlfn.XLOOKUP(ohrm_timesheet_item[[#This Row],[employee_id]],hs_hr_employee[emp_number],hs_hr_employee[Employee Name],"NF",0,1)</f>
        <v>Gaurav Kokcha</v>
      </c>
      <c r="J1865" t="str">
        <f>_xlfn.XLOOKUP(ohrm_timesheet_item[[#This Row],[project_id]],ohrm_project[project_id],ohrm_project[name],"NF",0,1)</f>
        <v>Z210101-TEQMANTRA-ORG</v>
      </c>
      <c r="K1865" t="str">
        <f>_xlfn.XLOOKUP(ohrm_timesheet_item[[#This Row],[activity_id]],ohrm_project_activity[activity_id],ohrm_project_activity[name],"NF",0,1)</f>
        <v>Staff Augmentation</v>
      </c>
      <c r="L1865" s="5">
        <f>ohrm_timesheet_item[[#This Row],[duration]]/60/60</f>
        <v>4</v>
      </c>
    </row>
    <row r="1866" spans="1:12" x14ac:dyDescent="0.3">
      <c r="A1866">
        <v>408</v>
      </c>
      <c r="C1866">
        <v>1914</v>
      </c>
      <c r="D1866" s="1">
        <v>45006</v>
      </c>
      <c r="E1866">
        <v>7200</v>
      </c>
      <c r="F1866">
        <v>2</v>
      </c>
      <c r="G1866">
        <v>15</v>
      </c>
      <c r="H1866">
        <v>58</v>
      </c>
      <c r="I1866" t="str">
        <f>_xlfn.XLOOKUP(ohrm_timesheet_item[[#This Row],[employee_id]],hs_hr_employee[emp_number],hs_hr_employee[Employee Name],"NF",0,1)</f>
        <v>Gaurav Kokcha</v>
      </c>
      <c r="J1866" t="str">
        <f>_xlfn.XLOOKUP(ohrm_timesheet_item[[#This Row],[project_id]],ohrm_project[project_id],ohrm_project[name],"NF",0,1)</f>
        <v>Z210101-TEQMANTRA-ORG</v>
      </c>
      <c r="K1866" t="str">
        <f>_xlfn.XLOOKUP(ohrm_timesheet_item[[#This Row],[activity_id]],ohrm_project_activity[activity_id],ohrm_project_activity[name],"NF",0,1)</f>
        <v>Staff Augmentation</v>
      </c>
      <c r="L1866" s="5">
        <f>ohrm_timesheet_item[[#This Row],[duration]]/60/60</f>
        <v>2</v>
      </c>
    </row>
    <row r="1867" spans="1:12" x14ac:dyDescent="0.3">
      <c r="A1867">
        <v>408</v>
      </c>
      <c r="C1867">
        <v>1915</v>
      </c>
      <c r="D1867" s="1">
        <v>45007</v>
      </c>
      <c r="E1867">
        <v>18000</v>
      </c>
      <c r="F1867">
        <v>2</v>
      </c>
      <c r="G1867">
        <v>15</v>
      </c>
      <c r="H1867">
        <v>58</v>
      </c>
      <c r="I1867" t="str">
        <f>_xlfn.XLOOKUP(ohrm_timesheet_item[[#This Row],[employee_id]],hs_hr_employee[emp_number],hs_hr_employee[Employee Name],"NF",0,1)</f>
        <v>Gaurav Kokcha</v>
      </c>
      <c r="J1867" t="str">
        <f>_xlfn.XLOOKUP(ohrm_timesheet_item[[#This Row],[project_id]],ohrm_project[project_id],ohrm_project[name],"NF",0,1)</f>
        <v>Z210101-TEQMANTRA-ORG</v>
      </c>
      <c r="K1867" t="str">
        <f>_xlfn.XLOOKUP(ohrm_timesheet_item[[#This Row],[activity_id]],ohrm_project_activity[activity_id],ohrm_project_activity[name],"NF",0,1)</f>
        <v>Staff Augmentation</v>
      </c>
      <c r="L1867" s="5">
        <f>ohrm_timesheet_item[[#This Row],[duration]]/60/60</f>
        <v>5</v>
      </c>
    </row>
    <row r="1868" spans="1:12" x14ac:dyDescent="0.3">
      <c r="A1868">
        <v>408</v>
      </c>
      <c r="C1868">
        <v>1916</v>
      </c>
      <c r="D1868" s="1">
        <v>45008</v>
      </c>
      <c r="E1868">
        <v>14400</v>
      </c>
      <c r="F1868">
        <v>2</v>
      </c>
      <c r="G1868">
        <v>15</v>
      </c>
      <c r="H1868">
        <v>58</v>
      </c>
      <c r="I1868" t="str">
        <f>_xlfn.XLOOKUP(ohrm_timesheet_item[[#This Row],[employee_id]],hs_hr_employee[emp_number],hs_hr_employee[Employee Name],"NF",0,1)</f>
        <v>Gaurav Kokcha</v>
      </c>
      <c r="J1868" t="str">
        <f>_xlfn.XLOOKUP(ohrm_timesheet_item[[#This Row],[project_id]],ohrm_project[project_id],ohrm_project[name],"NF",0,1)</f>
        <v>Z210101-TEQMANTRA-ORG</v>
      </c>
      <c r="K1868" t="str">
        <f>_xlfn.XLOOKUP(ohrm_timesheet_item[[#This Row],[activity_id]],ohrm_project_activity[activity_id],ohrm_project_activity[name],"NF",0,1)</f>
        <v>Staff Augmentation</v>
      </c>
      <c r="L1868" s="5">
        <f>ohrm_timesheet_item[[#This Row],[duration]]/60/60</f>
        <v>4</v>
      </c>
    </row>
    <row r="1869" spans="1:12" x14ac:dyDescent="0.3">
      <c r="A1869">
        <v>408</v>
      </c>
      <c r="C1869">
        <v>1917</v>
      </c>
      <c r="D1869" s="1">
        <v>45009</v>
      </c>
      <c r="E1869">
        <v>10800</v>
      </c>
      <c r="F1869">
        <v>2</v>
      </c>
      <c r="G1869">
        <v>15</v>
      </c>
      <c r="H1869">
        <v>58</v>
      </c>
      <c r="I1869" t="str">
        <f>_xlfn.XLOOKUP(ohrm_timesheet_item[[#This Row],[employee_id]],hs_hr_employee[emp_number],hs_hr_employee[Employee Name],"NF",0,1)</f>
        <v>Gaurav Kokcha</v>
      </c>
      <c r="J1869" t="str">
        <f>_xlfn.XLOOKUP(ohrm_timesheet_item[[#This Row],[project_id]],ohrm_project[project_id],ohrm_project[name],"NF",0,1)</f>
        <v>Z210101-TEQMANTRA-ORG</v>
      </c>
      <c r="K1869" t="str">
        <f>_xlfn.XLOOKUP(ohrm_timesheet_item[[#This Row],[activity_id]],ohrm_project_activity[activity_id],ohrm_project_activity[name],"NF",0,1)</f>
        <v>Staff Augmentation</v>
      </c>
      <c r="L1869" s="5">
        <f>ohrm_timesheet_item[[#This Row],[duration]]/60/60</f>
        <v>3</v>
      </c>
    </row>
    <row r="1870" spans="1:12" x14ac:dyDescent="0.3">
      <c r="A1870">
        <v>408</v>
      </c>
      <c r="C1870">
        <v>1918</v>
      </c>
      <c r="D1870" s="1">
        <v>45005</v>
      </c>
      <c r="E1870">
        <v>7200</v>
      </c>
      <c r="F1870">
        <v>2</v>
      </c>
      <c r="G1870">
        <v>15</v>
      </c>
      <c r="H1870">
        <v>11</v>
      </c>
      <c r="I1870" t="str">
        <f>_xlfn.XLOOKUP(ohrm_timesheet_item[[#This Row],[employee_id]],hs_hr_employee[emp_number],hs_hr_employee[Employee Name],"NF",0,1)</f>
        <v>Gaurav Kokcha</v>
      </c>
      <c r="J1870" t="str">
        <f>_xlfn.XLOOKUP(ohrm_timesheet_item[[#This Row],[project_id]],ohrm_project[project_id],ohrm_project[name],"NF",0,1)</f>
        <v>Z210101-TEQMANTRA-ORG</v>
      </c>
      <c r="K1870" t="str">
        <f>_xlfn.XLOOKUP(ohrm_timesheet_item[[#This Row],[activity_id]],ohrm_project_activity[activity_id],ohrm_project_activity[name],"NF",0,1)</f>
        <v>Training</v>
      </c>
      <c r="L1870" s="5">
        <f>ohrm_timesheet_item[[#This Row],[duration]]/60/60</f>
        <v>2</v>
      </c>
    </row>
    <row r="1871" spans="1:12" x14ac:dyDescent="0.3">
      <c r="A1871">
        <v>408</v>
      </c>
      <c r="C1871">
        <v>1919</v>
      </c>
      <c r="D1871" s="1">
        <v>45006</v>
      </c>
      <c r="E1871">
        <v>7200</v>
      </c>
      <c r="F1871">
        <v>2</v>
      </c>
      <c r="G1871">
        <v>15</v>
      </c>
      <c r="H1871">
        <v>11</v>
      </c>
      <c r="I1871" t="str">
        <f>_xlfn.XLOOKUP(ohrm_timesheet_item[[#This Row],[employee_id]],hs_hr_employee[emp_number],hs_hr_employee[Employee Name],"NF",0,1)</f>
        <v>Gaurav Kokcha</v>
      </c>
      <c r="J1871" t="str">
        <f>_xlfn.XLOOKUP(ohrm_timesheet_item[[#This Row],[project_id]],ohrm_project[project_id],ohrm_project[name],"NF",0,1)</f>
        <v>Z210101-TEQMANTRA-ORG</v>
      </c>
      <c r="K1871" t="str">
        <f>_xlfn.XLOOKUP(ohrm_timesheet_item[[#This Row],[activity_id]],ohrm_project_activity[activity_id],ohrm_project_activity[name],"NF",0,1)</f>
        <v>Training</v>
      </c>
      <c r="L1871" s="5">
        <f>ohrm_timesheet_item[[#This Row],[duration]]/60/60</f>
        <v>2</v>
      </c>
    </row>
    <row r="1872" spans="1:12" x14ac:dyDescent="0.3">
      <c r="A1872">
        <v>408</v>
      </c>
      <c r="C1872">
        <v>1920</v>
      </c>
      <c r="D1872" s="1">
        <v>45007</v>
      </c>
      <c r="E1872">
        <v>14400</v>
      </c>
      <c r="F1872">
        <v>2</v>
      </c>
      <c r="G1872">
        <v>15</v>
      </c>
      <c r="H1872">
        <v>11</v>
      </c>
      <c r="I1872" t="str">
        <f>_xlfn.XLOOKUP(ohrm_timesheet_item[[#This Row],[employee_id]],hs_hr_employee[emp_number],hs_hr_employee[Employee Name],"NF",0,1)</f>
        <v>Gaurav Kokcha</v>
      </c>
      <c r="J1872" t="str">
        <f>_xlfn.XLOOKUP(ohrm_timesheet_item[[#This Row],[project_id]],ohrm_project[project_id],ohrm_project[name],"NF",0,1)</f>
        <v>Z210101-TEQMANTRA-ORG</v>
      </c>
      <c r="K1872" t="str">
        <f>_xlfn.XLOOKUP(ohrm_timesheet_item[[#This Row],[activity_id]],ohrm_project_activity[activity_id],ohrm_project_activity[name],"NF",0,1)</f>
        <v>Training</v>
      </c>
      <c r="L1872" s="5">
        <f>ohrm_timesheet_item[[#This Row],[duration]]/60/60</f>
        <v>4</v>
      </c>
    </row>
    <row r="1873" spans="1:12" x14ac:dyDescent="0.3">
      <c r="A1873">
        <v>408</v>
      </c>
      <c r="C1873">
        <v>1921</v>
      </c>
      <c r="D1873" s="1">
        <v>45008</v>
      </c>
      <c r="E1873">
        <v>10800</v>
      </c>
      <c r="F1873">
        <v>2</v>
      </c>
      <c r="G1873">
        <v>15</v>
      </c>
      <c r="H1873">
        <v>11</v>
      </c>
      <c r="I1873" t="str">
        <f>_xlfn.XLOOKUP(ohrm_timesheet_item[[#This Row],[employee_id]],hs_hr_employee[emp_number],hs_hr_employee[Employee Name],"NF",0,1)</f>
        <v>Gaurav Kokcha</v>
      </c>
      <c r="J1873" t="str">
        <f>_xlfn.XLOOKUP(ohrm_timesheet_item[[#This Row],[project_id]],ohrm_project[project_id],ohrm_project[name],"NF",0,1)</f>
        <v>Z210101-TEQMANTRA-ORG</v>
      </c>
      <c r="K1873" t="str">
        <f>_xlfn.XLOOKUP(ohrm_timesheet_item[[#This Row],[activity_id]],ohrm_project_activity[activity_id],ohrm_project_activity[name],"NF",0,1)</f>
        <v>Training</v>
      </c>
      <c r="L1873" s="5">
        <f>ohrm_timesheet_item[[#This Row],[duration]]/60/60</f>
        <v>3</v>
      </c>
    </row>
    <row r="1874" spans="1:12" x14ac:dyDescent="0.3">
      <c r="A1874">
        <v>413</v>
      </c>
      <c r="B1874" t="s">
        <v>1012</v>
      </c>
      <c r="C1874">
        <v>1922</v>
      </c>
      <c r="D1874" s="1">
        <v>45012</v>
      </c>
      <c r="E1874">
        <v>18000</v>
      </c>
      <c r="F1874">
        <v>2</v>
      </c>
      <c r="G1874">
        <v>15</v>
      </c>
      <c r="H1874">
        <v>58</v>
      </c>
      <c r="I1874" t="str">
        <f>_xlfn.XLOOKUP(ohrm_timesheet_item[[#This Row],[employee_id]],hs_hr_employee[emp_number],hs_hr_employee[Employee Name],"NF",0,1)</f>
        <v>Gaurav Kokcha</v>
      </c>
      <c r="J1874" t="str">
        <f>_xlfn.XLOOKUP(ohrm_timesheet_item[[#This Row],[project_id]],ohrm_project[project_id],ohrm_project[name],"NF",0,1)</f>
        <v>Z210101-TEQMANTRA-ORG</v>
      </c>
      <c r="K1874" t="str">
        <f>_xlfn.XLOOKUP(ohrm_timesheet_item[[#This Row],[activity_id]],ohrm_project_activity[activity_id],ohrm_project_activity[name],"NF",0,1)</f>
        <v>Staff Augmentation</v>
      </c>
      <c r="L1874" s="5">
        <f>ohrm_timesheet_item[[#This Row],[duration]]/60/60</f>
        <v>5</v>
      </c>
    </row>
    <row r="1875" spans="1:12" x14ac:dyDescent="0.3">
      <c r="A1875">
        <v>413</v>
      </c>
      <c r="B1875" t="s">
        <v>1013</v>
      </c>
      <c r="C1875">
        <v>1923</v>
      </c>
      <c r="D1875" s="1">
        <v>45014</v>
      </c>
      <c r="E1875">
        <v>14400</v>
      </c>
      <c r="F1875">
        <v>2</v>
      </c>
      <c r="G1875">
        <v>15</v>
      </c>
      <c r="H1875">
        <v>58</v>
      </c>
      <c r="I1875" t="str">
        <f>_xlfn.XLOOKUP(ohrm_timesheet_item[[#This Row],[employee_id]],hs_hr_employee[emp_number],hs_hr_employee[Employee Name],"NF",0,1)</f>
        <v>Gaurav Kokcha</v>
      </c>
      <c r="J1875" t="str">
        <f>_xlfn.XLOOKUP(ohrm_timesheet_item[[#This Row],[project_id]],ohrm_project[project_id],ohrm_project[name],"NF",0,1)</f>
        <v>Z210101-TEQMANTRA-ORG</v>
      </c>
      <c r="K1875" t="str">
        <f>_xlfn.XLOOKUP(ohrm_timesheet_item[[#This Row],[activity_id]],ohrm_project_activity[activity_id],ohrm_project_activity[name],"NF",0,1)</f>
        <v>Staff Augmentation</v>
      </c>
      <c r="L1875" s="5">
        <f>ohrm_timesheet_item[[#This Row],[duration]]/60/60</f>
        <v>4</v>
      </c>
    </row>
    <row r="1876" spans="1:12" x14ac:dyDescent="0.3">
      <c r="A1876">
        <v>413</v>
      </c>
      <c r="B1876" t="s">
        <v>1014</v>
      </c>
      <c r="C1876">
        <v>1924</v>
      </c>
      <c r="D1876" s="1">
        <v>45015</v>
      </c>
      <c r="E1876">
        <v>21600</v>
      </c>
      <c r="F1876">
        <v>2</v>
      </c>
      <c r="G1876">
        <v>15</v>
      </c>
      <c r="H1876">
        <v>58</v>
      </c>
      <c r="I1876" t="str">
        <f>_xlfn.XLOOKUP(ohrm_timesheet_item[[#This Row],[employee_id]],hs_hr_employee[emp_number],hs_hr_employee[Employee Name],"NF",0,1)</f>
        <v>Gaurav Kokcha</v>
      </c>
      <c r="J1876" t="str">
        <f>_xlfn.XLOOKUP(ohrm_timesheet_item[[#This Row],[project_id]],ohrm_project[project_id],ohrm_project[name],"NF",0,1)</f>
        <v>Z210101-TEQMANTRA-ORG</v>
      </c>
      <c r="K1876" t="str">
        <f>_xlfn.XLOOKUP(ohrm_timesheet_item[[#This Row],[activity_id]],ohrm_project_activity[activity_id],ohrm_project_activity[name],"NF",0,1)</f>
        <v>Staff Augmentation</v>
      </c>
      <c r="L1876" s="5">
        <f>ohrm_timesheet_item[[#This Row],[duration]]/60/60</f>
        <v>6</v>
      </c>
    </row>
    <row r="1877" spans="1:12" x14ac:dyDescent="0.3">
      <c r="A1877">
        <v>413</v>
      </c>
      <c r="B1877" t="s">
        <v>1015</v>
      </c>
      <c r="C1877">
        <v>1925</v>
      </c>
      <c r="D1877" s="1">
        <v>45017</v>
      </c>
      <c r="E1877">
        <v>32400</v>
      </c>
      <c r="F1877">
        <v>2</v>
      </c>
      <c r="G1877">
        <v>15</v>
      </c>
      <c r="H1877">
        <v>58</v>
      </c>
      <c r="I1877" t="str">
        <f>_xlfn.XLOOKUP(ohrm_timesheet_item[[#This Row],[employee_id]],hs_hr_employee[emp_number],hs_hr_employee[Employee Name],"NF",0,1)</f>
        <v>Gaurav Kokcha</v>
      </c>
      <c r="J1877" t="str">
        <f>_xlfn.XLOOKUP(ohrm_timesheet_item[[#This Row],[project_id]],ohrm_project[project_id],ohrm_project[name],"NF",0,1)</f>
        <v>Z210101-TEQMANTRA-ORG</v>
      </c>
      <c r="K1877" t="str">
        <f>_xlfn.XLOOKUP(ohrm_timesheet_item[[#This Row],[activity_id]],ohrm_project_activity[activity_id],ohrm_project_activity[name],"NF",0,1)</f>
        <v>Staff Augmentation</v>
      </c>
      <c r="L1877" s="5">
        <f>ohrm_timesheet_item[[#This Row],[duration]]/60/60</f>
        <v>9</v>
      </c>
    </row>
    <row r="1878" spans="1:12" x14ac:dyDescent="0.3">
      <c r="A1878">
        <v>413</v>
      </c>
      <c r="B1878" t="s">
        <v>1016</v>
      </c>
      <c r="C1878">
        <v>1926</v>
      </c>
      <c r="D1878" s="1">
        <v>45016</v>
      </c>
      <c r="E1878">
        <v>18000</v>
      </c>
      <c r="F1878">
        <v>2</v>
      </c>
      <c r="G1878">
        <v>15</v>
      </c>
      <c r="H1878">
        <v>58</v>
      </c>
      <c r="I1878" t="str">
        <f>_xlfn.XLOOKUP(ohrm_timesheet_item[[#This Row],[employee_id]],hs_hr_employee[emp_number],hs_hr_employee[Employee Name],"NF",0,1)</f>
        <v>Gaurav Kokcha</v>
      </c>
      <c r="J1878" t="str">
        <f>_xlfn.XLOOKUP(ohrm_timesheet_item[[#This Row],[project_id]],ohrm_project[project_id],ohrm_project[name],"NF",0,1)</f>
        <v>Z210101-TEQMANTRA-ORG</v>
      </c>
      <c r="K1878" t="str">
        <f>_xlfn.XLOOKUP(ohrm_timesheet_item[[#This Row],[activity_id]],ohrm_project_activity[activity_id],ohrm_project_activity[name],"NF",0,1)</f>
        <v>Staff Augmentation</v>
      </c>
      <c r="L1878" s="5">
        <f>ohrm_timesheet_item[[#This Row],[duration]]/60/60</f>
        <v>5</v>
      </c>
    </row>
    <row r="1879" spans="1:12" x14ac:dyDescent="0.3">
      <c r="A1879">
        <v>413</v>
      </c>
      <c r="C1879">
        <v>1927</v>
      </c>
      <c r="D1879" s="1">
        <v>45012</v>
      </c>
      <c r="E1879">
        <v>0</v>
      </c>
      <c r="F1879">
        <v>9</v>
      </c>
      <c r="G1879">
        <v>15</v>
      </c>
      <c r="H1879">
        <v>79</v>
      </c>
      <c r="I1879" t="str">
        <f>_xlfn.XLOOKUP(ohrm_timesheet_item[[#This Row],[employee_id]],hs_hr_employee[emp_number],hs_hr_employee[Employee Name],"NF",0,1)</f>
        <v>Gaurav Kokcha</v>
      </c>
      <c r="J1879" t="str">
        <f>_xlfn.XLOOKUP(ohrm_timesheet_item[[#This Row],[project_id]],ohrm_project[project_id],ohrm_project[name],"NF",0,1)</f>
        <v>C230301-P1 [MHA-POC-ProjectOnline2019]</v>
      </c>
      <c r="K1879" t="str">
        <f>_xlfn.XLOOKUP(ohrm_timesheet_item[[#This Row],[activity_id]],ohrm_project_activity[activity_id],ohrm_project_activity[name],"NF",0,1)</f>
        <v>Software Installation</v>
      </c>
      <c r="L1879" s="5">
        <f>ohrm_timesheet_item[[#This Row],[duration]]/60/60</f>
        <v>0</v>
      </c>
    </row>
    <row r="1880" spans="1:12" x14ac:dyDescent="0.3">
      <c r="A1880">
        <v>413</v>
      </c>
      <c r="C1880">
        <v>1928</v>
      </c>
      <c r="D1880" s="1">
        <v>45013</v>
      </c>
      <c r="E1880">
        <v>0</v>
      </c>
      <c r="F1880">
        <v>9</v>
      </c>
      <c r="G1880">
        <v>15</v>
      </c>
      <c r="H1880">
        <v>79</v>
      </c>
      <c r="I1880" t="str">
        <f>_xlfn.XLOOKUP(ohrm_timesheet_item[[#This Row],[employee_id]],hs_hr_employee[emp_number],hs_hr_employee[Employee Name],"NF",0,1)</f>
        <v>Gaurav Kokcha</v>
      </c>
      <c r="J1880" t="str">
        <f>_xlfn.XLOOKUP(ohrm_timesheet_item[[#This Row],[project_id]],ohrm_project[project_id],ohrm_project[name],"NF",0,1)</f>
        <v>C230301-P1 [MHA-POC-ProjectOnline2019]</v>
      </c>
      <c r="K1880" t="str">
        <f>_xlfn.XLOOKUP(ohrm_timesheet_item[[#This Row],[activity_id]],ohrm_project_activity[activity_id],ohrm_project_activity[name],"NF",0,1)</f>
        <v>Software Installation</v>
      </c>
      <c r="L1880" s="5">
        <f>ohrm_timesheet_item[[#This Row],[duration]]/60/60</f>
        <v>0</v>
      </c>
    </row>
    <row r="1881" spans="1:12" x14ac:dyDescent="0.3">
      <c r="A1881">
        <v>413</v>
      </c>
      <c r="C1881">
        <v>1929</v>
      </c>
      <c r="D1881" s="1">
        <v>45014</v>
      </c>
      <c r="E1881">
        <v>0</v>
      </c>
      <c r="F1881">
        <v>9</v>
      </c>
      <c r="G1881">
        <v>15</v>
      </c>
      <c r="H1881">
        <v>79</v>
      </c>
      <c r="I1881" t="str">
        <f>_xlfn.XLOOKUP(ohrm_timesheet_item[[#This Row],[employee_id]],hs_hr_employee[emp_number],hs_hr_employee[Employee Name],"NF",0,1)</f>
        <v>Gaurav Kokcha</v>
      </c>
      <c r="J1881" t="str">
        <f>_xlfn.XLOOKUP(ohrm_timesheet_item[[#This Row],[project_id]],ohrm_project[project_id],ohrm_project[name],"NF",0,1)</f>
        <v>C230301-P1 [MHA-POC-ProjectOnline2019]</v>
      </c>
      <c r="K1881" t="str">
        <f>_xlfn.XLOOKUP(ohrm_timesheet_item[[#This Row],[activity_id]],ohrm_project_activity[activity_id],ohrm_project_activity[name],"NF",0,1)</f>
        <v>Software Installation</v>
      </c>
      <c r="L1881" s="5">
        <f>ohrm_timesheet_item[[#This Row],[duration]]/60/60</f>
        <v>0</v>
      </c>
    </row>
    <row r="1882" spans="1:12" x14ac:dyDescent="0.3">
      <c r="A1882">
        <v>413</v>
      </c>
      <c r="C1882">
        <v>1930</v>
      </c>
      <c r="D1882" s="1">
        <v>45015</v>
      </c>
      <c r="E1882">
        <v>0</v>
      </c>
      <c r="F1882">
        <v>9</v>
      </c>
      <c r="G1882">
        <v>15</v>
      </c>
      <c r="H1882">
        <v>79</v>
      </c>
      <c r="I1882" t="str">
        <f>_xlfn.XLOOKUP(ohrm_timesheet_item[[#This Row],[employee_id]],hs_hr_employee[emp_number],hs_hr_employee[Employee Name],"NF",0,1)</f>
        <v>Gaurav Kokcha</v>
      </c>
      <c r="J1882" t="str">
        <f>_xlfn.XLOOKUP(ohrm_timesheet_item[[#This Row],[project_id]],ohrm_project[project_id],ohrm_project[name],"NF",0,1)</f>
        <v>C230301-P1 [MHA-POC-ProjectOnline2019]</v>
      </c>
      <c r="K1882" t="str">
        <f>_xlfn.XLOOKUP(ohrm_timesheet_item[[#This Row],[activity_id]],ohrm_project_activity[activity_id],ohrm_project_activity[name],"NF",0,1)</f>
        <v>Software Installation</v>
      </c>
      <c r="L1882" s="5">
        <f>ohrm_timesheet_item[[#This Row],[duration]]/60/60</f>
        <v>0</v>
      </c>
    </row>
    <row r="1883" spans="1:12" x14ac:dyDescent="0.3">
      <c r="A1883">
        <v>413</v>
      </c>
      <c r="C1883">
        <v>1931</v>
      </c>
      <c r="D1883" s="1">
        <v>45016</v>
      </c>
      <c r="E1883">
        <v>0</v>
      </c>
      <c r="F1883">
        <v>9</v>
      </c>
      <c r="G1883">
        <v>15</v>
      </c>
      <c r="H1883">
        <v>79</v>
      </c>
      <c r="I1883" t="str">
        <f>_xlfn.XLOOKUP(ohrm_timesheet_item[[#This Row],[employee_id]],hs_hr_employee[emp_number],hs_hr_employee[Employee Name],"NF",0,1)</f>
        <v>Gaurav Kokcha</v>
      </c>
      <c r="J1883" t="str">
        <f>_xlfn.XLOOKUP(ohrm_timesheet_item[[#This Row],[project_id]],ohrm_project[project_id],ohrm_project[name],"NF",0,1)</f>
        <v>C230301-P1 [MHA-POC-ProjectOnline2019]</v>
      </c>
      <c r="K1883" t="str">
        <f>_xlfn.XLOOKUP(ohrm_timesheet_item[[#This Row],[activity_id]],ohrm_project_activity[activity_id],ohrm_project_activity[name],"NF",0,1)</f>
        <v>Software Installation</v>
      </c>
      <c r="L1883" s="5">
        <f>ohrm_timesheet_item[[#This Row],[duration]]/60/60</f>
        <v>0</v>
      </c>
    </row>
    <row r="1884" spans="1:12" x14ac:dyDescent="0.3">
      <c r="A1884">
        <v>413</v>
      </c>
      <c r="C1884">
        <v>1932</v>
      </c>
      <c r="D1884" s="1">
        <v>45017</v>
      </c>
      <c r="E1884">
        <v>0</v>
      </c>
      <c r="F1884">
        <v>9</v>
      </c>
      <c r="G1884">
        <v>15</v>
      </c>
      <c r="H1884">
        <v>79</v>
      </c>
      <c r="I1884" t="str">
        <f>_xlfn.XLOOKUP(ohrm_timesheet_item[[#This Row],[employee_id]],hs_hr_employee[emp_number],hs_hr_employee[Employee Name],"NF",0,1)</f>
        <v>Gaurav Kokcha</v>
      </c>
      <c r="J1884" t="str">
        <f>_xlfn.XLOOKUP(ohrm_timesheet_item[[#This Row],[project_id]],ohrm_project[project_id],ohrm_project[name],"NF",0,1)</f>
        <v>C230301-P1 [MHA-POC-ProjectOnline2019]</v>
      </c>
      <c r="K1884" t="str">
        <f>_xlfn.XLOOKUP(ohrm_timesheet_item[[#This Row],[activity_id]],ohrm_project_activity[activity_id],ohrm_project_activity[name],"NF",0,1)</f>
        <v>Software Installation</v>
      </c>
      <c r="L1884" s="5">
        <f>ohrm_timesheet_item[[#This Row],[duration]]/60/60</f>
        <v>0</v>
      </c>
    </row>
    <row r="1885" spans="1:12" x14ac:dyDescent="0.3">
      <c r="A1885">
        <v>413</v>
      </c>
      <c r="C1885">
        <v>1933</v>
      </c>
      <c r="D1885" s="1">
        <v>45013</v>
      </c>
      <c r="E1885">
        <v>0</v>
      </c>
      <c r="F1885">
        <v>2</v>
      </c>
      <c r="G1885">
        <v>15</v>
      </c>
      <c r="H1885">
        <v>58</v>
      </c>
      <c r="I1885" t="str">
        <f>_xlfn.XLOOKUP(ohrm_timesheet_item[[#This Row],[employee_id]],hs_hr_employee[emp_number],hs_hr_employee[Employee Name],"NF",0,1)</f>
        <v>Gaurav Kokcha</v>
      </c>
      <c r="J1885" t="str">
        <f>_xlfn.XLOOKUP(ohrm_timesheet_item[[#This Row],[project_id]],ohrm_project[project_id],ohrm_project[name],"NF",0,1)</f>
        <v>Z210101-TEQMANTRA-ORG</v>
      </c>
      <c r="K1885" t="str">
        <f>_xlfn.XLOOKUP(ohrm_timesheet_item[[#This Row],[activity_id]],ohrm_project_activity[activity_id],ohrm_project_activity[name],"NF",0,1)</f>
        <v>Staff Augmentation</v>
      </c>
      <c r="L1885" s="5">
        <f>ohrm_timesheet_item[[#This Row],[duration]]/60/60</f>
        <v>0</v>
      </c>
    </row>
    <row r="1886" spans="1:12" x14ac:dyDescent="0.3">
      <c r="A1886">
        <v>413</v>
      </c>
      <c r="C1886">
        <v>1934</v>
      </c>
      <c r="D1886" s="1">
        <v>45012</v>
      </c>
      <c r="E1886">
        <v>14400</v>
      </c>
      <c r="F1886">
        <v>2</v>
      </c>
      <c r="G1886">
        <v>15</v>
      </c>
      <c r="H1886">
        <v>11</v>
      </c>
      <c r="I1886" t="str">
        <f>_xlfn.XLOOKUP(ohrm_timesheet_item[[#This Row],[employee_id]],hs_hr_employee[emp_number],hs_hr_employee[Employee Name],"NF",0,1)</f>
        <v>Gaurav Kokcha</v>
      </c>
      <c r="J1886" t="str">
        <f>_xlfn.XLOOKUP(ohrm_timesheet_item[[#This Row],[project_id]],ohrm_project[project_id],ohrm_project[name],"NF",0,1)</f>
        <v>Z210101-TEQMANTRA-ORG</v>
      </c>
      <c r="K1886" t="str">
        <f>_xlfn.XLOOKUP(ohrm_timesheet_item[[#This Row],[activity_id]],ohrm_project_activity[activity_id],ohrm_project_activity[name],"NF",0,1)</f>
        <v>Training</v>
      </c>
      <c r="L1886" s="5">
        <f>ohrm_timesheet_item[[#This Row],[duration]]/60/60</f>
        <v>4</v>
      </c>
    </row>
    <row r="1887" spans="1:12" x14ac:dyDescent="0.3">
      <c r="A1887">
        <v>413</v>
      </c>
      <c r="C1887">
        <v>1935</v>
      </c>
      <c r="D1887" s="1">
        <v>45013</v>
      </c>
      <c r="E1887">
        <v>0</v>
      </c>
      <c r="F1887">
        <v>2</v>
      </c>
      <c r="G1887">
        <v>15</v>
      </c>
      <c r="H1887">
        <v>11</v>
      </c>
      <c r="I1887" t="str">
        <f>_xlfn.XLOOKUP(ohrm_timesheet_item[[#This Row],[employee_id]],hs_hr_employee[emp_number],hs_hr_employee[Employee Name],"NF",0,1)</f>
        <v>Gaurav Kokcha</v>
      </c>
      <c r="J1887" t="str">
        <f>_xlfn.XLOOKUP(ohrm_timesheet_item[[#This Row],[project_id]],ohrm_project[project_id],ohrm_project[name],"NF",0,1)</f>
        <v>Z210101-TEQMANTRA-ORG</v>
      </c>
      <c r="K1887" t="str">
        <f>_xlfn.XLOOKUP(ohrm_timesheet_item[[#This Row],[activity_id]],ohrm_project_activity[activity_id],ohrm_project_activity[name],"NF",0,1)</f>
        <v>Training</v>
      </c>
      <c r="L1887" s="5">
        <f>ohrm_timesheet_item[[#This Row],[duration]]/60/60</f>
        <v>0</v>
      </c>
    </row>
    <row r="1888" spans="1:12" x14ac:dyDescent="0.3">
      <c r="A1888">
        <v>413</v>
      </c>
      <c r="C1888">
        <v>1936</v>
      </c>
      <c r="D1888" s="1">
        <v>45014</v>
      </c>
      <c r="E1888">
        <v>18000</v>
      </c>
      <c r="F1888">
        <v>2</v>
      </c>
      <c r="G1888">
        <v>15</v>
      </c>
      <c r="H1888">
        <v>11</v>
      </c>
      <c r="I1888" t="str">
        <f>_xlfn.XLOOKUP(ohrm_timesheet_item[[#This Row],[employee_id]],hs_hr_employee[emp_number],hs_hr_employee[Employee Name],"NF",0,1)</f>
        <v>Gaurav Kokcha</v>
      </c>
      <c r="J1888" t="str">
        <f>_xlfn.XLOOKUP(ohrm_timesheet_item[[#This Row],[project_id]],ohrm_project[project_id],ohrm_project[name],"NF",0,1)</f>
        <v>Z210101-TEQMANTRA-ORG</v>
      </c>
      <c r="K1888" t="str">
        <f>_xlfn.XLOOKUP(ohrm_timesheet_item[[#This Row],[activity_id]],ohrm_project_activity[activity_id],ohrm_project_activity[name],"NF",0,1)</f>
        <v>Training</v>
      </c>
      <c r="L1888" s="5">
        <f>ohrm_timesheet_item[[#This Row],[duration]]/60/60</f>
        <v>5</v>
      </c>
    </row>
    <row r="1889" spans="1:12" x14ac:dyDescent="0.3">
      <c r="A1889">
        <v>413</v>
      </c>
      <c r="C1889">
        <v>1937</v>
      </c>
      <c r="D1889" s="1">
        <v>45015</v>
      </c>
      <c r="E1889">
        <v>10800</v>
      </c>
      <c r="F1889">
        <v>2</v>
      </c>
      <c r="G1889">
        <v>15</v>
      </c>
      <c r="H1889">
        <v>11</v>
      </c>
      <c r="I1889" t="str">
        <f>_xlfn.XLOOKUP(ohrm_timesheet_item[[#This Row],[employee_id]],hs_hr_employee[emp_number],hs_hr_employee[Employee Name],"NF",0,1)</f>
        <v>Gaurav Kokcha</v>
      </c>
      <c r="J1889" t="str">
        <f>_xlfn.XLOOKUP(ohrm_timesheet_item[[#This Row],[project_id]],ohrm_project[project_id],ohrm_project[name],"NF",0,1)</f>
        <v>Z210101-TEQMANTRA-ORG</v>
      </c>
      <c r="K1889" t="str">
        <f>_xlfn.XLOOKUP(ohrm_timesheet_item[[#This Row],[activity_id]],ohrm_project_activity[activity_id],ohrm_project_activity[name],"NF",0,1)</f>
        <v>Training</v>
      </c>
      <c r="L1889" s="5">
        <f>ohrm_timesheet_item[[#This Row],[duration]]/60/60</f>
        <v>3</v>
      </c>
    </row>
    <row r="1890" spans="1:12" x14ac:dyDescent="0.3">
      <c r="A1890">
        <v>413</v>
      </c>
      <c r="C1890">
        <v>1938</v>
      </c>
      <c r="D1890" s="1">
        <v>45016</v>
      </c>
      <c r="E1890">
        <v>14400</v>
      </c>
      <c r="F1890">
        <v>2</v>
      </c>
      <c r="G1890">
        <v>15</v>
      </c>
      <c r="H1890">
        <v>11</v>
      </c>
      <c r="I1890" t="str">
        <f>_xlfn.XLOOKUP(ohrm_timesheet_item[[#This Row],[employee_id]],hs_hr_employee[emp_number],hs_hr_employee[Employee Name],"NF",0,1)</f>
        <v>Gaurav Kokcha</v>
      </c>
      <c r="J1890" t="str">
        <f>_xlfn.XLOOKUP(ohrm_timesheet_item[[#This Row],[project_id]],ohrm_project[project_id],ohrm_project[name],"NF",0,1)</f>
        <v>Z210101-TEQMANTRA-ORG</v>
      </c>
      <c r="K1890" t="str">
        <f>_xlfn.XLOOKUP(ohrm_timesheet_item[[#This Row],[activity_id]],ohrm_project_activity[activity_id],ohrm_project_activity[name],"NF",0,1)</f>
        <v>Training</v>
      </c>
      <c r="L1890" s="5">
        <f>ohrm_timesheet_item[[#This Row],[duration]]/60/60</f>
        <v>4</v>
      </c>
    </row>
    <row r="1891" spans="1:12" x14ac:dyDescent="0.3">
      <c r="A1891">
        <v>413</v>
      </c>
      <c r="C1891">
        <v>1939</v>
      </c>
      <c r="D1891" s="1">
        <v>45017</v>
      </c>
      <c r="E1891">
        <v>0</v>
      </c>
      <c r="F1891">
        <v>2</v>
      </c>
      <c r="G1891">
        <v>15</v>
      </c>
      <c r="H1891">
        <v>11</v>
      </c>
      <c r="I1891" t="str">
        <f>_xlfn.XLOOKUP(ohrm_timesheet_item[[#This Row],[employee_id]],hs_hr_employee[emp_number],hs_hr_employee[Employee Name],"NF",0,1)</f>
        <v>Gaurav Kokcha</v>
      </c>
      <c r="J1891" t="str">
        <f>_xlfn.XLOOKUP(ohrm_timesheet_item[[#This Row],[project_id]],ohrm_project[project_id],ohrm_project[name],"NF",0,1)</f>
        <v>Z210101-TEQMANTRA-ORG</v>
      </c>
      <c r="K1891" t="str">
        <f>_xlfn.XLOOKUP(ohrm_timesheet_item[[#This Row],[activity_id]],ohrm_project_activity[activity_id],ohrm_project_activity[name],"NF",0,1)</f>
        <v>Training</v>
      </c>
      <c r="L1891" s="5">
        <f>ohrm_timesheet_item[[#This Row],[duration]]/60/60</f>
        <v>0</v>
      </c>
    </row>
    <row r="1892" spans="1:12" x14ac:dyDescent="0.3">
      <c r="A1892">
        <v>416</v>
      </c>
      <c r="B1892" t="s">
        <v>1017</v>
      </c>
      <c r="C1892">
        <v>1940</v>
      </c>
      <c r="D1892" s="1">
        <v>45019</v>
      </c>
      <c r="E1892">
        <v>21600</v>
      </c>
      <c r="F1892">
        <v>2</v>
      </c>
      <c r="G1892">
        <v>15</v>
      </c>
      <c r="H1892">
        <v>58</v>
      </c>
      <c r="I1892" t="str">
        <f>_xlfn.XLOOKUP(ohrm_timesheet_item[[#This Row],[employee_id]],hs_hr_employee[emp_number],hs_hr_employee[Employee Name],"NF",0,1)</f>
        <v>Gaurav Kokcha</v>
      </c>
      <c r="J1892" t="str">
        <f>_xlfn.XLOOKUP(ohrm_timesheet_item[[#This Row],[project_id]],ohrm_project[project_id],ohrm_project[name],"NF",0,1)</f>
        <v>Z210101-TEQMANTRA-ORG</v>
      </c>
      <c r="K1892" t="str">
        <f>_xlfn.XLOOKUP(ohrm_timesheet_item[[#This Row],[activity_id]],ohrm_project_activity[activity_id],ohrm_project_activity[name],"NF",0,1)</f>
        <v>Staff Augmentation</v>
      </c>
      <c r="L1892" s="5">
        <f>ohrm_timesheet_item[[#This Row],[duration]]/60/60</f>
        <v>6</v>
      </c>
    </row>
    <row r="1893" spans="1:12" x14ac:dyDescent="0.3">
      <c r="A1893">
        <v>416</v>
      </c>
      <c r="C1893">
        <v>1941</v>
      </c>
      <c r="D1893" s="1">
        <v>45019</v>
      </c>
      <c r="E1893">
        <v>10800</v>
      </c>
      <c r="F1893">
        <v>2</v>
      </c>
      <c r="G1893">
        <v>15</v>
      </c>
      <c r="H1893">
        <v>11</v>
      </c>
      <c r="I1893" t="str">
        <f>_xlfn.XLOOKUP(ohrm_timesheet_item[[#This Row],[employee_id]],hs_hr_employee[emp_number],hs_hr_employee[Employee Name],"NF",0,1)</f>
        <v>Gaurav Kokcha</v>
      </c>
      <c r="J1893" t="str">
        <f>_xlfn.XLOOKUP(ohrm_timesheet_item[[#This Row],[project_id]],ohrm_project[project_id],ohrm_project[name],"NF",0,1)</f>
        <v>Z210101-TEQMANTRA-ORG</v>
      </c>
      <c r="K1893" t="str">
        <f>_xlfn.XLOOKUP(ohrm_timesheet_item[[#This Row],[activity_id]],ohrm_project_activity[activity_id],ohrm_project_activity[name],"NF",0,1)</f>
        <v>Training</v>
      </c>
      <c r="L1893" s="5">
        <f>ohrm_timesheet_item[[#This Row],[duration]]/60/60</f>
        <v>3</v>
      </c>
    </row>
    <row r="1894" spans="1:12" x14ac:dyDescent="0.3">
      <c r="A1894">
        <v>425</v>
      </c>
      <c r="C1894">
        <v>1942</v>
      </c>
      <c r="D1894" s="1">
        <v>45005</v>
      </c>
      <c r="E1894">
        <v>28800</v>
      </c>
      <c r="F1894">
        <v>5</v>
      </c>
      <c r="G1894">
        <v>16</v>
      </c>
      <c r="H1894">
        <v>47</v>
      </c>
      <c r="I1894" t="str">
        <f>_xlfn.XLOOKUP(ohrm_timesheet_item[[#This Row],[employee_id]],hs_hr_employee[emp_number],hs_hr_employee[Employee Name],"NF",0,1)</f>
        <v>Neha Chaudhary</v>
      </c>
      <c r="J1894" t="str">
        <f>_xlfn.XLOOKUP(ohrm_timesheet_item[[#This Row],[project_id]],ohrm_project[project_id],ohrm_project[name],"NF",0,1)</f>
        <v>C220401-B1 [NTPC-TrainingBatch1]</v>
      </c>
      <c r="K1894" t="str">
        <f>_xlfn.XLOOKUP(ohrm_timesheet_item[[#This Row],[activity_id]],ohrm_project_activity[activity_id],ohrm_project_activity[name],"NF",0,1)</f>
        <v>Training</v>
      </c>
      <c r="L1894" s="5">
        <f>ohrm_timesheet_item[[#This Row],[duration]]/60/60</f>
        <v>8</v>
      </c>
    </row>
    <row r="1895" spans="1:12" x14ac:dyDescent="0.3">
      <c r="A1895">
        <v>425</v>
      </c>
      <c r="C1895">
        <v>1943</v>
      </c>
      <c r="D1895" s="1">
        <v>45006</v>
      </c>
      <c r="E1895">
        <v>28800</v>
      </c>
      <c r="F1895">
        <v>5</v>
      </c>
      <c r="G1895">
        <v>16</v>
      </c>
      <c r="H1895">
        <v>47</v>
      </c>
      <c r="I1895" t="str">
        <f>_xlfn.XLOOKUP(ohrm_timesheet_item[[#This Row],[employee_id]],hs_hr_employee[emp_number],hs_hr_employee[Employee Name],"NF",0,1)</f>
        <v>Neha Chaudhary</v>
      </c>
      <c r="J1895" t="str">
        <f>_xlfn.XLOOKUP(ohrm_timesheet_item[[#This Row],[project_id]],ohrm_project[project_id],ohrm_project[name],"NF",0,1)</f>
        <v>C220401-B1 [NTPC-TrainingBatch1]</v>
      </c>
      <c r="K1895" t="str">
        <f>_xlfn.XLOOKUP(ohrm_timesheet_item[[#This Row],[activity_id]],ohrm_project_activity[activity_id],ohrm_project_activity[name],"NF",0,1)</f>
        <v>Training</v>
      </c>
      <c r="L1895" s="5">
        <f>ohrm_timesheet_item[[#This Row],[duration]]/60/60</f>
        <v>8</v>
      </c>
    </row>
    <row r="1896" spans="1:12" x14ac:dyDescent="0.3">
      <c r="A1896">
        <v>425</v>
      </c>
      <c r="C1896">
        <v>1944</v>
      </c>
      <c r="D1896" s="1">
        <v>45007</v>
      </c>
      <c r="E1896">
        <v>28800</v>
      </c>
      <c r="F1896">
        <v>5</v>
      </c>
      <c r="G1896">
        <v>16</v>
      </c>
      <c r="H1896">
        <v>47</v>
      </c>
      <c r="I1896" t="str">
        <f>_xlfn.XLOOKUP(ohrm_timesheet_item[[#This Row],[employee_id]],hs_hr_employee[emp_number],hs_hr_employee[Employee Name],"NF",0,1)</f>
        <v>Neha Chaudhary</v>
      </c>
      <c r="J1896" t="str">
        <f>_xlfn.XLOOKUP(ohrm_timesheet_item[[#This Row],[project_id]],ohrm_project[project_id],ohrm_project[name],"NF",0,1)</f>
        <v>C220401-B1 [NTPC-TrainingBatch1]</v>
      </c>
      <c r="K1896" t="str">
        <f>_xlfn.XLOOKUP(ohrm_timesheet_item[[#This Row],[activity_id]],ohrm_project_activity[activity_id],ohrm_project_activity[name],"NF",0,1)</f>
        <v>Training</v>
      </c>
      <c r="L1896" s="5">
        <f>ohrm_timesheet_item[[#This Row],[duration]]/60/60</f>
        <v>8</v>
      </c>
    </row>
    <row r="1897" spans="1:12" x14ac:dyDescent="0.3">
      <c r="A1897">
        <v>425</v>
      </c>
      <c r="C1897">
        <v>1945</v>
      </c>
      <c r="D1897" s="1">
        <v>45005</v>
      </c>
      <c r="E1897">
        <v>3600</v>
      </c>
      <c r="F1897">
        <v>7</v>
      </c>
      <c r="G1897">
        <v>16</v>
      </c>
      <c r="H1897">
        <v>60</v>
      </c>
      <c r="I1897" t="str">
        <f>_xlfn.XLOOKUP(ohrm_timesheet_item[[#This Row],[employee_id]],hs_hr_employee[emp_number],hs_hr_employee[Employee Name],"NF",0,1)</f>
        <v>Neha Chaudhary</v>
      </c>
      <c r="J1897" t="str">
        <f>_xlfn.XLOOKUP(ohrm_timesheet_item[[#This Row],[project_id]],ohrm_project[project_id],ohrm_project[name],"NF",0,1)</f>
        <v>C230101-P1 [AIR INDIA-P4W-IMPL]</v>
      </c>
      <c r="K1897" t="str">
        <f>_xlfn.XLOOKUP(ohrm_timesheet_item[[#This Row],[activity_id]],ohrm_project_activity[activity_id],ohrm_project_activity[name],"NF",0,1)</f>
        <v>Customer Meeting</v>
      </c>
      <c r="L1897" s="5">
        <f>ohrm_timesheet_item[[#This Row],[duration]]/60/60</f>
        <v>1</v>
      </c>
    </row>
    <row r="1898" spans="1:12" x14ac:dyDescent="0.3">
      <c r="A1898">
        <v>425</v>
      </c>
      <c r="C1898">
        <v>1946</v>
      </c>
      <c r="D1898" s="1">
        <v>45006</v>
      </c>
      <c r="E1898">
        <v>3600</v>
      </c>
      <c r="F1898">
        <v>7</v>
      </c>
      <c r="G1898">
        <v>16</v>
      </c>
      <c r="H1898">
        <v>60</v>
      </c>
      <c r="I1898" t="str">
        <f>_xlfn.XLOOKUP(ohrm_timesheet_item[[#This Row],[employee_id]],hs_hr_employee[emp_number],hs_hr_employee[Employee Name],"NF",0,1)</f>
        <v>Neha Chaudhary</v>
      </c>
      <c r="J1898" t="str">
        <f>_xlfn.XLOOKUP(ohrm_timesheet_item[[#This Row],[project_id]],ohrm_project[project_id],ohrm_project[name],"NF",0,1)</f>
        <v>C230101-P1 [AIR INDIA-P4W-IMPL]</v>
      </c>
      <c r="K1898" t="str">
        <f>_xlfn.XLOOKUP(ohrm_timesheet_item[[#This Row],[activity_id]],ohrm_project_activity[activity_id],ohrm_project_activity[name],"NF",0,1)</f>
        <v>Customer Meeting</v>
      </c>
      <c r="L1898" s="5">
        <f>ohrm_timesheet_item[[#This Row],[duration]]/60/60</f>
        <v>1</v>
      </c>
    </row>
    <row r="1899" spans="1:12" x14ac:dyDescent="0.3">
      <c r="A1899">
        <v>425</v>
      </c>
      <c r="C1899">
        <v>1947</v>
      </c>
      <c r="D1899" s="1">
        <v>45007</v>
      </c>
      <c r="E1899">
        <v>3600</v>
      </c>
      <c r="F1899">
        <v>7</v>
      </c>
      <c r="G1899">
        <v>16</v>
      </c>
      <c r="H1899">
        <v>60</v>
      </c>
      <c r="I1899" t="str">
        <f>_xlfn.XLOOKUP(ohrm_timesheet_item[[#This Row],[employee_id]],hs_hr_employee[emp_number],hs_hr_employee[Employee Name],"NF",0,1)</f>
        <v>Neha Chaudhary</v>
      </c>
      <c r="J1899" t="str">
        <f>_xlfn.XLOOKUP(ohrm_timesheet_item[[#This Row],[project_id]],ohrm_project[project_id],ohrm_project[name],"NF",0,1)</f>
        <v>C230101-P1 [AIR INDIA-P4W-IMPL]</v>
      </c>
      <c r="K1899" t="str">
        <f>_xlfn.XLOOKUP(ohrm_timesheet_item[[#This Row],[activity_id]],ohrm_project_activity[activity_id],ohrm_project_activity[name],"NF",0,1)</f>
        <v>Customer Meeting</v>
      </c>
      <c r="L1899" s="5">
        <f>ohrm_timesheet_item[[#This Row],[duration]]/60/60</f>
        <v>1</v>
      </c>
    </row>
    <row r="1900" spans="1:12" x14ac:dyDescent="0.3">
      <c r="A1900">
        <v>425</v>
      </c>
      <c r="C1900">
        <v>1948</v>
      </c>
      <c r="D1900" s="1">
        <v>45009</v>
      </c>
      <c r="E1900">
        <v>25200</v>
      </c>
      <c r="F1900">
        <v>7</v>
      </c>
      <c r="G1900">
        <v>16</v>
      </c>
      <c r="H1900">
        <v>60</v>
      </c>
      <c r="I1900" t="str">
        <f>_xlfn.XLOOKUP(ohrm_timesheet_item[[#This Row],[employee_id]],hs_hr_employee[emp_number],hs_hr_employee[Employee Name],"NF",0,1)</f>
        <v>Neha Chaudhary</v>
      </c>
      <c r="J1900" t="str">
        <f>_xlfn.XLOOKUP(ohrm_timesheet_item[[#This Row],[project_id]],ohrm_project[project_id],ohrm_project[name],"NF",0,1)</f>
        <v>C230101-P1 [AIR INDIA-P4W-IMPL]</v>
      </c>
      <c r="K1900" t="str">
        <f>_xlfn.XLOOKUP(ohrm_timesheet_item[[#This Row],[activity_id]],ohrm_project_activity[activity_id],ohrm_project_activity[name],"NF",0,1)</f>
        <v>Customer Meeting</v>
      </c>
      <c r="L1900" s="5">
        <f>ohrm_timesheet_item[[#This Row],[duration]]/60/60</f>
        <v>7</v>
      </c>
    </row>
    <row r="1901" spans="1:12" x14ac:dyDescent="0.3">
      <c r="A1901">
        <v>425</v>
      </c>
      <c r="C1901">
        <v>1949</v>
      </c>
      <c r="D1901" s="1">
        <v>45009</v>
      </c>
      <c r="E1901">
        <v>7200</v>
      </c>
      <c r="F1901">
        <v>6</v>
      </c>
      <c r="G1901">
        <v>16</v>
      </c>
      <c r="H1901">
        <v>52</v>
      </c>
      <c r="I1901" t="str">
        <f>_xlfn.XLOOKUP(ohrm_timesheet_item[[#This Row],[employee_id]],hs_hr_employee[emp_number],hs_hr_employee[Employee Name],"NF",0,1)</f>
        <v>Neha Chaudhary</v>
      </c>
      <c r="J1901" t="str">
        <f>_xlfn.XLOOKUP(ohrm_timesheet_item[[#This Row],[project_id]],ohrm_project[project_id],ohrm_project[name],"NF",0,1)</f>
        <v>C210701-P2 [AMERICANA-Phase2]</v>
      </c>
      <c r="K1901" t="str">
        <f>_xlfn.XLOOKUP(ohrm_timesheet_item[[#This Row],[activity_id]],ohrm_project_activity[activity_id],ohrm_project_activity[name],"NF",0,1)</f>
        <v>Customer Meeting</v>
      </c>
      <c r="L1901" s="5">
        <f>ohrm_timesheet_item[[#This Row],[duration]]/60/60</f>
        <v>2</v>
      </c>
    </row>
    <row r="1902" spans="1:12" x14ac:dyDescent="0.3">
      <c r="A1902">
        <v>425</v>
      </c>
      <c r="C1902">
        <v>1950</v>
      </c>
      <c r="D1902" s="1">
        <v>45008</v>
      </c>
      <c r="E1902">
        <v>32400</v>
      </c>
      <c r="F1902">
        <v>9</v>
      </c>
      <c r="G1902">
        <v>16</v>
      </c>
      <c r="H1902">
        <v>73</v>
      </c>
      <c r="I1902" t="str">
        <f>_xlfn.XLOOKUP(ohrm_timesheet_item[[#This Row],[employee_id]],hs_hr_employee[emp_number],hs_hr_employee[Employee Name],"NF",0,1)</f>
        <v>Neha Chaudhary</v>
      </c>
      <c r="J1902" t="str">
        <f>_xlfn.XLOOKUP(ohrm_timesheet_item[[#This Row],[project_id]],ohrm_project[project_id],ohrm_project[name],"NF",0,1)</f>
        <v>C230301-P1 [MHA-POC-ProjectOnline2019]</v>
      </c>
      <c r="K1902" t="str">
        <f>_xlfn.XLOOKUP(ohrm_timesheet_item[[#This Row],[activity_id]],ohrm_project_activity[activity_id],ohrm_project_activity[name],"NF",0,1)</f>
        <v>Customer Meeting</v>
      </c>
      <c r="L1902" s="5">
        <f>ohrm_timesheet_item[[#This Row],[duration]]/60/60</f>
        <v>9</v>
      </c>
    </row>
    <row r="1903" spans="1:12" x14ac:dyDescent="0.3">
      <c r="A1903">
        <v>426</v>
      </c>
      <c r="C1903">
        <v>1951</v>
      </c>
      <c r="D1903" s="1">
        <v>45012</v>
      </c>
      <c r="E1903">
        <v>25200</v>
      </c>
      <c r="F1903">
        <v>7</v>
      </c>
      <c r="G1903">
        <v>16</v>
      </c>
      <c r="H1903">
        <v>60</v>
      </c>
      <c r="I1903" t="str">
        <f>_xlfn.XLOOKUP(ohrm_timesheet_item[[#This Row],[employee_id]],hs_hr_employee[emp_number],hs_hr_employee[Employee Name],"NF",0,1)</f>
        <v>Neha Chaudhary</v>
      </c>
      <c r="J1903" t="str">
        <f>_xlfn.XLOOKUP(ohrm_timesheet_item[[#This Row],[project_id]],ohrm_project[project_id],ohrm_project[name],"NF",0,1)</f>
        <v>C230101-P1 [AIR INDIA-P4W-IMPL]</v>
      </c>
      <c r="K1903" t="str">
        <f>_xlfn.XLOOKUP(ohrm_timesheet_item[[#This Row],[activity_id]],ohrm_project_activity[activity_id],ohrm_project_activity[name],"NF",0,1)</f>
        <v>Customer Meeting</v>
      </c>
      <c r="L1903" s="5">
        <f>ohrm_timesheet_item[[#This Row],[duration]]/60/60</f>
        <v>7</v>
      </c>
    </row>
    <row r="1904" spans="1:12" x14ac:dyDescent="0.3">
      <c r="A1904">
        <v>426</v>
      </c>
      <c r="C1904">
        <v>1952</v>
      </c>
      <c r="D1904" s="1">
        <v>45013</v>
      </c>
      <c r="E1904">
        <v>25200</v>
      </c>
      <c r="F1904">
        <v>7</v>
      </c>
      <c r="G1904">
        <v>16</v>
      </c>
      <c r="H1904">
        <v>60</v>
      </c>
      <c r="I1904" t="str">
        <f>_xlfn.XLOOKUP(ohrm_timesheet_item[[#This Row],[employee_id]],hs_hr_employee[emp_number],hs_hr_employee[Employee Name],"NF",0,1)</f>
        <v>Neha Chaudhary</v>
      </c>
      <c r="J1904" t="str">
        <f>_xlfn.XLOOKUP(ohrm_timesheet_item[[#This Row],[project_id]],ohrm_project[project_id],ohrm_project[name],"NF",0,1)</f>
        <v>C230101-P1 [AIR INDIA-P4W-IMPL]</v>
      </c>
      <c r="K1904" t="str">
        <f>_xlfn.XLOOKUP(ohrm_timesheet_item[[#This Row],[activity_id]],ohrm_project_activity[activity_id],ohrm_project_activity[name],"NF",0,1)</f>
        <v>Customer Meeting</v>
      </c>
      <c r="L1904" s="5">
        <f>ohrm_timesheet_item[[#This Row],[duration]]/60/60</f>
        <v>7</v>
      </c>
    </row>
    <row r="1905" spans="1:12" x14ac:dyDescent="0.3">
      <c r="A1905">
        <v>426</v>
      </c>
      <c r="C1905">
        <v>1953</v>
      </c>
      <c r="D1905" s="1">
        <v>45014</v>
      </c>
      <c r="E1905">
        <v>25200</v>
      </c>
      <c r="F1905">
        <v>7</v>
      </c>
      <c r="G1905">
        <v>16</v>
      </c>
      <c r="H1905">
        <v>60</v>
      </c>
      <c r="I1905" t="str">
        <f>_xlfn.XLOOKUP(ohrm_timesheet_item[[#This Row],[employee_id]],hs_hr_employee[emp_number],hs_hr_employee[Employee Name],"NF",0,1)</f>
        <v>Neha Chaudhary</v>
      </c>
      <c r="J1905" t="str">
        <f>_xlfn.XLOOKUP(ohrm_timesheet_item[[#This Row],[project_id]],ohrm_project[project_id],ohrm_project[name],"NF",0,1)</f>
        <v>C230101-P1 [AIR INDIA-P4W-IMPL]</v>
      </c>
      <c r="K1905" t="str">
        <f>_xlfn.XLOOKUP(ohrm_timesheet_item[[#This Row],[activity_id]],ohrm_project_activity[activity_id],ohrm_project_activity[name],"NF",0,1)</f>
        <v>Customer Meeting</v>
      </c>
      <c r="L1905" s="5">
        <f>ohrm_timesheet_item[[#This Row],[duration]]/60/60</f>
        <v>7</v>
      </c>
    </row>
    <row r="1906" spans="1:12" x14ac:dyDescent="0.3">
      <c r="A1906">
        <v>426</v>
      </c>
      <c r="C1906">
        <v>1954</v>
      </c>
      <c r="D1906" s="1">
        <v>45015</v>
      </c>
      <c r="E1906">
        <v>25200</v>
      </c>
      <c r="F1906">
        <v>7</v>
      </c>
      <c r="G1906">
        <v>16</v>
      </c>
      <c r="H1906">
        <v>60</v>
      </c>
      <c r="I1906" t="str">
        <f>_xlfn.XLOOKUP(ohrm_timesheet_item[[#This Row],[employee_id]],hs_hr_employee[emp_number],hs_hr_employee[Employee Name],"NF",0,1)</f>
        <v>Neha Chaudhary</v>
      </c>
      <c r="J1906" t="str">
        <f>_xlfn.XLOOKUP(ohrm_timesheet_item[[#This Row],[project_id]],ohrm_project[project_id],ohrm_project[name],"NF",0,1)</f>
        <v>C230101-P1 [AIR INDIA-P4W-IMPL]</v>
      </c>
      <c r="K1906" t="str">
        <f>_xlfn.XLOOKUP(ohrm_timesheet_item[[#This Row],[activity_id]],ohrm_project_activity[activity_id],ohrm_project_activity[name],"NF",0,1)</f>
        <v>Customer Meeting</v>
      </c>
      <c r="L1906" s="5">
        <f>ohrm_timesheet_item[[#This Row],[duration]]/60/60</f>
        <v>7</v>
      </c>
    </row>
    <row r="1907" spans="1:12" x14ac:dyDescent="0.3">
      <c r="A1907">
        <v>426</v>
      </c>
      <c r="C1907">
        <v>1955</v>
      </c>
      <c r="D1907" s="1">
        <v>45016</v>
      </c>
      <c r="E1907">
        <v>25200</v>
      </c>
      <c r="F1907">
        <v>7</v>
      </c>
      <c r="G1907">
        <v>16</v>
      </c>
      <c r="H1907">
        <v>60</v>
      </c>
      <c r="I1907" t="str">
        <f>_xlfn.XLOOKUP(ohrm_timesheet_item[[#This Row],[employee_id]],hs_hr_employee[emp_number],hs_hr_employee[Employee Name],"NF",0,1)</f>
        <v>Neha Chaudhary</v>
      </c>
      <c r="J1907" t="str">
        <f>_xlfn.XLOOKUP(ohrm_timesheet_item[[#This Row],[project_id]],ohrm_project[project_id],ohrm_project[name],"NF",0,1)</f>
        <v>C230101-P1 [AIR INDIA-P4W-IMPL]</v>
      </c>
      <c r="K1907" t="str">
        <f>_xlfn.XLOOKUP(ohrm_timesheet_item[[#This Row],[activity_id]],ohrm_project_activity[activity_id],ohrm_project_activity[name],"NF",0,1)</f>
        <v>Customer Meeting</v>
      </c>
      <c r="L1907" s="5">
        <f>ohrm_timesheet_item[[#This Row],[duration]]/60/60</f>
        <v>7</v>
      </c>
    </row>
    <row r="1908" spans="1:12" x14ac:dyDescent="0.3">
      <c r="A1908">
        <v>426</v>
      </c>
      <c r="C1908">
        <v>1956</v>
      </c>
      <c r="D1908" s="1">
        <v>45012</v>
      </c>
      <c r="E1908">
        <v>7200</v>
      </c>
      <c r="F1908">
        <v>6</v>
      </c>
      <c r="G1908">
        <v>16</v>
      </c>
      <c r="H1908">
        <v>52</v>
      </c>
      <c r="I1908" t="str">
        <f>_xlfn.XLOOKUP(ohrm_timesheet_item[[#This Row],[employee_id]],hs_hr_employee[emp_number],hs_hr_employee[Employee Name],"NF",0,1)</f>
        <v>Neha Chaudhary</v>
      </c>
      <c r="J1908" t="str">
        <f>_xlfn.XLOOKUP(ohrm_timesheet_item[[#This Row],[project_id]],ohrm_project[project_id],ohrm_project[name],"NF",0,1)</f>
        <v>C210701-P2 [AMERICANA-Phase2]</v>
      </c>
      <c r="K1908" t="str">
        <f>_xlfn.XLOOKUP(ohrm_timesheet_item[[#This Row],[activity_id]],ohrm_project_activity[activity_id],ohrm_project_activity[name],"NF",0,1)</f>
        <v>Customer Meeting</v>
      </c>
      <c r="L1908" s="5">
        <f>ohrm_timesheet_item[[#This Row],[duration]]/60/60</f>
        <v>2</v>
      </c>
    </row>
    <row r="1909" spans="1:12" x14ac:dyDescent="0.3">
      <c r="A1909">
        <v>426</v>
      </c>
      <c r="C1909">
        <v>1957</v>
      </c>
      <c r="D1909" s="1">
        <v>45013</v>
      </c>
      <c r="E1909">
        <v>7200</v>
      </c>
      <c r="F1909">
        <v>6</v>
      </c>
      <c r="G1909">
        <v>16</v>
      </c>
      <c r="H1909">
        <v>52</v>
      </c>
      <c r="I1909" t="str">
        <f>_xlfn.XLOOKUP(ohrm_timesheet_item[[#This Row],[employee_id]],hs_hr_employee[emp_number],hs_hr_employee[Employee Name],"NF",0,1)</f>
        <v>Neha Chaudhary</v>
      </c>
      <c r="J1909" t="str">
        <f>_xlfn.XLOOKUP(ohrm_timesheet_item[[#This Row],[project_id]],ohrm_project[project_id],ohrm_project[name],"NF",0,1)</f>
        <v>C210701-P2 [AMERICANA-Phase2]</v>
      </c>
      <c r="K1909" t="str">
        <f>_xlfn.XLOOKUP(ohrm_timesheet_item[[#This Row],[activity_id]],ohrm_project_activity[activity_id],ohrm_project_activity[name],"NF",0,1)</f>
        <v>Customer Meeting</v>
      </c>
      <c r="L1909" s="5">
        <f>ohrm_timesheet_item[[#This Row],[duration]]/60/60</f>
        <v>2</v>
      </c>
    </row>
    <row r="1910" spans="1:12" x14ac:dyDescent="0.3">
      <c r="A1910">
        <v>426</v>
      </c>
      <c r="C1910">
        <v>1958</v>
      </c>
      <c r="D1910" s="1">
        <v>45014</v>
      </c>
      <c r="E1910">
        <v>7200</v>
      </c>
      <c r="F1910">
        <v>6</v>
      </c>
      <c r="G1910">
        <v>16</v>
      </c>
      <c r="H1910">
        <v>52</v>
      </c>
      <c r="I1910" t="str">
        <f>_xlfn.XLOOKUP(ohrm_timesheet_item[[#This Row],[employee_id]],hs_hr_employee[emp_number],hs_hr_employee[Employee Name],"NF",0,1)</f>
        <v>Neha Chaudhary</v>
      </c>
      <c r="J1910" t="str">
        <f>_xlfn.XLOOKUP(ohrm_timesheet_item[[#This Row],[project_id]],ohrm_project[project_id],ohrm_project[name],"NF",0,1)</f>
        <v>C210701-P2 [AMERICANA-Phase2]</v>
      </c>
      <c r="K1910" t="str">
        <f>_xlfn.XLOOKUP(ohrm_timesheet_item[[#This Row],[activity_id]],ohrm_project_activity[activity_id],ohrm_project_activity[name],"NF",0,1)</f>
        <v>Customer Meeting</v>
      </c>
      <c r="L1910" s="5">
        <f>ohrm_timesheet_item[[#This Row],[duration]]/60/60</f>
        <v>2</v>
      </c>
    </row>
    <row r="1911" spans="1:12" x14ac:dyDescent="0.3">
      <c r="A1911">
        <v>426</v>
      </c>
      <c r="C1911">
        <v>1959</v>
      </c>
      <c r="D1911" s="1">
        <v>45015</v>
      </c>
      <c r="E1911">
        <v>7200</v>
      </c>
      <c r="F1911">
        <v>6</v>
      </c>
      <c r="G1911">
        <v>16</v>
      </c>
      <c r="H1911">
        <v>52</v>
      </c>
      <c r="I1911" t="str">
        <f>_xlfn.XLOOKUP(ohrm_timesheet_item[[#This Row],[employee_id]],hs_hr_employee[emp_number],hs_hr_employee[Employee Name],"NF",0,1)</f>
        <v>Neha Chaudhary</v>
      </c>
      <c r="J1911" t="str">
        <f>_xlfn.XLOOKUP(ohrm_timesheet_item[[#This Row],[project_id]],ohrm_project[project_id],ohrm_project[name],"NF",0,1)</f>
        <v>C210701-P2 [AMERICANA-Phase2]</v>
      </c>
      <c r="K1911" t="str">
        <f>_xlfn.XLOOKUP(ohrm_timesheet_item[[#This Row],[activity_id]],ohrm_project_activity[activity_id],ohrm_project_activity[name],"NF",0,1)</f>
        <v>Customer Meeting</v>
      </c>
      <c r="L1911" s="5">
        <f>ohrm_timesheet_item[[#This Row],[duration]]/60/60</f>
        <v>2</v>
      </c>
    </row>
    <row r="1912" spans="1:12" x14ac:dyDescent="0.3">
      <c r="A1912">
        <v>426</v>
      </c>
      <c r="C1912">
        <v>1960</v>
      </c>
      <c r="D1912" s="1">
        <v>45016</v>
      </c>
      <c r="E1912">
        <v>7200</v>
      </c>
      <c r="F1912">
        <v>6</v>
      </c>
      <c r="G1912">
        <v>16</v>
      </c>
      <c r="H1912">
        <v>52</v>
      </c>
      <c r="I1912" t="str">
        <f>_xlfn.XLOOKUP(ohrm_timesheet_item[[#This Row],[employee_id]],hs_hr_employee[emp_number],hs_hr_employee[Employee Name],"NF",0,1)</f>
        <v>Neha Chaudhary</v>
      </c>
      <c r="J1912" t="str">
        <f>_xlfn.XLOOKUP(ohrm_timesheet_item[[#This Row],[project_id]],ohrm_project[project_id],ohrm_project[name],"NF",0,1)</f>
        <v>C210701-P2 [AMERICANA-Phase2]</v>
      </c>
      <c r="K1912" t="str">
        <f>_xlfn.XLOOKUP(ohrm_timesheet_item[[#This Row],[activity_id]],ohrm_project_activity[activity_id],ohrm_project_activity[name],"NF",0,1)</f>
        <v>Customer Meeting</v>
      </c>
      <c r="L1912" s="5">
        <f>ohrm_timesheet_item[[#This Row],[duration]]/60/60</f>
        <v>2</v>
      </c>
    </row>
    <row r="1913" spans="1:12" x14ac:dyDescent="0.3">
      <c r="A1913">
        <v>404</v>
      </c>
      <c r="C1913">
        <v>1961</v>
      </c>
      <c r="D1913" s="1">
        <v>45002</v>
      </c>
      <c r="E1913">
        <v>10800</v>
      </c>
      <c r="F1913">
        <v>6</v>
      </c>
      <c r="G1913">
        <v>16</v>
      </c>
      <c r="H1913">
        <v>52</v>
      </c>
      <c r="I1913" t="str">
        <f>_xlfn.XLOOKUP(ohrm_timesheet_item[[#This Row],[employee_id]],hs_hr_employee[emp_number],hs_hr_employee[Employee Name],"NF",0,1)</f>
        <v>Neha Chaudhary</v>
      </c>
      <c r="J1913" t="str">
        <f>_xlfn.XLOOKUP(ohrm_timesheet_item[[#This Row],[project_id]],ohrm_project[project_id],ohrm_project[name],"NF",0,1)</f>
        <v>C210701-P2 [AMERICANA-Phase2]</v>
      </c>
      <c r="K1913" t="str">
        <f>_xlfn.XLOOKUP(ohrm_timesheet_item[[#This Row],[activity_id]],ohrm_project_activity[activity_id],ohrm_project_activity[name],"NF",0,1)</f>
        <v>Customer Meeting</v>
      </c>
      <c r="L1913" s="5">
        <f>ohrm_timesheet_item[[#This Row],[duration]]/60/60</f>
        <v>3</v>
      </c>
    </row>
    <row r="1914" spans="1:12" x14ac:dyDescent="0.3">
      <c r="A1914">
        <v>404</v>
      </c>
      <c r="C1914">
        <v>1962</v>
      </c>
      <c r="D1914" s="1">
        <v>45002</v>
      </c>
      <c r="E1914">
        <v>10800</v>
      </c>
      <c r="F1914">
        <v>7</v>
      </c>
      <c r="G1914">
        <v>16</v>
      </c>
      <c r="H1914">
        <v>60</v>
      </c>
      <c r="I1914" t="str">
        <f>_xlfn.XLOOKUP(ohrm_timesheet_item[[#This Row],[employee_id]],hs_hr_employee[emp_number],hs_hr_employee[Employee Name],"NF",0,1)</f>
        <v>Neha Chaudhary</v>
      </c>
      <c r="J1914" t="str">
        <f>_xlfn.XLOOKUP(ohrm_timesheet_item[[#This Row],[project_id]],ohrm_project[project_id],ohrm_project[name],"NF",0,1)</f>
        <v>C230101-P1 [AIR INDIA-P4W-IMPL]</v>
      </c>
      <c r="K1914" t="str">
        <f>_xlfn.XLOOKUP(ohrm_timesheet_item[[#This Row],[activity_id]],ohrm_project_activity[activity_id],ohrm_project_activity[name],"NF",0,1)</f>
        <v>Customer Meeting</v>
      </c>
      <c r="L1914" s="5">
        <f>ohrm_timesheet_item[[#This Row],[duration]]/60/60</f>
        <v>3</v>
      </c>
    </row>
    <row r="1915" spans="1:12" x14ac:dyDescent="0.3">
      <c r="A1915">
        <v>404</v>
      </c>
      <c r="C1915">
        <v>1963</v>
      </c>
      <c r="D1915" s="1">
        <v>45002</v>
      </c>
      <c r="E1915">
        <v>10800</v>
      </c>
      <c r="F1915">
        <v>8</v>
      </c>
      <c r="G1915">
        <v>16</v>
      </c>
      <c r="H1915">
        <v>71</v>
      </c>
      <c r="I1915" t="str">
        <f>_xlfn.XLOOKUP(ohrm_timesheet_item[[#This Row],[employee_id]],hs_hr_employee[emp_number],hs_hr_employee[Employee Name],"NF",0,1)</f>
        <v>Neha Chaudhary</v>
      </c>
      <c r="J1915" t="str">
        <f>_xlfn.XLOOKUP(ohrm_timesheet_item[[#This Row],[project_id]],ohrm_project[project_id],ohrm_project[name],"NF",0,1)</f>
        <v>C230310-P2 [MAGE-P4W-SUPP] (10Mar23-09Mar24)</v>
      </c>
      <c r="K1915" t="str">
        <f>_xlfn.XLOOKUP(ohrm_timesheet_item[[#This Row],[activity_id]],ohrm_project_activity[activity_id],ohrm_project_activity[name],"NF",0,1)</f>
        <v>L1 Support</v>
      </c>
      <c r="L1915" s="5">
        <f>ohrm_timesheet_item[[#This Row],[duration]]/60/60</f>
        <v>3</v>
      </c>
    </row>
    <row r="1916" spans="1:12" x14ac:dyDescent="0.3">
      <c r="A1916">
        <v>432</v>
      </c>
      <c r="B1916" t="s">
        <v>1018</v>
      </c>
      <c r="C1916">
        <v>1968</v>
      </c>
      <c r="D1916" s="1">
        <v>45040</v>
      </c>
      <c r="E1916">
        <v>32400</v>
      </c>
      <c r="F1916">
        <v>7</v>
      </c>
      <c r="G1916">
        <v>100001</v>
      </c>
      <c r="H1916">
        <v>62</v>
      </c>
      <c r="I1916" t="str">
        <f>_xlfn.XLOOKUP(ohrm_timesheet_item[[#This Row],[employee_id]],hs_hr_employee[emp_number],hs_hr_employee[Employee Name],"NF",0,1)</f>
        <v>Dinesh Agrawal</v>
      </c>
      <c r="J1916" t="str">
        <f>_xlfn.XLOOKUP(ohrm_timesheet_item[[#This Row],[project_id]],ohrm_project[project_id],ohrm_project[name],"NF",0,1)</f>
        <v>C230101-P1 [AIR INDIA-P4W-IMPL]</v>
      </c>
      <c r="K1916" t="str">
        <f>_xlfn.XLOOKUP(ohrm_timesheet_item[[#This Row],[activity_id]],ohrm_project_activity[activity_id],ohrm_project_activity[name],"NF",0,1)</f>
        <v>Development</v>
      </c>
      <c r="L1916" s="5">
        <f>ohrm_timesheet_item[[#This Row],[duration]]/60/60</f>
        <v>9</v>
      </c>
    </row>
    <row r="1917" spans="1:12" x14ac:dyDescent="0.3">
      <c r="A1917">
        <v>432</v>
      </c>
      <c r="B1917" t="s">
        <v>1019</v>
      </c>
      <c r="C1917">
        <v>1969</v>
      </c>
      <c r="D1917" s="1">
        <v>45041</v>
      </c>
      <c r="E1917">
        <v>32400</v>
      </c>
      <c r="F1917">
        <v>7</v>
      </c>
      <c r="G1917">
        <v>100001</v>
      </c>
      <c r="H1917">
        <v>62</v>
      </c>
      <c r="I1917" t="str">
        <f>_xlfn.XLOOKUP(ohrm_timesheet_item[[#This Row],[employee_id]],hs_hr_employee[emp_number],hs_hr_employee[Employee Name],"NF",0,1)</f>
        <v>Dinesh Agrawal</v>
      </c>
      <c r="J1917" t="str">
        <f>_xlfn.XLOOKUP(ohrm_timesheet_item[[#This Row],[project_id]],ohrm_project[project_id],ohrm_project[name],"NF",0,1)</f>
        <v>C230101-P1 [AIR INDIA-P4W-IMPL]</v>
      </c>
      <c r="K1917" t="str">
        <f>_xlfn.XLOOKUP(ohrm_timesheet_item[[#This Row],[activity_id]],ohrm_project_activity[activity_id],ohrm_project_activity[name],"NF",0,1)</f>
        <v>Development</v>
      </c>
      <c r="L1917" s="5">
        <f>ohrm_timesheet_item[[#This Row],[duration]]/60/60</f>
        <v>9</v>
      </c>
    </row>
    <row r="1918" spans="1:12" x14ac:dyDescent="0.3">
      <c r="A1918">
        <v>432</v>
      </c>
      <c r="B1918" t="s">
        <v>1020</v>
      </c>
      <c r="C1918">
        <v>1970</v>
      </c>
      <c r="D1918" s="1">
        <v>45042</v>
      </c>
      <c r="E1918">
        <v>32400</v>
      </c>
      <c r="F1918">
        <v>7</v>
      </c>
      <c r="G1918">
        <v>100001</v>
      </c>
      <c r="H1918">
        <v>62</v>
      </c>
      <c r="I1918" t="str">
        <f>_xlfn.XLOOKUP(ohrm_timesheet_item[[#This Row],[employee_id]],hs_hr_employee[emp_number],hs_hr_employee[Employee Name],"NF",0,1)</f>
        <v>Dinesh Agrawal</v>
      </c>
      <c r="J1918" t="str">
        <f>_xlfn.XLOOKUP(ohrm_timesheet_item[[#This Row],[project_id]],ohrm_project[project_id],ohrm_project[name],"NF",0,1)</f>
        <v>C230101-P1 [AIR INDIA-P4W-IMPL]</v>
      </c>
      <c r="K1918" t="str">
        <f>_xlfn.XLOOKUP(ohrm_timesheet_item[[#This Row],[activity_id]],ohrm_project_activity[activity_id],ohrm_project_activity[name],"NF",0,1)</f>
        <v>Development</v>
      </c>
      <c r="L1918" s="5">
        <f>ohrm_timesheet_item[[#This Row],[duration]]/60/60</f>
        <v>9</v>
      </c>
    </row>
    <row r="1919" spans="1:12" x14ac:dyDescent="0.3">
      <c r="A1919">
        <v>432</v>
      </c>
      <c r="B1919" t="s">
        <v>1021</v>
      </c>
      <c r="C1919">
        <v>1971</v>
      </c>
      <c r="D1919" s="1">
        <v>45041</v>
      </c>
      <c r="E1919">
        <v>3600</v>
      </c>
      <c r="F1919">
        <v>7</v>
      </c>
      <c r="G1919">
        <v>100001</v>
      </c>
      <c r="H1919">
        <v>60</v>
      </c>
      <c r="I1919" t="str">
        <f>_xlfn.XLOOKUP(ohrm_timesheet_item[[#This Row],[employee_id]],hs_hr_employee[emp_number],hs_hr_employee[Employee Name],"NF",0,1)</f>
        <v>Dinesh Agrawal</v>
      </c>
      <c r="J1919" t="str">
        <f>_xlfn.XLOOKUP(ohrm_timesheet_item[[#This Row],[project_id]],ohrm_project[project_id],ohrm_project[name],"NF",0,1)</f>
        <v>C230101-P1 [AIR INDIA-P4W-IMPL]</v>
      </c>
      <c r="K1919" t="str">
        <f>_xlfn.XLOOKUP(ohrm_timesheet_item[[#This Row],[activity_id]],ohrm_project_activity[activity_id],ohrm_project_activity[name],"NF",0,1)</f>
        <v>Customer Meeting</v>
      </c>
      <c r="L1919" s="5">
        <f>ohrm_timesheet_item[[#This Row],[duration]]/60/60</f>
        <v>1</v>
      </c>
    </row>
    <row r="1920" spans="1:12" x14ac:dyDescent="0.3">
      <c r="A1920">
        <v>432</v>
      </c>
      <c r="B1920" t="s">
        <v>1022</v>
      </c>
      <c r="C1920">
        <v>1972</v>
      </c>
      <c r="D1920" s="1">
        <v>45042</v>
      </c>
      <c r="E1920">
        <v>3600</v>
      </c>
      <c r="F1920">
        <v>7</v>
      </c>
      <c r="G1920">
        <v>100001</v>
      </c>
      <c r="H1920">
        <v>60</v>
      </c>
      <c r="I1920" t="str">
        <f>_xlfn.XLOOKUP(ohrm_timesheet_item[[#This Row],[employee_id]],hs_hr_employee[emp_number],hs_hr_employee[Employee Name],"NF",0,1)</f>
        <v>Dinesh Agrawal</v>
      </c>
      <c r="J1920" t="str">
        <f>_xlfn.XLOOKUP(ohrm_timesheet_item[[#This Row],[project_id]],ohrm_project[project_id],ohrm_project[name],"NF",0,1)</f>
        <v>C230101-P1 [AIR INDIA-P4W-IMPL]</v>
      </c>
      <c r="K1920" t="str">
        <f>_xlfn.XLOOKUP(ohrm_timesheet_item[[#This Row],[activity_id]],ohrm_project_activity[activity_id],ohrm_project_activity[name],"NF",0,1)</f>
        <v>Customer Meeting</v>
      </c>
      <c r="L1920" s="5">
        <f>ohrm_timesheet_item[[#This Row],[duration]]/60/60</f>
        <v>1</v>
      </c>
    </row>
    <row r="1921" spans="1:12" x14ac:dyDescent="0.3">
      <c r="A1921">
        <v>435</v>
      </c>
      <c r="B1921" t="s">
        <v>1023</v>
      </c>
      <c r="C1921">
        <v>1973</v>
      </c>
      <c r="D1921" s="1">
        <v>45033</v>
      </c>
      <c r="E1921">
        <v>18000</v>
      </c>
      <c r="F1921">
        <v>7</v>
      </c>
      <c r="G1921">
        <v>100001</v>
      </c>
      <c r="H1921">
        <v>61</v>
      </c>
      <c r="I1921" t="str">
        <f>_xlfn.XLOOKUP(ohrm_timesheet_item[[#This Row],[employee_id]],hs_hr_employee[emp_number],hs_hr_employee[Employee Name],"NF",0,1)</f>
        <v>Dinesh Agrawal</v>
      </c>
      <c r="J1921" t="str">
        <f>_xlfn.XLOOKUP(ohrm_timesheet_item[[#This Row],[project_id]],ohrm_project[project_id],ohrm_project[name],"NF",0,1)</f>
        <v>C230101-P1 [AIR INDIA-P4W-IMPL]</v>
      </c>
      <c r="K1921" t="str">
        <f>_xlfn.XLOOKUP(ohrm_timesheet_item[[#This Row],[activity_id]],ohrm_project_activity[activity_id],ohrm_project_activity[name],"NF",0,1)</f>
        <v>Design</v>
      </c>
      <c r="L1921" s="5">
        <f>ohrm_timesheet_item[[#This Row],[duration]]/60/60</f>
        <v>5</v>
      </c>
    </row>
    <row r="1922" spans="1:12" x14ac:dyDescent="0.3">
      <c r="A1922">
        <v>435</v>
      </c>
      <c r="B1922" t="s">
        <v>1024</v>
      </c>
      <c r="C1922">
        <v>1974</v>
      </c>
      <c r="D1922" s="1">
        <v>45034</v>
      </c>
      <c r="E1922">
        <v>18000</v>
      </c>
      <c r="F1922">
        <v>7</v>
      </c>
      <c r="G1922">
        <v>100001</v>
      </c>
      <c r="H1922">
        <v>61</v>
      </c>
      <c r="I1922" t="str">
        <f>_xlfn.XLOOKUP(ohrm_timesheet_item[[#This Row],[employee_id]],hs_hr_employee[emp_number],hs_hr_employee[Employee Name],"NF",0,1)</f>
        <v>Dinesh Agrawal</v>
      </c>
      <c r="J1922" t="str">
        <f>_xlfn.XLOOKUP(ohrm_timesheet_item[[#This Row],[project_id]],ohrm_project[project_id],ohrm_project[name],"NF",0,1)</f>
        <v>C230101-P1 [AIR INDIA-P4W-IMPL]</v>
      </c>
      <c r="K1922" t="str">
        <f>_xlfn.XLOOKUP(ohrm_timesheet_item[[#This Row],[activity_id]],ohrm_project_activity[activity_id],ohrm_project_activity[name],"NF",0,1)</f>
        <v>Design</v>
      </c>
      <c r="L1922" s="5">
        <f>ohrm_timesheet_item[[#This Row],[duration]]/60/60</f>
        <v>5</v>
      </c>
    </row>
    <row r="1923" spans="1:12" x14ac:dyDescent="0.3">
      <c r="A1923">
        <v>435</v>
      </c>
      <c r="B1923" t="s">
        <v>1025</v>
      </c>
      <c r="C1923">
        <v>1975</v>
      </c>
      <c r="D1923" s="1">
        <v>45035</v>
      </c>
      <c r="E1923">
        <v>18000</v>
      </c>
      <c r="F1923">
        <v>7</v>
      </c>
      <c r="G1923">
        <v>100001</v>
      </c>
      <c r="H1923">
        <v>61</v>
      </c>
      <c r="I1923" t="str">
        <f>_xlfn.XLOOKUP(ohrm_timesheet_item[[#This Row],[employee_id]],hs_hr_employee[emp_number],hs_hr_employee[Employee Name],"NF",0,1)</f>
        <v>Dinesh Agrawal</v>
      </c>
      <c r="J1923" t="str">
        <f>_xlfn.XLOOKUP(ohrm_timesheet_item[[#This Row],[project_id]],ohrm_project[project_id],ohrm_project[name],"NF",0,1)</f>
        <v>C230101-P1 [AIR INDIA-P4W-IMPL]</v>
      </c>
      <c r="K1923" t="str">
        <f>_xlfn.XLOOKUP(ohrm_timesheet_item[[#This Row],[activity_id]],ohrm_project_activity[activity_id],ohrm_project_activity[name],"NF",0,1)</f>
        <v>Design</v>
      </c>
      <c r="L1923" s="5">
        <f>ohrm_timesheet_item[[#This Row],[duration]]/60/60</f>
        <v>5</v>
      </c>
    </row>
    <row r="1924" spans="1:12" x14ac:dyDescent="0.3">
      <c r="A1924">
        <v>435</v>
      </c>
      <c r="B1924" t="s">
        <v>1026</v>
      </c>
      <c r="C1924">
        <v>1976</v>
      </c>
      <c r="D1924" s="1">
        <v>45036</v>
      </c>
      <c r="E1924">
        <v>32400</v>
      </c>
      <c r="F1924">
        <v>7</v>
      </c>
      <c r="G1924">
        <v>100001</v>
      </c>
      <c r="H1924">
        <v>61</v>
      </c>
      <c r="I1924" t="str">
        <f>_xlfn.XLOOKUP(ohrm_timesheet_item[[#This Row],[employee_id]],hs_hr_employee[emp_number],hs_hr_employee[Employee Name],"NF",0,1)</f>
        <v>Dinesh Agrawal</v>
      </c>
      <c r="J1924" t="str">
        <f>_xlfn.XLOOKUP(ohrm_timesheet_item[[#This Row],[project_id]],ohrm_project[project_id],ohrm_project[name],"NF",0,1)</f>
        <v>C230101-P1 [AIR INDIA-P4W-IMPL]</v>
      </c>
      <c r="K1924" t="str">
        <f>_xlfn.XLOOKUP(ohrm_timesheet_item[[#This Row],[activity_id]],ohrm_project_activity[activity_id],ohrm_project_activity[name],"NF",0,1)</f>
        <v>Design</v>
      </c>
      <c r="L1924" s="5">
        <f>ohrm_timesheet_item[[#This Row],[duration]]/60/60</f>
        <v>9</v>
      </c>
    </row>
    <row r="1925" spans="1:12" x14ac:dyDescent="0.3">
      <c r="A1925">
        <v>435</v>
      </c>
      <c r="B1925" t="s">
        <v>1027</v>
      </c>
      <c r="C1925">
        <v>1977</v>
      </c>
      <c r="D1925" s="1">
        <v>45037</v>
      </c>
      <c r="E1925">
        <v>32400</v>
      </c>
      <c r="F1925">
        <v>7</v>
      </c>
      <c r="G1925">
        <v>100001</v>
      </c>
      <c r="H1925">
        <v>61</v>
      </c>
      <c r="I1925" t="str">
        <f>_xlfn.XLOOKUP(ohrm_timesheet_item[[#This Row],[employee_id]],hs_hr_employee[emp_number],hs_hr_employee[Employee Name],"NF",0,1)</f>
        <v>Dinesh Agrawal</v>
      </c>
      <c r="J1925" t="str">
        <f>_xlfn.XLOOKUP(ohrm_timesheet_item[[#This Row],[project_id]],ohrm_project[project_id],ohrm_project[name],"NF",0,1)</f>
        <v>C230101-P1 [AIR INDIA-P4W-IMPL]</v>
      </c>
      <c r="K1925" t="str">
        <f>_xlfn.XLOOKUP(ohrm_timesheet_item[[#This Row],[activity_id]],ohrm_project_activity[activity_id],ohrm_project_activity[name],"NF",0,1)</f>
        <v>Design</v>
      </c>
      <c r="L1925" s="5">
        <f>ohrm_timesheet_item[[#This Row],[duration]]/60/60</f>
        <v>9</v>
      </c>
    </row>
    <row r="1926" spans="1:12" x14ac:dyDescent="0.3">
      <c r="A1926">
        <v>435</v>
      </c>
      <c r="C1926">
        <v>1978</v>
      </c>
      <c r="D1926" s="1">
        <v>45033</v>
      </c>
      <c r="E1926">
        <v>14400</v>
      </c>
      <c r="F1926">
        <v>7</v>
      </c>
      <c r="G1926">
        <v>100001</v>
      </c>
      <c r="H1926">
        <v>62</v>
      </c>
      <c r="I1926" t="str">
        <f>_xlfn.XLOOKUP(ohrm_timesheet_item[[#This Row],[employee_id]],hs_hr_employee[emp_number],hs_hr_employee[Employee Name],"NF",0,1)</f>
        <v>Dinesh Agrawal</v>
      </c>
      <c r="J1926" t="str">
        <f>_xlfn.XLOOKUP(ohrm_timesheet_item[[#This Row],[project_id]],ohrm_project[project_id],ohrm_project[name],"NF",0,1)</f>
        <v>C230101-P1 [AIR INDIA-P4W-IMPL]</v>
      </c>
      <c r="K1926" t="str">
        <f>_xlfn.XLOOKUP(ohrm_timesheet_item[[#This Row],[activity_id]],ohrm_project_activity[activity_id],ohrm_project_activity[name],"NF",0,1)</f>
        <v>Development</v>
      </c>
      <c r="L1926" s="5">
        <f>ohrm_timesheet_item[[#This Row],[duration]]/60/60</f>
        <v>4</v>
      </c>
    </row>
    <row r="1927" spans="1:12" x14ac:dyDescent="0.3">
      <c r="A1927">
        <v>435</v>
      </c>
      <c r="C1927">
        <v>1979</v>
      </c>
      <c r="D1927" s="1">
        <v>45034</v>
      </c>
      <c r="E1927">
        <v>14400</v>
      </c>
      <c r="F1927">
        <v>7</v>
      </c>
      <c r="G1927">
        <v>100001</v>
      </c>
      <c r="H1927">
        <v>62</v>
      </c>
      <c r="I1927" t="str">
        <f>_xlfn.XLOOKUP(ohrm_timesheet_item[[#This Row],[employee_id]],hs_hr_employee[emp_number],hs_hr_employee[Employee Name],"NF",0,1)</f>
        <v>Dinesh Agrawal</v>
      </c>
      <c r="J1927" t="str">
        <f>_xlfn.XLOOKUP(ohrm_timesheet_item[[#This Row],[project_id]],ohrm_project[project_id],ohrm_project[name],"NF",0,1)</f>
        <v>C230101-P1 [AIR INDIA-P4W-IMPL]</v>
      </c>
      <c r="K1927" t="str">
        <f>_xlfn.XLOOKUP(ohrm_timesheet_item[[#This Row],[activity_id]],ohrm_project_activity[activity_id],ohrm_project_activity[name],"NF",0,1)</f>
        <v>Development</v>
      </c>
      <c r="L1927" s="5">
        <f>ohrm_timesheet_item[[#This Row],[duration]]/60/60</f>
        <v>4</v>
      </c>
    </row>
    <row r="1928" spans="1:12" x14ac:dyDescent="0.3">
      <c r="A1928">
        <v>435</v>
      </c>
      <c r="C1928">
        <v>1980</v>
      </c>
      <c r="D1928" s="1">
        <v>45035</v>
      </c>
      <c r="E1928">
        <v>14400</v>
      </c>
      <c r="F1928">
        <v>7</v>
      </c>
      <c r="G1928">
        <v>100001</v>
      </c>
      <c r="H1928">
        <v>62</v>
      </c>
      <c r="I1928" t="str">
        <f>_xlfn.XLOOKUP(ohrm_timesheet_item[[#This Row],[employee_id]],hs_hr_employee[emp_number],hs_hr_employee[Employee Name],"NF",0,1)</f>
        <v>Dinesh Agrawal</v>
      </c>
      <c r="J1928" t="str">
        <f>_xlfn.XLOOKUP(ohrm_timesheet_item[[#This Row],[project_id]],ohrm_project[project_id],ohrm_project[name],"NF",0,1)</f>
        <v>C230101-P1 [AIR INDIA-P4W-IMPL]</v>
      </c>
      <c r="K1928" t="str">
        <f>_xlfn.XLOOKUP(ohrm_timesheet_item[[#This Row],[activity_id]],ohrm_project_activity[activity_id],ohrm_project_activity[name],"NF",0,1)</f>
        <v>Development</v>
      </c>
      <c r="L1928" s="5">
        <f>ohrm_timesheet_item[[#This Row],[duration]]/60/60</f>
        <v>4</v>
      </c>
    </row>
    <row r="1929" spans="1:12" x14ac:dyDescent="0.3">
      <c r="A1929">
        <v>416</v>
      </c>
      <c r="C1929">
        <v>1981</v>
      </c>
      <c r="D1929" s="1">
        <v>45020</v>
      </c>
      <c r="E1929">
        <v>10800</v>
      </c>
      <c r="F1929">
        <v>2</v>
      </c>
      <c r="G1929">
        <v>15</v>
      </c>
      <c r="H1929">
        <v>58</v>
      </c>
      <c r="I1929" t="str">
        <f>_xlfn.XLOOKUP(ohrm_timesheet_item[[#This Row],[employee_id]],hs_hr_employee[emp_number],hs_hr_employee[Employee Name],"NF",0,1)</f>
        <v>Gaurav Kokcha</v>
      </c>
      <c r="J1929" t="str">
        <f>_xlfn.XLOOKUP(ohrm_timesheet_item[[#This Row],[project_id]],ohrm_project[project_id],ohrm_project[name],"NF",0,1)</f>
        <v>Z210101-TEQMANTRA-ORG</v>
      </c>
      <c r="K1929" t="str">
        <f>_xlfn.XLOOKUP(ohrm_timesheet_item[[#This Row],[activity_id]],ohrm_project_activity[activity_id],ohrm_project_activity[name],"NF",0,1)</f>
        <v>Staff Augmentation</v>
      </c>
      <c r="L1929" s="5">
        <f>ohrm_timesheet_item[[#This Row],[duration]]/60/60</f>
        <v>3</v>
      </c>
    </row>
    <row r="1930" spans="1:12" x14ac:dyDescent="0.3">
      <c r="A1930">
        <v>416</v>
      </c>
      <c r="C1930">
        <v>1982</v>
      </c>
      <c r="D1930" s="1">
        <v>45021</v>
      </c>
      <c r="E1930">
        <v>18000</v>
      </c>
      <c r="F1930">
        <v>2</v>
      </c>
      <c r="G1930">
        <v>15</v>
      </c>
      <c r="H1930">
        <v>58</v>
      </c>
      <c r="I1930" t="str">
        <f>_xlfn.XLOOKUP(ohrm_timesheet_item[[#This Row],[employee_id]],hs_hr_employee[emp_number],hs_hr_employee[Employee Name],"NF",0,1)</f>
        <v>Gaurav Kokcha</v>
      </c>
      <c r="J1930" t="str">
        <f>_xlfn.XLOOKUP(ohrm_timesheet_item[[#This Row],[project_id]],ohrm_project[project_id],ohrm_project[name],"NF",0,1)</f>
        <v>Z210101-TEQMANTRA-ORG</v>
      </c>
      <c r="K1930" t="str">
        <f>_xlfn.XLOOKUP(ohrm_timesheet_item[[#This Row],[activity_id]],ohrm_project_activity[activity_id],ohrm_project_activity[name],"NF",0,1)</f>
        <v>Staff Augmentation</v>
      </c>
      <c r="L1930" s="5">
        <f>ohrm_timesheet_item[[#This Row],[duration]]/60/60</f>
        <v>5</v>
      </c>
    </row>
    <row r="1931" spans="1:12" x14ac:dyDescent="0.3">
      <c r="A1931">
        <v>416</v>
      </c>
      <c r="C1931">
        <v>1983</v>
      </c>
      <c r="D1931" s="1">
        <v>45022</v>
      </c>
      <c r="E1931">
        <v>14400</v>
      </c>
      <c r="F1931">
        <v>2</v>
      </c>
      <c r="G1931">
        <v>15</v>
      </c>
      <c r="H1931">
        <v>58</v>
      </c>
      <c r="I1931" t="str">
        <f>_xlfn.XLOOKUP(ohrm_timesheet_item[[#This Row],[employee_id]],hs_hr_employee[emp_number],hs_hr_employee[Employee Name],"NF",0,1)</f>
        <v>Gaurav Kokcha</v>
      </c>
      <c r="J1931" t="str">
        <f>_xlfn.XLOOKUP(ohrm_timesheet_item[[#This Row],[project_id]],ohrm_project[project_id],ohrm_project[name],"NF",0,1)</f>
        <v>Z210101-TEQMANTRA-ORG</v>
      </c>
      <c r="K1931" t="str">
        <f>_xlfn.XLOOKUP(ohrm_timesheet_item[[#This Row],[activity_id]],ohrm_project_activity[activity_id],ohrm_project_activity[name],"NF",0,1)</f>
        <v>Staff Augmentation</v>
      </c>
      <c r="L1931" s="5">
        <f>ohrm_timesheet_item[[#This Row],[duration]]/60/60</f>
        <v>4</v>
      </c>
    </row>
    <row r="1932" spans="1:12" x14ac:dyDescent="0.3">
      <c r="A1932">
        <v>416</v>
      </c>
      <c r="C1932">
        <v>1984</v>
      </c>
      <c r="D1932" s="1">
        <v>45023</v>
      </c>
      <c r="E1932">
        <v>21600</v>
      </c>
      <c r="F1932">
        <v>2</v>
      </c>
      <c r="G1932">
        <v>15</v>
      </c>
      <c r="H1932">
        <v>58</v>
      </c>
      <c r="I1932" t="str">
        <f>_xlfn.XLOOKUP(ohrm_timesheet_item[[#This Row],[employee_id]],hs_hr_employee[emp_number],hs_hr_employee[Employee Name],"NF",0,1)</f>
        <v>Gaurav Kokcha</v>
      </c>
      <c r="J1932" t="str">
        <f>_xlfn.XLOOKUP(ohrm_timesheet_item[[#This Row],[project_id]],ohrm_project[project_id],ohrm_project[name],"NF",0,1)</f>
        <v>Z210101-TEQMANTRA-ORG</v>
      </c>
      <c r="K1932" t="str">
        <f>_xlfn.XLOOKUP(ohrm_timesheet_item[[#This Row],[activity_id]],ohrm_project_activity[activity_id],ohrm_project_activity[name],"NF",0,1)</f>
        <v>Staff Augmentation</v>
      </c>
      <c r="L1932" s="5">
        <f>ohrm_timesheet_item[[#This Row],[duration]]/60/60</f>
        <v>6</v>
      </c>
    </row>
    <row r="1933" spans="1:12" x14ac:dyDescent="0.3">
      <c r="A1933">
        <v>416</v>
      </c>
      <c r="C1933">
        <v>1985</v>
      </c>
      <c r="D1933" s="1">
        <v>45020</v>
      </c>
      <c r="E1933">
        <v>10800</v>
      </c>
      <c r="F1933">
        <v>2</v>
      </c>
      <c r="G1933">
        <v>15</v>
      </c>
      <c r="H1933">
        <v>11</v>
      </c>
      <c r="I1933" t="str">
        <f>_xlfn.XLOOKUP(ohrm_timesheet_item[[#This Row],[employee_id]],hs_hr_employee[emp_number],hs_hr_employee[Employee Name],"NF",0,1)</f>
        <v>Gaurav Kokcha</v>
      </c>
      <c r="J1933" t="str">
        <f>_xlfn.XLOOKUP(ohrm_timesheet_item[[#This Row],[project_id]],ohrm_project[project_id],ohrm_project[name],"NF",0,1)</f>
        <v>Z210101-TEQMANTRA-ORG</v>
      </c>
      <c r="K1933" t="str">
        <f>_xlfn.XLOOKUP(ohrm_timesheet_item[[#This Row],[activity_id]],ohrm_project_activity[activity_id],ohrm_project_activity[name],"NF",0,1)</f>
        <v>Training</v>
      </c>
      <c r="L1933" s="5">
        <f>ohrm_timesheet_item[[#This Row],[duration]]/60/60</f>
        <v>3</v>
      </c>
    </row>
    <row r="1934" spans="1:12" x14ac:dyDescent="0.3">
      <c r="A1934">
        <v>416</v>
      </c>
      <c r="C1934">
        <v>1986</v>
      </c>
      <c r="D1934" s="1">
        <v>45021</v>
      </c>
      <c r="E1934">
        <v>14400</v>
      </c>
      <c r="F1934">
        <v>2</v>
      </c>
      <c r="G1934">
        <v>15</v>
      </c>
      <c r="H1934">
        <v>11</v>
      </c>
      <c r="I1934" t="str">
        <f>_xlfn.XLOOKUP(ohrm_timesheet_item[[#This Row],[employee_id]],hs_hr_employee[emp_number],hs_hr_employee[Employee Name],"NF",0,1)</f>
        <v>Gaurav Kokcha</v>
      </c>
      <c r="J1934" t="str">
        <f>_xlfn.XLOOKUP(ohrm_timesheet_item[[#This Row],[project_id]],ohrm_project[project_id],ohrm_project[name],"NF",0,1)</f>
        <v>Z210101-TEQMANTRA-ORG</v>
      </c>
      <c r="K1934" t="str">
        <f>_xlfn.XLOOKUP(ohrm_timesheet_item[[#This Row],[activity_id]],ohrm_project_activity[activity_id],ohrm_project_activity[name],"NF",0,1)</f>
        <v>Training</v>
      </c>
      <c r="L1934" s="5">
        <f>ohrm_timesheet_item[[#This Row],[duration]]/60/60</f>
        <v>4</v>
      </c>
    </row>
    <row r="1935" spans="1:12" x14ac:dyDescent="0.3">
      <c r="A1935">
        <v>416</v>
      </c>
      <c r="C1935">
        <v>1987</v>
      </c>
      <c r="D1935" s="1">
        <v>45022</v>
      </c>
      <c r="E1935">
        <v>18000</v>
      </c>
      <c r="F1935">
        <v>2</v>
      </c>
      <c r="G1935">
        <v>15</v>
      </c>
      <c r="H1935">
        <v>11</v>
      </c>
      <c r="I1935" t="str">
        <f>_xlfn.XLOOKUP(ohrm_timesheet_item[[#This Row],[employee_id]],hs_hr_employee[emp_number],hs_hr_employee[Employee Name],"NF",0,1)</f>
        <v>Gaurav Kokcha</v>
      </c>
      <c r="J1935" t="str">
        <f>_xlfn.XLOOKUP(ohrm_timesheet_item[[#This Row],[project_id]],ohrm_project[project_id],ohrm_project[name],"NF",0,1)</f>
        <v>Z210101-TEQMANTRA-ORG</v>
      </c>
      <c r="K1935" t="str">
        <f>_xlfn.XLOOKUP(ohrm_timesheet_item[[#This Row],[activity_id]],ohrm_project_activity[activity_id],ohrm_project_activity[name],"NF",0,1)</f>
        <v>Training</v>
      </c>
      <c r="L1935" s="5">
        <f>ohrm_timesheet_item[[#This Row],[duration]]/60/60</f>
        <v>5</v>
      </c>
    </row>
    <row r="1936" spans="1:12" x14ac:dyDescent="0.3">
      <c r="A1936">
        <v>416</v>
      </c>
      <c r="C1936">
        <v>1988</v>
      </c>
      <c r="D1936" s="1">
        <v>45023</v>
      </c>
      <c r="E1936">
        <v>10800</v>
      </c>
      <c r="F1936">
        <v>2</v>
      </c>
      <c r="G1936">
        <v>15</v>
      </c>
      <c r="H1936">
        <v>11</v>
      </c>
      <c r="I1936" t="str">
        <f>_xlfn.XLOOKUP(ohrm_timesheet_item[[#This Row],[employee_id]],hs_hr_employee[emp_number],hs_hr_employee[Employee Name],"NF",0,1)</f>
        <v>Gaurav Kokcha</v>
      </c>
      <c r="J1936" t="str">
        <f>_xlfn.XLOOKUP(ohrm_timesheet_item[[#This Row],[project_id]],ohrm_project[project_id],ohrm_project[name],"NF",0,1)</f>
        <v>Z210101-TEQMANTRA-ORG</v>
      </c>
      <c r="K1936" t="str">
        <f>_xlfn.XLOOKUP(ohrm_timesheet_item[[#This Row],[activity_id]],ohrm_project_activity[activity_id],ohrm_project_activity[name],"NF",0,1)</f>
        <v>Training</v>
      </c>
      <c r="L1936" s="5">
        <f>ohrm_timesheet_item[[#This Row],[duration]]/60/60</f>
        <v>3</v>
      </c>
    </row>
    <row r="1937" spans="1:12" x14ac:dyDescent="0.3">
      <c r="A1937">
        <v>416</v>
      </c>
      <c r="C1937">
        <v>1989</v>
      </c>
      <c r="D1937" s="1">
        <v>45019</v>
      </c>
      <c r="E1937">
        <v>0</v>
      </c>
      <c r="F1937">
        <v>9</v>
      </c>
      <c r="G1937">
        <v>15</v>
      </c>
      <c r="H1937">
        <v>79</v>
      </c>
      <c r="I1937" t="str">
        <f>_xlfn.XLOOKUP(ohrm_timesheet_item[[#This Row],[employee_id]],hs_hr_employee[emp_number],hs_hr_employee[Employee Name],"NF",0,1)</f>
        <v>Gaurav Kokcha</v>
      </c>
      <c r="J1937" t="str">
        <f>_xlfn.XLOOKUP(ohrm_timesheet_item[[#This Row],[project_id]],ohrm_project[project_id],ohrm_project[name],"NF",0,1)</f>
        <v>C230301-P1 [MHA-POC-ProjectOnline2019]</v>
      </c>
      <c r="K1937" t="str">
        <f>_xlfn.XLOOKUP(ohrm_timesheet_item[[#This Row],[activity_id]],ohrm_project_activity[activity_id],ohrm_project_activity[name],"NF",0,1)</f>
        <v>Software Installation</v>
      </c>
      <c r="L1937" s="5">
        <f>ohrm_timesheet_item[[#This Row],[duration]]/60/60</f>
        <v>0</v>
      </c>
    </row>
    <row r="1938" spans="1:12" x14ac:dyDescent="0.3">
      <c r="A1938">
        <v>416</v>
      </c>
      <c r="C1938">
        <v>1990</v>
      </c>
      <c r="D1938" s="1">
        <v>45020</v>
      </c>
      <c r="E1938">
        <v>10800</v>
      </c>
      <c r="F1938">
        <v>9</v>
      </c>
      <c r="G1938">
        <v>15</v>
      </c>
      <c r="H1938">
        <v>79</v>
      </c>
      <c r="I1938" t="str">
        <f>_xlfn.XLOOKUP(ohrm_timesheet_item[[#This Row],[employee_id]],hs_hr_employee[emp_number],hs_hr_employee[Employee Name],"NF",0,1)</f>
        <v>Gaurav Kokcha</v>
      </c>
      <c r="J1938" t="str">
        <f>_xlfn.XLOOKUP(ohrm_timesheet_item[[#This Row],[project_id]],ohrm_project[project_id],ohrm_project[name],"NF",0,1)</f>
        <v>C230301-P1 [MHA-POC-ProjectOnline2019]</v>
      </c>
      <c r="K1938" t="str">
        <f>_xlfn.XLOOKUP(ohrm_timesheet_item[[#This Row],[activity_id]],ohrm_project_activity[activity_id],ohrm_project_activity[name],"NF",0,1)</f>
        <v>Software Installation</v>
      </c>
      <c r="L1938" s="5">
        <f>ohrm_timesheet_item[[#This Row],[duration]]/60/60</f>
        <v>3</v>
      </c>
    </row>
    <row r="1939" spans="1:12" x14ac:dyDescent="0.3">
      <c r="A1939">
        <v>416</v>
      </c>
      <c r="C1939">
        <v>1991</v>
      </c>
      <c r="D1939" s="1">
        <v>45021</v>
      </c>
      <c r="E1939">
        <v>0</v>
      </c>
      <c r="F1939">
        <v>9</v>
      </c>
      <c r="G1939">
        <v>15</v>
      </c>
      <c r="H1939">
        <v>79</v>
      </c>
      <c r="I1939" t="str">
        <f>_xlfn.XLOOKUP(ohrm_timesheet_item[[#This Row],[employee_id]],hs_hr_employee[emp_number],hs_hr_employee[Employee Name],"NF",0,1)</f>
        <v>Gaurav Kokcha</v>
      </c>
      <c r="J1939" t="str">
        <f>_xlfn.XLOOKUP(ohrm_timesheet_item[[#This Row],[project_id]],ohrm_project[project_id],ohrm_project[name],"NF",0,1)</f>
        <v>C230301-P1 [MHA-POC-ProjectOnline2019]</v>
      </c>
      <c r="K1939" t="str">
        <f>_xlfn.XLOOKUP(ohrm_timesheet_item[[#This Row],[activity_id]],ohrm_project_activity[activity_id],ohrm_project_activity[name],"NF",0,1)</f>
        <v>Software Installation</v>
      </c>
      <c r="L1939" s="5">
        <f>ohrm_timesheet_item[[#This Row],[duration]]/60/60</f>
        <v>0</v>
      </c>
    </row>
    <row r="1940" spans="1:12" x14ac:dyDescent="0.3">
      <c r="A1940">
        <v>416</v>
      </c>
      <c r="C1940">
        <v>1992</v>
      </c>
      <c r="D1940" s="1">
        <v>45022</v>
      </c>
      <c r="E1940">
        <v>0</v>
      </c>
      <c r="F1940">
        <v>9</v>
      </c>
      <c r="G1940">
        <v>15</v>
      </c>
      <c r="H1940">
        <v>79</v>
      </c>
      <c r="I1940" t="str">
        <f>_xlfn.XLOOKUP(ohrm_timesheet_item[[#This Row],[employee_id]],hs_hr_employee[emp_number],hs_hr_employee[Employee Name],"NF",0,1)</f>
        <v>Gaurav Kokcha</v>
      </c>
      <c r="J1940" t="str">
        <f>_xlfn.XLOOKUP(ohrm_timesheet_item[[#This Row],[project_id]],ohrm_project[project_id],ohrm_project[name],"NF",0,1)</f>
        <v>C230301-P1 [MHA-POC-ProjectOnline2019]</v>
      </c>
      <c r="K1940" t="str">
        <f>_xlfn.XLOOKUP(ohrm_timesheet_item[[#This Row],[activity_id]],ohrm_project_activity[activity_id],ohrm_project_activity[name],"NF",0,1)</f>
        <v>Software Installation</v>
      </c>
      <c r="L1940" s="5">
        <f>ohrm_timesheet_item[[#This Row],[duration]]/60/60</f>
        <v>0</v>
      </c>
    </row>
    <row r="1941" spans="1:12" x14ac:dyDescent="0.3">
      <c r="A1941">
        <v>416</v>
      </c>
      <c r="C1941">
        <v>1993</v>
      </c>
      <c r="D1941" s="1">
        <v>45023</v>
      </c>
      <c r="E1941">
        <v>0</v>
      </c>
      <c r="F1941">
        <v>9</v>
      </c>
      <c r="G1941">
        <v>15</v>
      </c>
      <c r="H1941">
        <v>79</v>
      </c>
      <c r="I1941" t="str">
        <f>_xlfn.XLOOKUP(ohrm_timesheet_item[[#This Row],[employee_id]],hs_hr_employee[emp_number],hs_hr_employee[Employee Name],"NF",0,1)</f>
        <v>Gaurav Kokcha</v>
      </c>
      <c r="J1941" t="str">
        <f>_xlfn.XLOOKUP(ohrm_timesheet_item[[#This Row],[project_id]],ohrm_project[project_id],ohrm_project[name],"NF",0,1)</f>
        <v>C230301-P1 [MHA-POC-ProjectOnline2019]</v>
      </c>
      <c r="K1941" t="str">
        <f>_xlfn.XLOOKUP(ohrm_timesheet_item[[#This Row],[activity_id]],ohrm_project_activity[activity_id],ohrm_project_activity[name],"NF",0,1)</f>
        <v>Software Installation</v>
      </c>
      <c r="L1941" s="5">
        <f>ohrm_timesheet_item[[#This Row],[duration]]/60/60</f>
        <v>0</v>
      </c>
    </row>
    <row r="1942" spans="1:12" x14ac:dyDescent="0.3">
      <c r="A1942">
        <v>424</v>
      </c>
      <c r="C1942">
        <v>1994</v>
      </c>
      <c r="D1942" s="1">
        <v>45019</v>
      </c>
      <c r="E1942">
        <v>32400</v>
      </c>
      <c r="F1942">
        <v>7</v>
      </c>
      <c r="G1942">
        <v>16</v>
      </c>
      <c r="H1942">
        <v>60</v>
      </c>
      <c r="I1942" t="str">
        <f>_xlfn.XLOOKUP(ohrm_timesheet_item[[#This Row],[employee_id]],hs_hr_employee[emp_number],hs_hr_employee[Employee Name],"NF",0,1)</f>
        <v>Neha Chaudhary</v>
      </c>
      <c r="J1942" t="str">
        <f>_xlfn.XLOOKUP(ohrm_timesheet_item[[#This Row],[project_id]],ohrm_project[project_id],ohrm_project[name],"NF",0,1)</f>
        <v>C230101-P1 [AIR INDIA-P4W-IMPL]</v>
      </c>
      <c r="K1942" t="str">
        <f>_xlfn.XLOOKUP(ohrm_timesheet_item[[#This Row],[activity_id]],ohrm_project_activity[activity_id],ohrm_project_activity[name],"NF",0,1)</f>
        <v>Customer Meeting</v>
      </c>
      <c r="L1942" s="5">
        <f>ohrm_timesheet_item[[#This Row],[duration]]/60/60</f>
        <v>9</v>
      </c>
    </row>
    <row r="1943" spans="1:12" x14ac:dyDescent="0.3">
      <c r="A1943">
        <v>424</v>
      </c>
      <c r="C1943">
        <v>1995</v>
      </c>
      <c r="D1943" s="1">
        <v>45020</v>
      </c>
      <c r="E1943">
        <v>32400</v>
      </c>
      <c r="F1943">
        <v>7</v>
      </c>
      <c r="G1943">
        <v>16</v>
      </c>
      <c r="H1943">
        <v>60</v>
      </c>
      <c r="I1943" t="str">
        <f>_xlfn.XLOOKUP(ohrm_timesheet_item[[#This Row],[employee_id]],hs_hr_employee[emp_number],hs_hr_employee[Employee Name],"NF",0,1)</f>
        <v>Neha Chaudhary</v>
      </c>
      <c r="J1943" t="str">
        <f>_xlfn.XLOOKUP(ohrm_timesheet_item[[#This Row],[project_id]],ohrm_project[project_id],ohrm_project[name],"NF",0,1)</f>
        <v>C230101-P1 [AIR INDIA-P4W-IMPL]</v>
      </c>
      <c r="K1943" t="str">
        <f>_xlfn.XLOOKUP(ohrm_timesheet_item[[#This Row],[activity_id]],ohrm_project_activity[activity_id],ohrm_project_activity[name],"NF",0,1)</f>
        <v>Customer Meeting</v>
      </c>
      <c r="L1943" s="5">
        <f>ohrm_timesheet_item[[#This Row],[duration]]/60/60</f>
        <v>9</v>
      </c>
    </row>
    <row r="1944" spans="1:12" x14ac:dyDescent="0.3">
      <c r="A1944">
        <v>424</v>
      </c>
      <c r="C1944">
        <v>1996</v>
      </c>
      <c r="D1944" s="1">
        <v>45021</v>
      </c>
      <c r="E1944">
        <v>32400</v>
      </c>
      <c r="F1944">
        <v>7</v>
      </c>
      <c r="G1944">
        <v>16</v>
      </c>
      <c r="H1944">
        <v>60</v>
      </c>
      <c r="I1944" t="str">
        <f>_xlfn.XLOOKUP(ohrm_timesheet_item[[#This Row],[employee_id]],hs_hr_employee[emp_number],hs_hr_employee[Employee Name],"NF",0,1)</f>
        <v>Neha Chaudhary</v>
      </c>
      <c r="J1944" t="str">
        <f>_xlfn.XLOOKUP(ohrm_timesheet_item[[#This Row],[project_id]],ohrm_project[project_id],ohrm_project[name],"NF",0,1)</f>
        <v>C230101-P1 [AIR INDIA-P4W-IMPL]</v>
      </c>
      <c r="K1944" t="str">
        <f>_xlfn.XLOOKUP(ohrm_timesheet_item[[#This Row],[activity_id]],ohrm_project_activity[activity_id],ohrm_project_activity[name],"NF",0,1)</f>
        <v>Customer Meeting</v>
      </c>
      <c r="L1944" s="5">
        <f>ohrm_timesheet_item[[#This Row],[duration]]/60/60</f>
        <v>9</v>
      </c>
    </row>
    <row r="1945" spans="1:12" x14ac:dyDescent="0.3">
      <c r="A1945">
        <v>424</v>
      </c>
      <c r="C1945">
        <v>1997</v>
      </c>
      <c r="D1945" s="1">
        <v>45022</v>
      </c>
      <c r="E1945">
        <v>32400</v>
      </c>
      <c r="F1945">
        <v>7</v>
      </c>
      <c r="G1945">
        <v>16</v>
      </c>
      <c r="H1945">
        <v>60</v>
      </c>
      <c r="I1945" t="str">
        <f>_xlfn.XLOOKUP(ohrm_timesheet_item[[#This Row],[employee_id]],hs_hr_employee[emp_number],hs_hr_employee[Employee Name],"NF",0,1)</f>
        <v>Neha Chaudhary</v>
      </c>
      <c r="J1945" t="str">
        <f>_xlfn.XLOOKUP(ohrm_timesheet_item[[#This Row],[project_id]],ohrm_project[project_id],ohrm_project[name],"NF",0,1)</f>
        <v>C230101-P1 [AIR INDIA-P4W-IMPL]</v>
      </c>
      <c r="K1945" t="str">
        <f>_xlfn.XLOOKUP(ohrm_timesheet_item[[#This Row],[activity_id]],ohrm_project_activity[activity_id],ohrm_project_activity[name],"NF",0,1)</f>
        <v>Customer Meeting</v>
      </c>
      <c r="L1945" s="5">
        <f>ohrm_timesheet_item[[#This Row],[duration]]/60/60</f>
        <v>9</v>
      </c>
    </row>
    <row r="1946" spans="1:12" x14ac:dyDescent="0.3">
      <c r="A1946">
        <v>424</v>
      </c>
      <c r="C1946">
        <v>1998</v>
      </c>
      <c r="D1946" s="1">
        <v>45023</v>
      </c>
      <c r="E1946">
        <v>32400</v>
      </c>
      <c r="F1946">
        <v>7</v>
      </c>
      <c r="G1946">
        <v>16</v>
      </c>
      <c r="H1946">
        <v>60</v>
      </c>
      <c r="I1946" t="str">
        <f>_xlfn.XLOOKUP(ohrm_timesheet_item[[#This Row],[employee_id]],hs_hr_employee[emp_number],hs_hr_employee[Employee Name],"NF",0,1)</f>
        <v>Neha Chaudhary</v>
      </c>
      <c r="J1946" t="str">
        <f>_xlfn.XLOOKUP(ohrm_timesheet_item[[#This Row],[project_id]],ohrm_project[project_id],ohrm_project[name],"NF",0,1)</f>
        <v>C230101-P1 [AIR INDIA-P4W-IMPL]</v>
      </c>
      <c r="K1946" t="str">
        <f>_xlfn.XLOOKUP(ohrm_timesheet_item[[#This Row],[activity_id]],ohrm_project_activity[activity_id],ohrm_project_activity[name],"NF",0,1)</f>
        <v>Customer Meeting</v>
      </c>
      <c r="L1946" s="5">
        <f>ohrm_timesheet_item[[#This Row],[duration]]/60/60</f>
        <v>9</v>
      </c>
    </row>
    <row r="1947" spans="1:12" x14ac:dyDescent="0.3">
      <c r="A1947">
        <v>417</v>
      </c>
      <c r="C1947">
        <v>1999</v>
      </c>
      <c r="D1947" s="1">
        <v>45019</v>
      </c>
      <c r="E1947">
        <v>32400</v>
      </c>
      <c r="F1947">
        <v>2</v>
      </c>
      <c r="G1947">
        <v>7</v>
      </c>
      <c r="H1947">
        <v>11</v>
      </c>
      <c r="I1947" t="str">
        <f>_xlfn.XLOOKUP(ohrm_timesheet_item[[#This Row],[employee_id]],hs_hr_employee[emp_number],hs_hr_employee[Employee Name],"NF",0,1)</f>
        <v>Shekhar Sharma</v>
      </c>
      <c r="J1947" t="str">
        <f>_xlfn.XLOOKUP(ohrm_timesheet_item[[#This Row],[project_id]],ohrm_project[project_id],ohrm_project[name],"NF",0,1)</f>
        <v>Z210101-TEQMANTRA-ORG</v>
      </c>
      <c r="K1947" t="str">
        <f>_xlfn.XLOOKUP(ohrm_timesheet_item[[#This Row],[activity_id]],ohrm_project_activity[activity_id],ohrm_project_activity[name],"NF",0,1)</f>
        <v>Training</v>
      </c>
      <c r="L1947" s="5">
        <f>ohrm_timesheet_item[[#This Row],[duration]]/60/60</f>
        <v>9</v>
      </c>
    </row>
    <row r="1948" spans="1:12" x14ac:dyDescent="0.3">
      <c r="A1948">
        <v>417</v>
      </c>
      <c r="C1948">
        <v>2000</v>
      </c>
      <c r="D1948" s="1">
        <v>45020</v>
      </c>
      <c r="E1948">
        <v>32400</v>
      </c>
      <c r="F1948">
        <v>2</v>
      </c>
      <c r="G1948">
        <v>7</v>
      </c>
      <c r="H1948">
        <v>11</v>
      </c>
      <c r="I1948" t="str">
        <f>_xlfn.XLOOKUP(ohrm_timesheet_item[[#This Row],[employee_id]],hs_hr_employee[emp_number],hs_hr_employee[Employee Name],"NF",0,1)</f>
        <v>Shekhar Sharma</v>
      </c>
      <c r="J1948" t="str">
        <f>_xlfn.XLOOKUP(ohrm_timesheet_item[[#This Row],[project_id]],ohrm_project[project_id],ohrm_project[name],"NF",0,1)</f>
        <v>Z210101-TEQMANTRA-ORG</v>
      </c>
      <c r="K1948" t="str">
        <f>_xlfn.XLOOKUP(ohrm_timesheet_item[[#This Row],[activity_id]],ohrm_project_activity[activity_id],ohrm_project_activity[name],"NF",0,1)</f>
        <v>Training</v>
      </c>
      <c r="L1948" s="5">
        <f>ohrm_timesheet_item[[#This Row],[duration]]/60/60</f>
        <v>9</v>
      </c>
    </row>
    <row r="1949" spans="1:12" x14ac:dyDescent="0.3">
      <c r="A1949">
        <v>417</v>
      </c>
      <c r="C1949">
        <v>2001</v>
      </c>
      <c r="D1949" s="1">
        <v>45021</v>
      </c>
      <c r="E1949">
        <v>32400</v>
      </c>
      <c r="F1949">
        <v>2</v>
      </c>
      <c r="G1949">
        <v>7</v>
      </c>
      <c r="H1949">
        <v>11</v>
      </c>
      <c r="I1949" t="str">
        <f>_xlfn.XLOOKUP(ohrm_timesheet_item[[#This Row],[employee_id]],hs_hr_employee[emp_number],hs_hr_employee[Employee Name],"NF",0,1)</f>
        <v>Shekhar Sharma</v>
      </c>
      <c r="J1949" t="str">
        <f>_xlfn.XLOOKUP(ohrm_timesheet_item[[#This Row],[project_id]],ohrm_project[project_id],ohrm_project[name],"NF",0,1)</f>
        <v>Z210101-TEQMANTRA-ORG</v>
      </c>
      <c r="K1949" t="str">
        <f>_xlfn.XLOOKUP(ohrm_timesheet_item[[#This Row],[activity_id]],ohrm_project_activity[activity_id],ohrm_project_activity[name],"NF",0,1)</f>
        <v>Training</v>
      </c>
      <c r="L1949" s="5">
        <f>ohrm_timesheet_item[[#This Row],[duration]]/60/60</f>
        <v>9</v>
      </c>
    </row>
    <row r="1950" spans="1:12" x14ac:dyDescent="0.3">
      <c r="A1950">
        <v>417</v>
      </c>
      <c r="C1950">
        <v>2002</v>
      </c>
      <c r="D1950" s="1">
        <v>45022</v>
      </c>
      <c r="E1950">
        <v>32400</v>
      </c>
      <c r="F1950">
        <v>2</v>
      </c>
      <c r="G1950">
        <v>7</v>
      </c>
      <c r="H1950">
        <v>11</v>
      </c>
      <c r="I1950" t="str">
        <f>_xlfn.XLOOKUP(ohrm_timesheet_item[[#This Row],[employee_id]],hs_hr_employee[emp_number],hs_hr_employee[Employee Name],"NF",0,1)</f>
        <v>Shekhar Sharma</v>
      </c>
      <c r="J1950" t="str">
        <f>_xlfn.XLOOKUP(ohrm_timesheet_item[[#This Row],[project_id]],ohrm_project[project_id],ohrm_project[name],"NF",0,1)</f>
        <v>Z210101-TEQMANTRA-ORG</v>
      </c>
      <c r="K1950" t="str">
        <f>_xlfn.XLOOKUP(ohrm_timesheet_item[[#This Row],[activity_id]],ohrm_project_activity[activity_id],ohrm_project_activity[name],"NF",0,1)</f>
        <v>Training</v>
      </c>
      <c r="L1950" s="5">
        <f>ohrm_timesheet_item[[#This Row],[duration]]/60/60</f>
        <v>9</v>
      </c>
    </row>
    <row r="1951" spans="1:12" x14ac:dyDescent="0.3">
      <c r="A1951">
        <v>417</v>
      </c>
      <c r="C1951">
        <v>2003</v>
      </c>
      <c r="D1951" s="1">
        <v>45023</v>
      </c>
      <c r="E1951">
        <v>32400</v>
      </c>
      <c r="F1951">
        <v>2</v>
      </c>
      <c r="G1951">
        <v>7</v>
      </c>
      <c r="H1951">
        <v>11</v>
      </c>
      <c r="I1951" t="str">
        <f>_xlfn.XLOOKUP(ohrm_timesheet_item[[#This Row],[employee_id]],hs_hr_employee[emp_number],hs_hr_employee[Employee Name],"NF",0,1)</f>
        <v>Shekhar Sharma</v>
      </c>
      <c r="J1951" t="str">
        <f>_xlfn.XLOOKUP(ohrm_timesheet_item[[#This Row],[project_id]],ohrm_project[project_id],ohrm_project[name],"NF",0,1)</f>
        <v>Z210101-TEQMANTRA-ORG</v>
      </c>
      <c r="K1951" t="str">
        <f>_xlfn.XLOOKUP(ohrm_timesheet_item[[#This Row],[activity_id]],ohrm_project_activity[activity_id],ohrm_project_activity[name],"NF",0,1)</f>
        <v>Training</v>
      </c>
      <c r="L1951" s="5">
        <f>ohrm_timesheet_item[[#This Row],[duration]]/60/60</f>
        <v>9</v>
      </c>
    </row>
    <row r="1952" spans="1:12" x14ac:dyDescent="0.3">
      <c r="A1952">
        <v>438</v>
      </c>
      <c r="C1952">
        <v>2004</v>
      </c>
      <c r="D1952" s="1">
        <v>45026</v>
      </c>
      <c r="E1952">
        <v>32400</v>
      </c>
      <c r="F1952">
        <v>7</v>
      </c>
      <c r="G1952">
        <v>16</v>
      </c>
      <c r="H1952">
        <v>60</v>
      </c>
      <c r="I1952" t="str">
        <f>_xlfn.XLOOKUP(ohrm_timesheet_item[[#This Row],[employee_id]],hs_hr_employee[emp_number],hs_hr_employee[Employee Name],"NF",0,1)</f>
        <v>Neha Chaudhary</v>
      </c>
      <c r="J1952" t="str">
        <f>_xlfn.XLOOKUP(ohrm_timesheet_item[[#This Row],[project_id]],ohrm_project[project_id],ohrm_project[name],"NF",0,1)</f>
        <v>C230101-P1 [AIR INDIA-P4W-IMPL]</v>
      </c>
      <c r="K1952" t="str">
        <f>_xlfn.XLOOKUP(ohrm_timesheet_item[[#This Row],[activity_id]],ohrm_project_activity[activity_id],ohrm_project_activity[name],"NF",0,1)</f>
        <v>Customer Meeting</v>
      </c>
      <c r="L1952" s="5">
        <f>ohrm_timesheet_item[[#This Row],[duration]]/60/60</f>
        <v>9</v>
      </c>
    </row>
    <row r="1953" spans="1:12" x14ac:dyDescent="0.3">
      <c r="A1953">
        <v>438</v>
      </c>
      <c r="C1953">
        <v>2005</v>
      </c>
      <c r="D1953" s="1">
        <v>45027</v>
      </c>
      <c r="E1953">
        <v>32400</v>
      </c>
      <c r="F1953">
        <v>7</v>
      </c>
      <c r="G1953">
        <v>16</v>
      </c>
      <c r="H1953">
        <v>60</v>
      </c>
      <c r="I1953" t="str">
        <f>_xlfn.XLOOKUP(ohrm_timesheet_item[[#This Row],[employee_id]],hs_hr_employee[emp_number],hs_hr_employee[Employee Name],"NF",0,1)</f>
        <v>Neha Chaudhary</v>
      </c>
      <c r="J1953" t="str">
        <f>_xlfn.XLOOKUP(ohrm_timesheet_item[[#This Row],[project_id]],ohrm_project[project_id],ohrm_project[name],"NF",0,1)</f>
        <v>C230101-P1 [AIR INDIA-P4W-IMPL]</v>
      </c>
      <c r="K1953" t="str">
        <f>_xlfn.XLOOKUP(ohrm_timesheet_item[[#This Row],[activity_id]],ohrm_project_activity[activity_id],ohrm_project_activity[name],"NF",0,1)</f>
        <v>Customer Meeting</v>
      </c>
      <c r="L1953" s="5">
        <f>ohrm_timesheet_item[[#This Row],[duration]]/60/60</f>
        <v>9</v>
      </c>
    </row>
    <row r="1954" spans="1:12" x14ac:dyDescent="0.3">
      <c r="A1954">
        <v>438</v>
      </c>
      <c r="C1954">
        <v>2006</v>
      </c>
      <c r="D1954" s="1">
        <v>45028</v>
      </c>
      <c r="E1954">
        <v>32400</v>
      </c>
      <c r="F1954">
        <v>7</v>
      </c>
      <c r="G1954">
        <v>16</v>
      </c>
      <c r="H1954">
        <v>60</v>
      </c>
      <c r="I1954" t="str">
        <f>_xlfn.XLOOKUP(ohrm_timesheet_item[[#This Row],[employee_id]],hs_hr_employee[emp_number],hs_hr_employee[Employee Name],"NF",0,1)</f>
        <v>Neha Chaudhary</v>
      </c>
      <c r="J1954" t="str">
        <f>_xlfn.XLOOKUP(ohrm_timesheet_item[[#This Row],[project_id]],ohrm_project[project_id],ohrm_project[name],"NF",0,1)</f>
        <v>C230101-P1 [AIR INDIA-P4W-IMPL]</v>
      </c>
      <c r="K1954" t="str">
        <f>_xlfn.XLOOKUP(ohrm_timesheet_item[[#This Row],[activity_id]],ohrm_project_activity[activity_id],ohrm_project_activity[name],"NF",0,1)</f>
        <v>Customer Meeting</v>
      </c>
      <c r="L1954" s="5">
        <f>ohrm_timesheet_item[[#This Row],[duration]]/60/60</f>
        <v>9</v>
      </c>
    </row>
    <row r="1955" spans="1:12" x14ac:dyDescent="0.3">
      <c r="A1955">
        <v>438</v>
      </c>
      <c r="C1955">
        <v>2007</v>
      </c>
      <c r="D1955" s="1">
        <v>45029</v>
      </c>
      <c r="E1955">
        <v>32400</v>
      </c>
      <c r="F1955">
        <v>7</v>
      </c>
      <c r="G1955">
        <v>16</v>
      </c>
      <c r="H1955">
        <v>60</v>
      </c>
      <c r="I1955" t="str">
        <f>_xlfn.XLOOKUP(ohrm_timesheet_item[[#This Row],[employee_id]],hs_hr_employee[emp_number],hs_hr_employee[Employee Name],"NF",0,1)</f>
        <v>Neha Chaudhary</v>
      </c>
      <c r="J1955" t="str">
        <f>_xlfn.XLOOKUP(ohrm_timesheet_item[[#This Row],[project_id]],ohrm_project[project_id],ohrm_project[name],"NF",0,1)</f>
        <v>C230101-P1 [AIR INDIA-P4W-IMPL]</v>
      </c>
      <c r="K1955" t="str">
        <f>_xlfn.XLOOKUP(ohrm_timesheet_item[[#This Row],[activity_id]],ohrm_project_activity[activity_id],ohrm_project_activity[name],"NF",0,1)</f>
        <v>Customer Meeting</v>
      </c>
      <c r="L1955" s="5">
        <f>ohrm_timesheet_item[[#This Row],[duration]]/60/60</f>
        <v>9</v>
      </c>
    </row>
    <row r="1956" spans="1:12" x14ac:dyDescent="0.3">
      <c r="A1956">
        <v>438</v>
      </c>
      <c r="C1956">
        <v>2008</v>
      </c>
      <c r="D1956" s="1">
        <v>45030</v>
      </c>
      <c r="E1956">
        <v>32400</v>
      </c>
      <c r="F1956">
        <v>7</v>
      </c>
      <c r="G1956">
        <v>16</v>
      </c>
      <c r="H1956">
        <v>60</v>
      </c>
      <c r="I1956" t="str">
        <f>_xlfn.XLOOKUP(ohrm_timesheet_item[[#This Row],[employee_id]],hs_hr_employee[emp_number],hs_hr_employee[Employee Name],"NF",0,1)</f>
        <v>Neha Chaudhary</v>
      </c>
      <c r="J1956" t="str">
        <f>_xlfn.XLOOKUP(ohrm_timesheet_item[[#This Row],[project_id]],ohrm_project[project_id],ohrm_project[name],"NF",0,1)</f>
        <v>C230101-P1 [AIR INDIA-P4W-IMPL]</v>
      </c>
      <c r="K1956" t="str">
        <f>_xlfn.XLOOKUP(ohrm_timesheet_item[[#This Row],[activity_id]],ohrm_project_activity[activity_id],ohrm_project_activity[name],"NF",0,1)</f>
        <v>Customer Meeting</v>
      </c>
      <c r="L1956" s="5">
        <f>ohrm_timesheet_item[[#This Row],[duration]]/60/60</f>
        <v>9</v>
      </c>
    </row>
    <row r="1957" spans="1:12" x14ac:dyDescent="0.3">
      <c r="A1957">
        <v>427</v>
      </c>
      <c r="C1957">
        <v>2009</v>
      </c>
      <c r="D1957" s="1">
        <v>45026</v>
      </c>
      <c r="E1957">
        <v>32400</v>
      </c>
      <c r="F1957">
        <v>2</v>
      </c>
      <c r="G1957">
        <v>7</v>
      </c>
      <c r="H1957">
        <v>15</v>
      </c>
      <c r="I1957" t="str">
        <f>_xlfn.XLOOKUP(ohrm_timesheet_item[[#This Row],[employee_id]],hs_hr_employee[emp_number],hs_hr_employee[Employee Name],"NF",0,1)</f>
        <v>Shekhar Sharma</v>
      </c>
      <c r="J1957" t="str">
        <f>_xlfn.XLOOKUP(ohrm_timesheet_item[[#This Row],[project_id]],ohrm_project[project_id],ohrm_project[name],"NF",0,1)</f>
        <v>Z210101-TEQMANTRA-ORG</v>
      </c>
      <c r="K1957" t="str">
        <f>_xlfn.XLOOKUP(ohrm_timesheet_item[[#This Row],[activity_id]],ohrm_project_activity[activity_id],ohrm_project_activity[name],"NF",0,1)</f>
        <v>Value-Add Assignment</v>
      </c>
      <c r="L1957" s="5">
        <f>ohrm_timesheet_item[[#This Row],[duration]]/60/60</f>
        <v>9</v>
      </c>
    </row>
    <row r="1958" spans="1:12" x14ac:dyDescent="0.3">
      <c r="A1958">
        <v>427</v>
      </c>
      <c r="C1958">
        <v>2010</v>
      </c>
      <c r="D1958" s="1">
        <v>45027</v>
      </c>
      <c r="E1958">
        <v>32400</v>
      </c>
      <c r="F1958">
        <v>2</v>
      </c>
      <c r="G1958">
        <v>7</v>
      </c>
      <c r="H1958">
        <v>15</v>
      </c>
      <c r="I1958" t="str">
        <f>_xlfn.XLOOKUP(ohrm_timesheet_item[[#This Row],[employee_id]],hs_hr_employee[emp_number],hs_hr_employee[Employee Name],"NF",0,1)</f>
        <v>Shekhar Sharma</v>
      </c>
      <c r="J1958" t="str">
        <f>_xlfn.XLOOKUP(ohrm_timesheet_item[[#This Row],[project_id]],ohrm_project[project_id],ohrm_project[name],"NF",0,1)</f>
        <v>Z210101-TEQMANTRA-ORG</v>
      </c>
      <c r="K1958" t="str">
        <f>_xlfn.XLOOKUP(ohrm_timesheet_item[[#This Row],[activity_id]],ohrm_project_activity[activity_id],ohrm_project_activity[name],"NF",0,1)</f>
        <v>Value-Add Assignment</v>
      </c>
      <c r="L1958" s="5">
        <f>ohrm_timesheet_item[[#This Row],[duration]]/60/60</f>
        <v>9</v>
      </c>
    </row>
    <row r="1959" spans="1:12" x14ac:dyDescent="0.3">
      <c r="A1959">
        <v>427</v>
      </c>
      <c r="C1959">
        <v>2011</v>
      </c>
      <c r="D1959" s="1">
        <v>45028</v>
      </c>
      <c r="E1959">
        <v>32400</v>
      </c>
      <c r="F1959">
        <v>2</v>
      </c>
      <c r="G1959">
        <v>7</v>
      </c>
      <c r="H1959">
        <v>15</v>
      </c>
      <c r="I1959" t="str">
        <f>_xlfn.XLOOKUP(ohrm_timesheet_item[[#This Row],[employee_id]],hs_hr_employee[emp_number],hs_hr_employee[Employee Name],"NF",0,1)</f>
        <v>Shekhar Sharma</v>
      </c>
      <c r="J1959" t="str">
        <f>_xlfn.XLOOKUP(ohrm_timesheet_item[[#This Row],[project_id]],ohrm_project[project_id],ohrm_project[name],"NF",0,1)</f>
        <v>Z210101-TEQMANTRA-ORG</v>
      </c>
      <c r="K1959" t="str">
        <f>_xlfn.XLOOKUP(ohrm_timesheet_item[[#This Row],[activity_id]],ohrm_project_activity[activity_id],ohrm_project_activity[name],"NF",0,1)</f>
        <v>Value-Add Assignment</v>
      </c>
      <c r="L1959" s="5">
        <f>ohrm_timesheet_item[[#This Row],[duration]]/60/60</f>
        <v>9</v>
      </c>
    </row>
    <row r="1960" spans="1:12" x14ac:dyDescent="0.3">
      <c r="A1960">
        <v>427</v>
      </c>
      <c r="C1960">
        <v>2012</v>
      </c>
      <c r="D1960" s="1">
        <v>45029</v>
      </c>
      <c r="E1960">
        <v>32400</v>
      </c>
      <c r="F1960">
        <v>2</v>
      </c>
      <c r="G1960">
        <v>7</v>
      </c>
      <c r="H1960">
        <v>15</v>
      </c>
      <c r="I1960" t="str">
        <f>_xlfn.XLOOKUP(ohrm_timesheet_item[[#This Row],[employee_id]],hs_hr_employee[emp_number],hs_hr_employee[Employee Name],"NF",0,1)</f>
        <v>Shekhar Sharma</v>
      </c>
      <c r="J1960" t="str">
        <f>_xlfn.XLOOKUP(ohrm_timesheet_item[[#This Row],[project_id]],ohrm_project[project_id],ohrm_project[name],"NF",0,1)</f>
        <v>Z210101-TEQMANTRA-ORG</v>
      </c>
      <c r="K1960" t="str">
        <f>_xlfn.XLOOKUP(ohrm_timesheet_item[[#This Row],[activity_id]],ohrm_project_activity[activity_id],ohrm_project_activity[name],"NF",0,1)</f>
        <v>Value-Add Assignment</v>
      </c>
      <c r="L1960" s="5">
        <f>ohrm_timesheet_item[[#This Row],[duration]]/60/60</f>
        <v>9</v>
      </c>
    </row>
    <row r="1961" spans="1:12" x14ac:dyDescent="0.3">
      <c r="A1961">
        <v>427</v>
      </c>
      <c r="C1961">
        <v>2013</v>
      </c>
      <c r="D1961" s="1">
        <v>45030</v>
      </c>
      <c r="E1961">
        <v>32400</v>
      </c>
      <c r="F1961">
        <v>2</v>
      </c>
      <c r="G1961">
        <v>7</v>
      </c>
      <c r="H1961">
        <v>15</v>
      </c>
      <c r="I1961" t="str">
        <f>_xlfn.XLOOKUP(ohrm_timesheet_item[[#This Row],[employee_id]],hs_hr_employee[emp_number],hs_hr_employee[Employee Name],"NF",0,1)</f>
        <v>Shekhar Sharma</v>
      </c>
      <c r="J1961" t="str">
        <f>_xlfn.XLOOKUP(ohrm_timesheet_item[[#This Row],[project_id]],ohrm_project[project_id],ohrm_project[name],"NF",0,1)</f>
        <v>Z210101-TEQMANTRA-ORG</v>
      </c>
      <c r="K1961" t="str">
        <f>_xlfn.XLOOKUP(ohrm_timesheet_item[[#This Row],[activity_id]],ohrm_project_activity[activity_id],ohrm_project_activity[name],"NF",0,1)</f>
        <v>Value-Add Assignment</v>
      </c>
      <c r="L1961" s="5">
        <f>ohrm_timesheet_item[[#This Row],[duration]]/60/60</f>
        <v>9</v>
      </c>
    </row>
    <row r="1962" spans="1:12" x14ac:dyDescent="0.3">
      <c r="A1962">
        <v>439</v>
      </c>
      <c r="C1962">
        <v>2014</v>
      </c>
      <c r="D1962" s="1">
        <v>45033</v>
      </c>
      <c r="E1962">
        <v>25200</v>
      </c>
      <c r="F1962">
        <v>7</v>
      </c>
      <c r="G1962">
        <v>16</v>
      </c>
      <c r="H1962">
        <v>60</v>
      </c>
      <c r="I1962" t="str">
        <f>_xlfn.XLOOKUP(ohrm_timesheet_item[[#This Row],[employee_id]],hs_hr_employee[emp_number],hs_hr_employee[Employee Name],"NF",0,1)</f>
        <v>Neha Chaudhary</v>
      </c>
      <c r="J1962" t="str">
        <f>_xlfn.XLOOKUP(ohrm_timesheet_item[[#This Row],[project_id]],ohrm_project[project_id],ohrm_project[name],"NF",0,1)</f>
        <v>C230101-P1 [AIR INDIA-P4W-IMPL]</v>
      </c>
      <c r="K1962" t="str">
        <f>_xlfn.XLOOKUP(ohrm_timesheet_item[[#This Row],[activity_id]],ohrm_project_activity[activity_id],ohrm_project_activity[name],"NF",0,1)</f>
        <v>Customer Meeting</v>
      </c>
      <c r="L1962" s="5">
        <f>ohrm_timesheet_item[[#This Row],[duration]]/60/60</f>
        <v>7</v>
      </c>
    </row>
    <row r="1963" spans="1:12" x14ac:dyDescent="0.3">
      <c r="A1963">
        <v>439</v>
      </c>
      <c r="C1963">
        <v>2015</v>
      </c>
      <c r="D1963" s="1">
        <v>45034</v>
      </c>
      <c r="E1963">
        <v>32400</v>
      </c>
      <c r="F1963">
        <v>7</v>
      </c>
      <c r="G1963">
        <v>16</v>
      </c>
      <c r="H1963">
        <v>60</v>
      </c>
      <c r="I1963" t="str">
        <f>_xlfn.XLOOKUP(ohrm_timesheet_item[[#This Row],[employee_id]],hs_hr_employee[emp_number],hs_hr_employee[Employee Name],"NF",0,1)</f>
        <v>Neha Chaudhary</v>
      </c>
      <c r="J1963" t="str">
        <f>_xlfn.XLOOKUP(ohrm_timesheet_item[[#This Row],[project_id]],ohrm_project[project_id],ohrm_project[name],"NF",0,1)</f>
        <v>C230101-P1 [AIR INDIA-P4W-IMPL]</v>
      </c>
      <c r="K1963" t="str">
        <f>_xlfn.XLOOKUP(ohrm_timesheet_item[[#This Row],[activity_id]],ohrm_project_activity[activity_id],ohrm_project_activity[name],"NF",0,1)</f>
        <v>Customer Meeting</v>
      </c>
      <c r="L1963" s="5">
        <f>ohrm_timesheet_item[[#This Row],[duration]]/60/60</f>
        <v>9</v>
      </c>
    </row>
    <row r="1964" spans="1:12" x14ac:dyDescent="0.3">
      <c r="A1964">
        <v>439</v>
      </c>
      <c r="C1964">
        <v>2016</v>
      </c>
      <c r="D1964" s="1">
        <v>45035</v>
      </c>
      <c r="E1964">
        <v>32400</v>
      </c>
      <c r="F1964">
        <v>7</v>
      </c>
      <c r="G1964">
        <v>16</v>
      </c>
      <c r="H1964">
        <v>60</v>
      </c>
      <c r="I1964" t="str">
        <f>_xlfn.XLOOKUP(ohrm_timesheet_item[[#This Row],[employee_id]],hs_hr_employee[emp_number],hs_hr_employee[Employee Name],"NF",0,1)</f>
        <v>Neha Chaudhary</v>
      </c>
      <c r="J1964" t="str">
        <f>_xlfn.XLOOKUP(ohrm_timesheet_item[[#This Row],[project_id]],ohrm_project[project_id],ohrm_project[name],"NF",0,1)</f>
        <v>C230101-P1 [AIR INDIA-P4W-IMPL]</v>
      </c>
      <c r="K1964" t="str">
        <f>_xlfn.XLOOKUP(ohrm_timesheet_item[[#This Row],[activity_id]],ohrm_project_activity[activity_id],ohrm_project_activity[name],"NF",0,1)</f>
        <v>Customer Meeting</v>
      </c>
      <c r="L1964" s="5">
        <f>ohrm_timesheet_item[[#This Row],[duration]]/60/60</f>
        <v>9</v>
      </c>
    </row>
    <row r="1965" spans="1:12" x14ac:dyDescent="0.3">
      <c r="A1965">
        <v>439</v>
      </c>
      <c r="C1965">
        <v>2017</v>
      </c>
      <c r="D1965" s="1">
        <v>45036</v>
      </c>
      <c r="E1965">
        <v>25200</v>
      </c>
      <c r="F1965">
        <v>7</v>
      </c>
      <c r="G1965">
        <v>16</v>
      </c>
      <c r="H1965">
        <v>60</v>
      </c>
      <c r="I1965" t="str">
        <f>_xlfn.XLOOKUP(ohrm_timesheet_item[[#This Row],[employee_id]],hs_hr_employee[emp_number],hs_hr_employee[Employee Name],"NF",0,1)</f>
        <v>Neha Chaudhary</v>
      </c>
      <c r="J1965" t="str">
        <f>_xlfn.XLOOKUP(ohrm_timesheet_item[[#This Row],[project_id]],ohrm_project[project_id],ohrm_project[name],"NF",0,1)</f>
        <v>C230101-P1 [AIR INDIA-P4W-IMPL]</v>
      </c>
      <c r="K1965" t="str">
        <f>_xlfn.XLOOKUP(ohrm_timesheet_item[[#This Row],[activity_id]],ohrm_project_activity[activity_id],ohrm_project_activity[name],"NF",0,1)</f>
        <v>Customer Meeting</v>
      </c>
      <c r="L1965" s="5">
        <f>ohrm_timesheet_item[[#This Row],[duration]]/60/60</f>
        <v>7</v>
      </c>
    </row>
    <row r="1966" spans="1:12" x14ac:dyDescent="0.3">
      <c r="A1966">
        <v>439</v>
      </c>
      <c r="C1966">
        <v>2018</v>
      </c>
      <c r="D1966" s="1">
        <v>45037</v>
      </c>
      <c r="E1966">
        <v>32400</v>
      </c>
      <c r="F1966">
        <v>7</v>
      </c>
      <c r="G1966">
        <v>16</v>
      </c>
      <c r="H1966">
        <v>60</v>
      </c>
      <c r="I1966" t="str">
        <f>_xlfn.XLOOKUP(ohrm_timesheet_item[[#This Row],[employee_id]],hs_hr_employee[emp_number],hs_hr_employee[Employee Name],"NF",0,1)</f>
        <v>Neha Chaudhary</v>
      </c>
      <c r="J1966" t="str">
        <f>_xlfn.XLOOKUP(ohrm_timesheet_item[[#This Row],[project_id]],ohrm_project[project_id],ohrm_project[name],"NF",0,1)</f>
        <v>C230101-P1 [AIR INDIA-P4W-IMPL]</v>
      </c>
      <c r="K1966" t="str">
        <f>_xlfn.XLOOKUP(ohrm_timesheet_item[[#This Row],[activity_id]],ohrm_project_activity[activity_id],ohrm_project_activity[name],"NF",0,1)</f>
        <v>Customer Meeting</v>
      </c>
      <c r="L1966" s="5">
        <f>ohrm_timesheet_item[[#This Row],[duration]]/60/60</f>
        <v>9</v>
      </c>
    </row>
    <row r="1967" spans="1:12" x14ac:dyDescent="0.3">
      <c r="A1967">
        <v>439</v>
      </c>
      <c r="C1967">
        <v>2019</v>
      </c>
      <c r="D1967" s="1">
        <v>45033</v>
      </c>
      <c r="E1967">
        <v>7200</v>
      </c>
      <c r="F1967">
        <v>9</v>
      </c>
      <c r="G1967">
        <v>16</v>
      </c>
      <c r="H1967">
        <v>74</v>
      </c>
      <c r="I1967" t="str">
        <f>_xlfn.XLOOKUP(ohrm_timesheet_item[[#This Row],[employee_id]],hs_hr_employee[emp_number],hs_hr_employee[Employee Name],"NF",0,1)</f>
        <v>Neha Chaudhary</v>
      </c>
      <c r="J1967" t="str">
        <f>_xlfn.XLOOKUP(ohrm_timesheet_item[[#This Row],[project_id]],ohrm_project[project_id],ohrm_project[name],"NF",0,1)</f>
        <v>C230301-P1 [MHA-POC-ProjectOnline2019]</v>
      </c>
      <c r="K1967" t="str">
        <f>_xlfn.XLOOKUP(ohrm_timesheet_item[[#This Row],[activity_id]],ohrm_project_activity[activity_id],ohrm_project_activity[name],"NF",0,1)</f>
        <v>Internal Meeting</v>
      </c>
      <c r="L1967" s="5">
        <f>ohrm_timesheet_item[[#This Row],[duration]]/60/60</f>
        <v>2</v>
      </c>
    </row>
    <row r="1968" spans="1:12" x14ac:dyDescent="0.3">
      <c r="A1968">
        <v>439</v>
      </c>
      <c r="C1968">
        <v>2020</v>
      </c>
      <c r="D1968" s="1">
        <v>45036</v>
      </c>
      <c r="E1968">
        <v>7200</v>
      </c>
      <c r="F1968">
        <v>9</v>
      </c>
      <c r="G1968">
        <v>16</v>
      </c>
      <c r="H1968">
        <v>74</v>
      </c>
      <c r="I1968" t="str">
        <f>_xlfn.XLOOKUP(ohrm_timesheet_item[[#This Row],[employee_id]],hs_hr_employee[emp_number],hs_hr_employee[Employee Name],"NF",0,1)</f>
        <v>Neha Chaudhary</v>
      </c>
      <c r="J1968" t="str">
        <f>_xlfn.XLOOKUP(ohrm_timesheet_item[[#This Row],[project_id]],ohrm_project[project_id],ohrm_project[name],"NF",0,1)</f>
        <v>C230301-P1 [MHA-POC-ProjectOnline2019]</v>
      </c>
      <c r="K1968" t="str">
        <f>_xlfn.XLOOKUP(ohrm_timesheet_item[[#This Row],[activity_id]],ohrm_project_activity[activity_id],ohrm_project_activity[name],"NF",0,1)</f>
        <v>Internal Meeting</v>
      </c>
      <c r="L1968" s="5">
        <f>ohrm_timesheet_item[[#This Row],[duration]]/60/60</f>
        <v>2</v>
      </c>
    </row>
    <row r="1969" spans="1:12" x14ac:dyDescent="0.3">
      <c r="A1969">
        <v>430</v>
      </c>
      <c r="C1969">
        <v>2021</v>
      </c>
      <c r="D1969" s="1">
        <v>45033</v>
      </c>
      <c r="E1969">
        <v>32400</v>
      </c>
      <c r="F1969">
        <v>2</v>
      </c>
      <c r="G1969">
        <v>7</v>
      </c>
      <c r="H1969">
        <v>15</v>
      </c>
      <c r="I1969" t="str">
        <f>_xlfn.XLOOKUP(ohrm_timesheet_item[[#This Row],[employee_id]],hs_hr_employee[emp_number],hs_hr_employee[Employee Name],"NF",0,1)</f>
        <v>Shekhar Sharma</v>
      </c>
      <c r="J1969" t="str">
        <f>_xlfn.XLOOKUP(ohrm_timesheet_item[[#This Row],[project_id]],ohrm_project[project_id],ohrm_project[name],"NF",0,1)</f>
        <v>Z210101-TEQMANTRA-ORG</v>
      </c>
      <c r="K1969" t="str">
        <f>_xlfn.XLOOKUP(ohrm_timesheet_item[[#This Row],[activity_id]],ohrm_project_activity[activity_id],ohrm_project_activity[name],"NF",0,1)</f>
        <v>Value-Add Assignment</v>
      </c>
      <c r="L1969" s="5">
        <f>ohrm_timesheet_item[[#This Row],[duration]]/60/60</f>
        <v>9</v>
      </c>
    </row>
    <row r="1970" spans="1:12" x14ac:dyDescent="0.3">
      <c r="A1970">
        <v>430</v>
      </c>
      <c r="C1970">
        <v>2022</v>
      </c>
      <c r="D1970" s="1">
        <v>45034</v>
      </c>
      <c r="E1970">
        <v>32400</v>
      </c>
      <c r="F1970">
        <v>2</v>
      </c>
      <c r="G1970">
        <v>7</v>
      </c>
      <c r="H1970">
        <v>15</v>
      </c>
      <c r="I1970" t="str">
        <f>_xlfn.XLOOKUP(ohrm_timesheet_item[[#This Row],[employee_id]],hs_hr_employee[emp_number],hs_hr_employee[Employee Name],"NF",0,1)</f>
        <v>Shekhar Sharma</v>
      </c>
      <c r="J1970" t="str">
        <f>_xlfn.XLOOKUP(ohrm_timesheet_item[[#This Row],[project_id]],ohrm_project[project_id],ohrm_project[name],"NF",0,1)</f>
        <v>Z210101-TEQMANTRA-ORG</v>
      </c>
      <c r="K1970" t="str">
        <f>_xlfn.XLOOKUP(ohrm_timesheet_item[[#This Row],[activity_id]],ohrm_project_activity[activity_id],ohrm_project_activity[name],"NF",0,1)</f>
        <v>Value-Add Assignment</v>
      </c>
      <c r="L1970" s="5">
        <f>ohrm_timesheet_item[[#This Row],[duration]]/60/60</f>
        <v>9</v>
      </c>
    </row>
    <row r="1971" spans="1:12" x14ac:dyDescent="0.3">
      <c r="A1971">
        <v>430</v>
      </c>
      <c r="C1971">
        <v>2023</v>
      </c>
      <c r="D1971" s="1">
        <v>45035</v>
      </c>
      <c r="E1971">
        <v>32400</v>
      </c>
      <c r="F1971">
        <v>2</v>
      </c>
      <c r="G1971">
        <v>7</v>
      </c>
      <c r="H1971">
        <v>15</v>
      </c>
      <c r="I1971" t="str">
        <f>_xlfn.XLOOKUP(ohrm_timesheet_item[[#This Row],[employee_id]],hs_hr_employee[emp_number],hs_hr_employee[Employee Name],"NF",0,1)</f>
        <v>Shekhar Sharma</v>
      </c>
      <c r="J1971" t="str">
        <f>_xlfn.XLOOKUP(ohrm_timesheet_item[[#This Row],[project_id]],ohrm_project[project_id],ohrm_project[name],"NF",0,1)</f>
        <v>Z210101-TEQMANTRA-ORG</v>
      </c>
      <c r="K1971" t="str">
        <f>_xlfn.XLOOKUP(ohrm_timesheet_item[[#This Row],[activity_id]],ohrm_project_activity[activity_id],ohrm_project_activity[name],"NF",0,1)</f>
        <v>Value-Add Assignment</v>
      </c>
      <c r="L1971" s="5">
        <f>ohrm_timesheet_item[[#This Row],[duration]]/60/60</f>
        <v>9</v>
      </c>
    </row>
    <row r="1972" spans="1:12" x14ac:dyDescent="0.3">
      <c r="A1972">
        <v>430</v>
      </c>
      <c r="C1972">
        <v>2024</v>
      </c>
      <c r="D1972" s="1">
        <v>45036</v>
      </c>
      <c r="E1972">
        <v>32400</v>
      </c>
      <c r="F1972">
        <v>2</v>
      </c>
      <c r="G1972">
        <v>7</v>
      </c>
      <c r="H1972">
        <v>15</v>
      </c>
      <c r="I1972" t="str">
        <f>_xlfn.XLOOKUP(ohrm_timesheet_item[[#This Row],[employee_id]],hs_hr_employee[emp_number],hs_hr_employee[Employee Name],"NF",0,1)</f>
        <v>Shekhar Sharma</v>
      </c>
      <c r="J1972" t="str">
        <f>_xlfn.XLOOKUP(ohrm_timesheet_item[[#This Row],[project_id]],ohrm_project[project_id],ohrm_project[name],"NF",0,1)</f>
        <v>Z210101-TEQMANTRA-ORG</v>
      </c>
      <c r="K1972" t="str">
        <f>_xlfn.XLOOKUP(ohrm_timesheet_item[[#This Row],[activity_id]],ohrm_project_activity[activity_id],ohrm_project_activity[name],"NF",0,1)</f>
        <v>Value-Add Assignment</v>
      </c>
      <c r="L1972" s="5">
        <f>ohrm_timesheet_item[[#This Row],[duration]]/60/60</f>
        <v>9</v>
      </c>
    </row>
    <row r="1973" spans="1:12" x14ac:dyDescent="0.3">
      <c r="A1973">
        <v>430</v>
      </c>
      <c r="C1973">
        <v>2025</v>
      </c>
      <c r="D1973" s="1">
        <v>45037</v>
      </c>
      <c r="E1973">
        <v>32400</v>
      </c>
      <c r="F1973">
        <v>2</v>
      </c>
      <c r="G1973">
        <v>7</v>
      </c>
      <c r="H1973">
        <v>15</v>
      </c>
      <c r="I1973" t="str">
        <f>_xlfn.XLOOKUP(ohrm_timesheet_item[[#This Row],[employee_id]],hs_hr_employee[emp_number],hs_hr_employee[Employee Name],"NF",0,1)</f>
        <v>Shekhar Sharma</v>
      </c>
      <c r="J1973" t="str">
        <f>_xlfn.XLOOKUP(ohrm_timesheet_item[[#This Row],[project_id]],ohrm_project[project_id],ohrm_project[name],"NF",0,1)</f>
        <v>Z210101-TEQMANTRA-ORG</v>
      </c>
      <c r="K1973" t="str">
        <f>_xlfn.XLOOKUP(ohrm_timesheet_item[[#This Row],[activity_id]],ohrm_project_activity[activity_id],ohrm_project_activity[name],"NF",0,1)</f>
        <v>Value-Add Assignment</v>
      </c>
      <c r="L1973" s="5">
        <f>ohrm_timesheet_item[[#This Row],[duration]]/60/60</f>
        <v>9</v>
      </c>
    </row>
    <row r="1974" spans="1:12" x14ac:dyDescent="0.3">
      <c r="A1974">
        <v>437</v>
      </c>
      <c r="C1974">
        <v>2026</v>
      </c>
      <c r="D1974" s="1">
        <v>45040</v>
      </c>
      <c r="E1974">
        <v>32400</v>
      </c>
      <c r="F1974">
        <v>7</v>
      </c>
      <c r="G1974">
        <v>16</v>
      </c>
      <c r="H1974">
        <v>60</v>
      </c>
      <c r="I1974" t="str">
        <f>_xlfn.XLOOKUP(ohrm_timesheet_item[[#This Row],[employee_id]],hs_hr_employee[emp_number],hs_hr_employee[Employee Name],"NF",0,1)</f>
        <v>Neha Chaudhary</v>
      </c>
      <c r="J1974" t="str">
        <f>_xlfn.XLOOKUP(ohrm_timesheet_item[[#This Row],[project_id]],ohrm_project[project_id],ohrm_project[name],"NF",0,1)</f>
        <v>C230101-P1 [AIR INDIA-P4W-IMPL]</v>
      </c>
      <c r="K1974" t="str">
        <f>_xlfn.XLOOKUP(ohrm_timesheet_item[[#This Row],[activity_id]],ohrm_project_activity[activity_id],ohrm_project_activity[name],"NF",0,1)</f>
        <v>Customer Meeting</v>
      </c>
      <c r="L1974" s="5">
        <f>ohrm_timesheet_item[[#This Row],[duration]]/60/60</f>
        <v>9</v>
      </c>
    </row>
    <row r="1975" spans="1:12" x14ac:dyDescent="0.3">
      <c r="A1975">
        <v>437</v>
      </c>
      <c r="C1975">
        <v>2027</v>
      </c>
      <c r="D1975" s="1">
        <v>45042</v>
      </c>
      <c r="E1975">
        <v>32400</v>
      </c>
      <c r="F1975">
        <v>7</v>
      </c>
      <c r="G1975">
        <v>16</v>
      </c>
      <c r="H1975">
        <v>60</v>
      </c>
      <c r="I1975" t="str">
        <f>_xlfn.XLOOKUP(ohrm_timesheet_item[[#This Row],[employee_id]],hs_hr_employee[emp_number],hs_hr_employee[Employee Name],"NF",0,1)</f>
        <v>Neha Chaudhary</v>
      </c>
      <c r="J1975" t="str">
        <f>_xlfn.XLOOKUP(ohrm_timesheet_item[[#This Row],[project_id]],ohrm_project[project_id],ohrm_project[name],"NF",0,1)</f>
        <v>C230101-P1 [AIR INDIA-P4W-IMPL]</v>
      </c>
      <c r="K1975" t="str">
        <f>_xlfn.XLOOKUP(ohrm_timesheet_item[[#This Row],[activity_id]],ohrm_project_activity[activity_id],ohrm_project_activity[name],"NF",0,1)</f>
        <v>Customer Meeting</v>
      </c>
      <c r="L1975" s="5">
        <f>ohrm_timesheet_item[[#This Row],[duration]]/60/60</f>
        <v>9</v>
      </c>
    </row>
    <row r="1976" spans="1:12" x14ac:dyDescent="0.3">
      <c r="A1976">
        <v>437</v>
      </c>
      <c r="C1976">
        <v>2028</v>
      </c>
      <c r="D1976" s="1">
        <v>45043</v>
      </c>
      <c r="E1976">
        <v>32400</v>
      </c>
      <c r="F1976">
        <v>7</v>
      </c>
      <c r="G1976">
        <v>16</v>
      </c>
      <c r="H1976">
        <v>60</v>
      </c>
      <c r="I1976" t="str">
        <f>_xlfn.XLOOKUP(ohrm_timesheet_item[[#This Row],[employee_id]],hs_hr_employee[emp_number],hs_hr_employee[Employee Name],"NF",0,1)</f>
        <v>Neha Chaudhary</v>
      </c>
      <c r="J1976" t="str">
        <f>_xlfn.XLOOKUP(ohrm_timesheet_item[[#This Row],[project_id]],ohrm_project[project_id],ohrm_project[name],"NF",0,1)</f>
        <v>C230101-P1 [AIR INDIA-P4W-IMPL]</v>
      </c>
      <c r="K1976" t="str">
        <f>_xlfn.XLOOKUP(ohrm_timesheet_item[[#This Row],[activity_id]],ohrm_project_activity[activity_id],ohrm_project_activity[name],"NF",0,1)</f>
        <v>Customer Meeting</v>
      </c>
      <c r="L1976" s="5">
        <f>ohrm_timesheet_item[[#This Row],[duration]]/60/60</f>
        <v>9</v>
      </c>
    </row>
    <row r="1977" spans="1:12" x14ac:dyDescent="0.3">
      <c r="A1977">
        <v>437</v>
      </c>
      <c r="C1977">
        <v>2029</v>
      </c>
      <c r="D1977" s="1">
        <v>45044</v>
      </c>
      <c r="E1977">
        <v>32400</v>
      </c>
      <c r="F1977">
        <v>7</v>
      </c>
      <c r="G1977">
        <v>16</v>
      </c>
      <c r="H1977">
        <v>60</v>
      </c>
      <c r="I1977" t="str">
        <f>_xlfn.XLOOKUP(ohrm_timesheet_item[[#This Row],[employee_id]],hs_hr_employee[emp_number],hs_hr_employee[Employee Name],"NF",0,1)</f>
        <v>Neha Chaudhary</v>
      </c>
      <c r="J1977" t="str">
        <f>_xlfn.XLOOKUP(ohrm_timesheet_item[[#This Row],[project_id]],ohrm_project[project_id],ohrm_project[name],"NF",0,1)</f>
        <v>C230101-P1 [AIR INDIA-P4W-IMPL]</v>
      </c>
      <c r="K1977" t="str">
        <f>_xlfn.XLOOKUP(ohrm_timesheet_item[[#This Row],[activity_id]],ohrm_project_activity[activity_id],ohrm_project_activity[name],"NF",0,1)</f>
        <v>Customer Meeting</v>
      </c>
      <c r="L1977" s="5">
        <f>ohrm_timesheet_item[[#This Row],[duration]]/60/60</f>
        <v>9</v>
      </c>
    </row>
    <row r="1978" spans="1:12" x14ac:dyDescent="0.3">
      <c r="A1978">
        <v>437</v>
      </c>
      <c r="C1978">
        <v>2030</v>
      </c>
      <c r="D1978" s="1">
        <v>45041</v>
      </c>
      <c r="E1978">
        <v>32400</v>
      </c>
      <c r="F1978">
        <v>9</v>
      </c>
      <c r="G1978">
        <v>16</v>
      </c>
      <c r="H1978">
        <v>73</v>
      </c>
      <c r="I1978" t="str">
        <f>_xlfn.XLOOKUP(ohrm_timesheet_item[[#This Row],[employee_id]],hs_hr_employee[emp_number],hs_hr_employee[Employee Name],"NF",0,1)</f>
        <v>Neha Chaudhary</v>
      </c>
      <c r="J1978" t="str">
        <f>_xlfn.XLOOKUP(ohrm_timesheet_item[[#This Row],[project_id]],ohrm_project[project_id],ohrm_project[name],"NF",0,1)</f>
        <v>C230301-P1 [MHA-POC-ProjectOnline2019]</v>
      </c>
      <c r="K1978" t="str">
        <f>_xlfn.XLOOKUP(ohrm_timesheet_item[[#This Row],[activity_id]],ohrm_project_activity[activity_id],ohrm_project_activity[name],"NF",0,1)</f>
        <v>Customer Meeting</v>
      </c>
      <c r="L1978" s="5">
        <f>ohrm_timesheet_item[[#This Row],[duration]]/60/60</f>
        <v>9</v>
      </c>
    </row>
    <row r="1979" spans="1:12" x14ac:dyDescent="0.3">
      <c r="A1979">
        <v>434</v>
      </c>
      <c r="C1979">
        <v>2031</v>
      </c>
      <c r="D1979" s="1">
        <v>45040</v>
      </c>
      <c r="E1979">
        <v>32400</v>
      </c>
      <c r="F1979">
        <v>2</v>
      </c>
      <c r="G1979">
        <v>7</v>
      </c>
      <c r="H1979">
        <v>15</v>
      </c>
      <c r="I1979" t="str">
        <f>_xlfn.XLOOKUP(ohrm_timesheet_item[[#This Row],[employee_id]],hs_hr_employee[emp_number],hs_hr_employee[Employee Name],"NF",0,1)</f>
        <v>Shekhar Sharma</v>
      </c>
      <c r="J1979" t="str">
        <f>_xlfn.XLOOKUP(ohrm_timesheet_item[[#This Row],[project_id]],ohrm_project[project_id],ohrm_project[name],"NF",0,1)</f>
        <v>Z210101-TEQMANTRA-ORG</v>
      </c>
      <c r="K1979" t="str">
        <f>_xlfn.XLOOKUP(ohrm_timesheet_item[[#This Row],[activity_id]],ohrm_project_activity[activity_id],ohrm_project_activity[name],"NF",0,1)</f>
        <v>Value-Add Assignment</v>
      </c>
      <c r="L1979" s="5">
        <f>ohrm_timesheet_item[[#This Row],[duration]]/60/60</f>
        <v>9</v>
      </c>
    </row>
    <row r="1980" spans="1:12" x14ac:dyDescent="0.3">
      <c r="A1980">
        <v>434</v>
      </c>
      <c r="C1980">
        <v>2032</v>
      </c>
      <c r="D1980" s="1">
        <v>45041</v>
      </c>
      <c r="E1980">
        <v>32400</v>
      </c>
      <c r="F1980">
        <v>2</v>
      </c>
      <c r="G1980">
        <v>7</v>
      </c>
      <c r="H1980">
        <v>15</v>
      </c>
      <c r="I1980" t="str">
        <f>_xlfn.XLOOKUP(ohrm_timesheet_item[[#This Row],[employee_id]],hs_hr_employee[emp_number],hs_hr_employee[Employee Name],"NF",0,1)</f>
        <v>Shekhar Sharma</v>
      </c>
      <c r="J1980" t="str">
        <f>_xlfn.XLOOKUP(ohrm_timesheet_item[[#This Row],[project_id]],ohrm_project[project_id],ohrm_project[name],"NF",0,1)</f>
        <v>Z210101-TEQMANTRA-ORG</v>
      </c>
      <c r="K1980" t="str">
        <f>_xlfn.XLOOKUP(ohrm_timesheet_item[[#This Row],[activity_id]],ohrm_project_activity[activity_id],ohrm_project_activity[name],"NF",0,1)</f>
        <v>Value-Add Assignment</v>
      </c>
      <c r="L1980" s="5">
        <f>ohrm_timesheet_item[[#This Row],[duration]]/60/60</f>
        <v>9</v>
      </c>
    </row>
    <row r="1981" spans="1:12" x14ac:dyDescent="0.3">
      <c r="A1981">
        <v>434</v>
      </c>
      <c r="C1981">
        <v>2033</v>
      </c>
      <c r="D1981" s="1">
        <v>45042</v>
      </c>
      <c r="E1981">
        <v>32400</v>
      </c>
      <c r="F1981">
        <v>2</v>
      </c>
      <c r="G1981">
        <v>7</v>
      </c>
      <c r="H1981">
        <v>15</v>
      </c>
      <c r="I1981" t="str">
        <f>_xlfn.XLOOKUP(ohrm_timesheet_item[[#This Row],[employee_id]],hs_hr_employee[emp_number],hs_hr_employee[Employee Name],"NF",0,1)</f>
        <v>Shekhar Sharma</v>
      </c>
      <c r="J1981" t="str">
        <f>_xlfn.XLOOKUP(ohrm_timesheet_item[[#This Row],[project_id]],ohrm_project[project_id],ohrm_project[name],"NF",0,1)</f>
        <v>Z210101-TEQMANTRA-ORG</v>
      </c>
      <c r="K1981" t="str">
        <f>_xlfn.XLOOKUP(ohrm_timesheet_item[[#This Row],[activity_id]],ohrm_project_activity[activity_id],ohrm_project_activity[name],"NF",0,1)</f>
        <v>Value-Add Assignment</v>
      </c>
      <c r="L1981" s="5">
        <f>ohrm_timesheet_item[[#This Row],[duration]]/60/60</f>
        <v>9</v>
      </c>
    </row>
    <row r="1982" spans="1:12" x14ac:dyDescent="0.3">
      <c r="A1982">
        <v>434</v>
      </c>
      <c r="C1982">
        <v>2034</v>
      </c>
      <c r="D1982" s="1">
        <v>45043</v>
      </c>
      <c r="E1982">
        <v>32400</v>
      </c>
      <c r="F1982">
        <v>2</v>
      </c>
      <c r="G1982">
        <v>7</v>
      </c>
      <c r="H1982">
        <v>15</v>
      </c>
      <c r="I1982" t="str">
        <f>_xlfn.XLOOKUP(ohrm_timesheet_item[[#This Row],[employee_id]],hs_hr_employee[emp_number],hs_hr_employee[Employee Name],"NF",0,1)</f>
        <v>Shekhar Sharma</v>
      </c>
      <c r="J1982" t="str">
        <f>_xlfn.XLOOKUP(ohrm_timesheet_item[[#This Row],[project_id]],ohrm_project[project_id],ohrm_project[name],"NF",0,1)</f>
        <v>Z210101-TEQMANTRA-ORG</v>
      </c>
      <c r="K1982" t="str">
        <f>_xlfn.XLOOKUP(ohrm_timesheet_item[[#This Row],[activity_id]],ohrm_project_activity[activity_id],ohrm_project_activity[name],"NF",0,1)</f>
        <v>Value-Add Assignment</v>
      </c>
      <c r="L1982" s="5">
        <f>ohrm_timesheet_item[[#This Row],[duration]]/60/60</f>
        <v>9</v>
      </c>
    </row>
    <row r="1983" spans="1:12" x14ac:dyDescent="0.3">
      <c r="A1983">
        <v>434</v>
      </c>
      <c r="C1983">
        <v>2035</v>
      </c>
      <c r="D1983" s="1">
        <v>45044</v>
      </c>
      <c r="E1983">
        <v>32400</v>
      </c>
      <c r="F1983">
        <v>2</v>
      </c>
      <c r="G1983">
        <v>7</v>
      </c>
      <c r="H1983">
        <v>15</v>
      </c>
      <c r="I1983" t="str">
        <f>_xlfn.XLOOKUP(ohrm_timesheet_item[[#This Row],[employee_id]],hs_hr_employee[emp_number],hs_hr_employee[Employee Name],"NF",0,1)</f>
        <v>Shekhar Sharma</v>
      </c>
      <c r="J1983" t="str">
        <f>_xlfn.XLOOKUP(ohrm_timesheet_item[[#This Row],[project_id]],ohrm_project[project_id],ohrm_project[name],"NF",0,1)</f>
        <v>Z210101-TEQMANTRA-ORG</v>
      </c>
      <c r="K1983" t="str">
        <f>_xlfn.XLOOKUP(ohrm_timesheet_item[[#This Row],[activity_id]],ohrm_project_activity[activity_id],ohrm_project_activity[name],"NF",0,1)</f>
        <v>Value-Add Assignment</v>
      </c>
      <c r="L1983" s="5">
        <f>ohrm_timesheet_item[[#This Row],[duration]]/60/60</f>
        <v>9</v>
      </c>
    </row>
    <row r="1984" spans="1:12" x14ac:dyDescent="0.3">
      <c r="A1984">
        <v>440</v>
      </c>
      <c r="C1984">
        <v>2036</v>
      </c>
      <c r="D1984" s="1">
        <v>45026</v>
      </c>
      <c r="E1984">
        <v>10800</v>
      </c>
      <c r="F1984">
        <v>2</v>
      </c>
      <c r="G1984">
        <v>15</v>
      </c>
      <c r="H1984">
        <v>58</v>
      </c>
      <c r="I1984" t="str">
        <f>_xlfn.XLOOKUP(ohrm_timesheet_item[[#This Row],[employee_id]],hs_hr_employee[emp_number],hs_hr_employee[Employee Name],"NF",0,1)</f>
        <v>Gaurav Kokcha</v>
      </c>
      <c r="J1984" t="str">
        <f>_xlfn.XLOOKUP(ohrm_timesheet_item[[#This Row],[project_id]],ohrm_project[project_id],ohrm_project[name],"NF",0,1)</f>
        <v>Z210101-TEQMANTRA-ORG</v>
      </c>
      <c r="K1984" t="str">
        <f>_xlfn.XLOOKUP(ohrm_timesheet_item[[#This Row],[activity_id]],ohrm_project_activity[activity_id],ohrm_project_activity[name],"NF",0,1)</f>
        <v>Staff Augmentation</v>
      </c>
      <c r="L1984" s="5">
        <f>ohrm_timesheet_item[[#This Row],[duration]]/60/60</f>
        <v>3</v>
      </c>
    </row>
    <row r="1985" spans="1:12" x14ac:dyDescent="0.3">
      <c r="A1985">
        <v>440</v>
      </c>
      <c r="C1985">
        <v>2037</v>
      </c>
      <c r="D1985" s="1">
        <v>45027</v>
      </c>
      <c r="E1985">
        <v>18000</v>
      </c>
      <c r="F1985">
        <v>2</v>
      </c>
      <c r="G1985">
        <v>15</v>
      </c>
      <c r="H1985">
        <v>58</v>
      </c>
      <c r="I1985" t="str">
        <f>_xlfn.XLOOKUP(ohrm_timesheet_item[[#This Row],[employee_id]],hs_hr_employee[emp_number],hs_hr_employee[Employee Name],"NF",0,1)</f>
        <v>Gaurav Kokcha</v>
      </c>
      <c r="J1985" t="str">
        <f>_xlfn.XLOOKUP(ohrm_timesheet_item[[#This Row],[project_id]],ohrm_project[project_id],ohrm_project[name],"NF",0,1)</f>
        <v>Z210101-TEQMANTRA-ORG</v>
      </c>
      <c r="K1985" t="str">
        <f>_xlfn.XLOOKUP(ohrm_timesheet_item[[#This Row],[activity_id]],ohrm_project_activity[activity_id],ohrm_project_activity[name],"NF",0,1)</f>
        <v>Staff Augmentation</v>
      </c>
      <c r="L1985" s="5">
        <f>ohrm_timesheet_item[[#This Row],[duration]]/60/60</f>
        <v>5</v>
      </c>
    </row>
    <row r="1986" spans="1:12" x14ac:dyDescent="0.3">
      <c r="A1986">
        <v>440</v>
      </c>
      <c r="C1986">
        <v>2038</v>
      </c>
      <c r="D1986" s="1">
        <v>45028</v>
      </c>
      <c r="E1986">
        <v>7200</v>
      </c>
      <c r="F1986">
        <v>2</v>
      </c>
      <c r="G1986">
        <v>15</v>
      </c>
      <c r="H1986">
        <v>58</v>
      </c>
      <c r="I1986" t="str">
        <f>_xlfn.XLOOKUP(ohrm_timesheet_item[[#This Row],[employee_id]],hs_hr_employee[emp_number],hs_hr_employee[Employee Name],"NF",0,1)</f>
        <v>Gaurav Kokcha</v>
      </c>
      <c r="J1986" t="str">
        <f>_xlfn.XLOOKUP(ohrm_timesheet_item[[#This Row],[project_id]],ohrm_project[project_id],ohrm_project[name],"NF",0,1)</f>
        <v>Z210101-TEQMANTRA-ORG</v>
      </c>
      <c r="K1986" t="str">
        <f>_xlfn.XLOOKUP(ohrm_timesheet_item[[#This Row],[activity_id]],ohrm_project_activity[activity_id],ohrm_project_activity[name],"NF",0,1)</f>
        <v>Staff Augmentation</v>
      </c>
      <c r="L1986" s="5">
        <f>ohrm_timesheet_item[[#This Row],[duration]]/60/60</f>
        <v>2</v>
      </c>
    </row>
    <row r="1987" spans="1:12" x14ac:dyDescent="0.3">
      <c r="A1987">
        <v>440</v>
      </c>
      <c r="C1987">
        <v>2039</v>
      </c>
      <c r="D1987" s="1">
        <v>45029</v>
      </c>
      <c r="E1987">
        <v>14400</v>
      </c>
      <c r="F1987">
        <v>2</v>
      </c>
      <c r="G1987">
        <v>15</v>
      </c>
      <c r="H1987">
        <v>58</v>
      </c>
      <c r="I1987" t="str">
        <f>_xlfn.XLOOKUP(ohrm_timesheet_item[[#This Row],[employee_id]],hs_hr_employee[emp_number],hs_hr_employee[Employee Name],"NF",0,1)</f>
        <v>Gaurav Kokcha</v>
      </c>
      <c r="J1987" t="str">
        <f>_xlfn.XLOOKUP(ohrm_timesheet_item[[#This Row],[project_id]],ohrm_project[project_id],ohrm_project[name],"NF",0,1)</f>
        <v>Z210101-TEQMANTRA-ORG</v>
      </c>
      <c r="K1987" t="str">
        <f>_xlfn.XLOOKUP(ohrm_timesheet_item[[#This Row],[activity_id]],ohrm_project_activity[activity_id],ohrm_project_activity[name],"NF",0,1)</f>
        <v>Staff Augmentation</v>
      </c>
      <c r="L1987" s="5">
        <f>ohrm_timesheet_item[[#This Row],[duration]]/60/60</f>
        <v>4</v>
      </c>
    </row>
    <row r="1988" spans="1:12" x14ac:dyDescent="0.3">
      <c r="A1988">
        <v>440</v>
      </c>
      <c r="C1988">
        <v>2040</v>
      </c>
      <c r="D1988" s="1">
        <v>45030</v>
      </c>
      <c r="E1988">
        <v>10800</v>
      </c>
      <c r="F1988">
        <v>2</v>
      </c>
      <c r="G1988">
        <v>15</v>
      </c>
      <c r="H1988">
        <v>58</v>
      </c>
      <c r="I1988" t="str">
        <f>_xlfn.XLOOKUP(ohrm_timesheet_item[[#This Row],[employee_id]],hs_hr_employee[emp_number],hs_hr_employee[Employee Name],"NF",0,1)</f>
        <v>Gaurav Kokcha</v>
      </c>
      <c r="J1988" t="str">
        <f>_xlfn.XLOOKUP(ohrm_timesheet_item[[#This Row],[project_id]],ohrm_project[project_id],ohrm_project[name],"NF",0,1)</f>
        <v>Z210101-TEQMANTRA-ORG</v>
      </c>
      <c r="K1988" t="str">
        <f>_xlfn.XLOOKUP(ohrm_timesheet_item[[#This Row],[activity_id]],ohrm_project_activity[activity_id],ohrm_project_activity[name],"NF",0,1)</f>
        <v>Staff Augmentation</v>
      </c>
      <c r="L1988" s="5">
        <f>ohrm_timesheet_item[[#This Row],[duration]]/60/60</f>
        <v>3</v>
      </c>
    </row>
    <row r="1989" spans="1:12" x14ac:dyDescent="0.3">
      <c r="A1989">
        <v>440</v>
      </c>
      <c r="C1989">
        <v>2041</v>
      </c>
      <c r="D1989" s="1">
        <v>45026</v>
      </c>
      <c r="E1989">
        <v>21600</v>
      </c>
      <c r="F1989">
        <v>2</v>
      </c>
      <c r="G1989">
        <v>15</v>
      </c>
      <c r="H1989">
        <v>11</v>
      </c>
      <c r="I1989" t="str">
        <f>_xlfn.XLOOKUP(ohrm_timesheet_item[[#This Row],[employee_id]],hs_hr_employee[emp_number],hs_hr_employee[Employee Name],"NF",0,1)</f>
        <v>Gaurav Kokcha</v>
      </c>
      <c r="J1989" t="str">
        <f>_xlfn.XLOOKUP(ohrm_timesheet_item[[#This Row],[project_id]],ohrm_project[project_id],ohrm_project[name],"NF",0,1)</f>
        <v>Z210101-TEQMANTRA-ORG</v>
      </c>
      <c r="K1989" t="str">
        <f>_xlfn.XLOOKUP(ohrm_timesheet_item[[#This Row],[activity_id]],ohrm_project_activity[activity_id],ohrm_project_activity[name],"NF",0,1)</f>
        <v>Training</v>
      </c>
      <c r="L1989" s="5">
        <f>ohrm_timesheet_item[[#This Row],[duration]]/60/60</f>
        <v>6</v>
      </c>
    </row>
    <row r="1990" spans="1:12" x14ac:dyDescent="0.3">
      <c r="A1990">
        <v>440</v>
      </c>
      <c r="C1990">
        <v>2042</v>
      </c>
      <c r="D1990" s="1">
        <v>45027</v>
      </c>
      <c r="E1990">
        <v>14400</v>
      </c>
      <c r="F1990">
        <v>2</v>
      </c>
      <c r="G1990">
        <v>15</v>
      </c>
      <c r="H1990">
        <v>11</v>
      </c>
      <c r="I1990" t="str">
        <f>_xlfn.XLOOKUP(ohrm_timesheet_item[[#This Row],[employee_id]],hs_hr_employee[emp_number],hs_hr_employee[Employee Name],"NF",0,1)</f>
        <v>Gaurav Kokcha</v>
      </c>
      <c r="J1990" t="str">
        <f>_xlfn.XLOOKUP(ohrm_timesheet_item[[#This Row],[project_id]],ohrm_project[project_id],ohrm_project[name],"NF",0,1)</f>
        <v>Z210101-TEQMANTRA-ORG</v>
      </c>
      <c r="K1990" t="str">
        <f>_xlfn.XLOOKUP(ohrm_timesheet_item[[#This Row],[activity_id]],ohrm_project_activity[activity_id],ohrm_project_activity[name],"NF",0,1)</f>
        <v>Training</v>
      </c>
      <c r="L1990" s="5">
        <f>ohrm_timesheet_item[[#This Row],[duration]]/60/60</f>
        <v>4</v>
      </c>
    </row>
    <row r="1991" spans="1:12" x14ac:dyDescent="0.3">
      <c r="A1991">
        <v>440</v>
      </c>
      <c r="C1991">
        <v>2043</v>
      </c>
      <c r="D1991" s="1">
        <v>45028</v>
      </c>
      <c r="E1991">
        <v>10800</v>
      </c>
      <c r="F1991">
        <v>2</v>
      </c>
      <c r="G1991">
        <v>15</v>
      </c>
      <c r="H1991">
        <v>11</v>
      </c>
      <c r="I1991" t="str">
        <f>_xlfn.XLOOKUP(ohrm_timesheet_item[[#This Row],[employee_id]],hs_hr_employee[emp_number],hs_hr_employee[Employee Name],"NF",0,1)</f>
        <v>Gaurav Kokcha</v>
      </c>
      <c r="J1991" t="str">
        <f>_xlfn.XLOOKUP(ohrm_timesheet_item[[#This Row],[project_id]],ohrm_project[project_id],ohrm_project[name],"NF",0,1)</f>
        <v>Z210101-TEQMANTRA-ORG</v>
      </c>
      <c r="K1991" t="str">
        <f>_xlfn.XLOOKUP(ohrm_timesheet_item[[#This Row],[activity_id]],ohrm_project_activity[activity_id],ohrm_project_activity[name],"NF",0,1)</f>
        <v>Training</v>
      </c>
      <c r="L1991" s="5">
        <f>ohrm_timesheet_item[[#This Row],[duration]]/60/60</f>
        <v>3</v>
      </c>
    </row>
    <row r="1992" spans="1:12" x14ac:dyDescent="0.3">
      <c r="A1992">
        <v>440</v>
      </c>
      <c r="C1992">
        <v>2044</v>
      </c>
      <c r="D1992" s="1">
        <v>45029</v>
      </c>
      <c r="E1992">
        <v>18000</v>
      </c>
      <c r="F1992">
        <v>2</v>
      </c>
      <c r="G1992">
        <v>15</v>
      </c>
      <c r="H1992">
        <v>11</v>
      </c>
      <c r="I1992" t="str">
        <f>_xlfn.XLOOKUP(ohrm_timesheet_item[[#This Row],[employee_id]],hs_hr_employee[emp_number],hs_hr_employee[Employee Name],"NF",0,1)</f>
        <v>Gaurav Kokcha</v>
      </c>
      <c r="J1992" t="str">
        <f>_xlfn.XLOOKUP(ohrm_timesheet_item[[#This Row],[project_id]],ohrm_project[project_id],ohrm_project[name],"NF",0,1)</f>
        <v>Z210101-TEQMANTRA-ORG</v>
      </c>
      <c r="K1992" t="str">
        <f>_xlfn.XLOOKUP(ohrm_timesheet_item[[#This Row],[activity_id]],ohrm_project_activity[activity_id],ohrm_project_activity[name],"NF",0,1)</f>
        <v>Training</v>
      </c>
      <c r="L1992" s="5">
        <f>ohrm_timesheet_item[[#This Row],[duration]]/60/60</f>
        <v>5</v>
      </c>
    </row>
    <row r="1993" spans="1:12" x14ac:dyDescent="0.3">
      <c r="A1993">
        <v>440</v>
      </c>
      <c r="C1993">
        <v>2045</v>
      </c>
      <c r="D1993" s="1">
        <v>45030</v>
      </c>
      <c r="E1993">
        <v>21600</v>
      </c>
      <c r="F1993">
        <v>2</v>
      </c>
      <c r="G1993">
        <v>15</v>
      </c>
      <c r="H1993">
        <v>11</v>
      </c>
      <c r="I1993" t="str">
        <f>_xlfn.XLOOKUP(ohrm_timesheet_item[[#This Row],[employee_id]],hs_hr_employee[emp_number],hs_hr_employee[Employee Name],"NF",0,1)</f>
        <v>Gaurav Kokcha</v>
      </c>
      <c r="J1993" t="str">
        <f>_xlfn.XLOOKUP(ohrm_timesheet_item[[#This Row],[project_id]],ohrm_project[project_id],ohrm_project[name],"NF",0,1)</f>
        <v>Z210101-TEQMANTRA-ORG</v>
      </c>
      <c r="K1993" t="str">
        <f>_xlfn.XLOOKUP(ohrm_timesheet_item[[#This Row],[activity_id]],ohrm_project_activity[activity_id],ohrm_project_activity[name],"NF",0,1)</f>
        <v>Training</v>
      </c>
      <c r="L1993" s="5">
        <f>ohrm_timesheet_item[[#This Row],[duration]]/60/60</f>
        <v>6</v>
      </c>
    </row>
    <row r="1994" spans="1:12" x14ac:dyDescent="0.3">
      <c r="A1994">
        <v>440</v>
      </c>
      <c r="C1994">
        <v>2046</v>
      </c>
      <c r="D1994" s="1">
        <v>45026</v>
      </c>
      <c r="E1994">
        <v>0</v>
      </c>
      <c r="F1994">
        <v>9</v>
      </c>
      <c r="G1994">
        <v>15</v>
      </c>
      <c r="H1994">
        <v>79</v>
      </c>
      <c r="I1994" t="str">
        <f>_xlfn.XLOOKUP(ohrm_timesheet_item[[#This Row],[employee_id]],hs_hr_employee[emp_number],hs_hr_employee[Employee Name],"NF",0,1)</f>
        <v>Gaurav Kokcha</v>
      </c>
      <c r="J1994" t="str">
        <f>_xlfn.XLOOKUP(ohrm_timesheet_item[[#This Row],[project_id]],ohrm_project[project_id],ohrm_project[name],"NF",0,1)</f>
        <v>C230301-P1 [MHA-POC-ProjectOnline2019]</v>
      </c>
      <c r="K1994" t="str">
        <f>_xlfn.XLOOKUP(ohrm_timesheet_item[[#This Row],[activity_id]],ohrm_project_activity[activity_id],ohrm_project_activity[name],"NF",0,1)</f>
        <v>Software Installation</v>
      </c>
      <c r="L1994" s="5">
        <f>ohrm_timesheet_item[[#This Row],[duration]]/60/60</f>
        <v>0</v>
      </c>
    </row>
    <row r="1995" spans="1:12" x14ac:dyDescent="0.3">
      <c r="A1995">
        <v>440</v>
      </c>
      <c r="C1995">
        <v>2047</v>
      </c>
      <c r="D1995" s="1">
        <v>45027</v>
      </c>
      <c r="E1995">
        <v>0</v>
      </c>
      <c r="F1995">
        <v>9</v>
      </c>
      <c r="G1995">
        <v>15</v>
      </c>
      <c r="H1995">
        <v>79</v>
      </c>
      <c r="I1995" t="str">
        <f>_xlfn.XLOOKUP(ohrm_timesheet_item[[#This Row],[employee_id]],hs_hr_employee[emp_number],hs_hr_employee[Employee Name],"NF",0,1)</f>
        <v>Gaurav Kokcha</v>
      </c>
      <c r="J1995" t="str">
        <f>_xlfn.XLOOKUP(ohrm_timesheet_item[[#This Row],[project_id]],ohrm_project[project_id],ohrm_project[name],"NF",0,1)</f>
        <v>C230301-P1 [MHA-POC-ProjectOnline2019]</v>
      </c>
      <c r="K1995" t="str">
        <f>_xlfn.XLOOKUP(ohrm_timesheet_item[[#This Row],[activity_id]],ohrm_project_activity[activity_id],ohrm_project_activity[name],"NF",0,1)</f>
        <v>Software Installation</v>
      </c>
      <c r="L1995" s="5">
        <f>ohrm_timesheet_item[[#This Row],[duration]]/60/60</f>
        <v>0</v>
      </c>
    </row>
    <row r="1996" spans="1:12" x14ac:dyDescent="0.3">
      <c r="A1996">
        <v>440</v>
      </c>
      <c r="C1996">
        <v>2048</v>
      </c>
      <c r="D1996" s="1">
        <v>45028</v>
      </c>
      <c r="E1996">
        <v>14400</v>
      </c>
      <c r="F1996">
        <v>9</v>
      </c>
      <c r="G1996">
        <v>15</v>
      </c>
      <c r="H1996">
        <v>79</v>
      </c>
      <c r="I1996" t="str">
        <f>_xlfn.XLOOKUP(ohrm_timesheet_item[[#This Row],[employee_id]],hs_hr_employee[emp_number],hs_hr_employee[Employee Name],"NF",0,1)</f>
        <v>Gaurav Kokcha</v>
      </c>
      <c r="J1996" t="str">
        <f>_xlfn.XLOOKUP(ohrm_timesheet_item[[#This Row],[project_id]],ohrm_project[project_id],ohrm_project[name],"NF",0,1)</f>
        <v>C230301-P1 [MHA-POC-ProjectOnline2019]</v>
      </c>
      <c r="K1996" t="str">
        <f>_xlfn.XLOOKUP(ohrm_timesheet_item[[#This Row],[activity_id]],ohrm_project_activity[activity_id],ohrm_project_activity[name],"NF",0,1)</f>
        <v>Software Installation</v>
      </c>
      <c r="L1996" s="5">
        <f>ohrm_timesheet_item[[#This Row],[duration]]/60/60</f>
        <v>4</v>
      </c>
    </row>
    <row r="1997" spans="1:12" x14ac:dyDescent="0.3">
      <c r="A1997">
        <v>440</v>
      </c>
      <c r="C1997">
        <v>2049</v>
      </c>
      <c r="D1997" s="1">
        <v>45029</v>
      </c>
      <c r="E1997">
        <v>0</v>
      </c>
      <c r="F1997">
        <v>9</v>
      </c>
      <c r="G1997">
        <v>15</v>
      </c>
      <c r="H1997">
        <v>79</v>
      </c>
      <c r="I1997" t="str">
        <f>_xlfn.XLOOKUP(ohrm_timesheet_item[[#This Row],[employee_id]],hs_hr_employee[emp_number],hs_hr_employee[Employee Name],"NF",0,1)</f>
        <v>Gaurav Kokcha</v>
      </c>
      <c r="J1997" t="str">
        <f>_xlfn.XLOOKUP(ohrm_timesheet_item[[#This Row],[project_id]],ohrm_project[project_id],ohrm_project[name],"NF",0,1)</f>
        <v>C230301-P1 [MHA-POC-ProjectOnline2019]</v>
      </c>
      <c r="K1997" t="str">
        <f>_xlfn.XLOOKUP(ohrm_timesheet_item[[#This Row],[activity_id]],ohrm_project_activity[activity_id],ohrm_project_activity[name],"NF",0,1)</f>
        <v>Software Installation</v>
      </c>
      <c r="L1997" s="5">
        <f>ohrm_timesheet_item[[#This Row],[duration]]/60/60</f>
        <v>0</v>
      </c>
    </row>
    <row r="1998" spans="1:12" x14ac:dyDescent="0.3">
      <c r="A1998">
        <v>440</v>
      </c>
      <c r="C1998">
        <v>2050</v>
      </c>
      <c r="D1998" s="1">
        <v>45030</v>
      </c>
      <c r="E1998">
        <v>0</v>
      </c>
      <c r="F1998">
        <v>9</v>
      </c>
      <c r="G1998">
        <v>15</v>
      </c>
      <c r="H1998">
        <v>79</v>
      </c>
      <c r="I1998" t="str">
        <f>_xlfn.XLOOKUP(ohrm_timesheet_item[[#This Row],[employee_id]],hs_hr_employee[emp_number],hs_hr_employee[Employee Name],"NF",0,1)</f>
        <v>Gaurav Kokcha</v>
      </c>
      <c r="J1998" t="str">
        <f>_xlfn.XLOOKUP(ohrm_timesheet_item[[#This Row],[project_id]],ohrm_project[project_id],ohrm_project[name],"NF",0,1)</f>
        <v>C230301-P1 [MHA-POC-ProjectOnline2019]</v>
      </c>
      <c r="K1998" t="str">
        <f>_xlfn.XLOOKUP(ohrm_timesheet_item[[#This Row],[activity_id]],ohrm_project_activity[activity_id],ohrm_project_activity[name],"NF",0,1)</f>
        <v>Software Installation</v>
      </c>
      <c r="L1998" s="5">
        <f>ohrm_timesheet_item[[#This Row],[duration]]/60/60</f>
        <v>0</v>
      </c>
    </row>
    <row r="1999" spans="1:12" x14ac:dyDescent="0.3">
      <c r="A1999">
        <v>441</v>
      </c>
      <c r="C1999">
        <v>2051</v>
      </c>
      <c r="D1999" s="1">
        <v>45033</v>
      </c>
      <c r="E1999">
        <v>18000</v>
      </c>
      <c r="F1999">
        <v>2</v>
      </c>
      <c r="G1999">
        <v>15</v>
      </c>
      <c r="H1999">
        <v>58</v>
      </c>
      <c r="I1999" t="str">
        <f>_xlfn.XLOOKUP(ohrm_timesheet_item[[#This Row],[employee_id]],hs_hr_employee[emp_number],hs_hr_employee[Employee Name],"NF",0,1)</f>
        <v>Gaurav Kokcha</v>
      </c>
      <c r="J1999" t="str">
        <f>_xlfn.XLOOKUP(ohrm_timesheet_item[[#This Row],[project_id]],ohrm_project[project_id],ohrm_project[name],"NF",0,1)</f>
        <v>Z210101-TEQMANTRA-ORG</v>
      </c>
      <c r="K1999" t="str">
        <f>_xlfn.XLOOKUP(ohrm_timesheet_item[[#This Row],[activity_id]],ohrm_project_activity[activity_id],ohrm_project_activity[name],"NF",0,1)</f>
        <v>Staff Augmentation</v>
      </c>
      <c r="L1999" s="5">
        <f>ohrm_timesheet_item[[#This Row],[duration]]/60/60</f>
        <v>5</v>
      </c>
    </row>
    <row r="2000" spans="1:12" x14ac:dyDescent="0.3">
      <c r="A2000">
        <v>441</v>
      </c>
      <c r="C2000">
        <v>2052</v>
      </c>
      <c r="D2000" s="1">
        <v>45034</v>
      </c>
      <c r="E2000">
        <v>10800</v>
      </c>
      <c r="F2000">
        <v>2</v>
      </c>
      <c r="G2000">
        <v>15</v>
      </c>
      <c r="H2000">
        <v>58</v>
      </c>
      <c r="I2000" t="str">
        <f>_xlfn.XLOOKUP(ohrm_timesheet_item[[#This Row],[employee_id]],hs_hr_employee[emp_number],hs_hr_employee[Employee Name],"NF",0,1)</f>
        <v>Gaurav Kokcha</v>
      </c>
      <c r="J2000" t="str">
        <f>_xlfn.XLOOKUP(ohrm_timesheet_item[[#This Row],[project_id]],ohrm_project[project_id],ohrm_project[name],"NF",0,1)</f>
        <v>Z210101-TEQMANTRA-ORG</v>
      </c>
      <c r="K2000" t="str">
        <f>_xlfn.XLOOKUP(ohrm_timesheet_item[[#This Row],[activity_id]],ohrm_project_activity[activity_id],ohrm_project_activity[name],"NF",0,1)</f>
        <v>Staff Augmentation</v>
      </c>
      <c r="L2000" s="5">
        <f>ohrm_timesheet_item[[#This Row],[duration]]/60/60</f>
        <v>3</v>
      </c>
    </row>
    <row r="2001" spans="1:12" x14ac:dyDescent="0.3">
      <c r="A2001">
        <v>441</v>
      </c>
      <c r="C2001">
        <v>2053</v>
      </c>
      <c r="D2001" s="1">
        <v>45035</v>
      </c>
      <c r="E2001">
        <v>14400</v>
      </c>
      <c r="F2001">
        <v>2</v>
      </c>
      <c r="G2001">
        <v>15</v>
      </c>
      <c r="H2001">
        <v>58</v>
      </c>
      <c r="I2001" t="str">
        <f>_xlfn.XLOOKUP(ohrm_timesheet_item[[#This Row],[employee_id]],hs_hr_employee[emp_number],hs_hr_employee[Employee Name],"NF",0,1)</f>
        <v>Gaurav Kokcha</v>
      </c>
      <c r="J2001" t="str">
        <f>_xlfn.XLOOKUP(ohrm_timesheet_item[[#This Row],[project_id]],ohrm_project[project_id],ohrm_project[name],"NF",0,1)</f>
        <v>Z210101-TEQMANTRA-ORG</v>
      </c>
      <c r="K2001" t="str">
        <f>_xlfn.XLOOKUP(ohrm_timesheet_item[[#This Row],[activity_id]],ohrm_project_activity[activity_id],ohrm_project_activity[name],"NF",0,1)</f>
        <v>Staff Augmentation</v>
      </c>
      <c r="L2001" s="5">
        <f>ohrm_timesheet_item[[#This Row],[duration]]/60/60</f>
        <v>4</v>
      </c>
    </row>
    <row r="2002" spans="1:12" x14ac:dyDescent="0.3">
      <c r="A2002">
        <v>441</v>
      </c>
      <c r="C2002">
        <v>2054</v>
      </c>
      <c r="D2002" s="1">
        <v>45036</v>
      </c>
      <c r="E2002">
        <v>10800</v>
      </c>
      <c r="F2002">
        <v>2</v>
      </c>
      <c r="G2002">
        <v>15</v>
      </c>
      <c r="H2002">
        <v>58</v>
      </c>
      <c r="I2002" t="str">
        <f>_xlfn.XLOOKUP(ohrm_timesheet_item[[#This Row],[employee_id]],hs_hr_employee[emp_number],hs_hr_employee[Employee Name],"NF",0,1)</f>
        <v>Gaurav Kokcha</v>
      </c>
      <c r="J2002" t="str">
        <f>_xlfn.XLOOKUP(ohrm_timesheet_item[[#This Row],[project_id]],ohrm_project[project_id],ohrm_project[name],"NF",0,1)</f>
        <v>Z210101-TEQMANTRA-ORG</v>
      </c>
      <c r="K2002" t="str">
        <f>_xlfn.XLOOKUP(ohrm_timesheet_item[[#This Row],[activity_id]],ohrm_project_activity[activity_id],ohrm_project_activity[name],"NF",0,1)</f>
        <v>Staff Augmentation</v>
      </c>
      <c r="L2002" s="5">
        <f>ohrm_timesheet_item[[#This Row],[duration]]/60/60</f>
        <v>3</v>
      </c>
    </row>
    <row r="2003" spans="1:12" x14ac:dyDescent="0.3">
      <c r="A2003">
        <v>441</v>
      </c>
      <c r="C2003">
        <v>2055</v>
      </c>
      <c r="D2003" s="1">
        <v>45037</v>
      </c>
      <c r="E2003">
        <v>18000</v>
      </c>
      <c r="F2003">
        <v>2</v>
      </c>
      <c r="G2003">
        <v>15</v>
      </c>
      <c r="H2003">
        <v>58</v>
      </c>
      <c r="I2003" t="str">
        <f>_xlfn.XLOOKUP(ohrm_timesheet_item[[#This Row],[employee_id]],hs_hr_employee[emp_number],hs_hr_employee[Employee Name],"NF",0,1)</f>
        <v>Gaurav Kokcha</v>
      </c>
      <c r="J2003" t="str">
        <f>_xlfn.XLOOKUP(ohrm_timesheet_item[[#This Row],[project_id]],ohrm_project[project_id],ohrm_project[name],"NF",0,1)</f>
        <v>Z210101-TEQMANTRA-ORG</v>
      </c>
      <c r="K2003" t="str">
        <f>_xlfn.XLOOKUP(ohrm_timesheet_item[[#This Row],[activity_id]],ohrm_project_activity[activity_id],ohrm_project_activity[name],"NF",0,1)</f>
        <v>Staff Augmentation</v>
      </c>
      <c r="L2003" s="5">
        <f>ohrm_timesheet_item[[#This Row],[duration]]/60/60</f>
        <v>5</v>
      </c>
    </row>
    <row r="2004" spans="1:12" x14ac:dyDescent="0.3">
      <c r="A2004">
        <v>441</v>
      </c>
      <c r="C2004">
        <v>2056</v>
      </c>
      <c r="D2004" s="1">
        <v>45033</v>
      </c>
      <c r="E2004">
        <v>14400</v>
      </c>
      <c r="F2004">
        <v>2</v>
      </c>
      <c r="G2004">
        <v>15</v>
      </c>
      <c r="H2004">
        <v>11</v>
      </c>
      <c r="I2004" t="str">
        <f>_xlfn.XLOOKUP(ohrm_timesheet_item[[#This Row],[employee_id]],hs_hr_employee[emp_number],hs_hr_employee[Employee Name],"NF",0,1)</f>
        <v>Gaurav Kokcha</v>
      </c>
      <c r="J2004" t="str">
        <f>_xlfn.XLOOKUP(ohrm_timesheet_item[[#This Row],[project_id]],ohrm_project[project_id],ohrm_project[name],"NF",0,1)</f>
        <v>Z210101-TEQMANTRA-ORG</v>
      </c>
      <c r="K2004" t="str">
        <f>_xlfn.XLOOKUP(ohrm_timesheet_item[[#This Row],[activity_id]],ohrm_project_activity[activity_id],ohrm_project_activity[name],"NF",0,1)</f>
        <v>Training</v>
      </c>
      <c r="L2004" s="5">
        <f>ohrm_timesheet_item[[#This Row],[duration]]/60/60</f>
        <v>4</v>
      </c>
    </row>
    <row r="2005" spans="1:12" x14ac:dyDescent="0.3">
      <c r="A2005">
        <v>441</v>
      </c>
      <c r="C2005">
        <v>2057</v>
      </c>
      <c r="D2005" s="1">
        <v>45034</v>
      </c>
      <c r="E2005">
        <v>21600</v>
      </c>
      <c r="F2005">
        <v>2</v>
      </c>
      <c r="G2005">
        <v>15</v>
      </c>
      <c r="H2005">
        <v>11</v>
      </c>
      <c r="I2005" t="str">
        <f>_xlfn.XLOOKUP(ohrm_timesheet_item[[#This Row],[employee_id]],hs_hr_employee[emp_number],hs_hr_employee[Employee Name],"NF",0,1)</f>
        <v>Gaurav Kokcha</v>
      </c>
      <c r="J2005" t="str">
        <f>_xlfn.XLOOKUP(ohrm_timesheet_item[[#This Row],[project_id]],ohrm_project[project_id],ohrm_project[name],"NF",0,1)</f>
        <v>Z210101-TEQMANTRA-ORG</v>
      </c>
      <c r="K2005" t="str">
        <f>_xlfn.XLOOKUP(ohrm_timesheet_item[[#This Row],[activity_id]],ohrm_project_activity[activity_id],ohrm_project_activity[name],"NF",0,1)</f>
        <v>Training</v>
      </c>
      <c r="L2005" s="5">
        <f>ohrm_timesheet_item[[#This Row],[duration]]/60/60</f>
        <v>6</v>
      </c>
    </row>
    <row r="2006" spans="1:12" x14ac:dyDescent="0.3">
      <c r="A2006">
        <v>441</v>
      </c>
      <c r="C2006">
        <v>2058</v>
      </c>
      <c r="D2006" s="1">
        <v>45035</v>
      </c>
      <c r="E2006">
        <v>18000</v>
      </c>
      <c r="F2006">
        <v>2</v>
      </c>
      <c r="G2006">
        <v>15</v>
      </c>
      <c r="H2006">
        <v>11</v>
      </c>
      <c r="I2006" t="str">
        <f>_xlfn.XLOOKUP(ohrm_timesheet_item[[#This Row],[employee_id]],hs_hr_employee[emp_number],hs_hr_employee[Employee Name],"NF",0,1)</f>
        <v>Gaurav Kokcha</v>
      </c>
      <c r="J2006" t="str">
        <f>_xlfn.XLOOKUP(ohrm_timesheet_item[[#This Row],[project_id]],ohrm_project[project_id],ohrm_project[name],"NF",0,1)</f>
        <v>Z210101-TEQMANTRA-ORG</v>
      </c>
      <c r="K2006" t="str">
        <f>_xlfn.XLOOKUP(ohrm_timesheet_item[[#This Row],[activity_id]],ohrm_project_activity[activity_id],ohrm_project_activity[name],"NF",0,1)</f>
        <v>Training</v>
      </c>
      <c r="L2006" s="5">
        <f>ohrm_timesheet_item[[#This Row],[duration]]/60/60</f>
        <v>5</v>
      </c>
    </row>
    <row r="2007" spans="1:12" x14ac:dyDescent="0.3">
      <c r="A2007">
        <v>441</v>
      </c>
      <c r="C2007">
        <v>2059</v>
      </c>
      <c r="D2007" s="1">
        <v>45036</v>
      </c>
      <c r="E2007">
        <v>21600</v>
      </c>
      <c r="F2007">
        <v>2</v>
      </c>
      <c r="G2007">
        <v>15</v>
      </c>
      <c r="H2007">
        <v>11</v>
      </c>
      <c r="I2007" t="str">
        <f>_xlfn.XLOOKUP(ohrm_timesheet_item[[#This Row],[employee_id]],hs_hr_employee[emp_number],hs_hr_employee[Employee Name],"NF",0,1)</f>
        <v>Gaurav Kokcha</v>
      </c>
      <c r="J2007" t="str">
        <f>_xlfn.XLOOKUP(ohrm_timesheet_item[[#This Row],[project_id]],ohrm_project[project_id],ohrm_project[name],"NF",0,1)</f>
        <v>Z210101-TEQMANTRA-ORG</v>
      </c>
      <c r="K2007" t="str">
        <f>_xlfn.XLOOKUP(ohrm_timesheet_item[[#This Row],[activity_id]],ohrm_project_activity[activity_id],ohrm_project_activity[name],"NF",0,1)</f>
        <v>Training</v>
      </c>
      <c r="L2007" s="5">
        <f>ohrm_timesheet_item[[#This Row],[duration]]/60/60</f>
        <v>6</v>
      </c>
    </row>
    <row r="2008" spans="1:12" x14ac:dyDescent="0.3">
      <c r="A2008">
        <v>441</v>
      </c>
      <c r="C2008">
        <v>2060</v>
      </c>
      <c r="D2008" s="1">
        <v>45037</v>
      </c>
      <c r="E2008">
        <v>14400</v>
      </c>
      <c r="F2008">
        <v>2</v>
      </c>
      <c r="G2008">
        <v>15</v>
      </c>
      <c r="H2008">
        <v>11</v>
      </c>
      <c r="I2008" t="str">
        <f>_xlfn.XLOOKUP(ohrm_timesheet_item[[#This Row],[employee_id]],hs_hr_employee[emp_number],hs_hr_employee[Employee Name],"NF",0,1)</f>
        <v>Gaurav Kokcha</v>
      </c>
      <c r="J2008" t="str">
        <f>_xlfn.XLOOKUP(ohrm_timesheet_item[[#This Row],[project_id]],ohrm_project[project_id],ohrm_project[name],"NF",0,1)</f>
        <v>Z210101-TEQMANTRA-ORG</v>
      </c>
      <c r="K2008" t="str">
        <f>_xlfn.XLOOKUP(ohrm_timesheet_item[[#This Row],[activity_id]],ohrm_project_activity[activity_id],ohrm_project_activity[name],"NF",0,1)</f>
        <v>Training</v>
      </c>
      <c r="L2008" s="5">
        <f>ohrm_timesheet_item[[#This Row],[duration]]/60/60</f>
        <v>4</v>
      </c>
    </row>
    <row r="2009" spans="1:12" x14ac:dyDescent="0.3">
      <c r="A2009">
        <v>441</v>
      </c>
      <c r="C2009">
        <v>2061</v>
      </c>
      <c r="D2009" s="1">
        <v>45033</v>
      </c>
      <c r="E2009">
        <v>0</v>
      </c>
      <c r="F2009">
        <v>9</v>
      </c>
      <c r="G2009">
        <v>15</v>
      </c>
      <c r="H2009">
        <v>79</v>
      </c>
      <c r="I2009" t="str">
        <f>_xlfn.XLOOKUP(ohrm_timesheet_item[[#This Row],[employee_id]],hs_hr_employee[emp_number],hs_hr_employee[Employee Name],"NF",0,1)</f>
        <v>Gaurav Kokcha</v>
      </c>
      <c r="J2009" t="str">
        <f>_xlfn.XLOOKUP(ohrm_timesheet_item[[#This Row],[project_id]],ohrm_project[project_id],ohrm_project[name],"NF",0,1)</f>
        <v>C230301-P1 [MHA-POC-ProjectOnline2019]</v>
      </c>
      <c r="K2009" t="str">
        <f>_xlfn.XLOOKUP(ohrm_timesheet_item[[#This Row],[activity_id]],ohrm_project_activity[activity_id],ohrm_project_activity[name],"NF",0,1)</f>
        <v>Software Installation</v>
      </c>
      <c r="L2009" s="5">
        <f>ohrm_timesheet_item[[#This Row],[duration]]/60/60</f>
        <v>0</v>
      </c>
    </row>
    <row r="2010" spans="1:12" x14ac:dyDescent="0.3">
      <c r="A2010">
        <v>441</v>
      </c>
      <c r="C2010">
        <v>2062</v>
      </c>
      <c r="D2010" s="1">
        <v>45034</v>
      </c>
      <c r="E2010">
        <v>0</v>
      </c>
      <c r="F2010">
        <v>9</v>
      </c>
      <c r="G2010">
        <v>15</v>
      </c>
      <c r="H2010">
        <v>79</v>
      </c>
      <c r="I2010" t="str">
        <f>_xlfn.XLOOKUP(ohrm_timesheet_item[[#This Row],[employee_id]],hs_hr_employee[emp_number],hs_hr_employee[Employee Name],"NF",0,1)</f>
        <v>Gaurav Kokcha</v>
      </c>
      <c r="J2010" t="str">
        <f>_xlfn.XLOOKUP(ohrm_timesheet_item[[#This Row],[project_id]],ohrm_project[project_id],ohrm_project[name],"NF",0,1)</f>
        <v>C230301-P1 [MHA-POC-ProjectOnline2019]</v>
      </c>
      <c r="K2010" t="str">
        <f>_xlfn.XLOOKUP(ohrm_timesheet_item[[#This Row],[activity_id]],ohrm_project_activity[activity_id],ohrm_project_activity[name],"NF",0,1)</f>
        <v>Software Installation</v>
      </c>
      <c r="L2010" s="5">
        <f>ohrm_timesheet_item[[#This Row],[duration]]/60/60</f>
        <v>0</v>
      </c>
    </row>
    <row r="2011" spans="1:12" x14ac:dyDescent="0.3">
      <c r="A2011">
        <v>441</v>
      </c>
      <c r="C2011">
        <v>2063</v>
      </c>
      <c r="D2011" s="1">
        <v>45035</v>
      </c>
      <c r="E2011">
        <v>0</v>
      </c>
      <c r="F2011">
        <v>9</v>
      </c>
      <c r="G2011">
        <v>15</v>
      </c>
      <c r="H2011">
        <v>79</v>
      </c>
      <c r="I2011" t="str">
        <f>_xlfn.XLOOKUP(ohrm_timesheet_item[[#This Row],[employee_id]],hs_hr_employee[emp_number],hs_hr_employee[Employee Name],"NF",0,1)</f>
        <v>Gaurav Kokcha</v>
      </c>
      <c r="J2011" t="str">
        <f>_xlfn.XLOOKUP(ohrm_timesheet_item[[#This Row],[project_id]],ohrm_project[project_id],ohrm_project[name],"NF",0,1)</f>
        <v>C230301-P1 [MHA-POC-ProjectOnline2019]</v>
      </c>
      <c r="K2011" t="str">
        <f>_xlfn.XLOOKUP(ohrm_timesheet_item[[#This Row],[activity_id]],ohrm_project_activity[activity_id],ohrm_project_activity[name],"NF",0,1)</f>
        <v>Software Installation</v>
      </c>
      <c r="L2011" s="5">
        <f>ohrm_timesheet_item[[#This Row],[duration]]/60/60</f>
        <v>0</v>
      </c>
    </row>
    <row r="2012" spans="1:12" x14ac:dyDescent="0.3">
      <c r="A2012">
        <v>441</v>
      </c>
      <c r="C2012">
        <v>2064</v>
      </c>
      <c r="D2012" s="1">
        <v>45036</v>
      </c>
      <c r="E2012">
        <v>0</v>
      </c>
      <c r="F2012">
        <v>9</v>
      </c>
      <c r="G2012">
        <v>15</v>
      </c>
      <c r="H2012">
        <v>79</v>
      </c>
      <c r="I2012" t="str">
        <f>_xlfn.XLOOKUP(ohrm_timesheet_item[[#This Row],[employee_id]],hs_hr_employee[emp_number],hs_hr_employee[Employee Name],"NF",0,1)</f>
        <v>Gaurav Kokcha</v>
      </c>
      <c r="J2012" t="str">
        <f>_xlfn.XLOOKUP(ohrm_timesheet_item[[#This Row],[project_id]],ohrm_project[project_id],ohrm_project[name],"NF",0,1)</f>
        <v>C230301-P1 [MHA-POC-ProjectOnline2019]</v>
      </c>
      <c r="K2012" t="str">
        <f>_xlfn.XLOOKUP(ohrm_timesheet_item[[#This Row],[activity_id]],ohrm_project_activity[activity_id],ohrm_project_activity[name],"NF",0,1)</f>
        <v>Software Installation</v>
      </c>
      <c r="L2012" s="5">
        <f>ohrm_timesheet_item[[#This Row],[duration]]/60/60</f>
        <v>0</v>
      </c>
    </row>
    <row r="2013" spans="1:12" x14ac:dyDescent="0.3">
      <c r="A2013">
        <v>441</v>
      </c>
      <c r="C2013">
        <v>2065</v>
      </c>
      <c r="D2013" s="1">
        <v>45037</v>
      </c>
      <c r="E2013">
        <v>0</v>
      </c>
      <c r="F2013">
        <v>9</v>
      </c>
      <c r="G2013">
        <v>15</v>
      </c>
      <c r="H2013">
        <v>79</v>
      </c>
      <c r="I2013" t="str">
        <f>_xlfn.XLOOKUP(ohrm_timesheet_item[[#This Row],[employee_id]],hs_hr_employee[emp_number],hs_hr_employee[Employee Name],"NF",0,1)</f>
        <v>Gaurav Kokcha</v>
      </c>
      <c r="J2013" t="str">
        <f>_xlfn.XLOOKUP(ohrm_timesheet_item[[#This Row],[project_id]],ohrm_project[project_id],ohrm_project[name],"NF",0,1)</f>
        <v>C230301-P1 [MHA-POC-ProjectOnline2019]</v>
      </c>
      <c r="K2013" t="str">
        <f>_xlfn.XLOOKUP(ohrm_timesheet_item[[#This Row],[activity_id]],ohrm_project_activity[activity_id],ohrm_project_activity[name],"NF",0,1)</f>
        <v>Software Installation</v>
      </c>
      <c r="L2013" s="5">
        <f>ohrm_timesheet_item[[#This Row],[duration]]/60/60</f>
        <v>0</v>
      </c>
    </row>
    <row r="2014" spans="1:12" x14ac:dyDescent="0.3">
      <c r="A2014">
        <v>436</v>
      </c>
      <c r="C2014">
        <v>2066</v>
      </c>
      <c r="D2014" s="1">
        <v>45040</v>
      </c>
      <c r="E2014">
        <v>32400</v>
      </c>
      <c r="F2014">
        <v>9</v>
      </c>
      <c r="G2014">
        <v>15</v>
      </c>
      <c r="H2014">
        <v>79</v>
      </c>
      <c r="I2014" t="str">
        <f>_xlfn.XLOOKUP(ohrm_timesheet_item[[#This Row],[employee_id]],hs_hr_employee[emp_number],hs_hr_employee[Employee Name],"NF",0,1)</f>
        <v>Gaurav Kokcha</v>
      </c>
      <c r="J2014" t="str">
        <f>_xlfn.XLOOKUP(ohrm_timesheet_item[[#This Row],[project_id]],ohrm_project[project_id],ohrm_project[name],"NF",0,1)</f>
        <v>C230301-P1 [MHA-POC-ProjectOnline2019]</v>
      </c>
      <c r="K2014" t="str">
        <f>_xlfn.XLOOKUP(ohrm_timesheet_item[[#This Row],[activity_id]],ohrm_project_activity[activity_id],ohrm_project_activity[name],"NF",0,1)</f>
        <v>Software Installation</v>
      </c>
      <c r="L2014" s="5">
        <f>ohrm_timesheet_item[[#This Row],[duration]]/60/60</f>
        <v>9</v>
      </c>
    </row>
    <row r="2015" spans="1:12" x14ac:dyDescent="0.3">
      <c r="A2015">
        <v>436</v>
      </c>
      <c r="C2015">
        <v>2067</v>
      </c>
      <c r="D2015" s="1">
        <v>45041</v>
      </c>
      <c r="E2015">
        <v>32400</v>
      </c>
      <c r="F2015">
        <v>9</v>
      </c>
      <c r="G2015">
        <v>15</v>
      </c>
      <c r="H2015">
        <v>79</v>
      </c>
      <c r="I2015" t="str">
        <f>_xlfn.XLOOKUP(ohrm_timesheet_item[[#This Row],[employee_id]],hs_hr_employee[emp_number],hs_hr_employee[Employee Name],"NF",0,1)</f>
        <v>Gaurav Kokcha</v>
      </c>
      <c r="J2015" t="str">
        <f>_xlfn.XLOOKUP(ohrm_timesheet_item[[#This Row],[project_id]],ohrm_project[project_id],ohrm_project[name],"NF",0,1)</f>
        <v>C230301-P1 [MHA-POC-ProjectOnline2019]</v>
      </c>
      <c r="K2015" t="str">
        <f>_xlfn.XLOOKUP(ohrm_timesheet_item[[#This Row],[activity_id]],ohrm_project_activity[activity_id],ohrm_project_activity[name],"NF",0,1)</f>
        <v>Software Installation</v>
      </c>
      <c r="L2015" s="5">
        <f>ohrm_timesheet_item[[#This Row],[duration]]/60/60</f>
        <v>9</v>
      </c>
    </row>
    <row r="2016" spans="1:12" x14ac:dyDescent="0.3">
      <c r="A2016">
        <v>436</v>
      </c>
      <c r="C2016">
        <v>2068</v>
      </c>
      <c r="D2016" s="1">
        <v>45042</v>
      </c>
      <c r="E2016">
        <v>32400</v>
      </c>
      <c r="F2016">
        <v>9</v>
      </c>
      <c r="G2016">
        <v>15</v>
      </c>
      <c r="H2016">
        <v>79</v>
      </c>
      <c r="I2016" t="str">
        <f>_xlfn.XLOOKUP(ohrm_timesheet_item[[#This Row],[employee_id]],hs_hr_employee[emp_number],hs_hr_employee[Employee Name],"NF",0,1)</f>
        <v>Gaurav Kokcha</v>
      </c>
      <c r="J2016" t="str">
        <f>_xlfn.XLOOKUP(ohrm_timesheet_item[[#This Row],[project_id]],ohrm_project[project_id],ohrm_project[name],"NF",0,1)</f>
        <v>C230301-P1 [MHA-POC-ProjectOnline2019]</v>
      </c>
      <c r="K2016" t="str">
        <f>_xlfn.XLOOKUP(ohrm_timesheet_item[[#This Row],[activity_id]],ohrm_project_activity[activity_id],ohrm_project_activity[name],"NF",0,1)</f>
        <v>Software Installation</v>
      </c>
      <c r="L2016" s="5">
        <f>ohrm_timesheet_item[[#This Row],[duration]]/60/60</f>
        <v>9</v>
      </c>
    </row>
    <row r="2017" spans="1:12" x14ac:dyDescent="0.3">
      <c r="A2017">
        <v>436</v>
      </c>
      <c r="C2017">
        <v>2069</v>
      </c>
      <c r="D2017" s="1">
        <v>45043</v>
      </c>
      <c r="E2017">
        <v>32400</v>
      </c>
      <c r="F2017">
        <v>9</v>
      </c>
      <c r="G2017">
        <v>15</v>
      </c>
      <c r="H2017">
        <v>79</v>
      </c>
      <c r="I2017" t="str">
        <f>_xlfn.XLOOKUP(ohrm_timesheet_item[[#This Row],[employee_id]],hs_hr_employee[emp_number],hs_hr_employee[Employee Name],"NF",0,1)</f>
        <v>Gaurav Kokcha</v>
      </c>
      <c r="J2017" t="str">
        <f>_xlfn.XLOOKUP(ohrm_timesheet_item[[#This Row],[project_id]],ohrm_project[project_id],ohrm_project[name],"NF",0,1)</f>
        <v>C230301-P1 [MHA-POC-ProjectOnline2019]</v>
      </c>
      <c r="K2017" t="str">
        <f>_xlfn.XLOOKUP(ohrm_timesheet_item[[#This Row],[activity_id]],ohrm_project_activity[activity_id],ohrm_project_activity[name],"NF",0,1)</f>
        <v>Software Installation</v>
      </c>
      <c r="L2017" s="5">
        <f>ohrm_timesheet_item[[#This Row],[duration]]/60/60</f>
        <v>9</v>
      </c>
    </row>
    <row r="2018" spans="1:12" x14ac:dyDescent="0.3">
      <c r="A2018">
        <v>436</v>
      </c>
      <c r="C2018">
        <v>2070</v>
      </c>
      <c r="D2018" s="1">
        <v>45044</v>
      </c>
      <c r="E2018">
        <v>0</v>
      </c>
      <c r="F2018">
        <v>9</v>
      </c>
      <c r="G2018">
        <v>15</v>
      </c>
      <c r="H2018">
        <v>79</v>
      </c>
      <c r="I2018" t="str">
        <f>_xlfn.XLOOKUP(ohrm_timesheet_item[[#This Row],[employee_id]],hs_hr_employee[emp_number],hs_hr_employee[Employee Name],"NF",0,1)</f>
        <v>Gaurav Kokcha</v>
      </c>
      <c r="J2018" t="str">
        <f>_xlfn.XLOOKUP(ohrm_timesheet_item[[#This Row],[project_id]],ohrm_project[project_id],ohrm_project[name],"NF",0,1)</f>
        <v>C230301-P1 [MHA-POC-ProjectOnline2019]</v>
      </c>
      <c r="K2018" t="str">
        <f>_xlfn.XLOOKUP(ohrm_timesheet_item[[#This Row],[activity_id]],ohrm_project_activity[activity_id],ohrm_project_activity[name],"NF",0,1)</f>
        <v>Software Installation</v>
      </c>
      <c r="L2018" s="5">
        <f>ohrm_timesheet_item[[#This Row],[duration]]/60/60</f>
        <v>0</v>
      </c>
    </row>
    <row r="2019" spans="1:12" x14ac:dyDescent="0.3">
      <c r="A2019">
        <v>436</v>
      </c>
      <c r="C2019">
        <v>2071</v>
      </c>
      <c r="D2019" s="1">
        <v>45040</v>
      </c>
      <c r="E2019">
        <v>0</v>
      </c>
      <c r="F2019">
        <v>2</v>
      </c>
      <c r="G2019">
        <v>15</v>
      </c>
      <c r="H2019">
        <v>58</v>
      </c>
      <c r="I2019" t="str">
        <f>_xlfn.XLOOKUP(ohrm_timesheet_item[[#This Row],[employee_id]],hs_hr_employee[emp_number],hs_hr_employee[Employee Name],"NF",0,1)</f>
        <v>Gaurav Kokcha</v>
      </c>
      <c r="J2019" t="str">
        <f>_xlfn.XLOOKUP(ohrm_timesheet_item[[#This Row],[project_id]],ohrm_project[project_id],ohrm_project[name],"NF",0,1)</f>
        <v>Z210101-TEQMANTRA-ORG</v>
      </c>
      <c r="K2019" t="str">
        <f>_xlfn.XLOOKUP(ohrm_timesheet_item[[#This Row],[activity_id]],ohrm_project_activity[activity_id],ohrm_project_activity[name],"NF",0,1)</f>
        <v>Staff Augmentation</v>
      </c>
      <c r="L2019" s="5">
        <f>ohrm_timesheet_item[[#This Row],[duration]]/60/60</f>
        <v>0</v>
      </c>
    </row>
    <row r="2020" spans="1:12" x14ac:dyDescent="0.3">
      <c r="A2020">
        <v>436</v>
      </c>
      <c r="C2020">
        <v>2072</v>
      </c>
      <c r="D2020" s="1">
        <v>45041</v>
      </c>
      <c r="E2020">
        <v>0</v>
      </c>
      <c r="F2020">
        <v>2</v>
      </c>
      <c r="G2020">
        <v>15</v>
      </c>
      <c r="H2020">
        <v>58</v>
      </c>
      <c r="I2020" t="str">
        <f>_xlfn.XLOOKUP(ohrm_timesheet_item[[#This Row],[employee_id]],hs_hr_employee[emp_number],hs_hr_employee[Employee Name],"NF",0,1)</f>
        <v>Gaurav Kokcha</v>
      </c>
      <c r="J2020" t="str">
        <f>_xlfn.XLOOKUP(ohrm_timesheet_item[[#This Row],[project_id]],ohrm_project[project_id],ohrm_project[name],"NF",0,1)</f>
        <v>Z210101-TEQMANTRA-ORG</v>
      </c>
      <c r="K2020" t="str">
        <f>_xlfn.XLOOKUP(ohrm_timesheet_item[[#This Row],[activity_id]],ohrm_project_activity[activity_id],ohrm_project_activity[name],"NF",0,1)</f>
        <v>Staff Augmentation</v>
      </c>
      <c r="L2020" s="5">
        <f>ohrm_timesheet_item[[#This Row],[duration]]/60/60</f>
        <v>0</v>
      </c>
    </row>
    <row r="2021" spans="1:12" x14ac:dyDescent="0.3">
      <c r="A2021">
        <v>436</v>
      </c>
      <c r="C2021">
        <v>2073</v>
      </c>
      <c r="D2021" s="1">
        <v>45042</v>
      </c>
      <c r="E2021">
        <v>0</v>
      </c>
      <c r="F2021">
        <v>2</v>
      </c>
      <c r="G2021">
        <v>15</v>
      </c>
      <c r="H2021">
        <v>58</v>
      </c>
      <c r="I2021" t="str">
        <f>_xlfn.XLOOKUP(ohrm_timesheet_item[[#This Row],[employee_id]],hs_hr_employee[emp_number],hs_hr_employee[Employee Name],"NF",0,1)</f>
        <v>Gaurav Kokcha</v>
      </c>
      <c r="J2021" t="str">
        <f>_xlfn.XLOOKUP(ohrm_timesheet_item[[#This Row],[project_id]],ohrm_project[project_id],ohrm_project[name],"NF",0,1)</f>
        <v>Z210101-TEQMANTRA-ORG</v>
      </c>
      <c r="K2021" t="str">
        <f>_xlfn.XLOOKUP(ohrm_timesheet_item[[#This Row],[activity_id]],ohrm_project_activity[activity_id],ohrm_project_activity[name],"NF",0,1)</f>
        <v>Staff Augmentation</v>
      </c>
      <c r="L2021" s="5">
        <f>ohrm_timesheet_item[[#This Row],[duration]]/60/60</f>
        <v>0</v>
      </c>
    </row>
    <row r="2022" spans="1:12" x14ac:dyDescent="0.3">
      <c r="A2022">
        <v>436</v>
      </c>
      <c r="C2022">
        <v>2074</v>
      </c>
      <c r="D2022" s="1">
        <v>45043</v>
      </c>
      <c r="E2022">
        <v>0</v>
      </c>
      <c r="F2022">
        <v>2</v>
      </c>
      <c r="G2022">
        <v>15</v>
      </c>
      <c r="H2022">
        <v>58</v>
      </c>
      <c r="I2022" t="str">
        <f>_xlfn.XLOOKUP(ohrm_timesheet_item[[#This Row],[employee_id]],hs_hr_employee[emp_number],hs_hr_employee[Employee Name],"NF",0,1)</f>
        <v>Gaurav Kokcha</v>
      </c>
      <c r="J2022" t="str">
        <f>_xlfn.XLOOKUP(ohrm_timesheet_item[[#This Row],[project_id]],ohrm_project[project_id],ohrm_project[name],"NF",0,1)</f>
        <v>Z210101-TEQMANTRA-ORG</v>
      </c>
      <c r="K2022" t="str">
        <f>_xlfn.XLOOKUP(ohrm_timesheet_item[[#This Row],[activity_id]],ohrm_project_activity[activity_id],ohrm_project_activity[name],"NF",0,1)</f>
        <v>Staff Augmentation</v>
      </c>
      <c r="L2022" s="5">
        <f>ohrm_timesheet_item[[#This Row],[duration]]/60/60</f>
        <v>0</v>
      </c>
    </row>
    <row r="2023" spans="1:12" x14ac:dyDescent="0.3">
      <c r="A2023">
        <v>436</v>
      </c>
      <c r="C2023">
        <v>2075</v>
      </c>
      <c r="D2023" s="1">
        <v>45044</v>
      </c>
      <c r="E2023">
        <v>14400</v>
      </c>
      <c r="F2023">
        <v>2</v>
      </c>
      <c r="G2023">
        <v>15</v>
      </c>
      <c r="H2023">
        <v>58</v>
      </c>
      <c r="I2023" t="str">
        <f>_xlfn.XLOOKUP(ohrm_timesheet_item[[#This Row],[employee_id]],hs_hr_employee[emp_number],hs_hr_employee[Employee Name],"NF",0,1)</f>
        <v>Gaurav Kokcha</v>
      </c>
      <c r="J2023" t="str">
        <f>_xlfn.XLOOKUP(ohrm_timesheet_item[[#This Row],[project_id]],ohrm_project[project_id],ohrm_project[name],"NF",0,1)</f>
        <v>Z210101-TEQMANTRA-ORG</v>
      </c>
      <c r="K2023" t="str">
        <f>_xlfn.XLOOKUP(ohrm_timesheet_item[[#This Row],[activity_id]],ohrm_project_activity[activity_id],ohrm_project_activity[name],"NF",0,1)</f>
        <v>Staff Augmentation</v>
      </c>
      <c r="L2023" s="5">
        <f>ohrm_timesheet_item[[#This Row],[duration]]/60/60</f>
        <v>4</v>
      </c>
    </row>
    <row r="2024" spans="1:12" x14ac:dyDescent="0.3">
      <c r="A2024">
        <v>436</v>
      </c>
      <c r="C2024">
        <v>2076</v>
      </c>
      <c r="D2024" s="1">
        <v>45040</v>
      </c>
      <c r="E2024">
        <v>0</v>
      </c>
      <c r="F2024">
        <v>2</v>
      </c>
      <c r="G2024">
        <v>15</v>
      </c>
      <c r="H2024">
        <v>11</v>
      </c>
      <c r="I2024" t="str">
        <f>_xlfn.XLOOKUP(ohrm_timesheet_item[[#This Row],[employee_id]],hs_hr_employee[emp_number],hs_hr_employee[Employee Name],"NF",0,1)</f>
        <v>Gaurav Kokcha</v>
      </c>
      <c r="J2024" t="str">
        <f>_xlfn.XLOOKUP(ohrm_timesheet_item[[#This Row],[project_id]],ohrm_project[project_id],ohrm_project[name],"NF",0,1)</f>
        <v>Z210101-TEQMANTRA-ORG</v>
      </c>
      <c r="K2024" t="str">
        <f>_xlfn.XLOOKUP(ohrm_timesheet_item[[#This Row],[activity_id]],ohrm_project_activity[activity_id],ohrm_project_activity[name],"NF",0,1)</f>
        <v>Training</v>
      </c>
      <c r="L2024" s="5">
        <f>ohrm_timesheet_item[[#This Row],[duration]]/60/60</f>
        <v>0</v>
      </c>
    </row>
    <row r="2025" spans="1:12" x14ac:dyDescent="0.3">
      <c r="A2025">
        <v>436</v>
      </c>
      <c r="C2025">
        <v>2077</v>
      </c>
      <c r="D2025" s="1">
        <v>45041</v>
      </c>
      <c r="E2025">
        <v>0</v>
      </c>
      <c r="F2025">
        <v>2</v>
      </c>
      <c r="G2025">
        <v>15</v>
      </c>
      <c r="H2025">
        <v>11</v>
      </c>
      <c r="I2025" t="str">
        <f>_xlfn.XLOOKUP(ohrm_timesheet_item[[#This Row],[employee_id]],hs_hr_employee[emp_number],hs_hr_employee[Employee Name],"NF",0,1)</f>
        <v>Gaurav Kokcha</v>
      </c>
      <c r="J2025" t="str">
        <f>_xlfn.XLOOKUP(ohrm_timesheet_item[[#This Row],[project_id]],ohrm_project[project_id],ohrm_project[name],"NF",0,1)</f>
        <v>Z210101-TEQMANTRA-ORG</v>
      </c>
      <c r="K2025" t="str">
        <f>_xlfn.XLOOKUP(ohrm_timesheet_item[[#This Row],[activity_id]],ohrm_project_activity[activity_id],ohrm_project_activity[name],"NF",0,1)</f>
        <v>Training</v>
      </c>
      <c r="L2025" s="5">
        <f>ohrm_timesheet_item[[#This Row],[duration]]/60/60</f>
        <v>0</v>
      </c>
    </row>
    <row r="2026" spans="1:12" x14ac:dyDescent="0.3">
      <c r="A2026">
        <v>436</v>
      </c>
      <c r="C2026">
        <v>2078</v>
      </c>
      <c r="D2026" s="1">
        <v>45042</v>
      </c>
      <c r="E2026">
        <v>0</v>
      </c>
      <c r="F2026">
        <v>2</v>
      </c>
      <c r="G2026">
        <v>15</v>
      </c>
      <c r="H2026">
        <v>11</v>
      </c>
      <c r="I2026" t="str">
        <f>_xlfn.XLOOKUP(ohrm_timesheet_item[[#This Row],[employee_id]],hs_hr_employee[emp_number],hs_hr_employee[Employee Name],"NF",0,1)</f>
        <v>Gaurav Kokcha</v>
      </c>
      <c r="J2026" t="str">
        <f>_xlfn.XLOOKUP(ohrm_timesheet_item[[#This Row],[project_id]],ohrm_project[project_id],ohrm_project[name],"NF",0,1)</f>
        <v>Z210101-TEQMANTRA-ORG</v>
      </c>
      <c r="K2026" t="str">
        <f>_xlfn.XLOOKUP(ohrm_timesheet_item[[#This Row],[activity_id]],ohrm_project_activity[activity_id],ohrm_project_activity[name],"NF",0,1)</f>
        <v>Training</v>
      </c>
      <c r="L2026" s="5">
        <f>ohrm_timesheet_item[[#This Row],[duration]]/60/60</f>
        <v>0</v>
      </c>
    </row>
    <row r="2027" spans="1:12" x14ac:dyDescent="0.3">
      <c r="A2027">
        <v>436</v>
      </c>
      <c r="C2027">
        <v>2079</v>
      </c>
      <c r="D2027" s="1">
        <v>45043</v>
      </c>
      <c r="E2027">
        <v>0</v>
      </c>
      <c r="F2027">
        <v>2</v>
      </c>
      <c r="G2027">
        <v>15</v>
      </c>
      <c r="H2027">
        <v>11</v>
      </c>
      <c r="I2027" t="str">
        <f>_xlfn.XLOOKUP(ohrm_timesheet_item[[#This Row],[employee_id]],hs_hr_employee[emp_number],hs_hr_employee[Employee Name],"NF",0,1)</f>
        <v>Gaurav Kokcha</v>
      </c>
      <c r="J2027" t="str">
        <f>_xlfn.XLOOKUP(ohrm_timesheet_item[[#This Row],[project_id]],ohrm_project[project_id],ohrm_project[name],"NF",0,1)</f>
        <v>Z210101-TEQMANTRA-ORG</v>
      </c>
      <c r="K2027" t="str">
        <f>_xlfn.XLOOKUP(ohrm_timesheet_item[[#This Row],[activity_id]],ohrm_project_activity[activity_id],ohrm_project_activity[name],"NF",0,1)</f>
        <v>Training</v>
      </c>
      <c r="L2027" s="5">
        <f>ohrm_timesheet_item[[#This Row],[duration]]/60/60</f>
        <v>0</v>
      </c>
    </row>
    <row r="2028" spans="1:12" x14ac:dyDescent="0.3">
      <c r="A2028">
        <v>436</v>
      </c>
      <c r="C2028">
        <v>2080</v>
      </c>
      <c r="D2028" s="1">
        <v>45044</v>
      </c>
      <c r="E2028">
        <v>18000</v>
      </c>
      <c r="F2028">
        <v>2</v>
      </c>
      <c r="G2028">
        <v>15</v>
      </c>
      <c r="H2028">
        <v>11</v>
      </c>
      <c r="I2028" t="str">
        <f>_xlfn.XLOOKUP(ohrm_timesheet_item[[#This Row],[employee_id]],hs_hr_employee[emp_number],hs_hr_employee[Employee Name],"NF",0,1)</f>
        <v>Gaurav Kokcha</v>
      </c>
      <c r="J2028" t="str">
        <f>_xlfn.XLOOKUP(ohrm_timesheet_item[[#This Row],[project_id]],ohrm_project[project_id],ohrm_project[name],"NF",0,1)</f>
        <v>Z210101-TEQMANTRA-ORG</v>
      </c>
      <c r="K2028" t="str">
        <f>_xlfn.XLOOKUP(ohrm_timesheet_item[[#This Row],[activity_id]],ohrm_project_activity[activity_id],ohrm_project_activity[name],"NF",0,1)</f>
        <v>Training</v>
      </c>
      <c r="L2028" s="5">
        <f>ohrm_timesheet_item[[#This Row],[duration]]/60/60</f>
        <v>5</v>
      </c>
    </row>
    <row r="2029" spans="1:12" x14ac:dyDescent="0.3">
      <c r="A2029">
        <v>420</v>
      </c>
      <c r="C2029">
        <v>2081</v>
      </c>
      <c r="D2029" s="1">
        <v>45019</v>
      </c>
      <c r="E2029">
        <v>32400</v>
      </c>
      <c r="F2029">
        <v>7</v>
      </c>
      <c r="G2029">
        <v>100000</v>
      </c>
      <c r="H2029">
        <v>62</v>
      </c>
      <c r="I2029" t="str">
        <f>_xlfn.XLOOKUP(ohrm_timesheet_item[[#This Row],[employee_id]],hs_hr_employee[emp_number],hs_hr_employee[Employee Name],"NF",0,1)</f>
        <v>x_Saurabh Shrivastava</v>
      </c>
      <c r="J2029" t="str">
        <f>_xlfn.XLOOKUP(ohrm_timesheet_item[[#This Row],[project_id]],ohrm_project[project_id],ohrm_project[name],"NF",0,1)</f>
        <v>C230101-P1 [AIR INDIA-P4W-IMPL]</v>
      </c>
      <c r="K2029" t="str">
        <f>_xlfn.XLOOKUP(ohrm_timesheet_item[[#This Row],[activity_id]],ohrm_project_activity[activity_id],ohrm_project_activity[name],"NF",0,1)</f>
        <v>Development</v>
      </c>
      <c r="L2029" s="5">
        <f>ohrm_timesheet_item[[#This Row],[duration]]/60/60</f>
        <v>9</v>
      </c>
    </row>
    <row r="2030" spans="1:12" x14ac:dyDescent="0.3">
      <c r="A2030">
        <v>420</v>
      </c>
      <c r="C2030">
        <v>2082</v>
      </c>
      <c r="D2030" s="1">
        <v>45020</v>
      </c>
      <c r="E2030">
        <v>32400</v>
      </c>
      <c r="F2030">
        <v>7</v>
      </c>
      <c r="G2030">
        <v>100000</v>
      </c>
      <c r="H2030">
        <v>62</v>
      </c>
      <c r="I2030" t="str">
        <f>_xlfn.XLOOKUP(ohrm_timesheet_item[[#This Row],[employee_id]],hs_hr_employee[emp_number],hs_hr_employee[Employee Name],"NF",0,1)</f>
        <v>x_Saurabh Shrivastava</v>
      </c>
      <c r="J2030" t="str">
        <f>_xlfn.XLOOKUP(ohrm_timesheet_item[[#This Row],[project_id]],ohrm_project[project_id],ohrm_project[name],"NF",0,1)</f>
        <v>C230101-P1 [AIR INDIA-P4W-IMPL]</v>
      </c>
      <c r="K2030" t="str">
        <f>_xlfn.XLOOKUP(ohrm_timesheet_item[[#This Row],[activity_id]],ohrm_project_activity[activity_id],ohrm_project_activity[name],"NF",0,1)</f>
        <v>Development</v>
      </c>
      <c r="L2030" s="5">
        <f>ohrm_timesheet_item[[#This Row],[duration]]/60/60</f>
        <v>9</v>
      </c>
    </row>
    <row r="2031" spans="1:12" x14ac:dyDescent="0.3">
      <c r="A2031">
        <v>420</v>
      </c>
      <c r="C2031">
        <v>2083</v>
      </c>
      <c r="D2031" s="1">
        <v>45021</v>
      </c>
      <c r="E2031">
        <v>32400</v>
      </c>
      <c r="F2031">
        <v>7</v>
      </c>
      <c r="G2031">
        <v>100000</v>
      </c>
      <c r="H2031">
        <v>62</v>
      </c>
      <c r="I2031" t="str">
        <f>_xlfn.XLOOKUP(ohrm_timesheet_item[[#This Row],[employee_id]],hs_hr_employee[emp_number],hs_hr_employee[Employee Name],"NF",0,1)</f>
        <v>x_Saurabh Shrivastava</v>
      </c>
      <c r="J2031" t="str">
        <f>_xlfn.XLOOKUP(ohrm_timesheet_item[[#This Row],[project_id]],ohrm_project[project_id],ohrm_project[name],"NF",0,1)</f>
        <v>C230101-P1 [AIR INDIA-P4W-IMPL]</v>
      </c>
      <c r="K2031" t="str">
        <f>_xlfn.XLOOKUP(ohrm_timesheet_item[[#This Row],[activity_id]],ohrm_project_activity[activity_id],ohrm_project_activity[name],"NF",0,1)</f>
        <v>Development</v>
      </c>
      <c r="L2031" s="5">
        <f>ohrm_timesheet_item[[#This Row],[duration]]/60/60</f>
        <v>9</v>
      </c>
    </row>
    <row r="2032" spans="1:12" x14ac:dyDescent="0.3">
      <c r="A2032">
        <v>420</v>
      </c>
      <c r="C2032">
        <v>2084</v>
      </c>
      <c r="D2032" s="1">
        <v>45022</v>
      </c>
      <c r="E2032">
        <v>32400</v>
      </c>
      <c r="F2032">
        <v>7</v>
      </c>
      <c r="G2032">
        <v>100000</v>
      </c>
      <c r="H2032">
        <v>62</v>
      </c>
      <c r="I2032" t="str">
        <f>_xlfn.XLOOKUP(ohrm_timesheet_item[[#This Row],[employee_id]],hs_hr_employee[emp_number],hs_hr_employee[Employee Name],"NF",0,1)</f>
        <v>x_Saurabh Shrivastava</v>
      </c>
      <c r="J2032" t="str">
        <f>_xlfn.XLOOKUP(ohrm_timesheet_item[[#This Row],[project_id]],ohrm_project[project_id],ohrm_project[name],"NF",0,1)</f>
        <v>C230101-P1 [AIR INDIA-P4W-IMPL]</v>
      </c>
      <c r="K2032" t="str">
        <f>_xlfn.XLOOKUP(ohrm_timesheet_item[[#This Row],[activity_id]],ohrm_project_activity[activity_id],ohrm_project_activity[name],"NF",0,1)</f>
        <v>Development</v>
      </c>
      <c r="L2032" s="5">
        <f>ohrm_timesheet_item[[#This Row],[duration]]/60/60</f>
        <v>9</v>
      </c>
    </row>
    <row r="2033" spans="1:12" x14ac:dyDescent="0.3">
      <c r="A2033">
        <v>420</v>
      </c>
      <c r="C2033">
        <v>2085</v>
      </c>
      <c r="D2033" s="1">
        <v>45023</v>
      </c>
      <c r="E2033">
        <v>32400</v>
      </c>
      <c r="F2033">
        <v>7</v>
      </c>
      <c r="G2033">
        <v>100000</v>
      </c>
      <c r="H2033">
        <v>62</v>
      </c>
      <c r="I2033" t="str">
        <f>_xlfn.XLOOKUP(ohrm_timesheet_item[[#This Row],[employee_id]],hs_hr_employee[emp_number],hs_hr_employee[Employee Name],"NF",0,1)</f>
        <v>x_Saurabh Shrivastava</v>
      </c>
      <c r="J2033" t="str">
        <f>_xlfn.XLOOKUP(ohrm_timesheet_item[[#This Row],[project_id]],ohrm_project[project_id],ohrm_project[name],"NF",0,1)</f>
        <v>C230101-P1 [AIR INDIA-P4W-IMPL]</v>
      </c>
      <c r="K2033" t="str">
        <f>_xlfn.XLOOKUP(ohrm_timesheet_item[[#This Row],[activity_id]],ohrm_project_activity[activity_id],ohrm_project_activity[name],"NF",0,1)</f>
        <v>Development</v>
      </c>
      <c r="L2033" s="5">
        <f>ohrm_timesheet_item[[#This Row],[duration]]/60/60</f>
        <v>9</v>
      </c>
    </row>
    <row r="2034" spans="1:12" x14ac:dyDescent="0.3">
      <c r="A2034">
        <v>443</v>
      </c>
      <c r="C2034">
        <v>2086</v>
      </c>
      <c r="D2034" s="1">
        <v>45026</v>
      </c>
      <c r="E2034">
        <v>32400</v>
      </c>
      <c r="F2034">
        <v>7</v>
      </c>
      <c r="G2034">
        <v>100000</v>
      </c>
      <c r="H2034">
        <v>62</v>
      </c>
      <c r="I2034" t="str">
        <f>_xlfn.XLOOKUP(ohrm_timesheet_item[[#This Row],[employee_id]],hs_hr_employee[emp_number],hs_hr_employee[Employee Name],"NF",0,1)</f>
        <v>x_Saurabh Shrivastava</v>
      </c>
      <c r="J2034" t="str">
        <f>_xlfn.XLOOKUP(ohrm_timesheet_item[[#This Row],[project_id]],ohrm_project[project_id],ohrm_project[name],"NF",0,1)</f>
        <v>C230101-P1 [AIR INDIA-P4W-IMPL]</v>
      </c>
      <c r="K2034" t="str">
        <f>_xlfn.XLOOKUP(ohrm_timesheet_item[[#This Row],[activity_id]],ohrm_project_activity[activity_id],ohrm_project_activity[name],"NF",0,1)</f>
        <v>Development</v>
      </c>
      <c r="L2034" s="5">
        <f>ohrm_timesheet_item[[#This Row],[duration]]/60/60</f>
        <v>9</v>
      </c>
    </row>
    <row r="2035" spans="1:12" x14ac:dyDescent="0.3">
      <c r="A2035">
        <v>443</v>
      </c>
      <c r="C2035">
        <v>2087</v>
      </c>
      <c r="D2035" s="1">
        <v>45027</v>
      </c>
      <c r="E2035">
        <v>32400</v>
      </c>
      <c r="F2035">
        <v>7</v>
      </c>
      <c r="G2035">
        <v>100000</v>
      </c>
      <c r="H2035">
        <v>62</v>
      </c>
      <c r="I2035" t="str">
        <f>_xlfn.XLOOKUP(ohrm_timesheet_item[[#This Row],[employee_id]],hs_hr_employee[emp_number],hs_hr_employee[Employee Name],"NF",0,1)</f>
        <v>x_Saurabh Shrivastava</v>
      </c>
      <c r="J2035" t="str">
        <f>_xlfn.XLOOKUP(ohrm_timesheet_item[[#This Row],[project_id]],ohrm_project[project_id],ohrm_project[name],"NF",0,1)</f>
        <v>C230101-P1 [AIR INDIA-P4W-IMPL]</v>
      </c>
      <c r="K2035" t="str">
        <f>_xlfn.XLOOKUP(ohrm_timesheet_item[[#This Row],[activity_id]],ohrm_project_activity[activity_id],ohrm_project_activity[name],"NF",0,1)</f>
        <v>Development</v>
      </c>
      <c r="L2035" s="5">
        <f>ohrm_timesheet_item[[#This Row],[duration]]/60/60</f>
        <v>9</v>
      </c>
    </row>
    <row r="2036" spans="1:12" x14ac:dyDescent="0.3">
      <c r="A2036">
        <v>443</v>
      </c>
      <c r="C2036">
        <v>2088</v>
      </c>
      <c r="D2036" s="1">
        <v>45028</v>
      </c>
      <c r="E2036">
        <v>32400</v>
      </c>
      <c r="F2036">
        <v>7</v>
      </c>
      <c r="G2036">
        <v>100000</v>
      </c>
      <c r="H2036">
        <v>62</v>
      </c>
      <c r="I2036" t="str">
        <f>_xlfn.XLOOKUP(ohrm_timesheet_item[[#This Row],[employee_id]],hs_hr_employee[emp_number],hs_hr_employee[Employee Name],"NF",0,1)</f>
        <v>x_Saurabh Shrivastava</v>
      </c>
      <c r="J2036" t="str">
        <f>_xlfn.XLOOKUP(ohrm_timesheet_item[[#This Row],[project_id]],ohrm_project[project_id],ohrm_project[name],"NF",0,1)</f>
        <v>C230101-P1 [AIR INDIA-P4W-IMPL]</v>
      </c>
      <c r="K2036" t="str">
        <f>_xlfn.XLOOKUP(ohrm_timesheet_item[[#This Row],[activity_id]],ohrm_project_activity[activity_id],ohrm_project_activity[name],"NF",0,1)</f>
        <v>Development</v>
      </c>
      <c r="L2036" s="5">
        <f>ohrm_timesheet_item[[#This Row],[duration]]/60/60</f>
        <v>9</v>
      </c>
    </row>
    <row r="2037" spans="1:12" x14ac:dyDescent="0.3">
      <c r="A2037">
        <v>443</v>
      </c>
      <c r="C2037">
        <v>2089</v>
      </c>
      <c r="D2037" s="1">
        <v>45029</v>
      </c>
      <c r="E2037">
        <v>32400</v>
      </c>
      <c r="F2037">
        <v>7</v>
      </c>
      <c r="G2037">
        <v>100000</v>
      </c>
      <c r="H2037">
        <v>62</v>
      </c>
      <c r="I2037" t="str">
        <f>_xlfn.XLOOKUP(ohrm_timesheet_item[[#This Row],[employee_id]],hs_hr_employee[emp_number],hs_hr_employee[Employee Name],"NF",0,1)</f>
        <v>x_Saurabh Shrivastava</v>
      </c>
      <c r="J2037" t="str">
        <f>_xlfn.XLOOKUP(ohrm_timesheet_item[[#This Row],[project_id]],ohrm_project[project_id],ohrm_project[name],"NF",0,1)</f>
        <v>C230101-P1 [AIR INDIA-P4W-IMPL]</v>
      </c>
      <c r="K2037" t="str">
        <f>_xlfn.XLOOKUP(ohrm_timesheet_item[[#This Row],[activity_id]],ohrm_project_activity[activity_id],ohrm_project_activity[name],"NF",0,1)</f>
        <v>Development</v>
      </c>
      <c r="L2037" s="5">
        <f>ohrm_timesheet_item[[#This Row],[duration]]/60/60</f>
        <v>9</v>
      </c>
    </row>
    <row r="2038" spans="1:12" x14ac:dyDescent="0.3">
      <c r="A2038">
        <v>443</v>
      </c>
      <c r="C2038">
        <v>2090</v>
      </c>
      <c r="D2038" s="1">
        <v>45030</v>
      </c>
      <c r="E2038">
        <v>32400</v>
      </c>
      <c r="F2038">
        <v>7</v>
      </c>
      <c r="G2038">
        <v>100000</v>
      </c>
      <c r="H2038">
        <v>62</v>
      </c>
      <c r="I2038" t="str">
        <f>_xlfn.XLOOKUP(ohrm_timesheet_item[[#This Row],[employee_id]],hs_hr_employee[emp_number],hs_hr_employee[Employee Name],"NF",0,1)</f>
        <v>x_Saurabh Shrivastava</v>
      </c>
      <c r="J2038" t="str">
        <f>_xlfn.XLOOKUP(ohrm_timesheet_item[[#This Row],[project_id]],ohrm_project[project_id],ohrm_project[name],"NF",0,1)</f>
        <v>C230101-P1 [AIR INDIA-P4W-IMPL]</v>
      </c>
      <c r="K2038" t="str">
        <f>_xlfn.XLOOKUP(ohrm_timesheet_item[[#This Row],[activity_id]],ohrm_project_activity[activity_id],ohrm_project_activity[name],"NF",0,1)</f>
        <v>Development</v>
      </c>
      <c r="L2038" s="5">
        <f>ohrm_timesheet_item[[#This Row],[duration]]/60/60</f>
        <v>9</v>
      </c>
    </row>
    <row r="2039" spans="1:12" x14ac:dyDescent="0.3">
      <c r="A2039">
        <v>444</v>
      </c>
      <c r="C2039">
        <v>2091</v>
      </c>
      <c r="D2039" s="1">
        <v>45033</v>
      </c>
      <c r="E2039">
        <v>32400</v>
      </c>
      <c r="F2039">
        <v>7</v>
      </c>
      <c r="G2039">
        <v>100000</v>
      </c>
      <c r="H2039">
        <v>62</v>
      </c>
      <c r="I2039" t="str">
        <f>_xlfn.XLOOKUP(ohrm_timesheet_item[[#This Row],[employee_id]],hs_hr_employee[emp_number],hs_hr_employee[Employee Name],"NF",0,1)</f>
        <v>x_Saurabh Shrivastava</v>
      </c>
      <c r="J2039" t="str">
        <f>_xlfn.XLOOKUP(ohrm_timesheet_item[[#This Row],[project_id]],ohrm_project[project_id],ohrm_project[name],"NF",0,1)</f>
        <v>C230101-P1 [AIR INDIA-P4W-IMPL]</v>
      </c>
      <c r="K2039" t="str">
        <f>_xlfn.XLOOKUP(ohrm_timesheet_item[[#This Row],[activity_id]],ohrm_project_activity[activity_id],ohrm_project_activity[name],"NF",0,1)</f>
        <v>Development</v>
      </c>
      <c r="L2039" s="5">
        <f>ohrm_timesheet_item[[#This Row],[duration]]/60/60</f>
        <v>9</v>
      </c>
    </row>
    <row r="2040" spans="1:12" x14ac:dyDescent="0.3">
      <c r="A2040">
        <v>444</v>
      </c>
      <c r="C2040">
        <v>2092</v>
      </c>
      <c r="D2040" s="1">
        <v>45034</v>
      </c>
      <c r="E2040">
        <v>32400</v>
      </c>
      <c r="F2040">
        <v>7</v>
      </c>
      <c r="G2040">
        <v>100000</v>
      </c>
      <c r="H2040">
        <v>62</v>
      </c>
      <c r="I2040" t="str">
        <f>_xlfn.XLOOKUP(ohrm_timesheet_item[[#This Row],[employee_id]],hs_hr_employee[emp_number],hs_hr_employee[Employee Name],"NF",0,1)</f>
        <v>x_Saurabh Shrivastava</v>
      </c>
      <c r="J2040" t="str">
        <f>_xlfn.XLOOKUP(ohrm_timesheet_item[[#This Row],[project_id]],ohrm_project[project_id],ohrm_project[name],"NF",0,1)</f>
        <v>C230101-P1 [AIR INDIA-P4W-IMPL]</v>
      </c>
      <c r="K2040" t="str">
        <f>_xlfn.XLOOKUP(ohrm_timesheet_item[[#This Row],[activity_id]],ohrm_project_activity[activity_id],ohrm_project_activity[name],"NF",0,1)</f>
        <v>Development</v>
      </c>
      <c r="L2040" s="5">
        <f>ohrm_timesheet_item[[#This Row],[duration]]/60/60</f>
        <v>9</v>
      </c>
    </row>
    <row r="2041" spans="1:12" x14ac:dyDescent="0.3">
      <c r="A2041">
        <v>444</v>
      </c>
      <c r="C2041">
        <v>2093</v>
      </c>
      <c r="D2041" s="1">
        <v>45035</v>
      </c>
      <c r="E2041">
        <v>32400</v>
      </c>
      <c r="F2041">
        <v>7</v>
      </c>
      <c r="G2041">
        <v>100000</v>
      </c>
      <c r="H2041">
        <v>62</v>
      </c>
      <c r="I2041" t="str">
        <f>_xlfn.XLOOKUP(ohrm_timesheet_item[[#This Row],[employee_id]],hs_hr_employee[emp_number],hs_hr_employee[Employee Name],"NF",0,1)</f>
        <v>x_Saurabh Shrivastava</v>
      </c>
      <c r="J2041" t="str">
        <f>_xlfn.XLOOKUP(ohrm_timesheet_item[[#This Row],[project_id]],ohrm_project[project_id],ohrm_project[name],"NF",0,1)</f>
        <v>C230101-P1 [AIR INDIA-P4W-IMPL]</v>
      </c>
      <c r="K2041" t="str">
        <f>_xlfn.XLOOKUP(ohrm_timesheet_item[[#This Row],[activity_id]],ohrm_project_activity[activity_id],ohrm_project_activity[name],"NF",0,1)</f>
        <v>Development</v>
      </c>
      <c r="L2041" s="5">
        <f>ohrm_timesheet_item[[#This Row],[duration]]/60/60</f>
        <v>9</v>
      </c>
    </row>
    <row r="2042" spans="1:12" x14ac:dyDescent="0.3">
      <c r="A2042">
        <v>444</v>
      </c>
      <c r="C2042">
        <v>2094</v>
      </c>
      <c r="D2042" s="1">
        <v>45036</v>
      </c>
      <c r="E2042">
        <v>32400</v>
      </c>
      <c r="F2042">
        <v>7</v>
      </c>
      <c r="G2042">
        <v>100000</v>
      </c>
      <c r="H2042">
        <v>62</v>
      </c>
      <c r="I2042" t="str">
        <f>_xlfn.XLOOKUP(ohrm_timesheet_item[[#This Row],[employee_id]],hs_hr_employee[emp_number],hs_hr_employee[Employee Name],"NF",0,1)</f>
        <v>x_Saurabh Shrivastava</v>
      </c>
      <c r="J2042" t="str">
        <f>_xlfn.XLOOKUP(ohrm_timesheet_item[[#This Row],[project_id]],ohrm_project[project_id],ohrm_project[name],"NF",0,1)</f>
        <v>C230101-P1 [AIR INDIA-P4W-IMPL]</v>
      </c>
      <c r="K2042" t="str">
        <f>_xlfn.XLOOKUP(ohrm_timesheet_item[[#This Row],[activity_id]],ohrm_project_activity[activity_id],ohrm_project_activity[name],"NF",0,1)</f>
        <v>Development</v>
      </c>
      <c r="L2042" s="5">
        <f>ohrm_timesheet_item[[#This Row],[duration]]/60/60</f>
        <v>9</v>
      </c>
    </row>
    <row r="2043" spans="1:12" x14ac:dyDescent="0.3">
      <c r="A2043">
        <v>444</v>
      </c>
      <c r="C2043">
        <v>2095</v>
      </c>
      <c r="D2043" s="1">
        <v>45037</v>
      </c>
      <c r="E2043">
        <v>32400</v>
      </c>
      <c r="F2043">
        <v>7</v>
      </c>
      <c r="G2043">
        <v>100000</v>
      </c>
      <c r="H2043">
        <v>62</v>
      </c>
      <c r="I2043" t="str">
        <f>_xlfn.XLOOKUP(ohrm_timesheet_item[[#This Row],[employee_id]],hs_hr_employee[emp_number],hs_hr_employee[Employee Name],"NF",0,1)</f>
        <v>x_Saurabh Shrivastava</v>
      </c>
      <c r="J2043" t="str">
        <f>_xlfn.XLOOKUP(ohrm_timesheet_item[[#This Row],[project_id]],ohrm_project[project_id],ohrm_project[name],"NF",0,1)</f>
        <v>C230101-P1 [AIR INDIA-P4W-IMPL]</v>
      </c>
      <c r="K2043" t="str">
        <f>_xlfn.XLOOKUP(ohrm_timesheet_item[[#This Row],[activity_id]],ohrm_project_activity[activity_id],ohrm_project_activity[name],"NF",0,1)</f>
        <v>Development</v>
      </c>
      <c r="L2043" s="5">
        <f>ohrm_timesheet_item[[#This Row],[duration]]/60/60</f>
        <v>9</v>
      </c>
    </row>
    <row r="2044" spans="1:12" x14ac:dyDescent="0.3">
      <c r="A2044">
        <v>445</v>
      </c>
      <c r="C2044">
        <v>2096</v>
      </c>
      <c r="D2044" s="1">
        <v>45040</v>
      </c>
      <c r="E2044">
        <v>32400</v>
      </c>
      <c r="F2044">
        <v>9</v>
      </c>
      <c r="G2044">
        <v>100000</v>
      </c>
      <c r="H2044">
        <v>81</v>
      </c>
      <c r="I2044" t="str">
        <f>_xlfn.XLOOKUP(ohrm_timesheet_item[[#This Row],[employee_id]],hs_hr_employee[emp_number],hs_hr_employee[Employee Name],"NF",0,1)</f>
        <v>x_Saurabh Shrivastava</v>
      </c>
      <c r="J2044" t="str">
        <f>_xlfn.XLOOKUP(ohrm_timesheet_item[[#This Row],[project_id]],ohrm_project[project_id],ohrm_project[name],"NF",0,1)</f>
        <v>C230301-P1 [MHA-POC-ProjectOnline2019]</v>
      </c>
      <c r="K2044" t="str">
        <f>_xlfn.XLOOKUP(ohrm_timesheet_item[[#This Row],[activity_id]],ohrm_project_activity[activity_id],ohrm_project_activity[name],"NF",0,1)</f>
        <v>Implementation</v>
      </c>
      <c r="L2044" s="5">
        <f>ohrm_timesheet_item[[#This Row],[duration]]/60/60</f>
        <v>9</v>
      </c>
    </row>
    <row r="2045" spans="1:12" x14ac:dyDescent="0.3">
      <c r="A2045">
        <v>445</v>
      </c>
      <c r="C2045">
        <v>2097</v>
      </c>
      <c r="D2045" s="1">
        <v>45041</v>
      </c>
      <c r="E2045">
        <v>32400</v>
      </c>
      <c r="F2045">
        <v>9</v>
      </c>
      <c r="G2045">
        <v>100000</v>
      </c>
      <c r="H2045">
        <v>81</v>
      </c>
      <c r="I2045" t="str">
        <f>_xlfn.XLOOKUP(ohrm_timesheet_item[[#This Row],[employee_id]],hs_hr_employee[emp_number],hs_hr_employee[Employee Name],"NF",0,1)</f>
        <v>x_Saurabh Shrivastava</v>
      </c>
      <c r="J2045" t="str">
        <f>_xlfn.XLOOKUP(ohrm_timesheet_item[[#This Row],[project_id]],ohrm_project[project_id],ohrm_project[name],"NF",0,1)</f>
        <v>C230301-P1 [MHA-POC-ProjectOnline2019]</v>
      </c>
      <c r="K2045" t="str">
        <f>_xlfn.XLOOKUP(ohrm_timesheet_item[[#This Row],[activity_id]],ohrm_project_activity[activity_id],ohrm_project_activity[name],"NF",0,1)</f>
        <v>Implementation</v>
      </c>
      <c r="L2045" s="5">
        <f>ohrm_timesheet_item[[#This Row],[duration]]/60/60</f>
        <v>9</v>
      </c>
    </row>
    <row r="2046" spans="1:12" x14ac:dyDescent="0.3">
      <c r="A2046">
        <v>445</v>
      </c>
      <c r="C2046">
        <v>2098</v>
      </c>
      <c r="D2046" s="1">
        <v>45042</v>
      </c>
      <c r="E2046">
        <v>32400</v>
      </c>
      <c r="F2046">
        <v>9</v>
      </c>
      <c r="G2046">
        <v>100000</v>
      </c>
      <c r="H2046">
        <v>81</v>
      </c>
      <c r="I2046" t="str">
        <f>_xlfn.XLOOKUP(ohrm_timesheet_item[[#This Row],[employee_id]],hs_hr_employee[emp_number],hs_hr_employee[Employee Name],"NF",0,1)</f>
        <v>x_Saurabh Shrivastava</v>
      </c>
      <c r="J2046" t="str">
        <f>_xlfn.XLOOKUP(ohrm_timesheet_item[[#This Row],[project_id]],ohrm_project[project_id],ohrm_project[name],"NF",0,1)</f>
        <v>C230301-P1 [MHA-POC-ProjectOnline2019]</v>
      </c>
      <c r="K2046" t="str">
        <f>_xlfn.XLOOKUP(ohrm_timesheet_item[[#This Row],[activity_id]],ohrm_project_activity[activity_id],ohrm_project_activity[name],"NF",0,1)</f>
        <v>Implementation</v>
      </c>
      <c r="L2046" s="5">
        <f>ohrm_timesheet_item[[#This Row],[duration]]/60/60</f>
        <v>9</v>
      </c>
    </row>
    <row r="2047" spans="1:12" x14ac:dyDescent="0.3">
      <c r="A2047">
        <v>445</v>
      </c>
      <c r="C2047">
        <v>2099</v>
      </c>
      <c r="D2047" s="1">
        <v>45043</v>
      </c>
      <c r="E2047">
        <v>32400</v>
      </c>
      <c r="F2047">
        <v>9</v>
      </c>
      <c r="G2047">
        <v>100000</v>
      </c>
      <c r="H2047">
        <v>81</v>
      </c>
      <c r="I2047" t="str">
        <f>_xlfn.XLOOKUP(ohrm_timesheet_item[[#This Row],[employee_id]],hs_hr_employee[emp_number],hs_hr_employee[Employee Name],"NF",0,1)</f>
        <v>x_Saurabh Shrivastava</v>
      </c>
      <c r="J2047" t="str">
        <f>_xlfn.XLOOKUP(ohrm_timesheet_item[[#This Row],[project_id]],ohrm_project[project_id],ohrm_project[name],"NF",0,1)</f>
        <v>C230301-P1 [MHA-POC-ProjectOnline2019]</v>
      </c>
      <c r="K2047" t="str">
        <f>_xlfn.XLOOKUP(ohrm_timesheet_item[[#This Row],[activity_id]],ohrm_project_activity[activity_id],ohrm_project_activity[name],"NF",0,1)</f>
        <v>Implementation</v>
      </c>
      <c r="L2047" s="5">
        <f>ohrm_timesheet_item[[#This Row],[duration]]/60/60</f>
        <v>9</v>
      </c>
    </row>
    <row r="2048" spans="1:12" x14ac:dyDescent="0.3">
      <c r="A2048">
        <v>445</v>
      </c>
      <c r="C2048">
        <v>2100</v>
      </c>
      <c r="D2048" s="1">
        <v>45044</v>
      </c>
      <c r="E2048">
        <v>32400</v>
      </c>
      <c r="F2048">
        <v>9</v>
      </c>
      <c r="G2048">
        <v>100000</v>
      </c>
      <c r="H2048">
        <v>81</v>
      </c>
      <c r="I2048" t="str">
        <f>_xlfn.XLOOKUP(ohrm_timesheet_item[[#This Row],[employee_id]],hs_hr_employee[emp_number],hs_hr_employee[Employee Name],"NF",0,1)</f>
        <v>x_Saurabh Shrivastava</v>
      </c>
      <c r="J2048" t="str">
        <f>_xlfn.XLOOKUP(ohrm_timesheet_item[[#This Row],[project_id]],ohrm_project[project_id],ohrm_project[name],"NF",0,1)</f>
        <v>C230301-P1 [MHA-POC-ProjectOnline2019]</v>
      </c>
      <c r="K2048" t="str">
        <f>_xlfn.XLOOKUP(ohrm_timesheet_item[[#This Row],[activity_id]],ohrm_project_activity[activity_id],ohrm_project_activity[name],"NF",0,1)</f>
        <v>Implementation</v>
      </c>
      <c r="L2048" s="5">
        <f>ohrm_timesheet_item[[#This Row],[duration]]/60/60</f>
        <v>9</v>
      </c>
    </row>
    <row r="2049" spans="1:12" x14ac:dyDescent="0.3">
      <c r="A2049">
        <v>428</v>
      </c>
      <c r="C2049">
        <v>2101</v>
      </c>
      <c r="D2049" s="1">
        <v>45026</v>
      </c>
      <c r="E2049">
        <v>12600</v>
      </c>
      <c r="F2049">
        <v>2</v>
      </c>
      <c r="G2049">
        <v>14</v>
      </c>
      <c r="H2049">
        <v>14</v>
      </c>
      <c r="I2049" t="str">
        <f>_xlfn.XLOOKUP(ohrm_timesheet_item[[#This Row],[employee_id]],hs_hr_employee[emp_number],hs_hr_employee[Employee Name],"NF",0,1)</f>
        <v>Amol Jalda</v>
      </c>
      <c r="J2049" t="str">
        <f>_xlfn.XLOOKUP(ohrm_timesheet_item[[#This Row],[project_id]],ohrm_project[project_id],ohrm_project[name],"NF",0,1)</f>
        <v>Z210101-TEQMANTRA-ORG</v>
      </c>
      <c r="K2049" t="str">
        <f>_xlfn.XLOOKUP(ohrm_timesheet_item[[#This Row],[activity_id]],ohrm_project_activity[activity_id],ohrm_project_activity[name],"NF",0,1)</f>
        <v>Team Engagement</v>
      </c>
      <c r="L2049" s="5">
        <f>ohrm_timesheet_item[[#This Row],[duration]]/60/60</f>
        <v>3.5</v>
      </c>
    </row>
    <row r="2050" spans="1:12" x14ac:dyDescent="0.3">
      <c r="A2050">
        <v>428</v>
      </c>
      <c r="C2050">
        <v>2102</v>
      </c>
      <c r="D2050" s="1">
        <v>45027</v>
      </c>
      <c r="E2050">
        <v>12600</v>
      </c>
      <c r="F2050">
        <v>2</v>
      </c>
      <c r="G2050">
        <v>14</v>
      </c>
      <c r="H2050">
        <v>14</v>
      </c>
      <c r="I2050" t="str">
        <f>_xlfn.XLOOKUP(ohrm_timesheet_item[[#This Row],[employee_id]],hs_hr_employee[emp_number],hs_hr_employee[Employee Name],"NF",0,1)</f>
        <v>Amol Jalda</v>
      </c>
      <c r="J2050" t="str">
        <f>_xlfn.XLOOKUP(ohrm_timesheet_item[[#This Row],[project_id]],ohrm_project[project_id],ohrm_project[name],"NF",0,1)</f>
        <v>Z210101-TEQMANTRA-ORG</v>
      </c>
      <c r="K2050" t="str">
        <f>_xlfn.XLOOKUP(ohrm_timesheet_item[[#This Row],[activity_id]],ohrm_project_activity[activity_id],ohrm_project_activity[name],"NF",0,1)</f>
        <v>Team Engagement</v>
      </c>
      <c r="L2050" s="5">
        <f>ohrm_timesheet_item[[#This Row],[duration]]/60/60</f>
        <v>3.5</v>
      </c>
    </row>
    <row r="2051" spans="1:12" x14ac:dyDescent="0.3">
      <c r="A2051">
        <v>428</v>
      </c>
      <c r="C2051">
        <v>2103</v>
      </c>
      <c r="D2051" s="1">
        <v>45028</v>
      </c>
      <c r="E2051">
        <v>12600</v>
      </c>
      <c r="F2051">
        <v>2</v>
      </c>
      <c r="G2051">
        <v>14</v>
      </c>
      <c r="H2051">
        <v>14</v>
      </c>
      <c r="I2051" t="str">
        <f>_xlfn.XLOOKUP(ohrm_timesheet_item[[#This Row],[employee_id]],hs_hr_employee[emp_number],hs_hr_employee[Employee Name],"NF",0,1)</f>
        <v>Amol Jalda</v>
      </c>
      <c r="J2051" t="str">
        <f>_xlfn.XLOOKUP(ohrm_timesheet_item[[#This Row],[project_id]],ohrm_project[project_id],ohrm_project[name],"NF",0,1)</f>
        <v>Z210101-TEQMANTRA-ORG</v>
      </c>
      <c r="K2051" t="str">
        <f>_xlfn.XLOOKUP(ohrm_timesheet_item[[#This Row],[activity_id]],ohrm_project_activity[activity_id],ohrm_project_activity[name],"NF",0,1)</f>
        <v>Team Engagement</v>
      </c>
      <c r="L2051" s="5">
        <f>ohrm_timesheet_item[[#This Row],[duration]]/60/60</f>
        <v>3.5</v>
      </c>
    </row>
    <row r="2052" spans="1:12" x14ac:dyDescent="0.3">
      <c r="A2052">
        <v>428</v>
      </c>
      <c r="C2052">
        <v>2104</v>
      </c>
      <c r="D2052" s="1">
        <v>45029</v>
      </c>
      <c r="E2052">
        <v>12600</v>
      </c>
      <c r="F2052">
        <v>2</v>
      </c>
      <c r="G2052">
        <v>14</v>
      </c>
      <c r="H2052">
        <v>14</v>
      </c>
      <c r="I2052" t="str">
        <f>_xlfn.XLOOKUP(ohrm_timesheet_item[[#This Row],[employee_id]],hs_hr_employee[emp_number],hs_hr_employee[Employee Name],"NF",0,1)</f>
        <v>Amol Jalda</v>
      </c>
      <c r="J2052" t="str">
        <f>_xlfn.XLOOKUP(ohrm_timesheet_item[[#This Row],[project_id]],ohrm_project[project_id],ohrm_project[name],"NF",0,1)</f>
        <v>Z210101-TEQMANTRA-ORG</v>
      </c>
      <c r="K2052" t="str">
        <f>_xlfn.XLOOKUP(ohrm_timesheet_item[[#This Row],[activity_id]],ohrm_project_activity[activity_id],ohrm_project_activity[name],"NF",0,1)</f>
        <v>Team Engagement</v>
      </c>
      <c r="L2052" s="5">
        <f>ohrm_timesheet_item[[#This Row],[duration]]/60/60</f>
        <v>3.5</v>
      </c>
    </row>
    <row r="2053" spans="1:12" x14ac:dyDescent="0.3">
      <c r="A2053">
        <v>428</v>
      </c>
      <c r="C2053">
        <v>2105</v>
      </c>
      <c r="D2053" s="1">
        <v>45030</v>
      </c>
      <c r="E2053">
        <v>12600</v>
      </c>
      <c r="F2053">
        <v>2</v>
      </c>
      <c r="G2053">
        <v>14</v>
      </c>
      <c r="H2053">
        <v>14</v>
      </c>
      <c r="I2053" t="str">
        <f>_xlfn.XLOOKUP(ohrm_timesheet_item[[#This Row],[employee_id]],hs_hr_employee[emp_number],hs_hr_employee[Employee Name],"NF",0,1)</f>
        <v>Amol Jalda</v>
      </c>
      <c r="J2053" t="str">
        <f>_xlfn.XLOOKUP(ohrm_timesheet_item[[#This Row],[project_id]],ohrm_project[project_id],ohrm_project[name],"NF",0,1)</f>
        <v>Z210101-TEQMANTRA-ORG</v>
      </c>
      <c r="K2053" t="str">
        <f>_xlfn.XLOOKUP(ohrm_timesheet_item[[#This Row],[activity_id]],ohrm_project_activity[activity_id],ohrm_project_activity[name],"NF",0,1)</f>
        <v>Team Engagement</v>
      </c>
      <c r="L2053" s="5">
        <f>ohrm_timesheet_item[[#This Row],[duration]]/60/60</f>
        <v>3.5</v>
      </c>
    </row>
    <row r="2054" spans="1:12" x14ac:dyDescent="0.3">
      <c r="A2054">
        <v>428</v>
      </c>
      <c r="C2054">
        <v>2106</v>
      </c>
      <c r="D2054" s="1">
        <v>45031</v>
      </c>
      <c r="E2054">
        <v>0</v>
      </c>
      <c r="F2054">
        <v>2</v>
      </c>
      <c r="G2054">
        <v>14</v>
      </c>
      <c r="H2054">
        <v>14</v>
      </c>
      <c r="I2054" t="str">
        <f>_xlfn.XLOOKUP(ohrm_timesheet_item[[#This Row],[employee_id]],hs_hr_employee[emp_number],hs_hr_employee[Employee Name],"NF",0,1)</f>
        <v>Amol Jalda</v>
      </c>
      <c r="J2054" t="str">
        <f>_xlfn.XLOOKUP(ohrm_timesheet_item[[#This Row],[project_id]],ohrm_project[project_id],ohrm_project[name],"NF",0,1)</f>
        <v>Z210101-TEQMANTRA-ORG</v>
      </c>
      <c r="K2054" t="str">
        <f>_xlfn.XLOOKUP(ohrm_timesheet_item[[#This Row],[activity_id]],ohrm_project_activity[activity_id],ohrm_project_activity[name],"NF",0,1)</f>
        <v>Team Engagement</v>
      </c>
      <c r="L2054" s="5">
        <f>ohrm_timesheet_item[[#This Row],[duration]]/60/60</f>
        <v>0</v>
      </c>
    </row>
    <row r="2055" spans="1:12" x14ac:dyDescent="0.3">
      <c r="A2055">
        <v>428</v>
      </c>
      <c r="C2055">
        <v>2107</v>
      </c>
      <c r="D2055" s="1">
        <v>45032</v>
      </c>
      <c r="E2055">
        <v>0</v>
      </c>
      <c r="F2055">
        <v>2</v>
      </c>
      <c r="G2055">
        <v>14</v>
      </c>
      <c r="H2055">
        <v>14</v>
      </c>
      <c r="I2055" t="str">
        <f>_xlfn.XLOOKUP(ohrm_timesheet_item[[#This Row],[employee_id]],hs_hr_employee[emp_number],hs_hr_employee[Employee Name],"NF",0,1)</f>
        <v>Amol Jalda</v>
      </c>
      <c r="J2055" t="str">
        <f>_xlfn.XLOOKUP(ohrm_timesheet_item[[#This Row],[project_id]],ohrm_project[project_id],ohrm_project[name],"NF",0,1)</f>
        <v>Z210101-TEQMANTRA-ORG</v>
      </c>
      <c r="K2055" t="str">
        <f>_xlfn.XLOOKUP(ohrm_timesheet_item[[#This Row],[activity_id]],ohrm_project_activity[activity_id],ohrm_project_activity[name],"NF",0,1)</f>
        <v>Team Engagement</v>
      </c>
      <c r="L2055" s="5">
        <f>ohrm_timesheet_item[[#This Row],[duration]]/60/60</f>
        <v>0</v>
      </c>
    </row>
    <row r="2056" spans="1:12" x14ac:dyDescent="0.3">
      <c r="A2056">
        <v>428</v>
      </c>
      <c r="C2056">
        <v>2108</v>
      </c>
      <c r="D2056" s="1">
        <v>45026</v>
      </c>
      <c r="E2056">
        <v>7200</v>
      </c>
      <c r="F2056">
        <v>8</v>
      </c>
      <c r="G2056">
        <v>14</v>
      </c>
      <c r="H2056">
        <v>71</v>
      </c>
      <c r="I2056" t="str">
        <f>_xlfn.XLOOKUP(ohrm_timesheet_item[[#This Row],[employee_id]],hs_hr_employee[emp_number],hs_hr_employee[Employee Name],"NF",0,1)</f>
        <v>Amol Jalda</v>
      </c>
      <c r="J2056" t="str">
        <f>_xlfn.XLOOKUP(ohrm_timesheet_item[[#This Row],[project_id]],ohrm_project[project_id],ohrm_project[name],"NF",0,1)</f>
        <v>C230310-P2 [MAGE-P4W-SUPP] (10Mar23-09Mar24)</v>
      </c>
      <c r="K2056" t="str">
        <f>_xlfn.XLOOKUP(ohrm_timesheet_item[[#This Row],[activity_id]],ohrm_project_activity[activity_id],ohrm_project_activity[name],"NF",0,1)</f>
        <v>L1 Support</v>
      </c>
      <c r="L2056" s="5">
        <f>ohrm_timesheet_item[[#This Row],[duration]]/60/60</f>
        <v>2</v>
      </c>
    </row>
    <row r="2057" spans="1:12" x14ac:dyDescent="0.3">
      <c r="A2057">
        <v>428</v>
      </c>
      <c r="C2057">
        <v>2109</v>
      </c>
      <c r="D2057" s="1">
        <v>45027</v>
      </c>
      <c r="E2057">
        <v>7200</v>
      </c>
      <c r="F2057">
        <v>8</v>
      </c>
      <c r="G2057">
        <v>14</v>
      </c>
      <c r="H2057">
        <v>71</v>
      </c>
      <c r="I2057" t="str">
        <f>_xlfn.XLOOKUP(ohrm_timesheet_item[[#This Row],[employee_id]],hs_hr_employee[emp_number],hs_hr_employee[Employee Name],"NF",0,1)</f>
        <v>Amol Jalda</v>
      </c>
      <c r="J2057" t="str">
        <f>_xlfn.XLOOKUP(ohrm_timesheet_item[[#This Row],[project_id]],ohrm_project[project_id],ohrm_project[name],"NF",0,1)</f>
        <v>C230310-P2 [MAGE-P4W-SUPP] (10Mar23-09Mar24)</v>
      </c>
      <c r="K2057" t="str">
        <f>_xlfn.XLOOKUP(ohrm_timesheet_item[[#This Row],[activity_id]],ohrm_project_activity[activity_id],ohrm_project_activity[name],"NF",0,1)</f>
        <v>L1 Support</v>
      </c>
      <c r="L2057" s="5">
        <f>ohrm_timesheet_item[[#This Row],[duration]]/60/60</f>
        <v>2</v>
      </c>
    </row>
    <row r="2058" spans="1:12" x14ac:dyDescent="0.3">
      <c r="A2058">
        <v>428</v>
      </c>
      <c r="C2058">
        <v>2110</v>
      </c>
      <c r="D2058" s="1">
        <v>45028</v>
      </c>
      <c r="E2058">
        <v>7200</v>
      </c>
      <c r="F2058">
        <v>8</v>
      </c>
      <c r="G2058">
        <v>14</v>
      </c>
      <c r="H2058">
        <v>71</v>
      </c>
      <c r="I2058" t="str">
        <f>_xlfn.XLOOKUP(ohrm_timesheet_item[[#This Row],[employee_id]],hs_hr_employee[emp_number],hs_hr_employee[Employee Name],"NF",0,1)</f>
        <v>Amol Jalda</v>
      </c>
      <c r="J2058" t="str">
        <f>_xlfn.XLOOKUP(ohrm_timesheet_item[[#This Row],[project_id]],ohrm_project[project_id],ohrm_project[name],"NF",0,1)</f>
        <v>C230310-P2 [MAGE-P4W-SUPP] (10Mar23-09Mar24)</v>
      </c>
      <c r="K2058" t="str">
        <f>_xlfn.XLOOKUP(ohrm_timesheet_item[[#This Row],[activity_id]],ohrm_project_activity[activity_id],ohrm_project_activity[name],"NF",0,1)</f>
        <v>L1 Support</v>
      </c>
      <c r="L2058" s="5">
        <f>ohrm_timesheet_item[[#This Row],[duration]]/60/60</f>
        <v>2</v>
      </c>
    </row>
    <row r="2059" spans="1:12" x14ac:dyDescent="0.3">
      <c r="A2059">
        <v>428</v>
      </c>
      <c r="C2059">
        <v>2111</v>
      </c>
      <c r="D2059" s="1">
        <v>45029</v>
      </c>
      <c r="E2059">
        <v>7200</v>
      </c>
      <c r="F2059">
        <v>8</v>
      </c>
      <c r="G2059">
        <v>14</v>
      </c>
      <c r="H2059">
        <v>71</v>
      </c>
      <c r="I2059" t="str">
        <f>_xlfn.XLOOKUP(ohrm_timesheet_item[[#This Row],[employee_id]],hs_hr_employee[emp_number],hs_hr_employee[Employee Name],"NF",0,1)</f>
        <v>Amol Jalda</v>
      </c>
      <c r="J2059" t="str">
        <f>_xlfn.XLOOKUP(ohrm_timesheet_item[[#This Row],[project_id]],ohrm_project[project_id],ohrm_project[name],"NF",0,1)</f>
        <v>C230310-P2 [MAGE-P4W-SUPP] (10Mar23-09Mar24)</v>
      </c>
      <c r="K2059" t="str">
        <f>_xlfn.XLOOKUP(ohrm_timesheet_item[[#This Row],[activity_id]],ohrm_project_activity[activity_id],ohrm_project_activity[name],"NF",0,1)</f>
        <v>L1 Support</v>
      </c>
      <c r="L2059" s="5">
        <f>ohrm_timesheet_item[[#This Row],[duration]]/60/60</f>
        <v>2</v>
      </c>
    </row>
    <row r="2060" spans="1:12" x14ac:dyDescent="0.3">
      <c r="A2060">
        <v>428</v>
      </c>
      <c r="C2060">
        <v>2112</v>
      </c>
      <c r="D2060" s="1">
        <v>45030</v>
      </c>
      <c r="E2060">
        <v>7200</v>
      </c>
      <c r="F2060">
        <v>8</v>
      </c>
      <c r="G2060">
        <v>14</v>
      </c>
      <c r="H2060">
        <v>71</v>
      </c>
      <c r="I2060" t="str">
        <f>_xlfn.XLOOKUP(ohrm_timesheet_item[[#This Row],[employee_id]],hs_hr_employee[emp_number],hs_hr_employee[Employee Name],"NF",0,1)</f>
        <v>Amol Jalda</v>
      </c>
      <c r="J2060" t="str">
        <f>_xlfn.XLOOKUP(ohrm_timesheet_item[[#This Row],[project_id]],ohrm_project[project_id],ohrm_project[name],"NF",0,1)</f>
        <v>C230310-P2 [MAGE-P4W-SUPP] (10Mar23-09Mar24)</v>
      </c>
      <c r="K2060" t="str">
        <f>_xlfn.XLOOKUP(ohrm_timesheet_item[[#This Row],[activity_id]],ohrm_project_activity[activity_id],ohrm_project_activity[name],"NF",0,1)</f>
        <v>L1 Support</v>
      </c>
      <c r="L2060" s="5">
        <f>ohrm_timesheet_item[[#This Row],[duration]]/60/60</f>
        <v>2</v>
      </c>
    </row>
    <row r="2061" spans="1:12" x14ac:dyDescent="0.3">
      <c r="A2061">
        <v>428</v>
      </c>
      <c r="C2061">
        <v>2113</v>
      </c>
      <c r="D2061" s="1">
        <v>45031</v>
      </c>
      <c r="E2061">
        <v>0</v>
      </c>
      <c r="F2061">
        <v>8</v>
      </c>
      <c r="G2061">
        <v>14</v>
      </c>
      <c r="H2061">
        <v>71</v>
      </c>
      <c r="I2061" t="str">
        <f>_xlfn.XLOOKUP(ohrm_timesheet_item[[#This Row],[employee_id]],hs_hr_employee[emp_number],hs_hr_employee[Employee Name],"NF",0,1)</f>
        <v>Amol Jalda</v>
      </c>
      <c r="J2061" t="str">
        <f>_xlfn.XLOOKUP(ohrm_timesheet_item[[#This Row],[project_id]],ohrm_project[project_id],ohrm_project[name],"NF",0,1)</f>
        <v>C230310-P2 [MAGE-P4W-SUPP] (10Mar23-09Mar24)</v>
      </c>
      <c r="K2061" t="str">
        <f>_xlfn.XLOOKUP(ohrm_timesheet_item[[#This Row],[activity_id]],ohrm_project_activity[activity_id],ohrm_project_activity[name],"NF",0,1)</f>
        <v>L1 Support</v>
      </c>
      <c r="L2061" s="5">
        <f>ohrm_timesheet_item[[#This Row],[duration]]/60/60</f>
        <v>0</v>
      </c>
    </row>
    <row r="2062" spans="1:12" x14ac:dyDescent="0.3">
      <c r="A2062">
        <v>428</v>
      </c>
      <c r="C2062">
        <v>2114</v>
      </c>
      <c r="D2062" s="1">
        <v>45032</v>
      </c>
      <c r="E2062">
        <v>0</v>
      </c>
      <c r="F2062">
        <v>8</v>
      </c>
      <c r="G2062">
        <v>14</v>
      </c>
      <c r="H2062">
        <v>71</v>
      </c>
      <c r="I2062" t="str">
        <f>_xlfn.XLOOKUP(ohrm_timesheet_item[[#This Row],[employee_id]],hs_hr_employee[emp_number],hs_hr_employee[Employee Name],"NF",0,1)</f>
        <v>Amol Jalda</v>
      </c>
      <c r="J2062" t="str">
        <f>_xlfn.XLOOKUP(ohrm_timesheet_item[[#This Row],[project_id]],ohrm_project[project_id],ohrm_project[name],"NF",0,1)</f>
        <v>C230310-P2 [MAGE-P4W-SUPP] (10Mar23-09Mar24)</v>
      </c>
      <c r="K2062" t="str">
        <f>_xlfn.XLOOKUP(ohrm_timesheet_item[[#This Row],[activity_id]],ohrm_project_activity[activity_id],ohrm_project_activity[name],"NF",0,1)</f>
        <v>L1 Support</v>
      </c>
      <c r="L2062" s="5">
        <f>ohrm_timesheet_item[[#This Row],[duration]]/60/60</f>
        <v>0</v>
      </c>
    </row>
    <row r="2063" spans="1:12" x14ac:dyDescent="0.3">
      <c r="A2063">
        <v>428</v>
      </c>
      <c r="C2063">
        <v>2115</v>
      </c>
      <c r="D2063" s="1">
        <v>45026</v>
      </c>
      <c r="E2063">
        <v>12600</v>
      </c>
      <c r="F2063">
        <v>2</v>
      </c>
      <c r="G2063">
        <v>14</v>
      </c>
      <c r="H2063">
        <v>11</v>
      </c>
      <c r="I2063" t="str">
        <f>_xlfn.XLOOKUP(ohrm_timesheet_item[[#This Row],[employee_id]],hs_hr_employee[emp_number],hs_hr_employee[Employee Name],"NF",0,1)</f>
        <v>Amol Jalda</v>
      </c>
      <c r="J2063" t="str">
        <f>_xlfn.XLOOKUP(ohrm_timesheet_item[[#This Row],[project_id]],ohrm_project[project_id],ohrm_project[name],"NF",0,1)</f>
        <v>Z210101-TEQMANTRA-ORG</v>
      </c>
      <c r="K2063" t="str">
        <f>_xlfn.XLOOKUP(ohrm_timesheet_item[[#This Row],[activity_id]],ohrm_project_activity[activity_id],ohrm_project_activity[name],"NF",0,1)</f>
        <v>Training</v>
      </c>
      <c r="L2063" s="5">
        <f>ohrm_timesheet_item[[#This Row],[duration]]/60/60</f>
        <v>3.5</v>
      </c>
    </row>
    <row r="2064" spans="1:12" x14ac:dyDescent="0.3">
      <c r="A2064">
        <v>428</v>
      </c>
      <c r="C2064">
        <v>2116</v>
      </c>
      <c r="D2064" s="1">
        <v>45027</v>
      </c>
      <c r="E2064">
        <v>12600</v>
      </c>
      <c r="F2064">
        <v>2</v>
      </c>
      <c r="G2064">
        <v>14</v>
      </c>
      <c r="H2064">
        <v>11</v>
      </c>
      <c r="I2064" t="str">
        <f>_xlfn.XLOOKUP(ohrm_timesheet_item[[#This Row],[employee_id]],hs_hr_employee[emp_number],hs_hr_employee[Employee Name],"NF",0,1)</f>
        <v>Amol Jalda</v>
      </c>
      <c r="J2064" t="str">
        <f>_xlfn.XLOOKUP(ohrm_timesheet_item[[#This Row],[project_id]],ohrm_project[project_id],ohrm_project[name],"NF",0,1)</f>
        <v>Z210101-TEQMANTRA-ORG</v>
      </c>
      <c r="K2064" t="str">
        <f>_xlfn.XLOOKUP(ohrm_timesheet_item[[#This Row],[activity_id]],ohrm_project_activity[activity_id],ohrm_project_activity[name],"NF",0,1)</f>
        <v>Training</v>
      </c>
      <c r="L2064" s="5">
        <f>ohrm_timesheet_item[[#This Row],[duration]]/60/60</f>
        <v>3.5</v>
      </c>
    </row>
    <row r="2065" spans="1:12" x14ac:dyDescent="0.3">
      <c r="A2065">
        <v>428</v>
      </c>
      <c r="C2065">
        <v>2117</v>
      </c>
      <c r="D2065" s="1">
        <v>45028</v>
      </c>
      <c r="E2065">
        <v>12600</v>
      </c>
      <c r="F2065">
        <v>2</v>
      </c>
      <c r="G2065">
        <v>14</v>
      </c>
      <c r="H2065">
        <v>11</v>
      </c>
      <c r="I2065" t="str">
        <f>_xlfn.XLOOKUP(ohrm_timesheet_item[[#This Row],[employee_id]],hs_hr_employee[emp_number],hs_hr_employee[Employee Name],"NF",0,1)</f>
        <v>Amol Jalda</v>
      </c>
      <c r="J2065" t="str">
        <f>_xlfn.XLOOKUP(ohrm_timesheet_item[[#This Row],[project_id]],ohrm_project[project_id],ohrm_project[name],"NF",0,1)</f>
        <v>Z210101-TEQMANTRA-ORG</v>
      </c>
      <c r="K2065" t="str">
        <f>_xlfn.XLOOKUP(ohrm_timesheet_item[[#This Row],[activity_id]],ohrm_project_activity[activity_id],ohrm_project_activity[name],"NF",0,1)</f>
        <v>Training</v>
      </c>
      <c r="L2065" s="5">
        <f>ohrm_timesheet_item[[#This Row],[duration]]/60/60</f>
        <v>3.5</v>
      </c>
    </row>
    <row r="2066" spans="1:12" x14ac:dyDescent="0.3">
      <c r="A2066">
        <v>428</v>
      </c>
      <c r="C2066">
        <v>2118</v>
      </c>
      <c r="D2066" s="1">
        <v>45029</v>
      </c>
      <c r="E2066">
        <v>12600</v>
      </c>
      <c r="F2066">
        <v>2</v>
      </c>
      <c r="G2066">
        <v>14</v>
      </c>
      <c r="H2066">
        <v>11</v>
      </c>
      <c r="I2066" t="str">
        <f>_xlfn.XLOOKUP(ohrm_timesheet_item[[#This Row],[employee_id]],hs_hr_employee[emp_number],hs_hr_employee[Employee Name],"NF",0,1)</f>
        <v>Amol Jalda</v>
      </c>
      <c r="J2066" t="str">
        <f>_xlfn.XLOOKUP(ohrm_timesheet_item[[#This Row],[project_id]],ohrm_project[project_id],ohrm_project[name],"NF",0,1)</f>
        <v>Z210101-TEQMANTRA-ORG</v>
      </c>
      <c r="K2066" t="str">
        <f>_xlfn.XLOOKUP(ohrm_timesheet_item[[#This Row],[activity_id]],ohrm_project_activity[activity_id],ohrm_project_activity[name],"NF",0,1)</f>
        <v>Training</v>
      </c>
      <c r="L2066" s="5">
        <f>ohrm_timesheet_item[[#This Row],[duration]]/60/60</f>
        <v>3.5</v>
      </c>
    </row>
    <row r="2067" spans="1:12" x14ac:dyDescent="0.3">
      <c r="A2067">
        <v>428</v>
      </c>
      <c r="C2067">
        <v>2119</v>
      </c>
      <c r="D2067" s="1">
        <v>45030</v>
      </c>
      <c r="E2067">
        <v>12600</v>
      </c>
      <c r="F2067">
        <v>2</v>
      </c>
      <c r="G2067">
        <v>14</v>
      </c>
      <c r="H2067">
        <v>11</v>
      </c>
      <c r="I2067" t="str">
        <f>_xlfn.XLOOKUP(ohrm_timesheet_item[[#This Row],[employee_id]],hs_hr_employee[emp_number],hs_hr_employee[Employee Name],"NF",0,1)</f>
        <v>Amol Jalda</v>
      </c>
      <c r="J2067" t="str">
        <f>_xlfn.XLOOKUP(ohrm_timesheet_item[[#This Row],[project_id]],ohrm_project[project_id],ohrm_project[name],"NF",0,1)</f>
        <v>Z210101-TEQMANTRA-ORG</v>
      </c>
      <c r="K2067" t="str">
        <f>_xlfn.XLOOKUP(ohrm_timesheet_item[[#This Row],[activity_id]],ohrm_project_activity[activity_id],ohrm_project_activity[name],"NF",0,1)</f>
        <v>Training</v>
      </c>
      <c r="L2067" s="5">
        <f>ohrm_timesheet_item[[#This Row],[duration]]/60/60</f>
        <v>3.5</v>
      </c>
    </row>
    <row r="2068" spans="1:12" x14ac:dyDescent="0.3">
      <c r="A2068">
        <v>428</v>
      </c>
      <c r="C2068">
        <v>2120</v>
      </c>
      <c r="D2068" s="1">
        <v>45032</v>
      </c>
      <c r="E2068">
        <v>0</v>
      </c>
      <c r="F2068">
        <v>2</v>
      </c>
      <c r="G2068">
        <v>14</v>
      </c>
      <c r="H2068">
        <v>11</v>
      </c>
      <c r="I2068" t="str">
        <f>_xlfn.XLOOKUP(ohrm_timesheet_item[[#This Row],[employee_id]],hs_hr_employee[emp_number],hs_hr_employee[Employee Name],"NF",0,1)</f>
        <v>Amol Jalda</v>
      </c>
      <c r="J2068" t="str">
        <f>_xlfn.XLOOKUP(ohrm_timesheet_item[[#This Row],[project_id]],ohrm_project[project_id],ohrm_project[name],"NF",0,1)</f>
        <v>Z210101-TEQMANTRA-ORG</v>
      </c>
      <c r="K2068" t="str">
        <f>_xlfn.XLOOKUP(ohrm_timesheet_item[[#This Row],[activity_id]],ohrm_project_activity[activity_id],ohrm_project_activity[name],"NF",0,1)</f>
        <v>Training</v>
      </c>
      <c r="L2068" s="5">
        <f>ohrm_timesheet_item[[#This Row],[duration]]/60/60</f>
        <v>0</v>
      </c>
    </row>
    <row r="2069" spans="1:12" x14ac:dyDescent="0.3">
      <c r="A2069">
        <v>428</v>
      </c>
      <c r="C2069">
        <v>2121</v>
      </c>
      <c r="D2069" s="1">
        <v>45031</v>
      </c>
      <c r="E2069">
        <v>0</v>
      </c>
      <c r="F2069">
        <v>2</v>
      </c>
      <c r="G2069">
        <v>14</v>
      </c>
      <c r="H2069">
        <v>11</v>
      </c>
      <c r="I2069" t="str">
        <f>_xlfn.XLOOKUP(ohrm_timesheet_item[[#This Row],[employee_id]],hs_hr_employee[emp_number],hs_hr_employee[Employee Name],"NF",0,1)</f>
        <v>Amol Jalda</v>
      </c>
      <c r="J2069" t="str">
        <f>_xlfn.XLOOKUP(ohrm_timesheet_item[[#This Row],[project_id]],ohrm_project[project_id],ohrm_project[name],"NF",0,1)</f>
        <v>Z210101-TEQMANTRA-ORG</v>
      </c>
      <c r="K2069" t="str">
        <f>_xlfn.XLOOKUP(ohrm_timesheet_item[[#This Row],[activity_id]],ohrm_project_activity[activity_id],ohrm_project_activity[name],"NF",0,1)</f>
        <v>Training</v>
      </c>
      <c r="L2069" s="5">
        <f>ohrm_timesheet_item[[#This Row],[duration]]/60/60</f>
        <v>0</v>
      </c>
    </row>
    <row r="2070" spans="1:12" x14ac:dyDescent="0.3">
      <c r="A2070">
        <v>431</v>
      </c>
      <c r="C2070">
        <v>2122</v>
      </c>
      <c r="D2070" s="1">
        <v>45033</v>
      </c>
      <c r="E2070">
        <v>12600</v>
      </c>
      <c r="F2070">
        <v>2</v>
      </c>
      <c r="G2070">
        <v>14</v>
      </c>
      <c r="H2070">
        <v>11</v>
      </c>
      <c r="I2070" t="str">
        <f>_xlfn.XLOOKUP(ohrm_timesheet_item[[#This Row],[employee_id]],hs_hr_employee[emp_number],hs_hr_employee[Employee Name],"NF",0,1)</f>
        <v>Amol Jalda</v>
      </c>
      <c r="J2070" t="str">
        <f>_xlfn.XLOOKUP(ohrm_timesheet_item[[#This Row],[project_id]],ohrm_project[project_id],ohrm_project[name],"NF",0,1)</f>
        <v>Z210101-TEQMANTRA-ORG</v>
      </c>
      <c r="K2070" t="str">
        <f>_xlfn.XLOOKUP(ohrm_timesheet_item[[#This Row],[activity_id]],ohrm_project_activity[activity_id],ohrm_project_activity[name],"NF",0,1)</f>
        <v>Training</v>
      </c>
      <c r="L2070" s="5">
        <f>ohrm_timesheet_item[[#This Row],[duration]]/60/60</f>
        <v>3.5</v>
      </c>
    </row>
    <row r="2071" spans="1:12" x14ac:dyDescent="0.3">
      <c r="A2071">
        <v>431</v>
      </c>
      <c r="C2071">
        <v>2123</v>
      </c>
      <c r="D2071" s="1">
        <v>45034</v>
      </c>
      <c r="E2071">
        <v>12600</v>
      </c>
      <c r="F2071">
        <v>2</v>
      </c>
      <c r="G2071">
        <v>14</v>
      </c>
      <c r="H2071">
        <v>11</v>
      </c>
      <c r="I2071" t="str">
        <f>_xlfn.XLOOKUP(ohrm_timesheet_item[[#This Row],[employee_id]],hs_hr_employee[emp_number],hs_hr_employee[Employee Name],"NF",0,1)</f>
        <v>Amol Jalda</v>
      </c>
      <c r="J2071" t="str">
        <f>_xlfn.XLOOKUP(ohrm_timesheet_item[[#This Row],[project_id]],ohrm_project[project_id],ohrm_project[name],"NF",0,1)</f>
        <v>Z210101-TEQMANTRA-ORG</v>
      </c>
      <c r="K2071" t="str">
        <f>_xlfn.XLOOKUP(ohrm_timesheet_item[[#This Row],[activity_id]],ohrm_project_activity[activity_id],ohrm_project_activity[name],"NF",0,1)</f>
        <v>Training</v>
      </c>
      <c r="L2071" s="5">
        <f>ohrm_timesheet_item[[#This Row],[duration]]/60/60</f>
        <v>3.5</v>
      </c>
    </row>
    <row r="2072" spans="1:12" x14ac:dyDescent="0.3">
      <c r="A2072">
        <v>431</v>
      </c>
      <c r="C2072">
        <v>2124</v>
      </c>
      <c r="D2072" s="1">
        <v>45035</v>
      </c>
      <c r="E2072">
        <v>12600</v>
      </c>
      <c r="F2072">
        <v>2</v>
      </c>
      <c r="G2072">
        <v>14</v>
      </c>
      <c r="H2072">
        <v>11</v>
      </c>
      <c r="I2072" t="str">
        <f>_xlfn.XLOOKUP(ohrm_timesheet_item[[#This Row],[employee_id]],hs_hr_employee[emp_number],hs_hr_employee[Employee Name],"NF",0,1)</f>
        <v>Amol Jalda</v>
      </c>
      <c r="J2072" t="str">
        <f>_xlfn.XLOOKUP(ohrm_timesheet_item[[#This Row],[project_id]],ohrm_project[project_id],ohrm_project[name],"NF",0,1)</f>
        <v>Z210101-TEQMANTRA-ORG</v>
      </c>
      <c r="K2072" t="str">
        <f>_xlfn.XLOOKUP(ohrm_timesheet_item[[#This Row],[activity_id]],ohrm_project_activity[activity_id],ohrm_project_activity[name],"NF",0,1)</f>
        <v>Training</v>
      </c>
      <c r="L2072" s="5">
        <f>ohrm_timesheet_item[[#This Row],[duration]]/60/60</f>
        <v>3.5</v>
      </c>
    </row>
    <row r="2073" spans="1:12" x14ac:dyDescent="0.3">
      <c r="A2073">
        <v>431</v>
      </c>
      <c r="C2073">
        <v>2125</v>
      </c>
      <c r="D2073" s="1">
        <v>45036</v>
      </c>
      <c r="E2073">
        <v>12600</v>
      </c>
      <c r="F2073">
        <v>2</v>
      </c>
      <c r="G2073">
        <v>14</v>
      </c>
      <c r="H2073">
        <v>11</v>
      </c>
      <c r="I2073" t="str">
        <f>_xlfn.XLOOKUP(ohrm_timesheet_item[[#This Row],[employee_id]],hs_hr_employee[emp_number],hs_hr_employee[Employee Name],"NF",0,1)</f>
        <v>Amol Jalda</v>
      </c>
      <c r="J2073" t="str">
        <f>_xlfn.XLOOKUP(ohrm_timesheet_item[[#This Row],[project_id]],ohrm_project[project_id],ohrm_project[name],"NF",0,1)</f>
        <v>Z210101-TEQMANTRA-ORG</v>
      </c>
      <c r="K2073" t="str">
        <f>_xlfn.XLOOKUP(ohrm_timesheet_item[[#This Row],[activity_id]],ohrm_project_activity[activity_id],ohrm_project_activity[name],"NF",0,1)</f>
        <v>Training</v>
      </c>
      <c r="L2073" s="5">
        <f>ohrm_timesheet_item[[#This Row],[duration]]/60/60</f>
        <v>3.5</v>
      </c>
    </row>
    <row r="2074" spans="1:12" x14ac:dyDescent="0.3">
      <c r="A2074">
        <v>431</v>
      </c>
      <c r="C2074">
        <v>2126</v>
      </c>
      <c r="D2074" s="1">
        <v>45037</v>
      </c>
      <c r="E2074">
        <v>12600</v>
      </c>
      <c r="F2074">
        <v>2</v>
      </c>
      <c r="G2074">
        <v>14</v>
      </c>
      <c r="H2074">
        <v>11</v>
      </c>
      <c r="I2074" t="str">
        <f>_xlfn.XLOOKUP(ohrm_timesheet_item[[#This Row],[employee_id]],hs_hr_employee[emp_number],hs_hr_employee[Employee Name],"NF",0,1)</f>
        <v>Amol Jalda</v>
      </c>
      <c r="J2074" t="str">
        <f>_xlfn.XLOOKUP(ohrm_timesheet_item[[#This Row],[project_id]],ohrm_project[project_id],ohrm_project[name],"NF",0,1)</f>
        <v>Z210101-TEQMANTRA-ORG</v>
      </c>
      <c r="K2074" t="str">
        <f>_xlfn.XLOOKUP(ohrm_timesheet_item[[#This Row],[activity_id]],ohrm_project_activity[activity_id],ohrm_project_activity[name],"NF",0,1)</f>
        <v>Training</v>
      </c>
      <c r="L2074" s="5">
        <f>ohrm_timesheet_item[[#This Row],[duration]]/60/60</f>
        <v>3.5</v>
      </c>
    </row>
    <row r="2075" spans="1:12" x14ac:dyDescent="0.3">
      <c r="A2075">
        <v>431</v>
      </c>
      <c r="C2075">
        <v>2127</v>
      </c>
      <c r="D2075" s="1">
        <v>45038</v>
      </c>
      <c r="E2075">
        <v>0</v>
      </c>
      <c r="F2075">
        <v>2</v>
      </c>
      <c r="G2075">
        <v>14</v>
      </c>
      <c r="H2075">
        <v>11</v>
      </c>
      <c r="I2075" t="str">
        <f>_xlfn.XLOOKUP(ohrm_timesheet_item[[#This Row],[employee_id]],hs_hr_employee[emp_number],hs_hr_employee[Employee Name],"NF",0,1)</f>
        <v>Amol Jalda</v>
      </c>
      <c r="J2075" t="str">
        <f>_xlfn.XLOOKUP(ohrm_timesheet_item[[#This Row],[project_id]],ohrm_project[project_id],ohrm_project[name],"NF",0,1)</f>
        <v>Z210101-TEQMANTRA-ORG</v>
      </c>
      <c r="K2075" t="str">
        <f>_xlfn.XLOOKUP(ohrm_timesheet_item[[#This Row],[activity_id]],ohrm_project_activity[activity_id],ohrm_project_activity[name],"NF",0,1)</f>
        <v>Training</v>
      </c>
      <c r="L2075" s="5">
        <f>ohrm_timesheet_item[[#This Row],[duration]]/60/60</f>
        <v>0</v>
      </c>
    </row>
    <row r="2076" spans="1:12" x14ac:dyDescent="0.3">
      <c r="A2076">
        <v>431</v>
      </c>
      <c r="C2076">
        <v>2128</v>
      </c>
      <c r="D2076" s="1">
        <v>45039</v>
      </c>
      <c r="E2076">
        <v>0</v>
      </c>
      <c r="F2076">
        <v>2</v>
      </c>
      <c r="G2076">
        <v>14</v>
      </c>
      <c r="H2076">
        <v>11</v>
      </c>
      <c r="I2076" t="str">
        <f>_xlfn.XLOOKUP(ohrm_timesheet_item[[#This Row],[employee_id]],hs_hr_employee[emp_number],hs_hr_employee[Employee Name],"NF",0,1)</f>
        <v>Amol Jalda</v>
      </c>
      <c r="J2076" t="str">
        <f>_xlfn.XLOOKUP(ohrm_timesheet_item[[#This Row],[project_id]],ohrm_project[project_id],ohrm_project[name],"NF",0,1)</f>
        <v>Z210101-TEQMANTRA-ORG</v>
      </c>
      <c r="K2076" t="str">
        <f>_xlfn.XLOOKUP(ohrm_timesheet_item[[#This Row],[activity_id]],ohrm_project_activity[activity_id],ohrm_project_activity[name],"NF",0,1)</f>
        <v>Training</v>
      </c>
      <c r="L2076" s="5">
        <f>ohrm_timesheet_item[[#This Row],[duration]]/60/60</f>
        <v>0</v>
      </c>
    </row>
    <row r="2077" spans="1:12" x14ac:dyDescent="0.3">
      <c r="A2077">
        <v>431</v>
      </c>
      <c r="C2077">
        <v>2129</v>
      </c>
      <c r="D2077" s="1">
        <v>45033</v>
      </c>
      <c r="E2077">
        <v>7200</v>
      </c>
      <c r="F2077">
        <v>8</v>
      </c>
      <c r="G2077">
        <v>14</v>
      </c>
      <c r="H2077">
        <v>71</v>
      </c>
      <c r="I2077" t="str">
        <f>_xlfn.XLOOKUP(ohrm_timesheet_item[[#This Row],[employee_id]],hs_hr_employee[emp_number],hs_hr_employee[Employee Name],"NF",0,1)</f>
        <v>Amol Jalda</v>
      </c>
      <c r="J2077" t="str">
        <f>_xlfn.XLOOKUP(ohrm_timesheet_item[[#This Row],[project_id]],ohrm_project[project_id],ohrm_project[name],"NF",0,1)</f>
        <v>C230310-P2 [MAGE-P4W-SUPP] (10Mar23-09Mar24)</v>
      </c>
      <c r="K2077" t="str">
        <f>_xlfn.XLOOKUP(ohrm_timesheet_item[[#This Row],[activity_id]],ohrm_project_activity[activity_id],ohrm_project_activity[name],"NF",0,1)</f>
        <v>L1 Support</v>
      </c>
      <c r="L2077" s="5">
        <f>ohrm_timesheet_item[[#This Row],[duration]]/60/60</f>
        <v>2</v>
      </c>
    </row>
    <row r="2078" spans="1:12" x14ac:dyDescent="0.3">
      <c r="A2078">
        <v>431</v>
      </c>
      <c r="C2078">
        <v>2130</v>
      </c>
      <c r="D2078" s="1">
        <v>45034</v>
      </c>
      <c r="E2078">
        <v>7200</v>
      </c>
      <c r="F2078">
        <v>8</v>
      </c>
      <c r="G2078">
        <v>14</v>
      </c>
      <c r="H2078">
        <v>71</v>
      </c>
      <c r="I2078" t="str">
        <f>_xlfn.XLOOKUP(ohrm_timesheet_item[[#This Row],[employee_id]],hs_hr_employee[emp_number],hs_hr_employee[Employee Name],"NF",0,1)</f>
        <v>Amol Jalda</v>
      </c>
      <c r="J2078" t="str">
        <f>_xlfn.XLOOKUP(ohrm_timesheet_item[[#This Row],[project_id]],ohrm_project[project_id],ohrm_project[name],"NF",0,1)</f>
        <v>C230310-P2 [MAGE-P4W-SUPP] (10Mar23-09Mar24)</v>
      </c>
      <c r="K2078" t="str">
        <f>_xlfn.XLOOKUP(ohrm_timesheet_item[[#This Row],[activity_id]],ohrm_project_activity[activity_id],ohrm_project_activity[name],"NF",0,1)</f>
        <v>L1 Support</v>
      </c>
      <c r="L2078" s="5">
        <f>ohrm_timesheet_item[[#This Row],[duration]]/60/60</f>
        <v>2</v>
      </c>
    </row>
    <row r="2079" spans="1:12" x14ac:dyDescent="0.3">
      <c r="A2079">
        <v>431</v>
      </c>
      <c r="C2079">
        <v>2131</v>
      </c>
      <c r="D2079" s="1">
        <v>45035</v>
      </c>
      <c r="E2079">
        <v>7200</v>
      </c>
      <c r="F2079">
        <v>8</v>
      </c>
      <c r="G2079">
        <v>14</v>
      </c>
      <c r="H2079">
        <v>71</v>
      </c>
      <c r="I2079" t="str">
        <f>_xlfn.XLOOKUP(ohrm_timesheet_item[[#This Row],[employee_id]],hs_hr_employee[emp_number],hs_hr_employee[Employee Name],"NF",0,1)</f>
        <v>Amol Jalda</v>
      </c>
      <c r="J2079" t="str">
        <f>_xlfn.XLOOKUP(ohrm_timesheet_item[[#This Row],[project_id]],ohrm_project[project_id],ohrm_project[name],"NF",0,1)</f>
        <v>C230310-P2 [MAGE-P4W-SUPP] (10Mar23-09Mar24)</v>
      </c>
      <c r="K2079" t="str">
        <f>_xlfn.XLOOKUP(ohrm_timesheet_item[[#This Row],[activity_id]],ohrm_project_activity[activity_id],ohrm_project_activity[name],"NF",0,1)</f>
        <v>L1 Support</v>
      </c>
      <c r="L2079" s="5">
        <f>ohrm_timesheet_item[[#This Row],[duration]]/60/60</f>
        <v>2</v>
      </c>
    </row>
    <row r="2080" spans="1:12" x14ac:dyDescent="0.3">
      <c r="A2080">
        <v>431</v>
      </c>
      <c r="C2080">
        <v>2132</v>
      </c>
      <c r="D2080" s="1">
        <v>45036</v>
      </c>
      <c r="E2080">
        <v>7200</v>
      </c>
      <c r="F2080">
        <v>8</v>
      </c>
      <c r="G2080">
        <v>14</v>
      </c>
      <c r="H2080">
        <v>71</v>
      </c>
      <c r="I2080" t="str">
        <f>_xlfn.XLOOKUP(ohrm_timesheet_item[[#This Row],[employee_id]],hs_hr_employee[emp_number],hs_hr_employee[Employee Name],"NF",0,1)</f>
        <v>Amol Jalda</v>
      </c>
      <c r="J2080" t="str">
        <f>_xlfn.XLOOKUP(ohrm_timesheet_item[[#This Row],[project_id]],ohrm_project[project_id],ohrm_project[name],"NF",0,1)</f>
        <v>C230310-P2 [MAGE-P4W-SUPP] (10Mar23-09Mar24)</v>
      </c>
      <c r="K2080" t="str">
        <f>_xlfn.XLOOKUP(ohrm_timesheet_item[[#This Row],[activity_id]],ohrm_project_activity[activity_id],ohrm_project_activity[name],"NF",0,1)</f>
        <v>L1 Support</v>
      </c>
      <c r="L2080" s="5">
        <f>ohrm_timesheet_item[[#This Row],[duration]]/60/60</f>
        <v>2</v>
      </c>
    </row>
    <row r="2081" spans="1:12" x14ac:dyDescent="0.3">
      <c r="A2081">
        <v>431</v>
      </c>
      <c r="C2081">
        <v>2133</v>
      </c>
      <c r="D2081" s="1">
        <v>45037</v>
      </c>
      <c r="E2081">
        <v>7200</v>
      </c>
      <c r="F2081">
        <v>8</v>
      </c>
      <c r="G2081">
        <v>14</v>
      </c>
      <c r="H2081">
        <v>71</v>
      </c>
      <c r="I2081" t="str">
        <f>_xlfn.XLOOKUP(ohrm_timesheet_item[[#This Row],[employee_id]],hs_hr_employee[emp_number],hs_hr_employee[Employee Name],"NF",0,1)</f>
        <v>Amol Jalda</v>
      </c>
      <c r="J2081" t="str">
        <f>_xlfn.XLOOKUP(ohrm_timesheet_item[[#This Row],[project_id]],ohrm_project[project_id],ohrm_project[name],"NF",0,1)</f>
        <v>C230310-P2 [MAGE-P4W-SUPP] (10Mar23-09Mar24)</v>
      </c>
      <c r="K2081" t="str">
        <f>_xlfn.XLOOKUP(ohrm_timesheet_item[[#This Row],[activity_id]],ohrm_project_activity[activity_id],ohrm_project_activity[name],"NF",0,1)</f>
        <v>L1 Support</v>
      </c>
      <c r="L2081" s="5">
        <f>ohrm_timesheet_item[[#This Row],[duration]]/60/60</f>
        <v>2</v>
      </c>
    </row>
    <row r="2082" spans="1:12" x14ac:dyDescent="0.3">
      <c r="A2082">
        <v>431</v>
      </c>
      <c r="C2082">
        <v>2134</v>
      </c>
      <c r="D2082" s="1">
        <v>45038</v>
      </c>
      <c r="E2082">
        <v>0</v>
      </c>
      <c r="F2082">
        <v>8</v>
      </c>
      <c r="G2082">
        <v>14</v>
      </c>
      <c r="H2082">
        <v>71</v>
      </c>
      <c r="I2082" t="str">
        <f>_xlfn.XLOOKUP(ohrm_timesheet_item[[#This Row],[employee_id]],hs_hr_employee[emp_number],hs_hr_employee[Employee Name],"NF",0,1)</f>
        <v>Amol Jalda</v>
      </c>
      <c r="J2082" t="str">
        <f>_xlfn.XLOOKUP(ohrm_timesheet_item[[#This Row],[project_id]],ohrm_project[project_id],ohrm_project[name],"NF",0,1)</f>
        <v>C230310-P2 [MAGE-P4W-SUPP] (10Mar23-09Mar24)</v>
      </c>
      <c r="K2082" t="str">
        <f>_xlfn.XLOOKUP(ohrm_timesheet_item[[#This Row],[activity_id]],ohrm_project_activity[activity_id],ohrm_project_activity[name],"NF",0,1)</f>
        <v>L1 Support</v>
      </c>
      <c r="L2082" s="5">
        <f>ohrm_timesheet_item[[#This Row],[duration]]/60/60</f>
        <v>0</v>
      </c>
    </row>
    <row r="2083" spans="1:12" x14ac:dyDescent="0.3">
      <c r="A2083">
        <v>431</v>
      </c>
      <c r="C2083">
        <v>2135</v>
      </c>
      <c r="D2083" s="1">
        <v>45039</v>
      </c>
      <c r="E2083">
        <v>0</v>
      </c>
      <c r="F2083">
        <v>8</v>
      </c>
      <c r="G2083">
        <v>14</v>
      </c>
      <c r="H2083">
        <v>71</v>
      </c>
      <c r="I2083" t="str">
        <f>_xlfn.XLOOKUP(ohrm_timesheet_item[[#This Row],[employee_id]],hs_hr_employee[emp_number],hs_hr_employee[Employee Name],"NF",0,1)</f>
        <v>Amol Jalda</v>
      </c>
      <c r="J2083" t="str">
        <f>_xlfn.XLOOKUP(ohrm_timesheet_item[[#This Row],[project_id]],ohrm_project[project_id],ohrm_project[name],"NF",0,1)</f>
        <v>C230310-P2 [MAGE-P4W-SUPP] (10Mar23-09Mar24)</v>
      </c>
      <c r="K2083" t="str">
        <f>_xlfn.XLOOKUP(ohrm_timesheet_item[[#This Row],[activity_id]],ohrm_project_activity[activity_id],ohrm_project_activity[name],"NF",0,1)</f>
        <v>L1 Support</v>
      </c>
      <c r="L2083" s="5">
        <f>ohrm_timesheet_item[[#This Row],[duration]]/60/60</f>
        <v>0</v>
      </c>
    </row>
    <row r="2084" spans="1:12" x14ac:dyDescent="0.3">
      <c r="A2084">
        <v>431</v>
      </c>
      <c r="C2084">
        <v>2136</v>
      </c>
      <c r="D2084" s="1">
        <v>45033</v>
      </c>
      <c r="E2084">
        <v>12600</v>
      </c>
      <c r="F2084">
        <v>2</v>
      </c>
      <c r="G2084">
        <v>14</v>
      </c>
      <c r="H2084">
        <v>14</v>
      </c>
      <c r="I2084" t="str">
        <f>_xlfn.XLOOKUP(ohrm_timesheet_item[[#This Row],[employee_id]],hs_hr_employee[emp_number],hs_hr_employee[Employee Name],"NF",0,1)</f>
        <v>Amol Jalda</v>
      </c>
      <c r="J2084" t="str">
        <f>_xlfn.XLOOKUP(ohrm_timesheet_item[[#This Row],[project_id]],ohrm_project[project_id],ohrm_project[name],"NF",0,1)</f>
        <v>Z210101-TEQMANTRA-ORG</v>
      </c>
      <c r="K2084" t="str">
        <f>_xlfn.XLOOKUP(ohrm_timesheet_item[[#This Row],[activity_id]],ohrm_project_activity[activity_id],ohrm_project_activity[name],"NF",0,1)</f>
        <v>Team Engagement</v>
      </c>
      <c r="L2084" s="5">
        <f>ohrm_timesheet_item[[#This Row],[duration]]/60/60</f>
        <v>3.5</v>
      </c>
    </row>
    <row r="2085" spans="1:12" x14ac:dyDescent="0.3">
      <c r="A2085">
        <v>431</v>
      </c>
      <c r="C2085">
        <v>2137</v>
      </c>
      <c r="D2085" s="1">
        <v>45034</v>
      </c>
      <c r="E2085">
        <v>12600</v>
      </c>
      <c r="F2085">
        <v>2</v>
      </c>
      <c r="G2085">
        <v>14</v>
      </c>
      <c r="H2085">
        <v>14</v>
      </c>
      <c r="I2085" t="str">
        <f>_xlfn.XLOOKUP(ohrm_timesheet_item[[#This Row],[employee_id]],hs_hr_employee[emp_number],hs_hr_employee[Employee Name],"NF",0,1)</f>
        <v>Amol Jalda</v>
      </c>
      <c r="J2085" t="str">
        <f>_xlfn.XLOOKUP(ohrm_timesheet_item[[#This Row],[project_id]],ohrm_project[project_id],ohrm_project[name],"NF",0,1)</f>
        <v>Z210101-TEQMANTRA-ORG</v>
      </c>
      <c r="K2085" t="str">
        <f>_xlfn.XLOOKUP(ohrm_timesheet_item[[#This Row],[activity_id]],ohrm_project_activity[activity_id],ohrm_project_activity[name],"NF",0,1)</f>
        <v>Team Engagement</v>
      </c>
      <c r="L2085" s="5">
        <f>ohrm_timesheet_item[[#This Row],[duration]]/60/60</f>
        <v>3.5</v>
      </c>
    </row>
    <row r="2086" spans="1:12" x14ac:dyDescent="0.3">
      <c r="A2086">
        <v>431</v>
      </c>
      <c r="C2086">
        <v>2138</v>
      </c>
      <c r="D2086" s="1">
        <v>45035</v>
      </c>
      <c r="E2086">
        <v>12600</v>
      </c>
      <c r="F2086">
        <v>2</v>
      </c>
      <c r="G2086">
        <v>14</v>
      </c>
      <c r="H2086">
        <v>14</v>
      </c>
      <c r="I2086" t="str">
        <f>_xlfn.XLOOKUP(ohrm_timesheet_item[[#This Row],[employee_id]],hs_hr_employee[emp_number],hs_hr_employee[Employee Name],"NF",0,1)</f>
        <v>Amol Jalda</v>
      </c>
      <c r="J2086" t="str">
        <f>_xlfn.XLOOKUP(ohrm_timesheet_item[[#This Row],[project_id]],ohrm_project[project_id],ohrm_project[name],"NF",0,1)</f>
        <v>Z210101-TEQMANTRA-ORG</v>
      </c>
      <c r="K2086" t="str">
        <f>_xlfn.XLOOKUP(ohrm_timesheet_item[[#This Row],[activity_id]],ohrm_project_activity[activity_id],ohrm_project_activity[name],"NF",0,1)</f>
        <v>Team Engagement</v>
      </c>
      <c r="L2086" s="5">
        <f>ohrm_timesheet_item[[#This Row],[duration]]/60/60</f>
        <v>3.5</v>
      </c>
    </row>
    <row r="2087" spans="1:12" x14ac:dyDescent="0.3">
      <c r="A2087">
        <v>431</v>
      </c>
      <c r="C2087">
        <v>2139</v>
      </c>
      <c r="D2087" s="1">
        <v>45036</v>
      </c>
      <c r="E2087">
        <v>12600</v>
      </c>
      <c r="F2087">
        <v>2</v>
      </c>
      <c r="G2087">
        <v>14</v>
      </c>
      <c r="H2087">
        <v>14</v>
      </c>
      <c r="I2087" t="str">
        <f>_xlfn.XLOOKUP(ohrm_timesheet_item[[#This Row],[employee_id]],hs_hr_employee[emp_number],hs_hr_employee[Employee Name],"NF",0,1)</f>
        <v>Amol Jalda</v>
      </c>
      <c r="J2087" t="str">
        <f>_xlfn.XLOOKUP(ohrm_timesheet_item[[#This Row],[project_id]],ohrm_project[project_id],ohrm_project[name],"NF",0,1)</f>
        <v>Z210101-TEQMANTRA-ORG</v>
      </c>
      <c r="K2087" t="str">
        <f>_xlfn.XLOOKUP(ohrm_timesheet_item[[#This Row],[activity_id]],ohrm_project_activity[activity_id],ohrm_project_activity[name],"NF",0,1)</f>
        <v>Team Engagement</v>
      </c>
      <c r="L2087" s="5">
        <f>ohrm_timesheet_item[[#This Row],[duration]]/60/60</f>
        <v>3.5</v>
      </c>
    </row>
    <row r="2088" spans="1:12" x14ac:dyDescent="0.3">
      <c r="A2088">
        <v>431</v>
      </c>
      <c r="C2088">
        <v>2140</v>
      </c>
      <c r="D2088" s="1">
        <v>45037</v>
      </c>
      <c r="E2088">
        <v>12600</v>
      </c>
      <c r="F2088">
        <v>2</v>
      </c>
      <c r="G2088">
        <v>14</v>
      </c>
      <c r="H2088">
        <v>14</v>
      </c>
      <c r="I2088" t="str">
        <f>_xlfn.XLOOKUP(ohrm_timesheet_item[[#This Row],[employee_id]],hs_hr_employee[emp_number],hs_hr_employee[Employee Name],"NF",0,1)</f>
        <v>Amol Jalda</v>
      </c>
      <c r="J2088" t="str">
        <f>_xlfn.XLOOKUP(ohrm_timesheet_item[[#This Row],[project_id]],ohrm_project[project_id],ohrm_project[name],"NF",0,1)</f>
        <v>Z210101-TEQMANTRA-ORG</v>
      </c>
      <c r="K2088" t="str">
        <f>_xlfn.XLOOKUP(ohrm_timesheet_item[[#This Row],[activity_id]],ohrm_project_activity[activity_id],ohrm_project_activity[name],"NF",0,1)</f>
        <v>Team Engagement</v>
      </c>
      <c r="L2088" s="5">
        <f>ohrm_timesheet_item[[#This Row],[duration]]/60/60</f>
        <v>3.5</v>
      </c>
    </row>
    <row r="2089" spans="1:12" x14ac:dyDescent="0.3">
      <c r="A2089">
        <v>431</v>
      </c>
      <c r="C2089">
        <v>2141</v>
      </c>
      <c r="D2089" s="1">
        <v>45038</v>
      </c>
      <c r="E2089">
        <v>0</v>
      </c>
      <c r="F2089">
        <v>2</v>
      </c>
      <c r="G2089">
        <v>14</v>
      </c>
      <c r="H2089">
        <v>14</v>
      </c>
      <c r="I2089" t="str">
        <f>_xlfn.XLOOKUP(ohrm_timesheet_item[[#This Row],[employee_id]],hs_hr_employee[emp_number],hs_hr_employee[Employee Name],"NF",0,1)</f>
        <v>Amol Jalda</v>
      </c>
      <c r="J2089" t="str">
        <f>_xlfn.XLOOKUP(ohrm_timesheet_item[[#This Row],[project_id]],ohrm_project[project_id],ohrm_project[name],"NF",0,1)</f>
        <v>Z210101-TEQMANTRA-ORG</v>
      </c>
      <c r="K2089" t="str">
        <f>_xlfn.XLOOKUP(ohrm_timesheet_item[[#This Row],[activity_id]],ohrm_project_activity[activity_id],ohrm_project_activity[name],"NF",0,1)</f>
        <v>Team Engagement</v>
      </c>
      <c r="L2089" s="5">
        <f>ohrm_timesheet_item[[#This Row],[duration]]/60/60</f>
        <v>0</v>
      </c>
    </row>
    <row r="2090" spans="1:12" x14ac:dyDescent="0.3">
      <c r="A2090">
        <v>431</v>
      </c>
      <c r="C2090">
        <v>2142</v>
      </c>
      <c r="D2090" s="1">
        <v>45039</v>
      </c>
      <c r="E2090">
        <v>0</v>
      </c>
      <c r="F2090">
        <v>2</v>
      </c>
      <c r="G2090">
        <v>14</v>
      </c>
      <c r="H2090">
        <v>14</v>
      </c>
      <c r="I2090" t="str">
        <f>_xlfn.XLOOKUP(ohrm_timesheet_item[[#This Row],[employee_id]],hs_hr_employee[emp_number],hs_hr_employee[Employee Name],"NF",0,1)</f>
        <v>Amol Jalda</v>
      </c>
      <c r="J2090" t="str">
        <f>_xlfn.XLOOKUP(ohrm_timesheet_item[[#This Row],[project_id]],ohrm_project[project_id],ohrm_project[name],"NF",0,1)</f>
        <v>Z210101-TEQMANTRA-ORG</v>
      </c>
      <c r="K2090" t="str">
        <f>_xlfn.XLOOKUP(ohrm_timesheet_item[[#This Row],[activity_id]],ohrm_project_activity[activity_id],ohrm_project_activity[name],"NF",0,1)</f>
        <v>Team Engagement</v>
      </c>
      <c r="L2090" s="5">
        <f>ohrm_timesheet_item[[#This Row],[duration]]/60/60</f>
        <v>0</v>
      </c>
    </row>
    <row r="2091" spans="1:12" x14ac:dyDescent="0.3">
      <c r="A2091">
        <v>433</v>
      </c>
      <c r="C2091">
        <v>2143</v>
      </c>
      <c r="D2091" s="1">
        <v>45040</v>
      </c>
      <c r="E2091">
        <v>12600</v>
      </c>
      <c r="F2091">
        <v>2</v>
      </c>
      <c r="G2091">
        <v>14</v>
      </c>
      <c r="H2091">
        <v>14</v>
      </c>
      <c r="I2091" t="str">
        <f>_xlfn.XLOOKUP(ohrm_timesheet_item[[#This Row],[employee_id]],hs_hr_employee[emp_number],hs_hr_employee[Employee Name],"NF",0,1)</f>
        <v>Amol Jalda</v>
      </c>
      <c r="J2091" t="str">
        <f>_xlfn.XLOOKUP(ohrm_timesheet_item[[#This Row],[project_id]],ohrm_project[project_id],ohrm_project[name],"NF",0,1)</f>
        <v>Z210101-TEQMANTRA-ORG</v>
      </c>
      <c r="K2091" t="str">
        <f>_xlfn.XLOOKUP(ohrm_timesheet_item[[#This Row],[activity_id]],ohrm_project_activity[activity_id],ohrm_project_activity[name],"NF",0,1)</f>
        <v>Team Engagement</v>
      </c>
      <c r="L2091" s="5">
        <f>ohrm_timesheet_item[[#This Row],[duration]]/60/60</f>
        <v>3.5</v>
      </c>
    </row>
    <row r="2092" spans="1:12" x14ac:dyDescent="0.3">
      <c r="A2092">
        <v>433</v>
      </c>
      <c r="C2092">
        <v>2144</v>
      </c>
      <c r="D2092" s="1">
        <v>45041</v>
      </c>
      <c r="E2092">
        <v>12600</v>
      </c>
      <c r="F2092">
        <v>2</v>
      </c>
      <c r="G2092">
        <v>14</v>
      </c>
      <c r="H2092">
        <v>14</v>
      </c>
      <c r="I2092" t="str">
        <f>_xlfn.XLOOKUP(ohrm_timesheet_item[[#This Row],[employee_id]],hs_hr_employee[emp_number],hs_hr_employee[Employee Name],"NF",0,1)</f>
        <v>Amol Jalda</v>
      </c>
      <c r="J2092" t="str">
        <f>_xlfn.XLOOKUP(ohrm_timesheet_item[[#This Row],[project_id]],ohrm_project[project_id],ohrm_project[name],"NF",0,1)</f>
        <v>Z210101-TEQMANTRA-ORG</v>
      </c>
      <c r="K2092" t="str">
        <f>_xlfn.XLOOKUP(ohrm_timesheet_item[[#This Row],[activity_id]],ohrm_project_activity[activity_id],ohrm_project_activity[name],"NF",0,1)</f>
        <v>Team Engagement</v>
      </c>
      <c r="L2092" s="5">
        <f>ohrm_timesheet_item[[#This Row],[duration]]/60/60</f>
        <v>3.5</v>
      </c>
    </row>
    <row r="2093" spans="1:12" x14ac:dyDescent="0.3">
      <c r="A2093">
        <v>433</v>
      </c>
      <c r="C2093">
        <v>2145</v>
      </c>
      <c r="D2093" s="1">
        <v>45042</v>
      </c>
      <c r="E2093">
        <v>12600</v>
      </c>
      <c r="F2093">
        <v>2</v>
      </c>
      <c r="G2093">
        <v>14</v>
      </c>
      <c r="H2093">
        <v>14</v>
      </c>
      <c r="I2093" t="str">
        <f>_xlfn.XLOOKUP(ohrm_timesheet_item[[#This Row],[employee_id]],hs_hr_employee[emp_number],hs_hr_employee[Employee Name],"NF",0,1)</f>
        <v>Amol Jalda</v>
      </c>
      <c r="J2093" t="str">
        <f>_xlfn.XLOOKUP(ohrm_timesheet_item[[#This Row],[project_id]],ohrm_project[project_id],ohrm_project[name],"NF",0,1)</f>
        <v>Z210101-TEQMANTRA-ORG</v>
      </c>
      <c r="K2093" t="str">
        <f>_xlfn.XLOOKUP(ohrm_timesheet_item[[#This Row],[activity_id]],ohrm_project_activity[activity_id],ohrm_project_activity[name],"NF",0,1)</f>
        <v>Team Engagement</v>
      </c>
      <c r="L2093" s="5">
        <f>ohrm_timesheet_item[[#This Row],[duration]]/60/60</f>
        <v>3.5</v>
      </c>
    </row>
    <row r="2094" spans="1:12" x14ac:dyDescent="0.3">
      <c r="A2094">
        <v>433</v>
      </c>
      <c r="C2094">
        <v>2146</v>
      </c>
      <c r="D2094" s="1">
        <v>45043</v>
      </c>
      <c r="E2094">
        <v>12600</v>
      </c>
      <c r="F2094">
        <v>2</v>
      </c>
      <c r="G2094">
        <v>14</v>
      </c>
      <c r="H2094">
        <v>14</v>
      </c>
      <c r="I2094" t="str">
        <f>_xlfn.XLOOKUP(ohrm_timesheet_item[[#This Row],[employee_id]],hs_hr_employee[emp_number],hs_hr_employee[Employee Name],"NF",0,1)</f>
        <v>Amol Jalda</v>
      </c>
      <c r="J2094" t="str">
        <f>_xlfn.XLOOKUP(ohrm_timesheet_item[[#This Row],[project_id]],ohrm_project[project_id],ohrm_project[name],"NF",0,1)</f>
        <v>Z210101-TEQMANTRA-ORG</v>
      </c>
      <c r="K2094" t="str">
        <f>_xlfn.XLOOKUP(ohrm_timesheet_item[[#This Row],[activity_id]],ohrm_project_activity[activity_id],ohrm_project_activity[name],"NF",0,1)</f>
        <v>Team Engagement</v>
      </c>
      <c r="L2094" s="5">
        <f>ohrm_timesheet_item[[#This Row],[duration]]/60/60</f>
        <v>3.5</v>
      </c>
    </row>
    <row r="2095" spans="1:12" x14ac:dyDescent="0.3">
      <c r="A2095">
        <v>433</v>
      </c>
      <c r="C2095">
        <v>2147</v>
      </c>
      <c r="D2095" s="1">
        <v>45044</v>
      </c>
      <c r="E2095">
        <v>12600</v>
      </c>
      <c r="F2095">
        <v>2</v>
      </c>
      <c r="G2095">
        <v>14</v>
      </c>
      <c r="H2095">
        <v>14</v>
      </c>
      <c r="I2095" t="str">
        <f>_xlfn.XLOOKUP(ohrm_timesheet_item[[#This Row],[employee_id]],hs_hr_employee[emp_number],hs_hr_employee[Employee Name],"NF",0,1)</f>
        <v>Amol Jalda</v>
      </c>
      <c r="J2095" t="str">
        <f>_xlfn.XLOOKUP(ohrm_timesheet_item[[#This Row],[project_id]],ohrm_project[project_id],ohrm_project[name],"NF",0,1)</f>
        <v>Z210101-TEQMANTRA-ORG</v>
      </c>
      <c r="K2095" t="str">
        <f>_xlfn.XLOOKUP(ohrm_timesheet_item[[#This Row],[activity_id]],ohrm_project_activity[activity_id],ohrm_project_activity[name],"NF",0,1)</f>
        <v>Team Engagement</v>
      </c>
      <c r="L2095" s="5">
        <f>ohrm_timesheet_item[[#This Row],[duration]]/60/60</f>
        <v>3.5</v>
      </c>
    </row>
    <row r="2096" spans="1:12" x14ac:dyDescent="0.3">
      <c r="A2096">
        <v>433</v>
      </c>
      <c r="C2096">
        <v>2148</v>
      </c>
      <c r="D2096" s="1">
        <v>45045</v>
      </c>
      <c r="E2096">
        <v>0</v>
      </c>
      <c r="F2096">
        <v>2</v>
      </c>
      <c r="G2096">
        <v>14</v>
      </c>
      <c r="H2096">
        <v>14</v>
      </c>
      <c r="I2096" t="str">
        <f>_xlfn.XLOOKUP(ohrm_timesheet_item[[#This Row],[employee_id]],hs_hr_employee[emp_number],hs_hr_employee[Employee Name],"NF",0,1)</f>
        <v>Amol Jalda</v>
      </c>
      <c r="J2096" t="str">
        <f>_xlfn.XLOOKUP(ohrm_timesheet_item[[#This Row],[project_id]],ohrm_project[project_id],ohrm_project[name],"NF",0,1)</f>
        <v>Z210101-TEQMANTRA-ORG</v>
      </c>
      <c r="K2096" t="str">
        <f>_xlfn.XLOOKUP(ohrm_timesheet_item[[#This Row],[activity_id]],ohrm_project_activity[activity_id],ohrm_project_activity[name],"NF",0,1)</f>
        <v>Team Engagement</v>
      </c>
      <c r="L2096" s="5">
        <f>ohrm_timesheet_item[[#This Row],[duration]]/60/60</f>
        <v>0</v>
      </c>
    </row>
    <row r="2097" spans="1:12" x14ac:dyDescent="0.3">
      <c r="A2097">
        <v>433</v>
      </c>
      <c r="C2097">
        <v>2149</v>
      </c>
      <c r="D2097" s="1">
        <v>45046</v>
      </c>
      <c r="E2097">
        <v>0</v>
      </c>
      <c r="F2097">
        <v>2</v>
      </c>
      <c r="G2097">
        <v>14</v>
      </c>
      <c r="H2097">
        <v>14</v>
      </c>
      <c r="I2097" t="str">
        <f>_xlfn.XLOOKUP(ohrm_timesheet_item[[#This Row],[employee_id]],hs_hr_employee[emp_number],hs_hr_employee[Employee Name],"NF",0,1)</f>
        <v>Amol Jalda</v>
      </c>
      <c r="J2097" t="str">
        <f>_xlfn.XLOOKUP(ohrm_timesheet_item[[#This Row],[project_id]],ohrm_project[project_id],ohrm_project[name],"NF",0,1)</f>
        <v>Z210101-TEQMANTRA-ORG</v>
      </c>
      <c r="K2097" t="str">
        <f>_xlfn.XLOOKUP(ohrm_timesheet_item[[#This Row],[activity_id]],ohrm_project_activity[activity_id],ohrm_project_activity[name],"NF",0,1)</f>
        <v>Team Engagement</v>
      </c>
      <c r="L2097" s="5">
        <f>ohrm_timesheet_item[[#This Row],[duration]]/60/60</f>
        <v>0</v>
      </c>
    </row>
    <row r="2098" spans="1:12" x14ac:dyDescent="0.3">
      <c r="A2098">
        <v>433</v>
      </c>
      <c r="C2098">
        <v>2150</v>
      </c>
      <c r="D2098" s="1">
        <v>45040</v>
      </c>
      <c r="E2098">
        <v>7200</v>
      </c>
      <c r="F2098">
        <v>8</v>
      </c>
      <c r="G2098">
        <v>14</v>
      </c>
      <c r="H2098">
        <v>71</v>
      </c>
      <c r="I2098" t="str">
        <f>_xlfn.XLOOKUP(ohrm_timesheet_item[[#This Row],[employee_id]],hs_hr_employee[emp_number],hs_hr_employee[Employee Name],"NF",0,1)</f>
        <v>Amol Jalda</v>
      </c>
      <c r="J2098" t="str">
        <f>_xlfn.XLOOKUP(ohrm_timesheet_item[[#This Row],[project_id]],ohrm_project[project_id],ohrm_project[name],"NF",0,1)</f>
        <v>C230310-P2 [MAGE-P4W-SUPP] (10Mar23-09Mar24)</v>
      </c>
      <c r="K2098" t="str">
        <f>_xlfn.XLOOKUP(ohrm_timesheet_item[[#This Row],[activity_id]],ohrm_project_activity[activity_id],ohrm_project_activity[name],"NF",0,1)</f>
        <v>L1 Support</v>
      </c>
      <c r="L2098" s="5">
        <f>ohrm_timesheet_item[[#This Row],[duration]]/60/60</f>
        <v>2</v>
      </c>
    </row>
    <row r="2099" spans="1:12" x14ac:dyDescent="0.3">
      <c r="A2099">
        <v>433</v>
      </c>
      <c r="C2099">
        <v>2151</v>
      </c>
      <c r="D2099" s="1">
        <v>45041</v>
      </c>
      <c r="E2099">
        <v>7200</v>
      </c>
      <c r="F2099">
        <v>8</v>
      </c>
      <c r="G2099">
        <v>14</v>
      </c>
      <c r="H2099">
        <v>71</v>
      </c>
      <c r="I2099" t="str">
        <f>_xlfn.XLOOKUP(ohrm_timesheet_item[[#This Row],[employee_id]],hs_hr_employee[emp_number],hs_hr_employee[Employee Name],"NF",0,1)</f>
        <v>Amol Jalda</v>
      </c>
      <c r="J2099" t="str">
        <f>_xlfn.XLOOKUP(ohrm_timesheet_item[[#This Row],[project_id]],ohrm_project[project_id],ohrm_project[name],"NF",0,1)</f>
        <v>C230310-P2 [MAGE-P4W-SUPP] (10Mar23-09Mar24)</v>
      </c>
      <c r="K2099" t="str">
        <f>_xlfn.XLOOKUP(ohrm_timesheet_item[[#This Row],[activity_id]],ohrm_project_activity[activity_id],ohrm_project_activity[name],"NF",0,1)</f>
        <v>L1 Support</v>
      </c>
      <c r="L2099" s="5">
        <f>ohrm_timesheet_item[[#This Row],[duration]]/60/60</f>
        <v>2</v>
      </c>
    </row>
    <row r="2100" spans="1:12" x14ac:dyDescent="0.3">
      <c r="A2100">
        <v>433</v>
      </c>
      <c r="C2100">
        <v>2152</v>
      </c>
      <c r="D2100" s="1">
        <v>45042</v>
      </c>
      <c r="E2100">
        <v>7200</v>
      </c>
      <c r="F2100">
        <v>8</v>
      </c>
      <c r="G2100">
        <v>14</v>
      </c>
      <c r="H2100">
        <v>71</v>
      </c>
      <c r="I2100" t="str">
        <f>_xlfn.XLOOKUP(ohrm_timesheet_item[[#This Row],[employee_id]],hs_hr_employee[emp_number],hs_hr_employee[Employee Name],"NF",0,1)</f>
        <v>Amol Jalda</v>
      </c>
      <c r="J2100" t="str">
        <f>_xlfn.XLOOKUP(ohrm_timesheet_item[[#This Row],[project_id]],ohrm_project[project_id],ohrm_project[name],"NF",0,1)</f>
        <v>C230310-P2 [MAGE-P4W-SUPP] (10Mar23-09Mar24)</v>
      </c>
      <c r="K2100" t="str">
        <f>_xlfn.XLOOKUP(ohrm_timesheet_item[[#This Row],[activity_id]],ohrm_project_activity[activity_id],ohrm_project_activity[name],"NF",0,1)</f>
        <v>L1 Support</v>
      </c>
      <c r="L2100" s="5">
        <f>ohrm_timesheet_item[[#This Row],[duration]]/60/60</f>
        <v>2</v>
      </c>
    </row>
    <row r="2101" spans="1:12" x14ac:dyDescent="0.3">
      <c r="A2101">
        <v>433</v>
      </c>
      <c r="C2101">
        <v>2153</v>
      </c>
      <c r="D2101" s="1">
        <v>45043</v>
      </c>
      <c r="E2101">
        <v>7200</v>
      </c>
      <c r="F2101">
        <v>8</v>
      </c>
      <c r="G2101">
        <v>14</v>
      </c>
      <c r="H2101">
        <v>71</v>
      </c>
      <c r="I2101" t="str">
        <f>_xlfn.XLOOKUP(ohrm_timesheet_item[[#This Row],[employee_id]],hs_hr_employee[emp_number],hs_hr_employee[Employee Name],"NF",0,1)</f>
        <v>Amol Jalda</v>
      </c>
      <c r="J2101" t="str">
        <f>_xlfn.XLOOKUP(ohrm_timesheet_item[[#This Row],[project_id]],ohrm_project[project_id],ohrm_project[name],"NF",0,1)</f>
        <v>C230310-P2 [MAGE-P4W-SUPP] (10Mar23-09Mar24)</v>
      </c>
      <c r="K2101" t="str">
        <f>_xlfn.XLOOKUP(ohrm_timesheet_item[[#This Row],[activity_id]],ohrm_project_activity[activity_id],ohrm_project_activity[name],"NF",0,1)</f>
        <v>L1 Support</v>
      </c>
      <c r="L2101" s="5">
        <f>ohrm_timesheet_item[[#This Row],[duration]]/60/60</f>
        <v>2</v>
      </c>
    </row>
    <row r="2102" spans="1:12" x14ac:dyDescent="0.3">
      <c r="A2102">
        <v>433</v>
      </c>
      <c r="C2102">
        <v>2154</v>
      </c>
      <c r="D2102" s="1">
        <v>45044</v>
      </c>
      <c r="E2102">
        <v>7200</v>
      </c>
      <c r="F2102">
        <v>8</v>
      </c>
      <c r="G2102">
        <v>14</v>
      </c>
      <c r="H2102">
        <v>71</v>
      </c>
      <c r="I2102" t="str">
        <f>_xlfn.XLOOKUP(ohrm_timesheet_item[[#This Row],[employee_id]],hs_hr_employee[emp_number],hs_hr_employee[Employee Name],"NF",0,1)</f>
        <v>Amol Jalda</v>
      </c>
      <c r="J2102" t="str">
        <f>_xlfn.XLOOKUP(ohrm_timesheet_item[[#This Row],[project_id]],ohrm_project[project_id],ohrm_project[name],"NF",0,1)</f>
        <v>C230310-P2 [MAGE-P4W-SUPP] (10Mar23-09Mar24)</v>
      </c>
      <c r="K2102" t="str">
        <f>_xlfn.XLOOKUP(ohrm_timesheet_item[[#This Row],[activity_id]],ohrm_project_activity[activity_id],ohrm_project_activity[name],"NF",0,1)</f>
        <v>L1 Support</v>
      </c>
      <c r="L2102" s="5">
        <f>ohrm_timesheet_item[[#This Row],[duration]]/60/60</f>
        <v>2</v>
      </c>
    </row>
    <row r="2103" spans="1:12" x14ac:dyDescent="0.3">
      <c r="A2103">
        <v>433</v>
      </c>
      <c r="C2103">
        <v>2155</v>
      </c>
      <c r="D2103" s="1">
        <v>45045</v>
      </c>
      <c r="E2103">
        <v>0</v>
      </c>
      <c r="F2103">
        <v>8</v>
      </c>
      <c r="G2103">
        <v>14</v>
      </c>
      <c r="H2103">
        <v>71</v>
      </c>
      <c r="I2103" t="str">
        <f>_xlfn.XLOOKUP(ohrm_timesheet_item[[#This Row],[employee_id]],hs_hr_employee[emp_number],hs_hr_employee[Employee Name],"NF",0,1)</f>
        <v>Amol Jalda</v>
      </c>
      <c r="J2103" t="str">
        <f>_xlfn.XLOOKUP(ohrm_timesheet_item[[#This Row],[project_id]],ohrm_project[project_id],ohrm_project[name],"NF",0,1)</f>
        <v>C230310-P2 [MAGE-P4W-SUPP] (10Mar23-09Mar24)</v>
      </c>
      <c r="K2103" t="str">
        <f>_xlfn.XLOOKUP(ohrm_timesheet_item[[#This Row],[activity_id]],ohrm_project_activity[activity_id],ohrm_project_activity[name],"NF",0,1)</f>
        <v>L1 Support</v>
      </c>
      <c r="L2103" s="5">
        <f>ohrm_timesheet_item[[#This Row],[duration]]/60/60</f>
        <v>0</v>
      </c>
    </row>
    <row r="2104" spans="1:12" x14ac:dyDescent="0.3">
      <c r="A2104">
        <v>433</v>
      </c>
      <c r="C2104">
        <v>2156</v>
      </c>
      <c r="D2104" s="1">
        <v>45046</v>
      </c>
      <c r="E2104">
        <v>0</v>
      </c>
      <c r="F2104">
        <v>8</v>
      </c>
      <c r="G2104">
        <v>14</v>
      </c>
      <c r="H2104">
        <v>71</v>
      </c>
      <c r="I2104" t="str">
        <f>_xlfn.XLOOKUP(ohrm_timesheet_item[[#This Row],[employee_id]],hs_hr_employee[emp_number],hs_hr_employee[Employee Name],"NF",0,1)</f>
        <v>Amol Jalda</v>
      </c>
      <c r="J2104" t="str">
        <f>_xlfn.XLOOKUP(ohrm_timesheet_item[[#This Row],[project_id]],ohrm_project[project_id],ohrm_project[name],"NF",0,1)</f>
        <v>C230310-P2 [MAGE-P4W-SUPP] (10Mar23-09Mar24)</v>
      </c>
      <c r="K2104" t="str">
        <f>_xlfn.XLOOKUP(ohrm_timesheet_item[[#This Row],[activity_id]],ohrm_project_activity[activity_id],ohrm_project_activity[name],"NF",0,1)</f>
        <v>L1 Support</v>
      </c>
      <c r="L2104" s="5">
        <f>ohrm_timesheet_item[[#This Row],[duration]]/60/60</f>
        <v>0</v>
      </c>
    </row>
    <row r="2105" spans="1:12" x14ac:dyDescent="0.3">
      <c r="A2105">
        <v>433</v>
      </c>
      <c r="C2105">
        <v>2157</v>
      </c>
      <c r="D2105" s="1">
        <v>45040</v>
      </c>
      <c r="E2105">
        <v>12600</v>
      </c>
      <c r="F2105">
        <v>2</v>
      </c>
      <c r="G2105">
        <v>14</v>
      </c>
      <c r="H2105">
        <v>11</v>
      </c>
      <c r="I2105" t="str">
        <f>_xlfn.XLOOKUP(ohrm_timesheet_item[[#This Row],[employee_id]],hs_hr_employee[emp_number],hs_hr_employee[Employee Name],"NF",0,1)</f>
        <v>Amol Jalda</v>
      </c>
      <c r="J2105" t="str">
        <f>_xlfn.XLOOKUP(ohrm_timesheet_item[[#This Row],[project_id]],ohrm_project[project_id],ohrm_project[name],"NF",0,1)</f>
        <v>Z210101-TEQMANTRA-ORG</v>
      </c>
      <c r="K2105" t="str">
        <f>_xlfn.XLOOKUP(ohrm_timesheet_item[[#This Row],[activity_id]],ohrm_project_activity[activity_id],ohrm_project_activity[name],"NF",0,1)</f>
        <v>Training</v>
      </c>
      <c r="L2105" s="5">
        <f>ohrm_timesheet_item[[#This Row],[duration]]/60/60</f>
        <v>3.5</v>
      </c>
    </row>
    <row r="2106" spans="1:12" x14ac:dyDescent="0.3">
      <c r="A2106">
        <v>433</v>
      </c>
      <c r="C2106">
        <v>2158</v>
      </c>
      <c r="D2106" s="1">
        <v>45041</v>
      </c>
      <c r="E2106">
        <v>12600</v>
      </c>
      <c r="F2106">
        <v>2</v>
      </c>
      <c r="G2106">
        <v>14</v>
      </c>
      <c r="H2106">
        <v>11</v>
      </c>
      <c r="I2106" t="str">
        <f>_xlfn.XLOOKUP(ohrm_timesheet_item[[#This Row],[employee_id]],hs_hr_employee[emp_number],hs_hr_employee[Employee Name],"NF",0,1)</f>
        <v>Amol Jalda</v>
      </c>
      <c r="J2106" t="str">
        <f>_xlfn.XLOOKUP(ohrm_timesheet_item[[#This Row],[project_id]],ohrm_project[project_id],ohrm_project[name],"NF",0,1)</f>
        <v>Z210101-TEQMANTRA-ORG</v>
      </c>
      <c r="K2106" t="str">
        <f>_xlfn.XLOOKUP(ohrm_timesheet_item[[#This Row],[activity_id]],ohrm_project_activity[activity_id],ohrm_project_activity[name],"NF",0,1)</f>
        <v>Training</v>
      </c>
      <c r="L2106" s="5">
        <f>ohrm_timesheet_item[[#This Row],[duration]]/60/60</f>
        <v>3.5</v>
      </c>
    </row>
    <row r="2107" spans="1:12" x14ac:dyDescent="0.3">
      <c r="A2107">
        <v>433</v>
      </c>
      <c r="C2107">
        <v>2159</v>
      </c>
      <c r="D2107" s="1">
        <v>45042</v>
      </c>
      <c r="E2107">
        <v>12600</v>
      </c>
      <c r="F2107">
        <v>2</v>
      </c>
      <c r="G2107">
        <v>14</v>
      </c>
      <c r="H2107">
        <v>11</v>
      </c>
      <c r="I2107" t="str">
        <f>_xlfn.XLOOKUP(ohrm_timesheet_item[[#This Row],[employee_id]],hs_hr_employee[emp_number],hs_hr_employee[Employee Name],"NF",0,1)</f>
        <v>Amol Jalda</v>
      </c>
      <c r="J2107" t="str">
        <f>_xlfn.XLOOKUP(ohrm_timesheet_item[[#This Row],[project_id]],ohrm_project[project_id],ohrm_project[name],"NF",0,1)</f>
        <v>Z210101-TEQMANTRA-ORG</v>
      </c>
      <c r="K2107" t="str">
        <f>_xlfn.XLOOKUP(ohrm_timesheet_item[[#This Row],[activity_id]],ohrm_project_activity[activity_id],ohrm_project_activity[name],"NF",0,1)</f>
        <v>Training</v>
      </c>
      <c r="L2107" s="5">
        <f>ohrm_timesheet_item[[#This Row],[duration]]/60/60</f>
        <v>3.5</v>
      </c>
    </row>
    <row r="2108" spans="1:12" x14ac:dyDescent="0.3">
      <c r="A2108">
        <v>433</v>
      </c>
      <c r="C2108">
        <v>2160</v>
      </c>
      <c r="D2108" s="1">
        <v>45043</v>
      </c>
      <c r="E2108">
        <v>12600</v>
      </c>
      <c r="F2108">
        <v>2</v>
      </c>
      <c r="G2108">
        <v>14</v>
      </c>
      <c r="H2108">
        <v>11</v>
      </c>
      <c r="I2108" t="str">
        <f>_xlfn.XLOOKUP(ohrm_timesheet_item[[#This Row],[employee_id]],hs_hr_employee[emp_number],hs_hr_employee[Employee Name],"NF",0,1)</f>
        <v>Amol Jalda</v>
      </c>
      <c r="J2108" t="str">
        <f>_xlfn.XLOOKUP(ohrm_timesheet_item[[#This Row],[project_id]],ohrm_project[project_id],ohrm_project[name],"NF",0,1)</f>
        <v>Z210101-TEQMANTRA-ORG</v>
      </c>
      <c r="K2108" t="str">
        <f>_xlfn.XLOOKUP(ohrm_timesheet_item[[#This Row],[activity_id]],ohrm_project_activity[activity_id],ohrm_project_activity[name],"NF",0,1)</f>
        <v>Training</v>
      </c>
      <c r="L2108" s="5">
        <f>ohrm_timesheet_item[[#This Row],[duration]]/60/60</f>
        <v>3.5</v>
      </c>
    </row>
    <row r="2109" spans="1:12" x14ac:dyDescent="0.3">
      <c r="A2109">
        <v>433</v>
      </c>
      <c r="C2109">
        <v>2161</v>
      </c>
      <c r="D2109" s="1">
        <v>45044</v>
      </c>
      <c r="E2109">
        <v>12600</v>
      </c>
      <c r="F2109">
        <v>2</v>
      </c>
      <c r="G2109">
        <v>14</v>
      </c>
      <c r="H2109">
        <v>11</v>
      </c>
      <c r="I2109" t="str">
        <f>_xlfn.XLOOKUP(ohrm_timesheet_item[[#This Row],[employee_id]],hs_hr_employee[emp_number],hs_hr_employee[Employee Name],"NF",0,1)</f>
        <v>Amol Jalda</v>
      </c>
      <c r="J2109" t="str">
        <f>_xlfn.XLOOKUP(ohrm_timesheet_item[[#This Row],[project_id]],ohrm_project[project_id],ohrm_project[name],"NF",0,1)</f>
        <v>Z210101-TEQMANTRA-ORG</v>
      </c>
      <c r="K2109" t="str">
        <f>_xlfn.XLOOKUP(ohrm_timesheet_item[[#This Row],[activity_id]],ohrm_project_activity[activity_id],ohrm_project_activity[name],"NF",0,1)</f>
        <v>Training</v>
      </c>
      <c r="L2109" s="5">
        <f>ohrm_timesheet_item[[#This Row],[duration]]/60/60</f>
        <v>3.5</v>
      </c>
    </row>
    <row r="2110" spans="1:12" x14ac:dyDescent="0.3">
      <c r="A2110">
        <v>433</v>
      </c>
      <c r="C2110">
        <v>2162</v>
      </c>
      <c r="D2110" s="1">
        <v>45045</v>
      </c>
      <c r="E2110">
        <v>0</v>
      </c>
      <c r="F2110">
        <v>2</v>
      </c>
      <c r="G2110">
        <v>14</v>
      </c>
      <c r="H2110">
        <v>11</v>
      </c>
      <c r="I2110" t="str">
        <f>_xlfn.XLOOKUP(ohrm_timesheet_item[[#This Row],[employee_id]],hs_hr_employee[emp_number],hs_hr_employee[Employee Name],"NF",0,1)</f>
        <v>Amol Jalda</v>
      </c>
      <c r="J2110" t="str">
        <f>_xlfn.XLOOKUP(ohrm_timesheet_item[[#This Row],[project_id]],ohrm_project[project_id],ohrm_project[name],"NF",0,1)</f>
        <v>Z210101-TEQMANTRA-ORG</v>
      </c>
      <c r="K2110" t="str">
        <f>_xlfn.XLOOKUP(ohrm_timesheet_item[[#This Row],[activity_id]],ohrm_project_activity[activity_id],ohrm_project_activity[name],"NF",0,1)</f>
        <v>Training</v>
      </c>
      <c r="L2110" s="5">
        <f>ohrm_timesheet_item[[#This Row],[duration]]/60/60</f>
        <v>0</v>
      </c>
    </row>
    <row r="2111" spans="1:12" x14ac:dyDescent="0.3">
      <c r="A2111">
        <v>433</v>
      </c>
      <c r="C2111">
        <v>2163</v>
      </c>
      <c r="D2111" s="1">
        <v>45046</v>
      </c>
      <c r="E2111">
        <v>0</v>
      </c>
      <c r="F2111">
        <v>2</v>
      </c>
      <c r="G2111">
        <v>14</v>
      </c>
      <c r="H2111">
        <v>11</v>
      </c>
      <c r="I2111" t="str">
        <f>_xlfn.XLOOKUP(ohrm_timesheet_item[[#This Row],[employee_id]],hs_hr_employee[emp_number],hs_hr_employee[Employee Name],"NF",0,1)</f>
        <v>Amol Jalda</v>
      </c>
      <c r="J2111" t="str">
        <f>_xlfn.XLOOKUP(ohrm_timesheet_item[[#This Row],[project_id]],ohrm_project[project_id],ohrm_project[name],"NF",0,1)</f>
        <v>Z210101-TEQMANTRA-ORG</v>
      </c>
      <c r="K2111" t="str">
        <f>_xlfn.XLOOKUP(ohrm_timesheet_item[[#This Row],[activity_id]],ohrm_project_activity[activity_id],ohrm_project_activity[name],"NF",0,1)</f>
        <v>Training</v>
      </c>
      <c r="L2111" s="5">
        <f>ohrm_timesheet_item[[#This Row],[duration]]/60/60</f>
        <v>0</v>
      </c>
    </row>
    <row r="2112" spans="1:12" x14ac:dyDescent="0.3">
      <c r="A2112">
        <v>450</v>
      </c>
      <c r="C2112">
        <v>2164</v>
      </c>
      <c r="D2112" s="1">
        <v>45047</v>
      </c>
      <c r="E2112">
        <v>0</v>
      </c>
      <c r="F2112">
        <v>2</v>
      </c>
      <c r="G2112">
        <v>15</v>
      </c>
      <c r="H2112">
        <v>11</v>
      </c>
      <c r="I2112" t="str">
        <f>_xlfn.XLOOKUP(ohrm_timesheet_item[[#This Row],[employee_id]],hs_hr_employee[emp_number],hs_hr_employee[Employee Name],"NF",0,1)</f>
        <v>Gaurav Kokcha</v>
      </c>
      <c r="J2112" t="str">
        <f>_xlfn.XLOOKUP(ohrm_timesheet_item[[#This Row],[project_id]],ohrm_project[project_id],ohrm_project[name],"NF",0,1)</f>
        <v>Z210101-TEQMANTRA-ORG</v>
      </c>
      <c r="K2112" t="str">
        <f>_xlfn.XLOOKUP(ohrm_timesheet_item[[#This Row],[activity_id]],ohrm_project_activity[activity_id],ohrm_project_activity[name],"NF",0,1)</f>
        <v>Training</v>
      </c>
      <c r="L2112" s="5">
        <f>ohrm_timesheet_item[[#This Row],[duration]]/60/60</f>
        <v>0</v>
      </c>
    </row>
    <row r="2113" spans="1:12" x14ac:dyDescent="0.3">
      <c r="A2113">
        <v>450</v>
      </c>
      <c r="C2113">
        <v>2165</v>
      </c>
      <c r="D2113" s="1">
        <v>45048</v>
      </c>
      <c r="E2113">
        <v>0</v>
      </c>
      <c r="F2113">
        <v>2</v>
      </c>
      <c r="G2113">
        <v>15</v>
      </c>
      <c r="H2113">
        <v>11</v>
      </c>
      <c r="I2113" t="str">
        <f>_xlfn.XLOOKUP(ohrm_timesheet_item[[#This Row],[employee_id]],hs_hr_employee[emp_number],hs_hr_employee[Employee Name],"NF",0,1)</f>
        <v>Gaurav Kokcha</v>
      </c>
      <c r="J2113" t="str">
        <f>_xlfn.XLOOKUP(ohrm_timesheet_item[[#This Row],[project_id]],ohrm_project[project_id],ohrm_project[name],"NF",0,1)</f>
        <v>Z210101-TEQMANTRA-ORG</v>
      </c>
      <c r="K2113" t="str">
        <f>_xlfn.XLOOKUP(ohrm_timesheet_item[[#This Row],[activity_id]],ohrm_project_activity[activity_id],ohrm_project_activity[name],"NF",0,1)</f>
        <v>Training</v>
      </c>
      <c r="L2113" s="5">
        <f>ohrm_timesheet_item[[#This Row],[duration]]/60/60</f>
        <v>0</v>
      </c>
    </row>
    <row r="2114" spans="1:12" x14ac:dyDescent="0.3">
      <c r="A2114">
        <v>450</v>
      </c>
      <c r="C2114">
        <v>2166</v>
      </c>
      <c r="D2114" s="1">
        <v>45049</v>
      </c>
      <c r="E2114">
        <v>0</v>
      </c>
      <c r="F2114">
        <v>2</v>
      </c>
      <c r="G2114">
        <v>15</v>
      </c>
      <c r="H2114">
        <v>11</v>
      </c>
      <c r="I2114" t="str">
        <f>_xlfn.XLOOKUP(ohrm_timesheet_item[[#This Row],[employee_id]],hs_hr_employee[emp_number],hs_hr_employee[Employee Name],"NF",0,1)</f>
        <v>Gaurav Kokcha</v>
      </c>
      <c r="J2114" t="str">
        <f>_xlfn.XLOOKUP(ohrm_timesheet_item[[#This Row],[project_id]],ohrm_project[project_id],ohrm_project[name],"NF",0,1)</f>
        <v>Z210101-TEQMANTRA-ORG</v>
      </c>
      <c r="K2114" t="str">
        <f>_xlfn.XLOOKUP(ohrm_timesheet_item[[#This Row],[activity_id]],ohrm_project_activity[activity_id],ohrm_project_activity[name],"NF",0,1)</f>
        <v>Training</v>
      </c>
      <c r="L2114" s="5">
        <f>ohrm_timesheet_item[[#This Row],[duration]]/60/60</f>
        <v>0</v>
      </c>
    </row>
    <row r="2115" spans="1:12" x14ac:dyDescent="0.3">
      <c r="A2115">
        <v>450</v>
      </c>
      <c r="C2115">
        <v>2167</v>
      </c>
      <c r="D2115" s="1">
        <v>45050</v>
      </c>
      <c r="E2115">
        <v>0</v>
      </c>
      <c r="F2115">
        <v>2</v>
      </c>
      <c r="G2115">
        <v>15</v>
      </c>
      <c r="H2115">
        <v>11</v>
      </c>
      <c r="I2115" t="str">
        <f>_xlfn.XLOOKUP(ohrm_timesheet_item[[#This Row],[employee_id]],hs_hr_employee[emp_number],hs_hr_employee[Employee Name],"NF",0,1)</f>
        <v>Gaurav Kokcha</v>
      </c>
      <c r="J2115" t="str">
        <f>_xlfn.XLOOKUP(ohrm_timesheet_item[[#This Row],[project_id]],ohrm_project[project_id],ohrm_project[name],"NF",0,1)</f>
        <v>Z210101-TEQMANTRA-ORG</v>
      </c>
      <c r="K2115" t="str">
        <f>_xlfn.XLOOKUP(ohrm_timesheet_item[[#This Row],[activity_id]],ohrm_project_activity[activity_id],ohrm_project_activity[name],"NF",0,1)</f>
        <v>Training</v>
      </c>
      <c r="L2115" s="5">
        <f>ohrm_timesheet_item[[#This Row],[duration]]/60/60</f>
        <v>0</v>
      </c>
    </row>
    <row r="2116" spans="1:12" x14ac:dyDescent="0.3">
      <c r="A2116">
        <v>450</v>
      </c>
      <c r="C2116">
        <v>2168</v>
      </c>
      <c r="D2116" s="1">
        <v>45051</v>
      </c>
      <c r="E2116">
        <v>14400</v>
      </c>
      <c r="F2116">
        <v>2</v>
      </c>
      <c r="G2116">
        <v>15</v>
      </c>
      <c r="H2116">
        <v>11</v>
      </c>
      <c r="I2116" t="str">
        <f>_xlfn.XLOOKUP(ohrm_timesheet_item[[#This Row],[employee_id]],hs_hr_employee[emp_number],hs_hr_employee[Employee Name],"NF",0,1)</f>
        <v>Gaurav Kokcha</v>
      </c>
      <c r="J2116" t="str">
        <f>_xlfn.XLOOKUP(ohrm_timesheet_item[[#This Row],[project_id]],ohrm_project[project_id],ohrm_project[name],"NF",0,1)</f>
        <v>Z210101-TEQMANTRA-ORG</v>
      </c>
      <c r="K2116" t="str">
        <f>_xlfn.XLOOKUP(ohrm_timesheet_item[[#This Row],[activity_id]],ohrm_project_activity[activity_id],ohrm_project_activity[name],"NF",0,1)</f>
        <v>Training</v>
      </c>
      <c r="L2116" s="5">
        <f>ohrm_timesheet_item[[#This Row],[duration]]/60/60</f>
        <v>4</v>
      </c>
    </row>
    <row r="2117" spans="1:12" x14ac:dyDescent="0.3">
      <c r="A2117">
        <v>450</v>
      </c>
      <c r="C2117">
        <v>2169</v>
      </c>
      <c r="D2117" s="1">
        <v>45047</v>
      </c>
      <c r="E2117">
        <v>0</v>
      </c>
      <c r="F2117">
        <v>2</v>
      </c>
      <c r="G2117">
        <v>15</v>
      </c>
      <c r="H2117">
        <v>58</v>
      </c>
      <c r="I2117" t="str">
        <f>_xlfn.XLOOKUP(ohrm_timesheet_item[[#This Row],[employee_id]],hs_hr_employee[emp_number],hs_hr_employee[Employee Name],"NF",0,1)</f>
        <v>Gaurav Kokcha</v>
      </c>
      <c r="J2117" t="str">
        <f>_xlfn.XLOOKUP(ohrm_timesheet_item[[#This Row],[project_id]],ohrm_project[project_id],ohrm_project[name],"NF",0,1)</f>
        <v>Z210101-TEQMANTRA-ORG</v>
      </c>
      <c r="K2117" t="str">
        <f>_xlfn.XLOOKUP(ohrm_timesheet_item[[#This Row],[activity_id]],ohrm_project_activity[activity_id],ohrm_project_activity[name],"NF",0,1)</f>
        <v>Staff Augmentation</v>
      </c>
      <c r="L2117" s="5">
        <f>ohrm_timesheet_item[[#This Row],[duration]]/60/60</f>
        <v>0</v>
      </c>
    </row>
    <row r="2118" spans="1:12" x14ac:dyDescent="0.3">
      <c r="A2118">
        <v>450</v>
      </c>
      <c r="C2118">
        <v>2170</v>
      </c>
      <c r="D2118" s="1">
        <v>45048</v>
      </c>
      <c r="E2118">
        <v>0</v>
      </c>
      <c r="F2118">
        <v>2</v>
      </c>
      <c r="G2118">
        <v>15</v>
      </c>
      <c r="H2118">
        <v>58</v>
      </c>
      <c r="I2118" t="str">
        <f>_xlfn.XLOOKUP(ohrm_timesheet_item[[#This Row],[employee_id]],hs_hr_employee[emp_number],hs_hr_employee[Employee Name],"NF",0,1)</f>
        <v>Gaurav Kokcha</v>
      </c>
      <c r="J2118" t="str">
        <f>_xlfn.XLOOKUP(ohrm_timesheet_item[[#This Row],[project_id]],ohrm_project[project_id],ohrm_project[name],"NF",0,1)</f>
        <v>Z210101-TEQMANTRA-ORG</v>
      </c>
      <c r="K2118" t="str">
        <f>_xlfn.XLOOKUP(ohrm_timesheet_item[[#This Row],[activity_id]],ohrm_project_activity[activity_id],ohrm_project_activity[name],"NF",0,1)</f>
        <v>Staff Augmentation</v>
      </c>
      <c r="L2118" s="5">
        <f>ohrm_timesheet_item[[#This Row],[duration]]/60/60</f>
        <v>0</v>
      </c>
    </row>
    <row r="2119" spans="1:12" x14ac:dyDescent="0.3">
      <c r="A2119">
        <v>450</v>
      </c>
      <c r="C2119">
        <v>2171</v>
      </c>
      <c r="D2119" s="1">
        <v>45049</v>
      </c>
      <c r="E2119">
        <v>0</v>
      </c>
      <c r="F2119">
        <v>2</v>
      </c>
      <c r="G2119">
        <v>15</v>
      </c>
      <c r="H2119">
        <v>58</v>
      </c>
      <c r="I2119" t="str">
        <f>_xlfn.XLOOKUP(ohrm_timesheet_item[[#This Row],[employee_id]],hs_hr_employee[emp_number],hs_hr_employee[Employee Name],"NF",0,1)</f>
        <v>Gaurav Kokcha</v>
      </c>
      <c r="J2119" t="str">
        <f>_xlfn.XLOOKUP(ohrm_timesheet_item[[#This Row],[project_id]],ohrm_project[project_id],ohrm_project[name],"NF",0,1)</f>
        <v>Z210101-TEQMANTRA-ORG</v>
      </c>
      <c r="K2119" t="str">
        <f>_xlfn.XLOOKUP(ohrm_timesheet_item[[#This Row],[activity_id]],ohrm_project_activity[activity_id],ohrm_project_activity[name],"NF",0,1)</f>
        <v>Staff Augmentation</v>
      </c>
      <c r="L2119" s="5">
        <f>ohrm_timesheet_item[[#This Row],[duration]]/60/60</f>
        <v>0</v>
      </c>
    </row>
    <row r="2120" spans="1:12" x14ac:dyDescent="0.3">
      <c r="A2120">
        <v>450</v>
      </c>
      <c r="C2120">
        <v>2172</v>
      </c>
      <c r="D2120" s="1">
        <v>45050</v>
      </c>
      <c r="E2120">
        <v>0</v>
      </c>
      <c r="F2120">
        <v>2</v>
      </c>
      <c r="G2120">
        <v>15</v>
      </c>
      <c r="H2120">
        <v>58</v>
      </c>
      <c r="I2120" t="str">
        <f>_xlfn.XLOOKUP(ohrm_timesheet_item[[#This Row],[employee_id]],hs_hr_employee[emp_number],hs_hr_employee[Employee Name],"NF",0,1)</f>
        <v>Gaurav Kokcha</v>
      </c>
      <c r="J2120" t="str">
        <f>_xlfn.XLOOKUP(ohrm_timesheet_item[[#This Row],[project_id]],ohrm_project[project_id],ohrm_project[name],"NF",0,1)</f>
        <v>Z210101-TEQMANTRA-ORG</v>
      </c>
      <c r="K2120" t="str">
        <f>_xlfn.XLOOKUP(ohrm_timesheet_item[[#This Row],[activity_id]],ohrm_project_activity[activity_id],ohrm_project_activity[name],"NF",0,1)</f>
        <v>Staff Augmentation</v>
      </c>
      <c r="L2120" s="5">
        <f>ohrm_timesheet_item[[#This Row],[duration]]/60/60</f>
        <v>0</v>
      </c>
    </row>
    <row r="2121" spans="1:12" x14ac:dyDescent="0.3">
      <c r="A2121">
        <v>450</v>
      </c>
      <c r="C2121">
        <v>2173</v>
      </c>
      <c r="D2121" s="1">
        <v>45051</v>
      </c>
      <c r="E2121">
        <v>18000</v>
      </c>
      <c r="F2121">
        <v>2</v>
      </c>
      <c r="G2121">
        <v>15</v>
      </c>
      <c r="H2121">
        <v>58</v>
      </c>
      <c r="I2121" t="str">
        <f>_xlfn.XLOOKUP(ohrm_timesheet_item[[#This Row],[employee_id]],hs_hr_employee[emp_number],hs_hr_employee[Employee Name],"NF",0,1)</f>
        <v>Gaurav Kokcha</v>
      </c>
      <c r="J2121" t="str">
        <f>_xlfn.XLOOKUP(ohrm_timesheet_item[[#This Row],[project_id]],ohrm_project[project_id],ohrm_project[name],"NF",0,1)</f>
        <v>Z210101-TEQMANTRA-ORG</v>
      </c>
      <c r="K2121" t="str">
        <f>_xlfn.XLOOKUP(ohrm_timesheet_item[[#This Row],[activity_id]],ohrm_project_activity[activity_id],ohrm_project_activity[name],"NF",0,1)</f>
        <v>Staff Augmentation</v>
      </c>
      <c r="L2121" s="5">
        <f>ohrm_timesheet_item[[#This Row],[duration]]/60/60</f>
        <v>5</v>
      </c>
    </row>
    <row r="2122" spans="1:12" x14ac:dyDescent="0.3">
      <c r="A2122">
        <v>450</v>
      </c>
      <c r="C2122">
        <v>2174</v>
      </c>
      <c r="D2122" s="1">
        <v>45047</v>
      </c>
      <c r="E2122">
        <v>0</v>
      </c>
      <c r="F2122">
        <v>9</v>
      </c>
      <c r="G2122">
        <v>15</v>
      </c>
      <c r="H2122">
        <v>79</v>
      </c>
      <c r="I2122" t="str">
        <f>_xlfn.XLOOKUP(ohrm_timesheet_item[[#This Row],[employee_id]],hs_hr_employee[emp_number],hs_hr_employee[Employee Name],"NF",0,1)</f>
        <v>Gaurav Kokcha</v>
      </c>
      <c r="J2122" t="str">
        <f>_xlfn.XLOOKUP(ohrm_timesheet_item[[#This Row],[project_id]],ohrm_project[project_id],ohrm_project[name],"NF",0,1)</f>
        <v>C230301-P1 [MHA-POC-ProjectOnline2019]</v>
      </c>
      <c r="K2122" t="str">
        <f>_xlfn.XLOOKUP(ohrm_timesheet_item[[#This Row],[activity_id]],ohrm_project_activity[activity_id],ohrm_project_activity[name],"NF",0,1)</f>
        <v>Software Installation</v>
      </c>
      <c r="L2122" s="5">
        <f>ohrm_timesheet_item[[#This Row],[duration]]/60/60</f>
        <v>0</v>
      </c>
    </row>
    <row r="2123" spans="1:12" x14ac:dyDescent="0.3">
      <c r="A2123">
        <v>450</v>
      </c>
      <c r="C2123">
        <v>2175</v>
      </c>
      <c r="D2123" s="1">
        <v>45048</v>
      </c>
      <c r="E2123">
        <v>0</v>
      </c>
      <c r="F2123">
        <v>9</v>
      </c>
      <c r="G2123">
        <v>15</v>
      </c>
      <c r="H2123">
        <v>79</v>
      </c>
      <c r="I2123" t="str">
        <f>_xlfn.XLOOKUP(ohrm_timesheet_item[[#This Row],[employee_id]],hs_hr_employee[emp_number],hs_hr_employee[Employee Name],"NF",0,1)</f>
        <v>Gaurav Kokcha</v>
      </c>
      <c r="J2123" t="str">
        <f>_xlfn.XLOOKUP(ohrm_timesheet_item[[#This Row],[project_id]],ohrm_project[project_id],ohrm_project[name],"NF",0,1)</f>
        <v>C230301-P1 [MHA-POC-ProjectOnline2019]</v>
      </c>
      <c r="K2123" t="str">
        <f>_xlfn.XLOOKUP(ohrm_timesheet_item[[#This Row],[activity_id]],ohrm_project_activity[activity_id],ohrm_project_activity[name],"NF",0,1)</f>
        <v>Software Installation</v>
      </c>
      <c r="L2123" s="5">
        <f>ohrm_timesheet_item[[#This Row],[duration]]/60/60</f>
        <v>0</v>
      </c>
    </row>
    <row r="2124" spans="1:12" x14ac:dyDescent="0.3">
      <c r="A2124">
        <v>450</v>
      </c>
      <c r="C2124">
        <v>2176</v>
      </c>
      <c r="D2124" s="1">
        <v>45049</v>
      </c>
      <c r="E2124">
        <v>0</v>
      </c>
      <c r="F2124">
        <v>9</v>
      </c>
      <c r="G2124">
        <v>15</v>
      </c>
      <c r="H2124">
        <v>79</v>
      </c>
      <c r="I2124" t="str">
        <f>_xlfn.XLOOKUP(ohrm_timesheet_item[[#This Row],[employee_id]],hs_hr_employee[emp_number],hs_hr_employee[Employee Name],"NF",0,1)</f>
        <v>Gaurav Kokcha</v>
      </c>
      <c r="J2124" t="str">
        <f>_xlfn.XLOOKUP(ohrm_timesheet_item[[#This Row],[project_id]],ohrm_project[project_id],ohrm_project[name],"NF",0,1)</f>
        <v>C230301-P1 [MHA-POC-ProjectOnline2019]</v>
      </c>
      <c r="K2124" t="str">
        <f>_xlfn.XLOOKUP(ohrm_timesheet_item[[#This Row],[activity_id]],ohrm_project_activity[activity_id],ohrm_project_activity[name],"NF",0,1)</f>
        <v>Software Installation</v>
      </c>
      <c r="L2124" s="5">
        <f>ohrm_timesheet_item[[#This Row],[duration]]/60/60</f>
        <v>0</v>
      </c>
    </row>
    <row r="2125" spans="1:12" x14ac:dyDescent="0.3">
      <c r="A2125">
        <v>450</v>
      </c>
      <c r="C2125">
        <v>2177</v>
      </c>
      <c r="D2125" s="1">
        <v>45050</v>
      </c>
      <c r="E2125">
        <v>0</v>
      </c>
      <c r="F2125">
        <v>9</v>
      </c>
      <c r="G2125">
        <v>15</v>
      </c>
      <c r="H2125">
        <v>79</v>
      </c>
      <c r="I2125" t="str">
        <f>_xlfn.XLOOKUP(ohrm_timesheet_item[[#This Row],[employee_id]],hs_hr_employee[emp_number],hs_hr_employee[Employee Name],"NF",0,1)</f>
        <v>Gaurav Kokcha</v>
      </c>
      <c r="J2125" t="str">
        <f>_xlfn.XLOOKUP(ohrm_timesheet_item[[#This Row],[project_id]],ohrm_project[project_id],ohrm_project[name],"NF",0,1)</f>
        <v>C230301-P1 [MHA-POC-ProjectOnline2019]</v>
      </c>
      <c r="K2125" t="str">
        <f>_xlfn.XLOOKUP(ohrm_timesheet_item[[#This Row],[activity_id]],ohrm_project_activity[activity_id],ohrm_project_activity[name],"NF",0,1)</f>
        <v>Software Installation</v>
      </c>
      <c r="L2125" s="5">
        <f>ohrm_timesheet_item[[#This Row],[duration]]/60/60</f>
        <v>0</v>
      </c>
    </row>
    <row r="2126" spans="1:12" x14ac:dyDescent="0.3">
      <c r="A2126">
        <v>450</v>
      </c>
      <c r="C2126">
        <v>2178</v>
      </c>
      <c r="D2126" s="1">
        <v>45051</v>
      </c>
      <c r="E2126">
        <v>0</v>
      </c>
      <c r="F2126">
        <v>9</v>
      </c>
      <c r="G2126">
        <v>15</v>
      </c>
      <c r="H2126">
        <v>79</v>
      </c>
      <c r="I2126" t="str">
        <f>_xlfn.XLOOKUP(ohrm_timesheet_item[[#This Row],[employee_id]],hs_hr_employee[emp_number],hs_hr_employee[Employee Name],"NF",0,1)</f>
        <v>Gaurav Kokcha</v>
      </c>
      <c r="J2126" t="str">
        <f>_xlfn.XLOOKUP(ohrm_timesheet_item[[#This Row],[project_id]],ohrm_project[project_id],ohrm_project[name],"NF",0,1)</f>
        <v>C230301-P1 [MHA-POC-ProjectOnline2019]</v>
      </c>
      <c r="K2126" t="str">
        <f>_xlfn.XLOOKUP(ohrm_timesheet_item[[#This Row],[activity_id]],ohrm_project_activity[activity_id],ohrm_project_activity[name],"NF",0,1)</f>
        <v>Software Installation</v>
      </c>
      <c r="L2126" s="5">
        <f>ohrm_timesheet_item[[#This Row],[duration]]/60/60</f>
        <v>0</v>
      </c>
    </row>
    <row r="2127" spans="1:12" x14ac:dyDescent="0.3">
      <c r="A2127">
        <v>448</v>
      </c>
      <c r="C2127">
        <v>2179</v>
      </c>
      <c r="D2127" s="1">
        <v>45047</v>
      </c>
      <c r="E2127">
        <v>0</v>
      </c>
      <c r="F2127">
        <v>7</v>
      </c>
      <c r="G2127">
        <v>16</v>
      </c>
      <c r="H2127">
        <v>60</v>
      </c>
      <c r="I2127" t="str">
        <f>_xlfn.XLOOKUP(ohrm_timesheet_item[[#This Row],[employee_id]],hs_hr_employee[emp_number],hs_hr_employee[Employee Name],"NF",0,1)</f>
        <v>Neha Chaudhary</v>
      </c>
      <c r="J2127" t="str">
        <f>_xlfn.XLOOKUP(ohrm_timesheet_item[[#This Row],[project_id]],ohrm_project[project_id],ohrm_project[name],"NF",0,1)</f>
        <v>C230101-P1 [AIR INDIA-P4W-IMPL]</v>
      </c>
      <c r="K2127" t="str">
        <f>_xlfn.XLOOKUP(ohrm_timesheet_item[[#This Row],[activity_id]],ohrm_project_activity[activity_id],ohrm_project_activity[name],"NF",0,1)</f>
        <v>Customer Meeting</v>
      </c>
      <c r="L2127" s="5">
        <f>ohrm_timesheet_item[[#This Row],[duration]]/60/60</f>
        <v>0</v>
      </c>
    </row>
    <row r="2128" spans="1:12" x14ac:dyDescent="0.3">
      <c r="A2128">
        <v>448</v>
      </c>
      <c r="C2128">
        <v>2180</v>
      </c>
      <c r="D2128" s="1">
        <v>45048</v>
      </c>
      <c r="E2128">
        <v>32400</v>
      </c>
      <c r="F2128">
        <v>7</v>
      </c>
      <c r="G2128">
        <v>16</v>
      </c>
      <c r="H2128">
        <v>60</v>
      </c>
      <c r="I2128" t="str">
        <f>_xlfn.XLOOKUP(ohrm_timesheet_item[[#This Row],[employee_id]],hs_hr_employee[emp_number],hs_hr_employee[Employee Name],"NF",0,1)</f>
        <v>Neha Chaudhary</v>
      </c>
      <c r="J2128" t="str">
        <f>_xlfn.XLOOKUP(ohrm_timesheet_item[[#This Row],[project_id]],ohrm_project[project_id],ohrm_project[name],"NF",0,1)</f>
        <v>C230101-P1 [AIR INDIA-P4W-IMPL]</v>
      </c>
      <c r="K2128" t="str">
        <f>_xlfn.XLOOKUP(ohrm_timesheet_item[[#This Row],[activity_id]],ohrm_project_activity[activity_id],ohrm_project_activity[name],"NF",0,1)</f>
        <v>Customer Meeting</v>
      </c>
      <c r="L2128" s="5">
        <f>ohrm_timesheet_item[[#This Row],[duration]]/60/60</f>
        <v>9</v>
      </c>
    </row>
    <row r="2129" spans="1:12" x14ac:dyDescent="0.3">
      <c r="A2129">
        <v>448</v>
      </c>
      <c r="C2129">
        <v>2181</v>
      </c>
      <c r="D2129" s="1">
        <v>45049</v>
      </c>
      <c r="E2129">
        <v>32400</v>
      </c>
      <c r="F2129">
        <v>7</v>
      </c>
      <c r="G2129">
        <v>16</v>
      </c>
      <c r="H2129">
        <v>60</v>
      </c>
      <c r="I2129" t="str">
        <f>_xlfn.XLOOKUP(ohrm_timesheet_item[[#This Row],[employee_id]],hs_hr_employee[emp_number],hs_hr_employee[Employee Name],"NF",0,1)</f>
        <v>Neha Chaudhary</v>
      </c>
      <c r="J2129" t="str">
        <f>_xlfn.XLOOKUP(ohrm_timesheet_item[[#This Row],[project_id]],ohrm_project[project_id],ohrm_project[name],"NF",0,1)</f>
        <v>C230101-P1 [AIR INDIA-P4W-IMPL]</v>
      </c>
      <c r="K2129" t="str">
        <f>_xlfn.XLOOKUP(ohrm_timesheet_item[[#This Row],[activity_id]],ohrm_project_activity[activity_id],ohrm_project_activity[name],"NF",0,1)</f>
        <v>Customer Meeting</v>
      </c>
      <c r="L2129" s="5">
        <f>ohrm_timesheet_item[[#This Row],[duration]]/60/60</f>
        <v>9</v>
      </c>
    </row>
    <row r="2130" spans="1:12" x14ac:dyDescent="0.3">
      <c r="A2130">
        <v>448</v>
      </c>
      <c r="C2130">
        <v>2182</v>
      </c>
      <c r="D2130" s="1">
        <v>45050</v>
      </c>
      <c r="E2130">
        <v>32400</v>
      </c>
      <c r="F2130">
        <v>7</v>
      </c>
      <c r="G2130">
        <v>16</v>
      </c>
      <c r="H2130">
        <v>60</v>
      </c>
      <c r="I2130" t="str">
        <f>_xlfn.XLOOKUP(ohrm_timesheet_item[[#This Row],[employee_id]],hs_hr_employee[emp_number],hs_hr_employee[Employee Name],"NF",0,1)</f>
        <v>Neha Chaudhary</v>
      </c>
      <c r="J2130" t="str">
        <f>_xlfn.XLOOKUP(ohrm_timesheet_item[[#This Row],[project_id]],ohrm_project[project_id],ohrm_project[name],"NF",0,1)</f>
        <v>C230101-P1 [AIR INDIA-P4W-IMPL]</v>
      </c>
      <c r="K2130" t="str">
        <f>_xlfn.XLOOKUP(ohrm_timesheet_item[[#This Row],[activity_id]],ohrm_project_activity[activity_id],ohrm_project_activity[name],"NF",0,1)</f>
        <v>Customer Meeting</v>
      </c>
      <c r="L2130" s="5">
        <f>ohrm_timesheet_item[[#This Row],[duration]]/60/60</f>
        <v>9</v>
      </c>
    </row>
    <row r="2131" spans="1:12" x14ac:dyDescent="0.3">
      <c r="A2131">
        <v>448</v>
      </c>
      <c r="C2131">
        <v>2183</v>
      </c>
      <c r="D2131" s="1">
        <v>45051</v>
      </c>
      <c r="E2131">
        <v>32400</v>
      </c>
      <c r="F2131">
        <v>7</v>
      </c>
      <c r="G2131">
        <v>16</v>
      </c>
      <c r="H2131">
        <v>60</v>
      </c>
      <c r="I2131" t="str">
        <f>_xlfn.XLOOKUP(ohrm_timesheet_item[[#This Row],[employee_id]],hs_hr_employee[emp_number],hs_hr_employee[Employee Name],"NF",0,1)</f>
        <v>Neha Chaudhary</v>
      </c>
      <c r="J2131" t="str">
        <f>_xlfn.XLOOKUP(ohrm_timesheet_item[[#This Row],[project_id]],ohrm_project[project_id],ohrm_project[name],"NF",0,1)</f>
        <v>C230101-P1 [AIR INDIA-P4W-IMPL]</v>
      </c>
      <c r="K2131" t="str">
        <f>_xlfn.XLOOKUP(ohrm_timesheet_item[[#This Row],[activity_id]],ohrm_project_activity[activity_id],ohrm_project_activity[name],"NF",0,1)</f>
        <v>Customer Meeting</v>
      </c>
      <c r="L2131" s="5">
        <f>ohrm_timesheet_item[[#This Row],[duration]]/60/60</f>
        <v>9</v>
      </c>
    </row>
    <row r="2132" spans="1:12" x14ac:dyDescent="0.3">
      <c r="A2132">
        <v>442</v>
      </c>
      <c r="C2132">
        <v>2184</v>
      </c>
      <c r="D2132" s="1">
        <v>45048</v>
      </c>
      <c r="E2132">
        <v>32400</v>
      </c>
      <c r="F2132">
        <v>7</v>
      </c>
      <c r="G2132">
        <v>100000</v>
      </c>
      <c r="H2132">
        <v>62</v>
      </c>
      <c r="I2132" t="str">
        <f>_xlfn.XLOOKUP(ohrm_timesheet_item[[#This Row],[employee_id]],hs_hr_employee[emp_number],hs_hr_employee[Employee Name],"NF",0,1)</f>
        <v>x_Saurabh Shrivastava</v>
      </c>
      <c r="J2132" t="str">
        <f>_xlfn.XLOOKUP(ohrm_timesheet_item[[#This Row],[project_id]],ohrm_project[project_id],ohrm_project[name],"NF",0,1)</f>
        <v>C230101-P1 [AIR INDIA-P4W-IMPL]</v>
      </c>
      <c r="K2132" t="str">
        <f>_xlfn.XLOOKUP(ohrm_timesheet_item[[#This Row],[activity_id]],ohrm_project_activity[activity_id],ohrm_project_activity[name],"NF",0,1)</f>
        <v>Development</v>
      </c>
      <c r="L2132" s="5">
        <f>ohrm_timesheet_item[[#This Row],[duration]]/60/60</f>
        <v>9</v>
      </c>
    </row>
    <row r="2133" spans="1:12" x14ac:dyDescent="0.3">
      <c r="A2133">
        <v>442</v>
      </c>
      <c r="C2133">
        <v>2185</v>
      </c>
      <c r="D2133" s="1">
        <v>45049</v>
      </c>
      <c r="E2133">
        <v>32400</v>
      </c>
      <c r="F2133">
        <v>7</v>
      </c>
      <c r="G2133">
        <v>100000</v>
      </c>
      <c r="H2133">
        <v>62</v>
      </c>
      <c r="I2133" t="str">
        <f>_xlfn.XLOOKUP(ohrm_timesheet_item[[#This Row],[employee_id]],hs_hr_employee[emp_number],hs_hr_employee[Employee Name],"NF",0,1)</f>
        <v>x_Saurabh Shrivastava</v>
      </c>
      <c r="J2133" t="str">
        <f>_xlfn.XLOOKUP(ohrm_timesheet_item[[#This Row],[project_id]],ohrm_project[project_id],ohrm_project[name],"NF",0,1)</f>
        <v>C230101-P1 [AIR INDIA-P4W-IMPL]</v>
      </c>
      <c r="K2133" t="str">
        <f>_xlfn.XLOOKUP(ohrm_timesheet_item[[#This Row],[activity_id]],ohrm_project_activity[activity_id],ohrm_project_activity[name],"NF",0,1)</f>
        <v>Development</v>
      </c>
      <c r="L2133" s="5">
        <f>ohrm_timesheet_item[[#This Row],[duration]]/60/60</f>
        <v>9</v>
      </c>
    </row>
    <row r="2134" spans="1:12" x14ac:dyDescent="0.3">
      <c r="A2134">
        <v>442</v>
      </c>
      <c r="C2134">
        <v>2186</v>
      </c>
      <c r="D2134" s="1">
        <v>45050</v>
      </c>
      <c r="E2134">
        <v>32400</v>
      </c>
      <c r="F2134">
        <v>7</v>
      </c>
      <c r="G2134">
        <v>100000</v>
      </c>
      <c r="H2134">
        <v>62</v>
      </c>
      <c r="I2134" t="str">
        <f>_xlfn.XLOOKUP(ohrm_timesheet_item[[#This Row],[employee_id]],hs_hr_employee[emp_number],hs_hr_employee[Employee Name],"NF",0,1)</f>
        <v>x_Saurabh Shrivastava</v>
      </c>
      <c r="J2134" t="str">
        <f>_xlfn.XLOOKUP(ohrm_timesheet_item[[#This Row],[project_id]],ohrm_project[project_id],ohrm_project[name],"NF",0,1)</f>
        <v>C230101-P1 [AIR INDIA-P4W-IMPL]</v>
      </c>
      <c r="K2134" t="str">
        <f>_xlfn.XLOOKUP(ohrm_timesheet_item[[#This Row],[activity_id]],ohrm_project_activity[activity_id],ohrm_project_activity[name],"NF",0,1)</f>
        <v>Development</v>
      </c>
      <c r="L2134" s="5">
        <f>ohrm_timesheet_item[[#This Row],[duration]]/60/60</f>
        <v>9</v>
      </c>
    </row>
    <row r="2135" spans="1:12" x14ac:dyDescent="0.3">
      <c r="A2135">
        <v>442</v>
      </c>
      <c r="C2135">
        <v>2187</v>
      </c>
      <c r="D2135" s="1">
        <v>45051</v>
      </c>
      <c r="E2135">
        <v>32400</v>
      </c>
      <c r="F2135">
        <v>7</v>
      </c>
      <c r="G2135">
        <v>100000</v>
      </c>
      <c r="H2135">
        <v>62</v>
      </c>
      <c r="I2135" t="str">
        <f>_xlfn.XLOOKUP(ohrm_timesheet_item[[#This Row],[employee_id]],hs_hr_employee[emp_number],hs_hr_employee[Employee Name],"NF",0,1)</f>
        <v>x_Saurabh Shrivastava</v>
      </c>
      <c r="J2135" t="str">
        <f>_xlfn.XLOOKUP(ohrm_timesheet_item[[#This Row],[project_id]],ohrm_project[project_id],ohrm_project[name],"NF",0,1)</f>
        <v>C230101-P1 [AIR INDIA-P4W-IMPL]</v>
      </c>
      <c r="K2135" t="str">
        <f>_xlfn.XLOOKUP(ohrm_timesheet_item[[#This Row],[activity_id]],ohrm_project_activity[activity_id],ohrm_project_activity[name],"NF",0,1)</f>
        <v>Development</v>
      </c>
      <c r="L2135" s="5">
        <f>ohrm_timesheet_item[[#This Row],[duration]]/60/60</f>
        <v>9</v>
      </c>
    </row>
    <row r="2136" spans="1:12" x14ac:dyDescent="0.3">
      <c r="A2136">
        <v>462</v>
      </c>
      <c r="C2136">
        <v>2188</v>
      </c>
      <c r="D2136" s="1">
        <v>45054</v>
      </c>
      <c r="E2136">
        <v>32400</v>
      </c>
      <c r="F2136">
        <v>9</v>
      </c>
      <c r="G2136">
        <v>100000</v>
      </c>
      <c r="H2136">
        <v>79</v>
      </c>
      <c r="I2136" t="str">
        <f>_xlfn.XLOOKUP(ohrm_timesheet_item[[#This Row],[employee_id]],hs_hr_employee[emp_number],hs_hr_employee[Employee Name],"NF",0,1)</f>
        <v>x_Saurabh Shrivastava</v>
      </c>
      <c r="J2136" t="str">
        <f>_xlfn.XLOOKUP(ohrm_timesheet_item[[#This Row],[project_id]],ohrm_project[project_id],ohrm_project[name],"NF",0,1)</f>
        <v>C230301-P1 [MHA-POC-ProjectOnline2019]</v>
      </c>
      <c r="K2136" t="str">
        <f>_xlfn.XLOOKUP(ohrm_timesheet_item[[#This Row],[activity_id]],ohrm_project_activity[activity_id],ohrm_project_activity[name],"NF",0,1)</f>
        <v>Software Installation</v>
      </c>
      <c r="L2136" s="5">
        <f>ohrm_timesheet_item[[#This Row],[duration]]/60/60</f>
        <v>9</v>
      </c>
    </row>
    <row r="2137" spans="1:12" x14ac:dyDescent="0.3">
      <c r="A2137">
        <v>462</v>
      </c>
      <c r="C2137">
        <v>2189</v>
      </c>
      <c r="D2137" s="1">
        <v>45055</v>
      </c>
      <c r="E2137">
        <v>32400</v>
      </c>
      <c r="F2137">
        <v>9</v>
      </c>
      <c r="G2137">
        <v>100000</v>
      </c>
      <c r="H2137">
        <v>79</v>
      </c>
      <c r="I2137" t="str">
        <f>_xlfn.XLOOKUP(ohrm_timesheet_item[[#This Row],[employee_id]],hs_hr_employee[emp_number],hs_hr_employee[Employee Name],"NF",0,1)</f>
        <v>x_Saurabh Shrivastava</v>
      </c>
      <c r="J2137" t="str">
        <f>_xlfn.XLOOKUP(ohrm_timesheet_item[[#This Row],[project_id]],ohrm_project[project_id],ohrm_project[name],"NF",0,1)</f>
        <v>C230301-P1 [MHA-POC-ProjectOnline2019]</v>
      </c>
      <c r="K2137" t="str">
        <f>_xlfn.XLOOKUP(ohrm_timesheet_item[[#This Row],[activity_id]],ohrm_project_activity[activity_id],ohrm_project_activity[name],"NF",0,1)</f>
        <v>Software Installation</v>
      </c>
      <c r="L2137" s="5">
        <f>ohrm_timesheet_item[[#This Row],[duration]]/60/60</f>
        <v>9</v>
      </c>
    </row>
    <row r="2138" spans="1:12" x14ac:dyDescent="0.3">
      <c r="A2138">
        <v>462</v>
      </c>
      <c r="C2138">
        <v>2190</v>
      </c>
      <c r="D2138" s="1">
        <v>45056</v>
      </c>
      <c r="E2138">
        <v>32400</v>
      </c>
      <c r="F2138">
        <v>9</v>
      </c>
      <c r="G2138">
        <v>100000</v>
      </c>
      <c r="H2138">
        <v>79</v>
      </c>
      <c r="I2138" t="str">
        <f>_xlfn.XLOOKUP(ohrm_timesheet_item[[#This Row],[employee_id]],hs_hr_employee[emp_number],hs_hr_employee[Employee Name],"NF",0,1)</f>
        <v>x_Saurabh Shrivastava</v>
      </c>
      <c r="J2138" t="str">
        <f>_xlfn.XLOOKUP(ohrm_timesheet_item[[#This Row],[project_id]],ohrm_project[project_id],ohrm_project[name],"NF",0,1)</f>
        <v>C230301-P1 [MHA-POC-ProjectOnline2019]</v>
      </c>
      <c r="K2138" t="str">
        <f>_xlfn.XLOOKUP(ohrm_timesheet_item[[#This Row],[activity_id]],ohrm_project_activity[activity_id],ohrm_project_activity[name],"NF",0,1)</f>
        <v>Software Installation</v>
      </c>
      <c r="L2138" s="5">
        <f>ohrm_timesheet_item[[#This Row],[duration]]/60/60</f>
        <v>9</v>
      </c>
    </row>
    <row r="2139" spans="1:12" x14ac:dyDescent="0.3">
      <c r="A2139">
        <v>462</v>
      </c>
      <c r="C2139">
        <v>2191</v>
      </c>
      <c r="D2139" s="1">
        <v>45057</v>
      </c>
      <c r="E2139">
        <v>32400</v>
      </c>
      <c r="F2139">
        <v>9</v>
      </c>
      <c r="G2139">
        <v>100000</v>
      </c>
      <c r="H2139">
        <v>79</v>
      </c>
      <c r="I2139" t="str">
        <f>_xlfn.XLOOKUP(ohrm_timesheet_item[[#This Row],[employee_id]],hs_hr_employee[emp_number],hs_hr_employee[Employee Name],"NF",0,1)</f>
        <v>x_Saurabh Shrivastava</v>
      </c>
      <c r="J2139" t="str">
        <f>_xlfn.XLOOKUP(ohrm_timesheet_item[[#This Row],[project_id]],ohrm_project[project_id],ohrm_project[name],"NF",0,1)</f>
        <v>C230301-P1 [MHA-POC-ProjectOnline2019]</v>
      </c>
      <c r="K2139" t="str">
        <f>_xlfn.XLOOKUP(ohrm_timesheet_item[[#This Row],[activity_id]],ohrm_project_activity[activity_id],ohrm_project_activity[name],"NF",0,1)</f>
        <v>Software Installation</v>
      </c>
      <c r="L2139" s="5">
        <f>ohrm_timesheet_item[[#This Row],[duration]]/60/60</f>
        <v>9</v>
      </c>
    </row>
    <row r="2140" spans="1:12" x14ac:dyDescent="0.3">
      <c r="A2140">
        <v>462</v>
      </c>
      <c r="C2140">
        <v>2192</v>
      </c>
      <c r="D2140" s="1">
        <v>45058</v>
      </c>
      <c r="E2140">
        <v>32400</v>
      </c>
      <c r="F2140">
        <v>9</v>
      </c>
      <c r="G2140">
        <v>100000</v>
      </c>
      <c r="H2140">
        <v>79</v>
      </c>
      <c r="I2140" t="str">
        <f>_xlfn.XLOOKUP(ohrm_timesheet_item[[#This Row],[employee_id]],hs_hr_employee[emp_number],hs_hr_employee[Employee Name],"NF",0,1)</f>
        <v>x_Saurabh Shrivastava</v>
      </c>
      <c r="J2140" t="str">
        <f>_xlfn.XLOOKUP(ohrm_timesheet_item[[#This Row],[project_id]],ohrm_project[project_id],ohrm_project[name],"NF",0,1)</f>
        <v>C230301-P1 [MHA-POC-ProjectOnline2019]</v>
      </c>
      <c r="K2140" t="str">
        <f>_xlfn.XLOOKUP(ohrm_timesheet_item[[#This Row],[activity_id]],ohrm_project_activity[activity_id],ohrm_project_activity[name],"NF",0,1)</f>
        <v>Software Installation</v>
      </c>
      <c r="L2140" s="5">
        <f>ohrm_timesheet_item[[#This Row],[duration]]/60/60</f>
        <v>9</v>
      </c>
    </row>
    <row r="2141" spans="1:12" x14ac:dyDescent="0.3">
      <c r="A2141">
        <v>460</v>
      </c>
      <c r="C2141">
        <v>2193</v>
      </c>
      <c r="D2141" s="1">
        <v>45054</v>
      </c>
      <c r="E2141">
        <v>10800</v>
      </c>
      <c r="F2141">
        <v>2</v>
      </c>
      <c r="G2141">
        <v>15</v>
      </c>
      <c r="H2141">
        <v>11</v>
      </c>
      <c r="I2141" t="str">
        <f>_xlfn.XLOOKUP(ohrm_timesheet_item[[#This Row],[employee_id]],hs_hr_employee[emp_number],hs_hr_employee[Employee Name],"NF",0,1)</f>
        <v>Gaurav Kokcha</v>
      </c>
      <c r="J2141" t="str">
        <f>_xlfn.XLOOKUP(ohrm_timesheet_item[[#This Row],[project_id]],ohrm_project[project_id],ohrm_project[name],"NF",0,1)</f>
        <v>Z210101-TEQMANTRA-ORG</v>
      </c>
      <c r="K2141" t="str">
        <f>_xlfn.XLOOKUP(ohrm_timesheet_item[[#This Row],[activity_id]],ohrm_project_activity[activity_id],ohrm_project_activity[name],"NF",0,1)</f>
        <v>Training</v>
      </c>
      <c r="L2141" s="5">
        <f>ohrm_timesheet_item[[#This Row],[duration]]/60/60</f>
        <v>3</v>
      </c>
    </row>
    <row r="2142" spans="1:12" x14ac:dyDescent="0.3">
      <c r="A2142">
        <v>460</v>
      </c>
      <c r="C2142">
        <v>2194</v>
      </c>
      <c r="D2142" s="1">
        <v>45055</v>
      </c>
      <c r="E2142">
        <v>18000</v>
      </c>
      <c r="F2142">
        <v>2</v>
      </c>
      <c r="G2142">
        <v>15</v>
      </c>
      <c r="H2142">
        <v>11</v>
      </c>
      <c r="I2142" t="str">
        <f>_xlfn.XLOOKUP(ohrm_timesheet_item[[#This Row],[employee_id]],hs_hr_employee[emp_number],hs_hr_employee[Employee Name],"NF",0,1)</f>
        <v>Gaurav Kokcha</v>
      </c>
      <c r="J2142" t="str">
        <f>_xlfn.XLOOKUP(ohrm_timesheet_item[[#This Row],[project_id]],ohrm_project[project_id],ohrm_project[name],"NF",0,1)</f>
        <v>Z210101-TEQMANTRA-ORG</v>
      </c>
      <c r="K2142" t="str">
        <f>_xlfn.XLOOKUP(ohrm_timesheet_item[[#This Row],[activity_id]],ohrm_project_activity[activity_id],ohrm_project_activity[name],"NF",0,1)</f>
        <v>Training</v>
      </c>
      <c r="L2142" s="5">
        <f>ohrm_timesheet_item[[#This Row],[duration]]/60/60</f>
        <v>5</v>
      </c>
    </row>
    <row r="2143" spans="1:12" x14ac:dyDescent="0.3">
      <c r="A2143">
        <v>460</v>
      </c>
      <c r="C2143">
        <v>2195</v>
      </c>
      <c r="D2143" s="1">
        <v>45056</v>
      </c>
      <c r="E2143">
        <v>21600</v>
      </c>
      <c r="F2143">
        <v>2</v>
      </c>
      <c r="G2143">
        <v>15</v>
      </c>
      <c r="H2143">
        <v>11</v>
      </c>
      <c r="I2143" t="str">
        <f>_xlfn.XLOOKUP(ohrm_timesheet_item[[#This Row],[employee_id]],hs_hr_employee[emp_number],hs_hr_employee[Employee Name],"NF",0,1)</f>
        <v>Gaurav Kokcha</v>
      </c>
      <c r="J2143" t="str">
        <f>_xlfn.XLOOKUP(ohrm_timesheet_item[[#This Row],[project_id]],ohrm_project[project_id],ohrm_project[name],"NF",0,1)</f>
        <v>Z210101-TEQMANTRA-ORG</v>
      </c>
      <c r="K2143" t="str">
        <f>_xlfn.XLOOKUP(ohrm_timesheet_item[[#This Row],[activity_id]],ohrm_project_activity[activity_id],ohrm_project_activity[name],"NF",0,1)</f>
        <v>Training</v>
      </c>
      <c r="L2143" s="5">
        <f>ohrm_timesheet_item[[#This Row],[duration]]/60/60</f>
        <v>6</v>
      </c>
    </row>
    <row r="2144" spans="1:12" x14ac:dyDescent="0.3">
      <c r="A2144">
        <v>460</v>
      </c>
      <c r="C2144">
        <v>2196</v>
      </c>
      <c r="D2144" s="1">
        <v>45057</v>
      </c>
      <c r="E2144">
        <v>14400</v>
      </c>
      <c r="F2144">
        <v>2</v>
      </c>
      <c r="G2144">
        <v>15</v>
      </c>
      <c r="H2144">
        <v>11</v>
      </c>
      <c r="I2144" t="str">
        <f>_xlfn.XLOOKUP(ohrm_timesheet_item[[#This Row],[employee_id]],hs_hr_employee[emp_number],hs_hr_employee[Employee Name],"NF",0,1)</f>
        <v>Gaurav Kokcha</v>
      </c>
      <c r="J2144" t="str">
        <f>_xlfn.XLOOKUP(ohrm_timesheet_item[[#This Row],[project_id]],ohrm_project[project_id],ohrm_project[name],"NF",0,1)</f>
        <v>Z210101-TEQMANTRA-ORG</v>
      </c>
      <c r="K2144" t="str">
        <f>_xlfn.XLOOKUP(ohrm_timesheet_item[[#This Row],[activity_id]],ohrm_project_activity[activity_id],ohrm_project_activity[name],"NF",0,1)</f>
        <v>Training</v>
      </c>
      <c r="L2144" s="5">
        <f>ohrm_timesheet_item[[#This Row],[duration]]/60/60</f>
        <v>4</v>
      </c>
    </row>
    <row r="2145" spans="1:12" x14ac:dyDescent="0.3">
      <c r="A2145">
        <v>460</v>
      </c>
      <c r="C2145">
        <v>2197</v>
      </c>
      <c r="D2145" s="1">
        <v>45058</v>
      </c>
      <c r="E2145">
        <v>18000</v>
      </c>
      <c r="F2145">
        <v>2</v>
      </c>
      <c r="G2145">
        <v>15</v>
      </c>
      <c r="H2145">
        <v>11</v>
      </c>
      <c r="I2145" t="str">
        <f>_xlfn.XLOOKUP(ohrm_timesheet_item[[#This Row],[employee_id]],hs_hr_employee[emp_number],hs_hr_employee[Employee Name],"NF",0,1)</f>
        <v>Gaurav Kokcha</v>
      </c>
      <c r="J2145" t="str">
        <f>_xlfn.XLOOKUP(ohrm_timesheet_item[[#This Row],[project_id]],ohrm_project[project_id],ohrm_project[name],"NF",0,1)</f>
        <v>Z210101-TEQMANTRA-ORG</v>
      </c>
      <c r="K2145" t="str">
        <f>_xlfn.XLOOKUP(ohrm_timesheet_item[[#This Row],[activity_id]],ohrm_project_activity[activity_id],ohrm_project_activity[name],"NF",0,1)</f>
        <v>Training</v>
      </c>
      <c r="L2145" s="5">
        <f>ohrm_timesheet_item[[#This Row],[duration]]/60/60</f>
        <v>5</v>
      </c>
    </row>
    <row r="2146" spans="1:12" x14ac:dyDescent="0.3">
      <c r="A2146">
        <v>460</v>
      </c>
      <c r="C2146">
        <v>2198</v>
      </c>
      <c r="D2146" s="1">
        <v>45054</v>
      </c>
      <c r="E2146">
        <v>21600</v>
      </c>
      <c r="F2146">
        <v>2</v>
      </c>
      <c r="G2146">
        <v>15</v>
      </c>
      <c r="H2146">
        <v>58</v>
      </c>
      <c r="I2146" t="str">
        <f>_xlfn.XLOOKUP(ohrm_timesheet_item[[#This Row],[employee_id]],hs_hr_employee[emp_number],hs_hr_employee[Employee Name],"NF",0,1)</f>
        <v>Gaurav Kokcha</v>
      </c>
      <c r="J2146" t="str">
        <f>_xlfn.XLOOKUP(ohrm_timesheet_item[[#This Row],[project_id]],ohrm_project[project_id],ohrm_project[name],"NF",0,1)</f>
        <v>Z210101-TEQMANTRA-ORG</v>
      </c>
      <c r="K2146" t="str">
        <f>_xlfn.XLOOKUP(ohrm_timesheet_item[[#This Row],[activity_id]],ohrm_project_activity[activity_id],ohrm_project_activity[name],"NF",0,1)</f>
        <v>Staff Augmentation</v>
      </c>
      <c r="L2146" s="5">
        <f>ohrm_timesheet_item[[#This Row],[duration]]/60/60</f>
        <v>6</v>
      </c>
    </row>
    <row r="2147" spans="1:12" x14ac:dyDescent="0.3">
      <c r="A2147">
        <v>460</v>
      </c>
      <c r="C2147">
        <v>2199</v>
      </c>
      <c r="D2147" s="1">
        <v>45055</v>
      </c>
      <c r="E2147">
        <v>14400</v>
      </c>
      <c r="F2147">
        <v>2</v>
      </c>
      <c r="G2147">
        <v>15</v>
      </c>
      <c r="H2147">
        <v>58</v>
      </c>
      <c r="I2147" t="str">
        <f>_xlfn.XLOOKUP(ohrm_timesheet_item[[#This Row],[employee_id]],hs_hr_employee[emp_number],hs_hr_employee[Employee Name],"NF",0,1)</f>
        <v>Gaurav Kokcha</v>
      </c>
      <c r="J2147" t="str">
        <f>_xlfn.XLOOKUP(ohrm_timesheet_item[[#This Row],[project_id]],ohrm_project[project_id],ohrm_project[name],"NF",0,1)</f>
        <v>Z210101-TEQMANTRA-ORG</v>
      </c>
      <c r="K2147" t="str">
        <f>_xlfn.XLOOKUP(ohrm_timesheet_item[[#This Row],[activity_id]],ohrm_project_activity[activity_id],ohrm_project_activity[name],"NF",0,1)</f>
        <v>Staff Augmentation</v>
      </c>
      <c r="L2147" s="5">
        <f>ohrm_timesheet_item[[#This Row],[duration]]/60/60</f>
        <v>4</v>
      </c>
    </row>
    <row r="2148" spans="1:12" x14ac:dyDescent="0.3">
      <c r="A2148">
        <v>460</v>
      </c>
      <c r="C2148">
        <v>2200</v>
      </c>
      <c r="D2148" s="1">
        <v>45056</v>
      </c>
      <c r="E2148">
        <v>10800</v>
      </c>
      <c r="F2148">
        <v>2</v>
      </c>
      <c r="G2148">
        <v>15</v>
      </c>
      <c r="H2148">
        <v>58</v>
      </c>
      <c r="I2148" t="str">
        <f>_xlfn.XLOOKUP(ohrm_timesheet_item[[#This Row],[employee_id]],hs_hr_employee[emp_number],hs_hr_employee[Employee Name],"NF",0,1)</f>
        <v>Gaurav Kokcha</v>
      </c>
      <c r="J2148" t="str">
        <f>_xlfn.XLOOKUP(ohrm_timesheet_item[[#This Row],[project_id]],ohrm_project[project_id],ohrm_project[name],"NF",0,1)</f>
        <v>Z210101-TEQMANTRA-ORG</v>
      </c>
      <c r="K2148" t="str">
        <f>_xlfn.XLOOKUP(ohrm_timesheet_item[[#This Row],[activity_id]],ohrm_project_activity[activity_id],ohrm_project_activity[name],"NF",0,1)</f>
        <v>Staff Augmentation</v>
      </c>
      <c r="L2148" s="5">
        <f>ohrm_timesheet_item[[#This Row],[duration]]/60/60</f>
        <v>3</v>
      </c>
    </row>
    <row r="2149" spans="1:12" x14ac:dyDescent="0.3">
      <c r="A2149">
        <v>460</v>
      </c>
      <c r="C2149">
        <v>2201</v>
      </c>
      <c r="D2149" s="1">
        <v>45057</v>
      </c>
      <c r="E2149">
        <v>18000</v>
      </c>
      <c r="F2149">
        <v>2</v>
      </c>
      <c r="G2149">
        <v>15</v>
      </c>
      <c r="H2149">
        <v>58</v>
      </c>
      <c r="I2149" t="str">
        <f>_xlfn.XLOOKUP(ohrm_timesheet_item[[#This Row],[employee_id]],hs_hr_employee[emp_number],hs_hr_employee[Employee Name],"NF",0,1)</f>
        <v>Gaurav Kokcha</v>
      </c>
      <c r="J2149" t="str">
        <f>_xlfn.XLOOKUP(ohrm_timesheet_item[[#This Row],[project_id]],ohrm_project[project_id],ohrm_project[name],"NF",0,1)</f>
        <v>Z210101-TEQMANTRA-ORG</v>
      </c>
      <c r="K2149" t="str">
        <f>_xlfn.XLOOKUP(ohrm_timesheet_item[[#This Row],[activity_id]],ohrm_project_activity[activity_id],ohrm_project_activity[name],"NF",0,1)</f>
        <v>Staff Augmentation</v>
      </c>
      <c r="L2149" s="5">
        <f>ohrm_timesheet_item[[#This Row],[duration]]/60/60</f>
        <v>5</v>
      </c>
    </row>
    <row r="2150" spans="1:12" x14ac:dyDescent="0.3">
      <c r="A2150">
        <v>460</v>
      </c>
      <c r="C2150">
        <v>2202</v>
      </c>
      <c r="D2150" s="1">
        <v>45058</v>
      </c>
      <c r="E2150">
        <v>14400</v>
      </c>
      <c r="F2150">
        <v>2</v>
      </c>
      <c r="G2150">
        <v>15</v>
      </c>
      <c r="H2150">
        <v>58</v>
      </c>
      <c r="I2150" t="str">
        <f>_xlfn.XLOOKUP(ohrm_timesheet_item[[#This Row],[employee_id]],hs_hr_employee[emp_number],hs_hr_employee[Employee Name],"NF",0,1)</f>
        <v>Gaurav Kokcha</v>
      </c>
      <c r="J2150" t="str">
        <f>_xlfn.XLOOKUP(ohrm_timesheet_item[[#This Row],[project_id]],ohrm_project[project_id],ohrm_project[name],"NF",0,1)</f>
        <v>Z210101-TEQMANTRA-ORG</v>
      </c>
      <c r="K2150" t="str">
        <f>_xlfn.XLOOKUP(ohrm_timesheet_item[[#This Row],[activity_id]],ohrm_project_activity[activity_id],ohrm_project_activity[name],"NF",0,1)</f>
        <v>Staff Augmentation</v>
      </c>
      <c r="L2150" s="5">
        <f>ohrm_timesheet_item[[#This Row],[duration]]/60/60</f>
        <v>4</v>
      </c>
    </row>
    <row r="2151" spans="1:12" x14ac:dyDescent="0.3">
      <c r="A2151">
        <v>460</v>
      </c>
      <c r="C2151">
        <v>2203</v>
      </c>
      <c r="D2151" s="1">
        <v>45054</v>
      </c>
      <c r="E2151">
        <v>0</v>
      </c>
      <c r="F2151">
        <v>9</v>
      </c>
      <c r="G2151">
        <v>15</v>
      </c>
      <c r="H2151">
        <v>79</v>
      </c>
      <c r="I2151" t="str">
        <f>_xlfn.XLOOKUP(ohrm_timesheet_item[[#This Row],[employee_id]],hs_hr_employee[emp_number],hs_hr_employee[Employee Name],"NF",0,1)</f>
        <v>Gaurav Kokcha</v>
      </c>
      <c r="J2151" t="str">
        <f>_xlfn.XLOOKUP(ohrm_timesheet_item[[#This Row],[project_id]],ohrm_project[project_id],ohrm_project[name],"NF",0,1)</f>
        <v>C230301-P1 [MHA-POC-ProjectOnline2019]</v>
      </c>
      <c r="K2151" t="str">
        <f>_xlfn.XLOOKUP(ohrm_timesheet_item[[#This Row],[activity_id]],ohrm_project_activity[activity_id],ohrm_project_activity[name],"NF",0,1)</f>
        <v>Software Installation</v>
      </c>
      <c r="L2151" s="5">
        <f>ohrm_timesheet_item[[#This Row],[duration]]/60/60</f>
        <v>0</v>
      </c>
    </row>
    <row r="2152" spans="1:12" x14ac:dyDescent="0.3">
      <c r="A2152">
        <v>460</v>
      </c>
      <c r="C2152">
        <v>2204</v>
      </c>
      <c r="D2152" s="1">
        <v>45055</v>
      </c>
      <c r="E2152">
        <v>0</v>
      </c>
      <c r="F2152">
        <v>9</v>
      </c>
      <c r="G2152">
        <v>15</v>
      </c>
      <c r="H2152">
        <v>79</v>
      </c>
      <c r="I2152" t="str">
        <f>_xlfn.XLOOKUP(ohrm_timesheet_item[[#This Row],[employee_id]],hs_hr_employee[emp_number],hs_hr_employee[Employee Name],"NF",0,1)</f>
        <v>Gaurav Kokcha</v>
      </c>
      <c r="J2152" t="str">
        <f>_xlfn.XLOOKUP(ohrm_timesheet_item[[#This Row],[project_id]],ohrm_project[project_id],ohrm_project[name],"NF",0,1)</f>
        <v>C230301-P1 [MHA-POC-ProjectOnline2019]</v>
      </c>
      <c r="K2152" t="str">
        <f>_xlfn.XLOOKUP(ohrm_timesheet_item[[#This Row],[activity_id]],ohrm_project_activity[activity_id],ohrm_project_activity[name],"NF",0,1)</f>
        <v>Software Installation</v>
      </c>
      <c r="L2152" s="5">
        <f>ohrm_timesheet_item[[#This Row],[duration]]/60/60</f>
        <v>0</v>
      </c>
    </row>
    <row r="2153" spans="1:12" x14ac:dyDescent="0.3">
      <c r="A2153">
        <v>460</v>
      </c>
      <c r="C2153">
        <v>2205</v>
      </c>
      <c r="D2153" s="1">
        <v>45056</v>
      </c>
      <c r="E2153">
        <v>0</v>
      </c>
      <c r="F2153">
        <v>9</v>
      </c>
      <c r="G2153">
        <v>15</v>
      </c>
      <c r="H2153">
        <v>79</v>
      </c>
      <c r="I2153" t="str">
        <f>_xlfn.XLOOKUP(ohrm_timesheet_item[[#This Row],[employee_id]],hs_hr_employee[emp_number],hs_hr_employee[Employee Name],"NF",0,1)</f>
        <v>Gaurav Kokcha</v>
      </c>
      <c r="J2153" t="str">
        <f>_xlfn.XLOOKUP(ohrm_timesheet_item[[#This Row],[project_id]],ohrm_project[project_id],ohrm_project[name],"NF",0,1)</f>
        <v>C230301-P1 [MHA-POC-ProjectOnline2019]</v>
      </c>
      <c r="K2153" t="str">
        <f>_xlfn.XLOOKUP(ohrm_timesheet_item[[#This Row],[activity_id]],ohrm_project_activity[activity_id],ohrm_project_activity[name],"NF",0,1)</f>
        <v>Software Installation</v>
      </c>
      <c r="L2153" s="5">
        <f>ohrm_timesheet_item[[#This Row],[duration]]/60/60</f>
        <v>0</v>
      </c>
    </row>
    <row r="2154" spans="1:12" x14ac:dyDescent="0.3">
      <c r="A2154">
        <v>460</v>
      </c>
      <c r="C2154">
        <v>2206</v>
      </c>
      <c r="D2154" s="1">
        <v>45057</v>
      </c>
      <c r="E2154">
        <v>0</v>
      </c>
      <c r="F2154">
        <v>9</v>
      </c>
      <c r="G2154">
        <v>15</v>
      </c>
      <c r="H2154">
        <v>79</v>
      </c>
      <c r="I2154" t="str">
        <f>_xlfn.XLOOKUP(ohrm_timesheet_item[[#This Row],[employee_id]],hs_hr_employee[emp_number],hs_hr_employee[Employee Name],"NF",0,1)</f>
        <v>Gaurav Kokcha</v>
      </c>
      <c r="J2154" t="str">
        <f>_xlfn.XLOOKUP(ohrm_timesheet_item[[#This Row],[project_id]],ohrm_project[project_id],ohrm_project[name],"NF",0,1)</f>
        <v>C230301-P1 [MHA-POC-ProjectOnline2019]</v>
      </c>
      <c r="K2154" t="str">
        <f>_xlfn.XLOOKUP(ohrm_timesheet_item[[#This Row],[activity_id]],ohrm_project_activity[activity_id],ohrm_project_activity[name],"NF",0,1)</f>
        <v>Software Installation</v>
      </c>
      <c r="L2154" s="5">
        <f>ohrm_timesheet_item[[#This Row],[duration]]/60/60</f>
        <v>0</v>
      </c>
    </row>
    <row r="2155" spans="1:12" x14ac:dyDescent="0.3">
      <c r="A2155">
        <v>460</v>
      </c>
      <c r="C2155">
        <v>2207</v>
      </c>
      <c r="D2155" s="1">
        <v>45058</v>
      </c>
      <c r="E2155">
        <v>0</v>
      </c>
      <c r="F2155">
        <v>9</v>
      </c>
      <c r="G2155">
        <v>15</v>
      </c>
      <c r="H2155">
        <v>79</v>
      </c>
      <c r="I2155" t="str">
        <f>_xlfn.XLOOKUP(ohrm_timesheet_item[[#This Row],[employee_id]],hs_hr_employee[emp_number],hs_hr_employee[Employee Name],"NF",0,1)</f>
        <v>Gaurav Kokcha</v>
      </c>
      <c r="J2155" t="str">
        <f>_xlfn.XLOOKUP(ohrm_timesheet_item[[#This Row],[project_id]],ohrm_project[project_id],ohrm_project[name],"NF",0,1)</f>
        <v>C230301-P1 [MHA-POC-ProjectOnline2019]</v>
      </c>
      <c r="K2155" t="str">
        <f>_xlfn.XLOOKUP(ohrm_timesheet_item[[#This Row],[activity_id]],ohrm_project_activity[activity_id],ohrm_project_activity[name],"NF",0,1)</f>
        <v>Software Installation</v>
      </c>
      <c r="L2155" s="5">
        <f>ohrm_timesheet_item[[#This Row],[duration]]/60/60</f>
        <v>0</v>
      </c>
    </row>
    <row r="2156" spans="1:12" x14ac:dyDescent="0.3">
      <c r="A2156">
        <v>463</v>
      </c>
      <c r="C2156">
        <v>2208</v>
      </c>
      <c r="D2156" s="1">
        <v>45061</v>
      </c>
      <c r="E2156">
        <v>14400</v>
      </c>
      <c r="F2156">
        <v>2</v>
      </c>
      <c r="G2156">
        <v>15</v>
      </c>
      <c r="H2156">
        <v>11</v>
      </c>
      <c r="I2156" t="str">
        <f>_xlfn.XLOOKUP(ohrm_timesheet_item[[#This Row],[employee_id]],hs_hr_employee[emp_number],hs_hr_employee[Employee Name],"NF",0,1)</f>
        <v>Gaurav Kokcha</v>
      </c>
      <c r="J2156" t="str">
        <f>_xlfn.XLOOKUP(ohrm_timesheet_item[[#This Row],[project_id]],ohrm_project[project_id],ohrm_project[name],"NF",0,1)</f>
        <v>Z210101-TEQMANTRA-ORG</v>
      </c>
      <c r="K2156" t="str">
        <f>_xlfn.XLOOKUP(ohrm_timesheet_item[[#This Row],[activity_id]],ohrm_project_activity[activity_id],ohrm_project_activity[name],"NF",0,1)</f>
        <v>Training</v>
      </c>
      <c r="L2156" s="5">
        <f>ohrm_timesheet_item[[#This Row],[duration]]/60/60</f>
        <v>4</v>
      </c>
    </row>
    <row r="2157" spans="1:12" x14ac:dyDescent="0.3">
      <c r="A2157">
        <v>463</v>
      </c>
      <c r="C2157">
        <v>2209</v>
      </c>
      <c r="D2157" s="1">
        <v>45062</v>
      </c>
      <c r="E2157">
        <v>0</v>
      </c>
      <c r="F2157">
        <v>2</v>
      </c>
      <c r="G2157">
        <v>15</v>
      </c>
      <c r="H2157">
        <v>11</v>
      </c>
      <c r="I2157" t="str">
        <f>_xlfn.XLOOKUP(ohrm_timesheet_item[[#This Row],[employee_id]],hs_hr_employee[emp_number],hs_hr_employee[Employee Name],"NF",0,1)</f>
        <v>Gaurav Kokcha</v>
      </c>
      <c r="J2157" t="str">
        <f>_xlfn.XLOOKUP(ohrm_timesheet_item[[#This Row],[project_id]],ohrm_project[project_id],ohrm_project[name],"NF",0,1)</f>
        <v>Z210101-TEQMANTRA-ORG</v>
      </c>
      <c r="K2157" t="str">
        <f>_xlfn.XLOOKUP(ohrm_timesheet_item[[#This Row],[activity_id]],ohrm_project_activity[activity_id],ohrm_project_activity[name],"NF",0,1)</f>
        <v>Training</v>
      </c>
      <c r="L2157" s="5">
        <f>ohrm_timesheet_item[[#This Row],[duration]]/60/60</f>
        <v>0</v>
      </c>
    </row>
    <row r="2158" spans="1:12" x14ac:dyDescent="0.3">
      <c r="A2158">
        <v>463</v>
      </c>
      <c r="C2158">
        <v>2210</v>
      </c>
      <c r="D2158" s="1">
        <v>45063</v>
      </c>
      <c r="E2158">
        <v>18000</v>
      </c>
      <c r="F2158">
        <v>2</v>
      </c>
      <c r="G2158">
        <v>15</v>
      </c>
      <c r="H2158">
        <v>11</v>
      </c>
      <c r="I2158" t="str">
        <f>_xlfn.XLOOKUP(ohrm_timesheet_item[[#This Row],[employee_id]],hs_hr_employee[emp_number],hs_hr_employee[Employee Name],"NF",0,1)</f>
        <v>Gaurav Kokcha</v>
      </c>
      <c r="J2158" t="str">
        <f>_xlfn.XLOOKUP(ohrm_timesheet_item[[#This Row],[project_id]],ohrm_project[project_id],ohrm_project[name],"NF",0,1)</f>
        <v>Z210101-TEQMANTRA-ORG</v>
      </c>
      <c r="K2158" t="str">
        <f>_xlfn.XLOOKUP(ohrm_timesheet_item[[#This Row],[activity_id]],ohrm_project_activity[activity_id],ohrm_project_activity[name],"NF",0,1)</f>
        <v>Training</v>
      </c>
      <c r="L2158" s="5">
        <f>ohrm_timesheet_item[[#This Row],[duration]]/60/60</f>
        <v>5</v>
      </c>
    </row>
    <row r="2159" spans="1:12" x14ac:dyDescent="0.3">
      <c r="A2159">
        <v>463</v>
      </c>
      <c r="C2159">
        <v>2211</v>
      </c>
      <c r="D2159" s="1">
        <v>45064</v>
      </c>
      <c r="E2159">
        <v>0</v>
      </c>
      <c r="F2159">
        <v>2</v>
      </c>
      <c r="G2159">
        <v>15</v>
      </c>
      <c r="H2159">
        <v>11</v>
      </c>
      <c r="I2159" t="str">
        <f>_xlfn.XLOOKUP(ohrm_timesheet_item[[#This Row],[employee_id]],hs_hr_employee[emp_number],hs_hr_employee[Employee Name],"NF",0,1)</f>
        <v>Gaurav Kokcha</v>
      </c>
      <c r="J2159" t="str">
        <f>_xlfn.XLOOKUP(ohrm_timesheet_item[[#This Row],[project_id]],ohrm_project[project_id],ohrm_project[name],"NF",0,1)</f>
        <v>Z210101-TEQMANTRA-ORG</v>
      </c>
      <c r="K2159" t="str">
        <f>_xlfn.XLOOKUP(ohrm_timesheet_item[[#This Row],[activity_id]],ohrm_project_activity[activity_id],ohrm_project_activity[name],"NF",0,1)</f>
        <v>Training</v>
      </c>
      <c r="L2159" s="5">
        <f>ohrm_timesheet_item[[#This Row],[duration]]/60/60</f>
        <v>0</v>
      </c>
    </row>
    <row r="2160" spans="1:12" x14ac:dyDescent="0.3">
      <c r="A2160">
        <v>463</v>
      </c>
      <c r="C2160">
        <v>2212</v>
      </c>
      <c r="D2160" s="1">
        <v>45065</v>
      </c>
      <c r="E2160">
        <v>14400</v>
      </c>
      <c r="F2160">
        <v>2</v>
      </c>
      <c r="G2160">
        <v>15</v>
      </c>
      <c r="H2160">
        <v>11</v>
      </c>
      <c r="I2160" t="str">
        <f>_xlfn.XLOOKUP(ohrm_timesheet_item[[#This Row],[employee_id]],hs_hr_employee[emp_number],hs_hr_employee[Employee Name],"NF",0,1)</f>
        <v>Gaurav Kokcha</v>
      </c>
      <c r="J2160" t="str">
        <f>_xlfn.XLOOKUP(ohrm_timesheet_item[[#This Row],[project_id]],ohrm_project[project_id],ohrm_project[name],"NF",0,1)</f>
        <v>Z210101-TEQMANTRA-ORG</v>
      </c>
      <c r="K2160" t="str">
        <f>_xlfn.XLOOKUP(ohrm_timesheet_item[[#This Row],[activity_id]],ohrm_project_activity[activity_id],ohrm_project_activity[name],"NF",0,1)</f>
        <v>Training</v>
      </c>
      <c r="L2160" s="5">
        <f>ohrm_timesheet_item[[#This Row],[duration]]/60/60</f>
        <v>4</v>
      </c>
    </row>
    <row r="2161" spans="1:12" x14ac:dyDescent="0.3">
      <c r="A2161">
        <v>463</v>
      </c>
      <c r="C2161">
        <v>2213</v>
      </c>
      <c r="D2161" s="1">
        <v>45061</v>
      </c>
      <c r="E2161">
        <v>18000</v>
      </c>
      <c r="F2161">
        <v>2</v>
      </c>
      <c r="G2161">
        <v>15</v>
      </c>
      <c r="H2161">
        <v>58</v>
      </c>
      <c r="I2161" t="str">
        <f>_xlfn.XLOOKUP(ohrm_timesheet_item[[#This Row],[employee_id]],hs_hr_employee[emp_number],hs_hr_employee[Employee Name],"NF",0,1)</f>
        <v>Gaurav Kokcha</v>
      </c>
      <c r="J2161" t="str">
        <f>_xlfn.XLOOKUP(ohrm_timesheet_item[[#This Row],[project_id]],ohrm_project[project_id],ohrm_project[name],"NF",0,1)</f>
        <v>Z210101-TEQMANTRA-ORG</v>
      </c>
      <c r="K2161" t="str">
        <f>_xlfn.XLOOKUP(ohrm_timesheet_item[[#This Row],[activity_id]],ohrm_project_activity[activity_id],ohrm_project_activity[name],"NF",0,1)</f>
        <v>Staff Augmentation</v>
      </c>
      <c r="L2161" s="5">
        <f>ohrm_timesheet_item[[#This Row],[duration]]/60/60</f>
        <v>5</v>
      </c>
    </row>
    <row r="2162" spans="1:12" x14ac:dyDescent="0.3">
      <c r="A2162">
        <v>463</v>
      </c>
      <c r="C2162">
        <v>2214</v>
      </c>
      <c r="D2162" s="1">
        <v>45062</v>
      </c>
      <c r="E2162">
        <v>0</v>
      </c>
      <c r="F2162">
        <v>2</v>
      </c>
      <c r="G2162">
        <v>15</v>
      </c>
      <c r="H2162">
        <v>58</v>
      </c>
      <c r="I2162" t="str">
        <f>_xlfn.XLOOKUP(ohrm_timesheet_item[[#This Row],[employee_id]],hs_hr_employee[emp_number],hs_hr_employee[Employee Name],"NF",0,1)</f>
        <v>Gaurav Kokcha</v>
      </c>
      <c r="J2162" t="str">
        <f>_xlfn.XLOOKUP(ohrm_timesheet_item[[#This Row],[project_id]],ohrm_project[project_id],ohrm_project[name],"NF",0,1)</f>
        <v>Z210101-TEQMANTRA-ORG</v>
      </c>
      <c r="K2162" t="str">
        <f>_xlfn.XLOOKUP(ohrm_timesheet_item[[#This Row],[activity_id]],ohrm_project_activity[activity_id],ohrm_project_activity[name],"NF",0,1)</f>
        <v>Staff Augmentation</v>
      </c>
      <c r="L2162" s="5">
        <f>ohrm_timesheet_item[[#This Row],[duration]]/60/60</f>
        <v>0</v>
      </c>
    </row>
    <row r="2163" spans="1:12" x14ac:dyDescent="0.3">
      <c r="A2163">
        <v>463</v>
      </c>
      <c r="C2163">
        <v>2215</v>
      </c>
      <c r="D2163" s="1">
        <v>45063</v>
      </c>
      <c r="E2163">
        <v>14400</v>
      </c>
      <c r="F2163">
        <v>2</v>
      </c>
      <c r="G2163">
        <v>15</v>
      </c>
      <c r="H2163">
        <v>58</v>
      </c>
      <c r="I2163" t="str">
        <f>_xlfn.XLOOKUP(ohrm_timesheet_item[[#This Row],[employee_id]],hs_hr_employee[emp_number],hs_hr_employee[Employee Name],"NF",0,1)</f>
        <v>Gaurav Kokcha</v>
      </c>
      <c r="J2163" t="str">
        <f>_xlfn.XLOOKUP(ohrm_timesheet_item[[#This Row],[project_id]],ohrm_project[project_id],ohrm_project[name],"NF",0,1)</f>
        <v>Z210101-TEQMANTRA-ORG</v>
      </c>
      <c r="K2163" t="str">
        <f>_xlfn.XLOOKUP(ohrm_timesheet_item[[#This Row],[activity_id]],ohrm_project_activity[activity_id],ohrm_project_activity[name],"NF",0,1)</f>
        <v>Staff Augmentation</v>
      </c>
      <c r="L2163" s="5">
        <f>ohrm_timesheet_item[[#This Row],[duration]]/60/60</f>
        <v>4</v>
      </c>
    </row>
    <row r="2164" spans="1:12" x14ac:dyDescent="0.3">
      <c r="A2164">
        <v>463</v>
      </c>
      <c r="C2164">
        <v>2216</v>
      </c>
      <c r="D2164" s="1">
        <v>45064</v>
      </c>
      <c r="E2164">
        <v>0</v>
      </c>
      <c r="F2164">
        <v>2</v>
      </c>
      <c r="G2164">
        <v>15</v>
      </c>
      <c r="H2164">
        <v>58</v>
      </c>
      <c r="I2164" t="str">
        <f>_xlfn.XLOOKUP(ohrm_timesheet_item[[#This Row],[employee_id]],hs_hr_employee[emp_number],hs_hr_employee[Employee Name],"NF",0,1)</f>
        <v>Gaurav Kokcha</v>
      </c>
      <c r="J2164" t="str">
        <f>_xlfn.XLOOKUP(ohrm_timesheet_item[[#This Row],[project_id]],ohrm_project[project_id],ohrm_project[name],"NF",0,1)</f>
        <v>Z210101-TEQMANTRA-ORG</v>
      </c>
      <c r="K2164" t="str">
        <f>_xlfn.XLOOKUP(ohrm_timesheet_item[[#This Row],[activity_id]],ohrm_project_activity[activity_id],ohrm_project_activity[name],"NF",0,1)</f>
        <v>Staff Augmentation</v>
      </c>
      <c r="L2164" s="5">
        <f>ohrm_timesheet_item[[#This Row],[duration]]/60/60</f>
        <v>0</v>
      </c>
    </row>
    <row r="2165" spans="1:12" x14ac:dyDescent="0.3">
      <c r="A2165">
        <v>463</v>
      </c>
      <c r="C2165">
        <v>2217</v>
      </c>
      <c r="D2165" s="1">
        <v>45065</v>
      </c>
      <c r="E2165">
        <v>18000</v>
      </c>
      <c r="F2165">
        <v>2</v>
      </c>
      <c r="G2165">
        <v>15</v>
      </c>
      <c r="H2165">
        <v>58</v>
      </c>
      <c r="I2165" t="str">
        <f>_xlfn.XLOOKUP(ohrm_timesheet_item[[#This Row],[employee_id]],hs_hr_employee[emp_number],hs_hr_employee[Employee Name],"NF",0,1)</f>
        <v>Gaurav Kokcha</v>
      </c>
      <c r="J2165" t="str">
        <f>_xlfn.XLOOKUP(ohrm_timesheet_item[[#This Row],[project_id]],ohrm_project[project_id],ohrm_project[name],"NF",0,1)</f>
        <v>Z210101-TEQMANTRA-ORG</v>
      </c>
      <c r="K2165" t="str">
        <f>_xlfn.XLOOKUP(ohrm_timesheet_item[[#This Row],[activity_id]],ohrm_project_activity[activity_id],ohrm_project_activity[name],"NF",0,1)</f>
        <v>Staff Augmentation</v>
      </c>
      <c r="L2165" s="5">
        <f>ohrm_timesheet_item[[#This Row],[duration]]/60/60</f>
        <v>5</v>
      </c>
    </row>
    <row r="2166" spans="1:12" x14ac:dyDescent="0.3">
      <c r="A2166">
        <v>463</v>
      </c>
      <c r="C2166">
        <v>2218</v>
      </c>
      <c r="D2166" s="1">
        <v>45061</v>
      </c>
      <c r="E2166">
        <v>0</v>
      </c>
      <c r="F2166">
        <v>9</v>
      </c>
      <c r="G2166">
        <v>15</v>
      </c>
      <c r="H2166">
        <v>79</v>
      </c>
      <c r="I2166" t="str">
        <f>_xlfn.XLOOKUP(ohrm_timesheet_item[[#This Row],[employee_id]],hs_hr_employee[emp_number],hs_hr_employee[Employee Name],"NF",0,1)</f>
        <v>Gaurav Kokcha</v>
      </c>
      <c r="J2166" t="str">
        <f>_xlfn.XLOOKUP(ohrm_timesheet_item[[#This Row],[project_id]],ohrm_project[project_id],ohrm_project[name],"NF",0,1)</f>
        <v>C230301-P1 [MHA-POC-ProjectOnline2019]</v>
      </c>
      <c r="K2166" t="str">
        <f>_xlfn.XLOOKUP(ohrm_timesheet_item[[#This Row],[activity_id]],ohrm_project_activity[activity_id],ohrm_project_activity[name],"NF",0,1)</f>
        <v>Software Installation</v>
      </c>
      <c r="L2166" s="5">
        <f>ohrm_timesheet_item[[#This Row],[duration]]/60/60</f>
        <v>0</v>
      </c>
    </row>
    <row r="2167" spans="1:12" x14ac:dyDescent="0.3">
      <c r="A2167">
        <v>463</v>
      </c>
      <c r="C2167">
        <v>2219</v>
      </c>
      <c r="D2167" s="1">
        <v>45062</v>
      </c>
      <c r="E2167">
        <v>32400</v>
      </c>
      <c r="F2167">
        <v>9</v>
      </c>
      <c r="G2167">
        <v>15</v>
      </c>
      <c r="H2167">
        <v>79</v>
      </c>
      <c r="I2167" t="str">
        <f>_xlfn.XLOOKUP(ohrm_timesheet_item[[#This Row],[employee_id]],hs_hr_employee[emp_number],hs_hr_employee[Employee Name],"NF",0,1)</f>
        <v>Gaurav Kokcha</v>
      </c>
      <c r="J2167" t="str">
        <f>_xlfn.XLOOKUP(ohrm_timesheet_item[[#This Row],[project_id]],ohrm_project[project_id],ohrm_project[name],"NF",0,1)</f>
        <v>C230301-P1 [MHA-POC-ProjectOnline2019]</v>
      </c>
      <c r="K2167" t="str">
        <f>_xlfn.XLOOKUP(ohrm_timesheet_item[[#This Row],[activity_id]],ohrm_project_activity[activity_id],ohrm_project_activity[name],"NF",0,1)</f>
        <v>Software Installation</v>
      </c>
      <c r="L2167" s="5">
        <f>ohrm_timesheet_item[[#This Row],[duration]]/60/60</f>
        <v>9</v>
      </c>
    </row>
    <row r="2168" spans="1:12" x14ac:dyDescent="0.3">
      <c r="A2168">
        <v>463</v>
      </c>
      <c r="C2168">
        <v>2220</v>
      </c>
      <c r="D2168" s="1">
        <v>45063</v>
      </c>
      <c r="E2168">
        <v>0</v>
      </c>
      <c r="F2168">
        <v>9</v>
      </c>
      <c r="G2168">
        <v>15</v>
      </c>
      <c r="H2168">
        <v>79</v>
      </c>
      <c r="I2168" t="str">
        <f>_xlfn.XLOOKUP(ohrm_timesheet_item[[#This Row],[employee_id]],hs_hr_employee[emp_number],hs_hr_employee[Employee Name],"NF",0,1)</f>
        <v>Gaurav Kokcha</v>
      </c>
      <c r="J2168" t="str">
        <f>_xlfn.XLOOKUP(ohrm_timesheet_item[[#This Row],[project_id]],ohrm_project[project_id],ohrm_project[name],"NF",0,1)</f>
        <v>C230301-P1 [MHA-POC-ProjectOnline2019]</v>
      </c>
      <c r="K2168" t="str">
        <f>_xlfn.XLOOKUP(ohrm_timesheet_item[[#This Row],[activity_id]],ohrm_project_activity[activity_id],ohrm_project_activity[name],"NF",0,1)</f>
        <v>Software Installation</v>
      </c>
      <c r="L2168" s="5">
        <f>ohrm_timesheet_item[[#This Row],[duration]]/60/60</f>
        <v>0</v>
      </c>
    </row>
    <row r="2169" spans="1:12" x14ac:dyDescent="0.3">
      <c r="A2169">
        <v>463</v>
      </c>
      <c r="C2169">
        <v>2221</v>
      </c>
      <c r="D2169" s="1">
        <v>45064</v>
      </c>
      <c r="E2169">
        <v>32400</v>
      </c>
      <c r="F2169">
        <v>9</v>
      </c>
      <c r="G2169">
        <v>15</v>
      </c>
      <c r="H2169">
        <v>79</v>
      </c>
      <c r="I2169" t="str">
        <f>_xlfn.XLOOKUP(ohrm_timesheet_item[[#This Row],[employee_id]],hs_hr_employee[emp_number],hs_hr_employee[Employee Name],"NF",0,1)</f>
        <v>Gaurav Kokcha</v>
      </c>
      <c r="J2169" t="str">
        <f>_xlfn.XLOOKUP(ohrm_timesheet_item[[#This Row],[project_id]],ohrm_project[project_id],ohrm_project[name],"NF",0,1)</f>
        <v>C230301-P1 [MHA-POC-ProjectOnline2019]</v>
      </c>
      <c r="K2169" t="str">
        <f>_xlfn.XLOOKUP(ohrm_timesheet_item[[#This Row],[activity_id]],ohrm_project_activity[activity_id],ohrm_project_activity[name],"NF",0,1)</f>
        <v>Software Installation</v>
      </c>
      <c r="L2169" s="5">
        <f>ohrm_timesheet_item[[#This Row],[duration]]/60/60</f>
        <v>9</v>
      </c>
    </row>
    <row r="2170" spans="1:12" x14ac:dyDescent="0.3">
      <c r="A2170">
        <v>463</v>
      </c>
      <c r="C2170">
        <v>2222</v>
      </c>
      <c r="D2170" s="1">
        <v>45065</v>
      </c>
      <c r="E2170">
        <v>0</v>
      </c>
      <c r="F2170">
        <v>9</v>
      </c>
      <c r="G2170">
        <v>15</v>
      </c>
      <c r="H2170">
        <v>79</v>
      </c>
      <c r="I2170" t="str">
        <f>_xlfn.XLOOKUP(ohrm_timesheet_item[[#This Row],[employee_id]],hs_hr_employee[emp_number],hs_hr_employee[Employee Name],"NF",0,1)</f>
        <v>Gaurav Kokcha</v>
      </c>
      <c r="J2170" t="str">
        <f>_xlfn.XLOOKUP(ohrm_timesheet_item[[#This Row],[project_id]],ohrm_project[project_id],ohrm_project[name],"NF",0,1)</f>
        <v>C230301-P1 [MHA-POC-ProjectOnline2019]</v>
      </c>
      <c r="K2170" t="str">
        <f>_xlfn.XLOOKUP(ohrm_timesheet_item[[#This Row],[activity_id]],ohrm_project_activity[activity_id],ohrm_project_activity[name],"NF",0,1)</f>
        <v>Software Installation</v>
      </c>
      <c r="L2170" s="5">
        <f>ohrm_timesheet_item[[#This Row],[duration]]/60/60</f>
        <v>0</v>
      </c>
    </row>
    <row r="2171" spans="1:12" x14ac:dyDescent="0.3">
      <c r="A2171">
        <v>464</v>
      </c>
      <c r="C2171">
        <v>2223</v>
      </c>
      <c r="D2171" s="1">
        <v>45068</v>
      </c>
      <c r="E2171">
        <v>14400</v>
      </c>
      <c r="F2171">
        <v>2</v>
      </c>
      <c r="G2171">
        <v>15</v>
      </c>
      <c r="H2171">
        <v>11</v>
      </c>
      <c r="I2171" t="str">
        <f>_xlfn.XLOOKUP(ohrm_timesheet_item[[#This Row],[employee_id]],hs_hr_employee[emp_number],hs_hr_employee[Employee Name],"NF",0,1)</f>
        <v>Gaurav Kokcha</v>
      </c>
      <c r="J2171" t="str">
        <f>_xlfn.XLOOKUP(ohrm_timesheet_item[[#This Row],[project_id]],ohrm_project[project_id],ohrm_project[name],"NF",0,1)</f>
        <v>Z210101-TEQMANTRA-ORG</v>
      </c>
      <c r="K2171" t="str">
        <f>_xlfn.XLOOKUP(ohrm_timesheet_item[[#This Row],[activity_id]],ohrm_project_activity[activity_id],ohrm_project_activity[name],"NF",0,1)</f>
        <v>Training</v>
      </c>
      <c r="L2171" s="5">
        <f>ohrm_timesheet_item[[#This Row],[duration]]/60/60</f>
        <v>4</v>
      </c>
    </row>
    <row r="2172" spans="1:12" x14ac:dyDescent="0.3">
      <c r="A2172">
        <v>464</v>
      </c>
      <c r="C2172">
        <v>2224</v>
      </c>
      <c r="D2172" s="1">
        <v>45069</v>
      </c>
      <c r="E2172">
        <v>0</v>
      </c>
      <c r="F2172">
        <v>2</v>
      </c>
      <c r="G2172">
        <v>15</v>
      </c>
      <c r="H2172">
        <v>11</v>
      </c>
      <c r="I2172" t="str">
        <f>_xlfn.XLOOKUP(ohrm_timesheet_item[[#This Row],[employee_id]],hs_hr_employee[emp_number],hs_hr_employee[Employee Name],"NF",0,1)</f>
        <v>Gaurav Kokcha</v>
      </c>
      <c r="J2172" t="str">
        <f>_xlfn.XLOOKUP(ohrm_timesheet_item[[#This Row],[project_id]],ohrm_project[project_id],ohrm_project[name],"NF",0,1)</f>
        <v>Z210101-TEQMANTRA-ORG</v>
      </c>
      <c r="K2172" t="str">
        <f>_xlfn.XLOOKUP(ohrm_timesheet_item[[#This Row],[activity_id]],ohrm_project_activity[activity_id],ohrm_project_activity[name],"NF",0,1)</f>
        <v>Training</v>
      </c>
      <c r="L2172" s="5">
        <f>ohrm_timesheet_item[[#This Row],[duration]]/60/60</f>
        <v>0</v>
      </c>
    </row>
    <row r="2173" spans="1:12" x14ac:dyDescent="0.3">
      <c r="A2173">
        <v>464</v>
      </c>
      <c r="C2173">
        <v>2225</v>
      </c>
      <c r="D2173" s="1">
        <v>45070</v>
      </c>
      <c r="E2173">
        <v>18000</v>
      </c>
      <c r="F2173">
        <v>2</v>
      </c>
      <c r="G2173">
        <v>15</v>
      </c>
      <c r="H2173">
        <v>11</v>
      </c>
      <c r="I2173" t="str">
        <f>_xlfn.XLOOKUP(ohrm_timesheet_item[[#This Row],[employee_id]],hs_hr_employee[emp_number],hs_hr_employee[Employee Name],"NF",0,1)</f>
        <v>Gaurav Kokcha</v>
      </c>
      <c r="J2173" t="str">
        <f>_xlfn.XLOOKUP(ohrm_timesheet_item[[#This Row],[project_id]],ohrm_project[project_id],ohrm_project[name],"NF",0,1)</f>
        <v>Z210101-TEQMANTRA-ORG</v>
      </c>
      <c r="K2173" t="str">
        <f>_xlfn.XLOOKUP(ohrm_timesheet_item[[#This Row],[activity_id]],ohrm_project_activity[activity_id],ohrm_project_activity[name],"NF",0,1)</f>
        <v>Training</v>
      </c>
      <c r="L2173" s="5">
        <f>ohrm_timesheet_item[[#This Row],[duration]]/60/60</f>
        <v>5</v>
      </c>
    </row>
    <row r="2174" spans="1:12" x14ac:dyDescent="0.3">
      <c r="A2174">
        <v>464</v>
      </c>
      <c r="C2174">
        <v>2226</v>
      </c>
      <c r="D2174" s="1">
        <v>45071</v>
      </c>
      <c r="E2174">
        <v>10800</v>
      </c>
      <c r="F2174">
        <v>2</v>
      </c>
      <c r="G2174">
        <v>15</v>
      </c>
      <c r="H2174">
        <v>11</v>
      </c>
      <c r="I2174" t="str">
        <f>_xlfn.XLOOKUP(ohrm_timesheet_item[[#This Row],[employee_id]],hs_hr_employee[emp_number],hs_hr_employee[Employee Name],"NF",0,1)</f>
        <v>Gaurav Kokcha</v>
      </c>
      <c r="J2174" t="str">
        <f>_xlfn.XLOOKUP(ohrm_timesheet_item[[#This Row],[project_id]],ohrm_project[project_id],ohrm_project[name],"NF",0,1)</f>
        <v>Z210101-TEQMANTRA-ORG</v>
      </c>
      <c r="K2174" t="str">
        <f>_xlfn.XLOOKUP(ohrm_timesheet_item[[#This Row],[activity_id]],ohrm_project_activity[activity_id],ohrm_project_activity[name],"NF",0,1)</f>
        <v>Training</v>
      </c>
      <c r="L2174" s="5">
        <f>ohrm_timesheet_item[[#This Row],[duration]]/60/60</f>
        <v>3</v>
      </c>
    </row>
    <row r="2175" spans="1:12" x14ac:dyDescent="0.3">
      <c r="A2175">
        <v>464</v>
      </c>
      <c r="C2175">
        <v>2227</v>
      </c>
      <c r="D2175" s="1">
        <v>45072</v>
      </c>
      <c r="E2175">
        <v>14400</v>
      </c>
      <c r="F2175">
        <v>2</v>
      </c>
      <c r="G2175">
        <v>15</v>
      </c>
      <c r="H2175">
        <v>11</v>
      </c>
      <c r="I2175" t="str">
        <f>_xlfn.XLOOKUP(ohrm_timesheet_item[[#This Row],[employee_id]],hs_hr_employee[emp_number],hs_hr_employee[Employee Name],"NF",0,1)</f>
        <v>Gaurav Kokcha</v>
      </c>
      <c r="J2175" t="str">
        <f>_xlfn.XLOOKUP(ohrm_timesheet_item[[#This Row],[project_id]],ohrm_project[project_id],ohrm_project[name],"NF",0,1)</f>
        <v>Z210101-TEQMANTRA-ORG</v>
      </c>
      <c r="K2175" t="str">
        <f>_xlfn.XLOOKUP(ohrm_timesheet_item[[#This Row],[activity_id]],ohrm_project_activity[activity_id],ohrm_project_activity[name],"NF",0,1)</f>
        <v>Training</v>
      </c>
      <c r="L2175" s="5">
        <f>ohrm_timesheet_item[[#This Row],[duration]]/60/60</f>
        <v>4</v>
      </c>
    </row>
    <row r="2176" spans="1:12" x14ac:dyDescent="0.3">
      <c r="A2176">
        <v>464</v>
      </c>
      <c r="C2176">
        <v>2228</v>
      </c>
      <c r="D2176" s="1">
        <v>45068</v>
      </c>
      <c r="E2176">
        <v>18000</v>
      </c>
      <c r="F2176">
        <v>2</v>
      </c>
      <c r="G2176">
        <v>15</v>
      </c>
      <c r="H2176">
        <v>58</v>
      </c>
      <c r="I2176" t="str">
        <f>_xlfn.XLOOKUP(ohrm_timesheet_item[[#This Row],[employee_id]],hs_hr_employee[emp_number],hs_hr_employee[Employee Name],"NF",0,1)</f>
        <v>Gaurav Kokcha</v>
      </c>
      <c r="J2176" t="str">
        <f>_xlfn.XLOOKUP(ohrm_timesheet_item[[#This Row],[project_id]],ohrm_project[project_id],ohrm_project[name],"NF",0,1)</f>
        <v>Z210101-TEQMANTRA-ORG</v>
      </c>
      <c r="K2176" t="str">
        <f>_xlfn.XLOOKUP(ohrm_timesheet_item[[#This Row],[activity_id]],ohrm_project_activity[activity_id],ohrm_project_activity[name],"NF",0,1)</f>
        <v>Staff Augmentation</v>
      </c>
      <c r="L2176" s="5">
        <f>ohrm_timesheet_item[[#This Row],[duration]]/60/60</f>
        <v>5</v>
      </c>
    </row>
    <row r="2177" spans="1:12" x14ac:dyDescent="0.3">
      <c r="A2177">
        <v>464</v>
      </c>
      <c r="C2177">
        <v>2229</v>
      </c>
      <c r="D2177" s="1">
        <v>45069</v>
      </c>
      <c r="E2177">
        <v>0</v>
      </c>
      <c r="F2177">
        <v>2</v>
      </c>
      <c r="G2177">
        <v>15</v>
      </c>
      <c r="H2177">
        <v>58</v>
      </c>
      <c r="I2177" t="str">
        <f>_xlfn.XLOOKUP(ohrm_timesheet_item[[#This Row],[employee_id]],hs_hr_employee[emp_number],hs_hr_employee[Employee Name],"NF",0,1)</f>
        <v>Gaurav Kokcha</v>
      </c>
      <c r="J2177" t="str">
        <f>_xlfn.XLOOKUP(ohrm_timesheet_item[[#This Row],[project_id]],ohrm_project[project_id],ohrm_project[name],"NF",0,1)</f>
        <v>Z210101-TEQMANTRA-ORG</v>
      </c>
      <c r="K2177" t="str">
        <f>_xlfn.XLOOKUP(ohrm_timesheet_item[[#This Row],[activity_id]],ohrm_project_activity[activity_id],ohrm_project_activity[name],"NF",0,1)</f>
        <v>Staff Augmentation</v>
      </c>
      <c r="L2177" s="5">
        <f>ohrm_timesheet_item[[#This Row],[duration]]/60/60</f>
        <v>0</v>
      </c>
    </row>
    <row r="2178" spans="1:12" x14ac:dyDescent="0.3">
      <c r="A2178">
        <v>464</v>
      </c>
      <c r="C2178">
        <v>2230</v>
      </c>
      <c r="D2178" s="1">
        <v>45070</v>
      </c>
      <c r="E2178">
        <v>14400</v>
      </c>
      <c r="F2178">
        <v>2</v>
      </c>
      <c r="G2178">
        <v>15</v>
      </c>
      <c r="H2178">
        <v>58</v>
      </c>
      <c r="I2178" t="str">
        <f>_xlfn.XLOOKUP(ohrm_timesheet_item[[#This Row],[employee_id]],hs_hr_employee[emp_number],hs_hr_employee[Employee Name],"NF",0,1)</f>
        <v>Gaurav Kokcha</v>
      </c>
      <c r="J2178" t="str">
        <f>_xlfn.XLOOKUP(ohrm_timesheet_item[[#This Row],[project_id]],ohrm_project[project_id],ohrm_project[name],"NF",0,1)</f>
        <v>Z210101-TEQMANTRA-ORG</v>
      </c>
      <c r="K2178" t="str">
        <f>_xlfn.XLOOKUP(ohrm_timesheet_item[[#This Row],[activity_id]],ohrm_project_activity[activity_id],ohrm_project_activity[name],"NF",0,1)</f>
        <v>Staff Augmentation</v>
      </c>
      <c r="L2178" s="5">
        <f>ohrm_timesheet_item[[#This Row],[duration]]/60/60</f>
        <v>4</v>
      </c>
    </row>
    <row r="2179" spans="1:12" x14ac:dyDescent="0.3">
      <c r="A2179">
        <v>464</v>
      </c>
      <c r="C2179">
        <v>2231</v>
      </c>
      <c r="D2179" s="1">
        <v>45071</v>
      </c>
      <c r="E2179">
        <v>21600</v>
      </c>
      <c r="F2179">
        <v>2</v>
      </c>
      <c r="G2179">
        <v>15</v>
      </c>
      <c r="H2179">
        <v>58</v>
      </c>
      <c r="I2179" t="str">
        <f>_xlfn.XLOOKUP(ohrm_timesheet_item[[#This Row],[employee_id]],hs_hr_employee[emp_number],hs_hr_employee[Employee Name],"NF",0,1)</f>
        <v>Gaurav Kokcha</v>
      </c>
      <c r="J2179" t="str">
        <f>_xlfn.XLOOKUP(ohrm_timesheet_item[[#This Row],[project_id]],ohrm_project[project_id],ohrm_project[name],"NF",0,1)</f>
        <v>Z210101-TEQMANTRA-ORG</v>
      </c>
      <c r="K2179" t="str">
        <f>_xlfn.XLOOKUP(ohrm_timesheet_item[[#This Row],[activity_id]],ohrm_project_activity[activity_id],ohrm_project_activity[name],"NF",0,1)</f>
        <v>Staff Augmentation</v>
      </c>
      <c r="L2179" s="5">
        <f>ohrm_timesheet_item[[#This Row],[duration]]/60/60</f>
        <v>6</v>
      </c>
    </row>
    <row r="2180" spans="1:12" x14ac:dyDescent="0.3">
      <c r="A2180">
        <v>464</v>
      </c>
      <c r="C2180">
        <v>2232</v>
      </c>
      <c r="D2180" s="1">
        <v>45072</v>
      </c>
      <c r="E2180">
        <v>18000</v>
      </c>
      <c r="F2180">
        <v>2</v>
      </c>
      <c r="G2180">
        <v>15</v>
      </c>
      <c r="H2180">
        <v>58</v>
      </c>
      <c r="I2180" t="str">
        <f>_xlfn.XLOOKUP(ohrm_timesheet_item[[#This Row],[employee_id]],hs_hr_employee[emp_number],hs_hr_employee[Employee Name],"NF",0,1)</f>
        <v>Gaurav Kokcha</v>
      </c>
      <c r="J2180" t="str">
        <f>_xlfn.XLOOKUP(ohrm_timesheet_item[[#This Row],[project_id]],ohrm_project[project_id],ohrm_project[name],"NF",0,1)</f>
        <v>Z210101-TEQMANTRA-ORG</v>
      </c>
      <c r="K2180" t="str">
        <f>_xlfn.XLOOKUP(ohrm_timesheet_item[[#This Row],[activity_id]],ohrm_project_activity[activity_id],ohrm_project_activity[name],"NF",0,1)</f>
        <v>Staff Augmentation</v>
      </c>
      <c r="L2180" s="5">
        <f>ohrm_timesheet_item[[#This Row],[duration]]/60/60</f>
        <v>5</v>
      </c>
    </row>
    <row r="2181" spans="1:12" x14ac:dyDescent="0.3">
      <c r="A2181">
        <v>464</v>
      </c>
      <c r="C2181">
        <v>2233</v>
      </c>
      <c r="D2181" s="1">
        <v>45068</v>
      </c>
      <c r="E2181">
        <v>0</v>
      </c>
      <c r="F2181">
        <v>9</v>
      </c>
      <c r="G2181">
        <v>15</v>
      </c>
      <c r="H2181">
        <v>79</v>
      </c>
      <c r="I2181" t="str">
        <f>_xlfn.XLOOKUP(ohrm_timesheet_item[[#This Row],[employee_id]],hs_hr_employee[emp_number],hs_hr_employee[Employee Name],"NF",0,1)</f>
        <v>Gaurav Kokcha</v>
      </c>
      <c r="J2181" t="str">
        <f>_xlfn.XLOOKUP(ohrm_timesheet_item[[#This Row],[project_id]],ohrm_project[project_id],ohrm_project[name],"NF",0,1)</f>
        <v>C230301-P1 [MHA-POC-ProjectOnline2019]</v>
      </c>
      <c r="K2181" t="str">
        <f>_xlfn.XLOOKUP(ohrm_timesheet_item[[#This Row],[activity_id]],ohrm_project_activity[activity_id],ohrm_project_activity[name],"NF",0,1)</f>
        <v>Software Installation</v>
      </c>
      <c r="L2181" s="5">
        <f>ohrm_timesheet_item[[#This Row],[duration]]/60/60</f>
        <v>0</v>
      </c>
    </row>
    <row r="2182" spans="1:12" x14ac:dyDescent="0.3">
      <c r="A2182">
        <v>464</v>
      </c>
      <c r="C2182">
        <v>2234</v>
      </c>
      <c r="D2182" s="1">
        <v>45069</v>
      </c>
      <c r="E2182">
        <v>32400</v>
      </c>
      <c r="F2182">
        <v>9</v>
      </c>
      <c r="G2182">
        <v>15</v>
      </c>
      <c r="H2182">
        <v>79</v>
      </c>
      <c r="I2182" t="str">
        <f>_xlfn.XLOOKUP(ohrm_timesheet_item[[#This Row],[employee_id]],hs_hr_employee[emp_number],hs_hr_employee[Employee Name],"NF",0,1)</f>
        <v>Gaurav Kokcha</v>
      </c>
      <c r="J2182" t="str">
        <f>_xlfn.XLOOKUP(ohrm_timesheet_item[[#This Row],[project_id]],ohrm_project[project_id],ohrm_project[name],"NF",0,1)</f>
        <v>C230301-P1 [MHA-POC-ProjectOnline2019]</v>
      </c>
      <c r="K2182" t="str">
        <f>_xlfn.XLOOKUP(ohrm_timesheet_item[[#This Row],[activity_id]],ohrm_project_activity[activity_id],ohrm_project_activity[name],"NF",0,1)</f>
        <v>Software Installation</v>
      </c>
      <c r="L2182" s="5">
        <f>ohrm_timesheet_item[[#This Row],[duration]]/60/60</f>
        <v>9</v>
      </c>
    </row>
    <row r="2183" spans="1:12" x14ac:dyDescent="0.3">
      <c r="A2183">
        <v>464</v>
      </c>
      <c r="C2183">
        <v>2235</v>
      </c>
      <c r="D2183" s="1">
        <v>45070</v>
      </c>
      <c r="E2183">
        <v>0</v>
      </c>
      <c r="F2183">
        <v>9</v>
      </c>
      <c r="G2183">
        <v>15</v>
      </c>
      <c r="H2183">
        <v>79</v>
      </c>
      <c r="I2183" t="str">
        <f>_xlfn.XLOOKUP(ohrm_timesheet_item[[#This Row],[employee_id]],hs_hr_employee[emp_number],hs_hr_employee[Employee Name],"NF",0,1)</f>
        <v>Gaurav Kokcha</v>
      </c>
      <c r="J2183" t="str">
        <f>_xlfn.XLOOKUP(ohrm_timesheet_item[[#This Row],[project_id]],ohrm_project[project_id],ohrm_project[name],"NF",0,1)</f>
        <v>C230301-P1 [MHA-POC-ProjectOnline2019]</v>
      </c>
      <c r="K2183" t="str">
        <f>_xlfn.XLOOKUP(ohrm_timesheet_item[[#This Row],[activity_id]],ohrm_project_activity[activity_id],ohrm_project_activity[name],"NF",0,1)</f>
        <v>Software Installation</v>
      </c>
      <c r="L2183" s="5">
        <f>ohrm_timesheet_item[[#This Row],[duration]]/60/60</f>
        <v>0</v>
      </c>
    </row>
    <row r="2184" spans="1:12" x14ac:dyDescent="0.3">
      <c r="A2184">
        <v>464</v>
      </c>
      <c r="C2184">
        <v>2236</v>
      </c>
      <c r="D2184" s="1">
        <v>45071</v>
      </c>
      <c r="E2184">
        <v>0</v>
      </c>
      <c r="F2184">
        <v>9</v>
      </c>
      <c r="G2184">
        <v>15</v>
      </c>
      <c r="H2184">
        <v>79</v>
      </c>
      <c r="I2184" t="str">
        <f>_xlfn.XLOOKUP(ohrm_timesheet_item[[#This Row],[employee_id]],hs_hr_employee[emp_number],hs_hr_employee[Employee Name],"NF",0,1)</f>
        <v>Gaurav Kokcha</v>
      </c>
      <c r="J2184" t="str">
        <f>_xlfn.XLOOKUP(ohrm_timesheet_item[[#This Row],[project_id]],ohrm_project[project_id],ohrm_project[name],"NF",0,1)</f>
        <v>C230301-P1 [MHA-POC-ProjectOnline2019]</v>
      </c>
      <c r="K2184" t="str">
        <f>_xlfn.XLOOKUP(ohrm_timesheet_item[[#This Row],[activity_id]],ohrm_project_activity[activity_id],ohrm_project_activity[name],"NF",0,1)</f>
        <v>Software Installation</v>
      </c>
      <c r="L2184" s="5">
        <f>ohrm_timesheet_item[[#This Row],[duration]]/60/60</f>
        <v>0</v>
      </c>
    </row>
    <row r="2185" spans="1:12" x14ac:dyDescent="0.3">
      <c r="A2185">
        <v>464</v>
      </c>
      <c r="C2185">
        <v>2237</v>
      </c>
      <c r="D2185" s="1">
        <v>45072</v>
      </c>
      <c r="E2185">
        <v>0</v>
      </c>
      <c r="F2185">
        <v>9</v>
      </c>
      <c r="G2185">
        <v>15</v>
      </c>
      <c r="H2185">
        <v>79</v>
      </c>
      <c r="I2185" t="str">
        <f>_xlfn.XLOOKUP(ohrm_timesheet_item[[#This Row],[employee_id]],hs_hr_employee[emp_number],hs_hr_employee[Employee Name],"NF",0,1)</f>
        <v>Gaurav Kokcha</v>
      </c>
      <c r="J2185" t="str">
        <f>_xlfn.XLOOKUP(ohrm_timesheet_item[[#This Row],[project_id]],ohrm_project[project_id],ohrm_project[name],"NF",0,1)</f>
        <v>C230301-P1 [MHA-POC-ProjectOnline2019]</v>
      </c>
      <c r="K2185" t="str">
        <f>_xlfn.XLOOKUP(ohrm_timesheet_item[[#This Row],[activity_id]],ohrm_project_activity[activity_id],ohrm_project_activity[name],"NF",0,1)</f>
        <v>Software Installation</v>
      </c>
      <c r="L2185" s="5">
        <f>ohrm_timesheet_item[[#This Row],[duration]]/60/60</f>
        <v>0</v>
      </c>
    </row>
    <row r="2186" spans="1:12" x14ac:dyDescent="0.3">
      <c r="A2186">
        <v>457</v>
      </c>
      <c r="C2186">
        <v>2238</v>
      </c>
      <c r="D2186" s="1">
        <v>45075</v>
      </c>
      <c r="E2186">
        <v>14400</v>
      </c>
      <c r="F2186">
        <v>2</v>
      </c>
      <c r="G2186">
        <v>15</v>
      </c>
      <c r="H2186">
        <v>58</v>
      </c>
      <c r="I2186" t="str">
        <f>_xlfn.XLOOKUP(ohrm_timesheet_item[[#This Row],[employee_id]],hs_hr_employee[emp_number],hs_hr_employee[Employee Name],"NF",0,1)</f>
        <v>Gaurav Kokcha</v>
      </c>
      <c r="J2186" t="str">
        <f>_xlfn.XLOOKUP(ohrm_timesheet_item[[#This Row],[project_id]],ohrm_project[project_id],ohrm_project[name],"NF",0,1)</f>
        <v>Z210101-TEQMANTRA-ORG</v>
      </c>
      <c r="K2186" t="str">
        <f>_xlfn.XLOOKUP(ohrm_timesheet_item[[#This Row],[activity_id]],ohrm_project_activity[activity_id],ohrm_project_activity[name],"NF",0,1)</f>
        <v>Staff Augmentation</v>
      </c>
      <c r="L2186" s="5">
        <f>ohrm_timesheet_item[[#This Row],[duration]]/60/60</f>
        <v>4</v>
      </c>
    </row>
    <row r="2187" spans="1:12" x14ac:dyDescent="0.3">
      <c r="A2187">
        <v>457</v>
      </c>
      <c r="C2187">
        <v>2239</v>
      </c>
      <c r="D2187" s="1">
        <v>45076</v>
      </c>
      <c r="E2187">
        <v>18000</v>
      </c>
      <c r="F2187">
        <v>2</v>
      </c>
      <c r="G2187">
        <v>15</v>
      </c>
      <c r="H2187">
        <v>58</v>
      </c>
      <c r="I2187" t="str">
        <f>_xlfn.XLOOKUP(ohrm_timesheet_item[[#This Row],[employee_id]],hs_hr_employee[emp_number],hs_hr_employee[Employee Name],"NF",0,1)</f>
        <v>Gaurav Kokcha</v>
      </c>
      <c r="J2187" t="str">
        <f>_xlfn.XLOOKUP(ohrm_timesheet_item[[#This Row],[project_id]],ohrm_project[project_id],ohrm_project[name],"NF",0,1)</f>
        <v>Z210101-TEQMANTRA-ORG</v>
      </c>
      <c r="K2187" t="str">
        <f>_xlfn.XLOOKUP(ohrm_timesheet_item[[#This Row],[activity_id]],ohrm_project_activity[activity_id],ohrm_project_activity[name],"NF",0,1)</f>
        <v>Staff Augmentation</v>
      </c>
      <c r="L2187" s="5">
        <f>ohrm_timesheet_item[[#This Row],[duration]]/60/60</f>
        <v>5</v>
      </c>
    </row>
    <row r="2188" spans="1:12" x14ac:dyDescent="0.3">
      <c r="A2188">
        <v>457</v>
      </c>
      <c r="C2188">
        <v>2240</v>
      </c>
      <c r="D2188" s="1">
        <v>45077</v>
      </c>
      <c r="E2188">
        <v>21600</v>
      </c>
      <c r="F2188">
        <v>2</v>
      </c>
      <c r="G2188">
        <v>15</v>
      </c>
      <c r="H2188">
        <v>58</v>
      </c>
      <c r="I2188" t="str">
        <f>_xlfn.XLOOKUP(ohrm_timesheet_item[[#This Row],[employee_id]],hs_hr_employee[emp_number],hs_hr_employee[Employee Name],"NF",0,1)</f>
        <v>Gaurav Kokcha</v>
      </c>
      <c r="J2188" t="str">
        <f>_xlfn.XLOOKUP(ohrm_timesheet_item[[#This Row],[project_id]],ohrm_project[project_id],ohrm_project[name],"NF",0,1)</f>
        <v>Z210101-TEQMANTRA-ORG</v>
      </c>
      <c r="K2188" t="str">
        <f>_xlfn.XLOOKUP(ohrm_timesheet_item[[#This Row],[activity_id]],ohrm_project_activity[activity_id],ohrm_project_activity[name],"NF",0,1)</f>
        <v>Staff Augmentation</v>
      </c>
      <c r="L2188" s="5">
        <f>ohrm_timesheet_item[[#This Row],[duration]]/60/60</f>
        <v>6</v>
      </c>
    </row>
    <row r="2189" spans="1:12" x14ac:dyDescent="0.3">
      <c r="A2189">
        <v>457</v>
      </c>
      <c r="C2189">
        <v>2241</v>
      </c>
      <c r="D2189" s="1">
        <v>45075</v>
      </c>
      <c r="E2189">
        <v>18000</v>
      </c>
      <c r="F2189">
        <v>2</v>
      </c>
      <c r="G2189">
        <v>15</v>
      </c>
      <c r="H2189">
        <v>11</v>
      </c>
      <c r="I2189" t="str">
        <f>_xlfn.XLOOKUP(ohrm_timesheet_item[[#This Row],[employee_id]],hs_hr_employee[emp_number],hs_hr_employee[Employee Name],"NF",0,1)</f>
        <v>Gaurav Kokcha</v>
      </c>
      <c r="J2189" t="str">
        <f>_xlfn.XLOOKUP(ohrm_timesheet_item[[#This Row],[project_id]],ohrm_project[project_id],ohrm_project[name],"NF",0,1)</f>
        <v>Z210101-TEQMANTRA-ORG</v>
      </c>
      <c r="K2189" t="str">
        <f>_xlfn.XLOOKUP(ohrm_timesheet_item[[#This Row],[activity_id]],ohrm_project_activity[activity_id],ohrm_project_activity[name],"NF",0,1)</f>
        <v>Training</v>
      </c>
      <c r="L2189" s="5">
        <f>ohrm_timesheet_item[[#This Row],[duration]]/60/60</f>
        <v>5</v>
      </c>
    </row>
    <row r="2190" spans="1:12" x14ac:dyDescent="0.3">
      <c r="A2190">
        <v>457</v>
      </c>
      <c r="C2190">
        <v>2242</v>
      </c>
      <c r="D2190" s="1">
        <v>45076</v>
      </c>
      <c r="E2190">
        <v>14400</v>
      </c>
      <c r="F2190">
        <v>2</v>
      </c>
      <c r="G2190">
        <v>15</v>
      </c>
      <c r="H2190">
        <v>11</v>
      </c>
      <c r="I2190" t="str">
        <f>_xlfn.XLOOKUP(ohrm_timesheet_item[[#This Row],[employee_id]],hs_hr_employee[emp_number],hs_hr_employee[Employee Name],"NF",0,1)</f>
        <v>Gaurav Kokcha</v>
      </c>
      <c r="J2190" t="str">
        <f>_xlfn.XLOOKUP(ohrm_timesheet_item[[#This Row],[project_id]],ohrm_project[project_id],ohrm_project[name],"NF",0,1)</f>
        <v>Z210101-TEQMANTRA-ORG</v>
      </c>
      <c r="K2190" t="str">
        <f>_xlfn.XLOOKUP(ohrm_timesheet_item[[#This Row],[activity_id]],ohrm_project_activity[activity_id],ohrm_project_activity[name],"NF",0,1)</f>
        <v>Training</v>
      </c>
      <c r="L2190" s="5">
        <f>ohrm_timesheet_item[[#This Row],[duration]]/60/60</f>
        <v>4</v>
      </c>
    </row>
    <row r="2191" spans="1:12" x14ac:dyDescent="0.3">
      <c r="A2191">
        <v>457</v>
      </c>
      <c r="C2191">
        <v>2243</v>
      </c>
      <c r="D2191" s="1">
        <v>45077</v>
      </c>
      <c r="E2191">
        <v>10800</v>
      </c>
      <c r="F2191">
        <v>2</v>
      </c>
      <c r="G2191">
        <v>15</v>
      </c>
      <c r="H2191">
        <v>11</v>
      </c>
      <c r="I2191" t="str">
        <f>_xlfn.XLOOKUP(ohrm_timesheet_item[[#This Row],[employee_id]],hs_hr_employee[emp_number],hs_hr_employee[Employee Name],"NF",0,1)</f>
        <v>Gaurav Kokcha</v>
      </c>
      <c r="J2191" t="str">
        <f>_xlfn.XLOOKUP(ohrm_timesheet_item[[#This Row],[project_id]],ohrm_project[project_id],ohrm_project[name],"NF",0,1)</f>
        <v>Z210101-TEQMANTRA-ORG</v>
      </c>
      <c r="K2191" t="str">
        <f>_xlfn.XLOOKUP(ohrm_timesheet_item[[#This Row],[activity_id]],ohrm_project_activity[activity_id],ohrm_project_activity[name],"NF",0,1)</f>
        <v>Training</v>
      </c>
      <c r="L2191" s="5">
        <f>ohrm_timesheet_item[[#This Row],[duration]]/60/60</f>
        <v>3</v>
      </c>
    </row>
    <row r="2192" spans="1:12" x14ac:dyDescent="0.3">
      <c r="A2192">
        <v>457</v>
      </c>
      <c r="C2192">
        <v>2244</v>
      </c>
      <c r="D2192" s="1">
        <v>45075</v>
      </c>
      <c r="E2192">
        <v>0</v>
      </c>
      <c r="F2192">
        <v>9</v>
      </c>
      <c r="G2192">
        <v>15</v>
      </c>
      <c r="H2192">
        <v>79</v>
      </c>
      <c r="I2192" t="str">
        <f>_xlfn.XLOOKUP(ohrm_timesheet_item[[#This Row],[employee_id]],hs_hr_employee[emp_number],hs_hr_employee[Employee Name],"NF",0,1)</f>
        <v>Gaurav Kokcha</v>
      </c>
      <c r="J2192" t="str">
        <f>_xlfn.XLOOKUP(ohrm_timesheet_item[[#This Row],[project_id]],ohrm_project[project_id],ohrm_project[name],"NF",0,1)</f>
        <v>C230301-P1 [MHA-POC-ProjectOnline2019]</v>
      </c>
      <c r="K2192" t="str">
        <f>_xlfn.XLOOKUP(ohrm_timesheet_item[[#This Row],[activity_id]],ohrm_project_activity[activity_id],ohrm_project_activity[name],"NF",0,1)</f>
        <v>Software Installation</v>
      </c>
      <c r="L2192" s="5">
        <f>ohrm_timesheet_item[[#This Row],[duration]]/60/60</f>
        <v>0</v>
      </c>
    </row>
    <row r="2193" spans="1:12" x14ac:dyDescent="0.3">
      <c r="A2193">
        <v>457</v>
      </c>
      <c r="C2193">
        <v>2245</v>
      </c>
      <c r="D2193" s="1">
        <v>45076</v>
      </c>
      <c r="E2193">
        <v>0</v>
      </c>
      <c r="F2193">
        <v>9</v>
      </c>
      <c r="G2193">
        <v>15</v>
      </c>
      <c r="H2193">
        <v>79</v>
      </c>
      <c r="I2193" t="str">
        <f>_xlfn.XLOOKUP(ohrm_timesheet_item[[#This Row],[employee_id]],hs_hr_employee[emp_number],hs_hr_employee[Employee Name],"NF",0,1)</f>
        <v>Gaurav Kokcha</v>
      </c>
      <c r="J2193" t="str">
        <f>_xlfn.XLOOKUP(ohrm_timesheet_item[[#This Row],[project_id]],ohrm_project[project_id],ohrm_project[name],"NF",0,1)</f>
        <v>C230301-P1 [MHA-POC-ProjectOnline2019]</v>
      </c>
      <c r="K2193" t="str">
        <f>_xlfn.XLOOKUP(ohrm_timesheet_item[[#This Row],[activity_id]],ohrm_project_activity[activity_id],ohrm_project_activity[name],"NF",0,1)</f>
        <v>Software Installation</v>
      </c>
      <c r="L2193" s="5">
        <f>ohrm_timesheet_item[[#This Row],[duration]]/60/60</f>
        <v>0</v>
      </c>
    </row>
    <row r="2194" spans="1:12" x14ac:dyDescent="0.3">
      <c r="A2194">
        <v>457</v>
      </c>
      <c r="C2194">
        <v>2246</v>
      </c>
      <c r="D2194" s="1">
        <v>45077</v>
      </c>
      <c r="E2194">
        <v>0</v>
      </c>
      <c r="F2194">
        <v>9</v>
      </c>
      <c r="G2194">
        <v>15</v>
      </c>
      <c r="H2194">
        <v>79</v>
      </c>
      <c r="I2194" t="str">
        <f>_xlfn.XLOOKUP(ohrm_timesheet_item[[#This Row],[employee_id]],hs_hr_employee[emp_number],hs_hr_employee[Employee Name],"NF",0,1)</f>
        <v>Gaurav Kokcha</v>
      </c>
      <c r="J2194" t="str">
        <f>_xlfn.XLOOKUP(ohrm_timesheet_item[[#This Row],[project_id]],ohrm_project[project_id],ohrm_project[name],"NF",0,1)</f>
        <v>C230301-P1 [MHA-POC-ProjectOnline2019]</v>
      </c>
      <c r="K2194" t="str">
        <f>_xlfn.XLOOKUP(ohrm_timesheet_item[[#This Row],[activity_id]],ohrm_project_activity[activity_id],ohrm_project_activity[name],"NF",0,1)</f>
        <v>Software Installation</v>
      </c>
      <c r="L2194" s="5">
        <f>ohrm_timesheet_item[[#This Row],[duration]]/60/60</f>
        <v>0</v>
      </c>
    </row>
    <row r="2195" spans="1:12" x14ac:dyDescent="0.3">
      <c r="A2195">
        <v>465</v>
      </c>
      <c r="C2195">
        <v>2247</v>
      </c>
      <c r="D2195" s="1">
        <v>45061</v>
      </c>
      <c r="E2195">
        <v>32400</v>
      </c>
      <c r="F2195">
        <v>9</v>
      </c>
      <c r="G2195">
        <v>100000</v>
      </c>
      <c r="H2195">
        <v>79</v>
      </c>
      <c r="I2195" t="str">
        <f>_xlfn.XLOOKUP(ohrm_timesheet_item[[#This Row],[employee_id]],hs_hr_employee[emp_number],hs_hr_employee[Employee Name],"NF",0,1)</f>
        <v>x_Saurabh Shrivastava</v>
      </c>
      <c r="J2195" t="str">
        <f>_xlfn.XLOOKUP(ohrm_timesheet_item[[#This Row],[project_id]],ohrm_project[project_id],ohrm_project[name],"NF",0,1)</f>
        <v>C230301-P1 [MHA-POC-ProjectOnline2019]</v>
      </c>
      <c r="K2195" t="str">
        <f>_xlfn.XLOOKUP(ohrm_timesheet_item[[#This Row],[activity_id]],ohrm_project_activity[activity_id],ohrm_project_activity[name],"NF",0,1)</f>
        <v>Software Installation</v>
      </c>
      <c r="L2195" s="5">
        <f>ohrm_timesheet_item[[#This Row],[duration]]/60/60</f>
        <v>9</v>
      </c>
    </row>
    <row r="2196" spans="1:12" x14ac:dyDescent="0.3">
      <c r="A2196">
        <v>465</v>
      </c>
      <c r="C2196">
        <v>2248</v>
      </c>
      <c r="D2196" s="1">
        <v>45062</v>
      </c>
      <c r="E2196">
        <v>32400</v>
      </c>
      <c r="F2196">
        <v>9</v>
      </c>
      <c r="G2196">
        <v>100000</v>
      </c>
      <c r="H2196">
        <v>79</v>
      </c>
      <c r="I2196" t="str">
        <f>_xlfn.XLOOKUP(ohrm_timesheet_item[[#This Row],[employee_id]],hs_hr_employee[emp_number],hs_hr_employee[Employee Name],"NF",0,1)</f>
        <v>x_Saurabh Shrivastava</v>
      </c>
      <c r="J2196" t="str">
        <f>_xlfn.XLOOKUP(ohrm_timesheet_item[[#This Row],[project_id]],ohrm_project[project_id],ohrm_project[name],"NF",0,1)</f>
        <v>C230301-P1 [MHA-POC-ProjectOnline2019]</v>
      </c>
      <c r="K2196" t="str">
        <f>_xlfn.XLOOKUP(ohrm_timesheet_item[[#This Row],[activity_id]],ohrm_project_activity[activity_id],ohrm_project_activity[name],"NF",0,1)</f>
        <v>Software Installation</v>
      </c>
      <c r="L2196" s="5">
        <f>ohrm_timesheet_item[[#This Row],[duration]]/60/60</f>
        <v>9</v>
      </c>
    </row>
    <row r="2197" spans="1:12" x14ac:dyDescent="0.3">
      <c r="A2197">
        <v>465</v>
      </c>
      <c r="C2197">
        <v>2249</v>
      </c>
      <c r="D2197" s="1">
        <v>45063</v>
      </c>
      <c r="E2197">
        <v>32400</v>
      </c>
      <c r="F2197">
        <v>9</v>
      </c>
      <c r="G2197">
        <v>100000</v>
      </c>
      <c r="H2197">
        <v>79</v>
      </c>
      <c r="I2197" t="str">
        <f>_xlfn.XLOOKUP(ohrm_timesheet_item[[#This Row],[employee_id]],hs_hr_employee[emp_number],hs_hr_employee[Employee Name],"NF",0,1)</f>
        <v>x_Saurabh Shrivastava</v>
      </c>
      <c r="J2197" t="str">
        <f>_xlfn.XLOOKUP(ohrm_timesheet_item[[#This Row],[project_id]],ohrm_project[project_id],ohrm_project[name],"NF",0,1)</f>
        <v>C230301-P1 [MHA-POC-ProjectOnline2019]</v>
      </c>
      <c r="K2197" t="str">
        <f>_xlfn.XLOOKUP(ohrm_timesheet_item[[#This Row],[activity_id]],ohrm_project_activity[activity_id],ohrm_project_activity[name],"NF",0,1)</f>
        <v>Software Installation</v>
      </c>
      <c r="L2197" s="5">
        <f>ohrm_timesheet_item[[#This Row],[duration]]/60/60</f>
        <v>9</v>
      </c>
    </row>
    <row r="2198" spans="1:12" x14ac:dyDescent="0.3">
      <c r="A2198">
        <v>465</v>
      </c>
      <c r="C2198">
        <v>2250</v>
      </c>
      <c r="D2198" s="1">
        <v>45064</v>
      </c>
      <c r="E2198">
        <v>32400</v>
      </c>
      <c r="F2198">
        <v>9</v>
      </c>
      <c r="G2198">
        <v>100000</v>
      </c>
      <c r="H2198">
        <v>79</v>
      </c>
      <c r="I2198" t="str">
        <f>_xlfn.XLOOKUP(ohrm_timesheet_item[[#This Row],[employee_id]],hs_hr_employee[emp_number],hs_hr_employee[Employee Name],"NF",0,1)</f>
        <v>x_Saurabh Shrivastava</v>
      </c>
      <c r="J2198" t="str">
        <f>_xlfn.XLOOKUP(ohrm_timesheet_item[[#This Row],[project_id]],ohrm_project[project_id],ohrm_project[name],"NF",0,1)</f>
        <v>C230301-P1 [MHA-POC-ProjectOnline2019]</v>
      </c>
      <c r="K2198" t="str">
        <f>_xlfn.XLOOKUP(ohrm_timesheet_item[[#This Row],[activity_id]],ohrm_project_activity[activity_id],ohrm_project_activity[name],"NF",0,1)</f>
        <v>Software Installation</v>
      </c>
      <c r="L2198" s="5">
        <f>ohrm_timesheet_item[[#This Row],[duration]]/60/60</f>
        <v>9</v>
      </c>
    </row>
    <row r="2199" spans="1:12" x14ac:dyDescent="0.3">
      <c r="A2199">
        <v>465</v>
      </c>
      <c r="C2199">
        <v>2251</v>
      </c>
      <c r="D2199" s="1">
        <v>45065</v>
      </c>
      <c r="E2199">
        <v>32400</v>
      </c>
      <c r="F2199">
        <v>9</v>
      </c>
      <c r="G2199">
        <v>100000</v>
      </c>
      <c r="H2199">
        <v>79</v>
      </c>
      <c r="I2199" t="str">
        <f>_xlfn.XLOOKUP(ohrm_timesheet_item[[#This Row],[employee_id]],hs_hr_employee[emp_number],hs_hr_employee[Employee Name],"NF",0,1)</f>
        <v>x_Saurabh Shrivastava</v>
      </c>
      <c r="J2199" t="str">
        <f>_xlfn.XLOOKUP(ohrm_timesheet_item[[#This Row],[project_id]],ohrm_project[project_id],ohrm_project[name],"NF",0,1)</f>
        <v>C230301-P1 [MHA-POC-ProjectOnline2019]</v>
      </c>
      <c r="K2199" t="str">
        <f>_xlfn.XLOOKUP(ohrm_timesheet_item[[#This Row],[activity_id]],ohrm_project_activity[activity_id],ohrm_project_activity[name],"NF",0,1)</f>
        <v>Software Installation</v>
      </c>
      <c r="L2199" s="5">
        <f>ohrm_timesheet_item[[#This Row],[duration]]/60/60</f>
        <v>9</v>
      </c>
    </row>
    <row r="2200" spans="1:12" x14ac:dyDescent="0.3">
      <c r="A2200">
        <v>466</v>
      </c>
      <c r="C2200">
        <v>2252</v>
      </c>
      <c r="D2200" s="1">
        <v>45068</v>
      </c>
      <c r="E2200">
        <v>32400</v>
      </c>
      <c r="F2200">
        <v>9</v>
      </c>
      <c r="G2200">
        <v>100000</v>
      </c>
      <c r="H2200">
        <v>81</v>
      </c>
      <c r="I2200" t="str">
        <f>_xlfn.XLOOKUP(ohrm_timesheet_item[[#This Row],[employee_id]],hs_hr_employee[emp_number],hs_hr_employee[Employee Name],"NF",0,1)</f>
        <v>x_Saurabh Shrivastava</v>
      </c>
      <c r="J2200" t="str">
        <f>_xlfn.XLOOKUP(ohrm_timesheet_item[[#This Row],[project_id]],ohrm_project[project_id],ohrm_project[name],"NF",0,1)</f>
        <v>C230301-P1 [MHA-POC-ProjectOnline2019]</v>
      </c>
      <c r="K2200" t="str">
        <f>_xlfn.XLOOKUP(ohrm_timesheet_item[[#This Row],[activity_id]],ohrm_project_activity[activity_id],ohrm_project_activity[name],"NF",0,1)</f>
        <v>Implementation</v>
      </c>
      <c r="L2200" s="5">
        <f>ohrm_timesheet_item[[#This Row],[duration]]/60/60</f>
        <v>9</v>
      </c>
    </row>
    <row r="2201" spans="1:12" x14ac:dyDescent="0.3">
      <c r="A2201">
        <v>466</v>
      </c>
      <c r="C2201">
        <v>2253</v>
      </c>
      <c r="D2201" s="1">
        <v>45069</v>
      </c>
      <c r="E2201">
        <v>32400</v>
      </c>
      <c r="F2201">
        <v>9</v>
      </c>
      <c r="G2201">
        <v>100000</v>
      </c>
      <c r="H2201">
        <v>81</v>
      </c>
      <c r="I2201" t="str">
        <f>_xlfn.XLOOKUP(ohrm_timesheet_item[[#This Row],[employee_id]],hs_hr_employee[emp_number],hs_hr_employee[Employee Name],"NF",0,1)</f>
        <v>x_Saurabh Shrivastava</v>
      </c>
      <c r="J2201" t="str">
        <f>_xlfn.XLOOKUP(ohrm_timesheet_item[[#This Row],[project_id]],ohrm_project[project_id],ohrm_project[name],"NF",0,1)</f>
        <v>C230301-P1 [MHA-POC-ProjectOnline2019]</v>
      </c>
      <c r="K2201" t="str">
        <f>_xlfn.XLOOKUP(ohrm_timesheet_item[[#This Row],[activity_id]],ohrm_project_activity[activity_id],ohrm_project_activity[name],"NF",0,1)</f>
        <v>Implementation</v>
      </c>
      <c r="L2201" s="5">
        <f>ohrm_timesheet_item[[#This Row],[duration]]/60/60</f>
        <v>9</v>
      </c>
    </row>
    <row r="2202" spans="1:12" x14ac:dyDescent="0.3">
      <c r="A2202">
        <v>466</v>
      </c>
      <c r="C2202">
        <v>2254</v>
      </c>
      <c r="D2202" s="1">
        <v>45070</v>
      </c>
      <c r="E2202">
        <v>32400</v>
      </c>
      <c r="F2202">
        <v>9</v>
      </c>
      <c r="G2202">
        <v>100000</v>
      </c>
      <c r="H2202">
        <v>81</v>
      </c>
      <c r="I2202" t="str">
        <f>_xlfn.XLOOKUP(ohrm_timesheet_item[[#This Row],[employee_id]],hs_hr_employee[emp_number],hs_hr_employee[Employee Name],"NF",0,1)</f>
        <v>x_Saurabh Shrivastava</v>
      </c>
      <c r="J2202" t="str">
        <f>_xlfn.XLOOKUP(ohrm_timesheet_item[[#This Row],[project_id]],ohrm_project[project_id],ohrm_project[name],"NF",0,1)</f>
        <v>C230301-P1 [MHA-POC-ProjectOnline2019]</v>
      </c>
      <c r="K2202" t="str">
        <f>_xlfn.XLOOKUP(ohrm_timesheet_item[[#This Row],[activity_id]],ohrm_project_activity[activity_id],ohrm_project_activity[name],"NF",0,1)</f>
        <v>Implementation</v>
      </c>
      <c r="L2202" s="5">
        <f>ohrm_timesheet_item[[#This Row],[duration]]/60/60</f>
        <v>9</v>
      </c>
    </row>
    <row r="2203" spans="1:12" x14ac:dyDescent="0.3">
      <c r="A2203">
        <v>466</v>
      </c>
      <c r="C2203">
        <v>2255</v>
      </c>
      <c r="D2203" s="1">
        <v>45071</v>
      </c>
      <c r="E2203">
        <v>32400</v>
      </c>
      <c r="F2203">
        <v>9</v>
      </c>
      <c r="G2203">
        <v>100000</v>
      </c>
      <c r="H2203">
        <v>81</v>
      </c>
      <c r="I2203" t="str">
        <f>_xlfn.XLOOKUP(ohrm_timesheet_item[[#This Row],[employee_id]],hs_hr_employee[emp_number],hs_hr_employee[Employee Name],"NF",0,1)</f>
        <v>x_Saurabh Shrivastava</v>
      </c>
      <c r="J2203" t="str">
        <f>_xlfn.XLOOKUP(ohrm_timesheet_item[[#This Row],[project_id]],ohrm_project[project_id],ohrm_project[name],"NF",0,1)</f>
        <v>C230301-P1 [MHA-POC-ProjectOnline2019]</v>
      </c>
      <c r="K2203" t="str">
        <f>_xlfn.XLOOKUP(ohrm_timesheet_item[[#This Row],[activity_id]],ohrm_project_activity[activity_id],ohrm_project_activity[name],"NF",0,1)</f>
        <v>Implementation</v>
      </c>
      <c r="L2203" s="5">
        <f>ohrm_timesheet_item[[#This Row],[duration]]/60/60</f>
        <v>9</v>
      </c>
    </row>
    <row r="2204" spans="1:12" x14ac:dyDescent="0.3">
      <c r="A2204">
        <v>466</v>
      </c>
      <c r="C2204">
        <v>2256</v>
      </c>
      <c r="D2204" s="1">
        <v>45072</v>
      </c>
      <c r="E2204">
        <v>32400</v>
      </c>
      <c r="F2204">
        <v>9</v>
      </c>
      <c r="G2204">
        <v>100000</v>
      </c>
      <c r="H2204">
        <v>81</v>
      </c>
      <c r="I2204" t="str">
        <f>_xlfn.XLOOKUP(ohrm_timesheet_item[[#This Row],[employee_id]],hs_hr_employee[emp_number],hs_hr_employee[Employee Name],"NF",0,1)</f>
        <v>x_Saurabh Shrivastava</v>
      </c>
      <c r="J2204" t="str">
        <f>_xlfn.XLOOKUP(ohrm_timesheet_item[[#This Row],[project_id]],ohrm_project[project_id],ohrm_project[name],"NF",0,1)</f>
        <v>C230301-P1 [MHA-POC-ProjectOnline2019]</v>
      </c>
      <c r="K2204" t="str">
        <f>_xlfn.XLOOKUP(ohrm_timesheet_item[[#This Row],[activity_id]],ohrm_project_activity[activity_id],ohrm_project_activity[name],"NF",0,1)</f>
        <v>Implementation</v>
      </c>
      <c r="L2204" s="5">
        <f>ohrm_timesheet_item[[#This Row],[duration]]/60/60</f>
        <v>9</v>
      </c>
    </row>
    <row r="2205" spans="1:12" x14ac:dyDescent="0.3">
      <c r="A2205">
        <v>459</v>
      </c>
      <c r="C2205">
        <v>2257</v>
      </c>
      <c r="D2205" s="1">
        <v>45075</v>
      </c>
      <c r="E2205">
        <v>32400</v>
      </c>
      <c r="F2205">
        <v>9</v>
      </c>
      <c r="G2205">
        <v>100000</v>
      </c>
      <c r="H2205">
        <v>81</v>
      </c>
      <c r="I2205" t="str">
        <f>_xlfn.XLOOKUP(ohrm_timesheet_item[[#This Row],[employee_id]],hs_hr_employee[emp_number],hs_hr_employee[Employee Name],"NF",0,1)</f>
        <v>x_Saurabh Shrivastava</v>
      </c>
      <c r="J2205" t="str">
        <f>_xlfn.XLOOKUP(ohrm_timesheet_item[[#This Row],[project_id]],ohrm_project[project_id],ohrm_project[name],"NF",0,1)</f>
        <v>C230301-P1 [MHA-POC-ProjectOnline2019]</v>
      </c>
      <c r="K2205" t="str">
        <f>_xlfn.XLOOKUP(ohrm_timesheet_item[[#This Row],[activity_id]],ohrm_project_activity[activity_id],ohrm_project_activity[name],"NF",0,1)</f>
        <v>Implementation</v>
      </c>
      <c r="L2205" s="5">
        <f>ohrm_timesheet_item[[#This Row],[duration]]/60/60</f>
        <v>9</v>
      </c>
    </row>
    <row r="2206" spans="1:12" x14ac:dyDescent="0.3">
      <c r="A2206">
        <v>459</v>
      </c>
      <c r="C2206">
        <v>2258</v>
      </c>
      <c r="D2206" s="1">
        <v>45076</v>
      </c>
      <c r="E2206">
        <v>32400</v>
      </c>
      <c r="F2206">
        <v>9</v>
      </c>
      <c r="G2206">
        <v>100000</v>
      </c>
      <c r="H2206">
        <v>81</v>
      </c>
      <c r="I2206" t="str">
        <f>_xlfn.XLOOKUP(ohrm_timesheet_item[[#This Row],[employee_id]],hs_hr_employee[emp_number],hs_hr_employee[Employee Name],"NF",0,1)</f>
        <v>x_Saurabh Shrivastava</v>
      </c>
      <c r="J2206" t="str">
        <f>_xlfn.XLOOKUP(ohrm_timesheet_item[[#This Row],[project_id]],ohrm_project[project_id],ohrm_project[name],"NF",0,1)</f>
        <v>C230301-P1 [MHA-POC-ProjectOnline2019]</v>
      </c>
      <c r="K2206" t="str">
        <f>_xlfn.XLOOKUP(ohrm_timesheet_item[[#This Row],[activity_id]],ohrm_project_activity[activity_id],ohrm_project_activity[name],"NF",0,1)</f>
        <v>Implementation</v>
      </c>
      <c r="L2206" s="5">
        <f>ohrm_timesheet_item[[#This Row],[duration]]/60/60</f>
        <v>9</v>
      </c>
    </row>
    <row r="2207" spans="1:12" x14ac:dyDescent="0.3">
      <c r="A2207">
        <v>459</v>
      </c>
      <c r="C2207">
        <v>2259</v>
      </c>
      <c r="D2207" s="1">
        <v>45077</v>
      </c>
      <c r="E2207">
        <v>32400</v>
      </c>
      <c r="F2207">
        <v>9</v>
      </c>
      <c r="G2207">
        <v>100000</v>
      </c>
      <c r="H2207">
        <v>81</v>
      </c>
      <c r="I2207" t="str">
        <f>_xlfn.XLOOKUP(ohrm_timesheet_item[[#This Row],[employee_id]],hs_hr_employee[emp_number],hs_hr_employee[Employee Name],"NF",0,1)</f>
        <v>x_Saurabh Shrivastava</v>
      </c>
      <c r="J2207" t="str">
        <f>_xlfn.XLOOKUP(ohrm_timesheet_item[[#This Row],[project_id]],ohrm_project[project_id],ohrm_project[name],"NF",0,1)</f>
        <v>C230301-P1 [MHA-POC-ProjectOnline2019]</v>
      </c>
      <c r="K2207" t="str">
        <f>_xlfn.XLOOKUP(ohrm_timesheet_item[[#This Row],[activity_id]],ohrm_project_activity[activity_id],ohrm_project_activity[name],"NF",0,1)</f>
        <v>Implementation</v>
      </c>
      <c r="L2207" s="5">
        <f>ohrm_timesheet_item[[#This Row],[duration]]/60/60</f>
        <v>9</v>
      </c>
    </row>
    <row r="2208" spans="1:12" x14ac:dyDescent="0.3">
      <c r="A2208">
        <v>457</v>
      </c>
      <c r="C2208">
        <v>2260</v>
      </c>
      <c r="D2208" s="1">
        <v>45078</v>
      </c>
      <c r="E2208">
        <v>14400</v>
      </c>
      <c r="F2208">
        <v>2</v>
      </c>
      <c r="G2208">
        <v>15</v>
      </c>
      <c r="H2208">
        <v>58</v>
      </c>
      <c r="I2208" t="str">
        <f>_xlfn.XLOOKUP(ohrm_timesheet_item[[#This Row],[employee_id]],hs_hr_employee[emp_number],hs_hr_employee[Employee Name],"NF",0,1)</f>
        <v>Gaurav Kokcha</v>
      </c>
      <c r="J2208" t="str">
        <f>_xlfn.XLOOKUP(ohrm_timesheet_item[[#This Row],[project_id]],ohrm_project[project_id],ohrm_project[name],"NF",0,1)</f>
        <v>Z210101-TEQMANTRA-ORG</v>
      </c>
      <c r="K2208" t="str">
        <f>_xlfn.XLOOKUP(ohrm_timesheet_item[[#This Row],[activity_id]],ohrm_project_activity[activity_id],ohrm_project_activity[name],"NF",0,1)</f>
        <v>Staff Augmentation</v>
      </c>
      <c r="L2208" s="5">
        <f>ohrm_timesheet_item[[#This Row],[duration]]/60/60</f>
        <v>4</v>
      </c>
    </row>
    <row r="2209" spans="1:12" x14ac:dyDescent="0.3">
      <c r="A2209">
        <v>457</v>
      </c>
      <c r="C2209">
        <v>2261</v>
      </c>
      <c r="D2209" s="1">
        <v>45079</v>
      </c>
      <c r="E2209">
        <v>10800</v>
      </c>
      <c r="F2209">
        <v>2</v>
      </c>
      <c r="G2209">
        <v>15</v>
      </c>
      <c r="H2209">
        <v>58</v>
      </c>
      <c r="I2209" t="str">
        <f>_xlfn.XLOOKUP(ohrm_timesheet_item[[#This Row],[employee_id]],hs_hr_employee[emp_number],hs_hr_employee[Employee Name],"NF",0,1)</f>
        <v>Gaurav Kokcha</v>
      </c>
      <c r="J2209" t="str">
        <f>_xlfn.XLOOKUP(ohrm_timesheet_item[[#This Row],[project_id]],ohrm_project[project_id],ohrm_project[name],"NF",0,1)</f>
        <v>Z210101-TEQMANTRA-ORG</v>
      </c>
      <c r="K2209" t="str">
        <f>_xlfn.XLOOKUP(ohrm_timesheet_item[[#This Row],[activity_id]],ohrm_project_activity[activity_id],ohrm_project_activity[name],"NF",0,1)</f>
        <v>Staff Augmentation</v>
      </c>
      <c r="L2209" s="5">
        <f>ohrm_timesheet_item[[#This Row],[duration]]/60/60</f>
        <v>3</v>
      </c>
    </row>
    <row r="2210" spans="1:12" x14ac:dyDescent="0.3">
      <c r="A2210">
        <v>457</v>
      </c>
      <c r="C2210">
        <v>2262</v>
      </c>
      <c r="D2210" s="1">
        <v>45078</v>
      </c>
      <c r="E2210">
        <v>18000</v>
      </c>
      <c r="F2210">
        <v>2</v>
      </c>
      <c r="G2210">
        <v>15</v>
      </c>
      <c r="H2210">
        <v>11</v>
      </c>
      <c r="I2210" t="str">
        <f>_xlfn.XLOOKUP(ohrm_timesheet_item[[#This Row],[employee_id]],hs_hr_employee[emp_number],hs_hr_employee[Employee Name],"NF",0,1)</f>
        <v>Gaurav Kokcha</v>
      </c>
      <c r="J2210" t="str">
        <f>_xlfn.XLOOKUP(ohrm_timesheet_item[[#This Row],[project_id]],ohrm_project[project_id],ohrm_project[name],"NF",0,1)</f>
        <v>Z210101-TEQMANTRA-ORG</v>
      </c>
      <c r="K2210" t="str">
        <f>_xlfn.XLOOKUP(ohrm_timesheet_item[[#This Row],[activity_id]],ohrm_project_activity[activity_id],ohrm_project_activity[name],"NF",0,1)</f>
        <v>Training</v>
      </c>
      <c r="L2210" s="5">
        <f>ohrm_timesheet_item[[#This Row],[duration]]/60/60</f>
        <v>5</v>
      </c>
    </row>
    <row r="2211" spans="1:12" x14ac:dyDescent="0.3">
      <c r="A2211">
        <v>457</v>
      </c>
      <c r="C2211">
        <v>2263</v>
      </c>
      <c r="D2211" s="1">
        <v>45079</v>
      </c>
      <c r="E2211">
        <v>21600</v>
      </c>
      <c r="F2211">
        <v>2</v>
      </c>
      <c r="G2211">
        <v>15</v>
      </c>
      <c r="H2211">
        <v>11</v>
      </c>
      <c r="I2211" t="str">
        <f>_xlfn.XLOOKUP(ohrm_timesheet_item[[#This Row],[employee_id]],hs_hr_employee[emp_number],hs_hr_employee[Employee Name],"NF",0,1)</f>
        <v>Gaurav Kokcha</v>
      </c>
      <c r="J2211" t="str">
        <f>_xlfn.XLOOKUP(ohrm_timesheet_item[[#This Row],[project_id]],ohrm_project[project_id],ohrm_project[name],"NF",0,1)</f>
        <v>Z210101-TEQMANTRA-ORG</v>
      </c>
      <c r="K2211" t="str">
        <f>_xlfn.XLOOKUP(ohrm_timesheet_item[[#This Row],[activity_id]],ohrm_project_activity[activity_id],ohrm_project_activity[name],"NF",0,1)</f>
        <v>Training</v>
      </c>
      <c r="L2211" s="5">
        <f>ohrm_timesheet_item[[#This Row],[duration]]/60/60</f>
        <v>6</v>
      </c>
    </row>
    <row r="2212" spans="1:12" x14ac:dyDescent="0.3">
      <c r="A2212">
        <v>457</v>
      </c>
      <c r="C2212">
        <v>2264</v>
      </c>
      <c r="D2212" s="1">
        <v>45078</v>
      </c>
      <c r="E2212">
        <v>0</v>
      </c>
      <c r="F2212">
        <v>9</v>
      </c>
      <c r="G2212">
        <v>15</v>
      </c>
      <c r="H2212">
        <v>79</v>
      </c>
      <c r="I2212" t="str">
        <f>_xlfn.XLOOKUP(ohrm_timesheet_item[[#This Row],[employee_id]],hs_hr_employee[emp_number],hs_hr_employee[Employee Name],"NF",0,1)</f>
        <v>Gaurav Kokcha</v>
      </c>
      <c r="J2212" t="str">
        <f>_xlfn.XLOOKUP(ohrm_timesheet_item[[#This Row],[project_id]],ohrm_project[project_id],ohrm_project[name],"NF",0,1)</f>
        <v>C230301-P1 [MHA-POC-ProjectOnline2019]</v>
      </c>
      <c r="K2212" t="str">
        <f>_xlfn.XLOOKUP(ohrm_timesheet_item[[#This Row],[activity_id]],ohrm_project_activity[activity_id],ohrm_project_activity[name],"NF",0,1)</f>
        <v>Software Installation</v>
      </c>
      <c r="L2212" s="5">
        <f>ohrm_timesheet_item[[#This Row],[duration]]/60/60</f>
        <v>0</v>
      </c>
    </row>
    <row r="2213" spans="1:12" x14ac:dyDescent="0.3">
      <c r="A2213">
        <v>457</v>
      </c>
      <c r="C2213">
        <v>2265</v>
      </c>
      <c r="D2213" s="1">
        <v>45079</v>
      </c>
      <c r="E2213">
        <v>0</v>
      </c>
      <c r="F2213">
        <v>9</v>
      </c>
      <c r="G2213">
        <v>15</v>
      </c>
      <c r="H2213">
        <v>79</v>
      </c>
      <c r="I2213" t="str">
        <f>_xlfn.XLOOKUP(ohrm_timesheet_item[[#This Row],[employee_id]],hs_hr_employee[emp_number],hs_hr_employee[Employee Name],"NF",0,1)</f>
        <v>Gaurav Kokcha</v>
      </c>
      <c r="J2213" t="str">
        <f>_xlfn.XLOOKUP(ohrm_timesheet_item[[#This Row],[project_id]],ohrm_project[project_id],ohrm_project[name],"NF",0,1)</f>
        <v>C230301-P1 [MHA-POC-ProjectOnline2019]</v>
      </c>
      <c r="K2213" t="str">
        <f>_xlfn.XLOOKUP(ohrm_timesheet_item[[#This Row],[activity_id]],ohrm_project_activity[activity_id],ohrm_project_activity[name],"NF",0,1)</f>
        <v>Software Installation</v>
      </c>
      <c r="L2213" s="5">
        <f>ohrm_timesheet_item[[#This Row],[duration]]/60/60</f>
        <v>0</v>
      </c>
    </row>
    <row r="2214" spans="1:12" x14ac:dyDescent="0.3">
      <c r="A2214">
        <v>461</v>
      </c>
      <c r="C2214">
        <v>2266</v>
      </c>
      <c r="D2214" s="1">
        <v>45054</v>
      </c>
      <c r="E2214">
        <v>32400</v>
      </c>
      <c r="F2214">
        <v>7</v>
      </c>
      <c r="G2214">
        <v>16</v>
      </c>
      <c r="H2214">
        <v>60</v>
      </c>
      <c r="I2214" t="str">
        <f>_xlfn.XLOOKUP(ohrm_timesheet_item[[#This Row],[employee_id]],hs_hr_employee[emp_number],hs_hr_employee[Employee Name],"NF",0,1)</f>
        <v>Neha Chaudhary</v>
      </c>
      <c r="J2214" t="str">
        <f>_xlfn.XLOOKUP(ohrm_timesheet_item[[#This Row],[project_id]],ohrm_project[project_id],ohrm_project[name],"NF",0,1)</f>
        <v>C230101-P1 [AIR INDIA-P4W-IMPL]</v>
      </c>
      <c r="K2214" t="str">
        <f>_xlfn.XLOOKUP(ohrm_timesheet_item[[#This Row],[activity_id]],ohrm_project_activity[activity_id],ohrm_project_activity[name],"NF",0,1)</f>
        <v>Customer Meeting</v>
      </c>
      <c r="L2214" s="5">
        <f>ohrm_timesheet_item[[#This Row],[duration]]/60/60</f>
        <v>9</v>
      </c>
    </row>
    <row r="2215" spans="1:12" x14ac:dyDescent="0.3">
      <c r="A2215">
        <v>461</v>
      </c>
      <c r="C2215">
        <v>2267</v>
      </c>
      <c r="D2215" s="1">
        <v>45055</v>
      </c>
      <c r="E2215">
        <v>32400</v>
      </c>
      <c r="F2215">
        <v>7</v>
      </c>
      <c r="G2215">
        <v>16</v>
      </c>
      <c r="H2215">
        <v>60</v>
      </c>
      <c r="I2215" t="str">
        <f>_xlfn.XLOOKUP(ohrm_timesheet_item[[#This Row],[employee_id]],hs_hr_employee[emp_number],hs_hr_employee[Employee Name],"NF",0,1)</f>
        <v>Neha Chaudhary</v>
      </c>
      <c r="J2215" t="str">
        <f>_xlfn.XLOOKUP(ohrm_timesheet_item[[#This Row],[project_id]],ohrm_project[project_id],ohrm_project[name],"NF",0,1)</f>
        <v>C230101-P1 [AIR INDIA-P4W-IMPL]</v>
      </c>
      <c r="K2215" t="str">
        <f>_xlfn.XLOOKUP(ohrm_timesheet_item[[#This Row],[activity_id]],ohrm_project_activity[activity_id],ohrm_project_activity[name],"NF",0,1)</f>
        <v>Customer Meeting</v>
      </c>
      <c r="L2215" s="5">
        <f>ohrm_timesheet_item[[#This Row],[duration]]/60/60</f>
        <v>9</v>
      </c>
    </row>
    <row r="2216" spans="1:12" x14ac:dyDescent="0.3">
      <c r="A2216">
        <v>461</v>
      </c>
      <c r="C2216">
        <v>2268</v>
      </c>
      <c r="D2216" s="1">
        <v>45056</v>
      </c>
      <c r="E2216">
        <v>32400</v>
      </c>
      <c r="F2216">
        <v>7</v>
      </c>
      <c r="G2216">
        <v>16</v>
      </c>
      <c r="H2216">
        <v>60</v>
      </c>
      <c r="I2216" t="str">
        <f>_xlfn.XLOOKUP(ohrm_timesheet_item[[#This Row],[employee_id]],hs_hr_employee[emp_number],hs_hr_employee[Employee Name],"NF",0,1)</f>
        <v>Neha Chaudhary</v>
      </c>
      <c r="J2216" t="str">
        <f>_xlfn.XLOOKUP(ohrm_timesheet_item[[#This Row],[project_id]],ohrm_project[project_id],ohrm_project[name],"NF",0,1)</f>
        <v>C230101-P1 [AIR INDIA-P4W-IMPL]</v>
      </c>
      <c r="K2216" t="str">
        <f>_xlfn.XLOOKUP(ohrm_timesheet_item[[#This Row],[activity_id]],ohrm_project_activity[activity_id],ohrm_project_activity[name],"NF",0,1)</f>
        <v>Customer Meeting</v>
      </c>
      <c r="L2216" s="5">
        <f>ohrm_timesheet_item[[#This Row],[duration]]/60/60</f>
        <v>9</v>
      </c>
    </row>
    <row r="2217" spans="1:12" x14ac:dyDescent="0.3">
      <c r="A2217">
        <v>461</v>
      </c>
      <c r="C2217">
        <v>2269</v>
      </c>
      <c r="D2217" s="1">
        <v>45057</v>
      </c>
      <c r="E2217">
        <v>32400</v>
      </c>
      <c r="F2217">
        <v>7</v>
      </c>
      <c r="G2217">
        <v>16</v>
      </c>
      <c r="H2217">
        <v>60</v>
      </c>
      <c r="I2217" t="str">
        <f>_xlfn.XLOOKUP(ohrm_timesheet_item[[#This Row],[employee_id]],hs_hr_employee[emp_number],hs_hr_employee[Employee Name],"NF",0,1)</f>
        <v>Neha Chaudhary</v>
      </c>
      <c r="J2217" t="str">
        <f>_xlfn.XLOOKUP(ohrm_timesheet_item[[#This Row],[project_id]],ohrm_project[project_id],ohrm_project[name],"NF",0,1)</f>
        <v>C230101-P1 [AIR INDIA-P4W-IMPL]</v>
      </c>
      <c r="K2217" t="str">
        <f>_xlfn.XLOOKUP(ohrm_timesheet_item[[#This Row],[activity_id]],ohrm_project_activity[activity_id],ohrm_project_activity[name],"NF",0,1)</f>
        <v>Customer Meeting</v>
      </c>
      <c r="L2217" s="5">
        <f>ohrm_timesheet_item[[#This Row],[duration]]/60/60</f>
        <v>9</v>
      </c>
    </row>
    <row r="2218" spans="1:12" x14ac:dyDescent="0.3">
      <c r="A2218">
        <v>461</v>
      </c>
      <c r="C2218">
        <v>2270</v>
      </c>
      <c r="D2218" s="1">
        <v>45058</v>
      </c>
      <c r="E2218">
        <v>32400</v>
      </c>
      <c r="F2218">
        <v>7</v>
      </c>
      <c r="G2218">
        <v>16</v>
      </c>
      <c r="H2218">
        <v>60</v>
      </c>
      <c r="I2218" t="str">
        <f>_xlfn.XLOOKUP(ohrm_timesheet_item[[#This Row],[employee_id]],hs_hr_employee[emp_number],hs_hr_employee[Employee Name],"NF",0,1)</f>
        <v>Neha Chaudhary</v>
      </c>
      <c r="J2218" t="str">
        <f>_xlfn.XLOOKUP(ohrm_timesheet_item[[#This Row],[project_id]],ohrm_project[project_id],ohrm_project[name],"NF",0,1)</f>
        <v>C230101-P1 [AIR INDIA-P4W-IMPL]</v>
      </c>
      <c r="K2218" t="str">
        <f>_xlfn.XLOOKUP(ohrm_timesheet_item[[#This Row],[activity_id]],ohrm_project_activity[activity_id],ohrm_project_activity[name],"NF",0,1)</f>
        <v>Customer Meeting</v>
      </c>
      <c r="L2218" s="5">
        <f>ohrm_timesheet_item[[#This Row],[duration]]/60/60</f>
        <v>9</v>
      </c>
    </row>
    <row r="2219" spans="1:12" x14ac:dyDescent="0.3">
      <c r="A2219">
        <v>456</v>
      </c>
      <c r="C2219">
        <v>2271</v>
      </c>
      <c r="D2219" s="1">
        <v>45061</v>
      </c>
      <c r="E2219">
        <v>32400</v>
      </c>
      <c r="F2219">
        <v>7</v>
      </c>
      <c r="G2219">
        <v>16</v>
      </c>
      <c r="H2219">
        <v>60</v>
      </c>
      <c r="I2219" t="str">
        <f>_xlfn.XLOOKUP(ohrm_timesheet_item[[#This Row],[employee_id]],hs_hr_employee[emp_number],hs_hr_employee[Employee Name],"NF",0,1)</f>
        <v>Neha Chaudhary</v>
      </c>
      <c r="J2219" t="str">
        <f>_xlfn.XLOOKUP(ohrm_timesheet_item[[#This Row],[project_id]],ohrm_project[project_id],ohrm_project[name],"NF",0,1)</f>
        <v>C230101-P1 [AIR INDIA-P4W-IMPL]</v>
      </c>
      <c r="K2219" t="str">
        <f>_xlfn.XLOOKUP(ohrm_timesheet_item[[#This Row],[activity_id]],ohrm_project_activity[activity_id],ohrm_project_activity[name],"NF",0,1)</f>
        <v>Customer Meeting</v>
      </c>
      <c r="L2219" s="5">
        <f>ohrm_timesheet_item[[#This Row],[duration]]/60/60</f>
        <v>9</v>
      </c>
    </row>
    <row r="2220" spans="1:12" x14ac:dyDescent="0.3">
      <c r="A2220">
        <v>456</v>
      </c>
      <c r="C2220">
        <v>2272</v>
      </c>
      <c r="D2220" s="1">
        <v>45062</v>
      </c>
      <c r="E2220">
        <v>32400</v>
      </c>
      <c r="F2220">
        <v>7</v>
      </c>
      <c r="G2220">
        <v>16</v>
      </c>
      <c r="H2220">
        <v>60</v>
      </c>
      <c r="I2220" t="str">
        <f>_xlfn.XLOOKUP(ohrm_timesheet_item[[#This Row],[employee_id]],hs_hr_employee[emp_number],hs_hr_employee[Employee Name],"NF",0,1)</f>
        <v>Neha Chaudhary</v>
      </c>
      <c r="J2220" t="str">
        <f>_xlfn.XLOOKUP(ohrm_timesheet_item[[#This Row],[project_id]],ohrm_project[project_id],ohrm_project[name],"NF",0,1)</f>
        <v>C230101-P1 [AIR INDIA-P4W-IMPL]</v>
      </c>
      <c r="K2220" t="str">
        <f>_xlfn.XLOOKUP(ohrm_timesheet_item[[#This Row],[activity_id]],ohrm_project_activity[activity_id],ohrm_project_activity[name],"NF",0,1)</f>
        <v>Customer Meeting</v>
      </c>
      <c r="L2220" s="5">
        <f>ohrm_timesheet_item[[#This Row],[duration]]/60/60</f>
        <v>9</v>
      </c>
    </row>
    <row r="2221" spans="1:12" x14ac:dyDescent="0.3">
      <c r="A2221">
        <v>456</v>
      </c>
      <c r="C2221">
        <v>2273</v>
      </c>
      <c r="D2221" s="1">
        <v>45063</v>
      </c>
      <c r="E2221">
        <v>32400</v>
      </c>
      <c r="F2221">
        <v>7</v>
      </c>
      <c r="G2221">
        <v>16</v>
      </c>
      <c r="H2221">
        <v>60</v>
      </c>
      <c r="I2221" t="str">
        <f>_xlfn.XLOOKUP(ohrm_timesheet_item[[#This Row],[employee_id]],hs_hr_employee[emp_number],hs_hr_employee[Employee Name],"NF",0,1)</f>
        <v>Neha Chaudhary</v>
      </c>
      <c r="J2221" t="str">
        <f>_xlfn.XLOOKUP(ohrm_timesheet_item[[#This Row],[project_id]],ohrm_project[project_id],ohrm_project[name],"NF",0,1)</f>
        <v>C230101-P1 [AIR INDIA-P4W-IMPL]</v>
      </c>
      <c r="K2221" t="str">
        <f>_xlfn.XLOOKUP(ohrm_timesheet_item[[#This Row],[activity_id]],ohrm_project_activity[activity_id],ohrm_project_activity[name],"NF",0,1)</f>
        <v>Customer Meeting</v>
      </c>
      <c r="L2221" s="5">
        <f>ohrm_timesheet_item[[#This Row],[duration]]/60/60</f>
        <v>9</v>
      </c>
    </row>
    <row r="2222" spans="1:12" x14ac:dyDescent="0.3">
      <c r="A2222">
        <v>456</v>
      </c>
      <c r="C2222">
        <v>2274</v>
      </c>
      <c r="D2222" s="1">
        <v>45064</v>
      </c>
      <c r="E2222">
        <v>14400</v>
      </c>
      <c r="F2222">
        <v>7</v>
      </c>
      <c r="G2222">
        <v>16</v>
      </c>
      <c r="H2222">
        <v>60</v>
      </c>
      <c r="I2222" t="str">
        <f>_xlfn.XLOOKUP(ohrm_timesheet_item[[#This Row],[employee_id]],hs_hr_employee[emp_number],hs_hr_employee[Employee Name],"NF",0,1)</f>
        <v>Neha Chaudhary</v>
      </c>
      <c r="J2222" t="str">
        <f>_xlfn.XLOOKUP(ohrm_timesheet_item[[#This Row],[project_id]],ohrm_project[project_id],ohrm_project[name],"NF",0,1)</f>
        <v>C230101-P1 [AIR INDIA-P4W-IMPL]</v>
      </c>
      <c r="K2222" t="str">
        <f>_xlfn.XLOOKUP(ohrm_timesheet_item[[#This Row],[activity_id]],ohrm_project_activity[activity_id],ohrm_project_activity[name],"NF",0,1)</f>
        <v>Customer Meeting</v>
      </c>
      <c r="L2222" s="5">
        <f>ohrm_timesheet_item[[#This Row],[duration]]/60/60</f>
        <v>4</v>
      </c>
    </row>
    <row r="2223" spans="1:12" x14ac:dyDescent="0.3">
      <c r="A2223">
        <v>456</v>
      </c>
      <c r="C2223">
        <v>2275</v>
      </c>
      <c r="D2223" s="1">
        <v>45065</v>
      </c>
      <c r="E2223">
        <v>32400</v>
      </c>
      <c r="F2223">
        <v>7</v>
      </c>
      <c r="G2223">
        <v>16</v>
      </c>
      <c r="H2223">
        <v>60</v>
      </c>
      <c r="I2223" t="str">
        <f>_xlfn.XLOOKUP(ohrm_timesheet_item[[#This Row],[employee_id]],hs_hr_employee[emp_number],hs_hr_employee[Employee Name],"NF",0,1)</f>
        <v>Neha Chaudhary</v>
      </c>
      <c r="J2223" t="str">
        <f>_xlfn.XLOOKUP(ohrm_timesheet_item[[#This Row],[project_id]],ohrm_project[project_id],ohrm_project[name],"NF",0,1)</f>
        <v>C230101-P1 [AIR INDIA-P4W-IMPL]</v>
      </c>
      <c r="K2223" t="str">
        <f>_xlfn.XLOOKUP(ohrm_timesheet_item[[#This Row],[activity_id]],ohrm_project_activity[activity_id],ohrm_project_activity[name],"NF",0,1)</f>
        <v>Customer Meeting</v>
      </c>
      <c r="L2223" s="5">
        <f>ohrm_timesheet_item[[#This Row],[duration]]/60/60</f>
        <v>9</v>
      </c>
    </row>
    <row r="2224" spans="1:12" x14ac:dyDescent="0.3">
      <c r="A2224">
        <v>456</v>
      </c>
      <c r="C2224">
        <v>2276</v>
      </c>
      <c r="D2224" s="1">
        <v>45064</v>
      </c>
      <c r="E2224">
        <v>18000</v>
      </c>
      <c r="F2224">
        <v>9</v>
      </c>
      <c r="G2224">
        <v>16</v>
      </c>
      <c r="H2224">
        <v>73</v>
      </c>
      <c r="I2224" t="str">
        <f>_xlfn.XLOOKUP(ohrm_timesheet_item[[#This Row],[employee_id]],hs_hr_employee[emp_number],hs_hr_employee[Employee Name],"NF",0,1)</f>
        <v>Neha Chaudhary</v>
      </c>
      <c r="J2224" t="str">
        <f>_xlfn.XLOOKUP(ohrm_timesheet_item[[#This Row],[project_id]],ohrm_project[project_id],ohrm_project[name],"NF",0,1)</f>
        <v>C230301-P1 [MHA-POC-ProjectOnline2019]</v>
      </c>
      <c r="K2224" t="str">
        <f>_xlfn.XLOOKUP(ohrm_timesheet_item[[#This Row],[activity_id]],ohrm_project_activity[activity_id],ohrm_project_activity[name],"NF",0,1)</f>
        <v>Customer Meeting</v>
      </c>
      <c r="L2224" s="5">
        <f>ohrm_timesheet_item[[#This Row],[duration]]/60/60</f>
        <v>5</v>
      </c>
    </row>
    <row r="2225" spans="1:12" x14ac:dyDescent="0.3">
      <c r="A2225">
        <v>456</v>
      </c>
      <c r="C2225">
        <v>2277</v>
      </c>
      <c r="D2225" s="1">
        <v>45063</v>
      </c>
      <c r="E2225">
        <v>0</v>
      </c>
      <c r="F2225">
        <v>9</v>
      </c>
      <c r="G2225">
        <v>16</v>
      </c>
      <c r="H2225">
        <v>73</v>
      </c>
      <c r="I2225" t="str">
        <f>_xlfn.XLOOKUP(ohrm_timesheet_item[[#This Row],[employee_id]],hs_hr_employee[emp_number],hs_hr_employee[Employee Name],"NF",0,1)</f>
        <v>Neha Chaudhary</v>
      </c>
      <c r="J2225" t="str">
        <f>_xlfn.XLOOKUP(ohrm_timesheet_item[[#This Row],[project_id]],ohrm_project[project_id],ohrm_project[name],"NF",0,1)</f>
        <v>C230301-P1 [MHA-POC-ProjectOnline2019]</v>
      </c>
      <c r="K2225" t="str">
        <f>_xlfn.XLOOKUP(ohrm_timesheet_item[[#This Row],[activity_id]],ohrm_project_activity[activity_id],ohrm_project_activity[name],"NF",0,1)</f>
        <v>Customer Meeting</v>
      </c>
      <c r="L2225" s="5">
        <f>ohrm_timesheet_item[[#This Row],[duration]]/60/60</f>
        <v>0</v>
      </c>
    </row>
    <row r="2226" spans="1:12" x14ac:dyDescent="0.3">
      <c r="A2226">
        <v>469</v>
      </c>
      <c r="C2226">
        <v>2278</v>
      </c>
      <c r="D2226" s="1">
        <v>45068</v>
      </c>
      <c r="E2226">
        <v>0</v>
      </c>
      <c r="F2226">
        <v>7</v>
      </c>
      <c r="G2226">
        <v>16</v>
      </c>
      <c r="H2226">
        <v>60</v>
      </c>
      <c r="I2226" t="str">
        <f>_xlfn.XLOOKUP(ohrm_timesheet_item[[#This Row],[employee_id]],hs_hr_employee[emp_number],hs_hr_employee[Employee Name],"NF",0,1)</f>
        <v>Neha Chaudhary</v>
      </c>
      <c r="J2226" t="str">
        <f>_xlfn.XLOOKUP(ohrm_timesheet_item[[#This Row],[project_id]],ohrm_project[project_id],ohrm_project[name],"NF",0,1)</f>
        <v>C230101-P1 [AIR INDIA-P4W-IMPL]</v>
      </c>
      <c r="K2226" t="str">
        <f>_xlfn.XLOOKUP(ohrm_timesheet_item[[#This Row],[activity_id]],ohrm_project_activity[activity_id],ohrm_project_activity[name],"NF",0,1)</f>
        <v>Customer Meeting</v>
      </c>
      <c r="L2226" s="5">
        <f>ohrm_timesheet_item[[#This Row],[duration]]/60/60</f>
        <v>0</v>
      </c>
    </row>
    <row r="2227" spans="1:12" x14ac:dyDescent="0.3">
      <c r="A2227">
        <v>469</v>
      </c>
      <c r="C2227">
        <v>2279</v>
      </c>
      <c r="D2227" s="1">
        <v>45069</v>
      </c>
      <c r="E2227">
        <v>14400</v>
      </c>
      <c r="F2227">
        <v>7</v>
      </c>
      <c r="G2227">
        <v>16</v>
      </c>
      <c r="H2227">
        <v>60</v>
      </c>
      <c r="I2227" t="str">
        <f>_xlfn.XLOOKUP(ohrm_timesheet_item[[#This Row],[employee_id]],hs_hr_employee[emp_number],hs_hr_employee[Employee Name],"NF",0,1)</f>
        <v>Neha Chaudhary</v>
      </c>
      <c r="J2227" t="str">
        <f>_xlfn.XLOOKUP(ohrm_timesheet_item[[#This Row],[project_id]],ohrm_project[project_id],ohrm_project[name],"NF",0,1)</f>
        <v>C230101-P1 [AIR INDIA-P4W-IMPL]</v>
      </c>
      <c r="K2227" t="str">
        <f>_xlfn.XLOOKUP(ohrm_timesheet_item[[#This Row],[activity_id]],ohrm_project_activity[activity_id],ohrm_project_activity[name],"NF",0,1)</f>
        <v>Customer Meeting</v>
      </c>
      <c r="L2227" s="5">
        <f>ohrm_timesheet_item[[#This Row],[duration]]/60/60</f>
        <v>4</v>
      </c>
    </row>
    <row r="2228" spans="1:12" x14ac:dyDescent="0.3">
      <c r="A2228">
        <v>469</v>
      </c>
      <c r="C2228">
        <v>2280</v>
      </c>
      <c r="D2228" s="1">
        <v>45070</v>
      </c>
      <c r="E2228">
        <v>14400</v>
      </c>
      <c r="F2228">
        <v>7</v>
      </c>
      <c r="G2228">
        <v>16</v>
      </c>
      <c r="H2228">
        <v>60</v>
      </c>
      <c r="I2228" t="str">
        <f>_xlfn.XLOOKUP(ohrm_timesheet_item[[#This Row],[employee_id]],hs_hr_employee[emp_number],hs_hr_employee[Employee Name],"NF",0,1)</f>
        <v>Neha Chaudhary</v>
      </c>
      <c r="J2228" t="str">
        <f>_xlfn.XLOOKUP(ohrm_timesheet_item[[#This Row],[project_id]],ohrm_project[project_id],ohrm_project[name],"NF",0,1)</f>
        <v>C230101-P1 [AIR INDIA-P4W-IMPL]</v>
      </c>
      <c r="K2228" t="str">
        <f>_xlfn.XLOOKUP(ohrm_timesheet_item[[#This Row],[activity_id]],ohrm_project_activity[activity_id],ohrm_project_activity[name],"NF",0,1)</f>
        <v>Customer Meeting</v>
      </c>
      <c r="L2228" s="5">
        <f>ohrm_timesheet_item[[#This Row],[duration]]/60/60</f>
        <v>4</v>
      </c>
    </row>
    <row r="2229" spans="1:12" x14ac:dyDescent="0.3">
      <c r="A2229">
        <v>469</v>
      </c>
      <c r="C2229">
        <v>2281</v>
      </c>
      <c r="D2229" s="1">
        <v>45071</v>
      </c>
      <c r="E2229">
        <v>14400</v>
      </c>
      <c r="F2229">
        <v>7</v>
      </c>
      <c r="G2229">
        <v>16</v>
      </c>
      <c r="H2229">
        <v>60</v>
      </c>
      <c r="I2229" t="str">
        <f>_xlfn.XLOOKUP(ohrm_timesheet_item[[#This Row],[employee_id]],hs_hr_employee[emp_number],hs_hr_employee[Employee Name],"NF",0,1)</f>
        <v>Neha Chaudhary</v>
      </c>
      <c r="J2229" t="str">
        <f>_xlfn.XLOOKUP(ohrm_timesheet_item[[#This Row],[project_id]],ohrm_project[project_id],ohrm_project[name],"NF",0,1)</f>
        <v>C230101-P1 [AIR INDIA-P4W-IMPL]</v>
      </c>
      <c r="K2229" t="str">
        <f>_xlfn.XLOOKUP(ohrm_timesheet_item[[#This Row],[activity_id]],ohrm_project_activity[activity_id],ohrm_project_activity[name],"NF",0,1)</f>
        <v>Customer Meeting</v>
      </c>
      <c r="L2229" s="5">
        <f>ohrm_timesheet_item[[#This Row],[duration]]/60/60</f>
        <v>4</v>
      </c>
    </row>
    <row r="2230" spans="1:12" x14ac:dyDescent="0.3">
      <c r="A2230">
        <v>469</v>
      </c>
      <c r="C2230">
        <v>2282</v>
      </c>
      <c r="D2230" s="1">
        <v>45072</v>
      </c>
      <c r="E2230">
        <v>14400</v>
      </c>
      <c r="F2230">
        <v>7</v>
      </c>
      <c r="G2230">
        <v>16</v>
      </c>
      <c r="H2230">
        <v>60</v>
      </c>
      <c r="I2230" t="str">
        <f>_xlfn.XLOOKUP(ohrm_timesheet_item[[#This Row],[employee_id]],hs_hr_employee[emp_number],hs_hr_employee[Employee Name],"NF",0,1)</f>
        <v>Neha Chaudhary</v>
      </c>
      <c r="J2230" t="str">
        <f>_xlfn.XLOOKUP(ohrm_timesheet_item[[#This Row],[project_id]],ohrm_project[project_id],ohrm_project[name],"NF",0,1)</f>
        <v>C230101-P1 [AIR INDIA-P4W-IMPL]</v>
      </c>
      <c r="K2230" t="str">
        <f>_xlfn.XLOOKUP(ohrm_timesheet_item[[#This Row],[activity_id]],ohrm_project_activity[activity_id],ohrm_project_activity[name],"NF",0,1)</f>
        <v>Customer Meeting</v>
      </c>
      <c r="L2230" s="5">
        <f>ohrm_timesheet_item[[#This Row],[duration]]/60/60</f>
        <v>4</v>
      </c>
    </row>
    <row r="2231" spans="1:12" x14ac:dyDescent="0.3">
      <c r="A2231">
        <v>469</v>
      </c>
      <c r="C2231">
        <v>2283</v>
      </c>
      <c r="D2231" s="1">
        <v>45069</v>
      </c>
      <c r="E2231">
        <v>18000</v>
      </c>
      <c r="F2231">
        <v>9</v>
      </c>
      <c r="G2231">
        <v>16</v>
      </c>
      <c r="H2231">
        <v>73</v>
      </c>
      <c r="I2231" t="str">
        <f>_xlfn.XLOOKUP(ohrm_timesheet_item[[#This Row],[employee_id]],hs_hr_employee[emp_number],hs_hr_employee[Employee Name],"NF",0,1)</f>
        <v>Neha Chaudhary</v>
      </c>
      <c r="J2231" t="str">
        <f>_xlfn.XLOOKUP(ohrm_timesheet_item[[#This Row],[project_id]],ohrm_project[project_id],ohrm_project[name],"NF",0,1)</f>
        <v>C230301-P1 [MHA-POC-ProjectOnline2019]</v>
      </c>
      <c r="K2231" t="str">
        <f>_xlfn.XLOOKUP(ohrm_timesheet_item[[#This Row],[activity_id]],ohrm_project_activity[activity_id],ohrm_project_activity[name],"NF",0,1)</f>
        <v>Customer Meeting</v>
      </c>
      <c r="L2231" s="5">
        <f>ohrm_timesheet_item[[#This Row],[duration]]/60/60</f>
        <v>5</v>
      </c>
    </row>
    <row r="2232" spans="1:12" x14ac:dyDescent="0.3">
      <c r="A2232">
        <v>469</v>
      </c>
      <c r="C2232">
        <v>2284</v>
      </c>
      <c r="D2232" s="1">
        <v>45070</v>
      </c>
      <c r="E2232">
        <v>18000</v>
      </c>
      <c r="F2232">
        <v>9</v>
      </c>
      <c r="G2232">
        <v>16</v>
      </c>
      <c r="H2232">
        <v>73</v>
      </c>
      <c r="I2232" t="str">
        <f>_xlfn.XLOOKUP(ohrm_timesheet_item[[#This Row],[employee_id]],hs_hr_employee[emp_number],hs_hr_employee[Employee Name],"NF",0,1)</f>
        <v>Neha Chaudhary</v>
      </c>
      <c r="J2232" t="str">
        <f>_xlfn.XLOOKUP(ohrm_timesheet_item[[#This Row],[project_id]],ohrm_project[project_id],ohrm_project[name],"NF",0,1)</f>
        <v>C230301-P1 [MHA-POC-ProjectOnline2019]</v>
      </c>
      <c r="K2232" t="str">
        <f>_xlfn.XLOOKUP(ohrm_timesheet_item[[#This Row],[activity_id]],ohrm_project_activity[activity_id],ohrm_project_activity[name],"NF",0,1)</f>
        <v>Customer Meeting</v>
      </c>
      <c r="L2232" s="5">
        <f>ohrm_timesheet_item[[#This Row],[duration]]/60/60</f>
        <v>5</v>
      </c>
    </row>
    <row r="2233" spans="1:12" x14ac:dyDescent="0.3">
      <c r="A2233">
        <v>469</v>
      </c>
      <c r="C2233">
        <v>2285</v>
      </c>
      <c r="D2233" s="1">
        <v>45071</v>
      </c>
      <c r="E2233">
        <v>18000</v>
      </c>
      <c r="F2233">
        <v>9</v>
      </c>
      <c r="G2233">
        <v>16</v>
      </c>
      <c r="H2233">
        <v>73</v>
      </c>
      <c r="I2233" t="str">
        <f>_xlfn.XLOOKUP(ohrm_timesheet_item[[#This Row],[employee_id]],hs_hr_employee[emp_number],hs_hr_employee[Employee Name],"NF",0,1)</f>
        <v>Neha Chaudhary</v>
      </c>
      <c r="J2233" t="str">
        <f>_xlfn.XLOOKUP(ohrm_timesheet_item[[#This Row],[project_id]],ohrm_project[project_id],ohrm_project[name],"NF",0,1)</f>
        <v>C230301-P1 [MHA-POC-ProjectOnline2019]</v>
      </c>
      <c r="K2233" t="str">
        <f>_xlfn.XLOOKUP(ohrm_timesheet_item[[#This Row],[activity_id]],ohrm_project_activity[activity_id],ohrm_project_activity[name],"NF",0,1)</f>
        <v>Customer Meeting</v>
      </c>
      <c r="L2233" s="5">
        <f>ohrm_timesheet_item[[#This Row],[duration]]/60/60</f>
        <v>5</v>
      </c>
    </row>
    <row r="2234" spans="1:12" x14ac:dyDescent="0.3">
      <c r="A2234">
        <v>469</v>
      </c>
      <c r="C2234">
        <v>2286</v>
      </c>
      <c r="D2234" s="1">
        <v>45072</v>
      </c>
      <c r="E2234">
        <v>18000</v>
      </c>
      <c r="F2234">
        <v>9</v>
      </c>
      <c r="G2234">
        <v>16</v>
      </c>
      <c r="H2234">
        <v>73</v>
      </c>
      <c r="I2234" t="str">
        <f>_xlfn.XLOOKUP(ohrm_timesheet_item[[#This Row],[employee_id]],hs_hr_employee[emp_number],hs_hr_employee[Employee Name],"NF",0,1)</f>
        <v>Neha Chaudhary</v>
      </c>
      <c r="J2234" t="str">
        <f>_xlfn.XLOOKUP(ohrm_timesheet_item[[#This Row],[project_id]],ohrm_project[project_id],ohrm_project[name],"NF",0,1)</f>
        <v>C230301-P1 [MHA-POC-ProjectOnline2019]</v>
      </c>
      <c r="K2234" t="str">
        <f>_xlfn.XLOOKUP(ohrm_timesheet_item[[#This Row],[activity_id]],ohrm_project_activity[activity_id],ohrm_project_activity[name],"NF",0,1)</f>
        <v>Customer Meeting</v>
      </c>
      <c r="L2234" s="5">
        <f>ohrm_timesheet_item[[#This Row],[duration]]/60/60</f>
        <v>5</v>
      </c>
    </row>
    <row r="2235" spans="1:12" x14ac:dyDescent="0.3">
      <c r="A2235">
        <v>458</v>
      </c>
      <c r="C2235">
        <v>2287</v>
      </c>
      <c r="D2235" s="1">
        <v>45075</v>
      </c>
      <c r="E2235">
        <v>32400</v>
      </c>
      <c r="F2235">
        <v>7</v>
      </c>
      <c r="G2235">
        <v>16</v>
      </c>
      <c r="H2235">
        <v>60</v>
      </c>
      <c r="I2235" t="str">
        <f>_xlfn.XLOOKUP(ohrm_timesheet_item[[#This Row],[employee_id]],hs_hr_employee[emp_number],hs_hr_employee[Employee Name],"NF",0,1)</f>
        <v>Neha Chaudhary</v>
      </c>
      <c r="J2235" t="str">
        <f>_xlfn.XLOOKUP(ohrm_timesheet_item[[#This Row],[project_id]],ohrm_project[project_id],ohrm_project[name],"NF",0,1)</f>
        <v>C230101-P1 [AIR INDIA-P4W-IMPL]</v>
      </c>
      <c r="K2235" t="str">
        <f>_xlfn.XLOOKUP(ohrm_timesheet_item[[#This Row],[activity_id]],ohrm_project_activity[activity_id],ohrm_project_activity[name],"NF",0,1)</f>
        <v>Customer Meeting</v>
      </c>
      <c r="L2235" s="5">
        <f>ohrm_timesheet_item[[#This Row],[duration]]/60/60</f>
        <v>9</v>
      </c>
    </row>
    <row r="2236" spans="1:12" x14ac:dyDescent="0.3">
      <c r="A2236">
        <v>458</v>
      </c>
      <c r="C2236">
        <v>2288</v>
      </c>
      <c r="D2236" s="1">
        <v>45076</v>
      </c>
      <c r="E2236">
        <v>14400</v>
      </c>
      <c r="F2236">
        <v>7</v>
      </c>
      <c r="G2236">
        <v>16</v>
      </c>
      <c r="H2236">
        <v>60</v>
      </c>
      <c r="I2236" t="str">
        <f>_xlfn.XLOOKUP(ohrm_timesheet_item[[#This Row],[employee_id]],hs_hr_employee[emp_number],hs_hr_employee[Employee Name],"NF",0,1)</f>
        <v>Neha Chaudhary</v>
      </c>
      <c r="J2236" t="str">
        <f>_xlfn.XLOOKUP(ohrm_timesheet_item[[#This Row],[project_id]],ohrm_project[project_id],ohrm_project[name],"NF",0,1)</f>
        <v>C230101-P1 [AIR INDIA-P4W-IMPL]</v>
      </c>
      <c r="K2236" t="str">
        <f>_xlfn.XLOOKUP(ohrm_timesheet_item[[#This Row],[activity_id]],ohrm_project_activity[activity_id],ohrm_project_activity[name],"NF",0,1)</f>
        <v>Customer Meeting</v>
      </c>
      <c r="L2236" s="5">
        <f>ohrm_timesheet_item[[#This Row],[duration]]/60/60</f>
        <v>4</v>
      </c>
    </row>
    <row r="2237" spans="1:12" x14ac:dyDescent="0.3">
      <c r="A2237">
        <v>458</v>
      </c>
      <c r="C2237">
        <v>2289</v>
      </c>
      <c r="D2237" s="1">
        <v>45077</v>
      </c>
      <c r="E2237">
        <v>14400</v>
      </c>
      <c r="F2237">
        <v>7</v>
      </c>
      <c r="G2237">
        <v>16</v>
      </c>
      <c r="H2237">
        <v>60</v>
      </c>
      <c r="I2237" t="str">
        <f>_xlfn.XLOOKUP(ohrm_timesheet_item[[#This Row],[employee_id]],hs_hr_employee[emp_number],hs_hr_employee[Employee Name],"NF",0,1)</f>
        <v>Neha Chaudhary</v>
      </c>
      <c r="J2237" t="str">
        <f>_xlfn.XLOOKUP(ohrm_timesheet_item[[#This Row],[project_id]],ohrm_project[project_id],ohrm_project[name],"NF",0,1)</f>
        <v>C230101-P1 [AIR INDIA-P4W-IMPL]</v>
      </c>
      <c r="K2237" t="str">
        <f>_xlfn.XLOOKUP(ohrm_timesheet_item[[#This Row],[activity_id]],ohrm_project_activity[activity_id],ohrm_project_activity[name],"NF",0,1)</f>
        <v>Customer Meeting</v>
      </c>
      <c r="L2237" s="5">
        <f>ohrm_timesheet_item[[#This Row],[duration]]/60/60</f>
        <v>4</v>
      </c>
    </row>
    <row r="2238" spans="1:12" x14ac:dyDescent="0.3">
      <c r="A2238">
        <v>458</v>
      </c>
      <c r="C2238">
        <v>2290</v>
      </c>
      <c r="D2238" s="1">
        <v>45078</v>
      </c>
      <c r="E2238">
        <v>18000</v>
      </c>
      <c r="F2238">
        <v>7</v>
      </c>
      <c r="G2238">
        <v>16</v>
      </c>
      <c r="H2238">
        <v>60</v>
      </c>
      <c r="I2238" t="str">
        <f>_xlfn.XLOOKUP(ohrm_timesheet_item[[#This Row],[employee_id]],hs_hr_employee[emp_number],hs_hr_employee[Employee Name],"NF",0,1)</f>
        <v>Neha Chaudhary</v>
      </c>
      <c r="J2238" t="str">
        <f>_xlfn.XLOOKUP(ohrm_timesheet_item[[#This Row],[project_id]],ohrm_project[project_id],ohrm_project[name],"NF",0,1)</f>
        <v>C230101-P1 [AIR INDIA-P4W-IMPL]</v>
      </c>
      <c r="K2238" t="str">
        <f>_xlfn.XLOOKUP(ohrm_timesheet_item[[#This Row],[activity_id]],ohrm_project_activity[activity_id],ohrm_project_activity[name],"NF",0,1)</f>
        <v>Customer Meeting</v>
      </c>
      <c r="L2238" s="5">
        <f>ohrm_timesheet_item[[#This Row],[duration]]/60/60</f>
        <v>5</v>
      </c>
    </row>
    <row r="2239" spans="1:12" x14ac:dyDescent="0.3">
      <c r="A2239">
        <v>458</v>
      </c>
      <c r="C2239">
        <v>2291</v>
      </c>
      <c r="D2239" s="1">
        <v>45079</v>
      </c>
      <c r="E2239">
        <v>18000</v>
      </c>
      <c r="F2239">
        <v>7</v>
      </c>
      <c r="G2239">
        <v>16</v>
      </c>
      <c r="H2239">
        <v>60</v>
      </c>
      <c r="I2239" t="str">
        <f>_xlfn.XLOOKUP(ohrm_timesheet_item[[#This Row],[employee_id]],hs_hr_employee[emp_number],hs_hr_employee[Employee Name],"NF",0,1)</f>
        <v>Neha Chaudhary</v>
      </c>
      <c r="J2239" t="str">
        <f>_xlfn.XLOOKUP(ohrm_timesheet_item[[#This Row],[project_id]],ohrm_project[project_id],ohrm_project[name],"NF",0,1)</f>
        <v>C230101-P1 [AIR INDIA-P4W-IMPL]</v>
      </c>
      <c r="K2239" t="str">
        <f>_xlfn.XLOOKUP(ohrm_timesheet_item[[#This Row],[activity_id]],ohrm_project_activity[activity_id],ohrm_project_activity[name],"NF",0,1)</f>
        <v>Customer Meeting</v>
      </c>
      <c r="L2239" s="5">
        <f>ohrm_timesheet_item[[#This Row],[duration]]/60/60</f>
        <v>5</v>
      </c>
    </row>
    <row r="2240" spans="1:12" x14ac:dyDescent="0.3">
      <c r="A2240">
        <v>458</v>
      </c>
      <c r="C2240">
        <v>2292</v>
      </c>
      <c r="D2240" s="1">
        <v>45076</v>
      </c>
      <c r="E2240">
        <v>18000</v>
      </c>
      <c r="F2240">
        <v>9</v>
      </c>
      <c r="G2240">
        <v>16</v>
      </c>
      <c r="H2240">
        <v>73</v>
      </c>
      <c r="I2240" t="str">
        <f>_xlfn.XLOOKUP(ohrm_timesheet_item[[#This Row],[employee_id]],hs_hr_employee[emp_number],hs_hr_employee[Employee Name],"NF",0,1)</f>
        <v>Neha Chaudhary</v>
      </c>
      <c r="J2240" t="str">
        <f>_xlfn.XLOOKUP(ohrm_timesheet_item[[#This Row],[project_id]],ohrm_project[project_id],ohrm_project[name],"NF",0,1)</f>
        <v>C230301-P1 [MHA-POC-ProjectOnline2019]</v>
      </c>
      <c r="K2240" t="str">
        <f>_xlfn.XLOOKUP(ohrm_timesheet_item[[#This Row],[activity_id]],ohrm_project_activity[activity_id],ohrm_project_activity[name],"NF",0,1)</f>
        <v>Customer Meeting</v>
      </c>
      <c r="L2240" s="5">
        <f>ohrm_timesheet_item[[#This Row],[duration]]/60/60</f>
        <v>5</v>
      </c>
    </row>
    <row r="2241" spans="1:12" x14ac:dyDescent="0.3">
      <c r="A2241">
        <v>458</v>
      </c>
      <c r="C2241">
        <v>2293</v>
      </c>
      <c r="D2241" s="1">
        <v>45077</v>
      </c>
      <c r="E2241">
        <v>18000</v>
      </c>
      <c r="F2241">
        <v>9</v>
      </c>
      <c r="G2241">
        <v>16</v>
      </c>
      <c r="H2241">
        <v>73</v>
      </c>
      <c r="I2241" t="str">
        <f>_xlfn.XLOOKUP(ohrm_timesheet_item[[#This Row],[employee_id]],hs_hr_employee[emp_number],hs_hr_employee[Employee Name],"NF",0,1)</f>
        <v>Neha Chaudhary</v>
      </c>
      <c r="J2241" t="str">
        <f>_xlfn.XLOOKUP(ohrm_timesheet_item[[#This Row],[project_id]],ohrm_project[project_id],ohrm_project[name],"NF",0,1)</f>
        <v>C230301-P1 [MHA-POC-ProjectOnline2019]</v>
      </c>
      <c r="K2241" t="str">
        <f>_xlfn.XLOOKUP(ohrm_timesheet_item[[#This Row],[activity_id]],ohrm_project_activity[activity_id],ohrm_project_activity[name],"NF",0,1)</f>
        <v>Customer Meeting</v>
      </c>
      <c r="L2241" s="5">
        <f>ohrm_timesheet_item[[#This Row],[duration]]/60/60</f>
        <v>5</v>
      </c>
    </row>
    <row r="2242" spans="1:12" x14ac:dyDescent="0.3">
      <c r="A2242">
        <v>458</v>
      </c>
      <c r="C2242">
        <v>2294</v>
      </c>
      <c r="D2242" s="1">
        <v>45078</v>
      </c>
      <c r="E2242">
        <v>14400</v>
      </c>
      <c r="F2242">
        <v>9</v>
      </c>
      <c r="G2242">
        <v>16</v>
      </c>
      <c r="H2242">
        <v>73</v>
      </c>
      <c r="I2242" t="str">
        <f>_xlfn.XLOOKUP(ohrm_timesheet_item[[#This Row],[employee_id]],hs_hr_employee[emp_number],hs_hr_employee[Employee Name],"NF",0,1)</f>
        <v>Neha Chaudhary</v>
      </c>
      <c r="J2242" t="str">
        <f>_xlfn.XLOOKUP(ohrm_timesheet_item[[#This Row],[project_id]],ohrm_project[project_id],ohrm_project[name],"NF",0,1)</f>
        <v>C230301-P1 [MHA-POC-ProjectOnline2019]</v>
      </c>
      <c r="K2242" t="str">
        <f>_xlfn.XLOOKUP(ohrm_timesheet_item[[#This Row],[activity_id]],ohrm_project_activity[activity_id],ohrm_project_activity[name],"NF",0,1)</f>
        <v>Customer Meeting</v>
      </c>
      <c r="L2242" s="5">
        <f>ohrm_timesheet_item[[#This Row],[duration]]/60/60</f>
        <v>4</v>
      </c>
    </row>
    <row r="2243" spans="1:12" x14ac:dyDescent="0.3">
      <c r="A2243">
        <v>458</v>
      </c>
      <c r="C2243">
        <v>2295</v>
      </c>
      <c r="D2243" s="1">
        <v>45079</v>
      </c>
      <c r="E2243">
        <v>3600</v>
      </c>
      <c r="F2243">
        <v>9</v>
      </c>
      <c r="G2243">
        <v>16</v>
      </c>
      <c r="H2243">
        <v>73</v>
      </c>
      <c r="I2243" t="str">
        <f>_xlfn.XLOOKUP(ohrm_timesheet_item[[#This Row],[employee_id]],hs_hr_employee[emp_number],hs_hr_employee[Employee Name],"NF",0,1)</f>
        <v>Neha Chaudhary</v>
      </c>
      <c r="J2243" t="str">
        <f>_xlfn.XLOOKUP(ohrm_timesheet_item[[#This Row],[project_id]],ohrm_project[project_id],ohrm_project[name],"NF",0,1)</f>
        <v>C230301-P1 [MHA-POC-ProjectOnline2019]</v>
      </c>
      <c r="K2243" t="str">
        <f>_xlfn.XLOOKUP(ohrm_timesheet_item[[#This Row],[activity_id]],ohrm_project_activity[activity_id],ohrm_project_activity[name],"NF",0,1)</f>
        <v>Customer Meeting</v>
      </c>
      <c r="L2243" s="5">
        <f>ohrm_timesheet_item[[#This Row],[duration]]/60/60</f>
        <v>1</v>
      </c>
    </row>
    <row r="2244" spans="1:12" x14ac:dyDescent="0.3">
      <c r="A2244">
        <v>458</v>
      </c>
      <c r="C2244">
        <v>2296</v>
      </c>
      <c r="D2244" s="1">
        <v>45079</v>
      </c>
      <c r="E2244">
        <v>10800</v>
      </c>
      <c r="F2244">
        <v>6</v>
      </c>
      <c r="G2244">
        <v>16</v>
      </c>
      <c r="H2244">
        <v>52</v>
      </c>
      <c r="I2244" t="str">
        <f>_xlfn.XLOOKUP(ohrm_timesheet_item[[#This Row],[employee_id]],hs_hr_employee[emp_number],hs_hr_employee[Employee Name],"NF",0,1)</f>
        <v>Neha Chaudhary</v>
      </c>
      <c r="J2244" t="str">
        <f>_xlfn.XLOOKUP(ohrm_timesheet_item[[#This Row],[project_id]],ohrm_project[project_id],ohrm_project[name],"NF",0,1)</f>
        <v>C210701-P2 [AMERICANA-Phase2]</v>
      </c>
      <c r="K2244" t="str">
        <f>_xlfn.XLOOKUP(ohrm_timesheet_item[[#This Row],[activity_id]],ohrm_project_activity[activity_id],ohrm_project_activity[name],"NF",0,1)</f>
        <v>Customer Meeting</v>
      </c>
      <c r="L2244" s="5">
        <f>ohrm_timesheet_item[[#This Row],[duration]]/60/60</f>
        <v>3</v>
      </c>
    </row>
    <row r="2245" spans="1:12" x14ac:dyDescent="0.3">
      <c r="A2245">
        <v>446</v>
      </c>
      <c r="B2245" t="s">
        <v>1028</v>
      </c>
      <c r="C2245">
        <v>2297</v>
      </c>
      <c r="D2245" s="1">
        <v>45047</v>
      </c>
      <c r="E2245">
        <v>25200</v>
      </c>
      <c r="F2245">
        <v>9</v>
      </c>
      <c r="G2245">
        <v>14</v>
      </c>
      <c r="H2245">
        <v>77</v>
      </c>
      <c r="I2245" t="str">
        <f>_xlfn.XLOOKUP(ohrm_timesheet_item[[#This Row],[employee_id]],hs_hr_employee[emp_number],hs_hr_employee[Employee Name],"NF",0,1)</f>
        <v>Amol Jalda</v>
      </c>
      <c r="J2245" t="str">
        <f>_xlfn.XLOOKUP(ohrm_timesheet_item[[#This Row],[project_id]],ohrm_project[project_id],ohrm_project[name],"NF",0,1)</f>
        <v>C230301-P1 [MHA-POC-ProjectOnline2019]</v>
      </c>
      <c r="K2245" t="str">
        <f>_xlfn.XLOOKUP(ohrm_timesheet_item[[#This Row],[activity_id]],ohrm_project_activity[activity_id],ohrm_project_activity[name],"NF",0,1)</f>
        <v>Value Add</v>
      </c>
      <c r="L2245" s="5">
        <f>ohrm_timesheet_item[[#This Row],[duration]]/60/60</f>
        <v>7</v>
      </c>
    </row>
    <row r="2246" spans="1:12" x14ac:dyDescent="0.3">
      <c r="A2246">
        <v>446</v>
      </c>
      <c r="B2246" t="s">
        <v>1028</v>
      </c>
      <c r="C2246">
        <v>2298</v>
      </c>
      <c r="D2246" s="1">
        <v>45048</v>
      </c>
      <c r="E2246">
        <v>25200</v>
      </c>
      <c r="F2246">
        <v>9</v>
      </c>
      <c r="G2246">
        <v>14</v>
      </c>
      <c r="H2246">
        <v>77</v>
      </c>
      <c r="I2246" t="str">
        <f>_xlfn.XLOOKUP(ohrm_timesheet_item[[#This Row],[employee_id]],hs_hr_employee[emp_number],hs_hr_employee[Employee Name],"NF",0,1)</f>
        <v>Amol Jalda</v>
      </c>
      <c r="J2246" t="str">
        <f>_xlfn.XLOOKUP(ohrm_timesheet_item[[#This Row],[project_id]],ohrm_project[project_id],ohrm_project[name],"NF",0,1)</f>
        <v>C230301-P1 [MHA-POC-ProjectOnline2019]</v>
      </c>
      <c r="K2246" t="str">
        <f>_xlfn.XLOOKUP(ohrm_timesheet_item[[#This Row],[activity_id]],ohrm_project_activity[activity_id],ohrm_project_activity[name],"NF",0,1)</f>
        <v>Value Add</v>
      </c>
      <c r="L2246" s="5">
        <f>ohrm_timesheet_item[[#This Row],[duration]]/60/60</f>
        <v>7</v>
      </c>
    </row>
    <row r="2247" spans="1:12" x14ac:dyDescent="0.3">
      <c r="A2247">
        <v>446</v>
      </c>
      <c r="B2247" t="s">
        <v>1028</v>
      </c>
      <c r="C2247">
        <v>2299</v>
      </c>
      <c r="D2247" s="1">
        <v>45049</v>
      </c>
      <c r="E2247">
        <v>25200</v>
      </c>
      <c r="F2247">
        <v>9</v>
      </c>
      <c r="G2247">
        <v>14</v>
      </c>
      <c r="H2247">
        <v>77</v>
      </c>
      <c r="I2247" t="str">
        <f>_xlfn.XLOOKUP(ohrm_timesheet_item[[#This Row],[employee_id]],hs_hr_employee[emp_number],hs_hr_employee[Employee Name],"NF",0,1)</f>
        <v>Amol Jalda</v>
      </c>
      <c r="J2247" t="str">
        <f>_xlfn.XLOOKUP(ohrm_timesheet_item[[#This Row],[project_id]],ohrm_project[project_id],ohrm_project[name],"NF",0,1)</f>
        <v>C230301-P1 [MHA-POC-ProjectOnline2019]</v>
      </c>
      <c r="K2247" t="str">
        <f>_xlfn.XLOOKUP(ohrm_timesheet_item[[#This Row],[activity_id]],ohrm_project_activity[activity_id],ohrm_project_activity[name],"NF",0,1)</f>
        <v>Value Add</v>
      </c>
      <c r="L2247" s="5">
        <f>ohrm_timesheet_item[[#This Row],[duration]]/60/60</f>
        <v>7</v>
      </c>
    </row>
    <row r="2248" spans="1:12" x14ac:dyDescent="0.3">
      <c r="A2248">
        <v>446</v>
      </c>
      <c r="B2248" t="s">
        <v>1028</v>
      </c>
      <c r="C2248">
        <v>2300</v>
      </c>
      <c r="D2248" s="1">
        <v>45050</v>
      </c>
      <c r="E2248">
        <v>25200</v>
      </c>
      <c r="F2248">
        <v>9</v>
      </c>
      <c r="G2248">
        <v>14</v>
      </c>
      <c r="H2248">
        <v>77</v>
      </c>
      <c r="I2248" t="str">
        <f>_xlfn.XLOOKUP(ohrm_timesheet_item[[#This Row],[employee_id]],hs_hr_employee[emp_number],hs_hr_employee[Employee Name],"NF",0,1)</f>
        <v>Amol Jalda</v>
      </c>
      <c r="J2248" t="str">
        <f>_xlfn.XLOOKUP(ohrm_timesheet_item[[#This Row],[project_id]],ohrm_project[project_id],ohrm_project[name],"NF",0,1)</f>
        <v>C230301-P1 [MHA-POC-ProjectOnline2019]</v>
      </c>
      <c r="K2248" t="str">
        <f>_xlfn.XLOOKUP(ohrm_timesheet_item[[#This Row],[activity_id]],ohrm_project_activity[activity_id],ohrm_project_activity[name],"NF",0,1)</f>
        <v>Value Add</v>
      </c>
      <c r="L2248" s="5">
        <f>ohrm_timesheet_item[[#This Row],[duration]]/60/60</f>
        <v>7</v>
      </c>
    </row>
    <row r="2249" spans="1:12" x14ac:dyDescent="0.3">
      <c r="A2249">
        <v>446</v>
      </c>
      <c r="B2249" t="s">
        <v>1028</v>
      </c>
      <c r="C2249">
        <v>2301</v>
      </c>
      <c r="D2249" s="1">
        <v>45051</v>
      </c>
      <c r="E2249">
        <v>25200</v>
      </c>
      <c r="F2249">
        <v>9</v>
      </c>
      <c r="G2249">
        <v>14</v>
      </c>
      <c r="H2249">
        <v>77</v>
      </c>
      <c r="I2249" t="str">
        <f>_xlfn.XLOOKUP(ohrm_timesheet_item[[#This Row],[employee_id]],hs_hr_employee[emp_number],hs_hr_employee[Employee Name],"NF",0,1)</f>
        <v>Amol Jalda</v>
      </c>
      <c r="J2249" t="str">
        <f>_xlfn.XLOOKUP(ohrm_timesheet_item[[#This Row],[project_id]],ohrm_project[project_id],ohrm_project[name],"NF",0,1)</f>
        <v>C230301-P1 [MHA-POC-ProjectOnline2019]</v>
      </c>
      <c r="K2249" t="str">
        <f>_xlfn.XLOOKUP(ohrm_timesheet_item[[#This Row],[activity_id]],ohrm_project_activity[activity_id],ohrm_project_activity[name],"NF",0,1)</f>
        <v>Value Add</v>
      </c>
      <c r="L2249" s="5">
        <f>ohrm_timesheet_item[[#This Row],[duration]]/60/60</f>
        <v>7</v>
      </c>
    </row>
    <row r="2250" spans="1:12" x14ac:dyDescent="0.3">
      <c r="A2250">
        <v>446</v>
      </c>
      <c r="C2250">
        <v>2302</v>
      </c>
      <c r="D2250" s="1">
        <v>45047</v>
      </c>
      <c r="E2250">
        <v>7200</v>
      </c>
      <c r="F2250">
        <v>8</v>
      </c>
      <c r="G2250">
        <v>14</v>
      </c>
      <c r="H2250">
        <v>71</v>
      </c>
      <c r="I2250" t="str">
        <f>_xlfn.XLOOKUP(ohrm_timesheet_item[[#This Row],[employee_id]],hs_hr_employee[emp_number],hs_hr_employee[Employee Name],"NF",0,1)</f>
        <v>Amol Jalda</v>
      </c>
      <c r="J2250" t="str">
        <f>_xlfn.XLOOKUP(ohrm_timesheet_item[[#This Row],[project_id]],ohrm_project[project_id],ohrm_project[name],"NF",0,1)</f>
        <v>C230310-P2 [MAGE-P4W-SUPP] (10Mar23-09Mar24)</v>
      </c>
      <c r="K2250" t="str">
        <f>_xlfn.XLOOKUP(ohrm_timesheet_item[[#This Row],[activity_id]],ohrm_project_activity[activity_id],ohrm_project_activity[name],"NF",0,1)</f>
        <v>L1 Support</v>
      </c>
      <c r="L2250" s="5">
        <f>ohrm_timesheet_item[[#This Row],[duration]]/60/60</f>
        <v>2</v>
      </c>
    </row>
    <row r="2251" spans="1:12" x14ac:dyDescent="0.3">
      <c r="A2251">
        <v>446</v>
      </c>
      <c r="C2251">
        <v>2303</v>
      </c>
      <c r="D2251" s="1">
        <v>45048</v>
      </c>
      <c r="E2251">
        <v>7200</v>
      </c>
      <c r="F2251">
        <v>8</v>
      </c>
      <c r="G2251">
        <v>14</v>
      </c>
      <c r="H2251">
        <v>71</v>
      </c>
      <c r="I2251" t="str">
        <f>_xlfn.XLOOKUP(ohrm_timesheet_item[[#This Row],[employee_id]],hs_hr_employee[emp_number],hs_hr_employee[Employee Name],"NF",0,1)</f>
        <v>Amol Jalda</v>
      </c>
      <c r="J2251" t="str">
        <f>_xlfn.XLOOKUP(ohrm_timesheet_item[[#This Row],[project_id]],ohrm_project[project_id],ohrm_project[name],"NF",0,1)</f>
        <v>C230310-P2 [MAGE-P4W-SUPP] (10Mar23-09Mar24)</v>
      </c>
      <c r="K2251" t="str">
        <f>_xlfn.XLOOKUP(ohrm_timesheet_item[[#This Row],[activity_id]],ohrm_project_activity[activity_id],ohrm_project_activity[name],"NF",0,1)</f>
        <v>L1 Support</v>
      </c>
      <c r="L2251" s="5">
        <f>ohrm_timesheet_item[[#This Row],[duration]]/60/60</f>
        <v>2</v>
      </c>
    </row>
    <row r="2252" spans="1:12" x14ac:dyDescent="0.3">
      <c r="A2252">
        <v>446</v>
      </c>
      <c r="C2252">
        <v>2304</v>
      </c>
      <c r="D2252" s="1">
        <v>45049</v>
      </c>
      <c r="E2252">
        <v>7200</v>
      </c>
      <c r="F2252">
        <v>8</v>
      </c>
      <c r="G2252">
        <v>14</v>
      </c>
      <c r="H2252">
        <v>71</v>
      </c>
      <c r="I2252" t="str">
        <f>_xlfn.XLOOKUP(ohrm_timesheet_item[[#This Row],[employee_id]],hs_hr_employee[emp_number],hs_hr_employee[Employee Name],"NF",0,1)</f>
        <v>Amol Jalda</v>
      </c>
      <c r="J2252" t="str">
        <f>_xlfn.XLOOKUP(ohrm_timesheet_item[[#This Row],[project_id]],ohrm_project[project_id],ohrm_project[name],"NF",0,1)</f>
        <v>C230310-P2 [MAGE-P4W-SUPP] (10Mar23-09Mar24)</v>
      </c>
      <c r="K2252" t="str">
        <f>_xlfn.XLOOKUP(ohrm_timesheet_item[[#This Row],[activity_id]],ohrm_project_activity[activity_id],ohrm_project_activity[name],"NF",0,1)</f>
        <v>L1 Support</v>
      </c>
      <c r="L2252" s="5">
        <f>ohrm_timesheet_item[[#This Row],[duration]]/60/60</f>
        <v>2</v>
      </c>
    </row>
    <row r="2253" spans="1:12" x14ac:dyDescent="0.3">
      <c r="A2253">
        <v>446</v>
      </c>
      <c r="C2253">
        <v>2305</v>
      </c>
      <c r="D2253" s="1">
        <v>45050</v>
      </c>
      <c r="E2253">
        <v>7200</v>
      </c>
      <c r="F2253">
        <v>8</v>
      </c>
      <c r="G2253">
        <v>14</v>
      </c>
      <c r="H2253">
        <v>71</v>
      </c>
      <c r="I2253" t="str">
        <f>_xlfn.XLOOKUP(ohrm_timesheet_item[[#This Row],[employee_id]],hs_hr_employee[emp_number],hs_hr_employee[Employee Name],"NF",0,1)</f>
        <v>Amol Jalda</v>
      </c>
      <c r="J2253" t="str">
        <f>_xlfn.XLOOKUP(ohrm_timesheet_item[[#This Row],[project_id]],ohrm_project[project_id],ohrm_project[name],"NF",0,1)</f>
        <v>C230310-P2 [MAGE-P4W-SUPP] (10Mar23-09Mar24)</v>
      </c>
      <c r="K2253" t="str">
        <f>_xlfn.XLOOKUP(ohrm_timesheet_item[[#This Row],[activity_id]],ohrm_project_activity[activity_id],ohrm_project_activity[name],"NF",0,1)</f>
        <v>L1 Support</v>
      </c>
      <c r="L2253" s="5">
        <f>ohrm_timesheet_item[[#This Row],[duration]]/60/60</f>
        <v>2</v>
      </c>
    </row>
    <row r="2254" spans="1:12" x14ac:dyDescent="0.3">
      <c r="A2254">
        <v>446</v>
      </c>
      <c r="C2254">
        <v>2306</v>
      </c>
      <c r="D2254" s="1">
        <v>45051</v>
      </c>
      <c r="E2254">
        <v>7200</v>
      </c>
      <c r="F2254">
        <v>8</v>
      </c>
      <c r="G2254">
        <v>14</v>
      </c>
      <c r="H2254">
        <v>71</v>
      </c>
      <c r="I2254" t="str">
        <f>_xlfn.XLOOKUP(ohrm_timesheet_item[[#This Row],[employee_id]],hs_hr_employee[emp_number],hs_hr_employee[Employee Name],"NF",0,1)</f>
        <v>Amol Jalda</v>
      </c>
      <c r="J2254" t="str">
        <f>_xlfn.XLOOKUP(ohrm_timesheet_item[[#This Row],[project_id]],ohrm_project[project_id],ohrm_project[name],"NF",0,1)</f>
        <v>C230310-P2 [MAGE-P4W-SUPP] (10Mar23-09Mar24)</v>
      </c>
      <c r="K2254" t="str">
        <f>_xlfn.XLOOKUP(ohrm_timesheet_item[[#This Row],[activity_id]],ohrm_project_activity[activity_id],ohrm_project_activity[name],"NF",0,1)</f>
        <v>L1 Support</v>
      </c>
      <c r="L2254" s="5">
        <f>ohrm_timesheet_item[[#This Row],[duration]]/60/60</f>
        <v>2</v>
      </c>
    </row>
    <row r="2255" spans="1:12" x14ac:dyDescent="0.3">
      <c r="A2255">
        <v>446</v>
      </c>
      <c r="C2255">
        <v>2307</v>
      </c>
      <c r="D2255" s="1">
        <v>45052</v>
      </c>
      <c r="E2255">
        <v>0</v>
      </c>
      <c r="F2255">
        <v>8</v>
      </c>
      <c r="G2255">
        <v>14</v>
      </c>
      <c r="H2255">
        <v>71</v>
      </c>
      <c r="I2255" t="str">
        <f>_xlfn.XLOOKUP(ohrm_timesheet_item[[#This Row],[employee_id]],hs_hr_employee[emp_number],hs_hr_employee[Employee Name],"NF",0,1)</f>
        <v>Amol Jalda</v>
      </c>
      <c r="J2255" t="str">
        <f>_xlfn.XLOOKUP(ohrm_timesheet_item[[#This Row],[project_id]],ohrm_project[project_id],ohrm_project[name],"NF",0,1)</f>
        <v>C230310-P2 [MAGE-P4W-SUPP] (10Mar23-09Mar24)</v>
      </c>
      <c r="K2255" t="str">
        <f>_xlfn.XLOOKUP(ohrm_timesheet_item[[#This Row],[activity_id]],ohrm_project_activity[activity_id],ohrm_project_activity[name],"NF",0,1)</f>
        <v>L1 Support</v>
      </c>
      <c r="L2255" s="5">
        <f>ohrm_timesheet_item[[#This Row],[duration]]/60/60</f>
        <v>0</v>
      </c>
    </row>
    <row r="2256" spans="1:12" x14ac:dyDescent="0.3">
      <c r="A2256">
        <v>446</v>
      </c>
      <c r="C2256">
        <v>2308</v>
      </c>
      <c r="D2256" s="1">
        <v>45053</v>
      </c>
      <c r="E2256">
        <v>0</v>
      </c>
      <c r="F2256">
        <v>8</v>
      </c>
      <c r="G2256">
        <v>14</v>
      </c>
      <c r="H2256">
        <v>71</v>
      </c>
      <c r="I2256" t="str">
        <f>_xlfn.XLOOKUP(ohrm_timesheet_item[[#This Row],[employee_id]],hs_hr_employee[emp_number],hs_hr_employee[Employee Name],"NF",0,1)</f>
        <v>Amol Jalda</v>
      </c>
      <c r="J2256" t="str">
        <f>_xlfn.XLOOKUP(ohrm_timesheet_item[[#This Row],[project_id]],ohrm_project[project_id],ohrm_project[name],"NF",0,1)</f>
        <v>C230310-P2 [MAGE-P4W-SUPP] (10Mar23-09Mar24)</v>
      </c>
      <c r="K2256" t="str">
        <f>_xlfn.XLOOKUP(ohrm_timesheet_item[[#This Row],[activity_id]],ohrm_project_activity[activity_id],ohrm_project_activity[name],"NF",0,1)</f>
        <v>L1 Support</v>
      </c>
      <c r="L2256" s="5">
        <f>ohrm_timesheet_item[[#This Row],[duration]]/60/60</f>
        <v>0</v>
      </c>
    </row>
    <row r="2257" spans="1:12" x14ac:dyDescent="0.3">
      <c r="A2257">
        <v>446</v>
      </c>
      <c r="C2257">
        <v>2309</v>
      </c>
      <c r="D2257" s="1">
        <v>45052</v>
      </c>
      <c r="E2257">
        <v>0</v>
      </c>
      <c r="F2257">
        <v>9</v>
      </c>
      <c r="G2257">
        <v>14</v>
      </c>
      <c r="H2257">
        <v>77</v>
      </c>
      <c r="I2257" t="str">
        <f>_xlfn.XLOOKUP(ohrm_timesheet_item[[#This Row],[employee_id]],hs_hr_employee[emp_number],hs_hr_employee[Employee Name],"NF",0,1)</f>
        <v>Amol Jalda</v>
      </c>
      <c r="J2257" t="str">
        <f>_xlfn.XLOOKUP(ohrm_timesheet_item[[#This Row],[project_id]],ohrm_project[project_id],ohrm_project[name],"NF",0,1)</f>
        <v>C230301-P1 [MHA-POC-ProjectOnline2019]</v>
      </c>
      <c r="K2257" t="str">
        <f>_xlfn.XLOOKUP(ohrm_timesheet_item[[#This Row],[activity_id]],ohrm_project_activity[activity_id],ohrm_project_activity[name],"NF",0,1)</f>
        <v>Value Add</v>
      </c>
      <c r="L2257" s="5">
        <f>ohrm_timesheet_item[[#This Row],[duration]]/60/60</f>
        <v>0</v>
      </c>
    </row>
    <row r="2258" spans="1:12" x14ac:dyDescent="0.3">
      <c r="A2258">
        <v>446</v>
      </c>
      <c r="C2258">
        <v>2310</v>
      </c>
      <c r="D2258" s="1">
        <v>45053</v>
      </c>
      <c r="E2258">
        <v>0</v>
      </c>
      <c r="F2258">
        <v>9</v>
      </c>
      <c r="G2258">
        <v>14</v>
      </c>
      <c r="H2258">
        <v>77</v>
      </c>
      <c r="I2258" t="str">
        <f>_xlfn.XLOOKUP(ohrm_timesheet_item[[#This Row],[employee_id]],hs_hr_employee[emp_number],hs_hr_employee[Employee Name],"NF",0,1)</f>
        <v>Amol Jalda</v>
      </c>
      <c r="J2258" t="str">
        <f>_xlfn.XLOOKUP(ohrm_timesheet_item[[#This Row],[project_id]],ohrm_project[project_id],ohrm_project[name],"NF",0,1)</f>
        <v>C230301-P1 [MHA-POC-ProjectOnline2019]</v>
      </c>
      <c r="K2258" t="str">
        <f>_xlfn.XLOOKUP(ohrm_timesheet_item[[#This Row],[activity_id]],ohrm_project_activity[activity_id],ohrm_project_activity[name],"NF",0,1)</f>
        <v>Value Add</v>
      </c>
      <c r="L2258" s="5">
        <f>ohrm_timesheet_item[[#This Row],[duration]]/60/60</f>
        <v>0</v>
      </c>
    </row>
    <row r="2259" spans="1:12" x14ac:dyDescent="0.3">
      <c r="A2259">
        <v>453</v>
      </c>
      <c r="B2259" t="s">
        <v>1028</v>
      </c>
      <c r="C2259">
        <v>2311</v>
      </c>
      <c r="D2259" s="1">
        <v>45054</v>
      </c>
      <c r="E2259">
        <v>25200</v>
      </c>
      <c r="F2259">
        <v>9</v>
      </c>
      <c r="G2259">
        <v>14</v>
      </c>
      <c r="H2259">
        <v>77</v>
      </c>
      <c r="I2259" t="str">
        <f>_xlfn.XLOOKUP(ohrm_timesheet_item[[#This Row],[employee_id]],hs_hr_employee[emp_number],hs_hr_employee[Employee Name],"NF",0,1)</f>
        <v>Amol Jalda</v>
      </c>
      <c r="J2259" t="str">
        <f>_xlfn.XLOOKUP(ohrm_timesheet_item[[#This Row],[project_id]],ohrm_project[project_id],ohrm_project[name],"NF",0,1)</f>
        <v>C230301-P1 [MHA-POC-ProjectOnline2019]</v>
      </c>
      <c r="K2259" t="str">
        <f>_xlfn.XLOOKUP(ohrm_timesheet_item[[#This Row],[activity_id]],ohrm_project_activity[activity_id],ohrm_project_activity[name],"NF",0,1)</f>
        <v>Value Add</v>
      </c>
      <c r="L2259" s="5">
        <f>ohrm_timesheet_item[[#This Row],[duration]]/60/60</f>
        <v>7</v>
      </c>
    </row>
    <row r="2260" spans="1:12" x14ac:dyDescent="0.3">
      <c r="A2260">
        <v>453</v>
      </c>
      <c r="B2260" t="s">
        <v>1028</v>
      </c>
      <c r="C2260">
        <v>2312</v>
      </c>
      <c r="D2260" s="1">
        <v>45055</v>
      </c>
      <c r="E2260">
        <v>25200</v>
      </c>
      <c r="F2260">
        <v>9</v>
      </c>
      <c r="G2260">
        <v>14</v>
      </c>
      <c r="H2260">
        <v>77</v>
      </c>
      <c r="I2260" t="str">
        <f>_xlfn.XLOOKUP(ohrm_timesheet_item[[#This Row],[employee_id]],hs_hr_employee[emp_number],hs_hr_employee[Employee Name],"NF",0,1)</f>
        <v>Amol Jalda</v>
      </c>
      <c r="J2260" t="str">
        <f>_xlfn.XLOOKUP(ohrm_timesheet_item[[#This Row],[project_id]],ohrm_project[project_id],ohrm_project[name],"NF",0,1)</f>
        <v>C230301-P1 [MHA-POC-ProjectOnline2019]</v>
      </c>
      <c r="K2260" t="str">
        <f>_xlfn.XLOOKUP(ohrm_timesheet_item[[#This Row],[activity_id]],ohrm_project_activity[activity_id],ohrm_project_activity[name],"NF",0,1)</f>
        <v>Value Add</v>
      </c>
      <c r="L2260" s="5">
        <f>ohrm_timesheet_item[[#This Row],[duration]]/60/60</f>
        <v>7</v>
      </c>
    </row>
    <row r="2261" spans="1:12" x14ac:dyDescent="0.3">
      <c r="A2261">
        <v>453</v>
      </c>
      <c r="B2261" t="s">
        <v>1028</v>
      </c>
      <c r="C2261">
        <v>2313</v>
      </c>
      <c r="D2261" s="1">
        <v>45056</v>
      </c>
      <c r="E2261">
        <v>25200</v>
      </c>
      <c r="F2261">
        <v>9</v>
      </c>
      <c r="G2261">
        <v>14</v>
      </c>
      <c r="H2261">
        <v>77</v>
      </c>
      <c r="I2261" t="str">
        <f>_xlfn.XLOOKUP(ohrm_timesheet_item[[#This Row],[employee_id]],hs_hr_employee[emp_number],hs_hr_employee[Employee Name],"NF",0,1)</f>
        <v>Amol Jalda</v>
      </c>
      <c r="J2261" t="str">
        <f>_xlfn.XLOOKUP(ohrm_timesheet_item[[#This Row],[project_id]],ohrm_project[project_id],ohrm_project[name],"NF",0,1)</f>
        <v>C230301-P1 [MHA-POC-ProjectOnline2019]</v>
      </c>
      <c r="K2261" t="str">
        <f>_xlfn.XLOOKUP(ohrm_timesheet_item[[#This Row],[activity_id]],ohrm_project_activity[activity_id],ohrm_project_activity[name],"NF",0,1)</f>
        <v>Value Add</v>
      </c>
      <c r="L2261" s="5">
        <f>ohrm_timesheet_item[[#This Row],[duration]]/60/60</f>
        <v>7</v>
      </c>
    </row>
    <row r="2262" spans="1:12" x14ac:dyDescent="0.3">
      <c r="A2262">
        <v>453</v>
      </c>
      <c r="B2262" t="s">
        <v>1028</v>
      </c>
      <c r="C2262">
        <v>2314</v>
      </c>
      <c r="D2262" s="1">
        <v>45057</v>
      </c>
      <c r="E2262">
        <v>25200</v>
      </c>
      <c r="F2262">
        <v>9</v>
      </c>
      <c r="G2262">
        <v>14</v>
      </c>
      <c r="H2262">
        <v>77</v>
      </c>
      <c r="I2262" t="str">
        <f>_xlfn.XLOOKUP(ohrm_timesheet_item[[#This Row],[employee_id]],hs_hr_employee[emp_number],hs_hr_employee[Employee Name],"NF",0,1)</f>
        <v>Amol Jalda</v>
      </c>
      <c r="J2262" t="str">
        <f>_xlfn.XLOOKUP(ohrm_timesheet_item[[#This Row],[project_id]],ohrm_project[project_id],ohrm_project[name],"NF",0,1)</f>
        <v>C230301-P1 [MHA-POC-ProjectOnline2019]</v>
      </c>
      <c r="K2262" t="str">
        <f>_xlfn.XLOOKUP(ohrm_timesheet_item[[#This Row],[activity_id]],ohrm_project_activity[activity_id],ohrm_project_activity[name],"NF",0,1)</f>
        <v>Value Add</v>
      </c>
      <c r="L2262" s="5">
        <f>ohrm_timesheet_item[[#This Row],[duration]]/60/60</f>
        <v>7</v>
      </c>
    </row>
    <row r="2263" spans="1:12" x14ac:dyDescent="0.3">
      <c r="A2263">
        <v>453</v>
      </c>
      <c r="B2263" t="s">
        <v>1028</v>
      </c>
      <c r="C2263">
        <v>2315</v>
      </c>
      <c r="D2263" s="1">
        <v>45058</v>
      </c>
      <c r="E2263">
        <v>25200</v>
      </c>
      <c r="F2263">
        <v>9</v>
      </c>
      <c r="G2263">
        <v>14</v>
      </c>
      <c r="H2263">
        <v>77</v>
      </c>
      <c r="I2263" t="str">
        <f>_xlfn.XLOOKUP(ohrm_timesheet_item[[#This Row],[employee_id]],hs_hr_employee[emp_number],hs_hr_employee[Employee Name],"NF",0,1)</f>
        <v>Amol Jalda</v>
      </c>
      <c r="J2263" t="str">
        <f>_xlfn.XLOOKUP(ohrm_timesheet_item[[#This Row],[project_id]],ohrm_project[project_id],ohrm_project[name],"NF",0,1)</f>
        <v>C230301-P1 [MHA-POC-ProjectOnline2019]</v>
      </c>
      <c r="K2263" t="str">
        <f>_xlfn.XLOOKUP(ohrm_timesheet_item[[#This Row],[activity_id]],ohrm_project_activity[activity_id],ohrm_project_activity[name],"NF",0,1)</f>
        <v>Value Add</v>
      </c>
      <c r="L2263" s="5">
        <f>ohrm_timesheet_item[[#This Row],[duration]]/60/60</f>
        <v>7</v>
      </c>
    </row>
    <row r="2264" spans="1:12" x14ac:dyDescent="0.3">
      <c r="A2264">
        <v>453</v>
      </c>
      <c r="C2264">
        <v>2316</v>
      </c>
      <c r="D2264" s="1">
        <v>45054</v>
      </c>
      <c r="E2264">
        <v>7200</v>
      </c>
      <c r="F2264">
        <v>8</v>
      </c>
      <c r="G2264">
        <v>14</v>
      </c>
      <c r="H2264">
        <v>71</v>
      </c>
      <c r="I2264" t="str">
        <f>_xlfn.XLOOKUP(ohrm_timesheet_item[[#This Row],[employee_id]],hs_hr_employee[emp_number],hs_hr_employee[Employee Name],"NF",0,1)</f>
        <v>Amol Jalda</v>
      </c>
      <c r="J2264" t="str">
        <f>_xlfn.XLOOKUP(ohrm_timesheet_item[[#This Row],[project_id]],ohrm_project[project_id],ohrm_project[name],"NF",0,1)</f>
        <v>C230310-P2 [MAGE-P4W-SUPP] (10Mar23-09Mar24)</v>
      </c>
      <c r="K2264" t="str">
        <f>_xlfn.XLOOKUP(ohrm_timesheet_item[[#This Row],[activity_id]],ohrm_project_activity[activity_id],ohrm_project_activity[name],"NF",0,1)</f>
        <v>L1 Support</v>
      </c>
      <c r="L2264" s="5">
        <f>ohrm_timesheet_item[[#This Row],[duration]]/60/60</f>
        <v>2</v>
      </c>
    </row>
    <row r="2265" spans="1:12" x14ac:dyDescent="0.3">
      <c r="A2265">
        <v>453</v>
      </c>
      <c r="C2265">
        <v>2317</v>
      </c>
      <c r="D2265" s="1">
        <v>45055</v>
      </c>
      <c r="E2265">
        <v>7200</v>
      </c>
      <c r="F2265">
        <v>8</v>
      </c>
      <c r="G2265">
        <v>14</v>
      </c>
      <c r="H2265">
        <v>71</v>
      </c>
      <c r="I2265" t="str">
        <f>_xlfn.XLOOKUP(ohrm_timesheet_item[[#This Row],[employee_id]],hs_hr_employee[emp_number],hs_hr_employee[Employee Name],"NF",0,1)</f>
        <v>Amol Jalda</v>
      </c>
      <c r="J2265" t="str">
        <f>_xlfn.XLOOKUP(ohrm_timesheet_item[[#This Row],[project_id]],ohrm_project[project_id],ohrm_project[name],"NF",0,1)</f>
        <v>C230310-P2 [MAGE-P4W-SUPP] (10Mar23-09Mar24)</v>
      </c>
      <c r="K2265" t="str">
        <f>_xlfn.XLOOKUP(ohrm_timesheet_item[[#This Row],[activity_id]],ohrm_project_activity[activity_id],ohrm_project_activity[name],"NF",0,1)</f>
        <v>L1 Support</v>
      </c>
      <c r="L2265" s="5">
        <f>ohrm_timesheet_item[[#This Row],[duration]]/60/60</f>
        <v>2</v>
      </c>
    </row>
    <row r="2266" spans="1:12" x14ac:dyDescent="0.3">
      <c r="A2266">
        <v>453</v>
      </c>
      <c r="C2266">
        <v>2318</v>
      </c>
      <c r="D2266" s="1">
        <v>45056</v>
      </c>
      <c r="E2266">
        <v>7200</v>
      </c>
      <c r="F2266">
        <v>8</v>
      </c>
      <c r="G2266">
        <v>14</v>
      </c>
      <c r="H2266">
        <v>71</v>
      </c>
      <c r="I2266" t="str">
        <f>_xlfn.XLOOKUP(ohrm_timesheet_item[[#This Row],[employee_id]],hs_hr_employee[emp_number],hs_hr_employee[Employee Name],"NF",0,1)</f>
        <v>Amol Jalda</v>
      </c>
      <c r="J2266" t="str">
        <f>_xlfn.XLOOKUP(ohrm_timesheet_item[[#This Row],[project_id]],ohrm_project[project_id],ohrm_project[name],"NF",0,1)</f>
        <v>C230310-P2 [MAGE-P4W-SUPP] (10Mar23-09Mar24)</v>
      </c>
      <c r="K2266" t="str">
        <f>_xlfn.XLOOKUP(ohrm_timesheet_item[[#This Row],[activity_id]],ohrm_project_activity[activity_id],ohrm_project_activity[name],"NF",0,1)</f>
        <v>L1 Support</v>
      </c>
      <c r="L2266" s="5">
        <f>ohrm_timesheet_item[[#This Row],[duration]]/60/60</f>
        <v>2</v>
      </c>
    </row>
    <row r="2267" spans="1:12" x14ac:dyDescent="0.3">
      <c r="A2267">
        <v>453</v>
      </c>
      <c r="C2267">
        <v>2319</v>
      </c>
      <c r="D2267" s="1">
        <v>45057</v>
      </c>
      <c r="E2267">
        <v>7200</v>
      </c>
      <c r="F2267">
        <v>8</v>
      </c>
      <c r="G2267">
        <v>14</v>
      </c>
      <c r="H2267">
        <v>71</v>
      </c>
      <c r="I2267" t="str">
        <f>_xlfn.XLOOKUP(ohrm_timesheet_item[[#This Row],[employee_id]],hs_hr_employee[emp_number],hs_hr_employee[Employee Name],"NF",0,1)</f>
        <v>Amol Jalda</v>
      </c>
      <c r="J2267" t="str">
        <f>_xlfn.XLOOKUP(ohrm_timesheet_item[[#This Row],[project_id]],ohrm_project[project_id],ohrm_project[name],"NF",0,1)</f>
        <v>C230310-P2 [MAGE-P4W-SUPP] (10Mar23-09Mar24)</v>
      </c>
      <c r="K2267" t="str">
        <f>_xlfn.XLOOKUP(ohrm_timesheet_item[[#This Row],[activity_id]],ohrm_project_activity[activity_id],ohrm_project_activity[name],"NF",0,1)</f>
        <v>L1 Support</v>
      </c>
      <c r="L2267" s="5">
        <f>ohrm_timesheet_item[[#This Row],[duration]]/60/60</f>
        <v>2</v>
      </c>
    </row>
    <row r="2268" spans="1:12" x14ac:dyDescent="0.3">
      <c r="A2268">
        <v>453</v>
      </c>
      <c r="C2268">
        <v>2320</v>
      </c>
      <c r="D2268" s="1">
        <v>45058</v>
      </c>
      <c r="E2268">
        <v>7200</v>
      </c>
      <c r="F2268">
        <v>8</v>
      </c>
      <c r="G2268">
        <v>14</v>
      </c>
      <c r="H2268">
        <v>71</v>
      </c>
      <c r="I2268" t="str">
        <f>_xlfn.XLOOKUP(ohrm_timesheet_item[[#This Row],[employee_id]],hs_hr_employee[emp_number],hs_hr_employee[Employee Name],"NF",0,1)</f>
        <v>Amol Jalda</v>
      </c>
      <c r="J2268" t="str">
        <f>_xlfn.XLOOKUP(ohrm_timesheet_item[[#This Row],[project_id]],ohrm_project[project_id],ohrm_project[name],"NF",0,1)</f>
        <v>C230310-P2 [MAGE-P4W-SUPP] (10Mar23-09Mar24)</v>
      </c>
      <c r="K2268" t="str">
        <f>_xlfn.XLOOKUP(ohrm_timesheet_item[[#This Row],[activity_id]],ohrm_project_activity[activity_id],ohrm_project_activity[name],"NF",0,1)</f>
        <v>L1 Support</v>
      </c>
      <c r="L2268" s="5">
        <f>ohrm_timesheet_item[[#This Row],[duration]]/60/60</f>
        <v>2</v>
      </c>
    </row>
    <row r="2269" spans="1:12" x14ac:dyDescent="0.3">
      <c r="A2269">
        <v>453</v>
      </c>
      <c r="C2269">
        <v>2321</v>
      </c>
      <c r="D2269" s="1">
        <v>45059</v>
      </c>
      <c r="E2269">
        <v>0</v>
      </c>
      <c r="F2269">
        <v>8</v>
      </c>
      <c r="G2269">
        <v>14</v>
      </c>
      <c r="H2269">
        <v>71</v>
      </c>
      <c r="I2269" t="str">
        <f>_xlfn.XLOOKUP(ohrm_timesheet_item[[#This Row],[employee_id]],hs_hr_employee[emp_number],hs_hr_employee[Employee Name],"NF",0,1)</f>
        <v>Amol Jalda</v>
      </c>
      <c r="J2269" t="str">
        <f>_xlfn.XLOOKUP(ohrm_timesheet_item[[#This Row],[project_id]],ohrm_project[project_id],ohrm_project[name],"NF",0,1)</f>
        <v>C230310-P2 [MAGE-P4W-SUPP] (10Mar23-09Mar24)</v>
      </c>
      <c r="K2269" t="str">
        <f>_xlfn.XLOOKUP(ohrm_timesheet_item[[#This Row],[activity_id]],ohrm_project_activity[activity_id],ohrm_project_activity[name],"NF",0,1)</f>
        <v>L1 Support</v>
      </c>
      <c r="L2269" s="5">
        <f>ohrm_timesheet_item[[#This Row],[duration]]/60/60</f>
        <v>0</v>
      </c>
    </row>
    <row r="2270" spans="1:12" x14ac:dyDescent="0.3">
      <c r="A2270">
        <v>453</v>
      </c>
      <c r="C2270">
        <v>2322</v>
      </c>
      <c r="D2270" s="1">
        <v>45060</v>
      </c>
      <c r="E2270">
        <v>0</v>
      </c>
      <c r="F2270">
        <v>8</v>
      </c>
      <c r="G2270">
        <v>14</v>
      </c>
      <c r="H2270">
        <v>71</v>
      </c>
      <c r="I2270" t="str">
        <f>_xlfn.XLOOKUP(ohrm_timesheet_item[[#This Row],[employee_id]],hs_hr_employee[emp_number],hs_hr_employee[Employee Name],"NF",0,1)</f>
        <v>Amol Jalda</v>
      </c>
      <c r="J2270" t="str">
        <f>_xlfn.XLOOKUP(ohrm_timesheet_item[[#This Row],[project_id]],ohrm_project[project_id],ohrm_project[name],"NF",0,1)</f>
        <v>C230310-P2 [MAGE-P4W-SUPP] (10Mar23-09Mar24)</v>
      </c>
      <c r="K2270" t="str">
        <f>_xlfn.XLOOKUP(ohrm_timesheet_item[[#This Row],[activity_id]],ohrm_project_activity[activity_id],ohrm_project_activity[name],"NF",0,1)</f>
        <v>L1 Support</v>
      </c>
      <c r="L2270" s="5">
        <f>ohrm_timesheet_item[[#This Row],[duration]]/60/60</f>
        <v>0</v>
      </c>
    </row>
    <row r="2271" spans="1:12" x14ac:dyDescent="0.3">
      <c r="A2271">
        <v>453</v>
      </c>
      <c r="C2271">
        <v>2323</v>
      </c>
      <c r="D2271" s="1">
        <v>45059</v>
      </c>
      <c r="E2271">
        <v>0</v>
      </c>
      <c r="F2271">
        <v>9</v>
      </c>
      <c r="G2271">
        <v>14</v>
      </c>
      <c r="H2271">
        <v>77</v>
      </c>
      <c r="I2271" t="str">
        <f>_xlfn.XLOOKUP(ohrm_timesheet_item[[#This Row],[employee_id]],hs_hr_employee[emp_number],hs_hr_employee[Employee Name],"NF",0,1)</f>
        <v>Amol Jalda</v>
      </c>
      <c r="J2271" t="str">
        <f>_xlfn.XLOOKUP(ohrm_timesheet_item[[#This Row],[project_id]],ohrm_project[project_id],ohrm_project[name],"NF",0,1)</f>
        <v>C230301-P1 [MHA-POC-ProjectOnline2019]</v>
      </c>
      <c r="K2271" t="str">
        <f>_xlfn.XLOOKUP(ohrm_timesheet_item[[#This Row],[activity_id]],ohrm_project_activity[activity_id],ohrm_project_activity[name],"NF",0,1)</f>
        <v>Value Add</v>
      </c>
      <c r="L2271" s="5">
        <f>ohrm_timesheet_item[[#This Row],[duration]]/60/60</f>
        <v>0</v>
      </c>
    </row>
    <row r="2272" spans="1:12" x14ac:dyDescent="0.3">
      <c r="A2272">
        <v>453</v>
      </c>
      <c r="C2272">
        <v>2324</v>
      </c>
      <c r="D2272" s="1">
        <v>45060</v>
      </c>
      <c r="E2272">
        <v>0</v>
      </c>
      <c r="F2272">
        <v>9</v>
      </c>
      <c r="G2272">
        <v>14</v>
      </c>
      <c r="H2272">
        <v>77</v>
      </c>
      <c r="I2272" t="str">
        <f>_xlfn.XLOOKUP(ohrm_timesheet_item[[#This Row],[employee_id]],hs_hr_employee[emp_number],hs_hr_employee[Employee Name],"NF",0,1)</f>
        <v>Amol Jalda</v>
      </c>
      <c r="J2272" t="str">
        <f>_xlfn.XLOOKUP(ohrm_timesheet_item[[#This Row],[project_id]],ohrm_project[project_id],ohrm_project[name],"NF",0,1)</f>
        <v>C230301-P1 [MHA-POC-ProjectOnline2019]</v>
      </c>
      <c r="K2272" t="str">
        <f>_xlfn.XLOOKUP(ohrm_timesheet_item[[#This Row],[activity_id]],ohrm_project_activity[activity_id],ohrm_project_activity[name],"NF",0,1)</f>
        <v>Value Add</v>
      </c>
      <c r="L2272" s="5">
        <f>ohrm_timesheet_item[[#This Row],[duration]]/60/60</f>
        <v>0</v>
      </c>
    </row>
    <row r="2273" spans="1:12" x14ac:dyDescent="0.3">
      <c r="A2273">
        <v>471</v>
      </c>
      <c r="B2273" t="s">
        <v>1028</v>
      </c>
      <c r="C2273">
        <v>2325</v>
      </c>
      <c r="D2273" s="1">
        <v>45061</v>
      </c>
      <c r="E2273">
        <v>25200</v>
      </c>
      <c r="F2273">
        <v>9</v>
      </c>
      <c r="G2273">
        <v>14</v>
      </c>
      <c r="H2273">
        <v>77</v>
      </c>
      <c r="I2273" t="str">
        <f>_xlfn.XLOOKUP(ohrm_timesheet_item[[#This Row],[employee_id]],hs_hr_employee[emp_number],hs_hr_employee[Employee Name],"NF",0,1)</f>
        <v>Amol Jalda</v>
      </c>
      <c r="J2273" t="str">
        <f>_xlfn.XLOOKUP(ohrm_timesheet_item[[#This Row],[project_id]],ohrm_project[project_id],ohrm_project[name],"NF",0,1)</f>
        <v>C230301-P1 [MHA-POC-ProjectOnline2019]</v>
      </c>
      <c r="K2273" t="str">
        <f>_xlfn.XLOOKUP(ohrm_timesheet_item[[#This Row],[activity_id]],ohrm_project_activity[activity_id],ohrm_project_activity[name],"NF",0,1)</f>
        <v>Value Add</v>
      </c>
      <c r="L2273" s="5">
        <f>ohrm_timesheet_item[[#This Row],[duration]]/60/60</f>
        <v>7</v>
      </c>
    </row>
    <row r="2274" spans="1:12" x14ac:dyDescent="0.3">
      <c r="A2274">
        <v>471</v>
      </c>
      <c r="B2274" t="s">
        <v>1028</v>
      </c>
      <c r="C2274">
        <v>2326</v>
      </c>
      <c r="D2274" s="1">
        <v>45062</v>
      </c>
      <c r="E2274">
        <v>25200</v>
      </c>
      <c r="F2274">
        <v>9</v>
      </c>
      <c r="G2274">
        <v>14</v>
      </c>
      <c r="H2274">
        <v>77</v>
      </c>
      <c r="I2274" t="str">
        <f>_xlfn.XLOOKUP(ohrm_timesheet_item[[#This Row],[employee_id]],hs_hr_employee[emp_number],hs_hr_employee[Employee Name],"NF",0,1)</f>
        <v>Amol Jalda</v>
      </c>
      <c r="J2274" t="str">
        <f>_xlfn.XLOOKUP(ohrm_timesheet_item[[#This Row],[project_id]],ohrm_project[project_id],ohrm_project[name],"NF",0,1)</f>
        <v>C230301-P1 [MHA-POC-ProjectOnline2019]</v>
      </c>
      <c r="K2274" t="str">
        <f>_xlfn.XLOOKUP(ohrm_timesheet_item[[#This Row],[activity_id]],ohrm_project_activity[activity_id],ohrm_project_activity[name],"NF",0,1)</f>
        <v>Value Add</v>
      </c>
      <c r="L2274" s="5">
        <f>ohrm_timesheet_item[[#This Row],[duration]]/60/60</f>
        <v>7</v>
      </c>
    </row>
    <row r="2275" spans="1:12" x14ac:dyDescent="0.3">
      <c r="A2275">
        <v>471</v>
      </c>
      <c r="B2275" t="s">
        <v>1028</v>
      </c>
      <c r="C2275">
        <v>2327</v>
      </c>
      <c r="D2275" s="1">
        <v>45063</v>
      </c>
      <c r="E2275">
        <v>25200</v>
      </c>
      <c r="F2275">
        <v>9</v>
      </c>
      <c r="G2275">
        <v>14</v>
      </c>
      <c r="H2275">
        <v>77</v>
      </c>
      <c r="I2275" t="str">
        <f>_xlfn.XLOOKUP(ohrm_timesheet_item[[#This Row],[employee_id]],hs_hr_employee[emp_number],hs_hr_employee[Employee Name],"NF",0,1)</f>
        <v>Amol Jalda</v>
      </c>
      <c r="J2275" t="str">
        <f>_xlfn.XLOOKUP(ohrm_timesheet_item[[#This Row],[project_id]],ohrm_project[project_id],ohrm_project[name],"NF",0,1)</f>
        <v>C230301-P1 [MHA-POC-ProjectOnline2019]</v>
      </c>
      <c r="K2275" t="str">
        <f>_xlfn.XLOOKUP(ohrm_timesheet_item[[#This Row],[activity_id]],ohrm_project_activity[activity_id],ohrm_project_activity[name],"NF",0,1)</f>
        <v>Value Add</v>
      </c>
      <c r="L2275" s="5">
        <f>ohrm_timesheet_item[[#This Row],[duration]]/60/60</f>
        <v>7</v>
      </c>
    </row>
    <row r="2276" spans="1:12" x14ac:dyDescent="0.3">
      <c r="A2276">
        <v>471</v>
      </c>
      <c r="B2276" t="s">
        <v>1028</v>
      </c>
      <c r="C2276">
        <v>2328</v>
      </c>
      <c r="D2276" s="1">
        <v>45064</v>
      </c>
      <c r="E2276">
        <v>25200</v>
      </c>
      <c r="F2276">
        <v>9</v>
      </c>
      <c r="G2276">
        <v>14</v>
      </c>
      <c r="H2276">
        <v>77</v>
      </c>
      <c r="I2276" t="str">
        <f>_xlfn.XLOOKUP(ohrm_timesheet_item[[#This Row],[employee_id]],hs_hr_employee[emp_number],hs_hr_employee[Employee Name],"NF",0,1)</f>
        <v>Amol Jalda</v>
      </c>
      <c r="J2276" t="str">
        <f>_xlfn.XLOOKUP(ohrm_timesheet_item[[#This Row],[project_id]],ohrm_project[project_id],ohrm_project[name],"NF",0,1)</f>
        <v>C230301-P1 [MHA-POC-ProjectOnline2019]</v>
      </c>
      <c r="K2276" t="str">
        <f>_xlfn.XLOOKUP(ohrm_timesheet_item[[#This Row],[activity_id]],ohrm_project_activity[activity_id],ohrm_project_activity[name],"NF",0,1)</f>
        <v>Value Add</v>
      </c>
      <c r="L2276" s="5">
        <f>ohrm_timesheet_item[[#This Row],[duration]]/60/60</f>
        <v>7</v>
      </c>
    </row>
    <row r="2277" spans="1:12" x14ac:dyDescent="0.3">
      <c r="A2277">
        <v>471</v>
      </c>
      <c r="B2277" t="s">
        <v>1028</v>
      </c>
      <c r="C2277">
        <v>2329</v>
      </c>
      <c r="D2277" s="1">
        <v>45065</v>
      </c>
      <c r="E2277">
        <v>25200</v>
      </c>
      <c r="F2277">
        <v>9</v>
      </c>
      <c r="G2277">
        <v>14</v>
      </c>
      <c r="H2277">
        <v>77</v>
      </c>
      <c r="I2277" t="str">
        <f>_xlfn.XLOOKUP(ohrm_timesheet_item[[#This Row],[employee_id]],hs_hr_employee[emp_number],hs_hr_employee[Employee Name],"NF",0,1)</f>
        <v>Amol Jalda</v>
      </c>
      <c r="J2277" t="str">
        <f>_xlfn.XLOOKUP(ohrm_timesheet_item[[#This Row],[project_id]],ohrm_project[project_id],ohrm_project[name],"NF",0,1)</f>
        <v>C230301-P1 [MHA-POC-ProjectOnline2019]</v>
      </c>
      <c r="K2277" t="str">
        <f>_xlfn.XLOOKUP(ohrm_timesheet_item[[#This Row],[activity_id]],ohrm_project_activity[activity_id],ohrm_project_activity[name],"NF",0,1)</f>
        <v>Value Add</v>
      </c>
      <c r="L2277" s="5">
        <f>ohrm_timesheet_item[[#This Row],[duration]]/60/60</f>
        <v>7</v>
      </c>
    </row>
    <row r="2278" spans="1:12" x14ac:dyDescent="0.3">
      <c r="A2278">
        <v>471</v>
      </c>
      <c r="C2278">
        <v>2330</v>
      </c>
      <c r="D2278" s="1">
        <v>45061</v>
      </c>
      <c r="E2278">
        <v>7200</v>
      </c>
      <c r="F2278">
        <v>8</v>
      </c>
      <c r="G2278">
        <v>14</v>
      </c>
      <c r="H2278">
        <v>71</v>
      </c>
      <c r="I2278" t="str">
        <f>_xlfn.XLOOKUP(ohrm_timesheet_item[[#This Row],[employee_id]],hs_hr_employee[emp_number],hs_hr_employee[Employee Name],"NF",0,1)</f>
        <v>Amol Jalda</v>
      </c>
      <c r="J2278" t="str">
        <f>_xlfn.XLOOKUP(ohrm_timesheet_item[[#This Row],[project_id]],ohrm_project[project_id],ohrm_project[name],"NF",0,1)</f>
        <v>C230310-P2 [MAGE-P4W-SUPP] (10Mar23-09Mar24)</v>
      </c>
      <c r="K2278" t="str">
        <f>_xlfn.XLOOKUP(ohrm_timesheet_item[[#This Row],[activity_id]],ohrm_project_activity[activity_id],ohrm_project_activity[name],"NF",0,1)</f>
        <v>L1 Support</v>
      </c>
      <c r="L2278" s="5">
        <f>ohrm_timesheet_item[[#This Row],[duration]]/60/60</f>
        <v>2</v>
      </c>
    </row>
    <row r="2279" spans="1:12" x14ac:dyDescent="0.3">
      <c r="A2279">
        <v>471</v>
      </c>
      <c r="C2279">
        <v>2331</v>
      </c>
      <c r="D2279" s="1">
        <v>45062</v>
      </c>
      <c r="E2279">
        <v>7200</v>
      </c>
      <c r="F2279">
        <v>8</v>
      </c>
      <c r="G2279">
        <v>14</v>
      </c>
      <c r="H2279">
        <v>71</v>
      </c>
      <c r="I2279" t="str">
        <f>_xlfn.XLOOKUP(ohrm_timesheet_item[[#This Row],[employee_id]],hs_hr_employee[emp_number],hs_hr_employee[Employee Name],"NF",0,1)</f>
        <v>Amol Jalda</v>
      </c>
      <c r="J2279" t="str">
        <f>_xlfn.XLOOKUP(ohrm_timesheet_item[[#This Row],[project_id]],ohrm_project[project_id],ohrm_project[name],"NF",0,1)</f>
        <v>C230310-P2 [MAGE-P4W-SUPP] (10Mar23-09Mar24)</v>
      </c>
      <c r="K2279" t="str">
        <f>_xlfn.XLOOKUP(ohrm_timesheet_item[[#This Row],[activity_id]],ohrm_project_activity[activity_id],ohrm_project_activity[name],"NF",0,1)</f>
        <v>L1 Support</v>
      </c>
      <c r="L2279" s="5">
        <f>ohrm_timesheet_item[[#This Row],[duration]]/60/60</f>
        <v>2</v>
      </c>
    </row>
    <row r="2280" spans="1:12" x14ac:dyDescent="0.3">
      <c r="A2280">
        <v>471</v>
      </c>
      <c r="C2280">
        <v>2332</v>
      </c>
      <c r="D2280" s="1">
        <v>45063</v>
      </c>
      <c r="E2280">
        <v>7200</v>
      </c>
      <c r="F2280">
        <v>8</v>
      </c>
      <c r="G2280">
        <v>14</v>
      </c>
      <c r="H2280">
        <v>71</v>
      </c>
      <c r="I2280" t="str">
        <f>_xlfn.XLOOKUP(ohrm_timesheet_item[[#This Row],[employee_id]],hs_hr_employee[emp_number],hs_hr_employee[Employee Name],"NF",0,1)</f>
        <v>Amol Jalda</v>
      </c>
      <c r="J2280" t="str">
        <f>_xlfn.XLOOKUP(ohrm_timesheet_item[[#This Row],[project_id]],ohrm_project[project_id],ohrm_project[name],"NF",0,1)</f>
        <v>C230310-P2 [MAGE-P4W-SUPP] (10Mar23-09Mar24)</v>
      </c>
      <c r="K2280" t="str">
        <f>_xlfn.XLOOKUP(ohrm_timesheet_item[[#This Row],[activity_id]],ohrm_project_activity[activity_id],ohrm_project_activity[name],"NF",0,1)</f>
        <v>L1 Support</v>
      </c>
      <c r="L2280" s="5">
        <f>ohrm_timesheet_item[[#This Row],[duration]]/60/60</f>
        <v>2</v>
      </c>
    </row>
    <row r="2281" spans="1:12" x14ac:dyDescent="0.3">
      <c r="A2281">
        <v>471</v>
      </c>
      <c r="C2281">
        <v>2333</v>
      </c>
      <c r="D2281" s="1">
        <v>45064</v>
      </c>
      <c r="E2281">
        <v>7200</v>
      </c>
      <c r="F2281">
        <v>8</v>
      </c>
      <c r="G2281">
        <v>14</v>
      </c>
      <c r="H2281">
        <v>71</v>
      </c>
      <c r="I2281" t="str">
        <f>_xlfn.XLOOKUP(ohrm_timesheet_item[[#This Row],[employee_id]],hs_hr_employee[emp_number],hs_hr_employee[Employee Name],"NF",0,1)</f>
        <v>Amol Jalda</v>
      </c>
      <c r="J2281" t="str">
        <f>_xlfn.XLOOKUP(ohrm_timesheet_item[[#This Row],[project_id]],ohrm_project[project_id],ohrm_project[name],"NF",0,1)</f>
        <v>C230310-P2 [MAGE-P4W-SUPP] (10Mar23-09Mar24)</v>
      </c>
      <c r="K2281" t="str">
        <f>_xlfn.XLOOKUP(ohrm_timesheet_item[[#This Row],[activity_id]],ohrm_project_activity[activity_id],ohrm_project_activity[name],"NF",0,1)</f>
        <v>L1 Support</v>
      </c>
      <c r="L2281" s="5">
        <f>ohrm_timesheet_item[[#This Row],[duration]]/60/60</f>
        <v>2</v>
      </c>
    </row>
    <row r="2282" spans="1:12" x14ac:dyDescent="0.3">
      <c r="A2282">
        <v>471</v>
      </c>
      <c r="C2282">
        <v>2334</v>
      </c>
      <c r="D2282" s="1">
        <v>45065</v>
      </c>
      <c r="E2282">
        <v>7200</v>
      </c>
      <c r="F2282">
        <v>8</v>
      </c>
      <c r="G2282">
        <v>14</v>
      </c>
      <c r="H2282">
        <v>71</v>
      </c>
      <c r="I2282" t="str">
        <f>_xlfn.XLOOKUP(ohrm_timesheet_item[[#This Row],[employee_id]],hs_hr_employee[emp_number],hs_hr_employee[Employee Name],"NF",0,1)</f>
        <v>Amol Jalda</v>
      </c>
      <c r="J2282" t="str">
        <f>_xlfn.XLOOKUP(ohrm_timesheet_item[[#This Row],[project_id]],ohrm_project[project_id],ohrm_project[name],"NF",0,1)</f>
        <v>C230310-P2 [MAGE-P4W-SUPP] (10Mar23-09Mar24)</v>
      </c>
      <c r="K2282" t="str">
        <f>_xlfn.XLOOKUP(ohrm_timesheet_item[[#This Row],[activity_id]],ohrm_project_activity[activity_id],ohrm_project_activity[name],"NF",0,1)</f>
        <v>L1 Support</v>
      </c>
      <c r="L2282" s="5">
        <f>ohrm_timesheet_item[[#This Row],[duration]]/60/60</f>
        <v>2</v>
      </c>
    </row>
    <row r="2283" spans="1:12" x14ac:dyDescent="0.3">
      <c r="A2283">
        <v>471</v>
      </c>
      <c r="C2283">
        <v>2335</v>
      </c>
      <c r="D2283" s="1">
        <v>45066</v>
      </c>
      <c r="E2283">
        <v>0</v>
      </c>
      <c r="F2283">
        <v>8</v>
      </c>
      <c r="G2283">
        <v>14</v>
      </c>
      <c r="H2283">
        <v>71</v>
      </c>
      <c r="I2283" t="str">
        <f>_xlfn.XLOOKUP(ohrm_timesheet_item[[#This Row],[employee_id]],hs_hr_employee[emp_number],hs_hr_employee[Employee Name],"NF",0,1)</f>
        <v>Amol Jalda</v>
      </c>
      <c r="J2283" t="str">
        <f>_xlfn.XLOOKUP(ohrm_timesheet_item[[#This Row],[project_id]],ohrm_project[project_id],ohrm_project[name],"NF",0,1)</f>
        <v>C230310-P2 [MAGE-P4W-SUPP] (10Mar23-09Mar24)</v>
      </c>
      <c r="K2283" t="str">
        <f>_xlfn.XLOOKUP(ohrm_timesheet_item[[#This Row],[activity_id]],ohrm_project_activity[activity_id],ohrm_project_activity[name],"NF",0,1)</f>
        <v>L1 Support</v>
      </c>
      <c r="L2283" s="5">
        <f>ohrm_timesheet_item[[#This Row],[duration]]/60/60</f>
        <v>0</v>
      </c>
    </row>
    <row r="2284" spans="1:12" x14ac:dyDescent="0.3">
      <c r="A2284">
        <v>471</v>
      </c>
      <c r="C2284">
        <v>2336</v>
      </c>
      <c r="D2284" s="1">
        <v>45067</v>
      </c>
      <c r="E2284">
        <v>0</v>
      </c>
      <c r="F2284">
        <v>8</v>
      </c>
      <c r="G2284">
        <v>14</v>
      </c>
      <c r="H2284">
        <v>71</v>
      </c>
      <c r="I2284" t="str">
        <f>_xlfn.XLOOKUP(ohrm_timesheet_item[[#This Row],[employee_id]],hs_hr_employee[emp_number],hs_hr_employee[Employee Name],"NF",0,1)</f>
        <v>Amol Jalda</v>
      </c>
      <c r="J2284" t="str">
        <f>_xlfn.XLOOKUP(ohrm_timesheet_item[[#This Row],[project_id]],ohrm_project[project_id],ohrm_project[name],"NF",0,1)</f>
        <v>C230310-P2 [MAGE-P4W-SUPP] (10Mar23-09Mar24)</v>
      </c>
      <c r="K2284" t="str">
        <f>_xlfn.XLOOKUP(ohrm_timesheet_item[[#This Row],[activity_id]],ohrm_project_activity[activity_id],ohrm_project_activity[name],"NF",0,1)</f>
        <v>L1 Support</v>
      </c>
      <c r="L2284" s="5">
        <f>ohrm_timesheet_item[[#This Row],[duration]]/60/60</f>
        <v>0</v>
      </c>
    </row>
    <row r="2285" spans="1:12" x14ac:dyDescent="0.3">
      <c r="A2285">
        <v>471</v>
      </c>
      <c r="C2285">
        <v>2337</v>
      </c>
      <c r="D2285" s="1">
        <v>45066</v>
      </c>
      <c r="E2285">
        <v>0</v>
      </c>
      <c r="F2285">
        <v>9</v>
      </c>
      <c r="G2285">
        <v>14</v>
      </c>
      <c r="H2285">
        <v>77</v>
      </c>
      <c r="I2285" t="str">
        <f>_xlfn.XLOOKUP(ohrm_timesheet_item[[#This Row],[employee_id]],hs_hr_employee[emp_number],hs_hr_employee[Employee Name],"NF",0,1)</f>
        <v>Amol Jalda</v>
      </c>
      <c r="J2285" t="str">
        <f>_xlfn.XLOOKUP(ohrm_timesheet_item[[#This Row],[project_id]],ohrm_project[project_id],ohrm_project[name],"NF",0,1)</f>
        <v>C230301-P1 [MHA-POC-ProjectOnline2019]</v>
      </c>
      <c r="K2285" t="str">
        <f>_xlfn.XLOOKUP(ohrm_timesheet_item[[#This Row],[activity_id]],ohrm_project_activity[activity_id],ohrm_project_activity[name],"NF",0,1)</f>
        <v>Value Add</v>
      </c>
      <c r="L2285" s="5">
        <f>ohrm_timesheet_item[[#This Row],[duration]]/60/60</f>
        <v>0</v>
      </c>
    </row>
    <row r="2286" spans="1:12" x14ac:dyDescent="0.3">
      <c r="A2286">
        <v>471</v>
      </c>
      <c r="C2286">
        <v>2338</v>
      </c>
      <c r="D2286" s="1">
        <v>45067</v>
      </c>
      <c r="E2286">
        <v>0</v>
      </c>
      <c r="F2286">
        <v>9</v>
      </c>
      <c r="G2286">
        <v>14</v>
      </c>
      <c r="H2286">
        <v>77</v>
      </c>
      <c r="I2286" t="str">
        <f>_xlfn.XLOOKUP(ohrm_timesheet_item[[#This Row],[employee_id]],hs_hr_employee[emp_number],hs_hr_employee[Employee Name],"NF",0,1)</f>
        <v>Amol Jalda</v>
      </c>
      <c r="J2286" t="str">
        <f>_xlfn.XLOOKUP(ohrm_timesheet_item[[#This Row],[project_id]],ohrm_project[project_id],ohrm_project[name],"NF",0,1)</f>
        <v>C230301-P1 [MHA-POC-ProjectOnline2019]</v>
      </c>
      <c r="K2286" t="str">
        <f>_xlfn.XLOOKUP(ohrm_timesheet_item[[#This Row],[activity_id]],ohrm_project_activity[activity_id],ohrm_project_activity[name],"NF",0,1)</f>
        <v>Value Add</v>
      </c>
      <c r="L2286" s="5">
        <f>ohrm_timesheet_item[[#This Row],[duration]]/60/60</f>
        <v>0</v>
      </c>
    </row>
    <row r="2287" spans="1:12" x14ac:dyDescent="0.3">
      <c r="A2287">
        <v>472</v>
      </c>
      <c r="B2287" t="s">
        <v>1028</v>
      </c>
      <c r="C2287">
        <v>2339</v>
      </c>
      <c r="D2287" s="1">
        <v>45068</v>
      </c>
      <c r="E2287">
        <v>25200</v>
      </c>
      <c r="F2287">
        <v>9</v>
      </c>
      <c r="G2287">
        <v>14</v>
      </c>
      <c r="H2287">
        <v>77</v>
      </c>
      <c r="I2287" t="str">
        <f>_xlfn.XLOOKUP(ohrm_timesheet_item[[#This Row],[employee_id]],hs_hr_employee[emp_number],hs_hr_employee[Employee Name],"NF",0,1)</f>
        <v>Amol Jalda</v>
      </c>
      <c r="J2287" t="str">
        <f>_xlfn.XLOOKUP(ohrm_timesheet_item[[#This Row],[project_id]],ohrm_project[project_id],ohrm_project[name],"NF",0,1)</f>
        <v>C230301-P1 [MHA-POC-ProjectOnline2019]</v>
      </c>
      <c r="K2287" t="str">
        <f>_xlfn.XLOOKUP(ohrm_timesheet_item[[#This Row],[activity_id]],ohrm_project_activity[activity_id],ohrm_project_activity[name],"NF",0,1)</f>
        <v>Value Add</v>
      </c>
      <c r="L2287" s="5">
        <f>ohrm_timesheet_item[[#This Row],[duration]]/60/60</f>
        <v>7</v>
      </c>
    </row>
    <row r="2288" spans="1:12" x14ac:dyDescent="0.3">
      <c r="A2288">
        <v>472</v>
      </c>
      <c r="B2288" t="s">
        <v>1028</v>
      </c>
      <c r="C2288">
        <v>2340</v>
      </c>
      <c r="D2288" s="1">
        <v>45069</v>
      </c>
      <c r="E2288">
        <v>25200</v>
      </c>
      <c r="F2288">
        <v>9</v>
      </c>
      <c r="G2288">
        <v>14</v>
      </c>
      <c r="H2288">
        <v>77</v>
      </c>
      <c r="I2288" t="str">
        <f>_xlfn.XLOOKUP(ohrm_timesheet_item[[#This Row],[employee_id]],hs_hr_employee[emp_number],hs_hr_employee[Employee Name],"NF",0,1)</f>
        <v>Amol Jalda</v>
      </c>
      <c r="J2288" t="str">
        <f>_xlfn.XLOOKUP(ohrm_timesheet_item[[#This Row],[project_id]],ohrm_project[project_id],ohrm_project[name],"NF",0,1)</f>
        <v>C230301-P1 [MHA-POC-ProjectOnline2019]</v>
      </c>
      <c r="K2288" t="str">
        <f>_xlfn.XLOOKUP(ohrm_timesheet_item[[#This Row],[activity_id]],ohrm_project_activity[activity_id],ohrm_project_activity[name],"NF",0,1)</f>
        <v>Value Add</v>
      </c>
      <c r="L2288" s="5">
        <f>ohrm_timesheet_item[[#This Row],[duration]]/60/60</f>
        <v>7</v>
      </c>
    </row>
    <row r="2289" spans="1:12" x14ac:dyDescent="0.3">
      <c r="A2289">
        <v>472</v>
      </c>
      <c r="B2289" t="s">
        <v>1028</v>
      </c>
      <c r="C2289">
        <v>2341</v>
      </c>
      <c r="D2289" s="1">
        <v>45070</v>
      </c>
      <c r="E2289">
        <v>25200</v>
      </c>
      <c r="F2289">
        <v>9</v>
      </c>
      <c r="G2289">
        <v>14</v>
      </c>
      <c r="H2289">
        <v>77</v>
      </c>
      <c r="I2289" t="str">
        <f>_xlfn.XLOOKUP(ohrm_timesheet_item[[#This Row],[employee_id]],hs_hr_employee[emp_number],hs_hr_employee[Employee Name],"NF",0,1)</f>
        <v>Amol Jalda</v>
      </c>
      <c r="J2289" t="str">
        <f>_xlfn.XLOOKUP(ohrm_timesheet_item[[#This Row],[project_id]],ohrm_project[project_id],ohrm_project[name],"NF",0,1)</f>
        <v>C230301-P1 [MHA-POC-ProjectOnline2019]</v>
      </c>
      <c r="K2289" t="str">
        <f>_xlfn.XLOOKUP(ohrm_timesheet_item[[#This Row],[activity_id]],ohrm_project_activity[activity_id],ohrm_project_activity[name],"NF",0,1)</f>
        <v>Value Add</v>
      </c>
      <c r="L2289" s="5">
        <f>ohrm_timesheet_item[[#This Row],[duration]]/60/60</f>
        <v>7</v>
      </c>
    </row>
    <row r="2290" spans="1:12" x14ac:dyDescent="0.3">
      <c r="A2290">
        <v>472</v>
      </c>
      <c r="B2290" t="s">
        <v>1028</v>
      </c>
      <c r="C2290">
        <v>2342</v>
      </c>
      <c r="D2290" s="1">
        <v>45071</v>
      </c>
      <c r="E2290">
        <v>25200</v>
      </c>
      <c r="F2290">
        <v>9</v>
      </c>
      <c r="G2290">
        <v>14</v>
      </c>
      <c r="H2290">
        <v>77</v>
      </c>
      <c r="I2290" t="str">
        <f>_xlfn.XLOOKUP(ohrm_timesheet_item[[#This Row],[employee_id]],hs_hr_employee[emp_number],hs_hr_employee[Employee Name],"NF",0,1)</f>
        <v>Amol Jalda</v>
      </c>
      <c r="J2290" t="str">
        <f>_xlfn.XLOOKUP(ohrm_timesheet_item[[#This Row],[project_id]],ohrm_project[project_id],ohrm_project[name],"NF",0,1)</f>
        <v>C230301-P1 [MHA-POC-ProjectOnline2019]</v>
      </c>
      <c r="K2290" t="str">
        <f>_xlfn.XLOOKUP(ohrm_timesheet_item[[#This Row],[activity_id]],ohrm_project_activity[activity_id],ohrm_project_activity[name],"NF",0,1)</f>
        <v>Value Add</v>
      </c>
      <c r="L2290" s="5">
        <f>ohrm_timesheet_item[[#This Row],[duration]]/60/60</f>
        <v>7</v>
      </c>
    </row>
    <row r="2291" spans="1:12" x14ac:dyDescent="0.3">
      <c r="A2291">
        <v>472</v>
      </c>
      <c r="B2291" t="s">
        <v>1028</v>
      </c>
      <c r="C2291">
        <v>2343</v>
      </c>
      <c r="D2291" s="1">
        <v>45072</v>
      </c>
      <c r="E2291">
        <v>25200</v>
      </c>
      <c r="F2291">
        <v>9</v>
      </c>
      <c r="G2291">
        <v>14</v>
      </c>
      <c r="H2291">
        <v>77</v>
      </c>
      <c r="I2291" t="str">
        <f>_xlfn.XLOOKUP(ohrm_timesheet_item[[#This Row],[employee_id]],hs_hr_employee[emp_number],hs_hr_employee[Employee Name],"NF",0,1)</f>
        <v>Amol Jalda</v>
      </c>
      <c r="J2291" t="str">
        <f>_xlfn.XLOOKUP(ohrm_timesheet_item[[#This Row],[project_id]],ohrm_project[project_id],ohrm_project[name],"NF",0,1)</f>
        <v>C230301-P1 [MHA-POC-ProjectOnline2019]</v>
      </c>
      <c r="K2291" t="str">
        <f>_xlfn.XLOOKUP(ohrm_timesheet_item[[#This Row],[activity_id]],ohrm_project_activity[activity_id],ohrm_project_activity[name],"NF",0,1)</f>
        <v>Value Add</v>
      </c>
      <c r="L2291" s="5">
        <f>ohrm_timesheet_item[[#This Row],[duration]]/60/60</f>
        <v>7</v>
      </c>
    </row>
    <row r="2292" spans="1:12" x14ac:dyDescent="0.3">
      <c r="A2292">
        <v>472</v>
      </c>
      <c r="C2292">
        <v>2344</v>
      </c>
      <c r="D2292" s="1">
        <v>45068</v>
      </c>
      <c r="E2292">
        <v>7200</v>
      </c>
      <c r="F2292">
        <v>8</v>
      </c>
      <c r="G2292">
        <v>14</v>
      </c>
      <c r="H2292">
        <v>71</v>
      </c>
      <c r="I2292" t="str">
        <f>_xlfn.XLOOKUP(ohrm_timesheet_item[[#This Row],[employee_id]],hs_hr_employee[emp_number],hs_hr_employee[Employee Name],"NF",0,1)</f>
        <v>Amol Jalda</v>
      </c>
      <c r="J2292" t="str">
        <f>_xlfn.XLOOKUP(ohrm_timesheet_item[[#This Row],[project_id]],ohrm_project[project_id],ohrm_project[name],"NF",0,1)</f>
        <v>C230310-P2 [MAGE-P4W-SUPP] (10Mar23-09Mar24)</v>
      </c>
      <c r="K2292" t="str">
        <f>_xlfn.XLOOKUP(ohrm_timesheet_item[[#This Row],[activity_id]],ohrm_project_activity[activity_id],ohrm_project_activity[name],"NF",0,1)</f>
        <v>L1 Support</v>
      </c>
      <c r="L2292" s="5">
        <f>ohrm_timesheet_item[[#This Row],[duration]]/60/60</f>
        <v>2</v>
      </c>
    </row>
    <row r="2293" spans="1:12" x14ac:dyDescent="0.3">
      <c r="A2293">
        <v>472</v>
      </c>
      <c r="C2293">
        <v>2345</v>
      </c>
      <c r="D2293" s="1">
        <v>45069</v>
      </c>
      <c r="E2293">
        <v>7200</v>
      </c>
      <c r="F2293">
        <v>8</v>
      </c>
      <c r="G2293">
        <v>14</v>
      </c>
      <c r="H2293">
        <v>71</v>
      </c>
      <c r="I2293" t="str">
        <f>_xlfn.XLOOKUP(ohrm_timesheet_item[[#This Row],[employee_id]],hs_hr_employee[emp_number],hs_hr_employee[Employee Name],"NF",0,1)</f>
        <v>Amol Jalda</v>
      </c>
      <c r="J2293" t="str">
        <f>_xlfn.XLOOKUP(ohrm_timesheet_item[[#This Row],[project_id]],ohrm_project[project_id],ohrm_project[name],"NF",0,1)</f>
        <v>C230310-P2 [MAGE-P4W-SUPP] (10Mar23-09Mar24)</v>
      </c>
      <c r="K2293" t="str">
        <f>_xlfn.XLOOKUP(ohrm_timesheet_item[[#This Row],[activity_id]],ohrm_project_activity[activity_id],ohrm_project_activity[name],"NF",0,1)</f>
        <v>L1 Support</v>
      </c>
      <c r="L2293" s="5">
        <f>ohrm_timesheet_item[[#This Row],[duration]]/60/60</f>
        <v>2</v>
      </c>
    </row>
    <row r="2294" spans="1:12" x14ac:dyDescent="0.3">
      <c r="A2294">
        <v>472</v>
      </c>
      <c r="C2294">
        <v>2346</v>
      </c>
      <c r="D2294" s="1">
        <v>45070</v>
      </c>
      <c r="E2294">
        <v>7200</v>
      </c>
      <c r="F2294">
        <v>8</v>
      </c>
      <c r="G2294">
        <v>14</v>
      </c>
      <c r="H2294">
        <v>71</v>
      </c>
      <c r="I2294" t="str">
        <f>_xlfn.XLOOKUP(ohrm_timesheet_item[[#This Row],[employee_id]],hs_hr_employee[emp_number],hs_hr_employee[Employee Name],"NF",0,1)</f>
        <v>Amol Jalda</v>
      </c>
      <c r="J2294" t="str">
        <f>_xlfn.XLOOKUP(ohrm_timesheet_item[[#This Row],[project_id]],ohrm_project[project_id],ohrm_project[name],"NF",0,1)</f>
        <v>C230310-P2 [MAGE-P4W-SUPP] (10Mar23-09Mar24)</v>
      </c>
      <c r="K2294" t="str">
        <f>_xlfn.XLOOKUP(ohrm_timesheet_item[[#This Row],[activity_id]],ohrm_project_activity[activity_id],ohrm_project_activity[name],"NF",0,1)</f>
        <v>L1 Support</v>
      </c>
      <c r="L2294" s="5">
        <f>ohrm_timesheet_item[[#This Row],[duration]]/60/60</f>
        <v>2</v>
      </c>
    </row>
    <row r="2295" spans="1:12" x14ac:dyDescent="0.3">
      <c r="A2295">
        <v>472</v>
      </c>
      <c r="C2295">
        <v>2347</v>
      </c>
      <c r="D2295" s="1">
        <v>45071</v>
      </c>
      <c r="E2295">
        <v>7200</v>
      </c>
      <c r="F2295">
        <v>8</v>
      </c>
      <c r="G2295">
        <v>14</v>
      </c>
      <c r="H2295">
        <v>71</v>
      </c>
      <c r="I2295" t="str">
        <f>_xlfn.XLOOKUP(ohrm_timesheet_item[[#This Row],[employee_id]],hs_hr_employee[emp_number],hs_hr_employee[Employee Name],"NF",0,1)</f>
        <v>Amol Jalda</v>
      </c>
      <c r="J2295" t="str">
        <f>_xlfn.XLOOKUP(ohrm_timesheet_item[[#This Row],[project_id]],ohrm_project[project_id],ohrm_project[name],"NF",0,1)</f>
        <v>C230310-P2 [MAGE-P4W-SUPP] (10Mar23-09Mar24)</v>
      </c>
      <c r="K2295" t="str">
        <f>_xlfn.XLOOKUP(ohrm_timesheet_item[[#This Row],[activity_id]],ohrm_project_activity[activity_id],ohrm_project_activity[name],"NF",0,1)</f>
        <v>L1 Support</v>
      </c>
      <c r="L2295" s="5">
        <f>ohrm_timesheet_item[[#This Row],[duration]]/60/60</f>
        <v>2</v>
      </c>
    </row>
    <row r="2296" spans="1:12" x14ac:dyDescent="0.3">
      <c r="A2296">
        <v>472</v>
      </c>
      <c r="C2296">
        <v>2348</v>
      </c>
      <c r="D2296" s="1">
        <v>45072</v>
      </c>
      <c r="E2296">
        <v>7200</v>
      </c>
      <c r="F2296">
        <v>8</v>
      </c>
      <c r="G2296">
        <v>14</v>
      </c>
      <c r="H2296">
        <v>71</v>
      </c>
      <c r="I2296" t="str">
        <f>_xlfn.XLOOKUP(ohrm_timesheet_item[[#This Row],[employee_id]],hs_hr_employee[emp_number],hs_hr_employee[Employee Name],"NF",0,1)</f>
        <v>Amol Jalda</v>
      </c>
      <c r="J2296" t="str">
        <f>_xlfn.XLOOKUP(ohrm_timesheet_item[[#This Row],[project_id]],ohrm_project[project_id],ohrm_project[name],"NF",0,1)</f>
        <v>C230310-P2 [MAGE-P4W-SUPP] (10Mar23-09Mar24)</v>
      </c>
      <c r="K2296" t="str">
        <f>_xlfn.XLOOKUP(ohrm_timesheet_item[[#This Row],[activity_id]],ohrm_project_activity[activity_id],ohrm_project_activity[name],"NF",0,1)</f>
        <v>L1 Support</v>
      </c>
      <c r="L2296" s="5">
        <f>ohrm_timesheet_item[[#This Row],[duration]]/60/60</f>
        <v>2</v>
      </c>
    </row>
    <row r="2297" spans="1:12" x14ac:dyDescent="0.3">
      <c r="A2297">
        <v>472</v>
      </c>
      <c r="C2297">
        <v>2349</v>
      </c>
      <c r="D2297" s="1">
        <v>45073</v>
      </c>
      <c r="E2297">
        <v>0</v>
      </c>
      <c r="F2297">
        <v>8</v>
      </c>
      <c r="G2297">
        <v>14</v>
      </c>
      <c r="H2297">
        <v>71</v>
      </c>
      <c r="I2297" t="str">
        <f>_xlfn.XLOOKUP(ohrm_timesheet_item[[#This Row],[employee_id]],hs_hr_employee[emp_number],hs_hr_employee[Employee Name],"NF",0,1)</f>
        <v>Amol Jalda</v>
      </c>
      <c r="J2297" t="str">
        <f>_xlfn.XLOOKUP(ohrm_timesheet_item[[#This Row],[project_id]],ohrm_project[project_id],ohrm_project[name],"NF",0,1)</f>
        <v>C230310-P2 [MAGE-P4W-SUPP] (10Mar23-09Mar24)</v>
      </c>
      <c r="K2297" t="str">
        <f>_xlfn.XLOOKUP(ohrm_timesheet_item[[#This Row],[activity_id]],ohrm_project_activity[activity_id],ohrm_project_activity[name],"NF",0,1)</f>
        <v>L1 Support</v>
      </c>
      <c r="L2297" s="5">
        <f>ohrm_timesheet_item[[#This Row],[duration]]/60/60</f>
        <v>0</v>
      </c>
    </row>
    <row r="2298" spans="1:12" x14ac:dyDescent="0.3">
      <c r="A2298">
        <v>472</v>
      </c>
      <c r="C2298">
        <v>2350</v>
      </c>
      <c r="D2298" s="1">
        <v>45074</v>
      </c>
      <c r="E2298">
        <v>0</v>
      </c>
      <c r="F2298">
        <v>8</v>
      </c>
      <c r="G2298">
        <v>14</v>
      </c>
      <c r="H2298">
        <v>71</v>
      </c>
      <c r="I2298" t="str">
        <f>_xlfn.XLOOKUP(ohrm_timesheet_item[[#This Row],[employee_id]],hs_hr_employee[emp_number],hs_hr_employee[Employee Name],"NF",0,1)</f>
        <v>Amol Jalda</v>
      </c>
      <c r="J2298" t="str">
        <f>_xlfn.XLOOKUP(ohrm_timesheet_item[[#This Row],[project_id]],ohrm_project[project_id],ohrm_project[name],"NF",0,1)</f>
        <v>C230310-P2 [MAGE-P4W-SUPP] (10Mar23-09Mar24)</v>
      </c>
      <c r="K2298" t="str">
        <f>_xlfn.XLOOKUP(ohrm_timesheet_item[[#This Row],[activity_id]],ohrm_project_activity[activity_id],ohrm_project_activity[name],"NF",0,1)</f>
        <v>L1 Support</v>
      </c>
      <c r="L2298" s="5">
        <f>ohrm_timesheet_item[[#This Row],[duration]]/60/60</f>
        <v>0</v>
      </c>
    </row>
    <row r="2299" spans="1:12" x14ac:dyDescent="0.3">
      <c r="A2299">
        <v>472</v>
      </c>
      <c r="C2299">
        <v>2351</v>
      </c>
      <c r="D2299" s="1">
        <v>45073</v>
      </c>
      <c r="E2299">
        <v>0</v>
      </c>
      <c r="F2299">
        <v>9</v>
      </c>
      <c r="G2299">
        <v>14</v>
      </c>
      <c r="H2299">
        <v>77</v>
      </c>
      <c r="I2299" t="str">
        <f>_xlfn.XLOOKUP(ohrm_timesheet_item[[#This Row],[employee_id]],hs_hr_employee[emp_number],hs_hr_employee[Employee Name],"NF",0,1)</f>
        <v>Amol Jalda</v>
      </c>
      <c r="J2299" t="str">
        <f>_xlfn.XLOOKUP(ohrm_timesheet_item[[#This Row],[project_id]],ohrm_project[project_id],ohrm_project[name],"NF",0,1)</f>
        <v>C230301-P1 [MHA-POC-ProjectOnline2019]</v>
      </c>
      <c r="K2299" t="str">
        <f>_xlfn.XLOOKUP(ohrm_timesheet_item[[#This Row],[activity_id]],ohrm_project_activity[activity_id],ohrm_project_activity[name],"NF",0,1)</f>
        <v>Value Add</v>
      </c>
      <c r="L2299" s="5">
        <f>ohrm_timesheet_item[[#This Row],[duration]]/60/60</f>
        <v>0</v>
      </c>
    </row>
    <row r="2300" spans="1:12" x14ac:dyDescent="0.3">
      <c r="A2300">
        <v>472</v>
      </c>
      <c r="C2300">
        <v>2352</v>
      </c>
      <c r="D2300" s="1">
        <v>45074</v>
      </c>
      <c r="E2300">
        <v>0</v>
      </c>
      <c r="F2300">
        <v>9</v>
      </c>
      <c r="G2300">
        <v>14</v>
      </c>
      <c r="H2300">
        <v>77</v>
      </c>
      <c r="I2300" t="str">
        <f>_xlfn.XLOOKUP(ohrm_timesheet_item[[#This Row],[employee_id]],hs_hr_employee[emp_number],hs_hr_employee[Employee Name],"NF",0,1)</f>
        <v>Amol Jalda</v>
      </c>
      <c r="J2300" t="str">
        <f>_xlfn.XLOOKUP(ohrm_timesheet_item[[#This Row],[project_id]],ohrm_project[project_id],ohrm_project[name],"NF",0,1)</f>
        <v>C230301-P1 [MHA-POC-ProjectOnline2019]</v>
      </c>
      <c r="K2300" t="str">
        <f>_xlfn.XLOOKUP(ohrm_timesheet_item[[#This Row],[activity_id]],ohrm_project_activity[activity_id],ohrm_project_activity[name],"NF",0,1)</f>
        <v>Value Add</v>
      </c>
      <c r="L2300" s="5">
        <f>ohrm_timesheet_item[[#This Row],[duration]]/60/60</f>
        <v>0</v>
      </c>
    </row>
    <row r="2301" spans="1:12" x14ac:dyDescent="0.3">
      <c r="A2301">
        <v>470</v>
      </c>
      <c r="B2301" t="s">
        <v>1028</v>
      </c>
      <c r="C2301">
        <v>2353</v>
      </c>
      <c r="D2301" s="1">
        <v>45075</v>
      </c>
      <c r="E2301">
        <v>7200</v>
      </c>
      <c r="F2301">
        <v>9</v>
      </c>
      <c r="G2301">
        <v>14</v>
      </c>
      <c r="H2301">
        <v>77</v>
      </c>
      <c r="I2301" t="str">
        <f>_xlfn.XLOOKUP(ohrm_timesheet_item[[#This Row],[employee_id]],hs_hr_employee[emp_number],hs_hr_employee[Employee Name],"NF",0,1)</f>
        <v>Amol Jalda</v>
      </c>
      <c r="J2301" t="str">
        <f>_xlfn.XLOOKUP(ohrm_timesheet_item[[#This Row],[project_id]],ohrm_project[project_id],ohrm_project[name],"NF",0,1)</f>
        <v>C230301-P1 [MHA-POC-ProjectOnline2019]</v>
      </c>
      <c r="K2301" t="str">
        <f>_xlfn.XLOOKUP(ohrm_timesheet_item[[#This Row],[activity_id]],ohrm_project_activity[activity_id],ohrm_project_activity[name],"NF",0,1)</f>
        <v>Value Add</v>
      </c>
      <c r="L2301" s="5">
        <f>ohrm_timesheet_item[[#This Row],[duration]]/60/60</f>
        <v>2</v>
      </c>
    </row>
    <row r="2302" spans="1:12" x14ac:dyDescent="0.3">
      <c r="A2302">
        <v>470</v>
      </c>
      <c r="B2302" t="s">
        <v>1028</v>
      </c>
      <c r="C2302">
        <v>2354</v>
      </c>
      <c r="D2302" s="1">
        <v>45076</v>
      </c>
      <c r="E2302">
        <v>7200</v>
      </c>
      <c r="F2302">
        <v>9</v>
      </c>
      <c r="G2302">
        <v>14</v>
      </c>
      <c r="H2302">
        <v>77</v>
      </c>
      <c r="I2302" t="str">
        <f>_xlfn.XLOOKUP(ohrm_timesheet_item[[#This Row],[employee_id]],hs_hr_employee[emp_number],hs_hr_employee[Employee Name],"NF",0,1)</f>
        <v>Amol Jalda</v>
      </c>
      <c r="J2302" t="str">
        <f>_xlfn.XLOOKUP(ohrm_timesheet_item[[#This Row],[project_id]],ohrm_project[project_id],ohrm_project[name],"NF",0,1)</f>
        <v>C230301-P1 [MHA-POC-ProjectOnline2019]</v>
      </c>
      <c r="K2302" t="str">
        <f>_xlfn.XLOOKUP(ohrm_timesheet_item[[#This Row],[activity_id]],ohrm_project_activity[activity_id],ohrm_project_activity[name],"NF",0,1)</f>
        <v>Value Add</v>
      </c>
      <c r="L2302" s="5">
        <f>ohrm_timesheet_item[[#This Row],[duration]]/60/60</f>
        <v>2</v>
      </c>
    </row>
    <row r="2303" spans="1:12" x14ac:dyDescent="0.3">
      <c r="A2303">
        <v>470</v>
      </c>
      <c r="B2303" t="s">
        <v>1028</v>
      </c>
      <c r="C2303">
        <v>2355</v>
      </c>
      <c r="D2303" s="1">
        <v>45077</v>
      </c>
      <c r="E2303">
        <v>7200</v>
      </c>
      <c r="F2303">
        <v>9</v>
      </c>
      <c r="G2303">
        <v>14</v>
      </c>
      <c r="H2303">
        <v>77</v>
      </c>
      <c r="I2303" t="str">
        <f>_xlfn.XLOOKUP(ohrm_timesheet_item[[#This Row],[employee_id]],hs_hr_employee[emp_number],hs_hr_employee[Employee Name],"NF",0,1)</f>
        <v>Amol Jalda</v>
      </c>
      <c r="J2303" t="str">
        <f>_xlfn.XLOOKUP(ohrm_timesheet_item[[#This Row],[project_id]],ohrm_project[project_id],ohrm_project[name],"NF",0,1)</f>
        <v>C230301-P1 [MHA-POC-ProjectOnline2019]</v>
      </c>
      <c r="K2303" t="str">
        <f>_xlfn.XLOOKUP(ohrm_timesheet_item[[#This Row],[activity_id]],ohrm_project_activity[activity_id],ohrm_project_activity[name],"NF",0,1)</f>
        <v>Value Add</v>
      </c>
      <c r="L2303" s="5">
        <f>ohrm_timesheet_item[[#This Row],[duration]]/60/60</f>
        <v>2</v>
      </c>
    </row>
    <row r="2304" spans="1:12" x14ac:dyDescent="0.3">
      <c r="A2304">
        <v>470</v>
      </c>
      <c r="B2304" t="s">
        <v>1028</v>
      </c>
      <c r="C2304">
        <v>2356</v>
      </c>
      <c r="D2304" s="1">
        <v>45078</v>
      </c>
      <c r="E2304">
        <v>7200</v>
      </c>
      <c r="F2304">
        <v>9</v>
      </c>
      <c r="G2304">
        <v>14</v>
      </c>
      <c r="H2304">
        <v>77</v>
      </c>
      <c r="I2304" t="str">
        <f>_xlfn.XLOOKUP(ohrm_timesheet_item[[#This Row],[employee_id]],hs_hr_employee[emp_number],hs_hr_employee[Employee Name],"NF",0,1)</f>
        <v>Amol Jalda</v>
      </c>
      <c r="J2304" t="str">
        <f>_xlfn.XLOOKUP(ohrm_timesheet_item[[#This Row],[project_id]],ohrm_project[project_id],ohrm_project[name],"NF",0,1)</f>
        <v>C230301-P1 [MHA-POC-ProjectOnline2019]</v>
      </c>
      <c r="K2304" t="str">
        <f>_xlfn.XLOOKUP(ohrm_timesheet_item[[#This Row],[activity_id]],ohrm_project_activity[activity_id],ohrm_project_activity[name],"NF",0,1)</f>
        <v>Value Add</v>
      </c>
      <c r="L2304" s="5">
        <f>ohrm_timesheet_item[[#This Row],[duration]]/60/60</f>
        <v>2</v>
      </c>
    </row>
    <row r="2305" spans="1:12" x14ac:dyDescent="0.3">
      <c r="A2305">
        <v>470</v>
      </c>
      <c r="B2305" t="s">
        <v>1028</v>
      </c>
      <c r="C2305">
        <v>2357</v>
      </c>
      <c r="D2305" s="1">
        <v>45079</v>
      </c>
      <c r="E2305">
        <v>7200</v>
      </c>
      <c r="F2305">
        <v>9</v>
      </c>
      <c r="G2305">
        <v>14</v>
      </c>
      <c r="H2305">
        <v>77</v>
      </c>
      <c r="I2305" t="str">
        <f>_xlfn.XLOOKUP(ohrm_timesheet_item[[#This Row],[employee_id]],hs_hr_employee[emp_number],hs_hr_employee[Employee Name],"NF",0,1)</f>
        <v>Amol Jalda</v>
      </c>
      <c r="J2305" t="str">
        <f>_xlfn.XLOOKUP(ohrm_timesheet_item[[#This Row],[project_id]],ohrm_project[project_id],ohrm_project[name],"NF",0,1)</f>
        <v>C230301-P1 [MHA-POC-ProjectOnline2019]</v>
      </c>
      <c r="K2305" t="str">
        <f>_xlfn.XLOOKUP(ohrm_timesheet_item[[#This Row],[activity_id]],ohrm_project_activity[activity_id],ohrm_project_activity[name],"NF",0,1)</f>
        <v>Value Add</v>
      </c>
      <c r="L2305" s="5">
        <f>ohrm_timesheet_item[[#This Row],[duration]]/60/60</f>
        <v>2</v>
      </c>
    </row>
    <row r="2306" spans="1:12" x14ac:dyDescent="0.3">
      <c r="A2306">
        <v>470</v>
      </c>
      <c r="B2306" t="s">
        <v>1029</v>
      </c>
      <c r="C2306">
        <v>2358</v>
      </c>
      <c r="D2306" s="1">
        <v>45075</v>
      </c>
      <c r="E2306">
        <v>18000</v>
      </c>
      <c r="F2306">
        <v>7</v>
      </c>
      <c r="G2306">
        <v>14</v>
      </c>
      <c r="H2306">
        <v>62</v>
      </c>
      <c r="I2306" t="str">
        <f>_xlfn.XLOOKUP(ohrm_timesheet_item[[#This Row],[employee_id]],hs_hr_employee[emp_number],hs_hr_employee[Employee Name],"NF",0,1)</f>
        <v>Amol Jalda</v>
      </c>
      <c r="J2306" t="str">
        <f>_xlfn.XLOOKUP(ohrm_timesheet_item[[#This Row],[project_id]],ohrm_project[project_id],ohrm_project[name],"NF",0,1)</f>
        <v>C230101-P1 [AIR INDIA-P4W-IMPL]</v>
      </c>
      <c r="K2306" t="str">
        <f>_xlfn.XLOOKUP(ohrm_timesheet_item[[#This Row],[activity_id]],ohrm_project_activity[activity_id],ohrm_project_activity[name],"NF",0,1)</f>
        <v>Development</v>
      </c>
      <c r="L2306" s="5">
        <f>ohrm_timesheet_item[[#This Row],[duration]]/60/60</f>
        <v>5</v>
      </c>
    </row>
    <row r="2307" spans="1:12" x14ac:dyDescent="0.3">
      <c r="A2307">
        <v>470</v>
      </c>
      <c r="B2307" t="s">
        <v>1029</v>
      </c>
      <c r="C2307">
        <v>2359</v>
      </c>
      <c r="D2307" s="1">
        <v>45076</v>
      </c>
      <c r="E2307">
        <v>18000</v>
      </c>
      <c r="F2307">
        <v>7</v>
      </c>
      <c r="G2307">
        <v>14</v>
      </c>
      <c r="H2307">
        <v>62</v>
      </c>
      <c r="I2307" t="str">
        <f>_xlfn.XLOOKUP(ohrm_timesheet_item[[#This Row],[employee_id]],hs_hr_employee[emp_number],hs_hr_employee[Employee Name],"NF",0,1)</f>
        <v>Amol Jalda</v>
      </c>
      <c r="J2307" t="str">
        <f>_xlfn.XLOOKUP(ohrm_timesheet_item[[#This Row],[project_id]],ohrm_project[project_id],ohrm_project[name],"NF",0,1)</f>
        <v>C230101-P1 [AIR INDIA-P4W-IMPL]</v>
      </c>
      <c r="K2307" t="str">
        <f>_xlfn.XLOOKUP(ohrm_timesheet_item[[#This Row],[activity_id]],ohrm_project_activity[activity_id],ohrm_project_activity[name],"NF",0,1)</f>
        <v>Development</v>
      </c>
      <c r="L2307" s="5">
        <f>ohrm_timesheet_item[[#This Row],[duration]]/60/60</f>
        <v>5</v>
      </c>
    </row>
    <row r="2308" spans="1:12" x14ac:dyDescent="0.3">
      <c r="A2308">
        <v>470</v>
      </c>
      <c r="B2308" t="s">
        <v>1029</v>
      </c>
      <c r="C2308">
        <v>2360</v>
      </c>
      <c r="D2308" s="1">
        <v>45077</v>
      </c>
      <c r="E2308">
        <v>18000</v>
      </c>
      <c r="F2308">
        <v>7</v>
      </c>
      <c r="G2308">
        <v>14</v>
      </c>
      <c r="H2308">
        <v>62</v>
      </c>
      <c r="I2308" t="str">
        <f>_xlfn.XLOOKUP(ohrm_timesheet_item[[#This Row],[employee_id]],hs_hr_employee[emp_number],hs_hr_employee[Employee Name],"NF",0,1)</f>
        <v>Amol Jalda</v>
      </c>
      <c r="J2308" t="str">
        <f>_xlfn.XLOOKUP(ohrm_timesheet_item[[#This Row],[project_id]],ohrm_project[project_id],ohrm_project[name],"NF",0,1)</f>
        <v>C230101-P1 [AIR INDIA-P4W-IMPL]</v>
      </c>
      <c r="K2308" t="str">
        <f>_xlfn.XLOOKUP(ohrm_timesheet_item[[#This Row],[activity_id]],ohrm_project_activity[activity_id],ohrm_project_activity[name],"NF",0,1)</f>
        <v>Development</v>
      </c>
      <c r="L2308" s="5">
        <f>ohrm_timesheet_item[[#This Row],[duration]]/60/60</f>
        <v>5</v>
      </c>
    </row>
    <row r="2309" spans="1:12" x14ac:dyDescent="0.3">
      <c r="A2309">
        <v>470</v>
      </c>
      <c r="B2309" t="s">
        <v>1029</v>
      </c>
      <c r="C2309">
        <v>2361</v>
      </c>
      <c r="D2309" s="1">
        <v>45078</v>
      </c>
      <c r="E2309">
        <v>18000</v>
      </c>
      <c r="F2309">
        <v>7</v>
      </c>
      <c r="G2309">
        <v>14</v>
      </c>
      <c r="H2309">
        <v>62</v>
      </c>
      <c r="I2309" t="str">
        <f>_xlfn.XLOOKUP(ohrm_timesheet_item[[#This Row],[employee_id]],hs_hr_employee[emp_number],hs_hr_employee[Employee Name],"NF",0,1)</f>
        <v>Amol Jalda</v>
      </c>
      <c r="J2309" t="str">
        <f>_xlfn.XLOOKUP(ohrm_timesheet_item[[#This Row],[project_id]],ohrm_project[project_id],ohrm_project[name],"NF",0,1)</f>
        <v>C230101-P1 [AIR INDIA-P4W-IMPL]</v>
      </c>
      <c r="K2309" t="str">
        <f>_xlfn.XLOOKUP(ohrm_timesheet_item[[#This Row],[activity_id]],ohrm_project_activity[activity_id],ohrm_project_activity[name],"NF",0,1)</f>
        <v>Development</v>
      </c>
      <c r="L2309" s="5">
        <f>ohrm_timesheet_item[[#This Row],[duration]]/60/60</f>
        <v>5</v>
      </c>
    </row>
    <row r="2310" spans="1:12" x14ac:dyDescent="0.3">
      <c r="A2310">
        <v>470</v>
      </c>
      <c r="B2310" t="s">
        <v>1029</v>
      </c>
      <c r="C2310">
        <v>2362</v>
      </c>
      <c r="D2310" s="1">
        <v>45079</v>
      </c>
      <c r="E2310">
        <v>18000</v>
      </c>
      <c r="F2310">
        <v>7</v>
      </c>
      <c r="G2310">
        <v>14</v>
      </c>
      <c r="H2310">
        <v>62</v>
      </c>
      <c r="I2310" t="str">
        <f>_xlfn.XLOOKUP(ohrm_timesheet_item[[#This Row],[employee_id]],hs_hr_employee[emp_number],hs_hr_employee[Employee Name],"NF",0,1)</f>
        <v>Amol Jalda</v>
      </c>
      <c r="J2310" t="str">
        <f>_xlfn.XLOOKUP(ohrm_timesheet_item[[#This Row],[project_id]],ohrm_project[project_id],ohrm_project[name],"NF",0,1)</f>
        <v>C230101-P1 [AIR INDIA-P4W-IMPL]</v>
      </c>
      <c r="K2310" t="str">
        <f>_xlfn.XLOOKUP(ohrm_timesheet_item[[#This Row],[activity_id]],ohrm_project_activity[activity_id],ohrm_project_activity[name],"NF",0,1)</f>
        <v>Development</v>
      </c>
      <c r="L2310" s="5">
        <f>ohrm_timesheet_item[[#This Row],[duration]]/60/60</f>
        <v>5</v>
      </c>
    </row>
    <row r="2311" spans="1:12" x14ac:dyDescent="0.3">
      <c r="A2311">
        <v>470</v>
      </c>
      <c r="C2311">
        <v>2363</v>
      </c>
      <c r="D2311" s="1">
        <v>45075</v>
      </c>
      <c r="E2311">
        <v>7200</v>
      </c>
      <c r="F2311">
        <v>8</v>
      </c>
      <c r="G2311">
        <v>14</v>
      </c>
      <c r="H2311">
        <v>71</v>
      </c>
      <c r="I2311" t="str">
        <f>_xlfn.XLOOKUP(ohrm_timesheet_item[[#This Row],[employee_id]],hs_hr_employee[emp_number],hs_hr_employee[Employee Name],"NF",0,1)</f>
        <v>Amol Jalda</v>
      </c>
      <c r="J2311" t="str">
        <f>_xlfn.XLOOKUP(ohrm_timesheet_item[[#This Row],[project_id]],ohrm_project[project_id],ohrm_project[name],"NF",0,1)</f>
        <v>C230310-P2 [MAGE-P4W-SUPP] (10Mar23-09Mar24)</v>
      </c>
      <c r="K2311" t="str">
        <f>_xlfn.XLOOKUP(ohrm_timesheet_item[[#This Row],[activity_id]],ohrm_project_activity[activity_id],ohrm_project_activity[name],"NF",0,1)</f>
        <v>L1 Support</v>
      </c>
      <c r="L2311" s="5">
        <f>ohrm_timesheet_item[[#This Row],[duration]]/60/60</f>
        <v>2</v>
      </c>
    </row>
    <row r="2312" spans="1:12" x14ac:dyDescent="0.3">
      <c r="A2312">
        <v>470</v>
      </c>
      <c r="C2312">
        <v>2364</v>
      </c>
      <c r="D2312" s="1">
        <v>45076</v>
      </c>
      <c r="E2312">
        <v>7200</v>
      </c>
      <c r="F2312">
        <v>8</v>
      </c>
      <c r="G2312">
        <v>14</v>
      </c>
      <c r="H2312">
        <v>71</v>
      </c>
      <c r="I2312" t="str">
        <f>_xlfn.XLOOKUP(ohrm_timesheet_item[[#This Row],[employee_id]],hs_hr_employee[emp_number],hs_hr_employee[Employee Name],"NF",0,1)</f>
        <v>Amol Jalda</v>
      </c>
      <c r="J2312" t="str">
        <f>_xlfn.XLOOKUP(ohrm_timesheet_item[[#This Row],[project_id]],ohrm_project[project_id],ohrm_project[name],"NF",0,1)</f>
        <v>C230310-P2 [MAGE-P4W-SUPP] (10Mar23-09Mar24)</v>
      </c>
      <c r="K2312" t="str">
        <f>_xlfn.XLOOKUP(ohrm_timesheet_item[[#This Row],[activity_id]],ohrm_project_activity[activity_id],ohrm_project_activity[name],"NF",0,1)</f>
        <v>L1 Support</v>
      </c>
      <c r="L2312" s="5">
        <f>ohrm_timesheet_item[[#This Row],[duration]]/60/60</f>
        <v>2</v>
      </c>
    </row>
    <row r="2313" spans="1:12" x14ac:dyDescent="0.3">
      <c r="A2313">
        <v>470</v>
      </c>
      <c r="C2313">
        <v>2365</v>
      </c>
      <c r="D2313" s="1">
        <v>45077</v>
      </c>
      <c r="E2313">
        <v>7200</v>
      </c>
      <c r="F2313">
        <v>8</v>
      </c>
      <c r="G2313">
        <v>14</v>
      </c>
      <c r="H2313">
        <v>71</v>
      </c>
      <c r="I2313" t="str">
        <f>_xlfn.XLOOKUP(ohrm_timesheet_item[[#This Row],[employee_id]],hs_hr_employee[emp_number],hs_hr_employee[Employee Name],"NF",0,1)</f>
        <v>Amol Jalda</v>
      </c>
      <c r="J2313" t="str">
        <f>_xlfn.XLOOKUP(ohrm_timesheet_item[[#This Row],[project_id]],ohrm_project[project_id],ohrm_project[name],"NF",0,1)</f>
        <v>C230310-P2 [MAGE-P4W-SUPP] (10Mar23-09Mar24)</v>
      </c>
      <c r="K2313" t="str">
        <f>_xlfn.XLOOKUP(ohrm_timesheet_item[[#This Row],[activity_id]],ohrm_project_activity[activity_id],ohrm_project_activity[name],"NF",0,1)</f>
        <v>L1 Support</v>
      </c>
      <c r="L2313" s="5">
        <f>ohrm_timesheet_item[[#This Row],[duration]]/60/60</f>
        <v>2</v>
      </c>
    </row>
    <row r="2314" spans="1:12" x14ac:dyDescent="0.3">
      <c r="A2314">
        <v>470</v>
      </c>
      <c r="C2314">
        <v>2366</v>
      </c>
      <c r="D2314" s="1">
        <v>45078</v>
      </c>
      <c r="E2314">
        <v>7200</v>
      </c>
      <c r="F2314">
        <v>8</v>
      </c>
      <c r="G2314">
        <v>14</v>
      </c>
      <c r="H2314">
        <v>71</v>
      </c>
      <c r="I2314" t="str">
        <f>_xlfn.XLOOKUP(ohrm_timesheet_item[[#This Row],[employee_id]],hs_hr_employee[emp_number],hs_hr_employee[Employee Name],"NF",0,1)</f>
        <v>Amol Jalda</v>
      </c>
      <c r="J2314" t="str">
        <f>_xlfn.XLOOKUP(ohrm_timesheet_item[[#This Row],[project_id]],ohrm_project[project_id],ohrm_project[name],"NF",0,1)</f>
        <v>C230310-P2 [MAGE-P4W-SUPP] (10Mar23-09Mar24)</v>
      </c>
      <c r="K2314" t="str">
        <f>_xlfn.XLOOKUP(ohrm_timesheet_item[[#This Row],[activity_id]],ohrm_project_activity[activity_id],ohrm_project_activity[name],"NF",0,1)</f>
        <v>L1 Support</v>
      </c>
      <c r="L2314" s="5">
        <f>ohrm_timesheet_item[[#This Row],[duration]]/60/60</f>
        <v>2</v>
      </c>
    </row>
    <row r="2315" spans="1:12" x14ac:dyDescent="0.3">
      <c r="A2315">
        <v>470</v>
      </c>
      <c r="C2315">
        <v>2367</v>
      </c>
      <c r="D2315" s="1">
        <v>45079</v>
      </c>
      <c r="E2315">
        <v>7200</v>
      </c>
      <c r="F2315">
        <v>8</v>
      </c>
      <c r="G2315">
        <v>14</v>
      </c>
      <c r="H2315">
        <v>71</v>
      </c>
      <c r="I2315" t="str">
        <f>_xlfn.XLOOKUP(ohrm_timesheet_item[[#This Row],[employee_id]],hs_hr_employee[emp_number],hs_hr_employee[Employee Name],"NF",0,1)</f>
        <v>Amol Jalda</v>
      </c>
      <c r="J2315" t="str">
        <f>_xlfn.XLOOKUP(ohrm_timesheet_item[[#This Row],[project_id]],ohrm_project[project_id],ohrm_project[name],"NF",0,1)</f>
        <v>C230310-P2 [MAGE-P4W-SUPP] (10Mar23-09Mar24)</v>
      </c>
      <c r="K2315" t="str">
        <f>_xlfn.XLOOKUP(ohrm_timesheet_item[[#This Row],[activity_id]],ohrm_project_activity[activity_id],ohrm_project_activity[name],"NF",0,1)</f>
        <v>L1 Support</v>
      </c>
      <c r="L2315" s="5">
        <f>ohrm_timesheet_item[[#This Row],[duration]]/60/60</f>
        <v>2</v>
      </c>
    </row>
    <row r="2316" spans="1:12" x14ac:dyDescent="0.3">
      <c r="A2316">
        <v>470</v>
      </c>
      <c r="C2316">
        <v>2368</v>
      </c>
      <c r="D2316" s="1">
        <v>45080</v>
      </c>
      <c r="E2316">
        <v>0</v>
      </c>
      <c r="F2316">
        <v>8</v>
      </c>
      <c r="G2316">
        <v>14</v>
      </c>
      <c r="H2316">
        <v>71</v>
      </c>
      <c r="I2316" t="str">
        <f>_xlfn.XLOOKUP(ohrm_timesheet_item[[#This Row],[employee_id]],hs_hr_employee[emp_number],hs_hr_employee[Employee Name],"NF",0,1)</f>
        <v>Amol Jalda</v>
      </c>
      <c r="J2316" t="str">
        <f>_xlfn.XLOOKUP(ohrm_timesheet_item[[#This Row],[project_id]],ohrm_project[project_id],ohrm_project[name],"NF",0,1)</f>
        <v>C230310-P2 [MAGE-P4W-SUPP] (10Mar23-09Mar24)</v>
      </c>
      <c r="K2316" t="str">
        <f>_xlfn.XLOOKUP(ohrm_timesheet_item[[#This Row],[activity_id]],ohrm_project_activity[activity_id],ohrm_project_activity[name],"NF",0,1)</f>
        <v>L1 Support</v>
      </c>
      <c r="L2316" s="5">
        <f>ohrm_timesheet_item[[#This Row],[duration]]/60/60</f>
        <v>0</v>
      </c>
    </row>
    <row r="2317" spans="1:12" x14ac:dyDescent="0.3">
      <c r="A2317">
        <v>470</v>
      </c>
      <c r="C2317">
        <v>2369</v>
      </c>
      <c r="D2317" s="1">
        <v>45081</v>
      </c>
      <c r="E2317">
        <v>0</v>
      </c>
      <c r="F2317">
        <v>8</v>
      </c>
      <c r="G2317">
        <v>14</v>
      </c>
      <c r="H2317">
        <v>71</v>
      </c>
      <c r="I2317" t="str">
        <f>_xlfn.XLOOKUP(ohrm_timesheet_item[[#This Row],[employee_id]],hs_hr_employee[emp_number],hs_hr_employee[Employee Name],"NF",0,1)</f>
        <v>Amol Jalda</v>
      </c>
      <c r="J2317" t="str">
        <f>_xlfn.XLOOKUP(ohrm_timesheet_item[[#This Row],[project_id]],ohrm_project[project_id],ohrm_project[name],"NF",0,1)</f>
        <v>C230310-P2 [MAGE-P4W-SUPP] (10Mar23-09Mar24)</v>
      </c>
      <c r="K2317" t="str">
        <f>_xlfn.XLOOKUP(ohrm_timesheet_item[[#This Row],[activity_id]],ohrm_project_activity[activity_id],ohrm_project_activity[name],"NF",0,1)</f>
        <v>L1 Support</v>
      </c>
      <c r="L2317" s="5">
        <f>ohrm_timesheet_item[[#This Row],[duration]]/60/60</f>
        <v>0</v>
      </c>
    </row>
    <row r="2318" spans="1:12" x14ac:dyDescent="0.3">
      <c r="A2318">
        <v>470</v>
      </c>
      <c r="C2318">
        <v>2370</v>
      </c>
      <c r="D2318" s="1">
        <v>45080</v>
      </c>
      <c r="E2318">
        <v>0</v>
      </c>
      <c r="F2318">
        <v>9</v>
      </c>
      <c r="G2318">
        <v>14</v>
      </c>
      <c r="H2318">
        <v>77</v>
      </c>
      <c r="I2318" t="str">
        <f>_xlfn.XLOOKUP(ohrm_timesheet_item[[#This Row],[employee_id]],hs_hr_employee[emp_number],hs_hr_employee[Employee Name],"NF",0,1)</f>
        <v>Amol Jalda</v>
      </c>
      <c r="J2318" t="str">
        <f>_xlfn.XLOOKUP(ohrm_timesheet_item[[#This Row],[project_id]],ohrm_project[project_id],ohrm_project[name],"NF",0,1)</f>
        <v>C230301-P1 [MHA-POC-ProjectOnline2019]</v>
      </c>
      <c r="K2318" t="str">
        <f>_xlfn.XLOOKUP(ohrm_timesheet_item[[#This Row],[activity_id]],ohrm_project_activity[activity_id],ohrm_project_activity[name],"NF",0,1)</f>
        <v>Value Add</v>
      </c>
      <c r="L2318" s="5">
        <f>ohrm_timesheet_item[[#This Row],[duration]]/60/60</f>
        <v>0</v>
      </c>
    </row>
    <row r="2319" spans="1:12" x14ac:dyDescent="0.3">
      <c r="A2319">
        <v>470</v>
      </c>
      <c r="C2319">
        <v>2371</v>
      </c>
      <c r="D2319" s="1">
        <v>45081</v>
      </c>
      <c r="E2319">
        <v>0</v>
      </c>
      <c r="F2319">
        <v>9</v>
      </c>
      <c r="G2319">
        <v>14</v>
      </c>
      <c r="H2319">
        <v>77</v>
      </c>
      <c r="I2319" t="str">
        <f>_xlfn.XLOOKUP(ohrm_timesheet_item[[#This Row],[employee_id]],hs_hr_employee[emp_number],hs_hr_employee[Employee Name],"NF",0,1)</f>
        <v>Amol Jalda</v>
      </c>
      <c r="J2319" t="str">
        <f>_xlfn.XLOOKUP(ohrm_timesheet_item[[#This Row],[project_id]],ohrm_project[project_id],ohrm_project[name],"NF",0,1)</f>
        <v>C230301-P1 [MHA-POC-ProjectOnline2019]</v>
      </c>
      <c r="K2319" t="str">
        <f>_xlfn.XLOOKUP(ohrm_timesheet_item[[#This Row],[activity_id]],ohrm_project_activity[activity_id],ohrm_project_activity[name],"NF",0,1)</f>
        <v>Value Add</v>
      </c>
      <c r="L2319" s="5">
        <f>ohrm_timesheet_item[[#This Row],[duration]]/60/60</f>
        <v>0</v>
      </c>
    </row>
    <row r="2320" spans="1:12" x14ac:dyDescent="0.3">
      <c r="A2320">
        <v>470</v>
      </c>
      <c r="C2320">
        <v>2372</v>
      </c>
      <c r="D2320" s="1">
        <v>45081</v>
      </c>
      <c r="E2320">
        <v>0</v>
      </c>
      <c r="F2320">
        <v>7</v>
      </c>
      <c r="G2320">
        <v>14</v>
      </c>
      <c r="H2320">
        <v>62</v>
      </c>
      <c r="I2320" t="str">
        <f>_xlfn.XLOOKUP(ohrm_timesheet_item[[#This Row],[employee_id]],hs_hr_employee[emp_number],hs_hr_employee[Employee Name],"NF",0,1)</f>
        <v>Amol Jalda</v>
      </c>
      <c r="J2320" t="str">
        <f>_xlfn.XLOOKUP(ohrm_timesheet_item[[#This Row],[project_id]],ohrm_project[project_id],ohrm_project[name],"NF",0,1)</f>
        <v>C230101-P1 [AIR INDIA-P4W-IMPL]</v>
      </c>
      <c r="K2320" t="str">
        <f>_xlfn.XLOOKUP(ohrm_timesheet_item[[#This Row],[activity_id]],ohrm_project_activity[activity_id],ohrm_project_activity[name],"NF",0,1)</f>
        <v>Development</v>
      </c>
      <c r="L2320" s="5">
        <f>ohrm_timesheet_item[[#This Row],[duration]]/60/60</f>
        <v>0</v>
      </c>
    </row>
    <row r="2321" spans="1:12" x14ac:dyDescent="0.3">
      <c r="A2321">
        <v>470</v>
      </c>
      <c r="C2321">
        <v>2373</v>
      </c>
      <c r="D2321" s="1">
        <v>45080</v>
      </c>
      <c r="E2321">
        <v>0</v>
      </c>
      <c r="F2321">
        <v>7</v>
      </c>
      <c r="G2321">
        <v>14</v>
      </c>
      <c r="H2321">
        <v>62</v>
      </c>
      <c r="I2321" t="str">
        <f>_xlfn.XLOOKUP(ohrm_timesheet_item[[#This Row],[employee_id]],hs_hr_employee[emp_number],hs_hr_employee[Employee Name],"NF",0,1)</f>
        <v>Amol Jalda</v>
      </c>
      <c r="J2321" t="str">
        <f>_xlfn.XLOOKUP(ohrm_timesheet_item[[#This Row],[project_id]],ohrm_project[project_id],ohrm_project[name],"NF",0,1)</f>
        <v>C230101-P1 [AIR INDIA-P4W-IMPL]</v>
      </c>
      <c r="K2321" t="str">
        <f>_xlfn.XLOOKUP(ohrm_timesheet_item[[#This Row],[activity_id]],ohrm_project_activity[activity_id],ohrm_project_activity[name],"NF",0,1)</f>
        <v>Development</v>
      </c>
      <c r="L2321" s="5">
        <f>ohrm_timesheet_item[[#This Row],[duration]]/60/60</f>
        <v>0</v>
      </c>
    </row>
    <row r="2322" spans="1:12" x14ac:dyDescent="0.3">
      <c r="A2322">
        <v>447</v>
      </c>
      <c r="C2322">
        <v>2374</v>
      </c>
      <c r="D2322" s="1">
        <v>45047</v>
      </c>
      <c r="E2322">
        <v>32400</v>
      </c>
      <c r="F2322">
        <v>2</v>
      </c>
      <c r="G2322">
        <v>7</v>
      </c>
      <c r="H2322">
        <v>58</v>
      </c>
      <c r="I2322" t="str">
        <f>_xlfn.XLOOKUP(ohrm_timesheet_item[[#This Row],[employee_id]],hs_hr_employee[emp_number],hs_hr_employee[Employee Name],"NF",0,1)</f>
        <v>Shekhar Sharma</v>
      </c>
      <c r="J2322" t="str">
        <f>_xlfn.XLOOKUP(ohrm_timesheet_item[[#This Row],[project_id]],ohrm_project[project_id],ohrm_project[name],"NF",0,1)</f>
        <v>Z210101-TEQMANTRA-ORG</v>
      </c>
      <c r="K2322" t="str">
        <f>_xlfn.XLOOKUP(ohrm_timesheet_item[[#This Row],[activity_id]],ohrm_project_activity[activity_id],ohrm_project_activity[name],"NF",0,1)</f>
        <v>Staff Augmentation</v>
      </c>
      <c r="L2322" s="5">
        <f>ohrm_timesheet_item[[#This Row],[duration]]/60/60</f>
        <v>9</v>
      </c>
    </row>
    <row r="2323" spans="1:12" x14ac:dyDescent="0.3">
      <c r="A2323">
        <v>447</v>
      </c>
      <c r="C2323">
        <v>2375</v>
      </c>
      <c r="D2323" s="1">
        <v>45048</v>
      </c>
      <c r="E2323">
        <v>32400</v>
      </c>
      <c r="F2323">
        <v>2</v>
      </c>
      <c r="G2323">
        <v>7</v>
      </c>
      <c r="H2323">
        <v>58</v>
      </c>
      <c r="I2323" t="str">
        <f>_xlfn.XLOOKUP(ohrm_timesheet_item[[#This Row],[employee_id]],hs_hr_employee[emp_number],hs_hr_employee[Employee Name],"NF",0,1)</f>
        <v>Shekhar Sharma</v>
      </c>
      <c r="J2323" t="str">
        <f>_xlfn.XLOOKUP(ohrm_timesheet_item[[#This Row],[project_id]],ohrm_project[project_id],ohrm_project[name],"NF",0,1)</f>
        <v>Z210101-TEQMANTRA-ORG</v>
      </c>
      <c r="K2323" t="str">
        <f>_xlfn.XLOOKUP(ohrm_timesheet_item[[#This Row],[activity_id]],ohrm_project_activity[activity_id],ohrm_project_activity[name],"NF",0,1)</f>
        <v>Staff Augmentation</v>
      </c>
      <c r="L2323" s="5">
        <f>ohrm_timesheet_item[[#This Row],[duration]]/60/60</f>
        <v>9</v>
      </c>
    </row>
    <row r="2324" spans="1:12" x14ac:dyDescent="0.3">
      <c r="A2324">
        <v>447</v>
      </c>
      <c r="C2324">
        <v>2376</v>
      </c>
      <c r="D2324" s="1">
        <v>45049</v>
      </c>
      <c r="E2324">
        <v>32400</v>
      </c>
      <c r="F2324">
        <v>2</v>
      </c>
      <c r="G2324">
        <v>7</v>
      </c>
      <c r="H2324">
        <v>58</v>
      </c>
      <c r="I2324" t="str">
        <f>_xlfn.XLOOKUP(ohrm_timesheet_item[[#This Row],[employee_id]],hs_hr_employee[emp_number],hs_hr_employee[Employee Name],"NF",0,1)</f>
        <v>Shekhar Sharma</v>
      </c>
      <c r="J2324" t="str">
        <f>_xlfn.XLOOKUP(ohrm_timesheet_item[[#This Row],[project_id]],ohrm_project[project_id],ohrm_project[name],"NF",0,1)</f>
        <v>Z210101-TEQMANTRA-ORG</v>
      </c>
      <c r="K2324" t="str">
        <f>_xlfn.XLOOKUP(ohrm_timesheet_item[[#This Row],[activity_id]],ohrm_project_activity[activity_id],ohrm_project_activity[name],"NF",0,1)</f>
        <v>Staff Augmentation</v>
      </c>
      <c r="L2324" s="5">
        <f>ohrm_timesheet_item[[#This Row],[duration]]/60/60</f>
        <v>9</v>
      </c>
    </row>
    <row r="2325" spans="1:12" x14ac:dyDescent="0.3">
      <c r="A2325">
        <v>447</v>
      </c>
      <c r="C2325">
        <v>2377</v>
      </c>
      <c r="D2325" s="1">
        <v>45050</v>
      </c>
      <c r="E2325">
        <v>32400</v>
      </c>
      <c r="F2325">
        <v>2</v>
      </c>
      <c r="G2325">
        <v>7</v>
      </c>
      <c r="H2325">
        <v>58</v>
      </c>
      <c r="I2325" t="str">
        <f>_xlfn.XLOOKUP(ohrm_timesheet_item[[#This Row],[employee_id]],hs_hr_employee[emp_number],hs_hr_employee[Employee Name],"NF",0,1)</f>
        <v>Shekhar Sharma</v>
      </c>
      <c r="J2325" t="str">
        <f>_xlfn.XLOOKUP(ohrm_timesheet_item[[#This Row],[project_id]],ohrm_project[project_id],ohrm_project[name],"NF",0,1)</f>
        <v>Z210101-TEQMANTRA-ORG</v>
      </c>
      <c r="K2325" t="str">
        <f>_xlfn.XLOOKUP(ohrm_timesheet_item[[#This Row],[activity_id]],ohrm_project_activity[activity_id],ohrm_project_activity[name],"NF",0,1)</f>
        <v>Staff Augmentation</v>
      </c>
      <c r="L2325" s="5">
        <f>ohrm_timesheet_item[[#This Row],[duration]]/60/60</f>
        <v>9</v>
      </c>
    </row>
    <row r="2326" spans="1:12" x14ac:dyDescent="0.3">
      <c r="A2326">
        <v>447</v>
      </c>
      <c r="C2326">
        <v>2378</v>
      </c>
      <c r="D2326" s="1">
        <v>45051</v>
      </c>
      <c r="E2326">
        <v>32400</v>
      </c>
      <c r="F2326">
        <v>2</v>
      </c>
      <c r="G2326">
        <v>7</v>
      </c>
      <c r="H2326">
        <v>58</v>
      </c>
      <c r="I2326" t="str">
        <f>_xlfn.XLOOKUP(ohrm_timesheet_item[[#This Row],[employee_id]],hs_hr_employee[emp_number],hs_hr_employee[Employee Name],"NF",0,1)</f>
        <v>Shekhar Sharma</v>
      </c>
      <c r="J2326" t="str">
        <f>_xlfn.XLOOKUP(ohrm_timesheet_item[[#This Row],[project_id]],ohrm_project[project_id],ohrm_project[name],"NF",0,1)</f>
        <v>Z210101-TEQMANTRA-ORG</v>
      </c>
      <c r="K2326" t="str">
        <f>_xlfn.XLOOKUP(ohrm_timesheet_item[[#This Row],[activity_id]],ohrm_project_activity[activity_id],ohrm_project_activity[name],"NF",0,1)</f>
        <v>Staff Augmentation</v>
      </c>
      <c r="L2326" s="5">
        <f>ohrm_timesheet_item[[#This Row],[duration]]/60/60</f>
        <v>9</v>
      </c>
    </row>
    <row r="2327" spans="1:12" x14ac:dyDescent="0.3">
      <c r="A2327">
        <v>447</v>
      </c>
      <c r="C2327">
        <v>2379</v>
      </c>
      <c r="D2327" s="1">
        <v>45052</v>
      </c>
      <c r="E2327">
        <v>0</v>
      </c>
      <c r="F2327">
        <v>2</v>
      </c>
      <c r="G2327">
        <v>7</v>
      </c>
      <c r="H2327">
        <v>58</v>
      </c>
      <c r="I2327" t="str">
        <f>_xlfn.XLOOKUP(ohrm_timesheet_item[[#This Row],[employee_id]],hs_hr_employee[emp_number],hs_hr_employee[Employee Name],"NF",0,1)</f>
        <v>Shekhar Sharma</v>
      </c>
      <c r="J2327" t="str">
        <f>_xlfn.XLOOKUP(ohrm_timesheet_item[[#This Row],[project_id]],ohrm_project[project_id],ohrm_project[name],"NF",0,1)</f>
        <v>Z210101-TEQMANTRA-ORG</v>
      </c>
      <c r="K2327" t="str">
        <f>_xlfn.XLOOKUP(ohrm_timesheet_item[[#This Row],[activity_id]],ohrm_project_activity[activity_id],ohrm_project_activity[name],"NF",0,1)</f>
        <v>Staff Augmentation</v>
      </c>
      <c r="L2327" s="5">
        <f>ohrm_timesheet_item[[#This Row],[duration]]/60/60</f>
        <v>0</v>
      </c>
    </row>
    <row r="2328" spans="1:12" x14ac:dyDescent="0.3">
      <c r="A2328">
        <v>451</v>
      </c>
      <c r="B2328" t="s">
        <v>1030</v>
      </c>
      <c r="C2328">
        <v>2380</v>
      </c>
      <c r="D2328" s="1">
        <v>45054</v>
      </c>
      <c r="E2328">
        <v>32400</v>
      </c>
      <c r="F2328">
        <v>7</v>
      </c>
      <c r="G2328">
        <v>7</v>
      </c>
      <c r="H2328">
        <v>62</v>
      </c>
      <c r="I2328" t="str">
        <f>_xlfn.XLOOKUP(ohrm_timesheet_item[[#This Row],[employee_id]],hs_hr_employee[emp_number],hs_hr_employee[Employee Name],"NF",0,1)</f>
        <v>Shekhar Sharma</v>
      </c>
      <c r="J2328" t="str">
        <f>_xlfn.XLOOKUP(ohrm_timesheet_item[[#This Row],[project_id]],ohrm_project[project_id],ohrm_project[name],"NF",0,1)</f>
        <v>C230101-P1 [AIR INDIA-P4W-IMPL]</v>
      </c>
      <c r="K2328" t="str">
        <f>_xlfn.XLOOKUP(ohrm_timesheet_item[[#This Row],[activity_id]],ohrm_project_activity[activity_id],ohrm_project_activity[name],"NF",0,1)</f>
        <v>Development</v>
      </c>
      <c r="L2328" s="5">
        <f>ohrm_timesheet_item[[#This Row],[duration]]/60/60</f>
        <v>9</v>
      </c>
    </row>
    <row r="2329" spans="1:12" x14ac:dyDescent="0.3">
      <c r="A2329">
        <v>451</v>
      </c>
      <c r="C2329">
        <v>2381</v>
      </c>
      <c r="D2329" s="1">
        <v>45055</v>
      </c>
      <c r="E2329">
        <v>32400</v>
      </c>
      <c r="F2329">
        <v>7</v>
      </c>
      <c r="G2329">
        <v>7</v>
      </c>
      <c r="H2329">
        <v>62</v>
      </c>
      <c r="I2329" t="str">
        <f>_xlfn.XLOOKUP(ohrm_timesheet_item[[#This Row],[employee_id]],hs_hr_employee[emp_number],hs_hr_employee[Employee Name],"NF",0,1)</f>
        <v>Shekhar Sharma</v>
      </c>
      <c r="J2329" t="str">
        <f>_xlfn.XLOOKUP(ohrm_timesheet_item[[#This Row],[project_id]],ohrm_project[project_id],ohrm_project[name],"NF",0,1)</f>
        <v>C230101-P1 [AIR INDIA-P4W-IMPL]</v>
      </c>
      <c r="K2329" t="str">
        <f>_xlfn.XLOOKUP(ohrm_timesheet_item[[#This Row],[activity_id]],ohrm_project_activity[activity_id],ohrm_project_activity[name],"NF",0,1)</f>
        <v>Development</v>
      </c>
      <c r="L2329" s="5">
        <f>ohrm_timesheet_item[[#This Row],[duration]]/60/60</f>
        <v>9</v>
      </c>
    </row>
    <row r="2330" spans="1:12" x14ac:dyDescent="0.3">
      <c r="A2330">
        <v>451</v>
      </c>
      <c r="C2330">
        <v>2382</v>
      </c>
      <c r="D2330" s="1">
        <v>45056</v>
      </c>
      <c r="E2330">
        <v>32400</v>
      </c>
      <c r="F2330">
        <v>7</v>
      </c>
      <c r="G2330">
        <v>7</v>
      </c>
      <c r="H2330">
        <v>62</v>
      </c>
      <c r="I2330" t="str">
        <f>_xlfn.XLOOKUP(ohrm_timesheet_item[[#This Row],[employee_id]],hs_hr_employee[emp_number],hs_hr_employee[Employee Name],"NF",0,1)</f>
        <v>Shekhar Sharma</v>
      </c>
      <c r="J2330" t="str">
        <f>_xlfn.XLOOKUP(ohrm_timesheet_item[[#This Row],[project_id]],ohrm_project[project_id],ohrm_project[name],"NF",0,1)</f>
        <v>C230101-P1 [AIR INDIA-P4W-IMPL]</v>
      </c>
      <c r="K2330" t="str">
        <f>_xlfn.XLOOKUP(ohrm_timesheet_item[[#This Row],[activity_id]],ohrm_project_activity[activity_id],ohrm_project_activity[name],"NF",0,1)</f>
        <v>Development</v>
      </c>
      <c r="L2330" s="5">
        <f>ohrm_timesheet_item[[#This Row],[duration]]/60/60</f>
        <v>9</v>
      </c>
    </row>
    <row r="2331" spans="1:12" x14ac:dyDescent="0.3">
      <c r="A2331">
        <v>451</v>
      </c>
      <c r="C2331">
        <v>2383</v>
      </c>
      <c r="D2331" s="1">
        <v>45057</v>
      </c>
      <c r="E2331">
        <v>32400</v>
      </c>
      <c r="F2331">
        <v>7</v>
      </c>
      <c r="G2331">
        <v>7</v>
      </c>
      <c r="H2331">
        <v>62</v>
      </c>
      <c r="I2331" t="str">
        <f>_xlfn.XLOOKUP(ohrm_timesheet_item[[#This Row],[employee_id]],hs_hr_employee[emp_number],hs_hr_employee[Employee Name],"NF",0,1)</f>
        <v>Shekhar Sharma</v>
      </c>
      <c r="J2331" t="str">
        <f>_xlfn.XLOOKUP(ohrm_timesheet_item[[#This Row],[project_id]],ohrm_project[project_id],ohrm_project[name],"NF",0,1)</f>
        <v>C230101-P1 [AIR INDIA-P4W-IMPL]</v>
      </c>
      <c r="K2331" t="str">
        <f>_xlfn.XLOOKUP(ohrm_timesheet_item[[#This Row],[activity_id]],ohrm_project_activity[activity_id],ohrm_project_activity[name],"NF",0,1)</f>
        <v>Development</v>
      </c>
      <c r="L2331" s="5">
        <f>ohrm_timesheet_item[[#This Row],[duration]]/60/60</f>
        <v>9</v>
      </c>
    </row>
    <row r="2332" spans="1:12" x14ac:dyDescent="0.3">
      <c r="A2332">
        <v>451</v>
      </c>
      <c r="C2332">
        <v>2384</v>
      </c>
      <c r="D2332" s="1">
        <v>45058</v>
      </c>
      <c r="E2332">
        <v>32400</v>
      </c>
      <c r="F2332">
        <v>7</v>
      </c>
      <c r="G2332">
        <v>7</v>
      </c>
      <c r="H2332">
        <v>62</v>
      </c>
      <c r="I2332" t="str">
        <f>_xlfn.XLOOKUP(ohrm_timesheet_item[[#This Row],[employee_id]],hs_hr_employee[emp_number],hs_hr_employee[Employee Name],"NF",0,1)</f>
        <v>Shekhar Sharma</v>
      </c>
      <c r="J2332" t="str">
        <f>_xlfn.XLOOKUP(ohrm_timesheet_item[[#This Row],[project_id]],ohrm_project[project_id],ohrm_project[name],"NF",0,1)</f>
        <v>C230101-P1 [AIR INDIA-P4W-IMPL]</v>
      </c>
      <c r="K2332" t="str">
        <f>_xlfn.XLOOKUP(ohrm_timesheet_item[[#This Row],[activity_id]],ohrm_project_activity[activity_id],ohrm_project_activity[name],"NF",0,1)</f>
        <v>Development</v>
      </c>
      <c r="L2332" s="5">
        <f>ohrm_timesheet_item[[#This Row],[duration]]/60/60</f>
        <v>9</v>
      </c>
    </row>
    <row r="2333" spans="1:12" x14ac:dyDescent="0.3">
      <c r="A2333">
        <v>454</v>
      </c>
      <c r="B2333" t="s">
        <v>1031</v>
      </c>
      <c r="C2333">
        <v>2385</v>
      </c>
      <c r="D2333" s="1">
        <v>45061</v>
      </c>
      <c r="E2333">
        <v>32400</v>
      </c>
      <c r="F2333">
        <v>9</v>
      </c>
      <c r="G2333">
        <v>7</v>
      </c>
      <c r="H2333">
        <v>81</v>
      </c>
      <c r="I2333" t="str">
        <f>_xlfn.XLOOKUP(ohrm_timesheet_item[[#This Row],[employee_id]],hs_hr_employee[emp_number],hs_hr_employee[Employee Name],"NF",0,1)</f>
        <v>Shekhar Sharma</v>
      </c>
      <c r="J2333" t="str">
        <f>_xlfn.XLOOKUP(ohrm_timesheet_item[[#This Row],[project_id]],ohrm_project[project_id],ohrm_project[name],"NF",0,1)</f>
        <v>C230301-P1 [MHA-POC-ProjectOnline2019]</v>
      </c>
      <c r="K2333" t="str">
        <f>_xlfn.XLOOKUP(ohrm_timesheet_item[[#This Row],[activity_id]],ohrm_project_activity[activity_id],ohrm_project_activity[name],"NF",0,1)</f>
        <v>Implementation</v>
      </c>
      <c r="L2333" s="5">
        <f>ohrm_timesheet_item[[#This Row],[duration]]/60/60</f>
        <v>9</v>
      </c>
    </row>
    <row r="2334" spans="1:12" x14ac:dyDescent="0.3">
      <c r="A2334">
        <v>454</v>
      </c>
      <c r="C2334">
        <v>2386</v>
      </c>
      <c r="D2334" s="1">
        <v>45062</v>
      </c>
      <c r="E2334">
        <v>32400</v>
      </c>
      <c r="F2334">
        <v>9</v>
      </c>
      <c r="G2334">
        <v>7</v>
      </c>
      <c r="H2334">
        <v>81</v>
      </c>
      <c r="I2334" t="str">
        <f>_xlfn.XLOOKUP(ohrm_timesheet_item[[#This Row],[employee_id]],hs_hr_employee[emp_number],hs_hr_employee[Employee Name],"NF",0,1)</f>
        <v>Shekhar Sharma</v>
      </c>
      <c r="J2334" t="str">
        <f>_xlfn.XLOOKUP(ohrm_timesheet_item[[#This Row],[project_id]],ohrm_project[project_id],ohrm_project[name],"NF",0,1)</f>
        <v>C230301-P1 [MHA-POC-ProjectOnline2019]</v>
      </c>
      <c r="K2334" t="str">
        <f>_xlfn.XLOOKUP(ohrm_timesheet_item[[#This Row],[activity_id]],ohrm_project_activity[activity_id],ohrm_project_activity[name],"NF",0,1)</f>
        <v>Implementation</v>
      </c>
      <c r="L2334" s="5">
        <f>ohrm_timesheet_item[[#This Row],[duration]]/60/60</f>
        <v>9</v>
      </c>
    </row>
    <row r="2335" spans="1:12" x14ac:dyDescent="0.3">
      <c r="A2335">
        <v>454</v>
      </c>
      <c r="C2335">
        <v>2387</v>
      </c>
      <c r="D2335" s="1">
        <v>45063</v>
      </c>
      <c r="E2335">
        <v>32400</v>
      </c>
      <c r="F2335">
        <v>9</v>
      </c>
      <c r="G2335">
        <v>7</v>
      </c>
      <c r="H2335">
        <v>81</v>
      </c>
      <c r="I2335" t="str">
        <f>_xlfn.XLOOKUP(ohrm_timesheet_item[[#This Row],[employee_id]],hs_hr_employee[emp_number],hs_hr_employee[Employee Name],"NF",0,1)</f>
        <v>Shekhar Sharma</v>
      </c>
      <c r="J2335" t="str">
        <f>_xlfn.XLOOKUP(ohrm_timesheet_item[[#This Row],[project_id]],ohrm_project[project_id],ohrm_project[name],"NF",0,1)</f>
        <v>C230301-P1 [MHA-POC-ProjectOnline2019]</v>
      </c>
      <c r="K2335" t="str">
        <f>_xlfn.XLOOKUP(ohrm_timesheet_item[[#This Row],[activity_id]],ohrm_project_activity[activity_id],ohrm_project_activity[name],"NF",0,1)</f>
        <v>Implementation</v>
      </c>
      <c r="L2335" s="5">
        <f>ohrm_timesheet_item[[#This Row],[duration]]/60/60</f>
        <v>9</v>
      </c>
    </row>
    <row r="2336" spans="1:12" x14ac:dyDescent="0.3">
      <c r="A2336">
        <v>454</v>
      </c>
      <c r="C2336">
        <v>2388</v>
      </c>
      <c r="D2336" s="1">
        <v>45064</v>
      </c>
      <c r="E2336">
        <v>32400</v>
      </c>
      <c r="F2336">
        <v>9</v>
      </c>
      <c r="G2336">
        <v>7</v>
      </c>
      <c r="H2336">
        <v>81</v>
      </c>
      <c r="I2336" t="str">
        <f>_xlfn.XLOOKUP(ohrm_timesheet_item[[#This Row],[employee_id]],hs_hr_employee[emp_number],hs_hr_employee[Employee Name],"NF",0,1)</f>
        <v>Shekhar Sharma</v>
      </c>
      <c r="J2336" t="str">
        <f>_xlfn.XLOOKUP(ohrm_timesheet_item[[#This Row],[project_id]],ohrm_project[project_id],ohrm_project[name],"NF",0,1)</f>
        <v>C230301-P1 [MHA-POC-ProjectOnline2019]</v>
      </c>
      <c r="K2336" t="str">
        <f>_xlfn.XLOOKUP(ohrm_timesheet_item[[#This Row],[activity_id]],ohrm_project_activity[activity_id],ohrm_project_activity[name],"NF",0,1)</f>
        <v>Implementation</v>
      </c>
      <c r="L2336" s="5">
        <f>ohrm_timesheet_item[[#This Row],[duration]]/60/60</f>
        <v>9</v>
      </c>
    </row>
    <row r="2337" spans="1:12" x14ac:dyDescent="0.3">
      <c r="A2337">
        <v>454</v>
      </c>
      <c r="C2337">
        <v>2389</v>
      </c>
      <c r="D2337" s="1">
        <v>45065</v>
      </c>
      <c r="E2337">
        <v>32400</v>
      </c>
      <c r="F2337">
        <v>9</v>
      </c>
      <c r="G2337">
        <v>7</v>
      </c>
      <c r="H2337">
        <v>81</v>
      </c>
      <c r="I2337" t="str">
        <f>_xlfn.XLOOKUP(ohrm_timesheet_item[[#This Row],[employee_id]],hs_hr_employee[emp_number],hs_hr_employee[Employee Name],"NF",0,1)</f>
        <v>Shekhar Sharma</v>
      </c>
      <c r="J2337" t="str">
        <f>_xlfn.XLOOKUP(ohrm_timesheet_item[[#This Row],[project_id]],ohrm_project[project_id],ohrm_project[name],"NF",0,1)</f>
        <v>C230301-P1 [MHA-POC-ProjectOnline2019]</v>
      </c>
      <c r="K2337" t="str">
        <f>_xlfn.XLOOKUP(ohrm_timesheet_item[[#This Row],[activity_id]],ohrm_project_activity[activity_id],ohrm_project_activity[name],"NF",0,1)</f>
        <v>Implementation</v>
      </c>
      <c r="L2337" s="5">
        <f>ohrm_timesheet_item[[#This Row],[duration]]/60/60</f>
        <v>9</v>
      </c>
    </row>
    <row r="2338" spans="1:12" x14ac:dyDescent="0.3">
      <c r="A2338">
        <v>475</v>
      </c>
      <c r="B2338" t="s">
        <v>1032</v>
      </c>
      <c r="C2338">
        <v>2390</v>
      </c>
      <c r="D2338" s="1">
        <v>45068</v>
      </c>
      <c r="E2338">
        <v>32400</v>
      </c>
      <c r="F2338">
        <v>2</v>
      </c>
      <c r="G2338">
        <v>7</v>
      </c>
      <c r="H2338">
        <v>9</v>
      </c>
      <c r="I2338" t="str">
        <f>_xlfn.XLOOKUP(ohrm_timesheet_item[[#This Row],[employee_id]],hs_hr_employee[emp_number],hs_hr_employee[Employee Name],"NF",0,1)</f>
        <v>Shekhar Sharma</v>
      </c>
      <c r="J2338" t="str">
        <f>_xlfn.XLOOKUP(ohrm_timesheet_item[[#This Row],[project_id]],ohrm_project[project_id],ohrm_project[name],"NF",0,1)</f>
        <v>Z210101-TEQMANTRA-ORG</v>
      </c>
      <c r="K2338" t="str">
        <f>_xlfn.XLOOKUP(ohrm_timesheet_item[[#This Row],[activity_id]],ohrm_project_activity[activity_id],ohrm_project_activity[name],"NF",0,1)</f>
        <v>Continuous Improvement</v>
      </c>
      <c r="L2338" s="5">
        <f>ohrm_timesheet_item[[#This Row],[duration]]/60/60</f>
        <v>9</v>
      </c>
    </row>
    <row r="2339" spans="1:12" x14ac:dyDescent="0.3">
      <c r="A2339">
        <v>475</v>
      </c>
      <c r="C2339">
        <v>2391</v>
      </c>
      <c r="D2339" s="1">
        <v>45069</v>
      </c>
      <c r="E2339">
        <v>32400</v>
      </c>
      <c r="F2339">
        <v>2</v>
      </c>
      <c r="G2339">
        <v>7</v>
      </c>
      <c r="H2339">
        <v>9</v>
      </c>
      <c r="I2339" t="str">
        <f>_xlfn.XLOOKUP(ohrm_timesheet_item[[#This Row],[employee_id]],hs_hr_employee[emp_number],hs_hr_employee[Employee Name],"NF",0,1)</f>
        <v>Shekhar Sharma</v>
      </c>
      <c r="J2339" t="str">
        <f>_xlfn.XLOOKUP(ohrm_timesheet_item[[#This Row],[project_id]],ohrm_project[project_id],ohrm_project[name],"NF",0,1)</f>
        <v>Z210101-TEQMANTRA-ORG</v>
      </c>
      <c r="K2339" t="str">
        <f>_xlfn.XLOOKUP(ohrm_timesheet_item[[#This Row],[activity_id]],ohrm_project_activity[activity_id],ohrm_project_activity[name],"NF",0,1)</f>
        <v>Continuous Improvement</v>
      </c>
      <c r="L2339" s="5">
        <f>ohrm_timesheet_item[[#This Row],[duration]]/60/60</f>
        <v>9</v>
      </c>
    </row>
    <row r="2340" spans="1:12" x14ac:dyDescent="0.3">
      <c r="A2340">
        <v>475</v>
      </c>
      <c r="C2340">
        <v>2392</v>
      </c>
      <c r="D2340" s="1">
        <v>45070</v>
      </c>
      <c r="E2340">
        <v>32400</v>
      </c>
      <c r="F2340">
        <v>2</v>
      </c>
      <c r="G2340">
        <v>7</v>
      </c>
      <c r="H2340">
        <v>9</v>
      </c>
      <c r="I2340" t="str">
        <f>_xlfn.XLOOKUP(ohrm_timesheet_item[[#This Row],[employee_id]],hs_hr_employee[emp_number],hs_hr_employee[Employee Name],"NF",0,1)</f>
        <v>Shekhar Sharma</v>
      </c>
      <c r="J2340" t="str">
        <f>_xlfn.XLOOKUP(ohrm_timesheet_item[[#This Row],[project_id]],ohrm_project[project_id],ohrm_project[name],"NF",0,1)</f>
        <v>Z210101-TEQMANTRA-ORG</v>
      </c>
      <c r="K2340" t="str">
        <f>_xlfn.XLOOKUP(ohrm_timesheet_item[[#This Row],[activity_id]],ohrm_project_activity[activity_id],ohrm_project_activity[name],"NF",0,1)</f>
        <v>Continuous Improvement</v>
      </c>
      <c r="L2340" s="5">
        <f>ohrm_timesheet_item[[#This Row],[duration]]/60/60</f>
        <v>9</v>
      </c>
    </row>
    <row r="2341" spans="1:12" x14ac:dyDescent="0.3">
      <c r="A2341">
        <v>475</v>
      </c>
      <c r="C2341">
        <v>2393</v>
      </c>
      <c r="D2341" s="1">
        <v>45071</v>
      </c>
      <c r="E2341">
        <v>32400</v>
      </c>
      <c r="F2341">
        <v>2</v>
      </c>
      <c r="G2341">
        <v>7</v>
      </c>
      <c r="H2341">
        <v>9</v>
      </c>
      <c r="I2341" t="str">
        <f>_xlfn.XLOOKUP(ohrm_timesheet_item[[#This Row],[employee_id]],hs_hr_employee[emp_number],hs_hr_employee[Employee Name],"NF",0,1)</f>
        <v>Shekhar Sharma</v>
      </c>
      <c r="J2341" t="str">
        <f>_xlfn.XLOOKUP(ohrm_timesheet_item[[#This Row],[project_id]],ohrm_project[project_id],ohrm_project[name],"NF",0,1)</f>
        <v>Z210101-TEQMANTRA-ORG</v>
      </c>
      <c r="K2341" t="str">
        <f>_xlfn.XLOOKUP(ohrm_timesheet_item[[#This Row],[activity_id]],ohrm_project_activity[activity_id],ohrm_project_activity[name],"NF",0,1)</f>
        <v>Continuous Improvement</v>
      </c>
      <c r="L2341" s="5">
        <f>ohrm_timesheet_item[[#This Row],[duration]]/60/60</f>
        <v>9</v>
      </c>
    </row>
    <row r="2342" spans="1:12" x14ac:dyDescent="0.3">
      <c r="A2342">
        <v>475</v>
      </c>
      <c r="C2342">
        <v>2394</v>
      </c>
      <c r="D2342" s="1">
        <v>45072</v>
      </c>
      <c r="E2342">
        <v>32400</v>
      </c>
      <c r="F2342">
        <v>2</v>
      </c>
      <c r="G2342">
        <v>7</v>
      </c>
      <c r="H2342">
        <v>9</v>
      </c>
      <c r="I2342" t="str">
        <f>_xlfn.XLOOKUP(ohrm_timesheet_item[[#This Row],[employee_id]],hs_hr_employee[emp_number],hs_hr_employee[Employee Name],"NF",0,1)</f>
        <v>Shekhar Sharma</v>
      </c>
      <c r="J2342" t="str">
        <f>_xlfn.XLOOKUP(ohrm_timesheet_item[[#This Row],[project_id]],ohrm_project[project_id],ohrm_project[name],"NF",0,1)</f>
        <v>Z210101-TEQMANTRA-ORG</v>
      </c>
      <c r="K2342" t="str">
        <f>_xlfn.XLOOKUP(ohrm_timesheet_item[[#This Row],[activity_id]],ohrm_project_activity[activity_id],ohrm_project_activity[name],"NF",0,1)</f>
        <v>Continuous Improvement</v>
      </c>
      <c r="L2342" s="5">
        <f>ohrm_timesheet_item[[#This Row],[duration]]/60/60</f>
        <v>9</v>
      </c>
    </row>
    <row r="2343" spans="1:12" x14ac:dyDescent="0.3">
      <c r="A2343">
        <v>474</v>
      </c>
      <c r="B2343" t="s">
        <v>1033</v>
      </c>
      <c r="C2343">
        <v>2395</v>
      </c>
      <c r="D2343" s="1">
        <v>45075</v>
      </c>
      <c r="E2343">
        <v>32400</v>
      </c>
      <c r="F2343">
        <v>6</v>
      </c>
      <c r="G2343">
        <v>7</v>
      </c>
      <c r="H2343">
        <v>54</v>
      </c>
      <c r="I2343" t="str">
        <f>_xlfn.XLOOKUP(ohrm_timesheet_item[[#This Row],[employee_id]],hs_hr_employee[emp_number],hs_hr_employee[Employee Name],"NF",0,1)</f>
        <v>Shekhar Sharma</v>
      </c>
      <c r="J2343" t="str">
        <f>_xlfn.XLOOKUP(ohrm_timesheet_item[[#This Row],[project_id]],ohrm_project[project_id],ohrm_project[name],"NF",0,1)</f>
        <v>C210701-P2 [AMERICANA-Phase2]</v>
      </c>
      <c r="K2343" t="str">
        <f>_xlfn.XLOOKUP(ohrm_timesheet_item[[#This Row],[activity_id]],ohrm_project_activity[activity_id],ohrm_project_activity[name],"NF",0,1)</f>
        <v>Development</v>
      </c>
      <c r="L2343" s="5">
        <f>ohrm_timesheet_item[[#This Row],[duration]]/60/60</f>
        <v>9</v>
      </c>
    </row>
    <row r="2344" spans="1:12" x14ac:dyDescent="0.3">
      <c r="A2344">
        <v>474</v>
      </c>
      <c r="C2344">
        <v>2396</v>
      </c>
      <c r="D2344" s="1">
        <v>45076</v>
      </c>
      <c r="E2344">
        <v>32400</v>
      </c>
      <c r="F2344">
        <v>6</v>
      </c>
      <c r="G2344">
        <v>7</v>
      </c>
      <c r="H2344">
        <v>54</v>
      </c>
      <c r="I2344" t="str">
        <f>_xlfn.XLOOKUP(ohrm_timesheet_item[[#This Row],[employee_id]],hs_hr_employee[emp_number],hs_hr_employee[Employee Name],"NF",0,1)</f>
        <v>Shekhar Sharma</v>
      </c>
      <c r="J2344" t="str">
        <f>_xlfn.XLOOKUP(ohrm_timesheet_item[[#This Row],[project_id]],ohrm_project[project_id],ohrm_project[name],"NF",0,1)</f>
        <v>C210701-P2 [AMERICANA-Phase2]</v>
      </c>
      <c r="K2344" t="str">
        <f>_xlfn.XLOOKUP(ohrm_timesheet_item[[#This Row],[activity_id]],ohrm_project_activity[activity_id],ohrm_project_activity[name],"NF",0,1)</f>
        <v>Development</v>
      </c>
      <c r="L2344" s="5">
        <f>ohrm_timesheet_item[[#This Row],[duration]]/60/60</f>
        <v>9</v>
      </c>
    </row>
    <row r="2345" spans="1:12" x14ac:dyDescent="0.3">
      <c r="A2345">
        <v>474</v>
      </c>
      <c r="C2345">
        <v>2397</v>
      </c>
      <c r="D2345" s="1">
        <v>45077</v>
      </c>
      <c r="E2345">
        <v>32400</v>
      </c>
      <c r="F2345">
        <v>6</v>
      </c>
      <c r="G2345">
        <v>7</v>
      </c>
      <c r="H2345">
        <v>54</v>
      </c>
      <c r="I2345" t="str">
        <f>_xlfn.XLOOKUP(ohrm_timesheet_item[[#This Row],[employee_id]],hs_hr_employee[emp_number],hs_hr_employee[Employee Name],"NF",0,1)</f>
        <v>Shekhar Sharma</v>
      </c>
      <c r="J2345" t="str">
        <f>_xlfn.XLOOKUP(ohrm_timesheet_item[[#This Row],[project_id]],ohrm_project[project_id],ohrm_project[name],"NF",0,1)</f>
        <v>C210701-P2 [AMERICANA-Phase2]</v>
      </c>
      <c r="K2345" t="str">
        <f>_xlfn.XLOOKUP(ohrm_timesheet_item[[#This Row],[activity_id]],ohrm_project_activity[activity_id],ohrm_project_activity[name],"NF",0,1)</f>
        <v>Development</v>
      </c>
      <c r="L2345" s="5">
        <f>ohrm_timesheet_item[[#This Row],[duration]]/60/60</f>
        <v>9</v>
      </c>
    </row>
    <row r="2346" spans="1:12" x14ac:dyDescent="0.3">
      <c r="A2346">
        <v>474</v>
      </c>
      <c r="C2346">
        <v>2398</v>
      </c>
      <c r="D2346" s="1">
        <v>45078</v>
      </c>
      <c r="E2346">
        <v>32400</v>
      </c>
      <c r="F2346">
        <v>6</v>
      </c>
      <c r="G2346">
        <v>7</v>
      </c>
      <c r="H2346">
        <v>54</v>
      </c>
      <c r="I2346" t="str">
        <f>_xlfn.XLOOKUP(ohrm_timesheet_item[[#This Row],[employee_id]],hs_hr_employee[emp_number],hs_hr_employee[Employee Name],"NF",0,1)</f>
        <v>Shekhar Sharma</v>
      </c>
      <c r="J2346" t="str">
        <f>_xlfn.XLOOKUP(ohrm_timesheet_item[[#This Row],[project_id]],ohrm_project[project_id],ohrm_project[name],"NF",0,1)</f>
        <v>C210701-P2 [AMERICANA-Phase2]</v>
      </c>
      <c r="K2346" t="str">
        <f>_xlfn.XLOOKUP(ohrm_timesheet_item[[#This Row],[activity_id]],ohrm_project_activity[activity_id],ohrm_project_activity[name],"NF",0,1)</f>
        <v>Development</v>
      </c>
      <c r="L2346" s="5">
        <f>ohrm_timesheet_item[[#This Row],[duration]]/60/60</f>
        <v>9</v>
      </c>
    </row>
    <row r="2347" spans="1:12" x14ac:dyDescent="0.3">
      <c r="A2347">
        <v>474</v>
      </c>
      <c r="C2347">
        <v>2399</v>
      </c>
      <c r="D2347" s="1">
        <v>45079</v>
      </c>
      <c r="E2347">
        <v>32400</v>
      </c>
      <c r="F2347">
        <v>6</v>
      </c>
      <c r="G2347">
        <v>7</v>
      </c>
      <c r="H2347">
        <v>54</v>
      </c>
      <c r="I2347" t="str">
        <f>_xlfn.XLOOKUP(ohrm_timesheet_item[[#This Row],[employee_id]],hs_hr_employee[emp_number],hs_hr_employee[Employee Name],"NF",0,1)</f>
        <v>Shekhar Sharma</v>
      </c>
      <c r="J2347" t="str">
        <f>_xlfn.XLOOKUP(ohrm_timesheet_item[[#This Row],[project_id]],ohrm_project[project_id],ohrm_project[name],"NF",0,1)</f>
        <v>C210701-P2 [AMERICANA-Phase2]</v>
      </c>
      <c r="K2347" t="str">
        <f>_xlfn.XLOOKUP(ohrm_timesheet_item[[#This Row],[activity_id]],ohrm_project_activity[activity_id],ohrm_project_activity[name],"NF",0,1)</f>
        <v>Development</v>
      </c>
      <c r="L2347" s="5">
        <f>ohrm_timesheet_item[[#This Row],[duration]]/60/60</f>
        <v>9</v>
      </c>
    </row>
    <row r="2348" spans="1:12" x14ac:dyDescent="0.3">
      <c r="A2348">
        <v>449</v>
      </c>
      <c r="C2348">
        <v>2400</v>
      </c>
      <c r="D2348" s="1">
        <v>45048</v>
      </c>
      <c r="E2348">
        <v>32400</v>
      </c>
      <c r="F2348">
        <v>7</v>
      </c>
      <c r="G2348">
        <v>100001</v>
      </c>
      <c r="H2348">
        <v>62</v>
      </c>
      <c r="I2348" t="str">
        <f>_xlfn.XLOOKUP(ohrm_timesheet_item[[#This Row],[employee_id]],hs_hr_employee[emp_number],hs_hr_employee[Employee Name],"NF",0,1)</f>
        <v>Dinesh Agrawal</v>
      </c>
      <c r="J2348" t="str">
        <f>_xlfn.XLOOKUP(ohrm_timesheet_item[[#This Row],[project_id]],ohrm_project[project_id],ohrm_project[name],"NF",0,1)</f>
        <v>C230101-P1 [AIR INDIA-P4W-IMPL]</v>
      </c>
      <c r="K2348" t="str">
        <f>_xlfn.XLOOKUP(ohrm_timesheet_item[[#This Row],[activity_id]],ohrm_project_activity[activity_id],ohrm_project_activity[name],"NF",0,1)</f>
        <v>Development</v>
      </c>
      <c r="L2348" s="5">
        <f>ohrm_timesheet_item[[#This Row],[duration]]/60/60</f>
        <v>9</v>
      </c>
    </row>
    <row r="2349" spans="1:12" x14ac:dyDescent="0.3">
      <c r="A2349">
        <v>449</v>
      </c>
      <c r="C2349">
        <v>2401</v>
      </c>
      <c r="D2349" s="1">
        <v>45049</v>
      </c>
      <c r="E2349">
        <v>0</v>
      </c>
      <c r="F2349">
        <v>7</v>
      </c>
      <c r="G2349">
        <v>100001</v>
      </c>
      <c r="H2349">
        <v>62</v>
      </c>
      <c r="I2349" t="str">
        <f>_xlfn.XLOOKUP(ohrm_timesheet_item[[#This Row],[employee_id]],hs_hr_employee[emp_number],hs_hr_employee[Employee Name],"NF",0,1)</f>
        <v>Dinesh Agrawal</v>
      </c>
      <c r="J2349" t="str">
        <f>_xlfn.XLOOKUP(ohrm_timesheet_item[[#This Row],[project_id]],ohrm_project[project_id],ohrm_project[name],"NF",0,1)</f>
        <v>C230101-P1 [AIR INDIA-P4W-IMPL]</v>
      </c>
      <c r="K2349" t="str">
        <f>_xlfn.XLOOKUP(ohrm_timesheet_item[[#This Row],[activity_id]],ohrm_project_activity[activity_id],ohrm_project_activity[name],"NF",0,1)</f>
        <v>Development</v>
      </c>
      <c r="L2349" s="5">
        <f>ohrm_timesheet_item[[#This Row],[duration]]/60/60</f>
        <v>0</v>
      </c>
    </row>
    <row r="2350" spans="1:12" x14ac:dyDescent="0.3">
      <c r="A2350">
        <v>449</v>
      </c>
      <c r="C2350">
        <v>2402</v>
      </c>
      <c r="D2350" s="1">
        <v>45050</v>
      </c>
      <c r="E2350">
        <v>32400</v>
      </c>
      <c r="F2350">
        <v>7</v>
      </c>
      <c r="G2350">
        <v>100001</v>
      </c>
      <c r="H2350">
        <v>62</v>
      </c>
      <c r="I2350" t="str">
        <f>_xlfn.XLOOKUP(ohrm_timesheet_item[[#This Row],[employee_id]],hs_hr_employee[emp_number],hs_hr_employee[Employee Name],"NF",0,1)</f>
        <v>Dinesh Agrawal</v>
      </c>
      <c r="J2350" t="str">
        <f>_xlfn.XLOOKUP(ohrm_timesheet_item[[#This Row],[project_id]],ohrm_project[project_id],ohrm_project[name],"NF",0,1)</f>
        <v>C230101-P1 [AIR INDIA-P4W-IMPL]</v>
      </c>
      <c r="K2350" t="str">
        <f>_xlfn.XLOOKUP(ohrm_timesheet_item[[#This Row],[activity_id]],ohrm_project_activity[activity_id],ohrm_project_activity[name],"NF",0,1)</f>
        <v>Development</v>
      </c>
      <c r="L2350" s="5">
        <f>ohrm_timesheet_item[[#This Row],[duration]]/60/60</f>
        <v>9</v>
      </c>
    </row>
    <row r="2351" spans="1:12" x14ac:dyDescent="0.3">
      <c r="A2351">
        <v>449</v>
      </c>
      <c r="C2351">
        <v>2403</v>
      </c>
      <c r="D2351" s="1">
        <v>45051</v>
      </c>
      <c r="E2351">
        <v>32400</v>
      </c>
      <c r="F2351">
        <v>7</v>
      </c>
      <c r="G2351">
        <v>100001</v>
      </c>
      <c r="H2351">
        <v>62</v>
      </c>
      <c r="I2351" t="str">
        <f>_xlfn.XLOOKUP(ohrm_timesheet_item[[#This Row],[employee_id]],hs_hr_employee[emp_number],hs_hr_employee[Employee Name],"NF",0,1)</f>
        <v>Dinesh Agrawal</v>
      </c>
      <c r="J2351" t="str">
        <f>_xlfn.XLOOKUP(ohrm_timesheet_item[[#This Row],[project_id]],ohrm_project[project_id],ohrm_project[name],"NF",0,1)</f>
        <v>C230101-P1 [AIR INDIA-P4W-IMPL]</v>
      </c>
      <c r="K2351" t="str">
        <f>_xlfn.XLOOKUP(ohrm_timesheet_item[[#This Row],[activity_id]],ohrm_project_activity[activity_id],ohrm_project_activity[name],"NF",0,1)</f>
        <v>Development</v>
      </c>
      <c r="L2351" s="5">
        <f>ohrm_timesheet_item[[#This Row],[duration]]/60/60</f>
        <v>9</v>
      </c>
    </row>
    <row r="2352" spans="1:12" x14ac:dyDescent="0.3">
      <c r="A2352">
        <v>449</v>
      </c>
      <c r="C2352">
        <v>2404</v>
      </c>
      <c r="D2352" s="1">
        <v>45052</v>
      </c>
      <c r="E2352">
        <v>0</v>
      </c>
      <c r="F2352">
        <v>7</v>
      </c>
      <c r="G2352">
        <v>100001</v>
      </c>
      <c r="H2352">
        <v>62</v>
      </c>
      <c r="I2352" t="str">
        <f>_xlfn.XLOOKUP(ohrm_timesheet_item[[#This Row],[employee_id]],hs_hr_employee[emp_number],hs_hr_employee[Employee Name],"NF",0,1)</f>
        <v>Dinesh Agrawal</v>
      </c>
      <c r="J2352" t="str">
        <f>_xlfn.XLOOKUP(ohrm_timesheet_item[[#This Row],[project_id]],ohrm_project[project_id],ohrm_project[name],"NF",0,1)</f>
        <v>C230101-P1 [AIR INDIA-P4W-IMPL]</v>
      </c>
      <c r="K2352" t="str">
        <f>_xlfn.XLOOKUP(ohrm_timesheet_item[[#This Row],[activity_id]],ohrm_project_activity[activity_id],ohrm_project_activity[name],"NF",0,1)</f>
        <v>Development</v>
      </c>
      <c r="L2352" s="5">
        <f>ohrm_timesheet_item[[#This Row],[duration]]/60/60</f>
        <v>0</v>
      </c>
    </row>
    <row r="2353" spans="1:12" x14ac:dyDescent="0.3">
      <c r="A2353">
        <v>452</v>
      </c>
      <c r="C2353">
        <v>2405</v>
      </c>
      <c r="D2353" s="1">
        <v>45054</v>
      </c>
      <c r="E2353">
        <v>32400</v>
      </c>
      <c r="F2353">
        <v>9</v>
      </c>
      <c r="G2353">
        <v>100001</v>
      </c>
      <c r="H2353">
        <v>78</v>
      </c>
      <c r="I2353" t="str">
        <f>_xlfn.XLOOKUP(ohrm_timesheet_item[[#This Row],[employee_id]],hs_hr_employee[emp_number],hs_hr_employee[Employee Name],"NF",0,1)</f>
        <v>Dinesh Agrawal</v>
      </c>
      <c r="J2353" t="str">
        <f>_xlfn.XLOOKUP(ohrm_timesheet_item[[#This Row],[project_id]],ohrm_project[project_id],ohrm_project[name],"NF",0,1)</f>
        <v>C230301-P1 [MHA-POC-ProjectOnline2019]</v>
      </c>
      <c r="K2353" t="str">
        <f>_xlfn.XLOOKUP(ohrm_timesheet_item[[#This Row],[activity_id]],ohrm_project_activity[activity_id],ohrm_project_activity[name],"NF",0,1)</f>
        <v>Technical Support</v>
      </c>
      <c r="L2353" s="5">
        <f>ohrm_timesheet_item[[#This Row],[duration]]/60/60</f>
        <v>9</v>
      </c>
    </row>
    <row r="2354" spans="1:12" x14ac:dyDescent="0.3">
      <c r="A2354">
        <v>452</v>
      </c>
      <c r="C2354">
        <v>2406</v>
      </c>
      <c r="D2354" s="1">
        <v>45055</v>
      </c>
      <c r="E2354">
        <v>32400</v>
      </c>
      <c r="F2354">
        <v>9</v>
      </c>
      <c r="G2354">
        <v>100001</v>
      </c>
      <c r="H2354">
        <v>78</v>
      </c>
      <c r="I2354" t="str">
        <f>_xlfn.XLOOKUP(ohrm_timesheet_item[[#This Row],[employee_id]],hs_hr_employee[emp_number],hs_hr_employee[Employee Name],"NF",0,1)</f>
        <v>Dinesh Agrawal</v>
      </c>
      <c r="J2354" t="str">
        <f>_xlfn.XLOOKUP(ohrm_timesheet_item[[#This Row],[project_id]],ohrm_project[project_id],ohrm_project[name],"NF",0,1)</f>
        <v>C230301-P1 [MHA-POC-ProjectOnline2019]</v>
      </c>
      <c r="K2354" t="str">
        <f>_xlfn.XLOOKUP(ohrm_timesheet_item[[#This Row],[activity_id]],ohrm_project_activity[activity_id],ohrm_project_activity[name],"NF",0,1)</f>
        <v>Technical Support</v>
      </c>
      <c r="L2354" s="5">
        <f>ohrm_timesheet_item[[#This Row],[duration]]/60/60</f>
        <v>9</v>
      </c>
    </row>
    <row r="2355" spans="1:12" x14ac:dyDescent="0.3">
      <c r="A2355">
        <v>452</v>
      </c>
      <c r="C2355">
        <v>2407</v>
      </c>
      <c r="D2355" s="1">
        <v>45056</v>
      </c>
      <c r="E2355">
        <v>32400</v>
      </c>
      <c r="F2355">
        <v>9</v>
      </c>
      <c r="G2355">
        <v>100001</v>
      </c>
      <c r="H2355">
        <v>78</v>
      </c>
      <c r="I2355" t="str">
        <f>_xlfn.XLOOKUP(ohrm_timesheet_item[[#This Row],[employee_id]],hs_hr_employee[emp_number],hs_hr_employee[Employee Name],"NF",0,1)</f>
        <v>Dinesh Agrawal</v>
      </c>
      <c r="J2355" t="str">
        <f>_xlfn.XLOOKUP(ohrm_timesheet_item[[#This Row],[project_id]],ohrm_project[project_id],ohrm_project[name],"NF",0,1)</f>
        <v>C230301-P1 [MHA-POC-ProjectOnline2019]</v>
      </c>
      <c r="K2355" t="str">
        <f>_xlfn.XLOOKUP(ohrm_timesheet_item[[#This Row],[activity_id]],ohrm_project_activity[activity_id],ohrm_project_activity[name],"NF",0,1)</f>
        <v>Technical Support</v>
      </c>
      <c r="L2355" s="5">
        <f>ohrm_timesheet_item[[#This Row],[duration]]/60/60</f>
        <v>9</v>
      </c>
    </row>
    <row r="2356" spans="1:12" x14ac:dyDescent="0.3">
      <c r="A2356">
        <v>452</v>
      </c>
      <c r="C2356">
        <v>2408</v>
      </c>
      <c r="D2356" s="1">
        <v>45057</v>
      </c>
      <c r="E2356">
        <v>32400</v>
      </c>
      <c r="F2356">
        <v>9</v>
      </c>
      <c r="G2356">
        <v>100001</v>
      </c>
      <c r="H2356">
        <v>78</v>
      </c>
      <c r="I2356" t="str">
        <f>_xlfn.XLOOKUP(ohrm_timesheet_item[[#This Row],[employee_id]],hs_hr_employee[emp_number],hs_hr_employee[Employee Name],"NF",0,1)</f>
        <v>Dinesh Agrawal</v>
      </c>
      <c r="J2356" t="str">
        <f>_xlfn.XLOOKUP(ohrm_timesheet_item[[#This Row],[project_id]],ohrm_project[project_id],ohrm_project[name],"NF",0,1)</f>
        <v>C230301-P1 [MHA-POC-ProjectOnline2019]</v>
      </c>
      <c r="K2356" t="str">
        <f>_xlfn.XLOOKUP(ohrm_timesheet_item[[#This Row],[activity_id]],ohrm_project_activity[activity_id],ohrm_project_activity[name],"NF",0,1)</f>
        <v>Technical Support</v>
      </c>
      <c r="L2356" s="5">
        <f>ohrm_timesheet_item[[#This Row],[duration]]/60/60</f>
        <v>9</v>
      </c>
    </row>
    <row r="2357" spans="1:12" x14ac:dyDescent="0.3">
      <c r="A2357">
        <v>452</v>
      </c>
      <c r="C2357">
        <v>2409</v>
      </c>
      <c r="D2357" s="1">
        <v>45058</v>
      </c>
      <c r="E2357">
        <v>32400</v>
      </c>
      <c r="F2357">
        <v>9</v>
      </c>
      <c r="G2357">
        <v>100001</v>
      </c>
      <c r="H2357">
        <v>78</v>
      </c>
      <c r="I2357" t="str">
        <f>_xlfn.XLOOKUP(ohrm_timesheet_item[[#This Row],[employee_id]],hs_hr_employee[emp_number],hs_hr_employee[Employee Name],"NF",0,1)</f>
        <v>Dinesh Agrawal</v>
      </c>
      <c r="J2357" t="str">
        <f>_xlfn.XLOOKUP(ohrm_timesheet_item[[#This Row],[project_id]],ohrm_project[project_id],ohrm_project[name],"NF",0,1)</f>
        <v>C230301-P1 [MHA-POC-ProjectOnline2019]</v>
      </c>
      <c r="K2357" t="str">
        <f>_xlfn.XLOOKUP(ohrm_timesheet_item[[#This Row],[activity_id]],ohrm_project_activity[activity_id],ohrm_project_activity[name],"NF",0,1)</f>
        <v>Technical Support</v>
      </c>
      <c r="L2357" s="5">
        <f>ohrm_timesheet_item[[#This Row],[duration]]/60/60</f>
        <v>9</v>
      </c>
    </row>
    <row r="2358" spans="1:12" x14ac:dyDescent="0.3">
      <c r="A2358">
        <v>455</v>
      </c>
      <c r="C2358">
        <v>2410</v>
      </c>
      <c r="D2358" s="1">
        <v>45061</v>
      </c>
      <c r="E2358">
        <v>32400</v>
      </c>
      <c r="F2358">
        <v>9</v>
      </c>
      <c r="G2358">
        <v>100001</v>
      </c>
      <c r="H2358">
        <v>79</v>
      </c>
      <c r="I2358" t="str">
        <f>_xlfn.XLOOKUP(ohrm_timesheet_item[[#This Row],[employee_id]],hs_hr_employee[emp_number],hs_hr_employee[Employee Name],"NF",0,1)</f>
        <v>Dinesh Agrawal</v>
      </c>
      <c r="J2358" t="str">
        <f>_xlfn.XLOOKUP(ohrm_timesheet_item[[#This Row],[project_id]],ohrm_project[project_id],ohrm_project[name],"NF",0,1)</f>
        <v>C230301-P1 [MHA-POC-ProjectOnline2019]</v>
      </c>
      <c r="K2358" t="str">
        <f>_xlfn.XLOOKUP(ohrm_timesheet_item[[#This Row],[activity_id]],ohrm_project_activity[activity_id],ohrm_project_activity[name],"NF",0,1)</f>
        <v>Software Installation</v>
      </c>
      <c r="L2358" s="5">
        <f>ohrm_timesheet_item[[#This Row],[duration]]/60/60</f>
        <v>9</v>
      </c>
    </row>
    <row r="2359" spans="1:12" x14ac:dyDescent="0.3">
      <c r="A2359">
        <v>455</v>
      </c>
      <c r="C2359">
        <v>2411</v>
      </c>
      <c r="D2359" s="1">
        <v>45062</v>
      </c>
      <c r="E2359">
        <v>32400</v>
      </c>
      <c r="F2359">
        <v>9</v>
      </c>
      <c r="G2359">
        <v>100001</v>
      </c>
      <c r="H2359">
        <v>79</v>
      </c>
      <c r="I2359" t="str">
        <f>_xlfn.XLOOKUP(ohrm_timesheet_item[[#This Row],[employee_id]],hs_hr_employee[emp_number],hs_hr_employee[Employee Name],"NF",0,1)</f>
        <v>Dinesh Agrawal</v>
      </c>
      <c r="J2359" t="str">
        <f>_xlfn.XLOOKUP(ohrm_timesheet_item[[#This Row],[project_id]],ohrm_project[project_id],ohrm_project[name],"NF",0,1)</f>
        <v>C230301-P1 [MHA-POC-ProjectOnline2019]</v>
      </c>
      <c r="K2359" t="str">
        <f>_xlfn.XLOOKUP(ohrm_timesheet_item[[#This Row],[activity_id]],ohrm_project_activity[activity_id],ohrm_project_activity[name],"NF",0,1)</f>
        <v>Software Installation</v>
      </c>
      <c r="L2359" s="5">
        <f>ohrm_timesheet_item[[#This Row],[duration]]/60/60</f>
        <v>9</v>
      </c>
    </row>
    <row r="2360" spans="1:12" x14ac:dyDescent="0.3">
      <c r="A2360">
        <v>455</v>
      </c>
      <c r="C2360">
        <v>2412</v>
      </c>
      <c r="D2360" s="1">
        <v>45063</v>
      </c>
      <c r="E2360">
        <v>32400</v>
      </c>
      <c r="F2360">
        <v>9</v>
      </c>
      <c r="G2360">
        <v>100001</v>
      </c>
      <c r="H2360">
        <v>79</v>
      </c>
      <c r="I2360" t="str">
        <f>_xlfn.XLOOKUP(ohrm_timesheet_item[[#This Row],[employee_id]],hs_hr_employee[emp_number],hs_hr_employee[Employee Name],"NF",0,1)</f>
        <v>Dinesh Agrawal</v>
      </c>
      <c r="J2360" t="str">
        <f>_xlfn.XLOOKUP(ohrm_timesheet_item[[#This Row],[project_id]],ohrm_project[project_id],ohrm_project[name],"NF",0,1)</f>
        <v>C230301-P1 [MHA-POC-ProjectOnline2019]</v>
      </c>
      <c r="K2360" t="str">
        <f>_xlfn.XLOOKUP(ohrm_timesheet_item[[#This Row],[activity_id]],ohrm_project_activity[activity_id],ohrm_project_activity[name],"NF",0,1)</f>
        <v>Software Installation</v>
      </c>
      <c r="L2360" s="5">
        <f>ohrm_timesheet_item[[#This Row],[duration]]/60/60</f>
        <v>9</v>
      </c>
    </row>
    <row r="2361" spans="1:12" x14ac:dyDescent="0.3">
      <c r="A2361">
        <v>455</v>
      </c>
      <c r="C2361">
        <v>2413</v>
      </c>
      <c r="D2361" s="1">
        <v>45064</v>
      </c>
      <c r="E2361">
        <v>32400</v>
      </c>
      <c r="F2361">
        <v>9</v>
      </c>
      <c r="G2361">
        <v>100001</v>
      </c>
      <c r="H2361">
        <v>79</v>
      </c>
      <c r="I2361" t="str">
        <f>_xlfn.XLOOKUP(ohrm_timesheet_item[[#This Row],[employee_id]],hs_hr_employee[emp_number],hs_hr_employee[Employee Name],"NF",0,1)</f>
        <v>Dinesh Agrawal</v>
      </c>
      <c r="J2361" t="str">
        <f>_xlfn.XLOOKUP(ohrm_timesheet_item[[#This Row],[project_id]],ohrm_project[project_id],ohrm_project[name],"NF",0,1)</f>
        <v>C230301-P1 [MHA-POC-ProjectOnline2019]</v>
      </c>
      <c r="K2361" t="str">
        <f>_xlfn.XLOOKUP(ohrm_timesheet_item[[#This Row],[activity_id]],ohrm_project_activity[activity_id],ohrm_project_activity[name],"NF",0,1)</f>
        <v>Software Installation</v>
      </c>
      <c r="L2361" s="5">
        <f>ohrm_timesheet_item[[#This Row],[duration]]/60/60</f>
        <v>9</v>
      </c>
    </row>
    <row r="2362" spans="1:12" x14ac:dyDescent="0.3">
      <c r="A2362">
        <v>455</v>
      </c>
      <c r="C2362">
        <v>2414</v>
      </c>
      <c r="D2362" s="1">
        <v>45065</v>
      </c>
      <c r="E2362">
        <v>32400</v>
      </c>
      <c r="F2362">
        <v>9</v>
      </c>
      <c r="G2362">
        <v>100001</v>
      </c>
      <c r="H2362">
        <v>79</v>
      </c>
      <c r="I2362" t="str">
        <f>_xlfn.XLOOKUP(ohrm_timesheet_item[[#This Row],[employee_id]],hs_hr_employee[emp_number],hs_hr_employee[Employee Name],"NF",0,1)</f>
        <v>Dinesh Agrawal</v>
      </c>
      <c r="J2362" t="str">
        <f>_xlfn.XLOOKUP(ohrm_timesheet_item[[#This Row],[project_id]],ohrm_project[project_id],ohrm_project[name],"NF",0,1)</f>
        <v>C230301-P1 [MHA-POC-ProjectOnline2019]</v>
      </c>
      <c r="K2362" t="str">
        <f>_xlfn.XLOOKUP(ohrm_timesheet_item[[#This Row],[activity_id]],ohrm_project_activity[activity_id],ohrm_project_activity[name],"NF",0,1)</f>
        <v>Software Installation</v>
      </c>
      <c r="L2362" s="5">
        <f>ohrm_timesheet_item[[#This Row],[duration]]/60/60</f>
        <v>9</v>
      </c>
    </row>
    <row r="2363" spans="1:12" x14ac:dyDescent="0.3">
      <c r="A2363">
        <v>477</v>
      </c>
      <c r="C2363">
        <v>2415</v>
      </c>
      <c r="D2363" s="1">
        <v>45068</v>
      </c>
      <c r="E2363">
        <v>32400</v>
      </c>
      <c r="F2363">
        <v>9</v>
      </c>
      <c r="G2363">
        <v>100001</v>
      </c>
      <c r="H2363">
        <v>78</v>
      </c>
      <c r="I2363" t="str">
        <f>_xlfn.XLOOKUP(ohrm_timesheet_item[[#This Row],[employee_id]],hs_hr_employee[emp_number],hs_hr_employee[Employee Name],"NF",0,1)</f>
        <v>Dinesh Agrawal</v>
      </c>
      <c r="J2363" t="str">
        <f>_xlfn.XLOOKUP(ohrm_timesheet_item[[#This Row],[project_id]],ohrm_project[project_id],ohrm_project[name],"NF",0,1)</f>
        <v>C230301-P1 [MHA-POC-ProjectOnline2019]</v>
      </c>
      <c r="K2363" t="str">
        <f>_xlfn.XLOOKUP(ohrm_timesheet_item[[#This Row],[activity_id]],ohrm_project_activity[activity_id],ohrm_project_activity[name],"NF",0,1)</f>
        <v>Technical Support</v>
      </c>
      <c r="L2363" s="5">
        <f>ohrm_timesheet_item[[#This Row],[duration]]/60/60</f>
        <v>9</v>
      </c>
    </row>
    <row r="2364" spans="1:12" x14ac:dyDescent="0.3">
      <c r="A2364">
        <v>477</v>
      </c>
      <c r="C2364">
        <v>2416</v>
      </c>
      <c r="D2364" s="1">
        <v>45069</v>
      </c>
      <c r="E2364">
        <v>32400</v>
      </c>
      <c r="F2364">
        <v>9</v>
      </c>
      <c r="G2364">
        <v>100001</v>
      </c>
      <c r="H2364">
        <v>78</v>
      </c>
      <c r="I2364" t="str">
        <f>_xlfn.XLOOKUP(ohrm_timesheet_item[[#This Row],[employee_id]],hs_hr_employee[emp_number],hs_hr_employee[Employee Name],"NF",0,1)</f>
        <v>Dinesh Agrawal</v>
      </c>
      <c r="J2364" t="str">
        <f>_xlfn.XLOOKUP(ohrm_timesheet_item[[#This Row],[project_id]],ohrm_project[project_id],ohrm_project[name],"NF",0,1)</f>
        <v>C230301-P1 [MHA-POC-ProjectOnline2019]</v>
      </c>
      <c r="K2364" t="str">
        <f>_xlfn.XLOOKUP(ohrm_timesheet_item[[#This Row],[activity_id]],ohrm_project_activity[activity_id],ohrm_project_activity[name],"NF",0,1)</f>
        <v>Technical Support</v>
      </c>
      <c r="L2364" s="5">
        <f>ohrm_timesheet_item[[#This Row],[duration]]/60/60</f>
        <v>9</v>
      </c>
    </row>
    <row r="2365" spans="1:12" x14ac:dyDescent="0.3">
      <c r="A2365">
        <v>477</v>
      </c>
      <c r="C2365">
        <v>2417</v>
      </c>
      <c r="D2365" s="1">
        <v>45070</v>
      </c>
      <c r="E2365">
        <v>32400</v>
      </c>
      <c r="F2365">
        <v>9</v>
      </c>
      <c r="G2365">
        <v>100001</v>
      </c>
      <c r="H2365">
        <v>78</v>
      </c>
      <c r="I2365" t="str">
        <f>_xlfn.XLOOKUP(ohrm_timesheet_item[[#This Row],[employee_id]],hs_hr_employee[emp_number],hs_hr_employee[Employee Name],"NF",0,1)</f>
        <v>Dinesh Agrawal</v>
      </c>
      <c r="J2365" t="str">
        <f>_xlfn.XLOOKUP(ohrm_timesheet_item[[#This Row],[project_id]],ohrm_project[project_id],ohrm_project[name],"NF",0,1)</f>
        <v>C230301-P1 [MHA-POC-ProjectOnline2019]</v>
      </c>
      <c r="K2365" t="str">
        <f>_xlfn.XLOOKUP(ohrm_timesheet_item[[#This Row],[activity_id]],ohrm_project_activity[activity_id],ohrm_project_activity[name],"NF",0,1)</f>
        <v>Technical Support</v>
      </c>
      <c r="L2365" s="5">
        <f>ohrm_timesheet_item[[#This Row],[duration]]/60/60</f>
        <v>9</v>
      </c>
    </row>
    <row r="2366" spans="1:12" x14ac:dyDescent="0.3">
      <c r="A2366">
        <v>477</v>
      </c>
      <c r="C2366">
        <v>2418</v>
      </c>
      <c r="D2366" s="1">
        <v>45071</v>
      </c>
      <c r="E2366">
        <v>32400</v>
      </c>
      <c r="F2366">
        <v>9</v>
      </c>
      <c r="G2366">
        <v>100001</v>
      </c>
      <c r="H2366">
        <v>78</v>
      </c>
      <c r="I2366" t="str">
        <f>_xlfn.XLOOKUP(ohrm_timesheet_item[[#This Row],[employee_id]],hs_hr_employee[emp_number],hs_hr_employee[Employee Name],"NF",0,1)</f>
        <v>Dinesh Agrawal</v>
      </c>
      <c r="J2366" t="str">
        <f>_xlfn.XLOOKUP(ohrm_timesheet_item[[#This Row],[project_id]],ohrm_project[project_id],ohrm_project[name],"NF",0,1)</f>
        <v>C230301-P1 [MHA-POC-ProjectOnline2019]</v>
      </c>
      <c r="K2366" t="str">
        <f>_xlfn.XLOOKUP(ohrm_timesheet_item[[#This Row],[activity_id]],ohrm_project_activity[activity_id],ohrm_project_activity[name],"NF",0,1)</f>
        <v>Technical Support</v>
      </c>
      <c r="L2366" s="5">
        <f>ohrm_timesheet_item[[#This Row],[duration]]/60/60</f>
        <v>9</v>
      </c>
    </row>
    <row r="2367" spans="1:12" x14ac:dyDescent="0.3">
      <c r="A2367">
        <v>477</v>
      </c>
      <c r="C2367">
        <v>2419</v>
      </c>
      <c r="D2367" s="1">
        <v>45072</v>
      </c>
      <c r="E2367">
        <v>32400</v>
      </c>
      <c r="F2367">
        <v>9</v>
      </c>
      <c r="G2367">
        <v>100001</v>
      </c>
      <c r="H2367">
        <v>78</v>
      </c>
      <c r="I2367" t="str">
        <f>_xlfn.XLOOKUP(ohrm_timesheet_item[[#This Row],[employee_id]],hs_hr_employee[emp_number],hs_hr_employee[Employee Name],"NF",0,1)</f>
        <v>Dinesh Agrawal</v>
      </c>
      <c r="J2367" t="str">
        <f>_xlfn.XLOOKUP(ohrm_timesheet_item[[#This Row],[project_id]],ohrm_project[project_id],ohrm_project[name],"NF",0,1)</f>
        <v>C230301-P1 [MHA-POC-ProjectOnline2019]</v>
      </c>
      <c r="K2367" t="str">
        <f>_xlfn.XLOOKUP(ohrm_timesheet_item[[#This Row],[activity_id]],ohrm_project_activity[activity_id],ohrm_project_activity[name],"NF",0,1)</f>
        <v>Technical Support</v>
      </c>
      <c r="L2367" s="5">
        <f>ohrm_timesheet_item[[#This Row],[duration]]/60/60</f>
        <v>9</v>
      </c>
    </row>
    <row r="2368" spans="1:12" x14ac:dyDescent="0.3">
      <c r="A2368">
        <v>478</v>
      </c>
      <c r="C2368">
        <v>2420</v>
      </c>
      <c r="D2368" s="1">
        <v>45075</v>
      </c>
      <c r="E2368">
        <v>32400</v>
      </c>
      <c r="F2368">
        <v>6</v>
      </c>
      <c r="G2368">
        <v>100001</v>
      </c>
      <c r="H2368">
        <v>54</v>
      </c>
      <c r="I2368" t="str">
        <f>_xlfn.XLOOKUP(ohrm_timesheet_item[[#This Row],[employee_id]],hs_hr_employee[emp_number],hs_hr_employee[Employee Name],"NF",0,1)</f>
        <v>Dinesh Agrawal</v>
      </c>
      <c r="J2368" t="str">
        <f>_xlfn.XLOOKUP(ohrm_timesheet_item[[#This Row],[project_id]],ohrm_project[project_id],ohrm_project[name],"NF",0,1)</f>
        <v>C210701-P2 [AMERICANA-Phase2]</v>
      </c>
      <c r="K2368" t="str">
        <f>_xlfn.XLOOKUP(ohrm_timesheet_item[[#This Row],[activity_id]],ohrm_project_activity[activity_id],ohrm_project_activity[name],"NF",0,1)</f>
        <v>Development</v>
      </c>
      <c r="L2368" s="5">
        <f>ohrm_timesheet_item[[#This Row],[duration]]/60/60</f>
        <v>9</v>
      </c>
    </row>
    <row r="2369" spans="1:12" x14ac:dyDescent="0.3">
      <c r="A2369">
        <v>478</v>
      </c>
      <c r="C2369">
        <v>2421</v>
      </c>
      <c r="D2369" s="1">
        <v>45076</v>
      </c>
      <c r="E2369">
        <v>32400</v>
      </c>
      <c r="F2369">
        <v>6</v>
      </c>
      <c r="G2369">
        <v>100001</v>
      </c>
      <c r="H2369">
        <v>54</v>
      </c>
      <c r="I2369" t="str">
        <f>_xlfn.XLOOKUP(ohrm_timesheet_item[[#This Row],[employee_id]],hs_hr_employee[emp_number],hs_hr_employee[Employee Name],"NF",0,1)</f>
        <v>Dinesh Agrawal</v>
      </c>
      <c r="J2369" t="str">
        <f>_xlfn.XLOOKUP(ohrm_timesheet_item[[#This Row],[project_id]],ohrm_project[project_id],ohrm_project[name],"NF",0,1)</f>
        <v>C210701-P2 [AMERICANA-Phase2]</v>
      </c>
      <c r="K2369" t="str">
        <f>_xlfn.XLOOKUP(ohrm_timesheet_item[[#This Row],[activity_id]],ohrm_project_activity[activity_id],ohrm_project_activity[name],"NF",0,1)</f>
        <v>Development</v>
      </c>
      <c r="L2369" s="5">
        <f>ohrm_timesheet_item[[#This Row],[duration]]/60/60</f>
        <v>9</v>
      </c>
    </row>
    <row r="2370" spans="1:12" x14ac:dyDescent="0.3">
      <c r="A2370">
        <v>478</v>
      </c>
      <c r="C2370">
        <v>2422</v>
      </c>
      <c r="D2370" s="1">
        <v>45077</v>
      </c>
      <c r="E2370">
        <v>32400</v>
      </c>
      <c r="F2370">
        <v>6</v>
      </c>
      <c r="G2370">
        <v>100001</v>
      </c>
      <c r="H2370">
        <v>54</v>
      </c>
      <c r="I2370" t="str">
        <f>_xlfn.XLOOKUP(ohrm_timesheet_item[[#This Row],[employee_id]],hs_hr_employee[emp_number],hs_hr_employee[Employee Name],"NF",0,1)</f>
        <v>Dinesh Agrawal</v>
      </c>
      <c r="J2370" t="str">
        <f>_xlfn.XLOOKUP(ohrm_timesheet_item[[#This Row],[project_id]],ohrm_project[project_id],ohrm_project[name],"NF",0,1)</f>
        <v>C210701-P2 [AMERICANA-Phase2]</v>
      </c>
      <c r="K2370" t="str">
        <f>_xlfn.XLOOKUP(ohrm_timesheet_item[[#This Row],[activity_id]],ohrm_project_activity[activity_id],ohrm_project_activity[name],"NF",0,1)</f>
        <v>Development</v>
      </c>
      <c r="L2370" s="5">
        <f>ohrm_timesheet_item[[#This Row],[duration]]/60/60</f>
        <v>9</v>
      </c>
    </row>
    <row r="2371" spans="1:12" x14ac:dyDescent="0.3">
      <c r="A2371">
        <v>483</v>
      </c>
      <c r="C2371">
        <v>2423</v>
      </c>
      <c r="D2371" s="1">
        <v>45082</v>
      </c>
      <c r="E2371">
        <v>18000</v>
      </c>
      <c r="F2371">
        <v>2</v>
      </c>
      <c r="G2371">
        <v>15</v>
      </c>
      <c r="H2371">
        <v>58</v>
      </c>
      <c r="I2371" t="str">
        <f>_xlfn.XLOOKUP(ohrm_timesheet_item[[#This Row],[employee_id]],hs_hr_employee[emp_number],hs_hr_employee[Employee Name],"NF",0,1)</f>
        <v>Gaurav Kokcha</v>
      </c>
      <c r="J2371" t="str">
        <f>_xlfn.XLOOKUP(ohrm_timesheet_item[[#This Row],[project_id]],ohrm_project[project_id],ohrm_project[name],"NF",0,1)</f>
        <v>Z210101-TEQMANTRA-ORG</v>
      </c>
      <c r="K2371" t="str">
        <f>_xlfn.XLOOKUP(ohrm_timesheet_item[[#This Row],[activity_id]],ohrm_project_activity[activity_id],ohrm_project_activity[name],"NF",0,1)</f>
        <v>Staff Augmentation</v>
      </c>
      <c r="L2371" s="5">
        <f>ohrm_timesheet_item[[#This Row],[duration]]/60/60</f>
        <v>5</v>
      </c>
    </row>
    <row r="2372" spans="1:12" x14ac:dyDescent="0.3">
      <c r="A2372">
        <v>483</v>
      </c>
      <c r="C2372">
        <v>2424</v>
      </c>
      <c r="D2372" s="1">
        <v>45083</v>
      </c>
      <c r="E2372">
        <v>10800</v>
      </c>
      <c r="F2372">
        <v>2</v>
      </c>
      <c r="G2372">
        <v>15</v>
      </c>
      <c r="H2372">
        <v>58</v>
      </c>
      <c r="I2372" t="str">
        <f>_xlfn.XLOOKUP(ohrm_timesheet_item[[#This Row],[employee_id]],hs_hr_employee[emp_number],hs_hr_employee[Employee Name],"NF",0,1)</f>
        <v>Gaurav Kokcha</v>
      </c>
      <c r="J2372" t="str">
        <f>_xlfn.XLOOKUP(ohrm_timesheet_item[[#This Row],[project_id]],ohrm_project[project_id],ohrm_project[name],"NF",0,1)</f>
        <v>Z210101-TEQMANTRA-ORG</v>
      </c>
      <c r="K2372" t="str">
        <f>_xlfn.XLOOKUP(ohrm_timesheet_item[[#This Row],[activity_id]],ohrm_project_activity[activity_id],ohrm_project_activity[name],"NF",0,1)</f>
        <v>Staff Augmentation</v>
      </c>
      <c r="L2372" s="5">
        <f>ohrm_timesheet_item[[#This Row],[duration]]/60/60</f>
        <v>3</v>
      </c>
    </row>
    <row r="2373" spans="1:12" x14ac:dyDescent="0.3">
      <c r="A2373">
        <v>483</v>
      </c>
      <c r="C2373">
        <v>2425</v>
      </c>
      <c r="D2373" s="1">
        <v>45084</v>
      </c>
      <c r="E2373">
        <v>25200</v>
      </c>
      <c r="F2373">
        <v>2</v>
      </c>
      <c r="G2373">
        <v>15</v>
      </c>
      <c r="H2373">
        <v>58</v>
      </c>
      <c r="I2373" t="str">
        <f>_xlfn.XLOOKUP(ohrm_timesheet_item[[#This Row],[employee_id]],hs_hr_employee[emp_number],hs_hr_employee[Employee Name],"NF",0,1)</f>
        <v>Gaurav Kokcha</v>
      </c>
      <c r="J2373" t="str">
        <f>_xlfn.XLOOKUP(ohrm_timesheet_item[[#This Row],[project_id]],ohrm_project[project_id],ohrm_project[name],"NF",0,1)</f>
        <v>Z210101-TEQMANTRA-ORG</v>
      </c>
      <c r="K2373" t="str">
        <f>_xlfn.XLOOKUP(ohrm_timesheet_item[[#This Row],[activity_id]],ohrm_project_activity[activity_id],ohrm_project_activity[name],"NF",0,1)</f>
        <v>Staff Augmentation</v>
      </c>
      <c r="L2373" s="5">
        <f>ohrm_timesheet_item[[#This Row],[duration]]/60/60</f>
        <v>7</v>
      </c>
    </row>
    <row r="2374" spans="1:12" x14ac:dyDescent="0.3">
      <c r="A2374">
        <v>483</v>
      </c>
      <c r="C2374">
        <v>2426</v>
      </c>
      <c r="D2374" s="1">
        <v>45085</v>
      </c>
      <c r="E2374">
        <v>0</v>
      </c>
      <c r="F2374">
        <v>2</v>
      </c>
      <c r="G2374">
        <v>15</v>
      </c>
      <c r="H2374">
        <v>58</v>
      </c>
      <c r="I2374" t="str">
        <f>_xlfn.XLOOKUP(ohrm_timesheet_item[[#This Row],[employee_id]],hs_hr_employee[emp_number],hs_hr_employee[Employee Name],"NF",0,1)</f>
        <v>Gaurav Kokcha</v>
      </c>
      <c r="J2374" t="str">
        <f>_xlfn.XLOOKUP(ohrm_timesheet_item[[#This Row],[project_id]],ohrm_project[project_id],ohrm_project[name],"NF",0,1)</f>
        <v>Z210101-TEQMANTRA-ORG</v>
      </c>
      <c r="K2374" t="str">
        <f>_xlfn.XLOOKUP(ohrm_timesheet_item[[#This Row],[activity_id]],ohrm_project_activity[activity_id],ohrm_project_activity[name],"NF",0,1)</f>
        <v>Staff Augmentation</v>
      </c>
      <c r="L2374" s="5">
        <f>ohrm_timesheet_item[[#This Row],[duration]]/60/60</f>
        <v>0</v>
      </c>
    </row>
    <row r="2375" spans="1:12" x14ac:dyDescent="0.3">
      <c r="A2375">
        <v>483</v>
      </c>
      <c r="C2375">
        <v>2427</v>
      </c>
      <c r="D2375" s="1">
        <v>45086</v>
      </c>
      <c r="E2375">
        <v>14400</v>
      </c>
      <c r="F2375">
        <v>2</v>
      </c>
      <c r="G2375">
        <v>15</v>
      </c>
      <c r="H2375">
        <v>58</v>
      </c>
      <c r="I2375" t="str">
        <f>_xlfn.XLOOKUP(ohrm_timesheet_item[[#This Row],[employee_id]],hs_hr_employee[emp_number],hs_hr_employee[Employee Name],"NF",0,1)</f>
        <v>Gaurav Kokcha</v>
      </c>
      <c r="J2375" t="str">
        <f>_xlfn.XLOOKUP(ohrm_timesheet_item[[#This Row],[project_id]],ohrm_project[project_id],ohrm_project[name],"NF",0,1)</f>
        <v>Z210101-TEQMANTRA-ORG</v>
      </c>
      <c r="K2375" t="str">
        <f>_xlfn.XLOOKUP(ohrm_timesheet_item[[#This Row],[activity_id]],ohrm_project_activity[activity_id],ohrm_project_activity[name],"NF",0,1)</f>
        <v>Staff Augmentation</v>
      </c>
      <c r="L2375" s="5">
        <f>ohrm_timesheet_item[[#This Row],[duration]]/60/60</f>
        <v>4</v>
      </c>
    </row>
    <row r="2376" spans="1:12" x14ac:dyDescent="0.3">
      <c r="A2376">
        <v>483</v>
      </c>
      <c r="C2376">
        <v>2428</v>
      </c>
      <c r="D2376" s="1">
        <v>45082</v>
      </c>
      <c r="E2376">
        <v>14400</v>
      </c>
      <c r="F2376">
        <v>2</v>
      </c>
      <c r="G2376">
        <v>15</v>
      </c>
      <c r="H2376">
        <v>11</v>
      </c>
      <c r="I2376" t="str">
        <f>_xlfn.XLOOKUP(ohrm_timesheet_item[[#This Row],[employee_id]],hs_hr_employee[emp_number],hs_hr_employee[Employee Name],"NF",0,1)</f>
        <v>Gaurav Kokcha</v>
      </c>
      <c r="J2376" t="str">
        <f>_xlfn.XLOOKUP(ohrm_timesheet_item[[#This Row],[project_id]],ohrm_project[project_id],ohrm_project[name],"NF",0,1)</f>
        <v>Z210101-TEQMANTRA-ORG</v>
      </c>
      <c r="K2376" t="str">
        <f>_xlfn.XLOOKUP(ohrm_timesheet_item[[#This Row],[activity_id]],ohrm_project_activity[activity_id],ohrm_project_activity[name],"NF",0,1)</f>
        <v>Training</v>
      </c>
      <c r="L2376" s="5">
        <f>ohrm_timesheet_item[[#This Row],[duration]]/60/60</f>
        <v>4</v>
      </c>
    </row>
    <row r="2377" spans="1:12" x14ac:dyDescent="0.3">
      <c r="A2377">
        <v>483</v>
      </c>
      <c r="C2377">
        <v>2429</v>
      </c>
      <c r="D2377" s="1">
        <v>45083</v>
      </c>
      <c r="E2377">
        <v>21600</v>
      </c>
      <c r="F2377">
        <v>2</v>
      </c>
      <c r="G2377">
        <v>15</v>
      </c>
      <c r="H2377">
        <v>11</v>
      </c>
      <c r="I2377" t="str">
        <f>_xlfn.XLOOKUP(ohrm_timesheet_item[[#This Row],[employee_id]],hs_hr_employee[emp_number],hs_hr_employee[Employee Name],"NF",0,1)</f>
        <v>Gaurav Kokcha</v>
      </c>
      <c r="J2377" t="str">
        <f>_xlfn.XLOOKUP(ohrm_timesheet_item[[#This Row],[project_id]],ohrm_project[project_id],ohrm_project[name],"NF",0,1)</f>
        <v>Z210101-TEQMANTRA-ORG</v>
      </c>
      <c r="K2377" t="str">
        <f>_xlfn.XLOOKUP(ohrm_timesheet_item[[#This Row],[activity_id]],ohrm_project_activity[activity_id],ohrm_project_activity[name],"NF",0,1)</f>
        <v>Training</v>
      </c>
      <c r="L2377" s="5">
        <f>ohrm_timesheet_item[[#This Row],[duration]]/60/60</f>
        <v>6</v>
      </c>
    </row>
    <row r="2378" spans="1:12" x14ac:dyDescent="0.3">
      <c r="A2378">
        <v>483</v>
      </c>
      <c r="C2378">
        <v>2430</v>
      </c>
      <c r="D2378" s="1">
        <v>45084</v>
      </c>
      <c r="E2378">
        <v>7200</v>
      </c>
      <c r="F2378">
        <v>2</v>
      </c>
      <c r="G2378">
        <v>15</v>
      </c>
      <c r="H2378">
        <v>11</v>
      </c>
      <c r="I2378" t="str">
        <f>_xlfn.XLOOKUP(ohrm_timesheet_item[[#This Row],[employee_id]],hs_hr_employee[emp_number],hs_hr_employee[Employee Name],"NF",0,1)</f>
        <v>Gaurav Kokcha</v>
      </c>
      <c r="J2378" t="str">
        <f>_xlfn.XLOOKUP(ohrm_timesheet_item[[#This Row],[project_id]],ohrm_project[project_id],ohrm_project[name],"NF",0,1)</f>
        <v>Z210101-TEQMANTRA-ORG</v>
      </c>
      <c r="K2378" t="str">
        <f>_xlfn.XLOOKUP(ohrm_timesheet_item[[#This Row],[activity_id]],ohrm_project_activity[activity_id],ohrm_project_activity[name],"NF",0,1)</f>
        <v>Training</v>
      </c>
      <c r="L2378" s="5">
        <f>ohrm_timesheet_item[[#This Row],[duration]]/60/60</f>
        <v>2</v>
      </c>
    </row>
    <row r="2379" spans="1:12" x14ac:dyDescent="0.3">
      <c r="A2379">
        <v>483</v>
      </c>
      <c r="B2379" t="s">
        <v>1034</v>
      </c>
      <c r="C2379">
        <v>2431</v>
      </c>
      <c r="D2379" s="1">
        <v>45085</v>
      </c>
      <c r="E2379">
        <v>0</v>
      </c>
      <c r="F2379">
        <v>2</v>
      </c>
      <c r="G2379">
        <v>15</v>
      </c>
      <c r="H2379">
        <v>11</v>
      </c>
      <c r="I2379" t="str">
        <f>_xlfn.XLOOKUP(ohrm_timesheet_item[[#This Row],[employee_id]],hs_hr_employee[emp_number],hs_hr_employee[Employee Name],"NF",0,1)</f>
        <v>Gaurav Kokcha</v>
      </c>
      <c r="J2379" t="str">
        <f>_xlfn.XLOOKUP(ohrm_timesheet_item[[#This Row],[project_id]],ohrm_project[project_id],ohrm_project[name],"NF",0,1)</f>
        <v>Z210101-TEQMANTRA-ORG</v>
      </c>
      <c r="K2379" t="str">
        <f>_xlfn.XLOOKUP(ohrm_timesheet_item[[#This Row],[activity_id]],ohrm_project_activity[activity_id],ohrm_project_activity[name],"NF",0,1)</f>
        <v>Training</v>
      </c>
      <c r="L2379" s="5">
        <f>ohrm_timesheet_item[[#This Row],[duration]]/60/60</f>
        <v>0</v>
      </c>
    </row>
    <row r="2380" spans="1:12" x14ac:dyDescent="0.3">
      <c r="A2380">
        <v>483</v>
      </c>
      <c r="C2380">
        <v>2432</v>
      </c>
      <c r="D2380" s="1">
        <v>45086</v>
      </c>
      <c r="E2380">
        <v>18000</v>
      </c>
      <c r="F2380">
        <v>2</v>
      </c>
      <c r="G2380">
        <v>15</v>
      </c>
      <c r="H2380">
        <v>11</v>
      </c>
      <c r="I2380" t="str">
        <f>_xlfn.XLOOKUP(ohrm_timesheet_item[[#This Row],[employee_id]],hs_hr_employee[emp_number],hs_hr_employee[Employee Name],"NF",0,1)</f>
        <v>Gaurav Kokcha</v>
      </c>
      <c r="J2380" t="str">
        <f>_xlfn.XLOOKUP(ohrm_timesheet_item[[#This Row],[project_id]],ohrm_project[project_id],ohrm_project[name],"NF",0,1)</f>
        <v>Z210101-TEQMANTRA-ORG</v>
      </c>
      <c r="K2380" t="str">
        <f>_xlfn.XLOOKUP(ohrm_timesheet_item[[#This Row],[activity_id]],ohrm_project_activity[activity_id],ohrm_project_activity[name],"NF",0,1)</f>
        <v>Training</v>
      </c>
      <c r="L2380" s="5">
        <f>ohrm_timesheet_item[[#This Row],[duration]]/60/60</f>
        <v>5</v>
      </c>
    </row>
    <row r="2381" spans="1:12" x14ac:dyDescent="0.3">
      <c r="A2381">
        <v>484</v>
      </c>
      <c r="C2381">
        <v>2433</v>
      </c>
      <c r="D2381" s="1">
        <v>45089</v>
      </c>
      <c r="E2381">
        <v>14400</v>
      </c>
      <c r="F2381">
        <v>2</v>
      </c>
      <c r="G2381">
        <v>15</v>
      </c>
      <c r="H2381">
        <v>58</v>
      </c>
      <c r="I2381" t="str">
        <f>_xlfn.XLOOKUP(ohrm_timesheet_item[[#This Row],[employee_id]],hs_hr_employee[emp_number],hs_hr_employee[Employee Name],"NF",0,1)</f>
        <v>Gaurav Kokcha</v>
      </c>
      <c r="J2381" t="str">
        <f>_xlfn.XLOOKUP(ohrm_timesheet_item[[#This Row],[project_id]],ohrm_project[project_id],ohrm_project[name],"NF",0,1)</f>
        <v>Z210101-TEQMANTRA-ORG</v>
      </c>
      <c r="K2381" t="str">
        <f>_xlfn.XLOOKUP(ohrm_timesheet_item[[#This Row],[activity_id]],ohrm_project_activity[activity_id],ohrm_project_activity[name],"NF",0,1)</f>
        <v>Staff Augmentation</v>
      </c>
      <c r="L2381" s="5">
        <f>ohrm_timesheet_item[[#This Row],[duration]]/60/60</f>
        <v>4</v>
      </c>
    </row>
    <row r="2382" spans="1:12" x14ac:dyDescent="0.3">
      <c r="A2382">
        <v>484</v>
      </c>
      <c r="C2382">
        <v>2434</v>
      </c>
      <c r="D2382" s="1">
        <v>45090</v>
      </c>
      <c r="E2382">
        <v>21600</v>
      </c>
      <c r="F2382">
        <v>2</v>
      </c>
      <c r="G2382">
        <v>15</v>
      </c>
      <c r="H2382">
        <v>58</v>
      </c>
      <c r="I2382" t="str">
        <f>_xlfn.XLOOKUP(ohrm_timesheet_item[[#This Row],[employee_id]],hs_hr_employee[emp_number],hs_hr_employee[Employee Name],"NF",0,1)</f>
        <v>Gaurav Kokcha</v>
      </c>
      <c r="J2382" t="str">
        <f>_xlfn.XLOOKUP(ohrm_timesheet_item[[#This Row],[project_id]],ohrm_project[project_id],ohrm_project[name],"NF",0,1)</f>
        <v>Z210101-TEQMANTRA-ORG</v>
      </c>
      <c r="K2382" t="str">
        <f>_xlfn.XLOOKUP(ohrm_timesheet_item[[#This Row],[activity_id]],ohrm_project_activity[activity_id],ohrm_project_activity[name],"NF",0,1)</f>
        <v>Staff Augmentation</v>
      </c>
      <c r="L2382" s="5">
        <f>ohrm_timesheet_item[[#This Row],[duration]]/60/60</f>
        <v>6</v>
      </c>
    </row>
    <row r="2383" spans="1:12" x14ac:dyDescent="0.3">
      <c r="A2383">
        <v>484</v>
      </c>
      <c r="C2383">
        <v>2435</v>
      </c>
      <c r="D2383" s="1">
        <v>45091</v>
      </c>
      <c r="E2383">
        <v>18000</v>
      </c>
      <c r="F2383">
        <v>2</v>
      </c>
      <c r="G2383">
        <v>15</v>
      </c>
      <c r="H2383">
        <v>58</v>
      </c>
      <c r="I2383" t="str">
        <f>_xlfn.XLOOKUP(ohrm_timesheet_item[[#This Row],[employee_id]],hs_hr_employee[emp_number],hs_hr_employee[Employee Name],"NF",0,1)</f>
        <v>Gaurav Kokcha</v>
      </c>
      <c r="J2383" t="str">
        <f>_xlfn.XLOOKUP(ohrm_timesheet_item[[#This Row],[project_id]],ohrm_project[project_id],ohrm_project[name],"NF",0,1)</f>
        <v>Z210101-TEQMANTRA-ORG</v>
      </c>
      <c r="K2383" t="str">
        <f>_xlfn.XLOOKUP(ohrm_timesheet_item[[#This Row],[activity_id]],ohrm_project_activity[activity_id],ohrm_project_activity[name],"NF",0,1)</f>
        <v>Staff Augmentation</v>
      </c>
      <c r="L2383" s="5">
        <f>ohrm_timesheet_item[[#This Row],[duration]]/60/60</f>
        <v>5</v>
      </c>
    </row>
    <row r="2384" spans="1:12" x14ac:dyDescent="0.3">
      <c r="A2384">
        <v>484</v>
      </c>
      <c r="C2384">
        <v>2436</v>
      </c>
      <c r="D2384" s="1">
        <v>45092</v>
      </c>
      <c r="E2384">
        <v>21600</v>
      </c>
      <c r="F2384">
        <v>2</v>
      </c>
      <c r="G2384">
        <v>15</v>
      </c>
      <c r="H2384">
        <v>58</v>
      </c>
      <c r="I2384" t="str">
        <f>_xlfn.XLOOKUP(ohrm_timesheet_item[[#This Row],[employee_id]],hs_hr_employee[emp_number],hs_hr_employee[Employee Name],"NF",0,1)</f>
        <v>Gaurav Kokcha</v>
      </c>
      <c r="J2384" t="str">
        <f>_xlfn.XLOOKUP(ohrm_timesheet_item[[#This Row],[project_id]],ohrm_project[project_id],ohrm_project[name],"NF",0,1)</f>
        <v>Z210101-TEQMANTRA-ORG</v>
      </c>
      <c r="K2384" t="str">
        <f>_xlfn.XLOOKUP(ohrm_timesheet_item[[#This Row],[activity_id]],ohrm_project_activity[activity_id],ohrm_project_activity[name],"NF",0,1)</f>
        <v>Staff Augmentation</v>
      </c>
      <c r="L2384" s="5">
        <f>ohrm_timesheet_item[[#This Row],[duration]]/60/60</f>
        <v>6</v>
      </c>
    </row>
    <row r="2385" spans="1:12" x14ac:dyDescent="0.3">
      <c r="A2385">
        <v>484</v>
      </c>
      <c r="C2385">
        <v>2437</v>
      </c>
      <c r="D2385" s="1">
        <v>45093</v>
      </c>
      <c r="E2385">
        <v>18000</v>
      </c>
      <c r="F2385">
        <v>2</v>
      </c>
      <c r="G2385">
        <v>15</v>
      </c>
      <c r="H2385">
        <v>58</v>
      </c>
      <c r="I2385" t="str">
        <f>_xlfn.XLOOKUP(ohrm_timesheet_item[[#This Row],[employee_id]],hs_hr_employee[emp_number],hs_hr_employee[Employee Name],"NF",0,1)</f>
        <v>Gaurav Kokcha</v>
      </c>
      <c r="J2385" t="str">
        <f>_xlfn.XLOOKUP(ohrm_timesheet_item[[#This Row],[project_id]],ohrm_project[project_id],ohrm_project[name],"NF",0,1)</f>
        <v>Z210101-TEQMANTRA-ORG</v>
      </c>
      <c r="K2385" t="str">
        <f>_xlfn.XLOOKUP(ohrm_timesheet_item[[#This Row],[activity_id]],ohrm_project_activity[activity_id],ohrm_project_activity[name],"NF",0,1)</f>
        <v>Staff Augmentation</v>
      </c>
      <c r="L2385" s="5">
        <f>ohrm_timesheet_item[[#This Row],[duration]]/60/60</f>
        <v>5</v>
      </c>
    </row>
    <row r="2386" spans="1:12" x14ac:dyDescent="0.3">
      <c r="A2386">
        <v>484</v>
      </c>
      <c r="C2386">
        <v>2438</v>
      </c>
      <c r="D2386" s="1">
        <v>45089</v>
      </c>
      <c r="E2386">
        <v>18000</v>
      </c>
      <c r="F2386">
        <v>2</v>
      </c>
      <c r="G2386">
        <v>15</v>
      </c>
      <c r="H2386">
        <v>11</v>
      </c>
      <c r="I2386" t="str">
        <f>_xlfn.XLOOKUP(ohrm_timesheet_item[[#This Row],[employee_id]],hs_hr_employee[emp_number],hs_hr_employee[Employee Name],"NF",0,1)</f>
        <v>Gaurav Kokcha</v>
      </c>
      <c r="J2386" t="str">
        <f>_xlfn.XLOOKUP(ohrm_timesheet_item[[#This Row],[project_id]],ohrm_project[project_id],ohrm_project[name],"NF",0,1)</f>
        <v>Z210101-TEQMANTRA-ORG</v>
      </c>
      <c r="K2386" t="str">
        <f>_xlfn.XLOOKUP(ohrm_timesheet_item[[#This Row],[activity_id]],ohrm_project_activity[activity_id],ohrm_project_activity[name],"NF",0,1)</f>
        <v>Training</v>
      </c>
      <c r="L2386" s="5">
        <f>ohrm_timesheet_item[[#This Row],[duration]]/60/60</f>
        <v>5</v>
      </c>
    </row>
    <row r="2387" spans="1:12" x14ac:dyDescent="0.3">
      <c r="A2387">
        <v>484</v>
      </c>
      <c r="C2387">
        <v>2439</v>
      </c>
      <c r="D2387" s="1">
        <v>45090</v>
      </c>
      <c r="E2387">
        <v>10800</v>
      </c>
      <c r="F2387">
        <v>2</v>
      </c>
      <c r="G2387">
        <v>15</v>
      </c>
      <c r="H2387">
        <v>11</v>
      </c>
      <c r="I2387" t="str">
        <f>_xlfn.XLOOKUP(ohrm_timesheet_item[[#This Row],[employee_id]],hs_hr_employee[emp_number],hs_hr_employee[Employee Name],"NF",0,1)</f>
        <v>Gaurav Kokcha</v>
      </c>
      <c r="J2387" t="str">
        <f>_xlfn.XLOOKUP(ohrm_timesheet_item[[#This Row],[project_id]],ohrm_project[project_id],ohrm_project[name],"NF",0,1)</f>
        <v>Z210101-TEQMANTRA-ORG</v>
      </c>
      <c r="K2387" t="str">
        <f>_xlfn.XLOOKUP(ohrm_timesheet_item[[#This Row],[activity_id]],ohrm_project_activity[activity_id],ohrm_project_activity[name],"NF",0,1)</f>
        <v>Training</v>
      </c>
      <c r="L2387" s="5">
        <f>ohrm_timesheet_item[[#This Row],[duration]]/60/60</f>
        <v>3</v>
      </c>
    </row>
    <row r="2388" spans="1:12" x14ac:dyDescent="0.3">
      <c r="A2388">
        <v>484</v>
      </c>
      <c r="C2388">
        <v>2440</v>
      </c>
      <c r="D2388" s="1">
        <v>45091</v>
      </c>
      <c r="E2388">
        <v>14400</v>
      </c>
      <c r="F2388">
        <v>2</v>
      </c>
      <c r="G2388">
        <v>15</v>
      </c>
      <c r="H2388">
        <v>11</v>
      </c>
      <c r="I2388" t="str">
        <f>_xlfn.XLOOKUP(ohrm_timesheet_item[[#This Row],[employee_id]],hs_hr_employee[emp_number],hs_hr_employee[Employee Name],"NF",0,1)</f>
        <v>Gaurav Kokcha</v>
      </c>
      <c r="J2388" t="str">
        <f>_xlfn.XLOOKUP(ohrm_timesheet_item[[#This Row],[project_id]],ohrm_project[project_id],ohrm_project[name],"NF",0,1)</f>
        <v>Z210101-TEQMANTRA-ORG</v>
      </c>
      <c r="K2388" t="str">
        <f>_xlfn.XLOOKUP(ohrm_timesheet_item[[#This Row],[activity_id]],ohrm_project_activity[activity_id],ohrm_project_activity[name],"NF",0,1)</f>
        <v>Training</v>
      </c>
      <c r="L2388" s="5">
        <f>ohrm_timesheet_item[[#This Row],[duration]]/60/60</f>
        <v>4</v>
      </c>
    </row>
    <row r="2389" spans="1:12" x14ac:dyDescent="0.3">
      <c r="A2389">
        <v>484</v>
      </c>
      <c r="C2389">
        <v>2441</v>
      </c>
      <c r="D2389" s="1">
        <v>45092</v>
      </c>
      <c r="E2389">
        <v>10800</v>
      </c>
      <c r="F2389">
        <v>2</v>
      </c>
      <c r="G2389">
        <v>15</v>
      </c>
      <c r="H2389">
        <v>11</v>
      </c>
      <c r="I2389" t="str">
        <f>_xlfn.XLOOKUP(ohrm_timesheet_item[[#This Row],[employee_id]],hs_hr_employee[emp_number],hs_hr_employee[Employee Name],"NF",0,1)</f>
        <v>Gaurav Kokcha</v>
      </c>
      <c r="J2389" t="str">
        <f>_xlfn.XLOOKUP(ohrm_timesheet_item[[#This Row],[project_id]],ohrm_project[project_id],ohrm_project[name],"NF",0,1)</f>
        <v>Z210101-TEQMANTRA-ORG</v>
      </c>
      <c r="K2389" t="str">
        <f>_xlfn.XLOOKUP(ohrm_timesheet_item[[#This Row],[activity_id]],ohrm_project_activity[activity_id],ohrm_project_activity[name],"NF",0,1)</f>
        <v>Training</v>
      </c>
      <c r="L2389" s="5">
        <f>ohrm_timesheet_item[[#This Row],[duration]]/60/60</f>
        <v>3</v>
      </c>
    </row>
    <row r="2390" spans="1:12" x14ac:dyDescent="0.3">
      <c r="A2390">
        <v>484</v>
      </c>
      <c r="C2390">
        <v>2442</v>
      </c>
      <c r="D2390" s="1">
        <v>45093</v>
      </c>
      <c r="E2390">
        <v>14400</v>
      </c>
      <c r="F2390">
        <v>2</v>
      </c>
      <c r="G2390">
        <v>15</v>
      </c>
      <c r="H2390">
        <v>11</v>
      </c>
      <c r="I2390" t="str">
        <f>_xlfn.XLOOKUP(ohrm_timesheet_item[[#This Row],[employee_id]],hs_hr_employee[emp_number],hs_hr_employee[Employee Name],"NF",0,1)</f>
        <v>Gaurav Kokcha</v>
      </c>
      <c r="J2390" t="str">
        <f>_xlfn.XLOOKUP(ohrm_timesheet_item[[#This Row],[project_id]],ohrm_project[project_id],ohrm_project[name],"NF",0,1)</f>
        <v>Z210101-TEQMANTRA-ORG</v>
      </c>
      <c r="K2390" t="str">
        <f>_xlfn.XLOOKUP(ohrm_timesheet_item[[#This Row],[activity_id]],ohrm_project_activity[activity_id],ohrm_project_activity[name],"NF",0,1)</f>
        <v>Training</v>
      </c>
      <c r="L2390" s="5">
        <f>ohrm_timesheet_item[[#This Row],[duration]]/60/60</f>
        <v>4</v>
      </c>
    </row>
    <row r="2391" spans="1:12" x14ac:dyDescent="0.3">
      <c r="A2391">
        <v>486</v>
      </c>
      <c r="B2391" t="s">
        <v>1035</v>
      </c>
      <c r="C2391">
        <v>2443</v>
      </c>
      <c r="D2391" s="1">
        <v>45097</v>
      </c>
      <c r="E2391">
        <v>0</v>
      </c>
      <c r="F2391">
        <v>2</v>
      </c>
      <c r="G2391">
        <v>15</v>
      </c>
      <c r="H2391">
        <v>58</v>
      </c>
      <c r="I2391" t="str">
        <f>_xlfn.XLOOKUP(ohrm_timesheet_item[[#This Row],[employee_id]],hs_hr_employee[emp_number],hs_hr_employee[Employee Name],"NF",0,1)</f>
        <v>Gaurav Kokcha</v>
      </c>
      <c r="J2391" t="str">
        <f>_xlfn.XLOOKUP(ohrm_timesheet_item[[#This Row],[project_id]],ohrm_project[project_id],ohrm_project[name],"NF",0,1)</f>
        <v>Z210101-TEQMANTRA-ORG</v>
      </c>
      <c r="K2391" t="str">
        <f>_xlfn.XLOOKUP(ohrm_timesheet_item[[#This Row],[activity_id]],ohrm_project_activity[activity_id],ohrm_project_activity[name],"NF",0,1)</f>
        <v>Staff Augmentation</v>
      </c>
      <c r="L2391" s="5">
        <f>ohrm_timesheet_item[[#This Row],[duration]]/60/60</f>
        <v>0</v>
      </c>
    </row>
    <row r="2392" spans="1:12" x14ac:dyDescent="0.3">
      <c r="A2392">
        <v>486</v>
      </c>
      <c r="C2392">
        <v>2444</v>
      </c>
      <c r="D2392" s="1">
        <v>45096</v>
      </c>
      <c r="E2392">
        <v>14400</v>
      </c>
      <c r="F2392">
        <v>2</v>
      </c>
      <c r="G2392">
        <v>15</v>
      </c>
      <c r="H2392">
        <v>58</v>
      </c>
      <c r="I2392" t="str">
        <f>_xlfn.XLOOKUP(ohrm_timesheet_item[[#This Row],[employee_id]],hs_hr_employee[emp_number],hs_hr_employee[Employee Name],"NF",0,1)</f>
        <v>Gaurav Kokcha</v>
      </c>
      <c r="J2392" t="str">
        <f>_xlfn.XLOOKUP(ohrm_timesheet_item[[#This Row],[project_id]],ohrm_project[project_id],ohrm_project[name],"NF",0,1)</f>
        <v>Z210101-TEQMANTRA-ORG</v>
      </c>
      <c r="K2392" t="str">
        <f>_xlfn.XLOOKUP(ohrm_timesheet_item[[#This Row],[activity_id]],ohrm_project_activity[activity_id],ohrm_project_activity[name],"NF",0,1)</f>
        <v>Staff Augmentation</v>
      </c>
      <c r="L2392" s="5">
        <f>ohrm_timesheet_item[[#This Row],[duration]]/60/60</f>
        <v>4</v>
      </c>
    </row>
    <row r="2393" spans="1:12" x14ac:dyDescent="0.3">
      <c r="A2393">
        <v>486</v>
      </c>
      <c r="C2393">
        <v>2445</v>
      </c>
      <c r="D2393" s="1">
        <v>45098</v>
      </c>
      <c r="E2393">
        <v>21600</v>
      </c>
      <c r="F2393">
        <v>2</v>
      </c>
      <c r="G2393">
        <v>15</v>
      </c>
      <c r="H2393">
        <v>58</v>
      </c>
      <c r="I2393" t="str">
        <f>_xlfn.XLOOKUP(ohrm_timesheet_item[[#This Row],[employee_id]],hs_hr_employee[emp_number],hs_hr_employee[Employee Name],"NF",0,1)</f>
        <v>Gaurav Kokcha</v>
      </c>
      <c r="J2393" t="str">
        <f>_xlfn.XLOOKUP(ohrm_timesheet_item[[#This Row],[project_id]],ohrm_project[project_id],ohrm_project[name],"NF",0,1)</f>
        <v>Z210101-TEQMANTRA-ORG</v>
      </c>
      <c r="K2393" t="str">
        <f>_xlfn.XLOOKUP(ohrm_timesheet_item[[#This Row],[activity_id]],ohrm_project_activity[activity_id],ohrm_project_activity[name],"NF",0,1)</f>
        <v>Staff Augmentation</v>
      </c>
      <c r="L2393" s="5">
        <f>ohrm_timesheet_item[[#This Row],[duration]]/60/60</f>
        <v>6</v>
      </c>
    </row>
    <row r="2394" spans="1:12" x14ac:dyDescent="0.3">
      <c r="A2394">
        <v>486</v>
      </c>
      <c r="C2394">
        <v>2446</v>
      </c>
      <c r="D2394" s="1">
        <v>45099</v>
      </c>
      <c r="E2394">
        <v>7200</v>
      </c>
      <c r="F2394">
        <v>2</v>
      </c>
      <c r="G2394">
        <v>15</v>
      </c>
      <c r="H2394">
        <v>58</v>
      </c>
      <c r="I2394" t="str">
        <f>_xlfn.XLOOKUP(ohrm_timesheet_item[[#This Row],[employee_id]],hs_hr_employee[emp_number],hs_hr_employee[Employee Name],"NF",0,1)</f>
        <v>Gaurav Kokcha</v>
      </c>
      <c r="J2394" t="str">
        <f>_xlfn.XLOOKUP(ohrm_timesheet_item[[#This Row],[project_id]],ohrm_project[project_id],ohrm_project[name],"NF",0,1)</f>
        <v>Z210101-TEQMANTRA-ORG</v>
      </c>
      <c r="K2394" t="str">
        <f>_xlfn.XLOOKUP(ohrm_timesheet_item[[#This Row],[activity_id]],ohrm_project_activity[activity_id],ohrm_project_activity[name],"NF",0,1)</f>
        <v>Staff Augmentation</v>
      </c>
      <c r="L2394" s="5">
        <f>ohrm_timesheet_item[[#This Row],[duration]]/60/60</f>
        <v>2</v>
      </c>
    </row>
    <row r="2395" spans="1:12" x14ac:dyDescent="0.3">
      <c r="A2395">
        <v>486</v>
      </c>
      <c r="C2395">
        <v>2447</v>
      </c>
      <c r="D2395" s="1">
        <v>45100</v>
      </c>
      <c r="E2395">
        <v>18000</v>
      </c>
      <c r="F2395">
        <v>2</v>
      </c>
      <c r="G2395">
        <v>15</v>
      </c>
      <c r="H2395">
        <v>58</v>
      </c>
      <c r="I2395" t="str">
        <f>_xlfn.XLOOKUP(ohrm_timesheet_item[[#This Row],[employee_id]],hs_hr_employee[emp_number],hs_hr_employee[Employee Name],"NF",0,1)</f>
        <v>Gaurav Kokcha</v>
      </c>
      <c r="J2395" t="str">
        <f>_xlfn.XLOOKUP(ohrm_timesheet_item[[#This Row],[project_id]],ohrm_project[project_id],ohrm_project[name],"NF",0,1)</f>
        <v>Z210101-TEQMANTRA-ORG</v>
      </c>
      <c r="K2395" t="str">
        <f>_xlfn.XLOOKUP(ohrm_timesheet_item[[#This Row],[activity_id]],ohrm_project_activity[activity_id],ohrm_project_activity[name],"NF",0,1)</f>
        <v>Staff Augmentation</v>
      </c>
      <c r="L2395" s="5">
        <f>ohrm_timesheet_item[[#This Row],[duration]]/60/60</f>
        <v>5</v>
      </c>
    </row>
    <row r="2396" spans="1:12" x14ac:dyDescent="0.3">
      <c r="A2396">
        <v>486</v>
      </c>
      <c r="C2396">
        <v>2448</v>
      </c>
      <c r="D2396" s="1">
        <v>45096</v>
      </c>
      <c r="E2396">
        <v>18000</v>
      </c>
      <c r="F2396">
        <v>2</v>
      </c>
      <c r="G2396">
        <v>15</v>
      </c>
      <c r="H2396">
        <v>11</v>
      </c>
      <c r="I2396" t="str">
        <f>_xlfn.XLOOKUP(ohrm_timesheet_item[[#This Row],[employee_id]],hs_hr_employee[emp_number],hs_hr_employee[Employee Name],"NF",0,1)</f>
        <v>Gaurav Kokcha</v>
      </c>
      <c r="J2396" t="str">
        <f>_xlfn.XLOOKUP(ohrm_timesheet_item[[#This Row],[project_id]],ohrm_project[project_id],ohrm_project[name],"NF",0,1)</f>
        <v>Z210101-TEQMANTRA-ORG</v>
      </c>
      <c r="K2396" t="str">
        <f>_xlfn.XLOOKUP(ohrm_timesheet_item[[#This Row],[activity_id]],ohrm_project_activity[activity_id],ohrm_project_activity[name],"NF",0,1)</f>
        <v>Training</v>
      </c>
      <c r="L2396" s="5">
        <f>ohrm_timesheet_item[[#This Row],[duration]]/60/60</f>
        <v>5</v>
      </c>
    </row>
    <row r="2397" spans="1:12" x14ac:dyDescent="0.3">
      <c r="A2397">
        <v>486</v>
      </c>
      <c r="C2397">
        <v>2449</v>
      </c>
      <c r="D2397" s="1">
        <v>45097</v>
      </c>
      <c r="E2397">
        <v>0</v>
      </c>
      <c r="F2397">
        <v>2</v>
      </c>
      <c r="G2397">
        <v>15</v>
      </c>
      <c r="H2397">
        <v>11</v>
      </c>
      <c r="I2397" t="str">
        <f>_xlfn.XLOOKUP(ohrm_timesheet_item[[#This Row],[employee_id]],hs_hr_employee[emp_number],hs_hr_employee[Employee Name],"NF",0,1)</f>
        <v>Gaurav Kokcha</v>
      </c>
      <c r="J2397" t="str">
        <f>_xlfn.XLOOKUP(ohrm_timesheet_item[[#This Row],[project_id]],ohrm_project[project_id],ohrm_project[name],"NF",0,1)</f>
        <v>Z210101-TEQMANTRA-ORG</v>
      </c>
      <c r="K2397" t="str">
        <f>_xlfn.XLOOKUP(ohrm_timesheet_item[[#This Row],[activity_id]],ohrm_project_activity[activity_id],ohrm_project_activity[name],"NF",0,1)</f>
        <v>Training</v>
      </c>
      <c r="L2397" s="5">
        <f>ohrm_timesheet_item[[#This Row],[duration]]/60/60</f>
        <v>0</v>
      </c>
    </row>
    <row r="2398" spans="1:12" x14ac:dyDescent="0.3">
      <c r="A2398">
        <v>486</v>
      </c>
      <c r="C2398">
        <v>2450</v>
      </c>
      <c r="D2398" s="1">
        <v>45098</v>
      </c>
      <c r="E2398">
        <v>10800</v>
      </c>
      <c r="F2398">
        <v>2</v>
      </c>
      <c r="G2398">
        <v>15</v>
      </c>
      <c r="H2398">
        <v>11</v>
      </c>
      <c r="I2398" t="str">
        <f>_xlfn.XLOOKUP(ohrm_timesheet_item[[#This Row],[employee_id]],hs_hr_employee[emp_number],hs_hr_employee[Employee Name],"NF",0,1)</f>
        <v>Gaurav Kokcha</v>
      </c>
      <c r="J2398" t="str">
        <f>_xlfn.XLOOKUP(ohrm_timesheet_item[[#This Row],[project_id]],ohrm_project[project_id],ohrm_project[name],"NF",0,1)</f>
        <v>Z210101-TEQMANTRA-ORG</v>
      </c>
      <c r="K2398" t="str">
        <f>_xlfn.XLOOKUP(ohrm_timesheet_item[[#This Row],[activity_id]],ohrm_project_activity[activity_id],ohrm_project_activity[name],"NF",0,1)</f>
        <v>Training</v>
      </c>
      <c r="L2398" s="5">
        <f>ohrm_timesheet_item[[#This Row],[duration]]/60/60</f>
        <v>3</v>
      </c>
    </row>
    <row r="2399" spans="1:12" x14ac:dyDescent="0.3">
      <c r="A2399">
        <v>486</v>
      </c>
      <c r="C2399">
        <v>2451</v>
      </c>
      <c r="D2399" s="1">
        <v>45099</v>
      </c>
      <c r="E2399">
        <v>25200</v>
      </c>
      <c r="F2399">
        <v>2</v>
      </c>
      <c r="G2399">
        <v>15</v>
      </c>
      <c r="H2399">
        <v>11</v>
      </c>
      <c r="I2399" t="str">
        <f>_xlfn.XLOOKUP(ohrm_timesheet_item[[#This Row],[employee_id]],hs_hr_employee[emp_number],hs_hr_employee[Employee Name],"NF",0,1)</f>
        <v>Gaurav Kokcha</v>
      </c>
      <c r="J2399" t="str">
        <f>_xlfn.XLOOKUP(ohrm_timesheet_item[[#This Row],[project_id]],ohrm_project[project_id],ohrm_project[name],"NF",0,1)</f>
        <v>Z210101-TEQMANTRA-ORG</v>
      </c>
      <c r="K2399" t="str">
        <f>_xlfn.XLOOKUP(ohrm_timesheet_item[[#This Row],[activity_id]],ohrm_project_activity[activity_id],ohrm_project_activity[name],"NF",0,1)</f>
        <v>Training</v>
      </c>
      <c r="L2399" s="5">
        <f>ohrm_timesheet_item[[#This Row],[duration]]/60/60</f>
        <v>7</v>
      </c>
    </row>
    <row r="2400" spans="1:12" x14ac:dyDescent="0.3">
      <c r="A2400">
        <v>486</v>
      </c>
      <c r="C2400">
        <v>2452</v>
      </c>
      <c r="D2400" s="1">
        <v>45100</v>
      </c>
      <c r="E2400">
        <v>14400</v>
      </c>
      <c r="F2400">
        <v>2</v>
      </c>
      <c r="G2400">
        <v>15</v>
      </c>
      <c r="H2400">
        <v>11</v>
      </c>
      <c r="I2400" t="str">
        <f>_xlfn.XLOOKUP(ohrm_timesheet_item[[#This Row],[employee_id]],hs_hr_employee[emp_number],hs_hr_employee[Employee Name],"NF",0,1)</f>
        <v>Gaurav Kokcha</v>
      </c>
      <c r="J2400" t="str">
        <f>_xlfn.XLOOKUP(ohrm_timesheet_item[[#This Row],[project_id]],ohrm_project[project_id],ohrm_project[name],"NF",0,1)</f>
        <v>Z210101-TEQMANTRA-ORG</v>
      </c>
      <c r="K2400" t="str">
        <f>_xlfn.XLOOKUP(ohrm_timesheet_item[[#This Row],[activity_id]],ohrm_project_activity[activity_id],ohrm_project_activity[name],"NF",0,1)</f>
        <v>Training</v>
      </c>
      <c r="L2400" s="5">
        <f>ohrm_timesheet_item[[#This Row],[duration]]/60/60</f>
        <v>4</v>
      </c>
    </row>
    <row r="2401" spans="1:12" x14ac:dyDescent="0.3">
      <c r="A2401">
        <v>482</v>
      </c>
      <c r="C2401">
        <v>2453</v>
      </c>
      <c r="D2401" s="1">
        <v>45103</v>
      </c>
      <c r="E2401">
        <v>14400</v>
      </c>
      <c r="F2401">
        <v>2</v>
      </c>
      <c r="G2401">
        <v>15</v>
      </c>
      <c r="H2401">
        <v>58</v>
      </c>
      <c r="I2401" t="str">
        <f>_xlfn.XLOOKUP(ohrm_timesheet_item[[#This Row],[employee_id]],hs_hr_employee[emp_number],hs_hr_employee[Employee Name],"NF",0,1)</f>
        <v>Gaurav Kokcha</v>
      </c>
      <c r="J2401" t="str">
        <f>_xlfn.XLOOKUP(ohrm_timesheet_item[[#This Row],[project_id]],ohrm_project[project_id],ohrm_project[name],"NF",0,1)</f>
        <v>Z210101-TEQMANTRA-ORG</v>
      </c>
      <c r="K2401" t="str">
        <f>_xlfn.XLOOKUP(ohrm_timesheet_item[[#This Row],[activity_id]],ohrm_project_activity[activity_id],ohrm_project_activity[name],"NF",0,1)</f>
        <v>Staff Augmentation</v>
      </c>
      <c r="L2401" s="5">
        <f>ohrm_timesheet_item[[#This Row],[duration]]/60/60</f>
        <v>4</v>
      </c>
    </row>
    <row r="2402" spans="1:12" x14ac:dyDescent="0.3">
      <c r="A2402">
        <v>482</v>
      </c>
      <c r="C2402">
        <v>2454</v>
      </c>
      <c r="D2402" s="1">
        <v>45104</v>
      </c>
      <c r="E2402">
        <v>10800</v>
      </c>
      <c r="F2402">
        <v>2</v>
      </c>
      <c r="G2402">
        <v>15</v>
      </c>
      <c r="H2402">
        <v>58</v>
      </c>
      <c r="I2402" t="str">
        <f>_xlfn.XLOOKUP(ohrm_timesheet_item[[#This Row],[employee_id]],hs_hr_employee[emp_number],hs_hr_employee[Employee Name],"NF",0,1)</f>
        <v>Gaurav Kokcha</v>
      </c>
      <c r="J2402" t="str">
        <f>_xlfn.XLOOKUP(ohrm_timesheet_item[[#This Row],[project_id]],ohrm_project[project_id],ohrm_project[name],"NF",0,1)</f>
        <v>Z210101-TEQMANTRA-ORG</v>
      </c>
      <c r="K2402" t="str">
        <f>_xlfn.XLOOKUP(ohrm_timesheet_item[[#This Row],[activity_id]],ohrm_project_activity[activity_id],ohrm_project_activity[name],"NF",0,1)</f>
        <v>Staff Augmentation</v>
      </c>
      <c r="L2402" s="5">
        <f>ohrm_timesheet_item[[#This Row],[duration]]/60/60</f>
        <v>3</v>
      </c>
    </row>
    <row r="2403" spans="1:12" x14ac:dyDescent="0.3">
      <c r="A2403">
        <v>482</v>
      </c>
      <c r="C2403">
        <v>2455</v>
      </c>
      <c r="D2403" s="1">
        <v>45105</v>
      </c>
      <c r="E2403">
        <v>25200</v>
      </c>
      <c r="F2403">
        <v>2</v>
      </c>
      <c r="G2403">
        <v>15</v>
      </c>
      <c r="H2403">
        <v>58</v>
      </c>
      <c r="I2403" t="str">
        <f>_xlfn.XLOOKUP(ohrm_timesheet_item[[#This Row],[employee_id]],hs_hr_employee[emp_number],hs_hr_employee[Employee Name],"NF",0,1)</f>
        <v>Gaurav Kokcha</v>
      </c>
      <c r="J2403" t="str">
        <f>_xlfn.XLOOKUP(ohrm_timesheet_item[[#This Row],[project_id]],ohrm_project[project_id],ohrm_project[name],"NF",0,1)</f>
        <v>Z210101-TEQMANTRA-ORG</v>
      </c>
      <c r="K2403" t="str">
        <f>_xlfn.XLOOKUP(ohrm_timesheet_item[[#This Row],[activity_id]],ohrm_project_activity[activity_id],ohrm_project_activity[name],"NF",0,1)</f>
        <v>Staff Augmentation</v>
      </c>
      <c r="L2403" s="5">
        <f>ohrm_timesheet_item[[#This Row],[duration]]/60/60</f>
        <v>7</v>
      </c>
    </row>
    <row r="2404" spans="1:12" x14ac:dyDescent="0.3">
      <c r="A2404">
        <v>482</v>
      </c>
      <c r="C2404">
        <v>2456</v>
      </c>
      <c r="D2404" s="1">
        <v>45106</v>
      </c>
      <c r="E2404">
        <v>18000</v>
      </c>
      <c r="F2404">
        <v>2</v>
      </c>
      <c r="G2404">
        <v>15</v>
      </c>
      <c r="H2404">
        <v>58</v>
      </c>
      <c r="I2404" t="str">
        <f>_xlfn.XLOOKUP(ohrm_timesheet_item[[#This Row],[employee_id]],hs_hr_employee[emp_number],hs_hr_employee[Employee Name],"NF",0,1)</f>
        <v>Gaurav Kokcha</v>
      </c>
      <c r="J2404" t="str">
        <f>_xlfn.XLOOKUP(ohrm_timesheet_item[[#This Row],[project_id]],ohrm_project[project_id],ohrm_project[name],"NF",0,1)</f>
        <v>Z210101-TEQMANTRA-ORG</v>
      </c>
      <c r="K2404" t="str">
        <f>_xlfn.XLOOKUP(ohrm_timesheet_item[[#This Row],[activity_id]],ohrm_project_activity[activity_id],ohrm_project_activity[name],"NF",0,1)</f>
        <v>Staff Augmentation</v>
      </c>
      <c r="L2404" s="5">
        <f>ohrm_timesheet_item[[#This Row],[duration]]/60/60</f>
        <v>5</v>
      </c>
    </row>
    <row r="2405" spans="1:12" x14ac:dyDescent="0.3">
      <c r="A2405">
        <v>482</v>
      </c>
      <c r="C2405">
        <v>2457</v>
      </c>
      <c r="D2405" s="1">
        <v>45107</v>
      </c>
      <c r="E2405">
        <v>14400</v>
      </c>
      <c r="F2405">
        <v>2</v>
      </c>
      <c r="G2405">
        <v>15</v>
      </c>
      <c r="H2405">
        <v>58</v>
      </c>
      <c r="I2405" t="str">
        <f>_xlfn.XLOOKUP(ohrm_timesheet_item[[#This Row],[employee_id]],hs_hr_employee[emp_number],hs_hr_employee[Employee Name],"NF",0,1)</f>
        <v>Gaurav Kokcha</v>
      </c>
      <c r="J2405" t="str">
        <f>_xlfn.XLOOKUP(ohrm_timesheet_item[[#This Row],[project_id]],ohrm_project[project_id],ohrm_project[name],"NF",0,1)</f>
        <v>Z210101-TEQMANTRA-ORG</v>
      </c>
      <c r="K2405" t="str">
        <f>_xlfn.XLOOKUP(ohrm_timesheet_item[[#This Row],[activity_id]],ohrm_project_activity[activity_id],ohrm_project_activity[name],"NF",0,1)</f>
        <v>Staff Augmentation</v>
      </c>
      <c r="L2405" s="5">
        <f>ohrm_timesheet_item[[#This Row],[duration]]/60/60</f>
        <v>4</v>
      </c>
    </row>
    <row r="2406" spans="1:12" x14ac:dyDescent="0.3">
      <c r="A2406">
        <v>482</v>
      </c>
      <c r="C2406">
        <v>2458</v>
      </c>
      <c r="D2406" s="1">
        <v>45103</v>
      </c>
      <c r="E2406">
        <v>18000</v>
      </c>
      <c r="F2406">
        <v>2</v>
      </c>
      <c r="G2406">
        <v>15</v>
      </c>
      <c r="H2406">
        <v>11</v>
      </c>
      <c r="I2406" t="str">
        <f>_xlfn.XLOOKUP(ohrm_timesheet_item[[#This Row],[employee_id]],hs_hr_employee[emp_number],hs_hr_employee[Employee Name],"NF",0,1)</f>
        <v>Gaurav Kokcha</v>
      </c>
      <c r="J2406" t="str">
        <f>_xlfn.XLOOKUP(ohrm_timesheet_item[[#This Row],[project_id]],ohrm_project[project_id],ohrm_project[name],"NF",0,1)</f>
        <v>Z210101-TEQMANTRA-ORG</v>
      </c>
      <c r="K2406" t="str">
        <f>_xlfn.XLOOKUP(ohrm_timesheet_item[[#This Row],[activity_id]],ohrm_project_activity[activity_id],ohrm_project_activity[name],"NF",0,1)</f>
        <v>Training</v>
      </c>
      <c r="L2406" s="5">
        <f>ohrm_timesheet_item[[#This Row],[duration]]/60/60</f>
        <v>5</v>
      </c>
    </row>
    <row r="2407" spans="1:12" x14ac:dyDescent="0.3">
      <c r="A2407">
        <v>482</v>
      </c>
      <c r="C2407">
        <v>2459</v>
      </c>
      <c r="D2407" s="1">
        <v>45104</v>
      </c>
      <c r="E2407">
        <v>21600</v>
      </c>
      <c r="F2407">
        <v>2</v>
      </c>
      <c r="G2407">
        <v>15</v>
      </c>
      <c r="H2407">
        <v>11</v>
      </c>
      <c r="I2407" t="str">
        <f>_xlfn.XLOOKUP(ohrm_timesheet_item[[#This Row],[employee_id]],hs_hr_employee[emp_number],hs_hr_employee[Employee Name],"NF",0,1)</f>
        <v>Gaurav Kokcha</v>
      </c>
      <c r="J2407" t="str">
        <f>_xlfn.XLOOKUP(ohrm_timesheet_item[[#This Row],[project_id]],ohrm_project[project_id],ohrm_project[name],"NF",0,1)</f>
        <v>Z210101-TEQMANTRA-ORG</v>
      </c>
      <c r="K2407" t="str">
        <f>_xlfn.XLOOKUP(ohrm_timesheet_item[[#This Row],[activity_id]],ohrm_project_activity[activity_id],ohrm_project_activity[name],"NF",0,1)</f>
        <v>Training</v>
      </c>
      <c r="L2407" s="5">
        <f>ohrm_timesheet_item[[#This Row],[duration]]/60/60</f>
        <v>6</v>
      </c>
    </row>
    <row r="2408" spans="1:12" x14ac:dyDescent="0.3">
      <c r="A2408">
        <v>482</v>
      </c>
      <c r="C2408">
        <v>2460</v>
      </c>
      <c r="D2408" s="1">
        <v>45105</v>
      </c>
      <c r="E2408">
        <v>7200</v>
      </c>
      <c r="F2408">
        <v>2</v>
      </c>
      <c r="G2408">
        <v>15</v>
      </c>
      <c r="H2408">
        <v>11</v>
      </c>
      <c r="I2408" t="str">
        <f>_xlfn.XLOOKUP(ohrm_timesheet_item[[#This Row],[employee_id]],hs_hr_employee[emp_number],hs_hr_employee[Employee Name],"NF",0,1)</f>
        <v>Gaurav Kokcha</v>
      </c>
      <c r="J2408" t="str">
        <f>_xlfn.XLOOKUP(ohrm_timesheet_item[[#This Row],[project_id]],ohrm_project[project_id],ohrm_project[name],"NF",0,1)</f>
        <v>Z210101-TEQMANTRA-ORG</v>
      </c>
      <c r="K2408" t="str">
        <f>_xlfn.XLOOKUP(ohrm_timesheet_item[[#This Row],[activity_id]],ohrm_project_activity[activity_id],ohrm_project_activity[name],"NF",0,1)</f>
        <v>Training</v>
      </c>
      <c r="L2408" s="5">
        <f>ohrm_timesheet_item[[#This Row],[duration]]/60/60</f>
        <v>2</v>
      </c>
    </row>
    <row r="2409" spans="1:12" x14ac:dyDescent="0.3">
      <c r="A2409">
        <v>482</v>
      </c>
      <c r="C2409">
        <v>2461</v>
      </c>
      <c r="D2409" s="1">
        <v>45106</v>
      </c>
      <c r="E2409">
        <v>14400</v>
      </c>
      <c r="F2409">
        <v>2</v>
      </c>
      <c r="G2409">
        <v>15</v>
      </c>
      <c r="H2409">
        <v>11</v>
      </c>
      <c r="I2409" t="str">
        <f>_xlfn.XLOOKUP(ohrm_timesheet_item[[#This Row],[employee_id]],hs_hr_employee[emp_number],hs_hr_employee[Employee Name],"NF",0,1)</f>
        <v>Gaurav Kokcha</v>
      </c>
      <c r="J2409" t="str">
        <f>_xlfn.XLOOKUP(ohrm_timesheet_item[[#This Row],[project_id]],ohrm_project[project_id],ohrm_project[name],"NF",0,1)</f>
        <v>Z210101-TEQMANTRA-ORG</v>
      </c>
      <c r="K2409" t="str">
        <f>_xlfn.XLOOKUP(ohrm_timesheet_item[[#This Row],[activity_id]],ohrm_project_activity[activity_id],ohrm_project_activity[name],"NF",0,1)</f>
        <v>Training</v>
      </c>
      <c r="L2409" s="5">
        <f>ohrm_timesheet_item[[#This Row],[duration]]/60/60</f>
        <v>4</v>
      </c>
    </row>
    <row r="2410" spans="1:12" x14ac:dyDescent="0.3">
      <c r="A2410">
        <v>482</v>
      </c>
      <c r="C2410">
        <v>2462</v>
      </c>
      <c r="D2410" s="1">
        <v>45107</v>
      </c>
      <c r="E2410">
        <v>18000</v>
      </c>
      <c r="F2410">
        <v>2</v>
      </c>
      <c r="G2410">
        <v>15</v>
      </c>
      <c r="H2410">
        <v>11</v>
      </c>
      <c r="I2410" t="str">
        <f>_xlfn.XLOOKUP(ohrm_timesheet_item[[#This Row],[employee_id]],hs_hr_employee[emp_number],hs_hr_employee[Employee Name],"NF",0,1)</f>
        <v>Gaurav Kokcha</v>
      </c>
      <c r="J2410" t="str">
        <f>_xlfn.XLOOKUP(ohrm_timesheet_item[[#This Row],[project_id]],ohrm_project[project_id],ohrm_project[name],"NF",0,1)</f>
        <v>Z210101-TEQMANTRA-ORG</v>
      </c>
      <c r="K2410" t="str">
        <f>_xlfn.XLOOKUP(ohrm_timesheet_item[[#This Row],[activity_id]],ohrm_project_activity[activity_id],ohrm_project_activity[name],"NF",0,1)</f>
        <v>Training</v>
      </c>
      <c r="L2410" s="5">
        <f>ohrm_timesheet_item[[#This Row],[duration]]/60/60</f>
        <v>5</v>
      </c>
    </row>
    <row r="2411" spans="1:12" x14ac:dyDescent="0.3">
      <c r="A2411">
        <v>476</v>
      </c>
      <c r="C2411">
        <v>2463</v>
      </c>
      <c r="D2411" s="1">
        <v>45082</v>
      </c>
      <c r="E2411">
        <v>32400</v>
      </c>
      <c r="F2411">
        <v>6</v>
      </c>
      <c r="G2411">
        <v>100001</v>
      </c>
      <c r="H2411">
        <v>54</v>
      </c>
      <c r="I2411" t="str">
        <f>_xlfn.XLOOKUP(ohrm_timesheet_item[[#This Row],[employee_id]],hs_hr_employee[emp_number],hs_hr_employee[Employee Name],"NF",0,1)</f>
        <v>Dinesh Agrawal</v>
      </c>
      <c r="J2411" t="str">
        <f>_xlfn.XLOOKUP(ohrm_timesheet_item[[#This Row],[project_id]],ohrm_project[project_id],ohrm_project[name],"NF",0,1)</f>
        <v>C210701-P2 [AMERICANA-Phase2]</v>
      </c>
      <c r="K2411" t="str">
        <f>_xlfn.XLOOKUP(ohrm_timesheet_item[[#This Row],[activity_id]],ohrm_project_activity[activity_id],ohrm_project_activity[name],"NF",0,1)</f>
        <v>Development</v>
      </c>
      <c r="L2411" s="5">
        <f>ohrm_timesheet_item[[#This Row],[duration]]/60/60</f>
        <v>9</v>
      </c>
    </row>
    <row r="2412" spans="1:12" x14ac:dyDescent="0.3">
      <c r="A2412">
        <v>476</v>
      </c>
      <c r="C2412">
        <v>2464</v>
      </c>
      <c r="D2412" s="1">
        <v>45083</v>
      </c>
      <c r="E2412">
        <v>32400</v>
      </c>
      <c r="F2412">
        <v>6</v>
      </c>
      <c r="G2412">
        <v>100001</v>
      </c>
      <c r="H2412">
        <v>54</v>
      </c>
      <c r="I2412" t="str">
        <f>_xlfn.XLOOKUP(ohrm_timesheet_item[[#This Row],[employee_id]],hs_hr_employee[emp_number],hs_hr_employee[Employee Name],"NF",0,1)</f>
        <v>Dinesh Agrawal</v>
      </c>
      <c r="J2412" t="str">
        <f>_xlfn.XLOOKUP(ohrm_timesheet_item[[#This Row],[project_id]],ohrm_project[project_id],ohrm_project[name],"NF",0,1)</f>
        <v>C210701-P2 [AMERICANA-Phase2]</v>
      </c>
      <c r="K2412" t="str">
        <f>_xlfn.XLOOKUP(ohrm_timesheet_item[[#This Row],[activity_id]],ohrm_project_activity[activity_id],ohrm_project_activity[name],"NF",0,1)</f>
        <v>Development</v>
      </c>
      <c r="L2412" s="5">
        <f>ohrm_timesheet_item[[#This Row],[duration]]/60/60</f>
        <v>9</v>
      </c>
    </row>
    <row r="2413" spans="1:12" x14ac:dyDescent="0.3">
      <c r="A2413">
        <v>476</v>
      </c>
      <c r="C2413">
        <v>2465</v>
      </c>
      <c r="D2413" s="1">
        <v>45084</v>
      </c>
      <c r="E2413">
        <v>32400</v>
      </c>
      <c r="F2413">
        <v>6</v>
      </c>
      <c r="G2413">
        <v>100001</v>
      </c>
      <c r="H2413">
        <v>54</v>
      </c>
      <c r="I2413" t="str">
        <f>_xlfn.XLOOKUP(ohrm_timesheet_item[[#This Row],[employee_id]],hs_hr_employee[emp_number],hs_hr_employee[Employee Name],"NF",0,1)</f>
        <v>Dinesh Agrawal</v>
      </c>
      <c r="J2413" t="str">
        <f>_xlfn.XLOOKUP(ohrm_timesheet_item[[#This Row],[project_id]],ohrm_project[project_id],ohrm_project[name],"NF",0,1)</f>
        <v>C210701-P2 [AMERICANA-Phase2]</v>
      </c>
      <c r="K2413" t="str">
        <f>_xlfn.XLOOKUP(ohrm_timesheet_item[[#This Row],[activity_id]],ohrm_project_activity[activity_id],ohrm_project_activity[name],"NF",0,1)</f>
        <v>Development</v>
      </c>
      <c r="L2413" s="5">
        <f>ohrm_timesheet_item[[#This Row],[duration]]/60/60</f>
        <v>9</v>
      </c>
    </row>
    <row r="2414" spans="1:12" x14ac:dyDescent="0.3">
      <c r="A2414">
        <v>476</v>
      </c>
      <c r="C2414">
        <v>2466</v>
      </c>
      <c r="D2414" s="1">
        <v>45085</v>
      </c>
      <c r="E2414">
        <v>32400</v>
      </c>
      <c r="F2414">
        <v>6</v>
      </c>
      <c r="G2414">
        <v>100001</v>
      </c>
      <c r="H2414">
        <v>54</v>
      </c>
      <c r="I2414" t="str">
        <f>_xlfn.XLOOKUP(ohrm_timesheet_item[[#This Row],[employee_id]],hs_hr_employee[emp_number],hs_hr_employee[Employee Name],"NF",0,1)</f>
        <v>Dinesh Agrawal</v>
      </c>
      <c r="J2414" t="str">
        <f>_xlfn.XLOOKUP(ohrm_timesheet_item[[#This Row],[project_id]],ohrm_project[project_id],ohrm_project[name],"NF",0,1)</f>
        <v>C210701-P2 [AMERICANA-Phase2]</v>
      </c>
      <c r="K2414" t="str">
        <f>_xlfn.XLOOKUP(ohrm_timesheet_item[[#This Row],[activity_id]],ohrm_project_activity[activity_id],ohrm_project_activity[name],"NF",0,1)</f>
        <v>Development</v>
      </c>
      <c r="L2414" s="5">
        <f>ohrm_timesheet_item[[#This Row],[duration]]/60/60</f>
        <v>9</v>
      </c>
    </row>
    <row r="2415" spans="1:12" x14ac:dyDescent="0.3">
      <c r="A2415">
        <v>476</v>
      </c>
      <c r="C2415">
        <v>2467</v>
      </c>
      <c r="D2415" s="1">
        <v>45086</v>
      </c>
      <c r="E2415">
        <v>32400</v>
      </c>
      <c r="F2415">
        <v>6</v>
      </c>
      <c r="G2415">
        <v>100001</v>
      </c>
      <c r="H2415">
        <v>54</v>
      </c>
      <c r="I2415" t="str">
        <f>_xlfn.XLOOKUP(ohrm_timesheet_item[[#This Row],[employee_id]],hs_hr_employee[emp_number],hs_hr_employee[Employee Name],"NF",0,1)</f>
        <v>Dinesh Agrawal</v>
      </c>
      <c r="J2415" t="str">
        <f>_xlfn.XLOOKUP(ohrm_timesheet_item[[#This Row],[project_id]],ohrm_project[project_id],ohrm_project[name],"NF",0,1)</f>
        <v>C210701-P2 [AMERICANA-Phase2]</v>
      </c>
      <c r="K2415" t="str">
        <f>_xlfn.XLOOKUP(ohrm_timesheet_item[[#This Row],[activity_id]],ohrm_project_activity[activity_id],ohrm_project_activity[name],"NF",0,1)</f>
        <v>Development</v>
      </c>
      <c r="L2415" s="5">
        <f>ohrm_timesheet_item[[#This Row],[duration]]/60/60</f>
        <v>9</v>
      </c>
    </row>
    <row r="2416" spans="1:12" x14ac:dyDescent="0.3">
      <c r="A2416">
        <v>490</v>
      </c>
      <c r="C2416">
        <v>2468</v>
      </c>
      <c r="D2416" s="1">
        <v>45089</v>
      </c>
      <c r="E2416">
        <v>32400</v>
      </c>
      <c r="F2416">
        <v>6</v>
      </c>
      <c r="G2416">
        <v>100001</v>
      </c>
      <c r="H2416">
        <v>54</v>
      </c>
      <c r="I2416" t="str">
        <f>_xlfn.XLOOKUP(ohrm_timesheet_item[[#This Row],[employee_id]],hs_hr_employee[emp_number],hs_hr_employee[Employee Name],"NF",0,1)</f>
        <v>Dinesh Agrawal</v>
      </c>
      <c r="J2416" t="str">
        <f>_xlfn.XLOOKUP(ohrm_timesheet_item[[#This Row],[project_id]],ohrm_project[project_id],ohrm_project[name],"NF",0,1)</f>
        <v>C210701-P2 [AMERICANA-Phase2]</v>
      </c>
      <c r="K2416" t="str">
        <f>_xlfn.XLOOKUP(ohrm_timesheet_item[[#This Row],[activity_id]],ohrm_project_activity[activity_id],ohrm_project_activity[name],"NF",0,1)</f>
        <v>Development</v>
      </c>
      <c r="L2416" s="5">
        <f>ohrm_timesheet_item[[#This Row],[duration]]/60/60</f>
        <v>9</v>
      </c>
    </row>
    <row r="2417" spans="1:12" x14ac:dyDescent="0.3">
      <c r="A2417">
        <v>490</v>
      </c>
      <c r="C2417">
        <v>2469</v>
      </c>
      <c r="D2417" s="1">
        <v>45090</v>
      </c>
      <c r="E2417">
        <v>32400</v>
      </c>
      <c r="F2417">
        <v>6</v>
      </c>
      <c r="G2417">
        <v>100001</v>
      </c>
      <c r="H2417">
        <v>54</v>
      </c>
      <c r="I2417" t="str">
        <f>_xlfn.XLOOKUP(ohrm_timesheet_item[[#This Row],[employee_id]],hs_hr_employee[emp_number],hs_hr_employee[Employee Name],"NF",0,1)</f>
        <v>Dinesh Agrawal</v>
      </c>
      <c r="J2417" t="str">
        <f>_xlfn.XLOOKUP(ohrm_timesheet_item[[#This Row],[project_id]],ohrm_project[project_id],ohrm_project[name],"NF",0,1)</f>
        <v>C210701-P2 [AMERICANA-Phase2]</v>
      </c>
      <c r="K2417" t="str">
        <f>_xlfn.XLOOKUP(ohrm_timesheet_item[[#This Row],[activity_id]],ohrm_project_activity[activity_id],ohrm_project_activity[name],"NF",0,1)</f>
        <v>Development</v>
      </c>
      <c r="L2417" s="5">
        <f>ohrm_timesheet_item[[#This Row],[duration]]/60/60</f>
        <v>9</v>
      </c>
    </row>
    <row r="2418" spans="1:12" x14ac:dyDescent="0.3">
      <c r="A2418">
        <v>490</v>
      </c>
      <c r="C2418">
        <v>2470</v>
      </c>
      <c r="D2418" s="1">
        <v>45091</v>
      </c>
      <c r="E2418">
        <v>32400</v>
      </c>
      <c r="F2418">
        <v>6</v>
      </c>
      <c r="G2418">
        <v>100001</v>
      </c>
      <c r="H2418">
        <v>54</v>
      </c>
      <c r="I2418" t="str">
        <f>_xlfn.XLOOKUP(ohrm_timesheet_item[[#This Row],[employee_id]],hs_hr_employee[emp_number],hs_hr_employee[Employee Name],"NF",0,1)</f>
        <v>Dinesh Agrawal</v>
      </c>
      <c r="J2418" t="str">
        <f>_xlfn.XLOOKUP(ohrm_timesheet_item[[#This Row],[project_id]],ohrm_project[project_id],ohrm_project[name],"NF",0,1)</f>
        <v>C210701-P2 [AMERICANA-Phase2]</v>
      </c>
      <c r="K2418" t="str">
        <f>_xlfn.XLOOKUP(ohrm_timesheet_item[[#This Row],[activity_id]],ohrm_project_activity[activity_id],ohrm_project_activity[name],"NF",0,1)</f>
        <v>Development</v>
      </c>
      <c r="L2418" s="5">
        <f>ohrm_timesheet_item[[#This Row],[duration]]/60/60</f>
        <v>9</v>
      </c>
    </row>
    <row r="2419" spans="1:12" x14ac:dyDescent="0.3">
      <c r="A2419">
        <v>490</v>
      </c>
      <c r="C2419">
        <v>2471</v>
      </c>
      <c r="D2419" s="1">
        <v>45092</v>
      </c>
      <c r="E2419">
        <v>32400</v>
      </c>
      <c r="F2419">
        <v>6</v>
      </c>
      <c r="G2419">
        <v>100001</v>
      </c>
      <c r="H2419">
        <v>54</v>
      </c>
      <c r="I2419" t="str">
        <f>_xlfn.XLOOKUP(ohrm_timesheet_item[[#This Row],[employee_id]],hs_hr_employee[emp_number],hs_hr_employee[Employee Name],"NF",0,1)</f>
        <v>Dinesh Agrawal</v>
      </c>
      <c r="J2419" t="str">
        <f>_xlfn.XLOOKUP(ohrm_timesheet_item[[#This Row],[project_id]],ohrm_project[project_id],ohrm_project[name],"NF",0,1)</f>
        <v>C210701-P2 [AMERICANA-Phase2]</v>
      </c>
      <c r="K2419" t="str">
        <f>_xlfn.XLOOKUP(ohrm_timesheet_item[[#This Row],[activity_id]],ohrm_project_activity[activity_id],ohrm_project_activity[name],"NF",0,1)</f>
        <v>Development</v>
      </c>
      <c r="L2419" s="5">
        <f>ohrm_timesheet_item[[#This Row],[duration]]/60/60</f>
        <v>9</v>
      </c>
    </row>
    <row r="2420" spans="1:12" x14ac:dyDescent="0.3">
      <c r="A2420">
        <v>490</v>
      </c>
      <c r="C2420">
        <v>2472</v>
      </c>
      <c r="D2420" s="1">
        <v>45093</v>
      </c>
      <c r="E2420">
        <v>32400</v>
      </c>
      <c r="F2420">
        <v>6</v>
      </c>
      <c r="G2420">
        <v>100001</v>
      </c>
      <c r="H2420">
        <v>54</v>
      </c>
      <c r="I2420" t="str">
        <f>_xlfn.XLOOKUP(ohrm_timesheet_item[[#This Row],[employee_id]],hs_hr_employee[emp_number],hs_hr_employee[Employee Name],"NF",0,1)</f>
        <v>Dinesh Agrawal</v>
      </c>
      <c r="J2420" t="str">
        <f>_xlfn.XLOOKUP(ohrm_timesheet_item[[#This Row],[project_id]],ohrm_project[project_id],ohrm_project[name],"NF",0,1)</f>
        <v>C210701-P2 [AMERICANA-Phase2]</v>
      </c>
      <c r="K2420" t="str">
        <f>_xlfn.XLOOKUP(ohrm_timesheet_item[[#This Row],[activity_id]],ohrm_project_activity[activity_id],ohrm_project_activity[name],"NF",0,1)</f>
        <v>Development</v>
      </c>
      <c r="L2420" s="5">
        <f>ohrm_timesheet_item[[#This Row],[duration]]/60/60</f>
        <v>9</v>
      </c>
    </row>
    <row r="2421" spans="1:12" x14ac:dyDescent="0.3">
      <c r="A2421">
        <v>479</v>
      </c>
      <c r="C2421">
        <v>2473</v>
      </c>
      <c r="D2421" s="1">
        <v>45096</v>
      </c>
      <c r="E2421">
        <v>32400</v>
      </c>
      <c r="F2421">
        <v>6</v>
      </c>
      <c r="G2421">
        <v>100001</v>
      </c>
      <c r="H2421">
        <v>54</v>
      </c>
      <c r="I2421" t="str">
        <f>_xlfn.XLOOKUP(ohrm_timesheet_item[[#This Row],[employee_id]],hs_hr_employee[emp_number],hs_hr_employee[Employee Name],"NF",0,1)</f>
        <v>Dinesh Agrawal</v>
      </c>
      <c r="J2421" t="str">
        <f>_xlfn.XLOOKUP(ohrm_timesheet_item[[#This Row],[project_id]],ohrm_project[project_id],ohrm_project[name],"NF",0,1)</f>
        <v>C210701-P2 [AMERICANA-Phase2]</v>
      </c>
      <c r="K2421" t="str">
        <f>_xlfn.XLOOKUP(ohrm_timesheet_item[[#This Row],[activity_id]],ohrm_project_activity[activity_id],ohrm_project_activity[name],"NF",0,1)</f>
        <v>Development</v>
      </c>
      <c r="L2421" s="5">
        <f>ohrm_timesheet_item[[#This Row],[duration]]/60/60</f>
        <v>9</v>
      </c>
    </row>
    <row r="2422" spans="1:12" x14ac:dyDescent="0.3">
      <c r="A2422">
        <v>479</v>
      </c>
      <c r="C2422">
        <v>2474</v>
      </c>
      <c r="D2422" s="1">
        <v>45097</v>
      </c>
      <c r="E2422">
        <v>32400</v>
      </c>
      <c r="F2422">
        <v>6</v>
      </c>
      <c r="G2422">
        <v>100001</v>
      </c>
      <c r="H2422">
        <v>54</v>
      </c>
      <c r="I2422" t="str">
        <f>_xlfn.XLOOKUP(ohrm_timesheet_item[[#This Row],[employee_id]],hs_hr_employee[emp_number],hs_hr_employee[Employee Name],"NF",0,1)</f>
        <v>Dinesh Agrawal</v>
      </c>
      <c r="J2422" t="str">
        <f>_xlfn.XLOOKUP(ohrm_timesheet_item[[#This Row],[project_id]],ohrm_project[project_id],ohrm_project[name],"NF",0,1)</f>
        <v>C210701-P2 [AMERICANA-Phase2]</v>
      </c>
      <c r="K2422" t="str">
        <f>_xlfn.XLOOKUP(ohrm_timesheet_item[[#This Row],[activity_id]],ohrm_project_activity[activity_id],ohrm_project_activity[name],"NF",0,1)</f>
        <v>Development</v>
      </c>
      <c r="L2422" s="5">
        <f>ohrm_timesheet_item[[#This Row],[duration]]/60/60</f>
        <v>9</v>
      </c>
    </row>
    <row r="2423" spans="1:12" x14ac:dyDescent="0.3">
      <c r="A2423">
        <v>479</v>
      </c>
      <c r="C2423">
        <v>2475</v>
      </c>
      <c r="D2423" s="1">
        <v>45098</v>
      </c>
      <c r="E2423">
        <v>32400</v>
      </c>
      <c r="F2423">
        <v>6</v>
      </c>
      <c r="G2423">
        <v>100001</v>
      </c>
      <c r="H2423">
        <v>54</v>
      </c>
      <c r="I2423" t="str">
        <f>_xlfn.XLOOKUP(ohrm_timesheet_item[[#This Row],[employee_id]],hs_hr_employee[emp_number],hs_hr_employee[Employee Name],"NF",0,1)</f>
        <v>Dinesh Agrawal</v>
      </c>
      <c r="J2423" t="str">
        <f>_xlfn.XLOOKUP(ohrm_timesheet_item[[#This Row],[project_id]],ohrm_project[project_id],ohrm_project[name],"NF",0,1)</f>
        <v>C210701-P2 [AMERICANA-Phase2]</v>
      </c>
      <c r="K2423" t="str">
        <f>_xlfn.XLOOKUP(ohrm_timesheet_item[[#This Row],[activity_id]],ohrm_project_activity[activity_id],ohrm_project_activity[name],"NF",0,1)</f>
        <v>Development</v>
      </c>
      <c r="L2423" s="5">
        <f>ohrm_timesheet_item[[#This Row],[duration]]/60/60</f>
        <v>9</v>
      </c>
    </row>
    <row r="2424" spans="1:12" x14ac:dyDescent="0.3">
      <c r="A2424">
        <v>479</v>
      </c>
      <c r="C2424">
        <v>2476</v>
      </c>
      <c r="D2424" s="1">
        <v>45099</v>
      </c>
      <c r="E2424">
        <v>32400</v>
      </c>
      <c r="F2424">
        <v>6</v>
      </c>
      <c r="G2424">
        <v>100001</v>
      </c>
      <c r="H2424">
        <v>54</v>
      </c>
      <c r="I2424" t="str">
        <f>_xlfn.XLOOKUP(ohrm_timesheet_item[[#This Row],[employee_id]],hs_hr_employee[emp_number],hs_hr_employee[Employee Name],"NF",0,1)</f>
        <v>Dinesh Agrawal</v>
      </c>
      <c r="J2424" t="str">
        <f>_xlfn.XLOOKUP(ohrm_timesheet_item[[#This Row],[project_id]],ohrm_project[project_id],ohrm_project[name],"NF",0,1)</f>
        <v>C210701-P2 [AMERICANA-Phase2]</v>
      </c>
      <c r="K2424" t="str">
        <f>_xlfn.XLOOKUP(ohrm_timesheet_item[[#This Row],[activity_id]],ohrm_project_activity[activity_id],ohrm_project_activity[name],"NF",0,1)</f>
        <v>Development</v>
      </c>
      <c r="L2424" s="5">
        <f>ohrm_timesheet_item[[#This Row],[duration]]/60/60</f>
        <v>9</v>
      </c>
    </row>
    <row r="2425" spans="1:12" x14ac:dyDescent="0.3">
      <c r="A2425">
        <v>479</v>
      </c>
      <c r="C2425">
        <v>2477</v>
      </c>
      <c r="D2425" s="1">
        <v>45100</v>
      </c>
      <c r="E2425">
        <v>32400</v>
      </c>
      <c r="F2425">
        <v>6</v>
      </c>
      <c r="G2425">
        <v>100001</v>
      </c>
      <c r="H2425">
        <v>54</v>
      </c>
      <c r="I2425" t="str">
        <f>_xlfn.XLOOKUP(ohrm_timesheet_item[[#This Row],[employee_id]],hs_hr_employee[emp_number],hs_hr_employee[Employee Name],"NF",0,1)</f>
        <v>Dinesh Agrawal</v>
      </c>
      <c r="J2425" t="str">
        <f>_xlfn.XLOOKUP(ohrm_timesheet_item[[#This Row],[project_id]],ohrm_project[project_id],ohrm_project[name],"NF",0,1)</f>
        <v>C210701-P2 [AMERICANA-Phase2]</v>
      </c>
      <c r="K2425" t="str">
        <f>_xlfn.XLOOKUP(ohrm_timesheet_item[[#This Row],[activity_id]],ohrm_project_activity[activity_id],ohrm_project_activity[name],"NF",0,1)</f>
        <v>Development</v>
      </c>
      <c r="L2425" s="5">
        <f>ohrm_timesheet_item[[#This Row],[duration]]/60/60</f>
        <v>9</v>
      </c>
    </row>
    <row r="2426" spans="1:12" x14ac:dyDescent="0.3">
      <c r="A2426">
        <v>485</v>
      </c>
      <c r="C2426">
        <v>2478</v>
      </c>
      <c r="D2426" s="1">
        <v>45103</v>
      </c>
      <c r="E2426">
        <v>32400</v>
      </c>
      <c r="F2426">
        <v>6</v>
      </c>
      <c r="G2426">
        <v>100001</v>
      </c>
      <c r="H2426">
        <v>54</v>
      </c>
      <c r="I2426" t="str">
        <f>_xlfn.XLOOKUP(ohrm_timesheet_item[[#This Row],[employee_id]],hs_hr_employee[emp_number],hs_hr_employee[Employee Name],"NF",0,1)</f>
        <v>Dinesh Agrawal</v>
      </c>
      <c r="J2426" t="str">
        <f>_xlfn.XLOOKUP(ohrm_timesheet_item[[#This Row],[project_id]],ohrm_project[project_id],ohrm_project[name],"NF",0,1)</f>
        <v>C210701-P2 [AMERICANA-Phase2]</v>
      </c>
      <c r="K2426" t="str">
        <f>_xlfn.XLOOKUP(ohrm_timesheet_item[[#This Row],[activity_id]],ohrm_project_activity[activity_id],ohrm_project_activity[name],"NF",0,1)</f>
        <v>Development</v>
      </c>
      <c r="L2426" s="5">
        <f>ohrm_timesheet_item[[#This Row],[duration]]/60/60</f>
        <v>9</v>
      </c>
    </row>
    <row r="2427" spans="1:12" x14ac:dyDescent="0.3">
      <c r="A2427">
        <v>485</v>
      </c>
      <c r="C2427">
        <v>2479</v>
      </c>
      <c r="D2427" s="1">
        <v>45104</v>
      </c>
      <c r="E2427">
        <v>32400</v>
      </c>
      <c r="F2427">
        <v>6</v>
      </c>
      <c r="G2427">
        <v>100001</v>
      </c>
      <c r="H2427">
        <v>54</v>
      </c>
      <c r="I2427" t="str">
        <f>_xlfn.XLOOKUP(ohrm_timesheet_item[[#This Row],[employee_id]],hs_hr_employee[emp_number],hs_hr_employee[Employee Name],"NF",0,1)</f>
        <v>Dinesh Agrawal</v>
      </c>
      <c r="J2427" t="str">
        <f>_xlfn.XLOOKUP(ohrm_timesheet_item[[#This Row],[project_id]],ohrm_project[project_id],ohrm_project[name],"NF",0,1)</f>
        <v>C210701-P2 [AMERICANA-Phase2]</v>
      </c>
      <c r="K2427" t="str">
        <f>_xlfn.XLOOKUP(ohrm_timesheet_item[[#This Row],[activity_id]],ohrm_project_activity[activity_id],ohrm_project_activity[name],"NF",0,1)</f>
        <v>Development</v>
      </c>
      <c r="L2427" s="5">
        <f>ohrm_timesheet_item[[#This Row],[duration]]/60/60</f>
        <v>9</v>
      </c>
    </row>
    <row r="2428" spans="1:12" x14ac:dyDescent="0.3">
      <c r="A2428">
        <v>485</v>
      </c>
      <c r="C2428">
        <v>2480</v>
      </c>
      <c r="D2428" s="1">
        <v>45105</v>
      </c>
      <c r="E2428">
        <v>32400</v>
      </c>
      <c r="F2428">
        <v>6</v>
      </c>
      <c r="G2428">
        <v>100001</v>
      </c>
      <c r="H2428">
        <v>54</v>
      </c>
      <c r="I2428" t="str">
        <f>_xlfn.XLOOKUP(ohrm_timesheet_item[[#This Row],[employee_id]],hs_hr_employee[emp_number],hs_hr_employee[Employee Name],"NF",0,1)</f>
        <v>Dinesh Agrawal</v>
      </c>
      <c r="J2428" t="str">
        <f>_xlfn.XLOOKUP(ohrm_timesheet_item[[#This Row],[project_id]],ohrm_project[project_id],ohrm_project[name],"NF",0,1)</f>
        <v>C210701-P2 [AMERICANA-Phase2]</v>
      </c>
      <c r="K2428" t="str">
        <f>_xlfn.XLOOKUP(ohrm_timesheet_item[[#This Row],[activity_id]],ohrm_project_activity[activity_id],ohrm_project_activity[name],"NF",0,1)</f>
        <v>Development</v>
      </c>
      <c r="L2428" s="5">
        <f>ohrm_timesheet_item[[#This Row],[duration]]/60/60</f>
        <v>9</v>
      </c>
    </row>
    <row r="2429" spans="1:12" x14ac:dyDescent="0.3">
      <c r="A2429">
        <v>485</v>
      </c>
      <c r="C2429">
        <v>2481</v>
      </c>
      <c r="D2429" s="1">
        <v>45106</v>
      </c>
      <c r="E2429">
        <v>32400</v>
      </c>
      <c r="F2429">
        <v>6</v>
      </c>
      <c r="G2429">
        <v>100001</v>
      </c>
      <c r="H2429">
        <v>54</v>
      </c>
      <c r="I2429" t="str">
        <f>_xlfn.XLOOKUP(ohrm_timesheet_item[[#This Row],[employee_id]],hs_hr_employee[emp_number],hs_hr_employee[Employee Name],"NF",0,1)</f>
        <v>Dinesh Agrawal</v>
      </c>
      <c r="J2429" t="str">
        <f>_xlfn.XLOOKUP(ohrm_timesheet_item[[#This Row],[project_id]],ohrm_project[project_id],ohrm_project[name],"NF",0,1)</f>
        <v>C210701-P2 [AMERICANA-Phase2]</v>
      </c>
      <c r="K2429" t="str">
        <f>_xlfn.XLOOKUP(ohrm_timesheet_item[[#This Row],[activity_id]],ohrm_project_activity[activity_id],ohrm_project_activity[name],"NF",0,1)</f>
        <v>Development</v>
      </c>
      <c r="L2429" s="5">
        <f>ohrm_timesheet_item[[#This Row],[duration]]/60/60</f>
        <v>9</v>
      </c>
    </row>
    <row r="2430" spans="1:12" x14ac:dyDescent="0.3">
      <c r="A2430">
        <v>485</v>
      </c>
      <c r="C2430">
        <v>2482</v>
      </c>
      <c r="D2430" s="1">
        <v>45107</v>
      </c>
      <c r="E2430">
        <v>32400</v>
      </c>
      <c r="F2430">
        <v>6</v>
      </c>
      <c r="G2430">
        <v>100001</v>
      </c>
      <c r="H2430">
        <v>54</v>
      </c>
      <c r="I2430" t="str">
        <f>_xlfn.XLOOKUP(ohrm_timesheet_item[[#This Row],[employee_id]],hs_hr_employee[emp_number],hs_hr_employee[Employee Name],"NF",0,1)</f>
        <v>Dinesh Agrawal</v>
      </c>
      <c r="J2430" t="str">
        <f>_xlfn.XLOOKUP(ohrm_timesheet_item[[#This Row],[project_id]],ohrm_project[project_id],ohrm_project[name],"NF",0,1)</f>
        <v>C210701-P2 [AMERICANA-Phase2]</v>
      </c>
      <c r="K2430" t="str">
        <f>_xlfn.XLOOKUP(ohrm_timesheet_item[[#This Row],[activity_id]],ohrm_project_activity[activity_id],ohrm_project_activity[name],"NF",0,1)</f>
        <v>Development</v>
      </c>
      <c r="L2430" s="5">
        <f>ohrm_timesheet_item[[#This Row],[duration]]/60/60</f>
        <v>9</v>
      </c>
    </row>
    <row r="2431" spans="1:12" x14ac:dyDescent="0.3">
      <c r="A2431">
        <v>473</v>
      </c>
      <c r="C2431">
        <v>2483</v>
      </c>
      <c r="D2431" s="1">
        <v>45082</v>
      </c>
      <c r="E2431">
        <v>32400</v>
      </c>
      <c r="F2431">
        <v>6</v>
      </c>
      <c r="G2431">
        <v>7</v>
      </c>
      <c r="H2431">
        <v>54</v>
      </c>
      <c r="I2431" t="str">
        <f>_xlfn.XLOOKUP(ohrm_timesheet_item[[#This Row],[employee_id]],hs_hr_employee[emp_number],hs_hr_employee[Employee Name],"NF",0,1)</f>
        <v>Shekhar Sharma</v>
      </c>
      <c r="J2431" t="str">
        <f>_xlfn.XLOOKUP(ohrm_timesheet_item[[#This Row],[project_id]],ohrm_project[project_id],ohrm_project[name],"NF",0,1)</f>
        <v>C210701-P2 [AMERICANA-Phase2]</v>
      </c>
      <c r="K2431" t="str">
        <f>_xlfn.XLOOKUP(ohrm_timesheet_item[[#This Row],[activity_id]],ohrm_project_activity[activity_id],ohrm_project_activity[name],"NF",0,1)</f>
        <v>Development</v>
      </c>
      <c r="L2431" s="5">
        <f>ohrm_timesheet_item[[#This Row],[duration]]/60/60</f>
        <v>9</v>
      </c>
    </row>
    <row r="2432" spans="1:12" x14ac:dyDescent="0.3">
      <c r="A2432">
        <v>473</v>
      </c>
      <c r="C2432">
        <v>2484</v>
      </c>
      <c r="D2432" s="1">
        <v>45083</v>
      </c>
      <c r="E2432">
        <v>32400</v>
      </c>
      <c r="F2432">
        <v>6</v>
      </c>
      <c r="G2432">
        <v>7</v>
      </c>
      <c r="H2432">
        <v>54</v>
      </c>
      <c r="I2432" t="str">
        <f>_xlfn.XLOOKUP(ohrm_timesheet_item[[#This Row],[employee_id]],hs_hr_employee[emp_number],hs_hr_employee[Employee Name],"NF",0,1)</f>
        <v>Shekhar Sharma</v>
      </c>
      <c r="J2432" t="str">
        <f>_xlfn.XLOOKUP(ohrm_timesheet_item[[#This Row],[project_id]],ohrm_project[project_id],ohrm_project[name],"NF",0,1)</f>
        <v>C210701-P2 [AMERICANA-Phase2]</v>
      </c>
      <c r="K2432" t="str">
        <f>_xlfn.XLOOKUP(ohrm_timesheet_item[[#This Row],[activity_id]],ohrm_project_activity[activity_id],ohrm_project_activity[name],"NF",0,1)</f>
        <v>Development</v>
      </c>
      <c r="L2432" s="5">
        <f>ohrm_timesheet_item[[#This Row],[duration]]/60/60</f>
        <v>9</v>
      </c>
    </row>
    <row r="2433" spans="1:12" x14ac:dyDescent="0.3">
      <c r="A2433">
        <v>473</v>
      </c>
      <c r="C2433">
        <v>2485</v>
      </c>
      <c r="D2433" s="1">
        <v>45084</v>
      </c>
      <c r="E2433">
        <v>32400</v>
      </c>
      <c r="F2433">
        <v>6</v>
      </c>
      <c r="G2433">
        <v>7</v>
      </c>
      <c r="H2433">
        <v>54</v>
      </c>
      <c r="I2433" t="str">
        <f>_xlfn.XLOOKUP(ohrm_timesheet_item[[#This Row],[employee_id]],hs_hr_employee[emp_number],hs_hr_employee[Employee Name],"NF",0,1)</f>
        <v>Shekhar Sharma</v>
      </c>
      <c r="J2433" t="str">
        <f>_xlfn.XLOOKUP(ohrm_timesheet_item[[#This Row],[project_id]],ohrm_project[project_id],ohrm_project[name],"NF",0,1)</f>
        <v>C210701-P2 [AMERICANA-Phase2]</v>
      </c>
      <c r="K2433" t="str">
        <f>_xlfn.XLOOKUP(ohrm_timesheet_item[[#This Row],[activity_id]],ohrm_project_activity[activity_id],ohrm_project_activity[name],"NF",0,1)</f>
        <v>Development</v>
      </c>
      <c r="L2433" s="5">
        <f>ohrm_timesheet_item[[#This Row],[duration]]/60/60</f>
        <v>9</v>
      </c>
    </row>
    <row r="2434" spans="1:12" x14ac:dyDescent="0.3">
      <c r="A2434">
        <v>473</v>
      </c>
      <c r="C2434">
        <v>2486</v>
      </c>
      <c r="D2434" s="1">
        <v>45085</v>
      </c>
      <c r="E2434">
        <v>32400</v>
      </c>
      <c r="F2434">
        <v>6</v>
      </c>
      <c r="G2434">
        <v>7</v>
      </c>
      <c r="H2434">
        <v>54</v>
      </c>
      <c r="I2434" t="str">
        <f>_xlfn.XLOOKUP(ohrm_timesheet_item[[#This Row],[employee_id]],hs_hr_employee[emp_number],hs_hr_employee[Employee Name],"NF",0,1)</f>
        <v>Shekhar Sharma</v>
      </c>
      <c r="J2434" t="str">
        <f>_xlfn.XLOOKUP(ohrm_timesheet_item[[#This Row],[project_id]],ohrm_project[project_id],ohrm_project[name],"NF",0,1)</f>
        <v>C210701-P2 [AMERICANA-Phase2]</v>
      </c>
      <c r="K2434" t="str">
        <f>_xlfn.XLOOKUP(ohrm_timesheet_item[[#This Row],[activity_id]],ohrm_project_activity[activity_id],ohrm_project_activity[name],"NF",0,1)</f>
        <v>Development</v>
      </c>
      <c r="L2434" s="5">
        <f>ohrm_timesheet_item[[#This Row],[duration]]/60/60</f>
        <v>9</v>
      </c>
    </row>
    <row r="2435" spans="1:12" x14ac:dyDescent="0.3">
      <c r="A2435">
        <v>473</v>
      </c>
      <c r="C2435">
        <v>2487</v>
      </c>
      <c r="D2435" s="1">
        <v>45086</v>
      </c>
      <c r="E2435">
        <v>32400</v>
      </c>
      <c r="F2435">
        <v>6</v>
      </c>
      <c r="G2435">
        <v>7</v>
      </c>
      <c r="H2435">
        <v>54</v>
      </c>
      <c r="I2435" t="str">
        <f>_xlfn.XLOOKUP(ohrm_timesheet_item[[#This Row],[employee_id]],hs_hr_employee[emp_number],hs_hr_employee[Employee Name],"NF",0,1)</f>
        <v>Shekhar Sharma</v>
      </c>
      <c r="J2435" t="str">
        <f>_xlfn.XLOOKUP(ohrm_timesheet_item[[#This Row],[project_id]],ohrm_project[project_id],ohrm_project[name],"NF",0,1)</f>
        <v>C210701-P2 [AMERICANA-Phase2]</v>
      </c>
      <c r="K2435" t="str">
        <f>_xlfn.XLOOKUP(ohrm_timesheet_item[[#This Row],[activity_id]],ohrm_project_activity[activity_id],ohrm_project_activity[name],"NF",0,1)</f>
        <v>Development</v>
      </c>
      <c r="L2435" s="5">
        <f>ohrm_timesheet_item[[#This Row],[duration]]/60/60</f>
        <v>9</v>
      </c>
    </row>
    <row r="2436" spans="1:12" x14ac:dyDescent="0.3">
      <c r="A2436">
        <v>495</v>
      </c>
      <c r="C2436">
        <v>2488</v>
      </c>
      <c r="D2436" s="1">
        <v>45089</v>
      </c>
      <c r="E2436">
        <v>32400</v>
      </c>
      <c r="F2436">
        <v>6</v>
      </c>
      <c r="G2436">
        <v>7</v>
      </c>
      <c r="H2436">
        <v>54</v>
      </c>
      <c r="I2436" t="str">
        <f>_xlfn.XLOOKUP(ohrm_timesheet_item[[#This Row],[employee_id]],hs_hr_employee[emp_number],hs_hr_employee[Employee Name],"NF",0,1)</f>
        <v>Shekhar Sharma</v>
      </c>
      <c r="J2436" t="str">
        <f>_xlfn.XLOOKUP(ohrm_timesheet_item[[#This Row],[project_id]],ohrm_project[project_id],ohrm_project[name],"NF",0,1)</f>
        <v>C210701-P2 [AMERICANA-Phase2]</v>
      </c>
      <c r="K2436" t="str">
        <f>_xlfn.XLOOKUP(ohrm_timesheet_item[[#This Row],[activity_id]],ohrm_project_activity[activity_id],ohrm_project_activity[name],"NF",0,1)</f>
        <v>Development</v>
      </c>
      <c r="L2436" s="5">
        <f>ohrm_timesheet_item[[#This Row],[duration]]/60/60</f>
        <v>9</v>
      </c>
    </row>
    <row r="2437" spans="1:12" x14ac:dyDescent="0.3">
      <c r="A2437">
        <v>495</v>
      </c>
      <c r="C2437">
        <v>2489</v>
      </c>
      <c r="D2437" s="1">
        <v>45090</v>
      </c>
      <c r="E2437">
        <v>32400</v>
      </c>
      <c r="F2437">
        <v>6</v>
      </c>
      <c r="G2437">
        <v>7</v>
      </c>
      <c r="H2437">
        <v>54</v>
      </c>
      <c r="I2437" t="str">
        <f>_xlfn.XLOOKUP(ohrm_timesheet_item[[#This Row],[employee_id]],hs_hr_employee[emp_number],hs_hr_employee[Employee Name],"NF",0,1)</f>
        <v>Shekhar Sharma</v>
      </c>
      <c r="J2437" t="str">
        <f>_xlfn.XLOOKUP(ohrm_timesheet_item[[#This Row],[project_id]],ohrm_project[project_id],ohrm_project[name],"NF",0,1)</f>
        <v>C210701-P2 [AMERICANA-Phase2]</v>
      </c>
      <c r="K2437" t="str">
        <f>_xlfn.XLOOKUP(ohrm_timesheet_item[[#This Row],[activity_id]],ohrm_project_activity[activity_id],ohrm_project_activity[name],"NF",0,1)</f>
        <v>Development</v>
      </c>
      <c r="L2437" s="5">
        <f>ohrm_timesheet_item[[#This Row],[duration]]/60/60</f>
        <v>9</v>
      </c>
    </row>
    <row r="2438" spans="1:12" x14ac:dyDescent="0.3">
      <c r="A2438">
        <v>495</v>
      </c>
      <c r="C2438">
        <v>2490</v>
      </c>
      <c r="D2438" s="1">
        <v>45091</v>
      </c>
      <c r="E2438">
        <v>32400</v>
      </c>
      <c r="F2438">
        <v>6</v>
      </c>
      <c r="G2438">
        <v>7</v>
      </c>
      <c r="H2438">
        <v>54</v>
      </c>
      <c r="I2438" t="str">
        <f>_xlfn.XLOOKUP(ohrm_timesheet_item[[#This Row],[employee_id]],hs_hr_employee[emp_number],hs_hr_employee[Employee Name],"NF",0,1)</f>
        <v>Shekhar Sharma</v>
      </c>
      <c r="J2438" t="str">
        <f>_xlfn.XLOOKUP(ohrm_timesheet_item[[#This Row],[project_id]],ohrm_project[project_id],ohrm_project[name],"NF",0,1)</f>
        <v>C210701-P2 [AMERICANA-Phase2]</v>
      </c>
      <c r="K2438" t="str">
        <f>_xlfn.XLOOKUP(ohrm_timesheet_item[[#This Row],[activity_id]],ohrm_project_activity[activity_id],ohrm_project_activity[name],"NF",0,1)</f>
        <v>Development</v>
      </c>
      <c r="L2438" s="5">
        <f>ohrm_timesheet_item[[#This Row],[duration]]/60/60</f>
        <v>9</v>
      </c>
    </row>
    <row r="2439" spans="1:12" x14ac:dyDescent="0.3">
      <c r="A2439">
        <v>495</v>
      </c>
      <c r="C2439">
        <v>2491</v>
      </c>
      <c r="D2439" s="1">
        <v>45092</v>
      </c>
      <c r="E2439">
        <v>32400</v>
      </c>
      <c r="F2439">
        <v>6</v>
      </c>
      <c r="G2439">
        <v>7</v>
      </c>
      <c r="H2439">
        <v>54</v>
      </c>
      <c r="I2439" t="str">
        <f>_xlfn.XLOOKUP(ohrm_timesheet_item[[#This Row],[employee_id]],hs_hr_employee[emp_number],hs_hr_employee[Employee Name],"NF",0,1)</f>
        <v>Shekhar Sharma</v>
      </c>
      <c r="J2439" t="str">
        <f>_xlfn.XLOOKUP(ohrm_timesheet_item[[#This Row],[project_id]],ohrm_project[project_id],ohrm_project[name],"NF",0,1)</f>
        <v>C210701-P2 [AMERICANA-Phase2]</v>
      </c>
      <c r="K2439" t="str">
        <f>_xlfn.XLOOKUP(ohrm_timesheet_item[[#This Row],[activity_id]],ohrm_project_activity[activity_id],ohrm_project_activity[name],"NF",0,1)</f>
        <v>Development</v>
      </c>
      <c r="L2439" s="5">
        <f>ohrm_timesheet_item[[#This Row],[duration]]/60/60</f>
        <v>9</v>
      </c>
    </row>
    <row r="2440" spans="1:12" x14ac:dyDescent="0.3">
      <c r="A2440">
        <v>495</v>
      </c>
      <c r="C2440">
        <v>2492</v>
      </c>
      <c r="D2440" s="1">
        <v>45093</v>
      </c>
      <c r="E2440">
        <v>32400</v>
      </c>
      <c r="F2440">
        <v>6</v>
      </c>
      <c r="G2440">
        <v>7</v>
      </c>
      <c r="H2440">
        <v>54</v>
      </c>
      <c r="I2440" t="str">
        <f>_xlfn.XLOOKUP(ohrm_timesheet_item[[#This Row],[employee_id]],hs_hr_employee[emp_number],hs_hr_employee[Employee Name],"NF",0,1)</f>
        <v>Shekhar Sharma</v>
      </c>
      <c r="J2440" t="str">
        <f>_xlfn.XLOOKUP(ohrm_timesheet_item[[#This Row],[project_id]],ohrm_project[project_id],ohrm_project[name],"NF",0,1)</f>
        <v>C210701-P2 [AMERICANA-Phase2]</v>
      </c>
      <c r="K2440" t="str">
        <f>_xlfn.XLOOKUP(ohrm_timesheet_item[[#This Row],[activity_id]],ohrm_project_activity[activity_id],ohrm_project_activity[name],"NF",0,1)</f>
        <v>Development</v>
      </c>
      <c r="L2440" s="5">
        <f>ohrm_timesheet_item[[#This Row],[duration]]/60/60</f>
        <v>9</v>
      </c>
    </row>
    <row r="2441" spans="1:12" x14ac:dyDescent="0.3">
      <c r="A2441">
        <v>494</v>
      </c>
      <c r="C2441">
        <v>2493</v>
      </c>
      <c r="D2441" s="1">
        <v>45082</v>
      </c>
      <c r="E2441">
        <v>32400</v>
      </c>
      <c r="F2441">
        <v>6</v>
      </c>
      <c r="G2441">
        <v>16</v>
      </c>
      <c r="H2441">
        <v>52</v>
      </c>
      <c r="I2441" t="str">
        <f>_xlfn.XLOOKUP(ohrm_timesheet_item[[#This Row],[employee_id]],hs_hr_employee[emp_number],hs_hr_employee[Employee Name],"NF",0,1)</f>
        <v>Neha Chaudhary</v>
      </c>
      <c r="J2441" t="str">
        <f>_xlfn.XLOOKUP(ohrm_timesheet_item[[#This Row],[project_id]],ohrm_project[project_id],ohrm_project[name],"NF",0,1)</f>
        <v>C210701-P2 [AMERICANA-Phase2]</v>
      </c>
      <c r="K2441" t="str">
        <f>_xlfn.XLOOKUP(ohrm_timesheet_item[[#This Row],[activity_id]],ohrm_project_activity[activity_id],ohrm_project_activity[name],"NF",0,1)</f>
        <v>Customer Meeting</v>
      </c>
      <c r="L2441" s="5">
        <f>ohrm_timesheet_item[[#This Row],[duration]]/60/60</f>
        <v>9</v>
      </c>
    </row>
    <row r="2442" spans="1:12" x14ac:dyDescent="0.3">
      <c r="A2442">
        <v>494</v>
      </c>
      <c r="C2442">
        <v>2494</v>
      </c>
      <c r="D2442" s="1">
        <v>45083</v>
      </c>
      <c r="E2442">
        <v>32400</v>
      </c>
      <c r="F2442">
        <v>6</v>
      </c>
      <c r="G2442">
        <v>16</v>
      </c>
      <c r="H2442">
        <v>52</v>
      </c>
      <c r="I2442" t="str">
        <f>_xlfn.XLOOKUP(ohrm_timesheet_item[[#This Row],[employee_id]],hs_hr_employee[emp_number],hs_hr_employee[Employee Name],"NF",0,1)</f>
        <v>Neha Chaudhary</v>
      </c>
      <c r="J2442" t="str">
        <f>_xlfn.XLOOKUP(ohrm_timesheet_item[[#This Row],[project_id]],ohrm_project[project_id],ohrm_project[name],"NF",0,1)</f>
        <v>C210701-P2 [AMERICANA-Phase2]</v>
      </c>
      <c r="K2442" t="str">
        <f>_xlfn.XLOOKUP(ohrm_timesheet_item[[#This Row],[activity_id]],ohrm_project_activity[activity_id],ohrm_project_activity[name],"NF",0,1)</f>
        <v>Customer Meeting</v>
      </c>
      <c r="L2442" s="5">
        <f>ohrm_timesheet_item[[#This Row],[duration]]/60/60</f>
        <v>9</v>
      </c>
    </row>
    <row r="2443" spans="1:12" x14ac:dyDescent="0.3">
      <c r="A2443">
        <v>494</v>
      </c>
      <c r="C2443">
        <v>2495</v>
      </c>
      <c r="D2443" s="1">
        <v>45084</v>
      </c>
      <c r="E2443">
        <v>32400</v>
      </c>
      <c r="F2443">
        <v>6</v>
      </c>
      <c r="G2443">
        <v>16</v>
      </c>
      <c r="H2443">
        <v>52</v>
      </c>
      <c r="I2443" t="str">
        <f>_xlfn.XLOOKUP(ohrm_timesheet_item[[#This Row],[employee_id]],hs_hr_employee[emp_number],hs_hr_employee[Employee Name],"NF",0,1)</f>
        <v>Neha Chaudhary</v>
      </c>
      <c r="J2443" t="str">
        <f>_xlfn.XLOOKUP(ohrm_timesheet_item[[#This Row],[project_id]],ohrm_project[project_id],ohrm_project[name],"NF",0,1)</f>
        <v>C210701-P2 [AMERICANA-Phase2]</v>
      </c>
      <c r="K2443" t="str">
        <f>_xlfn.XLOOKUP(ohrm_timesheet_item[[#This Row],[activity_id]],ohrm_project_activity[activity_id],ohrm_project_activity[name],"NF",0,1)</f>
        <v>Customer Meeting</v>
      </c>
      <c r="L2443" s="5">
        <f>ohrm_timesheet_item[[#This Row],[duration]]/60/60</f>
        <v>9</v>
      </c>
    </row>
    <row r="2444" spans="1:12" x14ac:dyDescent="0.3">
      <c r="A2444">
        <v>494</v>
      </c>
      <c r="C2444">
        <v>2496</v>
      </c>
      <c r="D2444" s="1">
        <v>45085</v>
      </c>
      <c r="E2444">
        <v>32400</v>
      </c>
      <c r="F2444">
        <v>6</v>
      </c>
      <c r="G2444">
        <v>16</v>
      </c>
      <c r="H2444">
        <v>52</v>
      </c>
      <c r="I2444" t="str">
        <f>_xlfn.XLOOKUP(ohrm_timesheet_item[[#This Row],[employee_id]],hs_hr_employee[emp_number],hs_hr_employee[Employee Name],"NF",0,1)</f>
        <v>Neha Chaudhary</v>
      </c>
      <c r="J2444" t="str">
        <f>_xlfn.XLOOKUP(ohrm_timesheet_item[[#This Row],[project_id]],ohrm_project[project_id],ohrm_project[name],"NF",0,1)</f>
        <v>C210701-P2 [AMERICANA-Phase2]</v>
      </c>
      <c r="K2444" t="str">
        <f>_xlfn.XLOOKUP(ohrm_timesheet_item[[#This Row],[activity_id]],ohrm_project_activity[activity_id],ohrm_project_activity[name],"NF",0,1)</f>
        <v>Customer Meeting</v>
      </c>
      <c r="L2444" s="5">
        <f>ohrm_timesheet_item[[#This Row],[duration]]/60/60</f>
        <v>9</v>
      </c>
    </row>
    <row r="2445" spans="1:12" x14ac:dyDescent="0.3">
      <c r="A2445">
        <v>494</v>
      </c>
      <c r="C2445">
        <v>2497</v>
      </c>
      <c r="D2445" s="1">
        <v>45086</v>
      </c>
      <c r="E2445">
        <v>32400</v>
      </c>
      <c r="F2445">
        <v>6</v>
      </c>
      <c r="G2445">
        <v>16</v>
      </c>
      <c r="H2445">
        <v>52</v>
      </c>
      <c r="I2445" t="str">
        <f>_xlfn.XLOOKUP(ohrm_timesheet_item[[#This Row],[employee_id]],hs_hr_employee[emp_number],hs_hr_employee[Employee Name],"NF",0,1)</f>
        <v>Neha Chaudhary</v>
      </c>
      <c r="J2445" t="str">
        <f>_xlfn.XLOOKUP(ohrm_timesheet_item[[#This Row],[project_id]],ohrm_project[project_id],ohrm_project[name],"NF",0,1)</f>
        <v>C210701-P2 [AMERICANA-Phase2]</v>
      </c>
      <c r="K2445" t="str">
        <f>_xlfn.XLOOKUP(ohrm_timesheet_item[[#This Row],[activity_id]],ohrm_project_activity[activity_id],ohrm_project_activity[name],"NF",0,1)</f>
        <v>Customer Meeting</v>
      </c>
      <c r="L2445" s="5">
        <f>ohrm_timesheet_item[[#This Row],[duration]]/60/60</f>
        <v>9</v>
      </c>
    </row>
    <row r="2446" spans="1:12" x14ac:dyDescent="0.3">
      <c r="A2446">
        <v>480</v>
      </c>
      <c r="C2446">
        <v>2498</v>
      </c>
      <c r="D2446" s="1">
        <v>45096</v>
      </c>
      <c r="E2446">
        <v>32400</v>
      </c>
      <c r="F2446">
        <v>6</v>
      </c>
      <c r="G2446">
        <v>7</v>
      </c>
      <c r="H2446">
        <v>54</v>
      </c>
      <c r="I2446" t="str">
        <f>_xlfn.XLOOKUP(ohrm_timesheet_item[[#This Row],[employee_id]],hs_hr_employee[emp_number],hs_hr_employee[Employee Name],"NF",0,1)</f>
        <v>Shekhar Sharma</v>
      </c>
      <c r="J2446" t="str">
        <f>_xlfn.XLOOKUP(ohrm_timesheet_item[[#This Row],[project_id]],ohrm_project[project_id],ohrm_project[name],"NF",0,1)</f>
        <v>C210701-P2 [AMERICANA-Phase2]</v>
      </c>
      <c r="K2446" t="str">
        <f>_xlfn.XLOOKUP(ohrm_timesheet_item[[#This Row],[activity_id]],ohrm_project_activity[activity_id],ohrm_project_activity[name],"NF",0,1)</f>
        <v>Development</v>
      </c>
      <c r="L2446" s="5">
        <f>ohrm_timesheet_item[[#This Row],[duration]]/60/60</f>
        <v>9</v>
      </c>
    </row>
    <row r="2447" spans="1:12" x14ac:dyDescent="0.3">
      <c r="A2447">
        <v>480</v>
      </c>
      <c r="C2447">
        <v>2499</v>
      </c>
      <c r="D2447" s="1">
        <v>45097</v>
      </c>
      <c r="E2447">
        <v>32400</v>
      </c>
      <c r="F2447">
        <v>6</v>
      </c>
      <c r="G2447">
        <v>7</v>
      </c>
      <c r="H2447">
        <v>54</v>
      </c>
      <c r="I2447" t="str">
        <f>_xlfn.XLOOKUP(ohrm_timesheet_item[[#This Row],[employee_id]],hs_hr_employee[emp_number],hs_hr_employee[Employee Name],"NF",0,1)</f>
        <v>Shekhar Sharma</v>
      </c>
      <c r="J2447" t="str">
        <f>_xlfn.XLOOKUP(ohrm_timesheet_item[[#This Row],[project_id]],ohrm_project[project_id],ohrm_project[name],"NF",0,1)</f>
        <v>C210701-P2 [AMERICANA-Phase2]</v>
      </c>
      <c r="K2447" t="str">
        <f>_xlfn.XLOOKUP(ohrm_timesheet_item[[#This Row],[activity_id]],ohrm_project_activity[activity_id],ohrm_project_activity[name],"NF",0,1)</f>
        <v>Development</v>
      </c>
      <c r="L2447" s="5">
        <f>ohrm_timesheet_item[[#This Row],[duration]]/60/60</f>
        <v>9</v>
      </c>
    </row>
    <row r="2448" spans="1:12" x14ac:dyDescent="0.3">
      <c r="A2448">
        <v>480</v>
      </c>
      <c r="C2448">
        <v>2500</v>
      </c>
      <c r="D2448" s="1">
        <v>45098</v>
      </c>
      <c r="E2448">
        <v>32400</v>
      </c>
      <c r="F2448">
        <v>6</v>
      </c>
      <c r="G2448">
        <v>7</v>
      </c>
      <c r="H2448">
        <v>54</v>
      </c>
      <c r="I2448" t="str">
        <f>_xlfn.XLOOKUP(ohrm_timesheet_item[[#This Row],[employee_id]],hs_hr_employee[emp_number],hs_hr_employee[Employee Name],"NF",0,1)</f>
        <v>Shekhar Sharma</v>
      </c>
      <c r="J2448" t="str">
        <f>_xlfn.XLOOKUP(ohrm_timesheet_item[[#This Row],[project_id]],ohrm_project[project_id],ohrm_project[name],"NF",0,1)</f>
        <v>C210701-P2 [AMERICANA-Phase2]</v>
      </c>
      <c r="K2448" t="str">
        <f>_xlfn.XLOOKUP(ohrm_timesheet_item[[#This Row],[activity_id]],ohrm_project_activity[activity_id],ohrm_project_activity[name],"NF",0,1)</f>
        <v>Development</v>
      </c>
      <c r="L2448" s="5">
        <f>ohrm_timesheet_item[[#This Row],[duration]]/60/60</f>
        <v>9</v>
      </c>
    </row>
    <row r="2449" spans="1:12" x14ac:dyDescent="0.3">
      <c r="A2449">
        <v>480</v>
      </c>
      <c r="C2449">
        <v>2501</v>
      </c>
      <c r="D2449" s="1">
        <v>45099</v>
      </c>
      <c r="E2449">
        <v>32400</v>
      </c>
      <c r="F2449">
        <v>6</v>
      </c>
      <c r="G2449">
        <v>7</v>
      </c>
      <c r="H2449">
        <v>54</v>
      </c>
      <c r="I2449" t="str">
        <f>_xlfn.XLOOKUP(ohrm_timesheet_item[[#This Row],[employee_id]],hs_hr_employee[emp_number],hs_hr_employee[Employee Name],"NF",0,1)</f>
        <v>Shekhar Sharma</v>
      </c>
      <c r="J2449" t="str">
        <f>_xlfn.XLOOKUP(ohrm_timesheet_item[[#This Row],[project_id]],ohrm_project[project_id],ohrm_project[name],"NF",0,1)</f>
        <v>C210701-P2 [AMERICANA-Phase2]</v>
      </c>
      <c r="K2449" t="str">
        <f>_xlfn.XLOOKUP(ohrm_timesheet_item[[#This Row],[activity_id]],ohrm_project_activity[activity_id],ohrm_project_activity[name],"NF",0,1)</f>
        <v>Development</v>
      </c>
      <c r="L2449" s="5">
        <f>ohrm_timesheet_item[[#This Row],[duration]]/60/60</f>
        <v>9</v>
      </c>
    </row>
    <row r="2450" spans="1:12" x14ac:dyDescent="0.3">
      <c r="A2450">
        <v>480</v>
      </c>
      <c r="C2450">
        <v>2502</v>
      </c>
      <c r="D2450" s="1">
        <v>45100</v>
      </c>
      <c r="E2450">
        <v>32400</v>
      </c>
      <c r="F2450">
        <v>6</v>
      </c>
      <c r="G2450">
        <v>7</v>
      </c>
      <c r="H2450">
        <v>54</v>
      </c>
      <c r="I2450" t="str">
        <f>_xlfn.XLOOKUP(ohrm_timesheet_item[[#This Row],[employee_id]],hs_hr_employee[emp_number],hs_hr_employee[Employee Name],"NF",0,1)</f>
        <v>Shekhar Sharma</v>
      </c>
      <c r="J2450" t="str">
        <f>_xlfn.XLOOKUP(ohrm_timesheet_item[[#This Row],[project_id]],ohrm_project[project_id],ohrm_project[name],"NF",0,1)</f>
        <v>C210701-P2 [AMERICANA-Phase2]</v>
      </c>
      <c r="K2450" t="str">
        <f>_xlfn.XLOOKUP(ohrm_timesheet_item[[#This Row],[activity_id]],ohrm_project_activity[activity_id],ohrm_project_activity[name],"NF",0,1)</f>
        <v>Development</v>
      </c>
      <c r="L2450" s="5">
        <f>ohrm_timesheet_item[[#This Row],[duration]]/60/60</f>
        <v>9</v>
      </c>
    </row>
    <row r="2451" spans="1:12" x14ac:dyDescent="0.3">
      <c r="A2451">
        <v>496</v>
      </c>
      <c r="C2451">
        <v>2503</v>
      </c>
      <c r="D2451" s="1">
        <v>45089</v>
      </c>
      <c r="E2451">
        <v>32400</v>
      </c>
      <c r="F2451">
        <v>6</v>
      </c>
      <c r="G2451">
        <v>16</v>
      </c>
      <c r="H2451">
        <v>52</v>
      </c>
      <c r="I2451" t="str">
        <f>_xlfn.XLOOKUP(ohrm_timesheet_item[[#This Row],[employee_id]],hs_hr_employee[emp_number],hs_hr_employee[Employee Name],"NF",0,1)</f>
        <v>Neha Chaudhary</v>
      </c>
      <c r="J2451" t="str">
        <f>_xlfn.XLOOKUP(ohrm_timesheet_item[[#This Row],[project_id]],ohrm_project[project_id],ohrm_project[name],"NF",0,1)</f>
        <v>C210701-P2 [AMERICANA-Phase2]</v>
      </c>
      <c r="K2451" t="str">
        <f>_xlfn.XLOOKUP(ohrm_timesheet_item[[#This Row],[activity_id]],ohrm_project_activity[activity_id],ohrm_project_activity[name],"NF",0,1)</f>
        <v>Customer Meeting</v>
      </c>
      <c r="L2451" s="5">
        <f>ohrm_timesheet_item[[#This Row],[duration]]/60/60</f>
        <v>9</v>
      </c>
    </row>
    <row r="2452" spans="1:12" x14ac:dyDescent="0.3">
      <c r="A2452">
        <v>496</v>
      </c>
      <c r="C2452">
        <v>2504</v>
      </c>
      <c r="D2452" s="1">
        <v>45090</v>
      </c>
      <c r="E2452">
        <v>32400</v>
      </c>
      <c r="F2452">
        <v>6</v>
      </c>
      <c r="G2452">
        <v>16</v>
      </c>
      <c r="H2452">
        <v>52</v>
      </c>
      <c r="I2452" t="str">
        <f>_xlfn.XLOOKUP(ohrm_timesheet_item[[#This Row],[employee_id]],hs_hr_employee[emp_number],hs_hr_employee[Employee Name],"NF",0,1)</f>
        <v>Neha Chaudhary</v>
      </c>
      <c r="J2452" t="str">
        <f>_xlfn.XLOOKUP(ohrm_timesheet_item[[#This Row],[project_id]],ohrm_project[project_id],ohrm_project[name],"NF",0,1)</f>
        <v>C210701-P2 [AMERICANA-Phase2]</v>
      </c>
      <c r="K2452" t="str">
        <f>_xlfn.XLOOKUP(ohrm_timesheet_item[[#This Row],[activity_id]],ohrm_project_activity[activity_id],ohrm_project_activity[name],"NF",0,1)</f>
        <v>Customer Meeting</v>
      </c>
      <c r="L2452" s="5">
        <f>ohrm_timesheet_item[[#This Row],[duration]]/60/60</f>
        <v>9</v>
      </c>
    </row>
    <row r="2453" spans="1:12" x14ac:dyDescent="0.3">
      <c r="A2453">
        <v>496</v>
      </c>
      <c r="C2453">
        <v>2505</v>
      </c>
      <c r="D2453" s="1">
        <v>45091</v>
      </c>
      <c r="E2453">
        <v>32400</v>
      </c>
      <c r="F2453">
        <v>6</v>
      </c>
      <c r="G2453">
        <v>16</v>
      </c>
      <c r="H2453">
        <v>52</v>
      </c>
      <c r="I2453" t="str">
        <f>_xlfn.XLOOKUP(ohrm_timesheet_item[[#This Row],[employee_id]],hs_hr_employee[emp_number],hs_hr_employee[Employee Name],"NF",0,1)</f>
        <v>Neha Chaudhary</v>
      </c>
      <c r="J2453" t="str">
        <f>_xlfn.XLOOKUP(ohrm_timesheet_item[[#This Row],[project_id]],ohrm_project[project_id],ohrm_project[name],"NF",0,1)</f>
        <v>C210701-P2 [AMERICANA-Phase2]</v>
      </c>
      <c r="K2453" t="str">
        <f>_xlfn.XLOOKUP(ohrm_timesheet_item[[#This Row],[activity_id]],ohrm_project_activity[activity_id],ohrm_project_activity[name],"NF",0,1)</f>
        <v>Customer Meeting</v>
      </c>
      <c r="L2453" s="5">
        <f>ohrm_timesheet_item[[#This Row],[duration]]/60/60</f>
        <v>9</v>
      </c>
    </row>
    <row r="2454" spans="1:12" x14ac:dyDescent="0.3">
      <c r="A2454">
        <v>496</v>
      </c>
      <c r="C2454">
        <v>2506</v>
      </c>
      <c r="D2454" s="1">
        <v>45092</v>
      </c>
      <c r="E2454">
        <v>32400</v>
      </c>
      <c r="F2454">
        <v>6</v>
      </c>
      <c r="G2454">
        <v>16</v>
      </c>
      <c r="H2454">
        <v>52</v>
      </c>
      <c r="I2454" t="str">
        <f>_xlfn.XLOOKUP(ohrm_timesheet_item[[#This Row],[employee_id]],hs_hr_employee[emp_number],hs_hr_employee[Employee Name],"NF",0,1)</f>
        <v>Neha Chaudhary</v>
      </c>
      <c r="J2454" t="str">
        <f>_xlfn.XLOOKUP(ohrm_timesheet_item[[#This Row],[project_id]],ohrm_project[project_id],ohrm_project[name],"NF",0,1)</f>
        <v>C210701-P2 [AMERICANA-Phase2]</v>
      </c>
      <c r="K2454" t="str">
        <f>_xlfn.XLOOKUP(ohrm_timesheet_item[[#This Row],[activity_id]],ohrm_project_activity[activity_id],ohrm_project_activity[name],"NF",0,1)</f>
        <v>Customer Meeting</v>
      </c>
      <c r="L2454" s="5">
        <f>ohrm_timesheet_item[[#This Row],[duration]]/60/60</f>
        <v>9</v>
      </c>
    </row>
    <row r="2455" spans="1:12" x14ac:dyDescent="0.3">
      <c r="A2455">
        <v>496</v>
      </c>
      <c r="C2455">
        <v>2507</v>
      </c>
      <c r="D2455" s="1">
        <v>45093</v>
      </c>
      <c r="E2455">
        <v>32400</v>
      </c>
      <c r="F2455">
        <v>6</v>
      </c>
      <c r="G2455">
        <v>16</v>
      </c>
      <c r="H2455">
        <v>52</v>
      </c>
      <c r="I2455" t="str">
        <f>_xlfn.XLOOKUP(ohrm_timesheet_item[[#This Row],[employee_id]],hs_hr_employee[emp_number],hs_hr_employee[Employee Name],"NF",0,1)</f>
        <v>Neha Chaudhary</v>
      </c>
      <c r="J2455" t="str">
        <f>_xlfn.XLOOKUP(ohrm_timesheet_item[[#This Row],[project_id]],ohrm_project[project_id],ohrm_project[name],"NF",0,1)</f>
        <v>C210701-P2 [AMERICANA-Phase2]</v>
      </c>
      <c r="K2455" t="str">
        <f>_xlfn.XLOOKUP(ohrm_timesheet_item[[#This Row],[activity_id]],ohrm_project_activity[activity_id],ohrm_project_activity[name],"NF",0,1)</f>
        <v>Customer Meeting</v>
      </c>
      <c r="L2455" s="5">
        <f>ohrm_timesheet_item[[#This Row],[duration]]/60/60</f>
        <v>9</v>
      </c>
    </row>
    <row r="2456" spans="1:12" x14ac:dyDescent="0.3">
      <c r="A2456">
        <v>497</v>
      </c>
      <c r="B2456" t="s">
        <v>1002</v>
      </c>
      <c r="C2456">
        <v>2508</v>
      </c>
      <c r="D2456" s="1">
        <v>45104</v>
      </c>
      <c r="E2456">
        <v>0</v>
      </c>
      <c r="F2456">
        <v>6</v>
      </c>
      <c r="G2456">
        <v>7</v>
      </c>
      <c r="H2456">
        <v>54</v>
      </c>
      <c r="I2456" t="str">
        <f>_xlfn.XLOOKUP(ohrm_timesheet_item[[#This Row],[employee_id]],hs_hr_employee[emp_number],hs_hr_employee[Employee Name],"NF",0,1)</f>
        <v>Shekhar Sharma</v>
      </c>
      <c r="J2456" t="str">
        <f>_xlfn.XLOOKUP(ohrm_timesheet_item[[#This Row],[project_id]],ohrm_project[project_id],ohrm_project[name],"NF",0,1)</f>
        <v>C210701-P2 [AMERICANA-Phase2]</v>
      </c>
      <c r="K2456" t="str">
        <f>_xlfn.XLOOKUP(ohrm_timesheet_item[[#This Row],[activity_id]],ohrm_project_activity[activity_id],ohrm_project_activity[name],"NF",0,1)</f>
        <v>Development</v>
      </c>
      <c r="L2456" s="5">
        <f>ohrm_timesheet_item[[#This Row],[duration]]/60/60</f>
        <v>0</v>
      </c>
    </row>
    <row r="2457" spans="1:12" x14ac:dyDescent="0.3">
      <c r="A2457">
        <v>497</v>
      </c>
      <c r="C2457">
        <v>2509</v>
      </c>
      <c r="D2457" s="1">
        <v>45103</v>
      </c>
      <c r="E2457">
        <v>32400</v>
      </c>
      <c r="F2457">
        <v>6</v>
      </c>
      <c r="G2457">
        <v>7</v>
      </c>
      <c r="H2457">
        <v>54</v>
      </c>
      <c r="I2457" t="str">
        <f>_xlfn.XLOOKUP(ohrm_timesheet_item[[#This Row],[employee_id]],hs_hr_employee[emp_number],hs_hr_employee[Employee Name],"NF",0,1)</f>
        <v>Shekhar Sharma</v>
      </c>
      <c r="J2457" t="str">
        <f>_xlfn.XLOOKUP(ohrm_timesheet_item[[#This Row],[project_id]],ohrm_project[project_id],ohrm_project[name],"NF",0,1)</f>
        <v>C210701-P2 [AMERICANA-Phase2]</v>
      </c>
      <c r="K2457" t="str">
        <f>_xlfn.XLOOKUP(ohrm_timesheet_item[[#This Row],[activity_id]],ohrm_project_activity[activity_id],ohrm_project_activity[name],"NF",0,1)</f>
        <v>Development</v>
      </c>
      <c r="L2457" s="5">
        <f>ohrm_timesheet_item[[#This Row],[duration]]/60/60</f>
        <v>9</v>
      </c>
    </row>
    <row r="2458" spans="1:12" x14ac:dyDescent="0.3">
      <c r="A2458">
        <v>497</v>
      </c>
      <c r="C2458">
        <v>2510</v>
      </c>
      <c r="D2458" s="1">
        <v>45105</v>
      </c>
      <c r="E2458">
        <v>32400</v>
      </c>
      <c r="F2458">
        <v>6</v>
      </c>
      <c r="G2458">
        <v>7</v>
      </c>
      <c r="H2458">
        <v>54</v>
      </c>
      <c r="I2458" t="str">
        <f>_xlfn.XLOOKUP(ohrm_timesheet_item[[#This Row],[employee_id]],hs_hr_employee[emp_number],hs_hr_employee[Employee Name],"NF",0,1)</f>
        <v>Shekhar Sharma</v>
      </c>
      <c r="J2458" t="str">
        <f>_xlfn.XLOOKUP(ohrm_timesheet_item[[#This Row],[project_id]],ohrm_project[project_id],ohrm_project[name],"NF",0,1)</f>
        <v>C210701-P2 [AMERICANA-Phase2]</v>
      </c>
      <c r="K2458" t="str">
        <f>_xlfn.XLOOKUP(ohrm_timesheet_item[[#This Row],[activity_id]],ohrm_project_activity[activity_id],ohrm_project_activity[name],"NF",0,1)</f>
        <v>Development</v>
      </c>
      <c r="L2458" s="5">
        <f>ohrm_timesheet_item[[#This Row],[duration]]/60/60</f>
        <v>9</v>
      </c>
    </row>
    <row r="2459" spans="1:12" x14ac:dyDescent="0.3">
      <c r="A2459">
        <v>497</v>
      </c>
      <c r="C2459">
        <v>2511</v>
      </c>
      <c r="D2459" s="1">
        <v>45106</v>
      </c>
      <c r="E2459">
        <v>32400</v>
      </c>
      <c r="F2459">
        <v>6</v>
      </c>
      <c r="G2459">
        <v>7</v>
      </c>
      <c r="H2459">
        <v>54</v>
      </c>
      <c r="I2459" t="str">
        <f>_xlfn.XLOOKUP(ohrm_timesheet_item[[#This Row],[employee_id]],hs_hr_employee[emp_number],hs_hr_employee[Employee Name],"NF",0,1)</f>
        <v>Shekhar Sharma</v>
      </c>
      <c r="J2459" t="str">
        <f>_xlfn.XLOOKUP(ohrm_timesheet_item[[#This Row],[project_id]],ohrm_project[project_id],ohrm_project[name],"NF",0,1)</f>
        <v>C210701-P2 [AMERICANA-Phase2]</v>
      </c>
      <c r="K2459" t="str">
        <f>_xlfn.XLOOKUP(ohrm_timesheet_item[[#This Row],[activity_id]],ohrm_project_activity[activity_id],ohrm_project_activity[name],"NF",0,1)</f>
        <v>Development</v>
      </c>
      <c r="L2459" s="5">
        <f>ohrm_timesheet_item[[#This Row],[duration]]/60/60</f>
        <v>9</v>
      </c>
    </row>
    <row r="2460" spans="1:12" x14ac:dyDescent="0.3">
      <c r="A2460">
        <v>497</v>
      </c>
      <c r="C2460">
        <v>2512</v>
      </c>
      <c r="D2460" s="1">
        <v>45107</v>
      </c>
      <c r="E2460">
        <v>32400</v>
      </c>
      <c r="F2460">
        <v>6</v>
      </c>
      <c r="G2460">
        <v>7</v>
      </c>
      <c r="H2460">
        <v>54</v>
      </c>
      <c r="I2460" t="str">
        <f>_xlfn.XLOOKUP(ohrm_timesheet_item[[#This Row],[employee_id]],hs_hr_employee[emp_number],hs_hr_employee[Employee Name],"NF",0,1)</f>
        <v>Shekhar Sharma</v>
      </c>
      <c r="J2460" t="str">
        <f>_xlfn.XLOOKUP(ohrm_timesheet_item[[#This Row],[project_id]],ohrm_project[project_id],ohrm_project[name],"NF",0,1)</f>
        <v>C210701-P2 [AMERICANA-Phase2]</v>
      </c>
      <c r="K2460" t="str">
        <f>_xlfn.XLOOKUP(ohrm_timesheet_item[[#This Row],[activity_id]],ohrm_project_activity[activity_id],ohrm_project_activity[name],"NF",0,1)</f>
        <v>Development</v>
      </c>
      <c r="L2460" s="5">
        <f>ohrm_timesheet_item[[#This Row],[duration]]/60/60</f>
        <v>9</v>
      </c>
    </row>
    <row r="2461" spans="1:12" x14ac:dyDescent="0.3">
      <c r="A2461">
        <v>498</v>
      </c>
      <c r="C2461">
        <v>2513</v>
      </c>
      <c r="D2461" s="1">
        <v>45096</v>
      </c>
      <c r="E2461">
        <v>32400</v>
      </c>
      <c r="F2461">
        <v>6</v>
      </c>
      <c r="G2461">
        <v>16</v>
      </c>
      <c r="H2461">
        <v>52</v>
      </c>
      <c r="I2461" t="str">
        <f>_xlfn.XLOOKUP(ohrm_timesheet_item[[#This Row],[employee_id]],hs_hr_employee[emp_number],hs_hr_employee[Employee Name],"NF",0,1)</f>
        <v>Neha Chaudhary</v>
      </c>
      <c r="J2461" t="str">
        <f>_xlfn.XLOOKUP(ohrm_timesheet_item[[#This Row],[project_id]],ohrm_project[project_id],ohrm_project[name],"NF",0,1)</f>
        <v>C210701-P2 [AMERICANA-Phase2]</v>
      </c>
      <c r="K2461" t="str">
        <f>_xlfn.XLOOKUP(ohrm_timesheet_item[[#This Row],[activity_id]],ohrm_project_activity[activity_id],ohrm_project_activity[name],"NF",0,1)</f>
        <v>Customer Meeting</v>
      </c>
      <c r="L2461" s="5">
        <f>ohrm_timesheet_item[[#This Row],[duration]]/60/60</f>
        <v>9</v>
      </c>
    </row>
    <row r="2462" spans="1:12" x14ac:dyDescent="0.3">
      <c r="A2462">
        <v>498</v>
      </c>
      <c r="C2462">
        <v>2514</v>
      </c>
      <c r="D2462" s="1">
        <v>45097</v>
      </c>
      <c r="E2462">
        <v>32400</v>
      </c>
      <c r="F2462">
        <v>6</v>
      </c>
      <c r="G2462">
        <v>16</v>
      </c>
      <c r="H2462">
        <v>52</v>
      </c>
      <c r="I2462" t="str">
        <f>_xlfn.XLOOKUP(ohrm_timesheet_item[[#This Row],[employee_id]],hs_hr_employee[emp_number],hs_hr_employee[Employee Name],"NF",0,1)</f>
        <v>Neha Chaudhary</v>
      </c>
      <c r="J2462" t="str">
        <f>_xlfn.XLOOKUP(ohrm_timesheet_item[[#This Row],[project_id]],ohrm_project[project_id],ohrm_project[name],"NF",0,1)</f>
        <v>C210701-P2 [AMERICANA-Phase2]</v>
      </c>
      <c r="K2462" t="str">
        <f>_xlfn.XLOOKUP(ohrm_timesheet_item[[#This Row],[activity_id]],ohrm_project_activity[activity_id],ohrm_project_activity[name],"NF",0,1)</f>
        <v>Customer Meeting</v>
      </c>
      <c r="L2462" s="5">
        <f>ohrm_timesheet_item[[#This Row],[duration]]/60/60</f>
        <v>9</v>
      </c>
    </row>
    <row r="2463" spans="1:12" x14ac:dyDescent="0.3">
      <c r="A2463">
        <v>498</v>
      </c>
      <c r="C2463">
        <v>2515</v>
      </c>
      <c r="D2463" s="1">
        <v>45098</v>
      </c>
      <c r="E2463">
        <v>32400</v>
      </c>
      <c r="F2463">
        <v>6</v>
      </c>
      <c r="G2463">
        <v>16</v>
      </c>
      <c r="H2463">
        <v>52</v>
      </c>
      <c r="I2463" t="str">
        <f>_xlfn.XLOOKUP(ohrm_timesheet_item[[#This Row],[employee_id]],hs_hr_employee[emp_number],hs_hr_employee[Employee Name],"NF",0,1)</f>
        <v>Neha Chaudhary</v>
      </c>
      <c r="J2463" t="str">
        <f>_xlfn.XLOOKUP(ohrm_timesheet_item[[#This Row],[project_id]],ohrm_project[project_id],ohrm_project[name],"NF",0,1)</f>
        <v>C210701-P2 [AMERICANA-Phase2]</v>
      </c>
      <c r="K2463" t="str">
        <f>_xlfn.XLOOKUP(ohrm_timesheet_item[[#This Row],[activity_id]],ohrm_project_activity[activity_id],ohrm_project_activity[name],"NF",0,1)</f>
        <v>Customer Meeting</v>
      </c>
      <c r="L2463" s="5">
        <f>ohrm_timesheet_item[[#This Row],[duration]]/60/60</f>
        <v>9</v>
      </c>
    </row>
    <row r="2464" spans="1:12" x14ac:dyDescent="0.3">
      <c r="A2464">
        <v>498</v>
      </c>
      <c r="C2464">
        <v>2516</v>
      </c>
      <c r="D2464" s="1">
        <v>45099</v>
      </c>
      <c r="E2464">
        <v>32400</v>
      </c>
      <c r="F2464">
        <v>6</v>
      </c>
      <c r="G2464">
        <v>16</v>
      </c>
      <c r="H2464">
        <v>52</v>
      </c>
      <c r="I2464" t="str">
        <f>_xlfn.XLOOKUP(ohrm_timesheet_item[[#This Row],[employee_id]],hs_hr_employee[emp_number],hs_hr_employee[Employee Name],"NF",0,1)</f>
        <v>Neha Chaudhary</v>
      </c>
      <c r="J2464" t="str">
        <f>_xlfn.XLOOKUP(ohrm_timesheet_item[[#This Row],[project_id]],ohrm_project[project_id],ohrm_project[name],"NF",0,1)</f>
        <v>C210701-P2 [AMERICANA-Phase2]</v>
      </c>
      <c r="K2464" t="str">
        <f>_xlfn.XLOOKUP(ohrm_timesheet_item[[#This Row],[activity_id]],ohrm_project_activity[activity_id],ohrm_project_activity[name],"NF",0,1)</f>
        <v>Customer Meeting</v>
      </c>
      <c r="L2464" s="5">
        <f>ohrm_timesheet_item[[#This Row],[duration]]/60/60</f>
        <v>9</v>
      </c>
    </row>
    <row r="2465" spans="1:12" x14ac:dyDescent="0.3">
      <c r="A2465">
        <v>498</v>
      </c>
      <c r="C2465">
        <v>2517</v>
      </c>
      <c r="D2465" s="1">
        <v>45100</v>
      </c>
      <c r="E2465">
        <v>32400</v>
      </c>
      <c r="F2465">
        <v>6</v>
      </c>
      <c r="G2465">
        <v>16</v>
      </c>
      <c r="H2465">
        <v>52</v>
      </c>
      <c r="I2465" t="str">
        <f>_xlfn.XLOOKUP(ohrm_timesheet_item[[#This Row],[employee_id]],hs_hr_employee[emp_number],hs_hr_employee[Employee Name],"NF",0,1)</f>
        <v>Neha Chaudhary</v>
      </c>
      <c r="J2465" t="str">
        <f>_xlfn.XLOOKUP(ohrm_timesheet_item[[#This Row],[project_id]],ohrm_project[project_id],ohrm_project[name],"NF",0,1)</f>
        <v>C210701-P2 [AMERICANA-Phase2]</v>
      </c>
      <c r="K2465" t="str">
        <f>_xlfn.XLOOKUP(ohrm_timesheet_item[[#This Row],[activity_id]],ohrm_project_activity[activity_id],ohrm_project_activity[name],"NF",0,1)</f>
        <v>Customer Meeting</v>
      </c>
      <c r="L2465" s="5">
        <f>ohrm_timesheet_item[[#This Row],[duration]]/60/60</f>
        <v>9</v>
      </c>
    </row>
    <row r="2466" spans="1:12" x14ac:dyDescent="0.3">
      <c r="A2466">
        <v>491</v>
      </c>
      <c r="C2466">
        <v>2518</v>
      </c>
      <c r="D2466" s="1">
        <v>45110</v>
      </c>
      <c r="E2466">
        <v>32400</v>
      </c>
      <c r="F2466">
        <v>6</v>
      </c>
      <c r="G2466">
        <v>7</v>
      </c>
      <c r="H2466">
        <v>54</v>
      </c>
      <c r="I2466" t="str">
        <f>_xlfn.XLOOKUP(ohrm_timesheet_item[[#This Row],[employee_id]],hs_hr_employee[emp_number],hs_hr_employee[Employee Name],"NF",0,1)</f>
        <v>Shekhar Sharma</v>
      </c>
      <c r="J2466" t="str">
        <f>_xlfn.XLOOKUP(ohrm_timesheet_item[[#This Row],[project_id]],ohrm_project[project_id],ohrm_project[name],"NF",0,1)</f>
        <v>C210701-P2 [AMERICANA-Phase2]</v>
      </c>
      <c r="K2466" t="str">
        <f>_xlfn.XLOOKUP(ohrm_timesheet_item[[#This Row],[activity_id]],ohrm_project_activity[activity_id],ohrm_project_activity[name],"NF",0,1)</f>
        <v>Development</v>
      </c>
      <c r="L2466" s="5">
        <f>ohrm_timesheet_item[[#This Row],[duration]]/60/60</f>
        <v>9</v>
      </c>
    </row>
    <row r="2467" spans="1:12" x14ac:dyDescent="0.3">
      <c r="A2467">
        <v>499</v>
      </c>
      <c r="C2467">
        <v>2519</v>
      </c>
      <c r="D2467" s="1">
        <v>45103</v>
      </c>
      <c r="E2467">
        <v>32400</v>
      </c>
      <c r="F2467">
        <v>6</v>
      </c>
      <c r="G2467">
        <v>16</v>
      </c>
      <c r="H2467">
        <v>52</v>
      </c>
      <c r="I2467" t="str">
        <f>_xlfn.XLOOKUP(ohrm_timesheet_item[[#This Row],[employee_id]],hs_hr_employee[emp_number],hs_hr_employee[Employee Name],"NF",0,1)</f>
        <v>Neha Chaudhary</v>
      </c>
      <c r="J2467" t="str">
        <f>_xlfn.XLOOKUP(ohrm_timesheet_item[[#This Row],[project_id]],ohrm_project[project_id],ohrm_project[name],"NF",0,1)</f>
        <v>C210701-P2 [AMERICANA-Phase2]</v>
      </c>
      <c r="K2467" t="str">
        <f>_xlfn.XLOOKUP(ohrm_timesheet_item[[#This Row],[activity_id]],ohrm_project_activity[activity_id],ohrm_project_activity[name],"NF",0,1)</f>
        <v>Customer Meeting</v>
      </c>
      <c r="L2467" s="5">
        <f>ohrm_timesheet_item[[#This Row],[duration]]/60/60</f>
        <v>9</v>
      </c>
    </row>
    <row r="2468" spans="1:12" x14ac:dyDescent="0.3">
      <c r="A2468">
        <v>499</v>
      </c>
      <c r="C2468">
        <v>2520</v>
      </c>
      <c r="D2468" s="1">
        <v>45104</v>
      </c>
      <c r="E2468">
        <v>32400</v>
      </c>
      <c r="F2468">
        <v>6</v>
      </c>
      <c r="G2468">
        <v>16</v>
      </c>
      <c r="H2468">
        <v>52</v>
      </c>
      <c r="I2468" t="str">
        <f>_xlfn.XLOOKUP(ohrm_timesheet_item[[#This Row],[employee_id]],hs_hr_employee[emp_number],hs_hr_employee[Employee Name],"NF",0,1)</f>
        <v>Neha Chaudhary</v>
      </c>
      <c r="J2468" t="str">
        <f>_xlfn.XLOOKUP(ohrm_timesheet_item[[#This Row],[project_id]],ohrm_project[project_id],ohrm_project[name],"NF",0,1)</f>
        <v>C210701-P2 [AMERICANA-Phase2]</v>
      </c>
      <c r="K2468" t="str">
        <f>_xlfn.XLOOKUP(ohrm_timesheet_item[[#This Row],[activity_id]],ohrm_project_activity[activity_id],ohrm_project_activity[name],"NF",0,1)</f>
        <v>Customer Meeting</v>
      </c>
      <c r="L2468" s="5">
        <f>ohrm_timesheet_item[[#This Row],[duration]]/60/60</f>
        <v>9</v>
      </c>
    </row>
    <row r="2469" spans="1:12" x14ac:dyDescent="0.3">
      <c r="A2469">
        <v>499</v>
      </c>
      <c r="C2469">
        <v>2521</v>
      </c>
      <c r="D2469" s="1">
        <v>45105</v>
      </c>
      <c r="E2469">
        <v>32400</v>
      </c>
      <c r="F2469">
        <v>6</v>
      </c>
      <c r="G2469">
        <v>16</v>
      </c>
      <c r="H2469">
        <v>52</v>
      </c>
      <c r="I2469" t="str">
        <f>_xlfn.XLOOKUP(ohrm_timesheet_item[[#This Row],[employee_id]],hs_hr_employee[emp_number],hs_hr_employee[Employee Name],"NF",0,1)</f>
        <v>Neha Chaudhary</v>
      </c>
      <c r="J2469" t="str">
        <f>_xlfn.XLOOKUP(ohrm_timesheet_item[[#This Row],[project_id]],ohrm_project[project_id],ohrm_project[name],"NF",0,1)</f>
        <v>C210701-P2 [AMERICANA-Phase2]</v>
      </c>
      <c r="K2469" t="str">
        <f>_xlfn.XLOOKUP(ohrm_timesheet_item[[#This Row],[activity_id]],ohrm_project_activity[activity_id],ohrm_project_activity[name],"NF",0,1)</f>
        <v>Customer Meeting</v>
      </c>
      <c r="L2469" s="5">
        <f>ohrm_timesheet_item[[#This Row],[duration]]/60/60</f>
        <v>9</v>
      </c>
    </row>
    <row r="2470" spans="1:12" x14ac:dyDescent="0.3">
      <c r="A2470">
        <v>499</v>
      </c>
      <c r="C2470">
        <v>2522</v>
      </c>
      <c r="D2470" s="1">
        <v>45106</v>
      </c>
      <c r="E2470">
        <v>32400</v>
      </c>
      <c r="F2470">
        <v>6</v>
      </c>
      <c r="G2470">
        <v>16</v>
      </c>
      <c r="H2470">
        <v>52</v>
      </c>
      <c r="I2470" t="str">
        <f>_xlfn.XLOOKUP(ohrm_timesheet_item[[#This Row],[employee_id]],hs_hr_employee[emp_number],hs_hr_employee[Employee Name],"NF",0,1)</f>
        <v>Neha Chaudhary</v>
      </c>
      <c r="J2470" t="str">
        <f>_xlfn.XLOOKUP(ohrm_timesheet_item[[#This Row],[project_id]],ohrm_project[project_id],ohrm_project[name],"NF",0,1)</f>
        <v>C210701-P2 [AMERICANA-Phase2]</v>
      </c>
      <c r="K2470" t="str">
        <f>_xlfn.XLOOKUP(ohrm_timesheet_item[[#This Row],[activity_id]],ohrm_project_activity[activity_id],ohrm_project_activity[name],"NF",0,1)</f>
        <v>Customer Meeting</v>
      </c>
      <c r="L2470" s="5">
        <f>ohrm_timesheet_item[[#This Row],[duration]]/60/60</f>
        <v>9</v>
      </c>
    </row>
    <row r="2471" spans="1:12" x14ac:dyDescent="0.3">
      <c r="A2471">
        <v>499</v>
      </c>
      <c r="C2471">
        <v>2523</v>
      </c>
      <c r="D2471" s="1">
        <v>45107</v>
      </c>
      <c r="E2471">
        <v>32400</v>
      </c>
      <c r="F2471">
        <v>6</v>
      </c>
      <c r="G2471">
        <v>16</v>
      </c>
      <c r="H2471">
        <v>52</v>
      </c>
      <c r="I2471" t="str">
        <f>_xlfn.XLOOKUP(ohrm_timesheet_item[[#This Row],[employee_id]],hs_hr_employee[emp_number],hs_hr_employee[Employee Name],"NF",0,1)</f>
        <v>Neha Chaudhary</v>
      </c>
      <c r="J2471" t="str">
        <f>_xlfn.XLOOKUP(ohrm_timesheet_item[[#This Row],[project_id]],ohrm_project[project_id],ohrm_project[name],"NF",0,1)</f>
        <v>C210701-P2 [AMERICANA-Phase2]</v>
      </c>
      <c r="K2471" t="str">
        <f>_xlfn.XLOOKUP(ohrm_timesheet_item[[#This Row],[activity_id]],ohrm_project_activity[activity_id],ohrm_project_activity[name],"NF",0,1)</f>
        <v>Customer Meeting</v>
      </c>
      <c r="L2471" s="5">
        <f>ohrm_timesheet_item[[#This Row],[duration]]/60/60</f>
        <v>9</v>
      </c>
    </row>
    <row r="2472" spans="1:12" x14ac:dyDescent="0.3">
      <c r="A2472">
        <v>506</v>
      </c>
      <c r="B2472" t="s">
        <v>1036</v>
      </c>
      <c r="C2472">
        <v>2524</v>
      </c>
      <c r="D2472" s="1">
        <v>45131</v>
      </c>
      <c r="E2472">
        <v>32400</v>
      </c>
      <c r="F2472">
        <v>2</v>
      </c>
      <c r="G2472">
        <v>100003</v>
      </c>
      <c r="H2472">
        <v>11</v>
      </c>
      <c r="I2472" t="str">
        <f>_xlfn.XLOOKUP(ohrm_timesheet_item[[#This Row],[employee_id]],hs_hr_employee[emp_number],hs_hr_employee[Employee Name],"NF",0,1)</f>
        <v>x_Adnaan Ahmed</v>
      </c>
      <c r="J2472" t="str">
        <f>_xlfn.XLOOKUP(ohrm_timesheet_item[[#This Row],[project_id]],ohrm_project[project_id],ohrm_project[name],"NF",0,1)</f>
        <v>Z210101-TEQMANTRA-ORG</v>
      </c>
      <c r="K2472" t="str">
        <f>_xlfn.XLOOKUP(ohrm_timesheet_item[[#This Row],[activity_id]],ohrm_project_activity[activity_id],ohrm_project_activity[name],"NF",0,1)</f>
        <v>Training</v>
      </c>
      <c r="L2472" s="5">
        <f>ohrm_timesheet_item[[#This Row],[duration]]/60/60</f>
        <v>9</v>
      </c>
    </row>
    <row r="2473" spans="1:12" x14ac:dyDescent="0.3">
      <c r="A2473">
        <v>510</v>
      </c>
      <c r="B2473" t="s">
        <v>1037</v>
      </c>
      <c r="C2473">
        <v>2525</v>
      </c>
      <c r="D2473" s="1">
        <v>45124</v>
      </c>
      <c r="E2473">
        <v>32400</v>
      </c>
      <c r="F2473">
        <v>2</v>
      </c>
      <c r="G2473">
        <v>100003</v>
      </c>
      <c r="H2473">
        <v>11</v>
      </c>
      <c r="I2473" t="str">
        <f>_xlfn.XLOOKUP(ohrm_timesheet_item[[#This Row],[employee_id]],hs_hr_employee[emp_number],hs_hr_employee[Employee Name],"NF",0,1)</f>
        <v>x_Adnaan Ahmed</v>
      </c>
      <c r="J2473" t="str">
        <f>_xlfn.XLOOKUP(ohrm_timesheet_item[[#This Row],[project_id]],ohrm_project[project_id],ohrm_project[name],"NF",0,1)</f>
        <v>Z210101-TEQMANTRA-ORG</v>
      </c>
      <c r="K2473" t="str">
        <f>_xlfn.XLOOKUP(ohrm_timesheet_item[[#This Row],[activity_id]],ohrm_project_activity[activity_id],ohrm_project_activity[name],"NF",0,1)</f>
        <v>Training</v>
      </c>
      <c r="L2473" s="5">
        <f>ohrm_timesheet_item[[#This Row],[duration]]/60/60</f>
        <v>9</v>
      </c>
    </row>
    <row r="2474" spans="1:12" x14ac:dyDescent="0.3">
      <c r="A2474">
        <v>510</v>
      </c>
      <c r="B2474" t="s">
        <v>1038</v>
      </c>
      <c r="C2474">
        <v>2526</v>
      </c>
      <c r="D2474" s="1">
        <v>45125</v>
      </c>
      <c r="E2474">
        <v>32400</v>
      </c>
      <c r="F2474">
        <v>2</v>
      </c>
      <c r="G2474">
        <v>100003</v>
      </c>
      <c r="H2474">
        <v>11</v>
      </c>
      <c r="I2474" t="str">
        <f>_xlfn.XLOOKUP(ohrm_timesheet_item[[#This Row],[employee_id]],hs_hr_employee[emp_number],hs_hr_employee[Employee Name],"NF",0,1)</f>
        <v>x_Adnaan Ahmed</v>
      </c>
      <c r="J2474" t="str">
        <f>_xlfn.XLOOKUP(ohrm_timesheet_item[[#This Row],[project_id]],ohrm_project[project_id],ohrm_project[name],"NF",0,1)</f>
        <v>Z210101-TEQMANTRA-ORG</v>
      </c>
      <c r="K2474" t="str">
        <f>_xlfn.XLOOKUP(ohrm_timesheet_item[[#This Row],[activity_id]],ohrm_project_activity[activity_id],ohrm_project_activity[name],"NF",0,1)</f>
        <v>Training</v>
      </c>
      <c r="L2474" s="5">
        <f>ohrm_timesheet_item[[#This Row],[duration]]/60/60</f>
        <v>9</v>
      </c>
    </row>
    <row r="2475" spans="1:12" x14ac:dyDescent="0.3">
      <c r="A2475">
        <v>510</v>
      </c>
      <c r="B2475" t="s">
        <v>1039</v>
      </c>
      <c r="C2475">
        <v>2527</v>
      </c>
      <c r="D2475" s="1">
        <v>45126</v>
      </c>
      <c r="E2475">
        <v>32400</v>
      </c>
      <c r="F2475">
        <v>2</v>
      </c>
      <c r="G2475">
        <v>100003</v>
      </c>
      <c r="H2475">
        <v>11</v>
      </c>
      <c r="I2475" t="str">
        <f>_xlfn.XLOOKUP(ohrm_timesheet_item[[#This Row],[employee_id]],hs_hr_employee[emp_number],hs_hr_employee[Employee Name],"NF",0,1)</f>
        <v>x_Adnaan Ahmed</v>
      </c>
      <c r="J2475" t="str">
        <f>_xlfn.XLOOKUP(ohrm_timesheet_item[[#This Row],[project_id]],ohrm_project[project_id],ohrm_project[name],"NF",0,1)</f>
        <v>Z210101-TEQMANTRA-ORG</v>
      </c>
      <c r="K2475" t="str">
        <f>_xlfn.XLOOKUP(ohrm_timesheet_item[[#This Row],[activity_id]],ohrm_project_activity[activity_id],ohrm_project_activity[name],"NF",0,1)</f>
        <v>Training</v>
      </c>
      <c r="L2475" s="5">
        <f>ohrm_timesheet_item[[#This Row],[duration]]/60/60</f>
        <v>9</v>
      </c>
    </row>
    <row r="2476" spans="1:12" x14ac:dyDescent="0.3">
      <c r="A2476">
        <v>510</v>
      </c>
      <c r="B2476" t="s">
        <v>1040</v>
      </c>
      <c r="C2476">
        <v>2528</v>
      </c>
      <c r="D2476" s="1">
        <v>45127</v>
      </c>
      <c r="E2476">
        <v>32400</v>
      </c>
      <c r="F2476">
        <v>2</v>
      </c>
      <c r="G2476">
        <v>100003</v>
      </c>
      <c r="H2476">
        <v>11</v>
      </c>
      <c r="I2476" t="str">
        <f>_xlfn.XLOOKUP(ohrm_timesheet_item[[#This Row],[employee_id]],hs_hr_employee[emp_number],hs_hr_employee[Employee Name],"NF",0,1)</f>
        <v>x_Adnaan Ahmed</v>
      </c>
      <c r="J2476" t="str">
        <f>_xlfn.XLOOKUP(ohrm_timesheet_item[[#This Row],[project_id]],ohrm_project[project_id],ohrm_project[name],"NF",0,1)</f>
        <v>Z210101-TEQMANTRA-ORG</v>
      </c>
      <c r="K2476" t="str">
        <f>_xlfn.XLOOKUP(ohrm_timesheet_item[[#This Row],[activity_id]],ohrm_project_activity[activity_id],ohrm_project_activity[name],"NF",0,1)</f>
        <v>Training</v>
      </c>
      <c r="L2476" s="5">
        <f>ohrm_timesheet_item[[#This Row],[duration]]/60/60</f>
        <v>9</v>
      </c>
    </row>
    <row r="2477" spans="1:12" x14ac:dyDescent="0.3">
      <c r="A2477">
        <v>510</v>
      </c>
      <c r="B2477" t="s">
        <v>1041</v>
      </c>
      <c r="C2477">
        <v>2529</v>
      </c>
      <c r="D2477" s="1">
        <v>45128</v>
      </c>
      <c r="E2477">
        <v>32400</v>
      </c>
      <c r="F2477">
        <v>2</v>
      </c>
      <c r="G2477">
        <v>100003</v>
      </c>
      <c r="H2477">
        <v>11</v>
      </c>
      <c r="I2477" t="str">
        <f>_xlfn.XLOOKUP(ohrm_timesheet_item[[#This Row],[employee_id]],hs_hr_employee[emp_number],hs_hr_employee[Employee Name],"NF",0,1)</f>
        <v>x_Adnaan Ahmed</v>
      </c>
      <c r="J2477" t="str">
        <f>_xlfn.XLOOKUP(ohrm_timesheet_item[[#This Row],[project_id]],ohrm_project[project_id],ohrm_project[name],"NF",0,1)</f>
        <v>Z210101-TEQMANTRA-ORG</v>
      </c>
      <c r="K2477" t="str">
        <f>_xlfn.XLOOKUP(ohrm_timesheet_item[[#This Row],[activity_id]],ohrm_project_activity[activity_id],ohrm_project_activity[name],"NF",0,1)</f>
        <v>Training</v>
      </c>
      <c r="L2477" s="5">
        <f>ohrm_timesheet_item[[#This Row],[duration]]/60/60</f>
        <v>9</v>
      </c>
    </row>
    <row r="2478" spans="1:12" x14ac:dyDescent="0.3">
      <c r="A2478">
        <v>505</v>
      </c>
      <c r="C2478">
        <v>2530</v>
      </c>
      <c r="D2478" s="1">
        <v>45132</v>
      </c>
      <c r="E2478">
        <v>32400</v>
      </c>
      <c r="F2478">
        <v>2</v>
      </c>
      <c r="G2478">
        <v>100004</v>
      </c>
      <c r="H2478">
        <v>11</v>
      </c>
      <c r="I2478" t="str">
        <f>_xlfn.XLOOKUP(ohrm_timesheet_item[[#This Row],[employee_id]],hs_hr_employee[emp_number],hs_hr_employee[Employee Name],"NF",0,1)</f>
        <v>Sourav Rathor</v>
      </c>
      <c r="J2478" t="str">
        <f>_xlfn.XLOOKUP(ohrm_timesheet_item[[#This Row],[project_id]],ohrm_project[project_id],ohrm_project[name],"NF",0,1)</f>
        <v>Z210101-TEQMANTRA-ORG</v>
      </c>
      <c r="K2478" t="str">
        <f>_xlfn.XLOOKUP(ohrm_timesheet_item[[#This Row],[activity_id]],ohrm_project_activity[activity_id],ohrm_project_activity[name],"NF",0,1)</f>
        <v>Training</v>
      </c>
      <c r="L2478" s="5">
        <f>ohrm_timesheet_item[[#This Row],[duration]]/60/60</f>
        <v>9</v>
      </c>
    </row>
    <row r="2479" spans="1:12" x14ac:dyDescent="0.3">
      <c r="A2479">
        <v>505</v>
      </c>
      <c r="C2479">
        <v>2531</v>
      </c>
      <c r="D2479" s="1">
        <v>45131</v>
      </c>
      <c r="E2479">
        <v>32400</v>
      </c>
      <c r="F2479">
        <v>2</v>
      </c>
      <c r="G2479">
        <v>100004</v>
      </c>
      <c r="H2479">
        <v>11</v>
      </c>
      <c r="I2479" t="str">
        <f>_xlfn.XLOOKUP(ohrm_timesheet_item[[#This Row],[employee_id]],hs_hr_employee[emp_number],hs_hr_employee[Employee Name],"NF",0,1)</f>
        <v>Sourav Rathor</v>
      </c>
      <c r="J2479" t="str">
        <f>_xlfn.XLOOKUP(ohrm_timesheet_item[[#This Row],[project_id]],ohrm_project[project_id],ohrm_project[name],"NF",0,1)</f>
        <v>Z210101-TEQMANTRA-ORG</v>
      </c>
      <c r="K2479" t="str">
        <f>_xlfn.XLOOKUP(ohrm_timesheet_item[[#This Row],[activity_id]],ohrm_project_activity[activity_id],ohrm_project_activity[name],"NF",0,1)</f>
        <v>Training</v>
      </c>
      <c r="L2479" s="5">
        <f>ohrm_timesheet_item[[#This Row],[duration]]/60/60</f>
        <v>9</v>
      </c>
    </row>
    <row r="2480" spans="1:12" x14ac:dyDescent="0.3">
      <c r="A2480">
        <v>506</v>
      </c>
      <c r="B2480" t="s">
        <v>1042</v>
      </c>
      <c r="C2480">
        <v>2532</v>
      </c>
      <c r="D2480" s="1">
        <v>45132</v>
      </c>
      <c r="E2480">
        <v>32400</v>
      </c>
      <c r="F2480">
        <v>2</v>
      </c>
      <c r="G2480">
        <v>100003</v>
      </c>
      <c r="H2480">
        <v>11</v>
      </c>
      <c r="I2480" t="str">
        <f>_xlfn.XLOOKUP(ohrm_timesheet_item[[#This Row],[employee_id]],hs_hr_employee[emp_number],hs_hr_employee[Employee Name],"NF",0,1)</f>
        <v>x_Adnaan Ahmed</v>
      </c>
      <c r="J2480" t="str">
        <f>_xlfn.XLOOKUP(ohrm_timesheet_item[[#This Row],[project_id]],ohrm_project[project_id],ohrm_project[name],"NF",0,1)</f>
        <v>Z210101-TEQMANTRA-ORG</v>
      </c>
      <c r="K2480" t="str">
        <f>_xlfn.XLOOKUP(ohrm_timesheet_item[[#This Row],[activity_id]],ohrm_project_activity[activity_id],ohrm_project_activity[name],"NF",0,1)</f>
        <v>Training</v>
      </c>
      <c r="L2480" s="5">
        <f>ohrm_timesheet_item[[#This Row],[duration]]/60/60</f>
        <v>9</v>
      </c>
    </row>
    <row r="2481" spans="1:12" x14ac:dyDescent="0.3">
      <c r="A2481">
        <v>511</v>
      </c>
      <c r="C2481">
        <v>2533</v>
      </c>
      <c r="D2481" s="1">
        <v>45124</v>
      </c>
      <c r="E2481">
        <v>32400</v>
      </c>
      <c r="F2481">
        <v>2</v>
      </c>
      <c r="G2481">
        <v>100004</v>
      </c>
      <c r="H2481">
        <v>11</v>
      </c>
      <c r="I2481" t="str">
        <f>_xlfn.XLOOKUP(ohrm_timesheet_item[[#This Row],[employee_id]],hs_hr_employee[emp_number],hs_hr_employee[Employee Name],"NF",0,1)</f>
        <v>Sourav Rathor</v>
      </c>
      <c r="J2481" t="str">
        <f>_xlfn.XLOOKUP(ohrm_timesheet_item[[#This Row],[project_id]],ohrm_project[project_id],ohrm_project[name],"NF",0,1)</f>
        <v>Z210101-TEQMANTRA-ORG</v>
      </c>
      <c r="K2481" t="str">
        <f>_xlfn.XLOOKUP(ohrm_timesheet_item[[#This Row],[activity_id]],ohrm_project_activity[activity_id],ohrm_project_activity[name],"NF",0,1)</f>
        <v>Training</v>
      </c>
      <c r="L2481" s="5">
        <f>ohrm_timesheet_item[[#This Row],[duration]]/60/60</f>
        <v>9</v>
      </c>
    </row>
    <row r="2482" spans="1:12" x14ac:dyDescent="0.3">
      <c r="A2482">
        <v>511</v>
      </c>
      <c r="C2482">
        <v>2534</v>
      </c>
      <c r="D2482" s="1">
        <v>45125</v>
      </c>
      <c r="E2482">
        <v>32400</v>
      </c>
      <c r="F2482">
        <v>2</v>
      </c>
      <c r="G2482">
        <v>100004</v>
      </c>
      <c r="H2482">
        <v>11</v>
      </c>
      <c r="I2482" t="str">
        <f>_xlfn.XLOOKUP(ohrm_timesheet_item[[#This Row],[employee_id]],hs_hr_employee[emp_number],hs_hr_employee[Employee Name],"NF",0,1)</f>
        <v>Sourav Rathor</v>
      </c>
      <c r="J2482" t="str">
        <f>_xlfn.XLOOKUP(ohrm_timesheet_item[[#This Row],[project_id]],ohrm_project[project_id],ohrm_project[name],"NF",0,1)</f>
        <v>Z210101-TEQMANTRA-ORG</v>
      </c>
      <c r="K2482" t="str">
        <f>_xlfn.XLOOKUP(ohrm_timesheet_item[[#This Row],[activity_id]],ohrm_project_activity[activity_id],ohrm_project_activity[name],"NF",0,1)</f>
        <v>Training</v>
      </c>
      <c r="L2482" s="5">
        <f>ohrm_timesheet_item[[#This Row],[duration]]/60/60</f>
        <v>9</v>
      </c>
    </row>
    <row r="2483" spans="1:12" x14ac:dyDescent="0.3">
      <c r="A2483">
        <v>511</v>
      </c>
      <c r="C2483">
        <v>2535</v>
      </c>
      <c r="D2483" s="1">
        <v>45126</v>
      </c>
      <c r="E2483">
        <v>32400</v>
      </c>
      <c r="F2483">
        <v>2</v>
      </c>
      <c r="G2483">
        <v>100004</v>
      </c>
      <c r="H2483">
        <v>11</v>
      </c>
      <c r="I2483" t="str">
        <f>_xlfn.XLOOKUP(ohrm_timesheet_item[[#This Row],[employee_id]],hs_hr_employee[emp_number],hs_hr_employee[Employee Name],"NF",0,1)</f>
        <v>Sourav Rathor</v>
      </c>
      <c r="J2483" t="str">
        <f>_xlfn.XLOOKUP(ohrm_timesheet_item[[#This Row],[project_id]],ohrm_project[project_id],ohrm_project[name],"NF",0,1)</f>
        <v>Z210101-TEQMANTRA-ORG</v>
      </c>
      <c r="K2483" t="str">
        <f>_xlfn.XLOOKUP(ohrm_timesheet_item[[#This Row],[activity_id]],ohrm_project_activity[activity_id],ohrm_project_activity[name],"NF",0,1)</f>
        <v>Training</v>
      </c>
      <c r="L2483" s="5">
        <f>ohrm_timesheet_item[[#This Row],[duration]]/60/60</f>
        <v>9</v>
      </c>
    </row>
    <row r="2484" spans="1:12" x14ac:dyDescent="0.3">
      <c r="A2484">
        <v>511</v>
      </c>
      <c r="C2484">
        <v>2536</v>
      </c>
      <c r="D2484" s="1">
        <v>45127</v>
      </c>
      <c r="E2484">
        <v>32400</v>
      </c>
      <c r="F2484">
        <v>2</v>
      </c>
      <c r="G2484">
        <v>100004</v>
      </c>
      <c r="H2484">
        <v>11</v>
      </c>
      <c r="I2484" t="str">
        <f>_xlfn.XLOOKUP(ohrm_timesheet_item[[#This Row],[employee_id]],hs_hr_employee[emp_number],hs_hr_employee[Employee Name],"NF",0,1)</f>
        <v>Sourav Rathor</v>
      </c>
      <c r="J2484" t="str">
        <f>_xlfn.XLOOKUP(ohrm_timesheet_item[[#This Row],[project_id]],ohrm_project[project_id],ohrm_project[name],"NF",0,1)</f>
        <v>Z210101-TEQMANTRA-ORG</v>
      </c>
      <c r="K2484" t="str">
        <f>_xlfn.XLOOKUP(ohrm_timesheet_item[[#This Row],[activity_id]],ohrm_project_activity[activity_id],ohrm_project_activity[name],"NF",0,1)</f>
        <v>Training</v>
      </c>
      <c r="L2484" s="5">
        <f>ohrm_timesheet_item[[#This Row],[duration]]/60/60</f>
        <v>9</v>
      </c>
    </row>
    <row r="2485" spans="1:12" x14ac:dyDescent="0.3">
      <c r="A2485">
        <v>511</v>
      </c>
      <c r="C2485">
        <v>2537</v>
      </c>
      <c r="D2485" s="1">
        <v>45128</v>
      </c>
      <c r="E2485">
        <v>32400</v>
      </c>
      <c r="F2485">
        <v>2</v>
      </c>
      <c r="G2485">
        <v>100004</v>
      </c>
      <c r="H2485">
        <v>11</v>
      </c>
      <c r="I2485" t="str">
        <f>_xlfn.XLOOKUP(ohrm_timesheet_item[[#This Row],[employee_id]],hs_hr_employee[emp_number],hs_hr_employee[Employee Name],"NF",0,1)</f>
        <v>Sourav Rathor</v>
      </c>
      <c r="J2485" t="str">
        <f>_xlfn.XLOOKUP(ohrm_timesheet_item[[#This Row],[project_id]],ohrm_project[project_id],ohrm_project[name],"NF",0,1)</f>
        <v>Z210101-TEQMANTRA-ORG</v>
      </c>
      <c r="K2485" t="str">
        <f>_xlfn.XLOOKUP(ohrm_timesheet_item[[#This Row],[activity_id]],ohrm_project_activity[activity_id],ohrm_project_activity[name],"NF",0,1)</f>
        <v>Training</v>
      </c>
      <c r="L2485" s="5">
        <f>ohrm_timesheet_item[[#This Row],[duration]]/60/60</f>
        <v>9</v>
      </c>
    </row>
    <row r="2486" spans="1:12" x14ac:dyDescent="0.3">
      <c r="A2486">
        <v>505</v>
      </c>
      <c r="C2486">
        <v>2538</v>
      </c>
      <c r="D2486" s="1">
        <v>45133</v>
      </c>
      <c r="E2486">
        <v>32400</v>
      </c>
      <c r="F2486">
        <v>2</v>
      </c>
      <c r="G2486">
        <v>100004</v>
      </c>
      <c r="H2486">
        <v>11</v>
      </c>
      <c r="I2486" t="str">
        <f>_xlfn.XLOOKUP(ohrm_timesheet_item[[#This Row],[employee_id]],hs_hr_employee[emp_number],hs_hr_employee[Employee Name],"NF",0,1)</f>
        <v>Sourav Rathor</v>
      </c>
      <c r="J2486" t="str">
        <f>_xlfn.XLOOKUP(ohrm_timesheet_item[[#This Row],[project_id]],ohrm_project[project_id],ohrm_project[name],"NF",0,1)</f>
        <v>Z210101-TEQMANTRA-ORG</v>
      </c>
      <c r="K2486" t="str">
        <f>_xlfn.XLOOKUP(ohrm_timesheet_item[[#This Row],[activity_id]],ohrm_project_activity[activity_id],ohrm_project_activity[name],"NF",0,1)</f>
        <v>Training</v>
      </c>
      <c r="L2486" s="5">
        <f>ohrm_timesheet_item[[#This Row],[duration]]/60/60</f>
        <v>9</v>
      </c>
    </row>
    <row r="2487" spans="1:12" x14ac:dyDescent="0.3">
      <c r="A2487">
        <v>506</v>
      </c>
      <c r="B2487" t="s">
        <v>1041</v>
      </c>
      <c r="C2487">
        <v>2539</v>
      </c>
      <c r="D2487" s="1">
        <v>45133</v>
      </c>
      <c r="E2487">
        <v>32400</v>
      </c>
      <c r="F2487">
        <v>2</v>
      </c>
      <c r="G2487">
        <v>100003</v>
      </c>
      <c r="H2487">
        <v>11</v>
      </c>
      <c r="I2487" t="str">
        <f>_xlfn.XLOOKUP(ohrm_timesheet_item[[#This Row],[employee_id]],hs_hr_employee[emp_number],hs_hr_employee[Employee Name],"NF",0,1)</f>
        <v>x_Adnaan Ahmed</v>
      </c>
      <c r="J2487" t="str">
        <f>_xlfn.XLOOKUP(ohrm_timesheet_item[[#This Row],[project_id]],ohrm_project[project_id],ohrm_project[name],"NF",0,1)</f>
        <v>Z210101-TEQMANTRA-ORG</v>
      </c>
      <c r="K2487" t="str">
        <f>_xlfn.XLOOKUP(ohrm_timesheet_item[[#This Row],[activity_id]],ohrm_project_activity[activity_id],ohrm_project_activity[name],"NF",0,1)</f>
        <v>Training</v>
      </c>
      <c r="L2487" s="5">
        <f>ohrm_timesheet_item[[#This Row],[duration]]/60/60</f>
        <v>9</v>
      </c>
    </row>
    <row r="2488" spans="1:12" x14ac:dyDescent="0.3">
      <c r="A2488">
        <v>506</v>
      </c>
      <c r="B2488" t="s">
        <v>1043</v>
      </c>
      <c r="C2488">
        <v>2540</v>
      </c>
      <c r="D2488" s="1">
        <v>45134</v>
      </c>
      <c r="E2488">
        <v>32400</v>
      </c>
      <c r="F2488">
        <v>2</v>
      </c>
      <c r="G2488">
        <v>100003</v>
      </c>
      <c r="H2488">
        <v>11</v>
      </c>
      <c r="I2488" t="str">
        <f>_xlfn.XLOOKUP(ohrm_timesheet_item[[#This Row],[employee_id]],hs_hr_employee[emp_number],hs_hr_employee[Employee Name],"NF",0,1)</f>
        <v>x_Adnaan Ahmed</v>
      </c>
      <c r="J2488" t="str">
        <f>_xlfn.XLOOKUP(ohrm_timesheet_item[[#This Row],[project_id]],ohrm_project[project_id],ohrm_project[name],"NF",0,1)</f>
        <v>Z210101-TEQMANTRA-ORG</v>
      </c>
      <c r="K2488" t="str">
        <f>_xlfn.XLOOKUP(ohrm_timesheet_item[[#This Row],[activity_id]],ohrm_project_activity[activity_id],ohrm_project_activity[name],"NF",0,1)</f>
        <v>Training</v>
      </c>
      <c r="L2488" s="5">
        <f>ohrm_timesheet_item[[#This Row],[duration]]/60/60</f>
        <v>9</v>
      </c>
    </row>
    <row r="2489" spans="1:12" x14ac:dyDescent="0.3">
      <c r="A2489">
        <v>506</v>
      </c>
      <c r="B2489" t="s">
        <v>1044</v>
      </c>
      <c r="C2489">
        <v>2541</v>
      </c>
      <c r="D2489" s="1">
        <v>45135</v>
      </c>
      <c r="E2489">
        <v>32400</v>
      </c>
      <c r="F2489">
        <v>2</v>
      </c>
      <c r="G2489">
        <v>100003</v>
      </c>
      <c r="H2489">
        <v>11</v>
      </c>
      <c r="I2489" t="str">
        <f>_xlfn.XLOOKUP(ohrm_timesheet_item[[#This Row],[employee_id]],hs_hr_employee[emp_number],hs_hr_employee[Employee Name],"NF",0,1)</f>
        <v>x_Adnaan Ahmed</v>
      </c>
      <c r="J2489" t="str">
        <f>_xlfn.XLOOKUP(ohrm_timesheet_item[[#This Row],[project_id]],ohrm_project[project_id],ohrm_project[name],"NF",0,1)</f>
        <v>Z210101-TEQMANTRA-ORG</v>
      </c>
      <c r="K2489" t="str">
        <f>_xlfn.XLOOKUP(ohrm_timesheet_item[[#This Row],[activity_id]],ohrm_project_activity[activity_id],ohrm_project_activity[name],"NF",0,1)</f>
        <v>Training</v>
      </c>
      <c r="L2489" s="5">
        <f>ohrm_timesheet_item[[#This Row],[duration]]/60/60</f>
        <v>9</v>
      </c>
    </row>
    <row r="2490" spans="1:12" x14ac:dyDescent="0.3">
      <c r="A2490">
        <v>505</v>
      </c>
      <c r="C2490">
        <v>2542</v>
      </c>
      <c r="D2490" s="1">
        <v>45134</v>
      </c>
      <c r="E2490">
        <v>32400</v>
      </c>
      <c r="F2490">
        <v>2</v>
      </c>
      <c r="G2490">
        <v>100004</v>
      </c>
      <c r="H2490">
        <v>11</v>
      </c>
      <c r="I2490" t="str">
        <f>_xlfn.XLOOKUP(ohrm_timesheet_item[[#This Row],[employee_id]],hs_hr_employee[emp_number],hs_hr_employee[Employee Name],"NF",0,1)</f>
        <v>Sourav Rathor</v>
      </c>
      <c r="J2490" t="str">
        <f>_xlfn.XLOOKUP(ohrm_timesheet_item[[#This Row],[project_id]],ohrm_project[project_id],ohrm_project[name],"NF",0,1)</f>
        <v>Z210101-TEQMANTRA-ORG</v>
      </c>
      <c r="K2490" t="str">
        <f>_xlfn.XLOOKUP(ohrm_timesheet_item[[#This Row],[activity_id]],ohrm_project_activity[activity_id],ohrm_project_activity[name],"NF",0,1)</f>
        <v>Training</v>
      </c>
      <c r="L2490" s="5">
        <f>ohrm_timesheet_item[[#This Row],[duration]]/60/60</f>
        <v>9</v>
      </c>
    </row>
    <row r="2491" spans="1:12" x14ac:dyDescent="0.3">
      <c r="A2491">
        <v>505</v>
      </c>
      <c r="C2491">
        <v>2543</v>
      </c>
      <c r="D2491" s="1">
        <v>45135</v>
      </c>
      <c r="E2491">
        <v>32400</v>
      </c>
      <c r="F2491">
        <v>2</v>
      </c>
      <c r="G2491">
        <v>100004</v>
      </c>
      <c r="H2491">
        <v>11</v>
      </c>
      <c r="I2491" t="str">
        <f>_xlfn.XLOOKUP(ohrm_timesheet_item[[#This Row],[employee_id]],hs_hr_employee[emp_number],hs_hr_employee[Employee Name],"NF",0,1)</f>
        <v>Sourav Rathor</v>
      </c>
      <c r="J2491" t="str">
        <f>_xlfn.XLOOKUP(ohrm_timesheet_item[[#This Row],[project_id]],ohrm_project[project_id],ohrm_project[name],"NF",0,1)</f>
        <v>Z210101-TEQMANTRA-ORG</v>
      </c>
      <c r="K2491" t="str">
        <f>_xlfn.XLOOKUP(ohrm_timesheet_item[[#This Row],[activity_id]],ohrm_project_activity[activity_id],ohrm_project_activity[name],"NF",0,1)</f>
        <v>Training</v>
      </c>
      <c r="L2491" s="5">
        <f>ohrm_timesheet_item[[#This Row],[duration]]/60/60</f>
        <v>9</v>
      </c>
    </row>
    <row r="2492" spans="1:12" x14ac:dyDescent="0.3">
      <c r="A2492">
        <v>516</v>
      </c>
      <c r="B2492" t="s">
        <v>1041</v>
      </c>
      <c r="C2492">
        <v>2544</v>
      </c>
      <c r="D2492" s="1">
        <v>45138</v>
      </c>
      <c r="E2492">
        <v>32400</v>
      </c>
      <c r="F2492">
        <v>2</v>
      </c>
      <c r="G2492">
        <v>100003</v>
      </c>
      <c r="H2492">
        <v>11</v>
      </c>
      <c r="I2492" t="str">
        <f>_xlfn.XLOOKUP(ohrm_timesheet_item[[#This Row],[employee_id]],hs_hr_employee[emp_number],hs_hr_employee[Employee Name],"NF",0,1)</f>
        <v>x_Adnaan Ahmed</v>
      </c>
      <c r="J2492" t="str">
        <f>_xlfn.XLOOKUP(ohrm_timesheet_item[[#This Row],[project_id]],ohrm_project[project_id],ohrm_project[name],"NF",0,1)</f>
        <v>Z210101-TEQMANTRA-ORG</v>
      </c>
      <c r="K2492" t="str">
        <f>_xlfn.XLOOKUP(ohrm_timesheet_item[[#This Row],[activity_id]],ohrm_project_activity[activity_id],ohrm_project_activity[name],"NF",0,1)</f>
        <v>Training</v>
      </c>
      <c r="L2492" s="5">
        <f>ohrm_timesheet_item[[#This Row],[duration]]/60/60</f>
        <v>9</v>
      </c>
    </row>
    <row r="2493" spans="1:12" x14ac:dyDescent="0.3">
      <c r="A2493">
        <v>492</v>
      </c>
      <c r="C2493">
        <v>2545</v>
      </c>
      <c r="D2493" s="1">
        <v>45110</v>
      </c>
      <c r="E2493">
        <v>18000</v>
      </c>
      <c r="F2493">
        <v>2</v>
      </c>
      <c r="G2493">
        <v>15</v>
      </c>
      <c r="H2493">
        <v>58</v>
      </c>
      <c r="I2493" t="str">
        <f>_xlfn.XLOOKUP(ohrm_timesheet_item[[#This Row],[employee_id]],hs_hr_employee[emp_number],hs_hr_employee[Employee Name],"NF",0,1)</f>
        <v>Gaurav Kokcha</v>
      </c>
      <c r="J2493" t="str">
        <f>_xlfn.XLOOKUP(ohrm_timesheet_item[[#This Row],[project_id]],ohrm_project[project_id],ohrm_project[name],"NF",0,1)</f>
        <v>Z210101-TEQMANTRA-ORG</v>
      </c>
      <c r="K2493" t="str">
        <f>_xlfn.XLOOKUP(ohrm_timesheet_item[[#This Row],[activity_id]],ohrm_project_activity[activity_id],ohrm_project_activity[name],"NF",0,1)</f>
        <v>Staff Augmentation</v>
      </c>
      <c r="L2493" s="5">
        <f>ohrm_timesheet_item[[#This Row],[duration]]/60/60</f>
        <v>5</v>
      </c>
    </row>
    <row r="2494" spans="1:12" x14ac:dyDescent="0.3">
      <c r="A2494">
        <v>492</v>
      </c>
      <c r="C2494">
        <v>2546</v>
      </c>
      <c r="D2494" s="1">
        <v>45111</v>
      </c>
      <c r="E2494">
        <v>10800</v>
      </c>
      <c r="F2494">
        <v>2</v>
      </c>
      <c r="G2494">
        <v>15</v>
      </c>
      <c r="H2494">
        <v>58</v>
      </c>
      <c r="I2494" t="str">
        <f>_xlfn.XLOOKUP(ohrm_timesheet_item[[#This Row],[employee_id]],hs_hr_employee[emp_number],hs_hr_employee[Employee Name],"NF",0,1)</f>
        <v>Gaurav Kokcha</v>
      </c>
      <c r="J2494" t="str">
        <f>_xlfn.XLOOKUP(ohrm_timesheet_item[[#This Row],[project_id]],ohrm_project[project_id],ohrm_project[name],"NF",0,1)</f>
        <v>Z210101-TEQMANTRA-ORG</v>
      </c>
      <c r="K2494" t="str">
        <f>_xlfn.XLOOKUP(ohrm_timesheet_item[[#This Row],[activity_id]],ohrm_project_activity[activity_id],ohrm_project_activity[name],"NF",0,1)</f>
        <v>Staff Augmentation</v>
      </c>
      <c r="L2494" s="5">
        <f>ohrm_timesheet_item[[#This Row],[duration]]/60/60</f>
        <v>3</v>
      </c>
    </row>
    <row r="2495" spans="1:12" x14ac:dyDescent="0.3">
      <c r="A2495">
        <v>492</v>
      </c>
      <c r="C2495">
        <v>2547</v>
      </c>
      <c r="D2495" s="1">
        <v>45112</v>
      </c>
      <c r="E2495">
        <v>14400</v>
      </c>
      <c r="F2495">
        <v>2</v>
      </c>
      <c r="G2495">
        <v>15</v>
      </c>
      <c r="H2495">
        <v>58</v>
      </c>
      <c r="I2495" t="str">
        <f>_xlfn.XLOOKUP(ohrm_timesheet_item[[#This Row],[employee_id]],hs_hr_employee[emp_number],hs_hr_employee[Employee Name],"NF",0,1)</f>
        <v>Gaurav Kokcha</v>
      </c>
      <c r="J2495" t="str">
        <f>_xlfn.XLOOKUP(ohrm_timesheet_item[[#This Row],[project_id]],ohrm_project[project_id],ohrm_project[name],"NF",0,1)</f>
        <v>Z210101-TEQMANTRA-ORG</v>
      </c>
      <c r="K2495" t="str">
        <f>_xlfn.XLOOKUP(ohrm_timesheet_item[[#This Row],[activity_id]],ohrm_project_activity[activity_id],ohrm_project_activity[name],"NF",0,1)</f>
        <v>Staff Augmentation</v>
      </c>
      <c r="L2495" s="5">
        <f>ohrm_timesheet_item[[#This Row],[duration]]/60/60</f>
        <v>4</v>
      </c>
    </row>
    <row r="2496" spans="1:12" x14ac:dyDescent="0.3">
      <c r="A2496">
        <v>492</v>
      </c>
      <c r="C2496">
        <v>2548</v>
      </c>
      <c r="D2496" s="1">
        <v>45113</v>
      </c>
      <c r="E2496">
        <v>25200</v>
      </c>
      <c r="F2496">
        <v>2</v>
      </c>
      <c r="G2496">
        <v>15</v>
      </c>
      <c r="H2496">
        <v>58</v>
      </c>
      <c r="I2496" t="str">
        <f>_xlfn.XLOOKUP(ohrm_timesheet_item[[#This Row],[employee_id]],hs_hr_employee[emp_number],hs_hr_employee[Employee Name],"NF",0,1)</f>
        <v>Gaurav Kokcha</v>
      </c>
      <c r="J2496" t="str">
        <f>_xlfn.XLOOKUP(ohrm_timesheet_item[[#This Row],[project_id]],ohrm_project[project_id],ohrm_project[name],"NF",0,1)</f>
        <v>Z210101-TEQMANTRA-ORG</v>
      </c>
      <c r="K2496" t="str">
        <f>_xlfn.XLOOKUP(ohrm_timesheet_item[[#This Row],[activity_id]],ohrm_project_activity[activity_id],ohrm_project_activity[name],"NF",0,1)</f>
        <v>Staff Augmentation</v>
      </c>
      <c r="L2496" s="5">
        <f>ohrm_timesheet_item[[#This Row],[duration]]/60/60</f>
        <v>7</v>
      </c>
    </row>
    <row r="2497" spans="1:12" x14ac:dyDescent="0.3">
      <c r="A2497">
        <v>492</v>
      </c>
      <c r="C2497">
        <v>2549</v>
      </c>
      <c r="D2497" s="1">
        <v>45114</v>
      </c>
      <c r="E2497">
        <v>10800</v>
      </c>
      <c r="F2497">
        <v>2</v>
      </c>
      <c r="G2497">
        <v>15</v>
      </c>
      <c r="H2497">
        <v>58</v>
      </c>
      <c r="I2497" t="str">
        <f>_xlfn.XLOOKUP(ohrm_timesheet_item[[#This Row],[employee_id]],hs_hr_employee[emp_number],hs_hr_employee[Employee Name],"NF",0,1)</f>
        <v>Gaurav Kokcha</v>
      </c>
      <c r="J2497" t="str">
        <f>_xlfn.XLOOKUP(ohrm_timesheet_item[[#This Row],[project_id]],ohrm_project[project_id],ohrm_project[name],"NF",0,1)</f>
        <v>Z210101-TEQMANTRA-ORG</v>
      </c>
      <c r="K2497" t="str">
        <f>_xlfn.XLOOKUP(ohrm_timesheet_item[[#This Row],[activity_id]],ohrm_project_activity[activity_id],ohrm_project_activity[name],"NF",0,1)</f>
        <v>Staff Augmentation</v>
      </c>
      <c r="L2497" s="5">
        <f>ohrm_timesheet_item[[#This Row],[duration]]/60/60</f>
        <v>3</v>
      </c>
    </row>
    <row r="2498" spans="1:12" x14ac:dyDescent="0.3">
      <c r="A2498">
        <v>492</v>
      </c>
      <c r="C2498">
        <v>2550</v>
      </c>
      <c r="D2498" s="1">
        <v>45110</v>
      </c>
      <c r="E2498">
        <v>14400</v>
      </c>
      <c r="F2498">
        <v>2</v>
      </c>
      <c r="G2498">
        <v>15</v>
      </c>
      <c r="H2498">
        <v>11</v>
      </c>
      <c r="I2498" t="str">
        <f>_xlfn.XLOOKUP(ohrm_timesheet_item[[#This Row],[employee_id]],hs_hr_employee[emp_number],hs_hr_employee[Employee Name],"NF",0,1)</f>
        <v>Gaurav Kokcha</v>
      </c>
      <c r="J2498" t="str">
        <f>_xlfn.XLOOKUP(ohrm_timesheet_item[[#This Row],[project_id]],ohrm_project[project_id],ohrm_project[name],"NF",0,1)</f>
        <v>Z210101-TEQMANTRA-ORG</v>
      </c>
      <c r="K2498" t="str">
        <f>_xlfn.XLOOKUP(ohrm_timesheet_item[[#This Row],[activity_id]],ohrm_project_activity[activity_id],ohrm_project_activity[name],"NF",0,1)</f>
        <v>Training</v>
      </c>
      <c r="L2498" s="5">
        <f>ohrm_timesheet_item[[#This Row],[duration]]/60/60</f>
        <v>4</v>
      </c>
    </row>
    <row r="2499" spans="1:12" x14ac:dyDescent="0.3">
      <c r="A2499">
        <v>492</v>
      </c>
      <c r="C2499">
        <v>2551</v>
      </c>
      <c r="D2499" s="1">
        <v>45111</v>
      </c>
      <c r="E2499">
        <v>21600</v>
      </c>
      <c r="F2499">
        <v>2</v>
      </c>
      <c r="G2499">
        <v>15</v>
      </c>
      <c r="H2499">
        <v>11</v>
      </c>
      <c r="I2499" t="str">
        <f>_xlfn.XLOOKUP(ohrm_timesheet_item[[#This Row],[employee_id]],hs_hr_employee[emp_number],hs_hr_employee[Employee Name],"NF",0,1)</f>
        <v>Gaurav Kokcha</v>
      </c>
      <c r="J2499" t="str">
        <f>_xlfn.XLOOKUP(ohrm_timesheet_item[[#This Row],[project_id]],ohrm_project[project_id],ohrm_project[name],"NF",0,1)</f>
        <v>Z210101-TEQMANTRA-ORG</v>
      </c>
      <c r="K2499" t="str">
        <f>_xlfn.XLOOKUP(ohrm_timesheet_item[[#This Row],[activity_id]],ohrm_project_activity[activity_id],ohrm_project_activity[name],"NF",0,1)</f>
        <v>Training</v>
      </c>
      <c r="L2499" s="5">
        <f>ohrm_timesheet_item[[#This Row],[duration]]/60/60</f>
        <v>6</v>
      </c>
    </row>
    <row r="2500" spans="1:12" x14ac:dyDescent="0.3">
      <c r="A2500">
        <v>492</v>
      </c>
      <c r="C2500">
        <v>2552</v>
      </c>
      <c r="D2500" s="1">
        <v>45112</v>
      </c>
      <c r="E2500">
        <v>18000</v>
      </c>
      <c r="F2500">
        <v>2</v>
      </c>
      <c r="G2500">
        <v>15</v>
      </c>
      <c r="H2500">
        <v>11</v>
      </c>
      <c r="I2500" t="str">
        <f>_xlfn.XLOOKUP(ohrm_timesheet_item[[#This Row],[employee_id]],hs_hr_employee[emp_number],hs_hr_employee[Employee Name],"NF",0,1)</f>
        <v>Gaurav Kokcha</v>
      </c>
      <c r="J2500" t="str">
        <f>_xlfn.XLOOKUP(ohrm_timesheet_item[[#This Row],[project_id]],ohrm_project[project_id],ohrm_project[name],"NF",0,1)</f>
        <v>Z210101-TEQMANTRA-ORG</v>
      </c>
      <c r="K2500" t="str">
        <f>_xlfn.XLOOKUP(ohrm_timesheet_item[[#This Row],[activity_id]],ohrm_project_activity[activity_id],ohrm_project_activity[name],"NF",0,1)</f>
        <v>Training</v>
      </c>
      <c r="L2500" s="5">
        <f>ohrm_timesheet_item[[#This Row],[duration]]/60/60</f>
        <v>5</v>
      </c>
    </row>
    <row r="2501" spans="1:12" x14ac:dyDescent="0.3">
      <c r="A2501">
        <v>492</v>
      </c>
      <c r="C2501">
        <v>2553</v>
      </c>
      <c r="D2501" s="1">
        <v>45113</v>
      </c>
      <c r="E2501">
        <v>7200</v>
      </c>
      <c r="F2501">
        <v>2</v>
      </c>
      <c r="G2501">
        <v>15</v>
      </c>
      <c r="H2501">
        <v>11</v>
      </c>
      <c r="I2501" t="str">
        <f>_xlfn.XLOOKUP(ohrm_timesheet_item[[#This Row],[employee_id]],hs_hr_employee[emp_number],hs_hr_employee[Employee Name],"NF",0,1)</f>
        <v>Gaurav Kokcha</v>
      </c>
      <c r="J2501" t="str">
        <f>_xlfn.XLOOKUP(ohrm_timesheet_item[[#This Row],[project_id]],ohrm_project[project_id],ohrm_project[name],"NF",0,1)</f>
        <v>Z210101-TEQMANTRA-ORG</v>
      </c>
      <c r="K2501" t="str">
        <f>_xlfn.XLOOKUP(ohrm_timesheet_item[[#This Row],[activity_id]],ohrm_project_activity[activity_id],ohrm_project_activity[name],"NF",0,1)</f>
        <v>Training</v>
      </c>
      <c r="L2501" s="5">
        <f>ohrm_timesheet_item[[#This Row],[duration]]/60/60</f>
        <v>2</v>
      </c>
    </row>
    <row r="2502" spans="1:12" x14ac:dyDescent="0.3">
      <c r="A2502">
        <v>492</v>
      </c>
      <c r="C2502">
        <v>2554</v>
      </c>
      <c r="D2502" s="1">
        <v>45114</v>
      </c>
      <c r="E2502">
        <v>21600</v>
      </c>
      <c r="F2502">
        <v>2</v>
      </c>
      <c r="G2502">
        <v>15</v>
      </c>
      <c r="H2502">
        <v>11</v>
      </c>
      <c r="I2502" t="str">
        <f>_xlfn.XLOOKUP(ohrm_timesheet_item[[#This Row],[employee_id]],hs_hr_employee[emp_number],hs_hr_employee[Employee Name],"NF",0,1)</f>
        <v>Gaurav Kokcha</v>
      </c>
      <c r="J2502" t="str">
        <f>_xlfn.XLOOKUP(ohrm_timesheet_item[[#This Row],[project_id]],ohrm_project[project_id],ohrm_project[name],"NF",0,1)</f>
        <v>Z210101-TEQMANTRA-ORG</v>
      </c>
      <c r="K2502" t="str">
        <f>_xlfn.XLOOKUP(ohrm_timesheet_item[[#This Row],[activity_id]],ohrm_project_activity[activity_id],ohrm_project_activity[name],"NF",0,1)</f>
        <v>Training</v>
      </c>
      <c r="L2502" s="5">
        <f>ohrm_timesheet_item[[#This Row],[duration]]/60/60</f>
        <v>6</v>
      </c>
    </row>
    <row r="2503" spans="1:12" x14ac:dyDescent="0.3">
      <c r="A2503">
        <v>518</v>
      </c>
      <c r="C2503">
        <v>2555</v>
      </c>
      <c r="D2503" s="1">
        <v>45117</v>
      </c>
      <c r="E2503">
        <v>21600</v>
      </c>
      <c r="F2503">
        <v>2</v>
      </c>
      <c r="G2503">
        <v>15</v>
      </c>
      <c r="H2503">
        <v>58</v>
      </c>
      <c r="I2503" t="str">
        <f>_xlfn.XLOOKUP(ohrm_timesheet_item[[#This Row],[employee_id]],hs_hr_employee[emp_number],hs_hr_employee[Employee Name],"NF",0,1)</f>
        <v>Gaurav Kokcha</v>
      </c>
      <c r="J2503" t="str">
        <f>_xlfn.XLOOKUP(ohrm_timesheet_item[[#This Row],[project_id]],ohrm_project[project_id],ohrm_project[name],"NF",0,1)</f>
        <v>Z210101-TEQMANTRA-ORG</v>
      </c>
      <c r="K2503" t="str">
        <f>_xlfn.XLOOKUP(ohrm_timesheet_item[[#This Row],[activity_id]],ohrm_project_activity[activity_id],ohrm_project_activity[name],"NF",0,1)</f>
        <v>Staff Augmentation</v>
      </c>
      <c r="L2503" s="5">
        <f>ohrm_timesheet_item[[#This Row],[duration]]/60/60</f>
        <v>6</v>
      </c>
    </row>
    <row r="2504" spans="1:12" x14ac:dyDescent="0.3">
      <c r="A2504">
        <v>518</v>
      </c>
      <c r="C2504">
        <v>2556</v>
      </c>
      <c r="D2504" s="1">
        <v>45118</v>
      </c>
      <c r="E2504">
        <v>18000</v>
      </c>
      <c r="F2504">
        <v>2</v>
      </c>
      <c r="G2504">
        <v>15</v>
      </c>
      <c r="H2504">
        <v>58</v>
      </c>
      <c r="I2504" t="str">
        <f>_xlfn.XLOOKUP(ohrm_timesheet_item[[#This Row],[employee_id]],hs_hr_employee[emp_number],hs_hr_employee[Employee Name],"NF",0,1)</f>
        <v>Gaurav Kokcha</v>
      </c>
      <c r="J2504" t="str">
        <f>_xlfn.XLOOKUP(ohrm_timesheet_item[[#This Row],[project_id]],ohrm_project[project_id],ohrm_project[name],"NF",0,1)</f>
        <v>Z210101-TEQMANTRA-ORG</v>
      </c>
      <c r="K2504" t="str">
        <f>_xlfn.XLOOKUP(ohrm_timesheet_item[[#This Row],[activity_id]],ohrm_project_activity[activity_id],ohrm_project_activity[name],"NF",0,1)</f>
        <v>Staff Augmentation</v>
      </c>
      <c r="L2504" s="5">
        <f>ohrm_timesheet_item[[#This Row],[duration]]/60/60</f>
        <v>5</v>
      </c>
    </row>
    <row r="2505" spans="1:12" x14ac:dyDescent="0.3">
      <c r="A2505">
        <v>518</v>
      </c>
      <c r="C2505">
        <v>2557</v>
      </c>
      <c r="D2505" s="1">
        <v>45119</v>
      </c>
      <c r="E2505">
        <v>14400</v>
      </c>
      <c r="F2505">
        <v>2</v>
      </c>
      <c r="G2505">
        <v>15</v>
      </c>
      <c r="H2505">
        <v>58</v>
      </c>
      <c r="I2505" t="str">
        <f>_xlfn.XLOOKUP(ohrm_timesheet_item[[#This Row],[employee_id]],hs_hr_employee[emp_number],hs_hr_employee[Employee Name],"NF",0,1)</f>
        <v>Gaurav Kokcha</v>
      </c>
      <c r="J2505" t="str">
        <f>_xlfn.XLOOKUP(ohrm_timesheet_item[[#This Row],[project_id]],ohrm_project[project_id],ohrm_project[name],"NF",0,1)</f>
        <v>Z210101-TEQMANTRA-ORG</v>
      </c>
      <c r="K2505" t="str">
        <f>_xlfn.XLOOKUP(ohrm_timesheet_item[[#This Row],[activity_id]],ohrm_project_activity[activity_id],ohrm_project_activity[name],"NF",0,1)</f>
        <v>Staff Augmentation</v>
      </c>
      <c r="L2505" s="5">
        <f>ohrm_timesheet_item[[#This Row],[duration]]/60/60</f>
        <v>4</v>
      </c>
    </row>
    <row r="2506" spans="1:12" x14ac:dyDescent="0.3">
      <c r="A2506">
        <v>518</v>
      </c>
      <c r="C2506">
        <v>2558</v>
      </c>
      <c r="D2506" s="1">
        <v>45120</v>
      </c>
      <c r="E2506">
        <v>21600</v>
      </c>
      <c r="F2506">
        <v>2</v>
      </c>
      <c r="G2506">
        <v>15</v>
      </c>
      <c r="H2506">
        <v>58</v>
      </c>
      <c r="I2506" t="str">
        <f>_xlfn.XLOOKUP(ohrm_timesheet_item[[#This Row],[employee_id]],hs_hr_employee[emp_number],hs_hr_employee[Employee Name],"NF",0,1)</f>
        <v>Gaurav Kokcha</v>
      </c>
      <c r="J2506" t="str">
        <f>_xlfn.XLOOKUP(ohrm_timesheet_item[[#This Row],[project_id]],ohrm_project[project_id],ohrm_project[name],"NF",0,1)</f>
        <v>Z210101-TEQMANTRA-ORG</v>
      </c>
      <c r="K2506" t="str">
        <f>_xlfn.XLOOKUP(ohrm_timesheet_item[[#This Row],[activity_id]],ohrm_project_activity[activity_id],ohrm_project_activity[name],"NF",0,1)</f>
        <v>Staff Augmentation</v>
      </c>
      <c r="L2506" s="5">
        <f>ohrm_timesheet_item[[#This Row],[duration]]/60/60</f>
        <v>6</v>
      </c>
    </row>
    <row r="2507" spans="1:12" x14ac:dyDescent="0.3">
      <c r="A2507">
        <v>518</v>
      </c>
      <c r="C2507">
        <v>2559</v>
      </c>
      <c r="D2507" s="1">
        <v>45121</v>
      </c>
      <c r="E2507">
        <v>18000</v>
      </c>
      <c r="F2507">
        <v>2</v>
      </c>
      <c r="G2507">
        <v>15</v>
      </c>
      <c r="H2507">
        <v>58</v>
      </c>
      <c r="I2507" t="str">
        <f>_xlfn.XLOOKUP(ohrm_timesheet_item[[#This Row],[employee_id]],hs_hr_employee[emp_number],hs_hr_employee[Employee Name],"NF",0,1)</f>
        <v>Gaurav Kokcha</v>
      </c>
      <c r="J2507" t="str">
        <f>_xlfn.XLOOKUP(ohrm_timesheet_item[[#This Row],[project_id]],ohrm_project[project_id],ohrm_project[name],"NF",0,1)</f>
        <v>Z210101-TEQMANTRA-ORG</v>
      </c>
      <c r="K2507" t="str">
        <f>_xlfn.XLOOKUP(ohrm_timesheet_item[[#This Row],[activity_id]],ohrm_project_activity[activity_id],ohrm_project_activity[name],"NF",0,1)</f>
        <v>Staff Augmentation</v>
      </c>
      <c r="L2507" s="5">
        <f>ohrm_timesheet_item[[#This Row],[duration]]/60/60</f>
        <v>5</v>
      </c>
    </row>
    <row r="2508" spans="1:12" x14ac:dyDescent="0.3">
      <c r="A2508">
        <v>518</v>
      </c>
      <c r="C2508">
        <v>2560</v>
      </c>
      <c r="D2508" s="1">
        <v>45117</v>
      </c>
      <c r="E2508">
        <v>10800</v>
      </c>
      <c r="F2508">
        <v>2</v>
      </c>
      <c r="G2508">
        <v>15</v>
      </c>
      <c r="H2508">
        <v>11</v>
      </c>
      <c r="I2508" t="str">
        <f>_xlfn.XLOOKUP(ohrm_timesheet_item[[#This Row],[employee_id]],hs_hr_employee[emp_number],hs_hr_employee[Employee Name],"NF",0,1)</f>
        <v>Gaurav Kokcha</v>
      </c>
      <c r="J2508" t="str">
        <f>_xlfn.XLOOKUP(ohrm_timesheet_item[[#This Row],[project_id]],ohrm_project[project_id],ohrm_project[name],"NF",0,1)</f>
        <v>Z210101-TEQMANTRA-ORG</v>
      </c>
      <c r="K2508" t="str">
        <f>_xlfn.XLOOKUP(ohrm_timesheet_item[[#This Row],[activity_id]],ohrm_project_activity[activity_id],ohrm_project_activity[name],"NF",0,1)</f>
        <v>Training</v>
      </c>
      <c r="L2508" s="5">
        <f>ohrm_timesheet_item[[#This Row],[duration]]/60/60</f>
        <v>3</v>
      </c>
    </row>
    <row r="2509" spans="1:12" x14ac:dyDescent="0.3">
      <c r="A2509">
        <v>518</v>
      </c>
      <c r="C2509">
        <v>2561</v>
      </c>
      <c r="D2509" s="1">
        <v>45118</v>
      </c>
      <c r="E2509">
        <v>14400</v>
      </c>
      <c r="F2509">
        <v>2</v>
      </c>
      <c r="G2509">
        <v>15</v>
      </c>
      <c r="H2509">
        <v>11</v>
      </c>
      <c r="I2509" t="str">
        <f>_xlfn.XLOOKUP(ohrm_timesheet_item[[#This Row],[employee_id]],hs_hr_employee[emp_number],hs_hr_employee[Employee Name],"NF",0,1)</f>
        <v>Gaurav Kokcha</v>
      </c>
      <c r="J2509" t="str">
        <f>_xlfn.XLOOKUP(ohrm_timesheet_item[[#This Row],[project_id]],ohrm_project[project_id],ohrm_project[name],"NF",0,1)</f>
        <v>Z210101-TEQMANTRA-ORG</v>
      </c>
      <c r="K2509" t="str">
        <f>_xlfn.XLOOKUP(ohrm_timesheet_item[[#This Row],[activity_id]],ohrm_project_activity[activity_id],ohrm_project_activity[name],"NF",0,1)</f>
        <v>Training</v>
      </c>
      <c r="L2509" s="5">
        <f>ohrm_timesheet_item[[#This Row],[duration]]/60/60</f>
        <v>4</v>
      </c>
    </row>
    <row r="2510" spans="1:12" x14ac:dyDescent="0.3">
      <c r="A2510">
        <v>518</v>
      </c>
      <c r="C2510">
        <v>2562</v>
      </c>
      <c r="D2510" s="1">
        <v>45119</v>
      </c>
      <c r="E2510">
        <v>18000</v>
      </c>
      <c r="F2510">
        <v>2</v>
      </c>
      <c r="G2510">
        <v>15</v>
      </c>
      <c r="H2510">
        <v>11</v>
      </c>
      <c r="I2510" t="str">
        <f>_xlfn.XLOOKUP(ohrm_timesheet_item[[#This Row],[employee_id]],hs_hr_employee[emp_number],hs_hr_employee[Employee Name],"NF",0,1)</f>
        <v>Gaurav Kokcha</v>
      </c>
      <c r="J2510" t="str">
        <f>_xlfn.XLOOKUP(ohrm_timesheet_item[[#This Row],[project_id]],ohrm_project[project_id],ohrm_project[name],"NF",0,1)</f>
        <v>Z210101-TEQMANTRA-ORG</v>
      </c>
      <c r="K2510" t="str">
        <f>_xlfn.XLOOKUP(ohrm_timesheet_item[[#This Row],[activity_id]],ohrm_project_activity[activity_id],ohrm_project_activity[name],"NF",0,1)</f>
        <v>Training</v>
      </c>
      <c r="L2510" s="5">
        <f>ohrm_timesheet_item[[#This Row],[duration]]/60/60</f>
        <v>5</v>
      </c>
    </row>
    <row r="2511" spans="1:12" x14ac:dyDescent="0.3">
      <c r="A2511">
        <v>518</v>
      </c>
      <c r="C2511">
        <v>2563</v>
      </c>
      <c r="D2511" s="1">
        <v>45120</v>
      </c>
      <c r="E2511">
        <v>10800</v>
      </c>
      <c r="F2511">
        <v>2</v>
      </c>
      <c r="G2511">
        <v>15</v>
      </c>
      <c r="H2511">
        <v>11</v>
      </c>
      <c r="I2511" t="str">
        <f>_xlfn.XLOOKUP(ohrm_timesheet_item[[#This Row],[employee_id]],hs_hr_employee[emp_number],hs_hr_employee[Employee Name],"NF",0,1)</f>
        <v>Gaurav Kokcha</v>
      </c>
      <c r="J2511" t="str">
        <f>_xlfn.XLOOKUP(ohrm_timesheet_item[[#This Row],[project_id]],ohrm_project[project_id],ohrm_project[name],"NF",0,1)</f>
        <v>Z210101-TEQMANTRA-ORG</v>
      </c>
      <c r="K2511" t="str">
        <f>_xlfn.XLOOKUP(ohrm_timesheet_item[[#This Row],[activity_id]],ohrm_project_activity[activity_id],ohrm_project_activity[name],"NF",0,1)</f>
        <v>Training</v>
      </c>
      <c r="L2511" s="5">
        <f>ohrm_timesheet_item[[#This Row],[duration]]/60/60</f>
        <v>3</v>
      </c>
    </row>
    <row r="2512" spans="1:12" x14ac:dyDescent="0.3">
      <c r="A2512">
        <v>518</v>
      </c>
      <c r="C2512">
        <v>2564</v>
      </c>
      <c r="D2512" s="1">
        <v>45121</v>
      </c>
      <c r="E2512">
        <v>14400</v>
      </c>
      <c r="F2512">
        <v>2</v>
      </c>
      <c r="G2512">
        <v>15</v>
      </c>
      <c r="H2512">
        <v>11</v>
      </c>
      <c r="I2512" t="str">
        <f>_xlfn.XLOOKUP(ohrm_timesheet_item[[#This Row],[employee_id]],hs_hr_employee[emp_number],hs_hr_employee[Employee Name],"NF",0,1)</f>
        <v>Gaurav Kokcha</v>
      </c>
      <c r="J2512" t="str">
        <f>_xlfn.XLOOKUP(ohrm_timesheet_item[[#This Row],[project_id]],ohrm_project[project_id],ohrm_project[name],"NF",0,1)</f>
        <v>Z210101-TEQMANTRA-ORG</v>
      </c>
      <c r="K2512" t="str">
        <f>_xlfn.XLOOKUP(ohrm_timesheet_item[[#This Row],[activity_id]],ohrm_project_activity[activity_id],ohrm_project_activity[name],"NF",0,1)</f>
        <v>Training</v>
      </c>
      <c r="L2512" s="5">
        <f>ohrm_timesheet_item[[#This Row],[duration]]/60/60</f>
        <v>4</v>
      </c>
    </row>
    <row r="2513" spans="1:12" x14ac:dyDescent="0.3">
      <c r="A2513">
        <v>519</v>
      </c>
      <c r="C2513">
        <v>2565</v>
      </c>
      <c r="D2513" s="1">
        <v>45124</v>
      </c>
      <c r="E2513">
        <v>21600</v>
      </c>
      <c r="F2513">
        <v>2</v>
      </c>
      <c r="G2513">
        <v>15</v>
      </c>
      <c r="H2513">
        <v>58</v>
      </c>
      <c r="I2513" t="str">
        <f>_xlfn.XLOOKUP(ohrm_timesheet_item[[#This Row],[employee_id]],hs_hr_employee[emp_number],hs_hr_employee[Employee Name],"NF",0,1)</f>
        <v>Gaurav Kokcha</v>
      </c>
      <c r="J2513" t="str">
        <f>_xlfn.XLOOKUP(ohrm_timesheet_item[[#This Row],[project_id]],ohrm_project[project_id],ohrm_project[name],"NF",0,1)</f>
        <v>Z210101-TEQMANTRA-ORG</v>
      </c>
      <c r="K2513" t="str">
        <f>_xlfn.XLOOKUP(ohrm_timesheet_item[[#This Row],[activity_id]],ohrm_project_activity[activity_id],ohrm_project_activity[name],"NF",0,1)</f>
        <v>Staff Augmentation</v>
      </c>
      <c r="L2513" s="5">
        <f>ohrm_timesheet_item[[#This Row],[duration]]/60/60</f>
        <v>6</v>
      </c>
    </row>
    <row r="2514" spans="1:12" x14ac:dyDescent="0.3">
      <c r="A2514">
        <v>519</v>
      </c>
      <c r="C2514">
        <v>2566</v>
      </c>
      <c r="D2514" s="1">
        <v>45125</v>
      </c>
      <c r="E2514">
        <v>18000</v>
      </c>
      <c r="F2514">
        <v>2</v>
      </c>
      <c r="G2514">
        <v>15</v>
      </c>
      <c r="H2514">
        <v>58</v>
      </c>
      <c r="I2514" t="str">
        <f>_xlfn.XLOOKUP(ohrm_timesheet_item[[#This Row],[employee_id]],hs_hr_employee[emp_number],hs_hr_employee[Employee Name],"NF",0,1)</f>
        <v>Gaurav Kokcha</v>
      </c>
      <c r="J2514" t="str">
        <f>_xlfn.XLOOKUP(ohrm_timesheet_item[[#This Row],[project_id]],ohrm_project[project_id],ohrm_project[name],"NF",0,1)</f>
        <v>Z210101-TEQMANTRA-ORG</v>
      </c>
      <c r="K2514" t="str">
        <f>_xlfn.XLOOKUP(ohrm_timesheet_item[[#This Row],[activity_id]],ohrm_project_activity[activity_id],ohrm_project_activity[name],"NF",0,1)</f>
        <v>Staff Augmentation</v>
      </c>
      <c r="L2514" s="5">
        <f>ohrm_timesheet_item[[#This Row],[duration]]/60/60</f>
        <v>5</v>
      </c>
    </row>
    <row r="2515" spans="1:12" x14ac:dyDescent="0.3">
      <c r="A2515">
        <v>519</v>
      </c>
      <c r="C2515">
        <v>2567</v>
      </c>
      <c r="D2515" s="1">
        <v>45126</v>
      </c>
      <c r="E2515">
        <v>10800</v>
      </c>
      <c r="F2515">
        <v>2</v>
      </c>
      <c r="G2515">
        <v>15</v>
      </c>
      <c r="H2515">
        <v>58</v>
      </c>
      <c r="I2515" t="str">
        <f>_xlfn.XLOOKUP(ohrm_timesheet_item[[#This Row],[employee_id]],hs_hr_employee[emp_number],hs_hr_employee[Employee Name],"NF",0,1)</f>
        <v>Gaurav Kokcha</v>
      </c>
      <c r="J2515" t="str">
        <f>_xlfn.XLOOKUP(ohrm_timesheet_item[[#This Row],[project_id]],ohrm_project[project_id],ohrm_project[name],"NF",0,1)</f>
        <v>Z210101-TEQMANTRA-ORG</v>
      </c>
      <c r="K2515" t="str">
        <f>_xlfn.XLOOKUP(ohrm_timesheet_item[[#This Row],[activity_id]],ohrm_project_activity[activity_id],ohrm_project_activity[name],"NF",0,1)</f>
        <v>Staff Augmentation</v>
      </c>
      <c r="L2515" s="5">
        <f>ohrm_timesheet_item[[#This Row],[duration]]/60/60</f>
        <v>3</v>
      </c>
    </row>
    <row r="2516" spans="1:12" x14ac:dyDescent="0.3">
      <c r="A2516">
        <v>519</v>
      </c>
      <c r="C2516">
        <v>2568</v>
      </c>
      <c r="D2516" s="1">
        <v>45127</v>
      </c>
      <c r="E2516">
        <v>14400</v>
      </c>
      <c r="F2516">
        <v>2</v>
      </c>
      <c r="G2516">
        <v>15</v>
      </c>
      <c r="H2516">
        <v>58</v>
      </c>
      <c r="I2516" t="str">
        <f>_xlfn.XLOOKUP(ohrm_timesheet_item[[#This Row],[employee_id]],hs_hr_employee[emp_number],hs_hr_employee[Employee Name],"NF",0,1)</f>
        <v>Gaurav Kokcha</v>
      </c>
      <c r="J2516" t="str">
        <f>_xlfn.XLOOKUP(ohrm_timesheet_item[[#This Row],[project_id]],ohrm_project[project_id],ohrm_project[name],"NF",0,1)</f>
        <v>Z210101-TEQMANTRA-ORG</v>
      </c>
      <c r="K2516" t="str">
        <f>_xlfn.XLOOKUP(ohrm_timesheet_item[[#This Row],[activity_id]],ohrm_project_activity[activity_id],ohrm_project_activity[name],"NF",0,1)</f>
        <v>Staff Augmentation</v>
      </c>
      <c r="L2516" s="5">
        <f>ohrm_timesheet_item[[#This Row],[duration]]/60/60</f>
        <v>4</v>
      </c>
    </row>
    <row r="2517" spans="1:12" x14ac:dyDescent="0.3">
      <c r="A2517">
        <v>519</v>
      </c>
      <c r="C2517">
        <v>2569</v>
      </c>
      <c r="D2517" s="1">
        <v>45128</v>
      </c>
      <c r="E2517">
        <v>21600</v>
      </c>
      <c r="F2517">
        <v>2</v>
      </c>
      <c r="G2517">
        <v>15</v>
      </c>
      <c r="H2517">
        <v>58</v>
      </c>
      <c r="I2517" t="str">
        <f>_xlfn.XLOOKUP(ohrm_timesheet_item[[#This Row],[employee_id]],hs_hr_employee[emp_number],hs_hr_employee[Employee Name],"NF",0,1)</f>
        <v>Gaurav Kokcha</v>
      </c>
      <c r="J2517" t="str">
        <f>_xlfn.XLOOKUP(ohrm_timesheet_item[[#This Row],[project_id]],ohrm_project[project_id],ohrm_project[name],"NF",0,1)</f>
        <v>Z210101-TEQMANTRA-ORG</v>
      </c>
      <c r="K2517" t="str">
        <f>_xlfn.XLOOKUP(ohrm_timesheet_item[[#This Row],[activity_id]],ohrm_project_activity[activity_id],ohrm_project_activity[name],"NF",0,1)</f>
        <v>Staff Augmentation</v>
      </c>
      <c r="L2517" s="5">
        <f>ohrm_timesheet_item[[#This Row],[duration]]/60/60</f>
        <v>6</v>
      </c>
    </row>
    <row r="2518" spans="1:12" x14ac:dyDescent="0.3">
      <c r="A2518">
        <v>519</v>
      </c>
      <c r="C2518">
        <v>2570</v>
      </c>
      <c r="D2518" s="1">
        <v>45124</v>
      </c>
      <c r="E2518">
        <v>10800</v>
      </c>
      <c r="F2518">
        <v>2</v>
      </c>
      <c r="G2518">
        <v>15</v>
      </c>
      <c r="H2518">
        <v>11</v>
      </c>
      <c r="I2518" t="str">
        <f>_xlfn.XLOOKUP(ohrm_timesheet_item[[#This Row],[employee_id]],hs_hr_employee[emp_number],hs_hr_employee[Employee Name],"NF",0,1)</f>
        <v>Gaurav Kokcha</v>
      </c>
      <c r="J2518" t="str">
        <f>_xlfn.XLOOKUP(ohrm_timesheet_item[[#This Row],[project_id]],ohrm_project[project_id],ohrm_project[name],"NF",0,1)</f>
        <v>Z210101-TEQMANTRA-ORG</v>
      </c>
      <c r="K2518" t="str">
        <f>_xlfn.XLOOKUP(ohrm_timesheet_item[[#This Row],[activity_id]],ohrm_project_activity[activity_id],ohrm_project_activity[name],"NF",0,1)</f>
        <v>Training</v>
      </c>
      <c r="L2518" s="5">
        <f>ohrm_timesheet_item[[#This Row],[duration]]/60/60</f>
        <v>3</v>
      </c>
    </row>
    <row r="2519" spans="1:12" x14ac:dyDescent="0.3">
      <c r="A2519">
        <v>519</v>
      </c>
      <c r="C2519">
        <v>2571</v>
      </c>
      <c r="D2519" s="1">
        <v>45125</v>
      </c>
      <c r="E2519">
        <v>14400</v>
      </c>
      <c r="F2519">
        <v>2</v>
      </c>
      <c r="G2519">
        <v>15</v>
      </c>
      <c r="H2519">
        <v>11</v>
      </c>
      <c r="I2519" t="str">
        <f>_xlfn.XLOOKUP(ohrm_timesheet_item[[#This Row],[employee_id]],hs_hr_employee[emp_number],hs_hr_employee[Employee Name],"NF",0,1)</f>
        <v>Gaurav Kokcha</v>
      </c>
      <c r="J2519" t="str">
        <f>_xlfn.XLOOKUP(ohrm_timesheet_item[[#This Row],[project_id]],ohrm_project[project_id],ohrm_project[name],"NF",0,1)</f>
        <v>Z210101-TEQMANTRA-ORG</v>
      </c>
      <c r="K2519" t="str">
        <f>_xlfn.XLOOKUP(ohrm_timesheet_item[[#This Row],[activity_id]],ohrm_project_activity[activity_id],ohrm_project_activity[name],"NF",0,1)</f>
        <v>Training</v>
      </c>
      <c r="L2519" s="5">
        <f>ohrm_timesheet_item[[#This Row],[duration]]/60/60</f>
        <v>4</v>
      </c>
    </row>
    <row r="2520" spans="1:12" x14ac:dyDescent="0.3">
      <c r="A2520">
        <v>519</v>
      </c>
      <c r="C2520">
        <v>2572</v>
      </c>
      <c r="D2520" s="1">
        <v>45126</v>
      </c>
      <c r="E2520">
        <v>21600</v>
      </c>
      <c r="F2520">
        <v>2</v>
      </c>
      <c r="G2520">
        <v>15</v>
      </c>
      <c r="H2520">
        <v>11</v>
      </c>
      <c r="I2520" t="str">
        <f>_xlfn.XLOOKUP(ohrm_timesheet_item[[#This Row],[employee_id]],hs_hr_employee[emp_number],hs_hr_employee[Employee Name],"NF",0,1)</f>
        <v>Gaurav Kokcha</v>
      </c>
      <c r="J2520" t="str">
        <f>_xlfn.XLOOKUP(ohrm_timesheet_item[[#This Row],[project_id]],ohrm_project[project_id],ohrm_project[name],"NF",0,1)</f>
        <v>Z210101-TEQMANTRA-ORG</v>
      </c>
      <c r="K2520" t="str">
        <f>_xlfn.XLOOKUP(ohrm_timesheet_item[[#This Row],[activity_id]],ohrm_project_activity[activity_id],ohrm_project_activity[name],"NF",0,1)</f>
        <v>Training</v>
      </c>
      <c r="L2520" s="5">
        <f>ohrm_timesheet_item[[#This Row],[duration]]/60/60</f>
        <v>6</v>
      </c>
    </row>
    <row r="2521" spans="1:12" x14ac:dyDescent="0.3">
      <c r="A2521">
        <v>519</v>
      </c>
      <c r="C2521">
        <v>2573</v>
      </c>
      <c r="D2521" s="1">
        <v>45127</v>
      </c>
      <c r="E2521">
        <v>18000</v>
      </c>
      <c r="F2521">
        <v>2</v>
      </c>
      <c r="G2521">
        <v>15</v>
      </c>
      <c r="H2521">
        <v>11</v>
      </c>
      <c r="I2521" t="str">
        <f>_xlfn.XLOOKUP(ohrm_timesheet_item[[#This Row],[employee_id]],hs_hr_employee[emp_number],hs_hr_employee[Employee Name],"NF",0,1)</f>
        <v>Gaurav Kokcha</v>
      </c>
      <c r="J2521" t="str">
        <f>_xlfn.XLOOKUP(ohrm_timesheet_item[[#This Row],[project_id]],ohrm_project[project_id],ohrm_project[name],"NF",0,1)</f>
        <v>Z210101-TEQMANTRA-ORG</v>
      </c>
      <c r="K2521" t="str">
        <f>_xlfn.XLOOKUP(ohrm_timesheet_item[[#This Row],[activity_id]],ohrm_project_activity[activity_id],ohrm_project_activity[name],"NF",0,1)</f>
        <v>Training</v>
      </c>
      <c r="L2521" s="5">
        <f>ohrm_timesheet_item[[#This Row],[duration]]/60/60</f>
        <v>5</v>
      </c>
    </row>
    <row r="2522" spans="1:12" x14ac:dyDescent="0.3">
      <c r="A2522">
        <v>519</v>
      </c>
      <c r="C2522">
        <v>2574</v>
      </c>
      <c r="D2522" s="1">
        <v>45128</v>
      </c>
      <c r="E2522">
        <v>10800</v>
      </c>
      <c r="F2522">
        <v>2</v>
      </c>
      <c r="G2522">
        <v>15</v>
      </c>
      <c r="H2522">
        <v>11</v>
      </c>
      <c r="I2522" t="str">
        <f>_xlfn.XLOOKUP(ohrm_timesheet_item[[#This Row],[employee_id]],hs_hr_employee[emp_number],hs_hr_employee[Employee Name],"NF",0,1)</f>
        <v>Gaurav Kokcha</v>
      </c>
      <c r="J2522" t="str">
        <f>_xlfn.XLOOKUP(ohrm_timesheet_item[[#This Row],[project_id]],ohrm_project[project_id],ohrm_project[name],"NF",0,1)</f>
        <v>Z210101-TEQMANTRA-ORG</v>
      </c>
      <c r="K2522" t="str">
        <f>_xlfn.XLOOKUP(ohrm_timesheet_item[[#This Row],[activity_id]],ohrm_project_activity[activity_id],ohrm_project_activity[name],"NF",0,1)</f>
        <v>Training</v>
      </c>
      <c r="L2522" s="5">
        <f>ohrm_timesheet_item[[#This Row],[duration]]/60/60</f>
        <v>3</v>
      </c>
    </row>
    <row r="2523" spans="1:12" x14ac:dyDescent="0.3">
      <c r="A2523">
        <v>513</v>
      </c>
      <c r="B2523" t="s">
        <v>1045</v>
      </c>
      <c r="C2523">
        <v>2575</v>
      </c>
      <c r="D2523" s="1">
        <v>45131</v>
      </c>
      <c r="E2523">
        <v>0</v>
      </c>
      <c r="F2523">
        <v>2</v>
      </c>
      <c r="G2523">
        <v>15</v>
      </c>
      <c r="H2523">
        <v>58</v>
      </c>
      <c r="I2523" t="str">
        <f>_xlfn.XLOOKUP(ohrm_timesheet_item[[#This Row],[employee_id]],hs_hr_employee[emp_number],hs_hr_employee[Employee Name],"NF",0,1)</f>
        <v>Gaurav Kokcha</v>
      </c>
      <c r="J2523" t="str">
        <f>_xlfn.XLOOKUP(ohrm_timesheet_item[[#This Row],[project_id]],ohrm_project[project_id],ohrm_project[name],"NF",0,1)</f>
        <v>Z210101-TEQMANTRA-ORG</v>
      </c>
      <c r="K2523" t="str">
        <f>_xlfn.XLOOKUP(ohrm_timesheet_item[[#This Row],[activity_id]],ohrm_project_activity[activity_id],ohrm_project_activity[name],"NF",0,1)</f>
        <v>Staff Augmentation</v>
      </c>
      <c r="L2523" s="5">
        <f>ohrm_timesheet_item[[#This Row],[duration]]/60/60</f>
        <v>0</v>
      </c>
    </row>
    <row r="2524" spans="1:12" x14ac:dyDescent="0.3">
      <c r="A2524">
        <v>513</v>
      </c>
      <c r="B2524" t="s">
        <v>1046</v>
      </c>
      <c r="C2524">
        <v>2576</v>
      </c>
      <c r="D2524" s="1">
        <v>45132</v>
      </c>
      <c r="E2524">
        <v>0</v>
      </c>
      <c r="F2524">
        <v>2</v>
      </c>
      <c r="G2524">
        <v>15</v>
      </c>
      <c r="H2524">
        <v>58</v>
      </c>
      <c r="I2524" t="str">
        <f>_xlfn.XLOOKUP(ohrm_timesheet_item[[#This Row],[employee_id]],hs_hr_employee[emp_number],hs_hr_employee[Employee Name],"NF",0,1)</f>
        <v>Gaurav Kokcha</v>
      </c>
      <c r="J2524" t="str">
        <f>_xlfn.XLOOKUP(ohrm_timesheet_item[[#This Row],[project_id]],ohrm_project[project_id],ohrm_project[name],"NF",0,1)</f>
        <v>Z210101-TEQMANTRA-ORG</v>
      </c>
      <c r="K2524" t="str">
        <f>_xlfn.XLOOKUP(ohrm_timesheet_item[[#This Row],[activity_id]],ohrm_project_activity[activity_id],ohrm_project_activity[name],"NF",0,1)</f>
        <v>Staff Augmentation</v>
      </c>
      <c r="L2524" s="5">
        <f>ohrm_timesheet_item[[#This Row],[duration]]/60/60</f>
        <v>0</v>
      </c>
    </row>
    <row r="2525" spans="1:12" x14ac:dyDescent="0.3">
      <c r="A2525">
        <v>513</v>
      </c>
      <c r="B2525" t="s">
        <v>1046</v>
      </c>
      <c r="C2525">
        <v>2577</v>
      </c>
      <c r="D2525" s="1">
        <v>45133</v>
      </c>
      <c r="E2525">
        <v>0</v>
      </c>
      <c r="F2525">
        <v>2</v>
      </c>
      <c r="G2525">
        <v>15</v>
      </c>
      <c r="H2525">
        <v>58</v>
      </c>
      <c r="I2525" t="str">
        <f>_xlfn.XLOOKUP(ohrm_timesheet_item[[#This Row],[employee_id]],hs_hr_employee[emp_number],hs_hr_employee[Employee Name],"NF",0,1)</f>
        <v>Gaurav Kokcha</v>
      </c>
      <c r="J2525" t="str">
        <f>_xlfn.XLOOKUP(ohrm_timesheet_item[[#This Row],[project_id]],ohrm_project[project_id],ohrm_project[name],"NF",0,1)</f>
        <v>Z210101-TEQMANTRA-ORG</v>
      </c>
      <c r="K2525" t="str">
        <f>_xlfn.XLOOKUP(ohrm_timesheet_item[[#This Row],[activity_id]],ohrm_project_activity[activity_id],ohrm_project_activity[name],"NF",0,1)</f>
        <v>Staff Augmentation</v>
      </c>
      <c r="L2525" s="5">
        <f>ohrm_timesheet_item[[#This Row],[duration]]/60/60</f>
        <v>0</v>
      </c>
    </row>
    <row r="2526" spans="1:12" x14ac:dyDescent="0.3">
      <c r="A2526">
        <v>513</v>
      </c>
      <c r="C2526">
        <v>2578</v>
      </c>
      <c r="D2526" s="1">
        <v>45134</v>
      </c>
      <c r="E2526">
        <v>21600</v>
      </c>
      <c r="F2526">
        <v>2</v>
      </c>
      <c r="G2526">
        <v>15</v>
      </c>
      <c r="H2526">
        <v>58</v>
      </c>
      <c r="I2526" t="str">
        <f>_xlfn.XLOOKUP(ohrm_timesheet_item[[#This Row],[employee_id]],hs_hr_employee[emp_number],hs_hr_employee[Employee Name],"NF",0,1)</f>
        <v>Gaurav Kokcha</v>
      </c>
      <c r="J2526" t="str">
        <f>_xlfn.XLOOKUP(ohrm_timesheet_item[[#This Row],[project_id]],ohrm_project[project_id],ohrm_project[name],"NF",0,1)</f>
        <v>Z210101-TEQMANTRA-ORG</v>
      </c>
      <c r="K2526" t="str">
        <f>_xlfn.XLOOKUP(ohrm_timesheet_item[[#This Row],[activity_id]],ohrm_project_activity[activity_id],ohrm_project_activity[name],"NF",0,1)</f>
        <v>Staff Augmentation</v>
      </c>
      <c r="L2526" s="5">
        <f>ohrm_timesheet_item[[#This Row],[duration]]/60/60</f>
        <v>6</v>
      </c>
    </row>
    <row r="2527" spans="1:12" x14ac:dyDescent="0.3">
      <c r="A2527">
        <v>513</v>
      </c>
      <c r="C2527">
        <v>2579</v>
      </c>
      <c r="D2527" s="1">
        <v>45135</v>
      </c>
      <c r="E2527">
        <v>14400</v>
      </c>
      <c r="F2527">
        <v>2</v>
      </c>
      <c r="G2527">
        <v>15</v>
      </c>
      <c r="H2527">
        <v>58</v>
      </c>
      <c r="I2527" t="str">
        <f>_xlfn.XLOOKUP(ohrm_timesheet_item[[#This Row],[employee_id]],hs_hr_employee[emp_number],hs_hr_employee[Employee Name],"NF",0,1)</f>
        <v>Gaurav Kokcha</v>
      </c>
      <c r="J2527" t="str">
        <f>_xlfn.XLOOKUP(ohrm_timesheet_item[[#This Row],[project_id]],ohrm_project[project_id],ohrm_project[name],"NF",0,1)</f>
        <v>Z210101-TEQMANTRA-ORG</v>
      </c>
      <c r="K2527" t="str">
        <f>_xlfn.XLOOKUP(ohrm_timesheet_item[[#This Row],[activity_id]],ohrm_project_activity[activity_id],ohrm_project_activity[name],"NF",0,1)</f>
        <v>Staff Augmentation</v>
      </c>
      <c r="L2527" s="5">
        <f>ohrm_timesheet_item[[#This Row],[duration]]/60/60</f>
        <v>4</v>
      </c>
    </row>
    <row r="2528" spans="1:12" x14ac:dyDescent="0.3">
      <c r="A2528">
        <v>513</v>
      </c>
      <c r="C2528">
        <v>2580</v>
      </c>
      <c r="D2528" s="1">
        <v>45131</v>
      </c>
      <c r="E2528">
        <v>0</v>
      </c>
      <c r="F2528">
        <v>2</v>
      </c>
      <c r="G2528">
        <v>15</v>
      </c>
      <c r="H2528">
        <v>11</v>
      </c>
      <c r="I2528" t="str">
        <f>_xlfn.XLOOKUP(ohrm_timesheet_item[[#This Row],[employee_id]],hs_hr_employee[emp_number],hs_hr_employee[Employee Name],"NF",0,1)</f>
        <v>Gaurav Kokcha</v>
      </c>
      <c r="J2528" t="str">
        <f>_xlfn.XLOOKUP(ohrm_timesheet_item[[#This Row],[project_id]],ohrm_project[project_id],ohrm_project[name],"NF",0,1)</f>
        <v>Z210101-TEQMANTRA-ORG</v>
      </c>
      <c r="K2528" t="str">
        <f>_xlfn.XLOOKUP(ohrm_timesheet_item[[#This Row],[activity_id]],ohrm_project_activity[activity_id],ohrm_project_activity[name],"NF",0,1)</f>
        <v>Training</v>
      </c>
      <c r="L2528" s="5">
        <f>ohrm_timesheet_item[[#This Row],[duration]]/60/60</f>
        <v>0</v>
      </c>
    </row>
    <row r="2529" spans="1:12" x14ac:dyDescent="0.3">
      <c r="A2529">
        <v>513</v>
      </c>
      <c r="C2529">
        <v>2581</v>
      </c>
      <c r="D2529" s="1">
        <v>45132</v>
      </c>
      <c r="E2529">
        <v>0</v>
      </c>
      <c r="F2529">
        <v>2</v>
      </c>
      <c r="G2529">
        <v>15</v>
      </c>
      <c r="H2529">
        <v>11</v>
      </c>
      <c r="I2529" t="str">
        <f>_xlfn.XLOOKUP(ohrm_timesheet_item[[#This Row],[employee_id]],hs_hr_employee[emp_number],hs_hr_employee[Employee Name],"NF",0,1)</f>
        <v>Gaurav Kokcha</v>
      </c>
      <c r="J2529" t="str">
        <f>_xlfn.XLOOKUP(ohrm_timesheet_item[[#This Row],[project_id]],ohrm_project[project_id],ohrm_project[name],"NF",0,1)</f>
        <v>Z210101-TEQMANTRA-ORG</v>
      </c>
      <c r="K2529" t="str">
        <f>_xlfn.XLOOKUP(ohrm_timesheet_item[[#This Row],[activity_id]],ohrm_project_activity[activity_id],ohrm_project_activity[name],"NF",0,1)</f>
        <v>Training</v>
      </c>
      <c r="L2529" s="5">
        <f>ohrm_timesheet_item[[#This Row],[duration]]/60/60</f>
        <v>0</v>
      </c>
    </row>
    <row r="2530" spans="1:12" x14ac:dyDescent="0.3">
      <c r="A2530">
        <v>513</v>
      </c>
      <c r="C2530">
        <v>2582</v>
      </c>
      <c r="D2530" s="1">
        <v>45133</v>
      </c>
      <c r="E2530">
        <v>0</v>
      </c>
      <c r="F2530">
        <v>2</v>
      </c>
      <c r="G2530">
        <v>15</v>
      </c>
      <c r="H2530">
        <v>11</v>
      </c>
      <c r="I2530" t="str">
        <f>_xlfn.XLOOKUP(ohrm_timesheet_item[[#This Row],[employee_id]],hs_hr_employee[emp_number],hs_hr_employee[Employee Name],"NF",0,1)</f>
        <v>Gaurav Kokcha</v>
      </c>
      <c r="J2530" t="str">
        <f>_xlfn.XLOOKUP(ohrm_timesheet_item[[#This Row],[project_id]],ohrm_project[project_id],ohrm_project[name],"NF",0,1)</f>
        <v>Z210101-TEQMANTRA-ORG</v>
      </c>
      <c r="K2530" t="str">
        <f>_xlfn.XLOOKUP(ohrm_timesheet_item[[#This Row],[activity_id]],ohrm_project_activity[activity_id],ohrm_project_activity[name],"NF",0,1)</f>
        <v>Training</v>
      </c>
      <c r="L2530" s="5">
        <f>ohrm_timesheet_item[[#This Row],[duration]]/60/60</f>
        <v>0</v>
      </c>
    </row>
    <row r="2531" spans="1:12" x14ac:dyDescent="0.3">
      <c r="A2531">
        <v>513</v>
      </c>
      <c r="C2531">
        <v>2583</v>
      </c>
      <c r="D2531" s="1">
        <v>45134</v>
      </c>
      <c r="E2531">
        <v>10800</v>
      </c>
      <c r="F2531">
        <v>2</v>
      </c>
      <c r="G2531">
        <v>15</v>
      </c>
      <c r="H2531">
        <v>11</v>
      </c>
      <c r="I2531" t="str">
        <f>_xlfn.XLOOKUP(ohrm_timesheet_item[[#This Row],[employee_id]],hs_hr_employee[emp_number],hs_hr_employee[Employee Name],"NF",0,1)</f>
        <v>Gaurav Kokcha</v>
      </c>
      <c r="J2531" t="str">
        <f>_xlfn.XLOOKUP(ohrm_timesheet_item[[#This Row],[project_id]],ohrm_project[project_id],ohrm_project[name],"NF",0,1)</f>
        <v>Z210101-TEQMANTRA-ORG</v>
      </c>
      <c r="K2531" t="str">
        <f>_xlfn.XLOOKUP(ohrm_timesheet_item[[#This Row],[activity_id]],ohrm_project_activity[activity_id],ohrm_project_activity[name],"NF",0,1)</f>
        <v>Training</v>
      </c>
      <c r="L2531" s="5">
        <f>ohrm_timesheet_item[[#This Row],[duration]]/60/60</f>
        <v>3</v>
      </c>
    </row>
    <row r="2532" spans="1:12" x14ac:dyDescent="0.3">
      <c r="A2532">
        <v>513</v>
      </c>
      <c r="C2532">
        <v>2584</v>
      </c>
      <c r="D2532" s="1">
        <v>45135</v>
      </c>
      <c r="E2532">
        <v>18000</v>
      </c>
      <c r="F2532">
        <v>2</v>
      </c>
      <c r="G2532">
        <v>15</v>
      </c>
      <c r="H2532">
        <v>11</v>
      </c>
      <c r="I2532" t="str">
        <f>_xlfn.XLOOKUP(ohrm_timesheet_item[[#This Row],[employee_id]],hs_hr_employee[emp_number],hs_hr_employee[Employee Name],"NF",0,1)</f>
        <v>Gaurav Kokcha</v>
      </c>
      <c r="J2532" t="str">
        <f>_xlfn.XLOOKUP(ohrm_timesheet_item[[#This Row],[project_id]],ohrm_project[project_id],ohrm_project[name],"NF",0,1)</f>
        <v>Z210101-TEQMANTRA-ORG</v>
      </c>
      <c r="K2532" t="str">
        <f>_xlfn.XLOOKUP(ohrm_timesheet_item[[#This Row],[activity_id]],ohrm_project_activity[activity_id],ohrm_project_activity[name],"NF",0,1)</f>
        <v>Training</v>
      </c>
      <c r="L2532" s="5">
        <f>ohrm_timesheet_item[[#This Row],[duration]]/60/60</f>
        <v>5</v>
      </c>
    </row>
    <row r="2533" spans="1:12" x14ac:dyDescent="0.3">
      <c r="A2533">
        <v>517</v>
      </c>
      <c r="C2533">
        <v>2585</v>
      </c>
      <c r="D2533" s="1">
        <v>45138</v>
      </c>
      <c r="E2533">
        <v>21600</v>
      </c>
      <c r="F2533">
        <v>2</v>
      </c>
      <c r="G2533">
        <v>15</v>
      </c>
      <c r="H2533">
        <v>58</v>
      </c>
      <c r="I2533" t="str">
        <f>_xlfn.XLOOKUP(ohrm_timesheet_item[[#This Row],[employee_id]],hs_hr_employee[emp_number],hs_hr_employee[Employee Name],"NF",0,1)</f>
        <v>Gaurav Kokcha</v>
      </c>
      <c r="J2533" t="str">
        <f>_xlfn.XLOOKUP(ohrm_timesheet_item[[#This Row],[project_id]],ohrm_project[project_id],ohrm_project[name],"NF",0,1)</f>
        <v>Z210101-TEQMANTRA-ORG</v>
      </c>
      <c r="K2533" t="str">
        <f>_xlfn.XLOOKUP(ohrm_timesheet_item[[#This Row],[activity_id]],ohrm_project_activity[activity_id],ohrm_project_activity[name],"NF",0,1)</f>
        <v>Staff Augmentation</v>
      </c>
      <c r="L2533" s="5">
        <f>ohrm_timesheet_item[[#This Row],[duration]]/60/60</f>
        <v>6</v>
      </c>
    </row>
    <row r="2534" spans="1:12" x14ac:dyDescent="0.3">
      <c r="A2534">
        <v>517</v>
      </c>
      <c r="C2534">
        <v>2586</v>
      </c>
      <c r="D2534" s="1">
        <v>45138</v>
      </c>
      <c r="E2534">
        <v>10800</v>
      </c>
      <c r="F2534">
        <v>2</v>
      </c>
      <c r="G2534">
        <v>15</v>
      </c>
      <c r="H2534">
        <v>11</v>
      </c>
      <c r="I2534" t="str">
        <f>_xlfn.XLOOKUP(ohrm_timesheet_item[[#This Row],[employee_id]],hs_hr_employee[emp_number],hs_hr_employee[Employee Name],"NF",0,1)</f>
        <v>Gaurav Kokcha</v>
      </c>
      <c r="J2534" t="str">
        <f>_xlfn.XLOOKUP(ohrm_timesheet_item[[#This Row],[project_id]],ohrm_project[project_id],ohrm_project[name],"NF",0,1)</f>
        <v>Z210101-TEQMANTRA-ORG</v>
      </c>
      <c r="K2534" t="str">
        <f>_xlfn.XLOOKUP(ohrm_timesheet_item[[#This Row],[activity_id]],ohrm_project_activity[activity_id],ohrm_project_activity[name],"NF",0,1)</f>
        <v>Training</v>
      </c>
      <c r="L2534" s="5">
        <f>ohrm_timesheet_item[[#This Row],[duration]]/60/60</f>
        <v>3</v>
      </c>
    </row>
    <row r="2535" spans="1:12" x14ac:dyDescent="0.3">
      <c r="A2535">
        <v>517</v>
      </c>
      <c r="C2535">
        <v>2587</v>
      </c>
      <c r="D2535" s="1">
        <v>45139</v>
      </c>
      <c r="E2535">
        <v>14400</v>
      </c>
      <c r="F2535">
        <v>2</v>
      </c>
      <c r="G2535">
        <v>15</v>
      </c>
      <c r="H2535">
        <v>58</v>
      </c>
      <c r="I2535" t="str">
        <f>_xlfn.XLOOKUP(ohrm_timesheet_item[[#This Row],[employee_id]],hs_hr_employee[emp_number],hs_hr_employee[Employee Name],"NF",0,1)</f>
        <v>Gaurav Kokcha</v>
      </c>
      <c r="J2535" t="str">
        <f>_xlfn.XLOOKUP(ohrm_timesheet_item[[#This Row],[project_id]],ohrm_project[project_id],ohrm_project[name],"NF",0,1)</f>
        <v>Z210101-TEQMANTRA-ORG</v>
      </c>
      <c r="K2535" t="str">
        <f>_xlfn.XLOOKUP(ohrm_timesheet_item[[#This Row],[activity_id]],ohrm_project_activity[activity_id],ohrm_project_activity[name],"NF",0,1)</f>
        <v>Staff Augmentation</v>
      </c>
      <c r="L2535" s="5">
        <f>ohrm_timesheet_item[[#This Row],[duration]]/60/60</f>
        <v>4</v>
      </c>
    </row>
    <row r="2536" spans="1:12" x14ac:dyDescent="0.3">
      <c r="A2536">
        <v>517</v>
      </c>
      <c r="C2536">
        <v>2588</v>
      </c>
      <c r="D2536" s="1">
        <v>45140</v>
      </c>
      <c r="E2536">
        <v>18000</v>
      </c>
      <c r="F2536">
        <v>2</v>
      </c>
      <c r="G2536">
        <v>15</v>
      </c>
      <c r="H2536">
        <v>58</v>
      </c>
      <c r="I2536" t="str">
        <f>_xlfn.XLOOKUP(ohrm_timesheet_item[[#This Row],[employee_id]],hs_hr_employee[emp_number],hs_hr_employee[Employee Name],"NF",0,1)</f>
        <v>Gaurav Kokcha</v>
      </c>
      <c r="J2536" t="str">
        <f>_xlfn.XLOOKUP(ohrm_timesheet_item[[#This Row],[project_id]],ohrm_project[project_id],ohrm_project[name],"NF",0,1)</f>
        <v>Z210101-TEQMANTRA-ORG</v>
      </c>
      <c r="K2536" t="str">
        <f>_xlfn.XLOOKUP(ohrm_timesheet_item[[#This Row],[activity_id]],ohrm_project_activity[activity_id],ohrm_project_activity[name],"NF",0,1)</f>
        <v>Staff Augmentation</v>
      </c>
      <c r="L2536" s="5">
        <f>ohrm_timesheet_item[[#This Row],[duration]]/60/60</f>
        <v>5</v>
      </c>
    </row>
    <row r="2537" spans="1:12" x14ac:dyDescent="0.3">
      <c r="A2537">
        <v>517</v>
      </c>
      <c r="C2537">
        <v>2589</v>
      </c>
      <c r="D2537" s="1">
        <v>45141</v>
      </c>
      <c r="E2537">
        <v>10800</v>
      </c>
      <c r="F2537">
        <v>2</v>
      </c>
      <c r="G2537">
        <v>15</v>
      </c>
      <c r="H2537">
        <v>58</v>
      </c>
      <c r="I2537" t="str">
        <f>_xlfn.XLOOKUP(ohrm_timesheet_item[[#This Row],[employee_id]],hs_hr_employee[emp_number],hs_hr_employee[Employee Name],"NF",0,1)</f>
        <v>Gaurav Kokcha</v>
      </c>
      <c r="J2537" t="str">
        <f>_xlfn.XLOOKUP(ohrm_timesheet_item[[#This Row],[project_id]],ohrm_project[project_id],ohrm_project[name],"NF",0,1)</f>
        <v>Z210101-TEQMANTRA-ORG</v>
      </c>
      <c r="K2537" t="str">
        <f>_xlfn.XLOOKUP(ohrm_timesheet_item[[#This Row],[activity_id]],ohrm_project_activity[activity_id],ohrm_project_activity[name],"NF",0,1)</f>
        <v>Staff Augmentation</v>
      </c>
      <c r="L2537" s="5">
        <f>ohrm_timesheet_item[[#This Row],[duration]]/60/60</f>
        <v>3</v>
      </c>
    </row>
    <row r="2538" spans="1:12" x14ac:dyDescent="0.3">
      <c r="A2538">
        <v>517</v>
      </c>
      <c r="C2538">
        <v>2590</v>
      </c>
      <c r="D2538" s="1">
        <v>45139</v>
      </c>
      <c r="E2538">
        <v>18000</v>
      </c>
      <c r="F2538">
        <v>2</v>
      </c>
      <c r="G2538">
        <v>15</v>
      </c>
      <c r="H2538">
        <v>11</v>
      </c>
      <c r="I2538" t="str">
        <f>_xlfn.XLOOKUP(ohrm_timesheet_item[[#This Row],[employee_id]],hs_hr_employee[emp_number],hs_hr_employee[Employee Name],"NF",0,1)</f>
        <v>Gaurav Kokcha</v>
      </c>
      <c r="J2538" t="str">
        <f>_xlfn.XLOOKUP(ohrm_timesheet_item[[#This Row],[project_id]],ohrm_project[project_id],ohrm_project[name],"NF",0,1)</f>
        <v>Z210101-TEQMANTRA-ORG</v>
      </c>
      <c r="K2538" t="str">
        <f>_xlfn.XLOOKUP(ohrm_timesheet_item[[#This Row],[activity_id]],ohrm_project_activity[activity_id],ohrm_project_activity[name],"NF",0,1)</f>
        <v>Training</v>
      </c>
      <c r="L2538" s="5">
        <f>ohrm_timesheet_item[[#This Row],[duration]]/60/60</f>
        <v>5</v>
      </c>
    </row>
    <row r="2539" spans="1:12" x14ac:dyDescent="0.3">
      <c r="A2539">
        <v>517</v>
      </c>
      <c r="C2539">
        <v>2591</v>
      </c>
      <c r="D2539" s="1">
        <v>45140</v>
      </c>
      <c r="E2539">
        <v>14400</v>
      </c>
      <c r="F2539">
        <v>2</v>
      </c>
      <c r="G2539">
        <v>15</v>
      </c>
      <c r="H2539">
        <v>11</v>
      </c>
      <c r="I2539" t="str">
        <f>_xlfn.XLOOKUP(ohrm_timesheet_item[[#This Row],[employee_id]],hs_hr_employee[emp_number],hs_hr_employee[Employee Name],"NF",0,1)</f>
        <v>Gaurav Kokcha</v>
      </c>
      <c r="J2539" t="str">
        <f>_xlfn.XLOOKUP(ohrm_timesheet_item[[#This Row],[project_id]],ohrm_project[project_id],ohrm_project[name],"NF",0,1)</f>
        <v>Z210101-TEQMANTRA-ORG</v>
      </c>
      <c r="K2539" t="str">
        <f>_xlfn.XLOOKUP(ohrm_timesheet_item[[#This Row],[activity_id]],ohrm_project_activity[activity_id],ohrm_project_activity[name],"NF",0,1)</f>
        <v>Training</v>
      </c>
      <c r="L2539" s="5">
        <f>ohrm_timesheet_item[[#This Row],[duration]]/60/60</f>
        <v>4</v>
      </c>
    </row>
    <row r="2540" spans="1:12" x14ac:dyDescent="0.3">
      <c r="A2540">
        <v>517</v>
      </c>
      <c r="C2540">
        <v>2592</v>
      </c>
      <c r="D2540" s="1">
        <v>45141</v>
      </c>
      <c r="E2540">
        <v>21600</v>
      </c>
      <c r="F2540">
        <v>2</v>
      </c>
      <c r="G2540">
        <v>15</v>
      </c>
      <c r="H2540">
        <v>11</v>
      </c>
      <c r="I2540" t="str">
        <f>_xlfn.XLOOKUP(ohrm_timesheet_item[[#This Row],[employee_id]],hs_hr_employee[emp_number],hs_hr_employee[Employee Name],"NF",0,1)</f>
        <v>Gaurav Kokcha</v>
      </c>
      <c r="J2540" t="str">
        <f>_xlfn.XLOOKUP(ohrm_timesheet_item[[#This Row],[project_id]],ohrm_project[project_id],ohrm_project[name],"NF",0,1)</f>
        <v>Z210101-TEQMANTRA-ORG</v>
      </c>
      <c r="K2540" t="str">
        <f>_xlfn.XLOOKUP(ohrm_timesheet_item[[#This Row],[activity_id]],ohrm_project_activity[activity_id],ohrm_project_activity[name],"NF",0,1)</f>
        <v>Training</v>
      </c>
      <c r="L2540" s="5">
        <f>ohrm_timesheet_item[[#This Row],[duration]]/60/60</f>
        <v>6</v>
      </c>
    </row>
    <row r="2541" spans="1:12" x14ac:dyDescent="0.3">
      <c r="A2541">
        <v>517</v>
      </c>
      <c r="B2541" t="s">
        <v>1047</v>
      </c>
      <c r="C2541">
        <v>2593</v>
      </c>
      <c r="D2541" s="1">
        <v>45142</v>
      </c>
      <c r="E2541">
        <v>0</v>
      </c>
      <c r="F2541">
        <v>2</v>
      </c>
      <c r="G2541">
        <v>15</v>
      </c>
      <c r="H2541">
        <v>58</v>
      </c>
      <c r="I2541" t="str">
        <f>_xlfn.XLOOKUP(ohrm_timesheet_item[[#This Row],[employee_id]],hs_hr_employee[emp_number],hs_hr_employee[Employee Name],"NF",0,1)</f>
        <v>Gaurav Kokcha</v>
      </c>
      <c r="J2541" t="str">
        <f>_xlfn.XLOOKUP(ohrm_timesheet_item[[#This Row],[project_id]],ohrm_project[project_id],ohrm_project[name],"NF",0,1)</f>
        <v>Z210101-TEQMANTRA-ORG</v>
      </c>
      <c r="K2541" t="str">
        <f>_xlfn.XLOOKUP(ohrm_timesheet_item[[#This Row],[activity_id]],ohrm_project_activity[activity_id],ohrm_project_activity[name],"NF",0,1)</f>
        <v>Staff Augmentation</v>
      </c>
      <c r="L2541" s="5">
        <f>ohrm_timesheet_item[[#This Row],[duration]]/60/60</f>
        <v>0</v>
      </c>
    </row>
    <row r="2542" spans="1:12" x14ac:dyDescent="0.3">
      <c r="A2542">
        <v>517</v>
      </c>
      <c r="C2542">
        <v>2594</v>
      </c>
      <c r="D2542" s="1">
        <v>45142</v>
      </c>
      <c r="E2542">
        <v>0</v>
      </c>
      <c r="F2542">
        <v>2</v>
      </c>
      <c r="G2542">
        <v>15</v>
      </c>
      <c r="H2542">
        <v>11</v>
      </c>
      <c r="I2542" t="str">
        <f>_xlfn.XLOOKUP(ohrm_timesheet_item[[#This Row],[employee_id]],hs_hr_employee[emp_number],hs_hr_employee[Employee Name],"NF",0,1)</f>
        <v>Gaurav Kokcha</v>
      </c>
      <c r="J2542" t="str">
        <f>_xlfn.XLOOKUP(ohrm_timesheet_item[[#This Row],[project_id]],ohrm_project[project_id],ohrm_project[name],"NF",0,1)</f>
        <v>Z210101-TEQMANTRA-ORG</v>
      </c>
      <c r="K2542" t="str">
        <f>_xlfn.XLOOKUP(ohrm_timesheet_item[[#This Row],[activity_id]],ohrm_project_activity[activity_id],ohrm_project_activity[name],"NF",0,1)</f>
        <v>Training</v>
      </c>
      <c r="L2542" s="5">
        <f>ohrm_timesheet_item[[#This Row],[duration]]/60/60</f>
        <v>0</v>
      </c>
    </row>
    <row r="2543" spans="1:12" x14ac:dyDescent="0.3">
      <c r="A2543">
        <v>489</v>
      </c>
      <c r="C2543">
        <v>2595</v>
      </c>
      <c r="D2543" s="1">
        <v>45110</v>
      </c>
      <c r="E2543">
        <v>32400</v>
      </c>
      <c r="F2543">
        <v>6</v>
      </c>
      <c r="G2543">
        <v>100001</v>
      </c>
      <c r="H2543">
        <v>54</v>
      </c>
      <c r="I2543" t="str">
        <f>_xlfn.XLOOKUP(ohrm_timesheet_item[[#This Row],[employee_id]],hs_hr_employee[emp_number],hs_hr_employee[Employee Name],"NF",0,1)</f>
        <v>Dinesh Agrawal</v>
      </c>
      <c r="J2543" t="str">
        <f>_xlfn.XLOOKUP(ohrm_timesheet_item[[#This Row],[project_id]],ohrm_project[project_id],ohrm_project[name],"NF",0,1)</f>
        <v>C210701-P2 [AMERICANA-Phase2]</v>
      </c>
      <c r="K2543" t="str">
        <f>_xlfn.XLOOKUP(ohrm_timesheet_item[[#This Row],[activity_id]],ohrm_project_activity[activity_id],ohrm_project_activity[name],"NF",0,1)</f>
        <v>Development</v>
      </c>
      <c r="L2543" s="5">
        <f>ohrm_timesheet_item[[#This Row],[duration]]/60/60</f>
        <v>9</v>
      </c>
    </row>
    <row r="2544" spans="1:12" x14ac:dyDescent="0.3">
      <c r="A2544">
        <v>489</v>
      </c>
      <c r="C2544">
        <v>2596</v>
      </c>
      <c r="D2544" s="1">
        <v>45111</v>
      </c>
      <c r="E2544">
        <v>32400</v>
      </c>
      <c r="F2544">
        <v>6</v>
      </c>
      <c r="G2544">
        <v>100001</v>
      </c>
      <c r="H2544">
        <v>54</v>
      </c>
      <c r="I2544" t="str">
        <f>_xlfn.XLOOKUP(ohrm_timesheet_item[[#This Row],[employee_id]],hs_hr_employee[emp_number],hs_hr_employee[Employee Name],"NF",0,1)</f>
        <v>Dinesh Agrawal</v>
      </c>
      <c r="J2544" t="str">
        <f>_xlfn.XLOOKUP(ohrm_timesheet_item[[#This Row],[project_id]],ohrm_project[project_id],ohrm_project[name],"NF",0,1)</f>
        <v>C210701-P2 [AMERICANA-Phase2]</v>
      </c>
      <c r="K2544" t="str">
        <f>_xlfn.XLOOKUP(ohrm_timesheet_item[[#This Row],[activity_id]],ohrm_project_activity[activity_id],ohrm_project_activity[name],"NF",0,1)</f>
        <v>Development</v>
      </c>
      <c r="L2544" s="5">
        <f>ohrm_timesheet_item[[#This Row],[duration]]/60/60</f>
        <v>9</v>
      </c>
    </row>
    <row r="2545" spans="1:12" x14ac:dyDescent="0.3">
      <c r="A2545">
        <v>489</v>
      </c>
      <c r="C2545">
        <v>2597</v>
      </c>
      <c r="D2545" s="1">
        <v>45112</v>
      </c>
      <c r="E2545">
        <v>32400</v>
      </c>
      <c r="F2545">
        <v>6</v>
      </c>
      <c r="G2545">
        <v>100001</v>
      </c>
      <c r="H2545">
        <v>54</v>
      </c>
      <c r="I2545" t="str">
        <f>_xlfn.XLOOKUP(ohrm_timesheet_item[[#This Row],[employee_id]],hs_hr_employee[emp_number],hs_hr_employee[Employee Name],"NF",0,1)</f>
        <v>Dinesh Agrawal</v>
      </c>
      <c r="J2545" t="str">
        <f>_xlfn.XLOOKUP(ohrm_timesheet_item[[#This Row],[project_id]],ohrm_project[project_id],ohrm_project[name],"NF",0,1)</f>
        <v>C210701-P2 [AMERICANA-Phase2]</v>
      </c>
      <c r="K2545" t="str">
        <f>_xlfn.XLOOKUP(ohrm_timesheet_item[[#This Row],[activity_id]],ohrm_project_activity[activity_id],ohrm_project_activity[name],"NF",0,1)</f>
        <v>Development</v>
      </c>
      <c r="L2545" s="5">
        <f>ohrm_timesheet_item[[#This Row],[duration]]/60/60</f>
        <v>9</v>
      </c>
    </row>
    <row r="2546" spans="1:12" x14ac:dyDescent="0.3">
      <c r="A2546">
        <v>489</v>
      </c>
      <c r="C2546">
        <v>2598</v>
      </c>
      <c r="D2546" s="1">
        <v>45113</v>
      </c>
      <c r="E2546">
        <v>32400</v>
      </c>
      <c r="F2546">
        <v>6</v>
      </c>
      <c r="G2546">
        <v>100001</v>
      </c>
      <c r="H2546">
        <v>54</v>
      </c>
      <c r="I2546" t="str">
        <f>_xlfn.XLOOKUP(ohrm_timesheet_item[[#This Row],[employee_id]],hs_hr_employee[emp_number],hs_hr_employee[Employee Name],"NF",0,1)</f>
        <v>Dinesh Agrawal</v>
      </c>
      <c r="J2546" t="str">
        <f>_xlfn.XLOOKUP(ohrm_timesheet_item[[#This Row],[project_id]],ohrm_project[project_id],ohrm_project[name],"NF",0,1)</f>
        <v>C210701-P2 [AMERICANA-Phase2]</v>
      </c>
      <c r="K2546" t="str">
        <f>_xlfn.XLOOKUP(ohrm_timesheet_item[[#This Row],[activity_id]],ohrm_project_activity[activity_id],ohrm_project_activity[name],"NF",0,1)</f>
        <v>Development</v>
      </c>
      <c r="L2546" s="5">
        <f>ohrm_timesheet_item[[#This Row],[duration]]/60/60</f>
        <v>9</v>
      </c>
    </row>
    <row r="2547" spans="1:12" x14ac:dyDescent="0.3">
      <c r="A2547">
        <v>489</v>
      </c>
      <c r="C2547">
        <v>2599</v>
      </c>
      <c r="D2547" s="1">
        <v>45114</v>
      </c>
      <c r="E2547">
        <v>32400</v>
      </c>
      <c r="F2547">
        <v>6</v>
      </c>
      <c r="G2547">
        <v>100001</v>
      </c>
      <c r="H2547">
        <v>54</v>
      </c>
      <c r="I2547" t="str">
        <f>_xlfn.XLOOKUP(ohrm_timesheet_item[[#This Row],[employee_id]],hs_hr_employee[emp_number],hs_hr_employee[Employee Name],"NF",0,1)</f>
        <v>Dinesh Agrawal</v>
      </c>
      <c r="J2547" t="str">
        <f>_xlfn.XLOOKUP(ohrm_timesheet_item[[#This Row],[project_id]],ohrm_project[project_id],ohrm_project[name],"NF",0,1)</f>
        <v>C210701-P2 [AMERICANA-Phase2]</v>
      </c>
      <c r="K2547" t="str">
        <f>_xlfn.XLOOKUP(ohrm_timesheet_item[[#This Row],[activity_id]],ohrm_project_activity[activity_id],ohrm_project_activity[name],"NF",0,1)</f>
        <v>Development</v>
      </c>
      <c r="L2547" s="5">
        <f>ohrm_timesheet_item[[#This Row],[duration]]/60/60</f>
        <v>9</v>
      </c>
    </row>
    <row r="2548" spans="1:12" x14ac:dyDescent="0.3">
      <c r="A2548">
        <v>521</v>
      </c>
      <c r="C2548">
        <v>2600</v>
      </c>
      <c r="D2548" s="1">
        <v>45117</v>
      </c>
      <c r="E2548">
        <v>32400</v>
      </c>
      <c r="F2548">
        <v>6</v>
      </c>
      <c r="G2548">
        <v>100001</v>
      </c>
      <c r="H2548">
        <v>54</v>
      </c>
      <c r="I2548" t="str">
        <f>_xlfn.XLOOKUP(ohrm_timesheet_item[[#This Row],[employee_id]],hs_hr_employee[emp_number],hs_hr_employee[Employee Name],"NF",0,1)</f>
        <v>Dinesh Agrawal</v>
      </c>
      <c r="J2548" t="str">
        <f>_xlfn.XLOOKUP(ohrm_timesheet_item[[#This Row],[project_id]],ohrm_project[project_id],ohrm_project[name],"NF",0,1)</f>
        <v>C210701-P2 [AMERICANA-Phase2]</v>
      </c>
      <c r="K2548" t="str">
        <f>_xlfn.XLOOKUP(ohrm_timesheet_item[[#This Row],[activity_id]],ohrm_project_activity[activity_id],ohrm_project_activity[name],"NF",0,1)</f>
        <v>Development</v>
      </c>
      <c r="L2548" s="5">
        <f>ohrm_timesheet_item[[#This Row],[duration]]/60/60</f>
        <v>9</v>
      </c>
    </row>
    <row r="2549" spans="1:12" x14ac:dyDescent="0.3">
      <c r="A2549">
        <v>521</v>
      </c>
      <c r="C2549">
        <v>2601</v>
      </c>
      <c r="D2549" s="1">
        <v>45118</v>
      </c>
      <c r="E2549">
        <v>32400</v>
      </c>
      <c r="F2549">
        <v>6</v>
      </c>
      <c r="G2549">
        <v>100001</v>
      </c>
      <c r="H2549">
        <v>54</v>
      </c>
      <c r="I2549" t="str">
        <f>_xlfn.XLOOKUP(ohrm_timesheet_item[[#This Row],[employee_id]],hs_hr_employee[emp_number],hs_hr_employee[Employee Name],"NF",0,1)</f>
        <v>Dinesh Agrawal</v>
      </c>
      <c r="J2549" t="str">
        <f>_xlfn.XLOOKUP(ohrm_timesheet_item[[#This Row],[project_id]],ohrm_project[project_id],ohrm_project[name],"NF",0,1)</f>
        <v>C210701-P2 [AMERICANA-Phase2]</v>
      </c>
      <c r="K2549" t="str">
        <f>_xlfn.XLOOKUP(ohrm_timesheet_item[[#This Row],[activity_id]],ohrm_project_activity[activity_id],ohrm_project_activity[name],"NF",0,1)</f>
        <v>Development</v>
      </c>
      <c r="L2549" s="5">
        <f>ohrm_timesheet_item[[#This Row],[duration]]/60/60</f>
        <v>9</v>
      </c>
    </row>
    <row r="2550" spans="1:12" x14ac:dyDescent="0.3">
      <c r="A2550">
        <v>521</v>
      </c>
      <c r="C2550">
        <v>2602</v>
      </c>
      <c r="D2550" s="1">
        <v>45119</v>
      </c>
      <c r="E2550">
        <v>32400</v>
      </c>
      <c r="F2550">
        <v>6</v>
      </c>
      <c r="G2550">
        <v>100001</v>
      </c>
      <c r="H2550">
        <v>54</v>
      </c>
      <c r="I2550" t="str">
        <f>_xlfn.XLOOKUP(ohrm_timesheet_item[[#This Row],[employee_id]],hs_hr_employee[emp_number],hs_hr_employee[Employee Name],"NF",0,1)</f>
        <v>Dinesh Agrawal</v>
      </c>
      <c r="J2550" t="str">
        <f>_xlfn.XLOOKUP(ohrm_timesheet_item[[#This Row],[project_id]],ohrm_project[project_id],ohrm_project[name],"NF",0,1)</f>
        <v>C210701-P2 [AMERICANA-Phase2]</v>
      </c>
      <c r="K2550" t="str">
        <f>_xlfn.XLOOKUP(ohrm_timesheet_item[[#This Row],[activity_id]],ohrm_project_activity[activity_id],ohrm_project_activity[name],"NF",0,1)</f>
        <v>Development</v>
      </c>
      <c r="L2550" s="5">
        <f>ohrm_timesheet_item[[#This Row],[duration]]/60/60</f>
        <v>9</v>
      </c>
    </row>
    <row r="2551" spans="1:12" x14ac:dyDescent="0.3">
      <c r="A2551">
        <v>521</v>
      </c>
      <c r="C2551">
        <v>2603</v>
      </c>
      <c r="D2551" s="1">
        <v>45120</v>
      </c>
      <c r="E2551">
        <v>32400</v>
      </c>
      <c r="F2551">
        <v>6</v>
      </c>
      <c r="G2551">
        <v>100001</v>
      </c>
      <c r="H2551">
        <v>54</v>
      </c>
      <c r="I2551" t="str">
        <f>_xlfn.XLOOKUP(ohrm_timesheet_item[[#This Row],[employee_id]],hs_hr_employee[emp_number],hs_hr_employee[Employee Name],"NF",0,1)</f>
        <v>Dinesh Agrawal</v>
      </c>
      <c r="J2551" t="str">
        <f>_xlfn.XLOOKUP(ohrm_timesheet_item[[#This Row],[project_id]],ohrm_project[project_id],ohrm_project[name],"NF",0,1)</f>
        <v>C210701-P2 [AMERICANA-Phase2]</v>
      </c>
      <c r="K2551" t="str">
        <f>_xlfn.XLOOKUP(ohrm_timesheet_item[[#This Row],[activity_id]],ohrm_project_activity[activity_id],ohrm_project_activity[name],"NF",0,1)</f>
        <v>Development</v>
      </c>
      <c r="L2551" s="5">
        <f>ohrm_timesheet_item[[#This Row],[duration]]/60/60</f>
        <v>9</v>
      </c>
    </row>
    <row r="2552" spans="1:12" x14ac:dyDescent="0.3">
      <c r="A2552">
        <v>521</v>
      </c>
      <c r="C2552">
        <v>2604</v>
      </c>
      <c r="D2552" s="1">
        <v>45121</v>
      </c>
      <c r="E2552">
        <v>32400</v>
      </c>
      <c r="F2552">
        <v>6</v>
      </c>
      <c r="G2552">
        <v>100001</v>
      </c>
      <c r="H2552">
        <v>54</v>
      </c>
      <c r="I2552" t="str">
        <f>_xlfn.XLOOKUP(ohrm_timesheet_item[[#This Row],[employee_id]],hs_hr_employee[emp_number],hs_hr_employee[Employee Name],"NF",0,1)</f>
        <v>Dinesh Agrawal</v>
      </c>
      <c r="J2552" t="str">
        <f>_xlfn.XLOOKUP(ohrm_timesheet_item[[#This Row],[project_id]],ohrm_project[project_id],ohrm_project[name],"NF",0,1)</f>
        <v>C210701-P2 [AMERICANA-Phase2]</v>
      </c>
      <c r="K2552" t="str">
        <f>_xlfn.XLOOKUP(ohrm_timesheet_item[[#This Row],[activity_id]],ohrm_project_activity[activity_id],ohrm_project_activity[name],"NF",0,1)</f>
        <v>Development</v>
      </c>
      <c r="L2552" s="5">
        <f>ohrm_timesheet_item[[#This Row],[duration]]/60/60</f>
        <v>9</v>
      </c>
    </row>
    <row r="2553" spans="1:12" x14ac:dyDescent="0.3">
      <c r="A2553">
        <v>493</v>
      </c>
      <c r="C2553">
        <v>2605</v>
      </c>
      <c r="D2553" s="1">
        <v>45110</v>
      </c>
      <c r="E2553">
        <v>32400</v>
      </c>
      <c r="F2553">
        <v>6</v>
      </c>
      <c r="G2553">
        <v>16</v>
      </c>
      <c r="H2553">
        <v>52</v>
      </c>
      <c r="I2553" t="str">
        <f>_xlfn.XLOOKUP(ohrm_timesheet_item[[#This Row],[employee_id]],hs_hr_employee[emp_number],hs_hr_employee[Employee Name],"NF",0,1)</f>
        <v>Neha Chaudhary</v>
      </c>
      <c r="J2553" t="str">
        <f>_xlfn.XLOOKUP(ohrm_timesheet_item[[#This Row],[project_id]],ohrm_project[project_id],ohrm_project[name],"NF",0,1)</f>
        <v>C210701-P2 [AMERICANA-Phase2]</v>
      </c>
      <c r="K2553" t="str">
        <f>_xlfn.XLOOKUP(ohrm_timesheet_item[[#This Row],[activity_id]],ohrm_project_activity[activity_id],ohrm_project_activity[name],"NF",0,1)</f>
        <v>Customer Meeting</v>
      </c>
      <c r="L2553" s="5">
        <f>ohrm_timesheet_item[[#This Row],[duration]]/60/60</f>
        <v>9</v>
      </c>
    </row>
    <row r="2554" spans="1:12" x14ac:dyDescent="0.3">
      <c r="A2554">
        <v>493</v>
      </c>
      <c r="C2554">
        <v>2606</v>
      </c>
      <c r="D2554" s="1">
        <v>45111</v>
      </c>
      <c r="E2554">
        <v>32400</v>
      </c>
      <c r="F2554">
        <v>6</v>
      </c>
      <c r="G2554">
        <v>16</v>
      </c>
      <c r="H2554">
        <v>52</v>
      </c>
      <c r="I2554" t="str">
        <f>_xlfn.XLOOKUP(ohrm_timesheet_item[[#This Row],[employee_id]],hs_hr_employee[emp_number],hs_hr_employee[Employee Name],"NF",0,1)</f>
        <v>Neha Chaudhary</v>
      </c>
      <c r="J2554" t="str">
        <f>_xlfn.XLOOKUP(ohrm_timesheet_item[[#This Row],[project_id]],ohrm_project[project_id],ohrm_project[name],"NF",0,1)</f>
        <v>C210701-P2 [AMERICANA-Phase2]</v>
      </c>
      <c r="K2554" t="str">
        <f>_xlfn.XLOOKUP(ohrm_timesheet_item[[#This Row],[activity_id]],ohrm_project_activity[activity_id],ohrm_project_activity[name],"NF",0,1)</f>
        <v>Customer Meeting</v>
      </c>
      <c r="L2554" s="5">
        <f>ohrm_timesheet_item[[#This Row],[duration]]/60/60</f>
        <v>9</v>
      </c>
    </row>
    <row r="2555" spans="1:12" x14ac:dyDescent="0.3">
      <c r="A2555">
        <v>493</v>
      </c>
      <c r="C2555">
        <v>2607</v>
      </c>
      <c r="D2555" s="1">
        <v>45112</v>
      </c>
      <c r="E2555">
        <v>32400</v>
      </c>
      <c r="F2555">
        <v>6</v>
      </c>
      <c r="G2555">
        <v>16</v>
      </c>
      <c r="H2555">
        <v>52</v>
      </c>
      <c r="I2555" t="str">
        <f>_xlfn.XLOOKUP(ohrm_timesheet_item[[#This Row],[employee_id]],hs_hr_employee[emp_number],hs_hr_employee[Employee Name],"NF",0,1)</f>
        <v>Neha Chaudhary</v>
      </c>
      <c r="J2555" t="str">
        <f>_xlfn.XLOOKUP(ohrm_timesheet_item[[#This Row],[project_id]],ohrm_project[project_id],ohrm_project[name],"NF",0,1)</f>
        <v>C210701-P2 [AMERICANA-Phase2]</v>
      </c>
      <c r="K2555" t="str">
        <f>_xlfn.XLOOKUP(ohrm_timesheet_item[[#This Row],[activity_id]],ohrm_project_activity[activity_id],ohrm_project_activity[name],"NF",0,1)</f>
        <v>Customer Meeting</v>
      </c>
      <c r="L2555" s="5">
        <f>ohrm_timesheet_item[[#This Row],[duration]]/60/60</f>
        <v>9</v>
      </c>
    </row>
    <row r="2556" spans="1:12" x14ac:dyDescent="0.3">
      <c r="A2556">
        <v>493</v>
      </c>
      <c r="C2556">
        <v>2608</v>
      </c>
      <c r="D2556" s="1">
        <v>45113</v>
      </c>
      <c r="E2556">
        <v>32400</v>
      </c>
      <c r="F2556">
        <v>6</v>
      </c>
      <c r="G2556">
        <v>16</v>
      </c>
      <c r="H2556">
        <v>52</v>
      </c>
      <c r="I2556" t="str">
        <f>_xlfn.XLOOKUP(ohrm_timesheet_item[[#This Row],[employee_id]],hs_hr_employee[emp_number],hs_hr_employee[Employee Name],"NF",0,1)</f>
        <v>Neha Chaudhary</v>
      </c>
      <c r="J2556" t="str">
        <f>_xlfn.XLOOKUP(ohrm_timesheet_item[[#This Row],[project_id]],ohrm_project[project_id],ohrm_project[name],"NF",0,1)</f>
        <v>C210701-P2 [AMERICANA-Phase2]</v>
      </c>
      <c r="K2556" t="str">
        <f>_xlfn.XLOOKUP(ohrm_timesheet_item[[#This Row],[activity_id]],ohrm_project_activity[activity_id],ohrm_project_activity[name],"NF",0,1)</f>
        <v>Customer Meeting</v>
      </c>
      <c r="L2556" s="5">
        <f>ohrm_timesheet_item[[#This Row],[duration]]/60/60</f>
        <v>9</v>
      </c>
    </row>
    <row r="2557" spans="1:12" x14ac:dyDescent="0.3">
      <c r="A2557">
        <v>493</v>
      </c>
      <c r="C2557">
        <v>2609</v>
      </c>
      <c r="D2557" s="1">
        <v>45114</v>
      </c>
      <c r="E2557">
        <v>32400</v>
      </c>
      <c r="F2557">
        <v>6</v>
      </c>
      <c r="G2557">
        <v>16</v>
      </c>
      <c r="H2557">
        <v>52</v>
      </c>
      <c r="I2557" t="str">
        <f>_xlfn.XLOOKUP(ohrm_timesheet_item[[#This Row],[employee_id]],hs_hr_employee[emp_number],hs_hr_employee[Employee Name],"NF",0,1)</f>
        <v>Neha Chaudhary</v>
      </c>
      <c r="J2557" t="str">
        <f>_xlfn.XLOOKUP(ohrm_timesheet_item[[#This Row],[project_id]],ohrm_project[project_id],ohrm_project[name],"NF",0,1)</f>
        <v>C210701-P2 [AMERICANA-Phase2]</v>
      </c>
      <c r="K2557" t="str">
        <f>_xlfn.XLOOKUP(ohrm_timesheet_item[[#This Row],[activity_id]],ohrm_project_activity[activity_id],ohrm_project_activity[name],"NF",0,1)</f>
        <v>Customer Meeting</v>
      </c>
      <c r="L2557" s="5">
        <f>ohrm_timesheet_item[[#This Row],[duration]]/60/60</f>
        <v>9</v>
      </c>
    </row>
    <row r="2558" spans="1:12" x14ac:dyDescent="0.3">
      <c r="A2558">
        <v>522</v>
      </c>
      <c r="C2558">
        <v>2610</v>
      </c>
      <c r="D2558" s="1">
        <v>45124</v>
      </c>
      <c r="E2558">
        <v>32400</v>
      </c>
      <c r="F2558">
        <v>6</v>
      </c>
      <c r="G2558">
        <v>100001</v>
      </c>
      <c r="H2558">
        <v>54</v>
      </c>
      <c r="I2558" t="str">
        <f>_xlfn.XLOOKUP(ohrm_timesheet_item[[#This Row],[employee_id]],hs_hr_employee[emp_number],hs_hr_employee[Employee Name],"NF",0,1)</f>
        <v>Dinesh Agrawal</v>
      </c>
      <c r="J2558" t="str">
        <f>_xlfn.XLOOKUP(ohrm_timesheet_item[[#This Row],[project_id]],ohrm_project[project_id],ohrm_project[name],"NF",0,1)</f>
        <v>C210701-P2 [AMERICANA-Phase2]</v>
      </c>
      <c r="K2558" t="str">
        <f>_xlfn.XLOOKUP(ohrm_timesheet_item[[#This Row],[activity_id]],ohrm_project_activity[activity_id],ohrm_project_activity[name],"NF",0,1)</f>
        <v>Development</v>
      </c>
      <c r="L2558" s="5">
        <f>ohrm_timesheet_item[[#This Row],[duration]]/60/60</f>
        <v>9</v>
      </c>
    </row>
    <row r="2559" spans="1:12" x14ac:dyDescent="0.3">
      <c r="A2559">
        <v>522</v>
      </c>
      <c r="C2559">
        <v>2611</v>
      </c>
      <c r="D2559" s="1">
        <v>45125</v>
      </c>
      <c r="E2559">
        <v>32400</v>
      </c>
      <c r="F2559">
        <v>6</v>
      </c>
      <c r="G2559">
        <v>100001</v>
      </c>
      <c r="H2559">
        <v>54</v>
      </c>
      <c r="I2559" t="str">
        <f>_xlfn.XLOOKUP(ohrm_timesheet_item[[#This Row],[employee_id]],hs_hr_employee[emp_number],hs_hr_employee[Employee Name],"NF",0,1)</f>
        <v>Dinesh Agrawal</v>
      </c>
      <c r="J2559" t="str">
        <f>_xlfn.XLOOKUP(ohrm_timesheet_item[[#This Row],[project_id]],ohrm_project[project_id],ohrm_project[name],"NF",0,1)</f>
        <v>C210701-P2 [AMERICANA-Phase2]</v>
      </c>
      <c r="K2559" t="str">
        <f>_xlfn.XLOOKUP(ohrm_timesheet_item[[#This Row],[activity_id]],ohrm_project_activity[activity_id],ohrm_project_activity[name],"NF",0,1)</f>
        <v>Development</v>
      </c>
      <c r="L2559" s="5">
        <f>ohrm_timesheet_item[[#This Row],[duration]]/60/60</f>
        <v>9</v>
      </c>
    </row>
    <row r="2560" spans="1:12" x14ac:dyDescent="0.3">
      <c r="A2560">
        <v>522</v>
      </c>
      <c r="C2560">
        <v>2612</v>
      </c>
      <c r="D2560" s="1">
        <v>45126</v>
      </c>
      <c r="E2560">
        <v>32400</v>
      </c>
      <c r="F2560">
        <v>6</v>
      </c>
      <c r="G2560">
        <v>100001</v>
      </c>
      <c r="H2560">
        <v>54</v>
      </c>
      <c r="I2560" t="str">
        <f>_xlfn.XLOOKUP(ohrm_timesheet_item[[#This Row],[employee_id]],hs_hr_employee[emp_number],hs_hr_employee[Employee Name],"NF",0,1)</f>
        <v>Dinesh Agrawal</v>
      </c>
      <c r="J2560" t="str">
        <f>_xlfn.XLOOKUP(ohrm_timesheet_item[[#This Row],[project_id]],ohrm_project[project_id],ohrm_project[name],"NF",0,1)</f>
        <v>C210701-P2 [AMERICANA-Phase2]</v>
      </c>
      <c r="K2560" t="str">
        <f>_xlfn.XLOOKUP(ohrm_timesheet_item[[#This Row],[activity_id]],ohrm_project_activity[activity_id],ohrm_project_activity[name],"NF",0,1)</f>
        <v>Development</v>
      </c>
      <c r="L2560" s="5">
        <f>ohrm_timesheet_item[[#This Row],[duration]]/60/60</f>
        <v>9</v>
      </c>
    </row>
    <row r="2561" spans="1:12" x14ac:dyDescent="0.3">
      <c r="A2561">
        <v>522</v>
      </c>
      <c r="C2561">
        <v>2613</v>
      </c>
      <c r="D2561" s="1">
        <v>45127</v>
      </c>
      <c r="E2561">
        <v>32400</v>
      </c>
      <c r="F2561">
        <v>6</v>
      </c>
      <c r="G2561">
        <v>100001</v>
      </c>
      <c r="H2561">
        <v>54</v>
      </c>
      <c r="I2561" t="str">
        <f>_xlfn.XLOOKUP(ohrm_timesheet_item[[#This Row],[employee_id]],hs_hr_employee[emp_number],hs_hr_employee[Employee Name],"NF",0,1)</f>
        <v>Dinesh Agrawal</v>
      </c>
      <c r="J2561" t="str">
        <f>_xlfn.XLOOKUP(ohrm_timesheet_item[[#This Row],[project_id]],ohrm_project[project_id],ohrm_project[name],"NF",0,1)</f>
        <v>C210701-P2 [AMERICANA-Phase2]</v>
      </c>
      <c r="K2561" t="str">
        <f>_xlfn.XLOOKUP(ohrm_timesheet_item[[#This Row],[activity_id]],ohrm_project_activity[activity_id],ohrm_project_activity[name],"NF",0,1)</f>
        <v>Development</v>
      </c>
      <c r="L2561" s="5">
        <f>ohrm_timesheet_item[[#This Row],[duration]]/60/60</f>
        <v>9</v>
      </c>
    </row>
    <row r="2562" spans="1:12" x14ac:dyDescent="0.3">
      <c r="A2562">
        <v>522</v>
      </c>
      <c r="C2562">
        <v>2614</v>
      </c>
      <c r="D2562" s="1">
        <v>45128</v>
      </c>
      <c r="E2562">
        <v>32400</v>
      </c>
      <c r="F2562">
        <v>6</v>
      </c>
      <c r="G2562">
        <v>100001</v>
      </c>
      <c r="H2562">
        <v>54</v>
      </c>
      <c r="I2562" t="str">
        <f>_xlfn.XLOOKUP(ohrm_timesheet_item[[#This Row],[employee_id]],hs_hr_employee[emp_number],hs_hr_employee[Employee Name],"NF",0,1)</f>
        <v>Dinesh Agrawal</v>
      </c>
      <c r="J2562" t="str">
        <f>_xlfn.XLOOKUP(ohrm_timesheet_item[[#This Row],[project_id]],ohrm_project[project_id],ohrm_project[name],"NF",0,1)</f>
        <v>C210701-P2 [AMERICANA-Phase2]</v>
      </c>
      <c r="K2562" t="str">
        <f>_xlfn.XLOOKUP(ohrm_timesheet_item[[#This Row],[activity_id]],ohrm_project_activity[activity_id],ohrm_project_activity[name],"NF",0,1)</f>
        <v>Development</v>
      </c>
      <c r="L2562" s="5">
        <f>ohrm_timesheet_item[[#This Row],[duration]]/60/60</f>
        <v>9</v>
      </c>
    </row>
    <row r="2563" spans="1:12" x14ac:dyDescent="0.3">
      <c r="A2563">
        <v>508</v>
      </c>
      <c r="C2563">
        <v>2615</v>
      </c>
      <c r="D2563" s="1">
        <v>45131</v>
      </c>
      <c r="E2563">
        <v>32400</v>
      </c>
      <c r="F2563">
        <v>6</v>
      </c>
      <c r="G2563">
        <v>100001</v>
      </c>
      <c r="H2563">
        <v>54</v>
      </c>
      <c r="I2563" t="str">
        <f>_xlfn.XLOOKUP(ohrm_timesheet_item[[#This Row],[employee_id]],hs_hr_employee[emp_number],hs_hr_employee[Employee Name],"NF",0,1)</f>
        <v>Dinesh Agrawal</v>
      </c>
      <c r="J2563" t="str">
        <f>_xlfn.XLOOKUP(ohrm_timesheet_item[[#This Row],[project_id]],ohrm_project[project_id],ohrm_project[name],"NF",0,1)</f>
        <v>C210701-P2 [AMERICANA-Phase2]</v>
      </c>
      <c r="K2563" t="str">
        <f>_xlfn.XLOOKUP(ohrm_timesheet_item[[#This Row],[activity_id]],ohrm_project_activity[activity_id],ohrm_project_activity[name],"NF",0,1)</f>
        <v>Development</v>
      </c>
      <c r="L2563" s="5">
        <f>ohrm_timesheet_item[[#This Row],[duration]]/60/60</f>
        <v>9</v>
      </c>
    </row>
    <row r="2564" spans="1:12" x14ac:dyDescent="0.3">
      <c r="A2564">
        <v>508</v>
      </c>
      <c r="C2564">
        <v>2616</v>
      </c>
      <c r="D2564" s="1">
        <v>45132</v>
      </c>
      <c r="E2564">
        <v>32400</v>
      </c>
      <c r="F2564">
        <v>6</v>
      </c>
      <c r="G2564">
        <v>100001</v>
      </c>
      <c r="H2564">
        <v>54</v>
      </c>
      <c r="I2564" t="str">
        <f>_xlfn.XLOOKUP(ohrm_timesheet_item[[#This Row],[employee_id]],hs_hr_employee[emp_number],hs_hr_employee[Employee Name],"NF",0,1)</f>
        <v>Dinesh Agrawal</v>
      </c>
      <c r="J2564" t="str">
        <f>_xlfn.XLOOKUP(ohrm_timesheet_item[[#This Row],[project_id]],ohrm_project[project_id],ohrm_project[name],"NF",0,1)</f>
        <v>C210701-P2 [AMERICANA-Phase2]</v>
      </c>
      <c r="K2564" t="str">
        <f>_xlfn.XLOOKUP(ohrm_timesheet_item[[#This Row],[activity_id]],ohrm_project_activity[activity_id],ohrm_project_activity[name],"NF",0,1)</f>
        <v>Development</v>
      </c>
      <c r="L2564" s="5">
        <f>ohrm_timesheet_item[[#This Row],[duration]]/60/60</f>
        <v>9</v>
      </c>
    </row>
    <row r="2565" spans="1:12" x14ac:dyDescent="0.3">
      <c r="A2565">
        <v>508</v>
      </c>
      <c r="C2565">
        <v>2617</v>
      </c>
      <c r="D2565" s="1">
        <v>45133</v>
      </c>
      <c r="E2565">
        <v>32400</v>
      </c>
      <c r="F2565">
        <v>6</v>
      </c>
      <c r="G2565">
        <v>100001</v>
      </c>
      <c r="H2565">
        <v>54</v>
      </c>
      <c r="I2565" t="str">
        <f>_xlfn.XLOOKUP(ohrm_timesheet_item[[#This Row],[employee_id]],hs_hr_employee[emp_number],hs_hr_employee[Employee Name],"NF",0,1)</f>
        <v>Dinesh Agrawal</v>
      </c>
      <c r="J2565" t="str">
        <f>_xlfn.XLOOKUP(ohrm_timesheet_item[[#This Row],[project_id]],ohrm_project[project_id],ohrm_project[name],"NF",0,1)</f>
        <v>C210701-P2 [AMERICANA-Phase2]</v>
      </c>
      <c r="K2565" t="str">
        <f>_xlfn.XLOOKUP(ohrm_timesheet_item[[#This Row],[activity_id]],ohrm_project_activity[activity_id],ohrm_project_activity[name],"NF",0,1)</f>
        <v>Development</v>
      </c>
      <c r="L2565" s="5">
        <f>ohrm_timesheet_item[[#This Row],[duration]]/60/60</f>
        <v>9</v>
      </c>
    </row>
    <row r="2566" spans="1:12" x14ac:dyDescent="0.3">
      <c r="A2566">
        <v>508</v>
      </c>
      <c r="C2566">
        <v>2618</v>
      </c>
      <c r="D2566" s="1">
        <v>45134</v>
      </c>
      <c r="E2566">
        <v>32400</v>
      </c>
      <c r="F2566">
        <v>6</v>
      </c>
      <c r="G2566">
        <v>100001</v>
      </c>
      <c r="H2566">
        <v>54</v>
      </c>
      <c r="I2566" t="str">
        <f>_xlfn.XLOOKUP(ohrm_timesheet_item[[#This Row],[employee_id]],hs_hr_employee[emp_number],hs_hr_employee[Employee Name],"NF",0,1)</f>
        <v>Dinesh Agrawal</v>
      </c>
      <c r="J2566" t="str">
        <f>_xlfn.XLOOKUP(ohrm_timesheet_item[[#This Row],[project_id]],ohrm_project[project_id],ohrm_project[name],"NF",0,1)</f>
        <v>C210701-P2 [AMERICANA-Phase2]</v>
      </c>
      <c r="K2566" t="str">
        <f>_xlfn.XLOOKUP(ohrm_timesheet_item[[#This Row],[activity_id]],ohrm_project_activity[activity_id],ohrm_project_activity[name],"NF",0,1)</f>
        <v>Development</v>
      </c>
      <c r="L2566" s="5">
        <f>ohrm_timesheet_item[[#This Row],[duration]]/60/60</f>
        <v>9</v>
      </c>
    </row>
    <row r="2567" spans="1:12" x14ac:dyDescent="0.3">
      <c r="A2567">
        <v>508</v>
      </c>
      <c r="C2567">
        <v>2619</v>
      </c>
      <c r="D2567" s="1">
        <v>45135</v>
      </c>
      <c r="E2567">
        <v>32400</v>
      </c>
      <c r="F2567">
        <v>6</v>
      </c>
      <c r="G2567">
        <v>100001</v>
      </c>
      <c r="H2567">
        <v>54</v>
      </c>
      <c r="I2567" t="str">
        <f>_xlfn.XLOOKUP(ohrm_timesheet_item[[#This Row],[employee_id]],hs_hr_employee[emp_number],hs_hr_employee[Employee Name],"NF",0,1)</f>
        <v>Dinesh Agrawal</v>
      </c>
      <c r="J2567" t="str">
        <f>_xlfn.XLOOKUP(ohrm_timesheet_item[[#This Row],[project_id]],ohrm_project[project_id],ohrm_project[name],"NF",0,1)</f>
        <v>C210701-P2 [AMERICANA-Phase2]</v>
      </c>
      <c r="K2567" t="str">
        <f>_xlfn.XLOOKUP(ohrm_timesheet_item[[#This Row],[activity_id]],ohrm_project_activity[activity_id],ohrm_project_activity[name],"NF",0,1)</f>
        <v>Development</v>
      </c>
      <c r="L2567" s="5">
        <f>ohrm_timesheet_item[[#This Row],[duration]]/60/60</f>
        <v>9</v>
      </c>
    </row>
    <row r="2568" spans="1:12" x14ac:dyDescent="0.3">
      <c r="A2568">
        <v>523</v>
      </c>
      <c r="C2568">
        <v>2620</v>
      </c>
      <c r="D2568" s="1">
        <v>45117</v>
      </c>
      <c r="E2568">
        <v>32400</v>
      </c>
      <c r="F2568">
        <v>6</v>
      </c>
      <c r="G2568">
        <v>16</v>
      </c>
      <c r="H2568">
        <v>52</v>
      </c>
      <c r="I2568" t="str">
        <f>_xlfn.XLOOKUP(ohrm_timesheet_item[[#This Row],[employee_id]],hs_hr_employee[emp_number],hs_hr_employee[Employee Name],"NF",0,1)</f>
        <v>Neha Chaudhary</v>
      </c>
      <c r="J2568" t="str">
        <f>_xlfn.XLOOKUP(ohrm_timesheet_item[[#This Row],[project_id]],ohrm_project[project_id],ohrm_project[name],"NF",0,1)</f>
        <v>C210701-P2 [AMERICANA-Phase2]</v>
      </c>
      <c r="K2568" t="str">
        <f>_xlfn.XLOOKUP(ohrm_timesheet_item[[#This Row],[activity_id]],ohrm_project_activity[activity_id],ohrm_project_activity[name],"NF",0,1)</f>
        <v>Customer Meeting</v>
      </c>
      <c r="L2568" s="5">
        <f>ohrm_timesheet_item[[#This Row],[duration]]/60/60</f>
        <v>9</v>
      </c>
    </row>
    <row r="2569" spans="1:12" x14ac:dyDescent="0.3">
      <c r="A2569">
        <v>523</v>
      </c>
      <c r="C2569">
        <v>2621</v>
      </c>
      <c r="D2569" s="1">
        <v>45118</v>
      </c>
      <c r="E2569">
        <v>32400</v>
      </c>
      <c r="F2569">
        <v>6</v>
      </c>
      <c r="G2569">
        <v>16</v>
      </c>
      <c r="H2569">
        <v>52</v>
      </c>
      <c r="I2569" t="str">
        <f>_xlfn.XLOOKUP(ohrm_timesheet_item[[#This Row],[employee_id]],hs_hr_employee[emp_number],hs_hr_employee[Employee Name],"NF",0,1)</f>
        <v>Neha Chaudhary</v>
      </c>
      <c r="J2569" t="str">
        <f>_xlfn.XLOOKUP(ohrm_timesheet_item[[#This Row],[project_id]],ohrm_project[project_id],ohrm_project[name],"NF",0,1)</f>
        <v>C210701-P2 [AMERICANA-Phase2]</v>
      </c>
      <c r="K2569" t="str">
        <f>_xlfn.XLOOKUP(ohrm_timesheet_item[[#This Row],[activity_id]],ohrm_project_activity[activity_id],ohrm_project_activity[name],"NF",0,1)</f>
        <v>Customer Meeting</v>
      </c>
      <c r="L2569" s="5">
        <f>ohrm_timesheet_item[[#This Row],[duration]]/60/60</f>
        <v>9</v>
      </c>
    </row>
    <row r="2570" spans="1:12" x14ac:dyDescent="0.3">
      <c r="A2570">
        <v>523</v>
      </c>
      <c r="C2570">
        <v>2622</v>
      </c>
      <c r="D2570" s="1">
        <v>45119</v>
      </c>
      <c r="E2570">
        <v>32400</v>
      </c>
      <c r="F2570">
        <v>6</v>
      </c>
      <c r="G2570">
        <v>16</v>
      </c>
      <c r="H2570">
        <v>52</v>
      </c>
      <c r="I2570" t="str">
        <f>_xlfn.XLOOKUP(ohrm_timesheet_item[[#This Row],[employee_id]],hs_hr_employee[emp_number],hs_hr_employee[Employee Name],"NF",0,1)</f>
        <v>Neha Chaudhary</v>
      </c>
      <c r="J2570" t="str">
        <f>_xlfn.XLOOKUP(ohrm_timesheet_item[[#This Row],[project_id]],ohrm_project[project_id],ohrm_project[name],"NF",0,1)</f>
        <v>C210701-P2 [AMERICANA-Phase2]</v>
      </c>
      <c r="K2570" t="str">
        <f>_xlfn.XLOOKUP(ohrm_timesheet_item[[#This Row],[activity_id]],ohrm_project_activity[activity_id],ohrm_project_activity[name],"NF",0,1)</f>
        <v>Customer Meeting</v>
      </c>
      <c r="L2570" s="5">
        <f>ohrm_timesheet_item[[#This Row],[duration]]/60/60</f>
        <v>9</v>
      </c>
    </row>
    <row r="2571" spans="1:12" x14ac:dyDescent="0.3">
      <c r="A2571">
        <v>523</v>
      </c>
      <c r="C2571">
        <v>2623</v>
      </c>
      <c r="D2571" s="1">
        <v>45120</v>
      </c>
      <c r="E2571">
        <v>32400</v>
      </c>
      <c r="F2571">
        <v>6</v>
      </c>
      <c r="G2571">
        <v>16</v>
      </c>
      <c r="H2571">
        <v>52</v>
      </c>
      <c r="I2571" t="str">
        <f>_xlfn.XLOOKUP(ohrm_timesheet_item[[#This Row],[employee_id]],hs_hr_employee[emp_number],hs_hr_employee[Employee Name],"NF",0,1)</f>
        <v>Neha Chaudhary</v>
      </c>
      <c r="J2571" t="str">
        <f>_xlfn.XLOOKUP(ohrm_timesheet_item[[#This Row],[project_id]],ohrm_project[project_id],ohrm_project[name],"NF",0,1)</f>
        <v>C210701-P2 [AMERICANA-Phase2]</v>
      </c>
      <c r="K2571" t="str">
        <f>_xlfn.XLOOKUP(ohrm_timesheet_item[[#This Row],[activity_id]],ohrm_project_activity[activity_id],ohrm_project_activity[name],"NF",0,1)</f>
        <v>Customer Meeting</v>
      </c>
      <c r="L2571" s="5">
        <f>ohrm_timesheet_item[[#This Row],[duration]]/60/60</f>
        <v>9</v>
      </c>
    </row>
    <row r="2572" spans="1:12" x14ac:dyDescent="0.3">
      <c r="A2572">
        <v>523</v>
      </c>
      <c r="C2572">
        <v>2624</v>
      </c>
      <c r="D2572" s="1">
        <v>45121</v>
      </c>
      <c r="E2572">
        <v>32400</v>
      </c>
      <c r="F2572">
        <v>6</v>
      </c>
      <c r="G2572">
        <v>16</v>
      </c>
      <c r="H2572">
        <v>52</v>
      </c>
      <c r="I2572" t="str">
        <f>_xlfn.XLOOKUP(ohrm_timesheet_item[[#This Row],[employee_id]],hs_hr_employee[emp_number],hs_hr_employee[Employee Name],"NF",0,1)</f>
        <v>Neha Chaudhary</v>
      </c>
      <c r="J2572" t="str">
        <f>_xlfn.XLOOKUP(ohrm_timesheet_item[[#This Row],[project_id]],ohrm_project[project_id],ohrm_project[name],"NF",0,1)</f>
        <v>C210701-P2 [AMERICANA-Phase2]</v>
      </c>
      <c r="K2572" t="str">
        <f>_xlfn.XLOOKUP(ohrm_timesheet_item[[#This Row],[activity_id]],ohrm_project_activity[activity_id],ohrm_project_activity[name],"NF",0,1)</f>
        <v>Customer Meeting</v>
      </c>
      <c r="L2572" s="5">
        <f>ohrm_timesheet_item[[#This Row],[duration]]/60/60</f>
        <v>9</v>
      </c>
    </row>
    <row r="2573" spans="1:12" x14ac:dyDescent="0.3">
      <c r="A2573">
        <v>515</v>
      </c>
      <c r="C2573">
        <v>2625</v>
      </c>
      <c r="D2573" s="1">
        <v>45138</v>
      </c>
      <c r="E2573">
        <v>32400</v>
      </c>
      <c r="F2573">
        <v>6</v>
      </c>
      <c r="G2573">
        <v>100001</v>
      </c>
      <c r="H2573">
        <v>54</v>
      </c>
      <c r="I2573" t="str">
        <f>_xlfn.XLOOKUP(ohrm_timesheet_item[[#This Row],[employee_id]],hs_hr_employee[emp_number],hs_hr_employee[Employee Name],"NF",0,1)</f>
        <v>Dinesh Agrawal</v>
      </c>
      <c r="J2573" t="str">
        <f>_xlfn.XLOOKUP(ohrm_timesheet_item[[#This Row],[project_id]],ohrm_project[project_id],ohrm_project[name],"NF",0,1)</f>
        <v>C210701-P2 [AMERICANA-Phase2]</v>
      </c>
      <c r="K2573" t="str">
        <f>_xlfn.XLOOKUP(ohrm_timesheet_item[[#This Row],[activity_id]],ohrm_project_activity[activity_id],ohrm_project_activity[name],"NF",0,1)</f>
        <v>Development</v>
      </c>
      <c r="L2573" s="5">
        <f>ohrm_timesheet_item[[#This Row],[duration]]/60/60</f>
        <v>9</v>
      </c>
    </row>
    <row r="2574" spans="1:12" x14ac:dyDescent="0.3">
      <c r="A2574">
        <v>515</v>
      </c>
      <c r="C2574">
        <v>2626</v>
      </c>
      <c r="D2574" s="1">
        <v>45139</v>
      </c>
      <c r="E2574">
        <v>32400</v>
      </c>
      <c r="F2574">
        <v>6</v>
      </c>
      <c r="G2574">
        <v>100001</v>
      </c>
      <c r="H2574">
        <v>54</v>
      </c>
      <c r="I2574" t="str">
        <f>_xlfn.XLOOKUP(ohrm_timesheet_item[[#This Row],[employee_id]],hs_hr_employee[emp_number],hs_hr_employee[Employee Name],"NF",0,1)</f>
        <v>Dinesh Agrawal</v>
      </c>
      <c r="J2574" t="str">
        <f>_xlfn.XLOOKUP(ohrm_timesheet_item[[#This Row],[project_id]],ohrm_project[project_id],ohrm_project[name],"NF",0,1)</f>
        <v>C210701-P2 [AMERICANA-Phase2]</v>
      </c>
      <c r="K2574" t="str">
        <f>_xlfn.XLOOKUP(ohrm_timesheet_item[[#This Row],[activity_id]],ohrm_project_activity[activity_id],ohrm_project_activity[name],"NF",0,1)</f>
        <v>Development</v>
      </c>
      <c r="L2574" s="5">
        <f>ohrm_timesheet_item[[#This Row],[duration]]/60/60</f>
        <v>9</v>
      </c>
    </row>
    <row r="2575" spans="1:12" x14ac:dyDescent="0.3">
      <c r="A2575">
        <v>515</v>
      </c>
      <c r="C2575">
        <v>2627</v>
      </c>
      <c r="D2575" s="1">
        <v>45140</v>
      </c>
      <c r="E2575">
        <v>32400</v>
      </c>
      <c r="F2575">
        <v>6</v>
      </c>
      <c r="G2575">
        <v>100001</v>
      </c>
      <c r="H2575">
        <v>54</v>
      </c>
      <c r="I2575" t="str">
        <f>_xlfn.XLOOKUP(ohrm_timesheet_item[[#This Row],[employee_id]],hs_hr_employee[emp_number],hs_hr_employee[Employee Name],"NF",0,1)</f>
        <v>Dinesh Agrawal</v>
      </c>
      <c r="J2575" t="str">
        <f>_xlfn.XLOOKUP(ohrm_timesheet_item[[#This Row],[project_id]],ohrm_project[project_id],ohrm_project[name],"NF",0,1)</f>
        <v>C210701-P2 [AMERICANA-Phase2]</v>
      </c>
      <c r="K2575" t="str">
        <f>_xlfn.XLOOKUP(ohrm_timesheet_item[[#This Row],[activity_id]],ohrm_project_activity[activity_id],ohrm_project_activity[name],"NF",0,1)</f>
        <v>Development</v>
      </c>
      <c r="L2575" s="5">
        <f>ohrm_timesheet_item[[#This Row],[duration]]/60/60</f>
        <v>9</v>
      </c>
    </row>
    <row r="2576" spans="1:12" x14ac:dyDescent="0.3">
      <c r="A2576">
        <v>515</v>
      </c>
      <c r="C2576">
        <v>2628</v>
      </c>
      <c r="D2576" s="1">
        <v>45141</v>
      </c>
      <c r="E2576">
        <v>32400</v>
      </c>
      <c r="F2576">
        <v>6</v>
      </c>
      <c r="G2576">
        <v>100001</v>
      </c>
      <c r="H2576">
        <v>54</v>
      </c>
      <c r="I2576" t="str">
        <f>_xlfn.XLOOKUP(ohrm_timesheet_item[[#This Row],[employee_id]],hs_hr_employee[emp_number],hs_hr_employee[Employee Name],"NF",0,1)</f>
        <v>Dinesh Agrawal</v>
      </c>
      <c r="J2576" t="str">
        <f>_xlfn.XLOOKUP(ohrm_timesheet_item[[#This Row],[project_id]],ohrm_project[project_id],ohrm_project[name],"NF",0,1)</f>
        <v>C210701-P2 [AMERICANA-Phase2]</v>
      </c>
      <c r="K2576" t="str">
        <f>_xlfn.XLOOKUP(ohrm_timesheet_item[[#This Row],[activity_id]],ohrm_project_activity[activity_id],ohrm_project_activity[name],"NF",0,1)</f>
        <v>Development</v>
      </c>
      <c r="L2576" s="5">
        <f>ohrm_timesheet_item[[#This Row],[duration]]/60/60</f>
        <v>9</v>
      </c>
    </row>
    <row r="2577" spans="1:12" x14ac:dyDescent="0.3">
      <c r="A2577">
        <v>515</v>
      </c>
      <c r="C2577">
        <v>2629</v>
      </c>
      <c r="D2577" s="1">
        <v>45142</v>
      </c>
      <c r="E2577">
        <v>32400</v>
      </c>
      <c r="F2577">
        <v>6</v>
      </c>
      <c r="G2577">
        <v>100001</v>
      </c>
      <c r="H2577">
        <v>54</v>
      </c>
      <c r="I2577" t="str">
        <f>_xlfn.XLOOKUP(ohrm_timesheet_item[[#This Row],[employee_id]],hs_hr_employee[emp_number],hs_hr_employee[Employee Name],"NF",0,1)</f>
        <v>Dinesh Agrawal</v>
      </c>
      <c r="J2577" t="str">
        <f>_xlfn.XLOOKUP(ohrm_timesheet_item[[#This Row],[project_id]],ohrm_project[project_id],ohrm_project[name],"NF",0,1)</f>
        <v>C210701-P2 [AMERICANA-Phase2]</v>
      </c>
      <c r="K2577" t="str">
        <f>_xlfn.XLOOKUP(ohrm_timesheet_item[[#This Row],[activity_id]],ohrm_project_activity[activity_id],ohrm_project_activity[name],"NF",0,1)</f>
        <v>Development</v>
      </c>
      <c r="L2577" s="5">
        <f>ohrm_timesheet_item[[#This Row],[duration]]/60/60</f>
        <v>9</v>
      </c>
    </row>
    <row r="2578" spans="1:12" x14ac:dyDescent="0.3">
      <c r="A2578">
        <v>524</v>
      </c>
      <c r="C2578">
        <v>2630</v>
      </c>
      <c r="D2578" s="1">
        <v>45124</v>
      </c>
      <c r="E2578">
        <v>32400</v>
      </c>
      <c r="F2578">
        <v>6</v>
      </c>
      <c r="G2578">
        <v>16</v>
      </c>
      <c r="H2578">
        <v>52</v>
      </c>
      <c r="I2578" t="str">
        <f>_xlfn.XLOOKUP(ohrm_timesheet_item[[#This Row],[employee_id]],hs_hr_employee[emp_number],hs_hr_employee[Employee Name],"NF",0,1)</f>
        <v>Neha Chaudhary</v>
      </c>
      <c r="J2578" t="str">
        <f>_xlfn.XLOOKUP(ohrm_timesheet_item[[#This Row],[project_id]],ohrm_project[project_id],ohrm_project[name],"NF",0,1)</f>
        <v>C210701-P2 [AMERICANA-Phase2]</v>
      </c>
      <c r="K2578" t="str">
        <f>_xlfn.XLOOKUP(ohrm_timesheet_item[[#This Row],[activity_id]],ohrm_project_activity[activity_id],ohrm_project_activity[name],"NF",0,1)</f>
        <v>Customer Meeting</v>
      </c>
      <c r="L2578" s="5">
        <f>ohrm_timesheet_item[[#This Row],[duration]]/60/60</f>
        <v>9</v>
      </c>
    </row>
    <row r="2579" spans="1:12" x14ac:dyDescent="0.3">
      <c r="A2579">
        <v>524</v>
      </c>
      <c r="C2579">
        <v>2631</v>
      </c>
      <c r="D2579" s="1">
        <v>45125</v>
      </c>
      <c r="E2579">
        <v>32400</v>
      </c>
      <c r="F2579">
        <v>6</v>
      </c>
      <c r="G2579">
        <v>16</v>
      </c>
      <c r="H2579">
        <v>52</v>
      </c>
      <c r="I2579" t="str">
        <f>_xlfn.XLOOKUP(ohrm_timesheet_item[[#This Row],[employee_id]],hs_hr_employee[emp_number],hs_hr_employee[Employee Name],"NF",0,1)</f>
        <v>Neha Chaudhary</v>
      </c>
      <c r="J2579" t="str">
        <f>_xlfn.XLOOKUP(ohrm_timesheet_item[[#This Row],[project_id]],ohrm_project[project_id],ohrm_project[name],"NF",0,1)</f>
        <v>C210701-P2 [AMERICANA-Phase2]</v>
      </c>
      <c r="K2579" t="str">
        <f>_xlfn.XLOOKUP(ohrm_timesheet_item[[#This Row],[activity_id]],ohrm_project_activity[activity_id],ohrm_project_activity[name],"NF",0,1)</f>
        <v>Customer Meeting</v>
      </c>
      <c r="L2579" s="5">
        <f>ohrm_timesheet_item[[#This Row],[duration]]/60/60</f>
        <v>9</v>
      </c>
    </row>
    <row r="2580" spans="1:12" x14ac:dyDescent="0.3">
      <c r="A2580">
        <v>524</v>
      </c>
      <c r="C2580">
        <v>2632</v>
      </c>
      <c r="D2580" s="1">
        <v>45126</v>
      </c>
      <c r="E2580">
        <v>32400</v>
      </c>
      <c r="F2580">
        <v>6</v>
      </c>
      <c r="G2580">
        <v>16</v>
      </c>
      <c r="H2580">
        <v>52</v>
      </c>
      <c r="I2580" t="str">
        <f>_xlfn.XLOOKUP(ohrm_timesheet_item[[#This Row],[employee_id]],hs_hr_employee[emp_number],hs_hr_employee[Employee Name],"NF",0,1)</f>
        <v>Neha Chaudhary</v>
      </c>
      <c r="J2580" t="str">
        <f>_xlfn.XLOOKUP(ohrm_timesheet_item[[#This Row],[project_id]],ohrm_project[project_id],ohrm_project[name],"NF",0,1)</f>
        <v>C210701-P2 [AMERICANA-Phase2]</v>
      </c>
      <c r="K2580" t="str">
        <f>_xlfn.XLOOKUP(ohrm_timesheet_item[[#This Row],[activity_id]],ohrm_project_activity[activity_id],ohrm_project_activity[name],"NF",0,1)</f>
        <v>Customer Meeting</v>
      </c>
      <c r="L2580" s="5">
        <f>ohrm_timesheet_item[[#This Row],[duration]]/60/60</f>
        <v>9</v>
      </c>
    </row>
    <row r="2581" spans="1:12" x14ac:dyDescent="0.3">
      <c r="A2581">
        <v>524</v>
      </c>
      <c r="C2581">
        <v>2633</v>
      </c>
      <c r="D2581" s="1">
        <v>45127</v>
      </c>
      <c r="E2581">
        <v>32400</v>
      </c>
      <c r="F2581">
        <v>6</v>
      </c>
      <c r="G2581">
        <v>16</v>
      </c>
      <c r="H2581">
        <v>52</v>
      </c>
      <c r="I2581" t="str">
        <f>_xlfn.XLOOKUP(ohrm_timesheet_item[[#This Row],[employee_id]],hs_hr_employee[emp_number],hs_hr_employee[Employee Name],"NF",0,1)</f>
        <v>Neha Chaudhary</v>
      </c>
      <c r="J2581" t="str">
        <f>_xlfn.XLOOKUP(ohrm_timesheet_item[[#This Row],[project_id]],ohrm_project[project_id],ohrm_project[name],"NF",0,1)</f>
        <v>C210701-P2 [AMERICANA-Phase2]</v>
      </c>
      <c r="K2581" t="str">
        <f>_xlfn.XLOOKUP(ohrm_timesheet_item[[#This Row],[activity_id]],ohrm_project_activity[activity_id],ohrm_project_activity[name],"NF",0,1)</f>
        <v>Customer Meeting</v>
      </c>
      <c r="L2581" s="5">
        <f>ohrm_timesheet_item[[#This Row],[duration]]/60/60</f>
        <v>9</v>
      </c>
    </row>
    <row r="2582" spans="1:12" x14ac:dyDescent="0.3">
      <c r="A2582">
        <v>524</v>
      </c>
      <c r="C2582">
        <v>2634</v>
      </c>
      <c r="D2582" s="1">
        <v>45128</v>
      </c>
      <c r="E2582">
        <v>32400</v>
      </c>
      <c r="F2582">
        <v>6</v>
      </c>
      <c r="G2582">
        <v>16</v>
      </c>
      <c r="H2582">
        <v>52</v>
      </c>
      <c r="I2582" t="str">
        <f>_xlfn.XLOOKUP(ohrm_timesheet_item[[#This Row],[employee_id]],hs_hr_employee[emp_number],hs_hr_employee[Employee Name],"NF",0,1)</f>
        <v>Neha Chaudhary</v>
      </c>
      <c r="J2582" t="str">
        <f>_xlfn.XLOOKUP(ohrm_timesheet_item[[#This Row],[project_id]],ohrm_project[project_id],ohrm_project[name],"NF",0,1)</f>
        <v>C210701-P2 [AMERICANA-Phase2]</v>
      </c>
      <c r="K2582" t="str">
        <f>_xlfn.XLOOKUP(ohrm_timesheet_item[[#This Row],[activity_id]],ohrm_project_activity[activity_id],ohrm_project_activity[name],"NF",0,1)</f>
        <v>Customer Meeting</v>
      </c>
      <c r="L2582" s="5">
        <f>ohrm_timesheet_item[[#This Row],[duration]]/60/60</f>
        <v>9</v>
      </c>
    </row>
    <row r="2583" spans="1:12" x14ac:dyDescent="0.3">
      <c r="A2583">
        <v>525</v>
      </c>
      <c r="C2583">
        <v>2635</v>
      </c>
      <c r="D2583" s="1">
        <v>45131</v>
      </c>
      <c r="E2583">
        <v>32400</v>
      </c>
      <c r="F2583">
        <v>6</v>
      </c>
      <c r="G2583">
        <v>16</v>
      </c>
      <c r="H2583">
        <v>52</v>
      </c>
      <c r="I2583" t="str">
        <f>_xlfn.XLOOKUP(ohrm_timesheet_item[[#This Row],[employee_id]],hs_hr_employee[emp_number],hs_hr_employee[Employee Name],"NF",0,1)</f>
        <v>Neha Chaudhary</v>
      </c>
      <c r="J2583" t="str">
        <f>_xlfn.XLOOKUP(ohrm_timesheet_item[[#This Row],[project_id]],ohrm_project[project_id],ohrm_project[name],"NF",0,1)</f>
        <v>C210701-P2 [AMERICANA-Phase2]</v>
      </c>
      <c r="K2583" t="str">
        <f>_xlfn.XLOOKUP(ohrm_timesheet_item[[#This Row],[activity_id]],ohrm_project_activity[activity_id],ohrm_project_activity[name],"NF",0,1)</f>
        <v>Customer Meeting</v>
      </c>
      <c r="L2583" s="5">
        <f>ohrm_timesheet_item[[#This Row],[duration]]/60/60</f>
        <v>9</v>
      </c>
    </row>
    <row r="2584" spans="1:12" x14ac:dyDescent="0.3">
      <c r="A2584">
        <v>525</v>
      </c>
      <c r="C2584">
        <v>2636</v>
      </c>
      <c r="D2584" s="1">
        <v>45132</v>
      </c>
      <c r="E2584">
        <v>32400</v>
      </c>
      <c r="F2584">
        <v>6</v>
      </c>
      <c r="G2584">
        <v>16</v>
      </c>
      <c r="H2584">
        <v>52</v>
      </c>
      <c r="I2584" t="str">
        <f>_xlfn.XLOOKUP(ohrm_timesheet_item[[#This Row],[employee_id]],hs_hr_employee[emp_number],hs_hr_employee[Employee Name],"NF",0,1)</f>
        <v>Neha Chaudhary</v>
      </c>
      <c r="J2584" t="str">
        <f>_xlfn.XLOOKUP(ohrm_timesheet_item[[#This Row],[project_id]],ohrm_project[project_id],ohrm_project[name],"NF",0,1)</f>
        <v>C210701-P2 [AMERICANA-Phase2]</v>
      </c>
      <c r="K2584" t="str">
        <f>_xlfn.XLOOKUP(ohrm_timesheet_item[[#This Row],[activity_id]],ohrm_project_activity[activity_id],ohrm_project_activity[name],"NF",0,1)</f>
        <v>Customer Meeting</v>
      </c>
      <c r="L2584" s="5">
        <f>ohrm_timesheet_item[[#This Row],[duration]]/60/60</f>
        <v>9</v>
      </c>
    </row>
    <row r="2585" spans="1:12" x14ac:dyDescent="0.3">
      <c r="A2585">
        <v>525</v>
      </c>
      <c r="C2585">
        <v>2637</v>
      </c>
      <c r="D2585" s="1">
        <v>45133</v>
      </c>
      <c r="E2585">
        <v>32400</v>
      </c>
      <c r="F2585">
        <v>6</v>
      </c>
      <c r="G2585">
        <v>16</v>
      </c>
      <c r="H2585">
        <v>52</v>
      </c>
      <c r="I2585" t="str">
        <f>_xlfn.XLOOKUP(ohrm_timesheet_item[[#This Row],[employee_id]],hs_hr_employee[emp_number],hs_hr_employee[Employee Name],"NF",0,1)</f>
        <v>Neha Chaudhary</v>
      </c>
      <c r="J2585" t="str">
        <f>_xlfn.XLOOKUP(ohrm_timesheet_item[[#This Row],[project_id]],ohrm_project[project_id],ohrm_project[name],"NF",0,1)</f>
        <v>C210701-P2 [AMERICANA-Phase2]</v>
      </c>
      <c r="K2585" t="str">
        <f>_xlfn.XLOOKUP(ohrm_timesheet_item[[#This Row],[activity_id]],ohrm_project_activity[activity_id],ohrm_project_activity[name],"NF",0,1)</f>
        <v>Customer Meeting</v>
      </c>
      <c r="L2585" s="5">
        <f>ohrm_timesheet_item[[#This Row],[duration]]/60/60</f>
        <v>9</v>
      </c>
    </row>
    <row r="2586" spans="1:12" x14ac:dyDescent="0.3">
      <c r="A2586">
        <v>525</v>
      </c>
      <c r="C2586">
        <v>2638</v>
      </c>
      <c r="D2586" s="1">
        <v>45134</v>
      </c>
      <c r="E2586">
        <v>32400</v>
      </c>
      <c r="F2586">
        <v>6</v>
      </c>
      <c r="G2586">
        <v>16</v>
      </c>
      <c r="H2586">
        <v>52</v>
      </c>
      <c r="I2586" t="str">
        <f>_xlfn.XLOOKUP(ohrm_timesheet_item[[#This Row],[employee_id]],hs_hr_employee[emp_number],hs_hr_employee[Employee Name],"NF",0,1)</f>
        <v>Neha Chaudhary</v>
      </c>
      <c r="J2586" t="str">
        <f>_xlfn.XLOOKUP(ohrm_timesheet_item[[#This Row],[project_id]],ohrm_project[project_id],ohrm_project[name],"NF",0,1)</f>
        <v>C210701-P2 [AMERICANA-Phase2]</v>
      </c>
      <c r="K2586" t="str">
        <f>_xlfn.XLOOKUP(ohrm_timesheet_item[[#This Row],[activity_id]],ohrm_project_activity[activity_id],ohrm_project_activity[name],"NF",0,1)</f>
        <v>Customer Meeting</v>
      </c>
      <c r="L2586" s="5">
        <f>ohrm_timesheet_item[[#This Row],[duration]]/60/60</f>
        <v>9</v>
      </c>
    </row>
    <row r="2587" spans="1:12" x14ac:dyDescent="0.3">
      <c r="A2587">
        <v>525</v>
      </c>
      <c r="C2587">
        <v>2639</v>
      </c>
      <c r="D2587" s="1">
        <v>45135</v>
      </c>
      <c r="E2587">
        <v>32400</v>
      </c>
      <c r="F2587">
        <v>6</v>
      </c>
      <c r="G2587">
        <v>16</v>
      </c>
      <c r="H2587">
        <v>52</v>
      </c>
      <c r="I2587" t="str">
        <f>_xlfn.XLOOKUP(ohrm_timesheet_item[[#This Row],[employee_id]],hs_hr_employee[emp_number],hs_hr_employee[Employee Name],"NF",0,1)</f>
        <v>Neha Chaudhary</v>
      </c>
      <c r="J2587" t="str">
        <f>_xlfn.XLOOKUP(ohrm_timesheet_item[[#This Row],[project_id]],ohrm_project[project_id],ohrm_project[name],"NF",0,1)</f>
        <v>C210701-P2 [AMERICANA-Phase2]</v>
      </c>
      <c r="K2587" t="str">
        <f>_xlfn.XLOOKUP(ohrm_timesheet_item[[#This Row],[activity_id]],ohrm_project_activity[activity_id],ohrm_project_activity[name],"NF",0,1)</f>
        <v>Customer Meeting</v>
      </c>
      <c r="L2587" s="5">
        <f>ohrm_timesheet_item[[#This Row],[duration]]/60/60</f>
        <v>9</v>
      </c>
    </row>
    <row r="2588" spans="1:12" x14ac:dyDescent="0.3">
      <c r="A2588">
        <v>520</v>
      </c>
      <c r="C2588">
        <v>2640</v>
      </c>
      <c r="D2588" s="1">
        <v>45138</v>
      </c>
      <c r="E2588">
        <v>32400</v>
      </c>
      <c r="F2588">
        <v>6</v>
      </c>
      <c r="G2588">
        <v>16</v>
      </c>
      <c r="H2588">
        <v>52</v>
      </c>
      <c r="I2588" t="str">
        <f>_xlfn.XLOOKUP(ohrm_timesheet_item[[#This Row],[employee_id]],hs_hr_employee[emp_number],hs_hr_employee[Employee Name],"NF",0,1)</f>
        <v>Neha Chaudhary</v>
      </c>
      <c r="J2588" t="str">
        <f>_xlfn.XLOOKUP(ohrm_timesheet_item[[#This Row],[project_id]],ohrm_project[project_id],ohrm_project[name],"NF",0,1)</f>
        <v>C210701-P2 [AMERICANA-Phase2]</v>
      </c>
      <c r="K2588" t="str">
        <f>_xlfn.XLOOKUP(ohrm_timesheet_item[[#This Row],[activity_id]],ohrm_project_activity[activity_id],ohrm_project_activity[name],"NF",0,1)</f>
        <v>Customer Meeting</v>
      </c>
      <c r="L2588" s="5">
        <f>ohrm_timesheet_item[[#This Row],[duration]]/60/60</f>
        <v>9</v>
      </c>
    </row>
    <row r="2589" spans="1:12" x14ac:dyDescent="0.3">
      <c r="A2589">
        <v>520</v>
      </c>
      <c r="C2589">
        <v>2641</v>
      </c>
      <c r="D2589" s="1">
        <v>45139</v>
      </c>
      <c r="E2589">
        <v>32400</v>
      </c>
      <c r="F2589">
        <v>6</v>
      </c>
      <c r="G2589">
        <v>16</v>
      </c>
      <c r="H2589">
        <v>52</v>
      </c>
      <c r="I2589" t="str">
        <f>_xlfn.XLOOKUP(ohrm_timesheet_item[[#This Row],[employee_id]],hs_hr_employee[emp_number],hs_hr_employee[Employee Name],"NF",0,1)</f>
        <v>Neha Chaudhary</v>
      </c>
      <c r="J2589" t="str">
        <f>_xlfn.XLOOKUP(ohrm_timesheet_item[[#This Row],[project_id]],ohrm_project[project_id],ohrm_project[name],"NF",0,1)</f>
        <v>C210701-P2 [AMERICANA-Phase2]</v>
      </c>
      <c r="K2589" t="str">
        <f>_xlfn.XLOOKUP(ohrm_timesheet_item[[#This Row],[activity_id]],ohrm_project_activity[activity_id],ohrm_project_activity[name],"NF",0,1)</f>
        <v>Customer Meeting</v>
      </c>
      <c r="L2589" s="5">
        <f>ohrm_timesheet_item[[#This Row],[duration]]/60/60</f>
        <v>9</v>
      </c>
    </row>
    <row r="2590" spans="1:12" x14ac:dyDescent="0.3">
      <c r="A2590">
        <v>520</v>
      </c>
      <c r="C2590">
        <v>2642</v>
      </c>
      <c r="D2590" s="1">
        <v>45140</v>
      </c>
      <c r="E2590">
        <v>32400</v>
      </c>
      <c r="F2590">
        <v>6</v>
      </c>
      <c r="G2590">
        <v>16</v>
      </c>
      <c r="H2590">
        <v>52</v>
      </c>
      <c r="I2590" t="str">
        <f>_xlfn.XLOOKUP(ohrm_timesheet_item[[#This Row],[employee_id]],hs_hr_employee[emp_number],hs_hr_employee[Employee Name],"NF",0,1)</f>
        <v>Neha Chaudhary</v>
      </c>
      <c r="J2590" t="str">
        <f>_xlfn.XLOOKUP(ohrm_timesheet_item[[#This Row],[project_id]],ohrm_project[project_id],ohrm_project[name],"NF",0,1)</f>
        <v>C210701-P2 [AMERICANA-Phase2]</v>
      </c>
      <c r="K2590" t="str">
        <f>_xlfn.XLOOKUP(ohrm_timesheet_item[[#This Row],[activity_id]],ohrm_project_activity[activity_id],ohrm_project_activity[name],"NF",0,1)</f>
        <v>Customer Meeting</v>
      </c>
      <c r="L2590" s="5">
        <f>ohrm_timesheet_item[[#This Row],[duration]]/60/60</f>
        <v>9</v>
      </c>
    </row>
    <row r="2591" spans="1:12" x14ac:dyDescent="0.3">
      <c r="A2591">
        <v>520</v>
      </c>
      <c r="C2591">
        <v>2643</v>
      </c>
      <c r="D2591" s="1">
        <v>45141</v>
      </c>
      <c r="E2591">
        <v>32400</v>
      </c>
      <c r="F2591">
        <v>6</v>
      </c>
      <c r="G2591">
        <v>16</v>
      </c>
      <c r="H2591">
        <v>52</v>
      </c>
      <c r="I2591" t="str">
        <f>_xlfn.XLOOKUP(ohrm_timesheet_item[[#This Row],[employee_id]],hs_hr_employee[emp_number],hs_hr_employee[Employee Name],"NF",0,1)</f>
        <v>Neha Chaudhary</v>
      </c>
      <c r="J2591" t="str">
        <f>_xlfn.XLOOKUP(ohrm_timesheet_item[[#This Row],[project_id]],ohrm_project[project_id],ohrm_project[name],"NF",0,1)</f>
        <v>C210701-P2 [AMERICANA-Phase2]</v>
      </c>
      <c r="K2591" t="str">
        <f>_xlfn.XLOOKUP(ohrm_timesheet_item[[#This Row],[activity_id]],ohrm_project_activity[activity_id],ohrm_project_activity[name],"NF",0,1)</f>
        <v>Customer Meeting</v>
      </c>
      <c r="L2591" s="5">
        <f>ohrm_timesheet_item[[#This Row],[duration]]/60/60</f>
        <v>9</v>
      </c>
    </row>
    <row r="2592" spans="1:12" x14ac:dyDescent="0.3">
      <c r="A2592">
        <v>520</v>
      </c>
      <c r="C2592">
        <v>2644</v>
      </c>
      <c r="D2592" s="1">
        <v>45142</v>
      </c>
      <c r="E2592">
        <v>32400</v>
      </c>
      <c r="F2592">
        <v>6</v>
      </c>
      <c r="G2592">
        <v>16</v>
      </c>
      <c r="H2592">
        <v>52</v>
      </c>
      <c r="I2592" t="str">
        <f>_xlfn.XLOOKUP(ohrm_timesheet_item[[#This Row],[employee_id]],hs_hr_employee[emp_number],hs_hr_employee[Employee Name],"NF",0,1)</f>
        <v>Neha Chaudhary</v>
      </c>
      <c r="J2592" t="str">
        <f>_xlfn.XLOOKUP(ohrm_timesheet_item[[#This Row],[project_id]],ohrm_project[project_id],ohrm_project[name],"NF",0,1)</f>
        <v>C210701-P2 [AMERICANA-Phase2]</v>
      </c>
      <c r="K2592" t="str">
        <f>_xlfn.XLOOKUP(ohrm_timesheet_item[[#This Row],[activity_id]],ohrm_project_activity[activity_id],ohrm_project_activity[name],"NF",0,1)</f>
        <v>Customer Meeting</v>
      </c>
      <c r="L2592" s="5">
        <f>ohrm_timesheet_item[[#This Row],[duration]]/60/60</f>
        <v>9</v>
      </c>
    </row>
    <row r="2593" spans="1:12" x14ac:dyDescent="0.3">
      <c r="A2593">
        <v>516</v>
      </c>
      <c r="C2593">
        <v>2645</v>
      </c>
      <c r="D2593" s="1">
        <v>45139</v>
      </c>
      <c r="E2593">
        <v>32400</v>
      </c>
      <c r="F2593">
        <v>2</v>
      </c>
      <c r="G2593">
        <v>100003</v>
      </c>
      <c r="H2593">
        <v>11</v>
      </c>
      <c r="I2593" t="str">
        <f>_xlfn.XLOOKUP(ohrm_timesheet_item[[#This Row],[employee_id]],hs_hr_employee[emp_number],hs_hr_employee[Employee Name],"NF",0,1)</f>
        <v>x_Adnaan Ahmed</v>
      </c>
      <c r="J2593" t="str">
        <f>_xlfn.XLOOKUP(ohrm_timesheet_item[[#This Row],[project_id]],ohrm_project[project_id],ohrm_project[name],"NF",0,1)</f>
        <v>Z210101-TEQMANTRA-ORG</v>
      </c>
      <c r="K2593" t="str">
        <f>_xlfn.XLOOKUP(ohrm_timesheet_item[[#This Row],[activity_id]],ohrm_project_activity[activity_id],ohrm_project_activity[name],"NF",0,1)</f>
        <v>Training</v>
      </c>
      <c r="L2593" s="5">
        <f>ohrm_timesheet_item[[#This Row],[duration]]/60/60</f>
        <v>9</v>
      </c>
    </row>
    <row r="2594" spans="1:12" x14ac:dyDescent="0.3">
      <c r="A2594">
        <v>516</v>
      </c>
      <c r="C2594">
        <v>2646</v>
      </c>
      <c r="D2594" s="1">
        <v>45140</v>
      </c>
      <c r="E2594">
        <v>32400</v>
      </c>
      <c r="F2594">
        <v>2</v>
      </c>
      <c r="G2594">
        <v>100003</v>
      </c>
      <c r="H2594">
        <v>11</v>
      </c>
      <c r="I2594" t="str">
        <f>_xlfn.XLOOKUP(ohrm_timesheet_item[[#This Row],[employee_id]],hs_hr_employee[emp_number],hs_hr_employee[Employee Name],"NF",0,1)</f>
        <v>x_Adnaan Ahmed</v>
      </c>
      <c r="J2594" t="str">
        <f>_xlfn.XLOOKUP(ohrm_timesheet_item[[#This Row],[project_id]],ohrm_project[project_id],ohrm_project[name],"NF",0,1)</f>
        <v>Z210101-TEQMANTRA-ORG</v>
      </c>
      <c r="K2594" t="str">
        <f>_xlfn.XLOOKUP(ohrm_timesheet_item[[#This Row],[activity_id]],ohrm_project_activity[activity_id],ohrm_project_activity[name],"NF",0,1)</f>
        <v>Training</v>
      </c>
      <c r="L2594" s="5">
        <f>ohrm_timesheet_item[[#This Row],[duration]]/60/60</f>
        <v>9</v>
      </c>
    </row>
    <row r="2595" spans="1:12" x14ac:dyDescent="0.3">
      <c r="A2595">
        <v>516</v>
      </c>
      <c r="C2595">
        <v>2647</v>
      </c>
      <c r="D2595" s="1">
        <v>45141</v>
      </c>
      <c r="E2595">
        <v>32400</v>
      </c>
      <c r="F2595">
        <v>2</v>
      </c>
      <c r="G2595">
        <v>100003</v>
      </c>
      <c r="H2595">
        <v>11</v>
      </c>
      <c r="I2595" t="str">
        <f>_xlfn.XLOOKUP(ohrm_timesheet_item[[#This Row],[employee_id]],hs_hr_employee[emp_number],hs_hr_employee[Employee Name],"NF",0,1)</f>
        <v>x_Adnaan Ahmed</v>
      </c>
      <c r="J2595" t="str">
        <f>_xlfn.XLOOKUP(ohrm_timesheet_item[[#This Row],[project_id]],ohrm_project[project_id],ohrm_project[name],"NF",0,1)</f>
        <v>Z210101-TEQMANTRA-ORG</v>
      </c>
      <c r="K2595" t="str">
        <f>_xlfn.XLOOKUP(ohrm_timesheet_item[[#This Row],[activity_id]],ohrm_project_activity[activity_id],ohrm_project_activity[name],"NF",0,1)</f>
        <v>Training</v>
      </c>
      <c r="L2595" s="5">
        <f>ohrm_timesheet_item[[#This Row],[duration]]/60/60</f>
        <v>9</v>
      </c>
    </row>
    <row r="2596" spans="1:12" x14ac:dyDescent="0.3">
      <c r="A2596">
        <v>516</v>
      </c>
      <c r="C2596">
        <v>2648</v>
      </c>
      <c r="D2596" s="1">
        <v>45142</v>
      </c>
      <c r="E2596">
        <v>32400</v>
      </c>
      <c r="F2596">
        <v>2</v>
      </c>
      <c r="G2596">
        <v>100003</v>
      </c>
      <c r="H2596">
        <v>11</v>
      </c>
      <c r="I2596" t="str">
        <f>_xlfn.XLOOKUP(ohrm_timesheet_item[[#This Row],[employee_id]],hs_hr_employee[emp_number],hs_hr_employee[Employee Name],"NF",0,1)</f>
        <v>x_Adnaan Ahmed</v>
      </c>
      <c r="J2596" t="str">
        <f>_xlfn.XLOOKUP(ohrm_timesheet_item[[#This Row],[project_id]],ohrm_project[project_id],ohrm_project[name],"NF",0,1)</f>
        <v>Z210101-TEQMANTRA-ORG</v>
      </c>
      <c r="K2596" t="str">
        <f>_xlfn.XLOOKUP(ohrm_timesheet_item[[#This Row],[activity_id]],ohrm_project_activity[activity_id],ohrm_project_activity[name],"NF",0,1)</f>
        <v>Training</v>
      </c>
      <c r="L2596" s="5">
        <f>ohrm_timesheet_item[[#This Row],[duration]]/60/60</f>
        <v>9</v>
      </c>
    </row>
    <row r="2597" spans="1:12" x14ac:dyDescent="0.3">
      <c r="A2597">
        <v>527</v>
      </c>
      <c r="C2597">
        <v>2649</v>
      </c>
      <c r="D2597" s="1">
        <v>45117</v>
      </c>
      <c r="E2597">
        <v>32400</v>
      </c>
      <c r="F2597">
        <v>6</v>
      </c>
      <c r="G2597">
        <v>7</v>
      </c>
      <c r="H2597">
        <v>54</v>
      </c>
      <c r="I2597" t="str">
        <f>_xlfn.XLOOKUP(ohrm_timesheet_item[[#This Row],[employee_id]],hs_hr_employee[emp_number],hs_hr_employee[Employee Name],"NF",0,1)</f>
        <v>Shekhar Sharma</v>
      </c>
      <c r="J2597" t="str">
        <f>_xlfn.XLOOKUP(ohrm_timesheet_item[[#This Row],[project_id]],ohrm_project[project_id],ohrm_project[name],"NF",0,1)</f>
        <v>C210701-P2 [AMERICANA-Phase2]</v>
      </c>
      <c r="K2597" t="str">
        <f>_xlfn.XLOOKUP(ohrm_timesheet_item[[#This Row],[activity_id]],ohrm_project_activity[activity_id],ohrm_project_activity[name],"NF",0,1)</f>
        <v>Development</v>
      </c>
      <c r="L2597" s="5">
        <f>ohrm_timesheet_item[[#This Row],[duration]]/60/60</f>
        <v>9</v>
      </c>
    </row>
    <row r="2598" spans="1:12" x14ac:dyDescent="0.3">
      <c r="A2598">
        <v>527</v>
      </c>
      <c r="C2598">
        <v>2650</v>
      </c>
      <c r="D2598" s="1">
        <v>45118</v>
      </c>
      <c r="E2598">
        <v>32400</v>
      </c>
      <c r="F2598">
        <v>6</v>
      </c>
      <c r="G2598">
        <v>7</v>
      </c>
      <c r="H2598">
        <v>54</v>
      </c>
      <c r="I2598" t="str">
        <f>_xlfn.XLOOKUP(ohrm_timesheet_item[[#This Row],[employee_id]],hs_hr_employee[emp_number],hs_hr_employee[Employee Name],"NF",0,1)</f>
        <v>Shekhar Sharma</v>
      </c>
      <c r="J2598" t="str">
        <f>_xlfn.XLOOKUP(ohrm_timesheet_item[[#This Row],[project_id]],ohrm_project[project_id],ohrm_project[name],"NF",0,1)</f>
        <v>C210701-P2 [AMERICANA-Phase2]</v>
      </c>
      <c r="K2598" t="str">
        <f>_xlfn.XLOOKUP(ohrm_timesheet_item[[#This Row],[activity_id]],ohrm_project_activity[activity_id],ohrm_project_activity[name],"NF",0,1)</f>
        <v>Development</v>
      </c>
      <c r="L2598" s="5">
        <f>ohrm_timesheet_item[[#This Row],[duration]]/60/60</f>
        <v>9</v>
      </c>
    </row>
    <row r="2599" spans="1:12" x14ac:dyDescent="0.3">
      <c r="A2599">
        <v>527</v>
      </c>
      <c r="C2599">
        <v>2651</v>
      </c>
      <c r="D2599" s="1">
        <v>45119</v>
      </c>
      <c r="E2599">
        <v>32400</v>
      </c>
      <c r="F2599">
        <v>6</v>
      </c>
      <c r="G2599">
        <v>7</v>
      </c>
      <c r="H2599">
        <v>54</v>
      </c>
      <c r="I2599" t="str">
        <f>_xlfn.XLOOKUP(ohrm_timesheet_item[[#This Row],[employee_id]],hs_hr_employee[emp_number],hs_hr_employee[Employee Name],"NF",0,1)</f>
        <v>Shekhar Sharma</v>
      </c>
      <c r="J2599" t="str">
        <f>_xlfn.XLOOKUP(ohrm_timesheet_item[[#This Row],[project_id]],ohrm_project[project_id],ohrm_project[name],"NF",0,1)</f>
        <v>C210701-P2 [AMERICANA-Phase2]</v>
      </c>
      <c r="K2599" t="str">
        <f>_xlfn.XLOOKUP(ohrm_timesheet_item[[#This Row],[activity_id]],ohrm_project_activity[activity_id],ohrm_project_activity[name],"NF",0,1)</f>
        <v>Development</v>
      </c>
      <c r="L2599" s="5">
        <f>ohrm_timesheet_item[[#This Row],[duration]]/60/60</f>
        <v>9</v>
      </c>
    </row>
    <row r="2600" spans="1:12" x14ac:dyDescent="0.3">
      <c r="A2600">
        <v>527</v>
      </c>
      <c r="C2600">
        <v>2652</v>
      </c>
      <c r="D2600" s="1">
        <v>45120</v>
      </c>
      <c r="E2600">
        <v>32400</v>
      </c>
      <c r="F2600">
        <v>6</v>
      </c>
      <c r="G2600">
        <v>7</v>
      </c>
      <c r="H2600">
        <v>54</v>
      </c>
      <c r="I2600" t="str">
        <f>_xlfn.XLOOKUP(ohrm_timesheet_item[[#This Row],[employee_id]],hs_hr_employee[emp_number],hs_hr_employee[Employee Name],"NF",0,1)</f>
        <v>Shekhar Sharma</v>
      </c>
      <c r="J2600" t="str">
        <f>_xlfn.XLOOKUP(ohrm_timesheet_item[[#This Row],[project_id]],ohrm_project[project_id],ohrm_project[name],"NF",0,1)</f>
        <v>C210701-P2 [AMERICANA-Phase2]</v>
      </c>
      <c r="K2600" t="str">
        <f>_xlfn.XLOOKUP(ohrm_timesheet_item[[#This Row],[activity_id]],ohrm_project_activity[activity_id],ohrm_project_activity[name],"NF",0,1)</f>
        <v>Development</v>
      </c>
      <c r="L2600" s="5">
        <f>ohrm_timesheet_item[[#This Row],[duration]]/60/60</f>
        <v>9</v>
      </c>
    </row>
    <row r="2601" spans="1:12" x14ac:dyDescent="0.3">
      <c r="A2601">
        <v>527</v>
      </c>
      <c r="C2601">
        <v>2653</v>
      </c>
      <c r="D2601" s="1">
        <v>45121</v>
      </c>
      <c r="E2601">
        <v>32400</v>
      </c>
      <c r="F2601">
        <v>6</v>
      </c>
      <c r="G2601">
        <v>7</v>
      </c>
      <c r="H2601">
        <v>54</v>
      </c>
      <c r="I2601" t="str">
        <f>_xlfn.XLOOKUP(ohrm_timesheet_item[[#This Row],[employee_id]],hs_hr_employee[emp_number],hs_hr_employee[Employee Name],"NF",0,1)</f>
        <v>Shekhar Sharma</v>
      </c>
      <c r="J2601" t="str">
        <f>_xlfn.XLOOKUP(ohrm_timesheet_item[[#This Row],[project_id]],ohrm_project[project_id],ohrm_project[name],"NF",0,1)</f>
        <v>C210701-P2 [AMERICANA-Phase2]</v>
      </c>
      <c r="K2601" t="str">
        <f>_xlfn.XLOOKUP(ohrm_timesheet_item[[#This Row],[activity_id]],ohrm_project_activity[activity_id],ohrm_project_activity[name],"NF",0,1)</f>
        <v>Development</v>
      </c>
      <c r="L2601" s="5">
        <f>ohrm_timesheet_item[[#This Row],[duration]]/60/60</f>
        <v>9</v>
      </c>
    </row>
    <row r="2602" spans="1:12" x14ac:dyDescent="0.3">
      <c r="A2602">
        <v>502</v>
      </c>
      <c r="C2602">
        <v>2654</v>
      </c>
      <c r="D2602" s="1">
        <v>45124</v>
      </c>
      <c r="E2602">
        <v>32400</v>
      </c>
      <c r="F2602">
        <v>6</v>
      </c>
      <c r="G2602">
        <v>7</v>
      </c>
      <c r="H2602">
        <v>54</v>
      </c>
      <c r="I2602" t="str">
        <f>_xlfn.XLOOKUP(ohrm_timesheet_item[[#This Row],[employee_id]],hs_hr_employee[emp_number],hs_hr_employee[Employee Name],"NF",0,1)</f>
        <v>Shekhar Sharma</v>
      </c>
      <c r="J2602" t="str">
        <f>_xlfn.XLOOKUP(ohrm_timesheet_item[[#This Row],[project_id]],ohrm_project[project_id],ohrm_project[name],"NF",0,1)</f>
        <v>C210701-P2 [AMERICANA-Phase2]</v>
      </c>
      <c r="K2602" t="str">
        <f>_xlfn.XLOOKUP(ohrm_timesheet_item[[#This Row],[activity_id]],ohrm_project_activity[activity_id],ohrm_project_activity[name],"NF",0,1)</f>
        <v>Development</v>
      </c>
      <c r="L2602" s="5">
        <f>ohrm_timesheet_item[[#This Row],[duration]]/60/60</f>
        <v>9</v>
      </c>
    </row>
    <row r="2603" spans="1:12" x14ac:dyDescent="0.3">
      <c r="A2603">
        <v>502</v>
      </c>
      <c r="C2603">
        <v>2655</v>
      </c>
      <c r="D2603" s="1">
        <v>45125</v>
      </c>
      <c r="E2603">
        <v>32400</v>
      </c>
      <c r="F2603">
        <v>6</v>
      </c>
      <c r="G2603">
        <v>7</v>
      </c>
      <c r="H2603">
        <v>54</v>
      </c>
      <c r="I2603" t="str">
        <f>_xlfn.XLOOKUP(ohrm_timesheet_item[[#This Row],[employee_id]],hs_hr_employee[emp_number],hs_hr_employee[Employee Name],"NF",0,1)</f>
        <v>Shekhar Sharma</v>
      </c>
      <c r="J2603" t="str">
        <f>_xlfn.XLOOKUP(ohrm_timesheet_item[[#This Row],[project_id]],ohrm_project[project_id],ohrm_project[name],"NF",0,1)</f>
        <v>C210701-P2 [AMERICANA-Phase2]</v>
      </c>
      <c r="K2603" t="str">
        <f>_xlfn.XLOOKUP(ohrm_timesheet_item[[#This Row],[activity_id]],ohrm_project_activity[activity_id],ohrm_project_activity[name],"NF",0,1)</f>
        <v>Development</v>
      </c>
      <c r="L2603" s="5">
        <f>ohrm_timesheet_item[[#This Row],[duration]]/60/60</f>
        <v>9</v>
      </c>
    </row>
    <row r="2604" spans="1:12" x14ac:dyDescent="0.3">
      <c r="A2604">
        <v>502</v>
      </c>
      <c r="C2604">
        <v>2656</v>
      </c>
      <c r="D2604" s="1">
        <v>45126</v>
      </c>
      <c r="E2604">
        <v>32400</v>
      </c>
      <c r="F2604">
        <v>6</v>
      </c>
      <c r="G2604">
        <v>7</v>
      </c>
      <c r="H2604">
        <v>54</v>
      </c>
      <c r="I2604" t="str">
        <f>_xlfn.XLOOKUP(ohrm_timesheet_item[[#This Row],[employee_id]],hs_hr_employee[emp_number],hs_hr_employee[Employee Name],"NF",0,1)</f>
        <v>Shekhar Sharma</v>
      </c>
      <c r="J2604" t="str">
        <f>_xlfn.XLOOKUP(ohrm_timesheet_item[[#This Row],[project_id]],ohrm_project[project_id],ohrm_project[name],"NF",0,1)</f>
        <v>C210701-P2 [AMERICANA-Phase2]</v>
      </c>
      <c r="K2604" t="str">
        <f>_xlfn.XLOOKUP(ohrm_timesheet_item[[#This Row],[activity_id]],ohrm_project_activity[activity_id],ohrm_project_activity[name],"NF",0,1)</f>
        <v>Development</v>
      </c>
      <c r="L2604" s="5">
        <f>ohrm_timesheet_item[[#This Row],[duration]]/60/60</f>
        <v>9</v>
      </c>
    </row>
    <row r="2605" spans="1:12" x14ac:dyDescent="0.3">
      <c r="A2605">
        <v>502</v>
      </c>
      <c r="C2605">
        <v>2657</v>
      </c>
      <c r="D2605" s="1">
        <v>45127</v>
      </c>
      <c r="E2605">
        <v>32400</v>
      </c>
      <c r="F2605">
        <v>6</v>
      </c>
      <c r="G2605">
        <v>7</v>
      </c>
      <c r="H2605">
        <v>54</v>
      </c>
      <c r="I2605" t="str">
        <f>_xlfn.XLOOKUP(ohrm_timesheet_item[[#This Row],[employee_id]],hs_hr_employee[emp_number],hs_hr_employee[Employee Name],"NF",0,1)</f>
        <v>Shekhar Sharma</v>
      </c>
      <c r="J2605" t="str">
        <f>_xlfn.XLOOKUP(ohrm_timesheet_item[[#This Row],[project_id]],ohrm_project[project_id],ohrm_project[name],"NF",0,1)</f>
        <v>C210701-P2 [AMERICANA-Phase2]</v>
      </c>
      <c r="K2605" t="str">
        <f>_xlfn.XLOOKUP(ohrm_timesheet_item[[#This Row],[activity_id]],ohrm_project_activity[activity_id],ohrm_project_activity[name],"NF",0,1)</f>
        <v>Development</v>
      </c>
      <c r="L2605" s="5">
        <f>ohrm_timesheet_item[[#This Row],[duration]]/60/60</f>
        <v>9</v>
      </c>
    </row>
    <row r="2606" spans="1:12" x14ac:dyDescent="0.3">
      <c r="A2606">
        <v>502</v>
      </c>
      <c r="C2606">
        <v>2658</v>
      </c>
      <c r="D2606" s="1">
        <v>45128</v>
      </c>
      <c r="E2606">
        <v>32400</v>
      </c>
      <c r="F2606">
        <v>6</v>
      </c>
      <c r="G2606">
        <v>7</v>
      </c>
      <c r="H2606">
        <v>54</v>
      </c>
      <c r="I2606" t="str">
        <f>_xlfn.XLOOKUP(ohrm_timesheet_item[[#This Row],[employee_id]],hs_hr_employee[emp_number],hs_hr_employee[Employee Name],"NF",0,1)</f>
        <v>Shekhar Sharma</v>
      </c>
      <c r="J2606" t="str">
        <f>_xlfn.XLOOKUP(ohrm_timesheet_item[[#This Row],[project_id]],ohrm_project[project_id],ohrm_project[name],"NF",0,1)</f>
        <v>C210701-P2 [AMERICANA-Phase2]</v>
      </c>
      <c r="K2606" t="str">
        <f>_xlfn.XLOOKUP(ohrm_timesheet_item[[#This Row],[activity_id]],ohrm_project_activity[activity_id],ohrm_project_activity[name],"NF",0,1)</f>
        <v>Development</v>
      </c>
      <c r="L2606" s="5">
        <f>ohrm_timesheet_item[[#This Row],[duration]]/60/60</f>
        <v>9</v>
      </c>
    </row>
    <row r="2607" spans="1:12" x14ac:dyDescent="0.3">
      <c r="A2607">
        <v>512</v>
      </c>
      <c r="C2607">
        <v>2659</v>
      </c>
      <c r="D2607" s="1">
        <v>45131</v>
      </c>
      <c r="E2607">
        <v>32400</v>
      </c>
      <c r="F2607">
        <v>6</v>
      </c>
      <c r="G2607">
        <v>7</v>
      </c>
      <c r="H2607">
        <v>54</v>
      </c>
      <c r="I2607" t="str">
        <f>_xlfn.XLOOKUP(ohrm_timesheet_item[[#This Row],[employee_id]],hs_hr_employee[emp_number],hs_hr_employee[Employee Name],"NF",0,1)</f>
        <v>Shekhar Sharma</v>
      </c>
      <c r="J2607" t="str">
        <f>_xlfn.XLOOKUP(ohrm_timesheet_item[[#This Row],[project_id]],ohrm_project[project_id],ohrm_project[name],"NF",0,1)</f>
        <v>C210701-P2 [AMERICANA-Phase2]</v>
      </c>
      <c r="K2607" t="str">
        <f>_xlfn.XLOOKUP(ohrm_timesheet_item[[#This Row],[activity_id]],ohrm_project_activity[activity_id],ohrm_project_activity[name],"NF",0,1)</f>
        <v>Development</v>
      </c>
      <c r="L2607" s="5">
        <f>ohrm_timesheet_item[[#This Row],[duration]]/60/60</f>
        <v>9</v>
      </c>
    </row>
    <row r="2608" spans="1:12" x14ac:dyDescent="0.3">
      <c r="A2608">
        <v>512</v>
      </c>
      <c r="C2608">
        <v>2660</v>
      </c>
      <c r="D2608" s="1">
        <v>45132</v>
      </c>
      <c r="E2608">
        <v>32400</v>
      </c>
      <c r="F2608">
        <v>6</v>
      </c>
      <c r="G2608">
        <v>7</v>
      </c>
      <c r="H2608">
        <v>54</v>
      </c>
      <c r="I2608" t="str">
        <f>_xlfn.XLOOKUP(ohrm_timesheet_item[[#This Row],[employee_id]],hs_hr_employee[emp_number],hs_hr_employee[Employee Name],"NF",0,1)</f>
        <v>Shekhar Sharma</v>
      </c>
      <c r="J2608" t="str">
        <f>_xlfn.XLOOKUP(ohrm_timesheet_item[[#This Row],[project_id]],ohrm_project[project_id],ohrm_project[name],"NF",0,1)</f>
        <v>C210701-P2 [AMERICANA-Phase2]</v>
      </c>
      <c r="K2608" t="str">
        <f>_xlfn.XLOOKUP(ohrm_timesheet_item[[#This Row],[activity_id]],ohrm_project_activity[activity_id],ohrm_project_activity[name],"NF",0,1)</f>
        <v>Development</v>
      </c>
      <c r="L2608" s="5">
        <f>ohrm_timesheet_item[[#This Row],[duration]]/60/60</f>
        <v>9</v>
      </c>
    </row>
    <row r="2609" spans="1:12" x14ac:dyDescent="0.3">
      <c r="A2609">
        <v>512</v>
      </c>
      <c r="C2609">
        <v>2661</v>
      </c>
      <c r="D2609" s="1">
        <v>45133</v>
      </c>
      <c r="E2609">
        <v>32400</v>
      </c>
      <c r="F2609">
        <v>6</v>
      </c>
      <c r="G2609">
        <v>7</v>
      </c>
      <c r="H2609">
        <v>54</v>
      </c>
      <c r="I2609" t="str">
        <f>_xlfn.XLOOKUP(ohrm_timesheet_item[[#This Row],[employee_id]],hs_hr_employee[emp_number],hs_hr_employee[Employee Name],"NF",0,1)</f>
        <v>Shekhar Sharma</v>
      </c>
      <c r="J2609" t="str">
        <f>_xlfn.XLOOKUP(ohrm_timesheet_item[[#This Row],[project_id]],ohrm_project[project_id],ohrm_project[name],"NF",0,1)</f>
        <v>C210701-P2 [AMERICANA-Phase2]</v>
      </c>
      <c r="K2609" t="str">
        <f>_xlfn.XLOOKUP(ohrm_timesheet_item[[#This Row],[activity_id]],ohrm_project_activity[activity_id],ohrm_project_activity[name],"NF",0,1)</f>
        <v>Development</v>
      </c>
      <c r="L2609" s="5">
        <f>ohrm_timesheet_item[[#This Row],[duration]]/60/60</f>
        <v>9</v>
      </c>
    </row>
    <row r="2610" spans="1:12" x14ac:dyDescent="0.3">
      <c r="A2610">
        <v>512</v>
      </c>
      <c r="C2610">
        <v>2662</v>
      </c>
      <c r="D2610" s="1">
        <v>45134</v>
      </c>
      <c r="E2610">
        <v>32400</v>
      </c>
      <c r="F2610">
        <v>6</v>
      </c>
      <c r="G2610">
        <v>7</v>
      </c>
      <c r="H2610">
        <v>54</v>
      </c>
      <c r="I2610" t="str">
        <f>_xlfn.XLOOKUP(ohrm_timesheet_item[[#This Row],[employee_id]],hs_hr_employee[emp_number],hs_hr_employee[Employee Name],"NF",0,1)</f>
        <v>Shekhar Sharma</v>
      </c>
      <c r="J2610" t="str">
        <f>_xlfn.XLOOKUP(ohrm_timesheet_item[[#This Row],[project_id]],ohrm_project[project_id],ohrm_project[name],"NF",0,1)</f>
        <v>C210701-P2 [AMERICANA-Phase2]</v>
      </c>
      <c r="K2610" t="str">
        <f>_xlfn.XLOOKUP(ohrm_timesheet_item[[#This Row],[activity_id]],ohrm_project_activity[activity_id],ohrm_project_activity[name],"NF",0,1)</f>
        <v>Development</v>
      </c>
      <c r="L2610" s="5">
        <f>ohrm_timesheet_item[[#This Row],[duration]]/60/60</f>
        <v>9</v>
      </c>
    </row>
    <row r="2611" spans="1:12" x14ac:dyDescent="0.3">
      <c r="A2611">
        <v>512</v>
      </c>
      <c r="C2611">
        <v>2663</v>
      </c>
      <c r="D2611" s="1">
        <v>45135</v>
      </c>
      <c r="E2611">
        <v>32400</v>
      </c>
      <c r="F2611">
        <v>6</v>
      </c>
      <c r="G2611">
        <v>7</v>
      </c>
      <c r="H2611">
        <v>54</v>
      </c>
      <c r="I2611" t="str">
        <f>_xlfn.XLOOKUP(ohrm_timesheet_item[[#This Row],[employee_id]],hs_hr_employee[emp_number],hs_hr_employee[Employee Name],"NF",0,1)</f>
        <v>Shekhar Sharma</v>
      </c>
      <c r="J2611" t="str">
        <f>_xlfn.XLOOKUP(ohrm_timesheet_item[[#This Row],[project_id]],ohrm_project[project_id],ohrm_project[name],"NF",0,1)</f>
        <v>C210701-P2 [AMERICANA-Phase2]</v>
      </c>
      <c r="K2611" t="str">
        <f>_xlfn.XLOOKUP(ohrm_timesheet_item[[#This Row],[activity_id]],ohrm_project_activity[activity_id],ohrm_project_activity[name],"NF",0,1)</f>
        <v>Development</v>
      </c>
      <c r="L2611" s="5">
        <f>ohrm_timesheet_item[[#This Row],[duration]]/60/60</f>
        <v>9</v>
      </c>
    </row>
    <row r="2612" spans="1:12" x14ac:dyDescent="0.3">
      <c r="A2612">
        <v>526</v>
      </c>
      <c r="C2612">
        <v>2664</v>
      </c>
      <c r="D2612" s="1">
        <v>45138</v>
      </c>
      <c r="E2612">
        <v>32400</v>
      </c>
      <c r="F2612">
        <v>6</v>
      </c>
      <c r="G2612">
        <v>7</v>
      </c>
      <c r="H2612">
        <v>54</v>
      </c>
      <c r="I2612" t="str">
        <f>_xlfn.XLOOKUP(ohrm_timesheet_item[[#This Row],[employee_id]],hs_hr_employee[emp_number],hs_hr_employee[Employee Name],"NF",0,1)</f>
        <v>Shekhar Sharma</v>
      </c>
      <c r="J2612" t="str">
        <f>_xlfn.XLOOKUP(ohrm_timesheet_item[[#This Row],[project_id]],ohrm_project[project_id],ohrm_project[name],"NF",0,1)</f>
        <v>C210701-P2 [AMERICANA-Phase2]</v>
      </c>
      <c r="K2612" t="str">
        <f>_xlfn.XLOOKUP(ohrm_timesheet_item[[#This Row],[activity_id]],ohrm_project_activity[activity_id],ohrm_project_activity[name],"NF",0,1)</f>
        <v>Development</v>
      </c>
      <c r="L2612" s="5">
        <f>ohrm_timesheet_item[[#This Row],[duration]]/60/60</f>
        <v>9</v>
      </c>
    </row>
    <row r="2613" spans="1:12" x14ac:dyDescent="0.3">
      <c r="A2613">
        <v>526</v>
      </c>
      <c r="C2613">
        <v>2665</v>
      </c>
      <c r="D2613" s="1">
        <v>45139</v>
      </c>
      <c r="E2613">
        <v>32400</v>
      </c>
      <c r="F2613">
        <v>6</v>
      </c>
      <c r="G2613">
        <v>7</v>
      </c>
      <c r="H2613">
        <v>54</v>
      </c>
      <c r="I2613" t="str">
        <f>_xlfn.XLOOKUP(ohrm_timesheet_item[[#This Row],[employee_id]],hs_hr_employee[emp_number],hs_hr_employee[Employee Name],"NF",0,1)</f>
        <v>Shekhar Sharma</v>
      </c>
      <c r="J2613" t="str">
        <f>_xlfn.XLOOKUP(ohrm_timesheet_item[[#This Row],[project_id]],ohrm_project[project_id],ohrm_project[name],"NF",0,1)</f>
        <v>C210701-P2 [AMERICANA-Phase2]</v>
      </c>
      <c r="K2613" t="str">
        <f>_xlfn.XLOOKUP(ohrm_timesheet_item[[#This Row],[activity_id]],ohrm_project_activity[activity_id],ohrm_project_activity[name],"NF",0,1)</f>
        <v>Development</v>
      </c>
      <c r="L2613" s="5">
        <f>ohrm_timesheet_item[[#This Row],[duration]]/60/60</f>
        <v>9</v>
      </c>
    </row>
    <row r="2614" spans="1:12" x14ac:dyDescent="0.3">
      <c r="A2614">
        <v>526</v>
      </c>
      <c r="C2614">
        <v>2666</v>
      </c>
      <c r="D2614" s="1">
        <v>45140</v>
      </c>
      <c r="E2614">
        <v>32400</v>
      </c>
      <c r="F2614">
        <v>6</v>
      </c>
      <c r="G2614">
        <v>7</v>
      </c>
      <c r="H2614">
        <v>54</v>
      </c>
      <c r="I2614" t="str">
        <f>_xlfn.XLOOKUP(ohrm_timesheet_item[[#This Row],[employee_id]],hs_hr_employee[emp_number],hs_hr_employee[Employee Name],"NF",0,1)</f>
        <v>Shekhar Sharma</v>
      </c>
      <c r="J2614" t="str">
        <f>_xlfn.XLOOKUP(ohrm_timesheet_item[[#This Row],[project_id]],ohrm_project[project_id],ohrm_project[name],"NF",0,1)</f>
        <v>C210701-P2 [AMERICANA-Phase2]</v>
      </c>
      <c r="K2614" t="str">
        <f>_xlfn.XLOOKUP(ohrm_timesheet_item[[#This Row],[activity_id]],ohrm_project_activity[activity_id],ohrm_project_activity[name],"NF",0,1)</f>
        <v>Development</v>
      </c>
      <c r="L2614" s="5">
        <f>ohrm_timesheet_item[[#This Row],[duration]]/60/60</f>
        <v>9</v>
      </c>
    </row>
    <row r="2615" spans="1:12" x14ac:dyDescent="0.3">
      <c r="A2615">
        <v>526</v>
      </c>
      <c r="C2615">
        <v>2667</v>
      </c>
      <c r="D2615" s="1">
        <v>45141</v>
      </c>
      <c r="E2615">
        <v>32400</v>
      </c>
      <c r="F2615">
        <v>6</v>
      </c>
      <c r="G2615">
        <v>7</v>
      </c>
      <c r="H2615">
        <v>54</v>
      </c>
      <c r="I2615" t="str">
        <f>_xlfn.XLOOKUP(ohrm_timesheet_item[[#This Row],[employee_id]],hs_hr_employee[emp_number],hs_hr_employee[Employee Name],"NF",0,1)</f>
        <v>Shekhar Sharma</v>
      </c>
      <c r="J2615" t="str">
        <f>_xlfn.XLOOKUP(ohrm_timesheet_item[[#This Row],[project_id]],ohrm_project[project_id],ohrm_project[name],"NF",0,1)</f>
        <v>C210701-P2 [AMERICANA-Phase2]</v>
      </c>
      <c r="K2615" t="str">
        <f>_xlfn.XLOOKUP(ohrm_timesheet_item[[#This Row],[activity_id]],ohrm_project_activity[activity_id],ohrm_project_activity[name],"NF",0,1)</f>
        <v>Development</v>
      </c>
      <c r="L2615" s="5">
        <f>ohrm_timesheet_item[[#This Row],[duration]]/60/60</f>
        <v>9</v>
      </c>
    </row>
    <row r="2616" spans="1:12" x14ac:dyDescent="0.3">
      <c r="A2616">
        <v>526</v>
      </c>
      <c r="C2616">
        <v>2668</v>
      </c>
      <c r="D2616" s="1">
        <v>45142</v>
      </c>
      <c r="E2616">
        <v>32400</v>
      </c>
      <c r="F2616">
        <v>6</v>
      </c>
      <c r="G2616">
        <v>7</v>
      </c>
      <c r="H2616">
        <v>54</v>
      </c>
      <c r="I2616" t="str">
        <f>_xlfn.XLOOKUP(ohrm_timesheet_item[[#This Row],[employee_id]],hs_hr_employee[emp_number],hs_hr_employee[Employee Name],"NF",0,1)</f>
        <v>Shekhar Sharma</v>
      </c>
      <c r="J2616" t="str">
        <f>_xlfn.XLOOKUP(ohrm_timesheet_item[[#This Row],[project_id]],ohrm_project[project_id],ohrm_project[name],"NF",0,1)</f>
        <v>C210701-P2 [AMERICANA-Phase2]</v>
      </c>
      <c r="K2616" t="str">
        <f>_xlfn.XLOOKUP(ohrm_timesheet_item[[#This Row],[activity_id]],ohrm_project_activity[activity_id],ohrm_project_activity[name],"NF",0,1)</f>
        <v>Development</v>
      </c>
      <c r="L2616" s="5">
        <f>ohrm_timesheet_item[[#This Row],[duration]]/60/60</f>
        <v>9</v>
      </c>
    </row>
    <row r="2617" spans="1:12" x14ac:dyDescent="0.3">
      <c r="A2617">
        <v>514</v>
      </c>
      <c r="C2617">
        <v>2669</v>
      </c>
      <c r="D2617" s="1">
        <v>45138</v>
      </c>
      <c r="E2617">
        <v>32400</v>
      </c>
      <c r="F2617">
        <v>2</v>
      </c>
      <c r="G2617">
        <v>100004</v>
      </c>
      <c r="H2617">
        <v>11</v>
      </c>
      <c r="I2617" t="str">
        <f>_xlfn.XLOOKUP(ohrm_timesheet_item[[#This Row],[employee_id]],hs_hr_employee[emp_number],hs_hr_employee[Employee Name],"NF",0,1)</f>
        <v>Sourav Rathor</v>
      </c>
      <c r="J2617" t="str">
        <f>_xlfn.XLOOKUP(ohrm_timesheet_item[[#This Row],[project_id]],ohrm_project[project_id],ohrm_project[name],"NF",0,1)</f>
        <v>Z210101-TEQMANTRA-ORG</v>
      </c>
      <c r="K2617" t="str">
        <f>_xlfn.XLOOKUP(ohrm_timesheet_item[[#This Row],[activity_id]],ohrm_project_activity[activity_id],ohrm_project_activity[name],"NF",0,1)</f>
        <v>Training</v>
      </c>
      <c r="L2617" s="5">
        <f>ohrm_timesheet_item[[#This Row],[duration]]/60/60</f>
        <v>9</v>
      </c>
    </row>
    <row r="2618" spans="1:12" x14ac:dyDescent="0.3">
      <c r="A2618">
        <v>514</v>
      </c>
      <c r="C2618">
        <v>2670</v>
      </c>
      <c r="D2618" s="1">
        <v>45139</v>
      </c>
      <c r="E2618">
        <v>32400</v>
      </c>
      <c r="F2618">
        <v>2</v>
      </c>
      <c r="G2618">
        <v>100004</v>
      </c>
      <c r="H2618">
        <v>11</v>
      </c>
      <c r="I2618" t="str">
        <f>_xlfn.XLOOKUP(ohrm_timesheet_item[[#This Row],[employee_id]],hs_hr_employee[emp_number],hs_hr_employee[Employee Name],"NF",0,1)</f>
        <v>Sourav Rathor</v>
      </c>
      <c r="J2618" t="str">
        <f>_xlfn.XLOOKUP(ohrm_timesheet_item[[#This Row],[project_id]],ohrm_project[project_id],ohrm_project[name],"NF",0,1)</f>
        <v>Z210101-TEQMANTRA-ORG</v>
      </c>
      <c r="K2618" t="str">
        <f>_xlfn.XLOOKUP(ohrm_timesheet_item[[#This Row],[activity_id]],ohrm_project_activity[activity_id],ohrm_project_activity[name],"NF",0,1)</f>
        <v>Training</v>
      </c>
      <c r="L2618" s="5">
        <f>ohrm_timesheet_item[[#This Row],[duration]]/60/60</f>
        <v>9</v>
      </c>
    </row>
    <row r="2619" spans="1:12" x14ac:dyDescent="0.3">
      <c r="A2619">
        <v>514</v>
      </c>
      <c r="C2619">
        <v>2671</v>
      </c>
      <c r="D2619" s="1">
        <v>45140</v>
      </c>
      <c r="E2619">
        <v>32400</v>
      </c>
      <c r="F2619">
        <v>2</v>
      </c>
      <c r="G2619">
        <v>100004</v>
      </c>
      <c r="H2619">
        <v>11</v>
      </c>
      <c r="I2619" t="str">
        <f>_xlfn.XLOOKUP(ohrm_timesheet_item[[#This Row],[employee_id]],hs_hr_employee[emp_number],hs_hr_employee[Employee Name],"NF",0,1)</f>
        <v>Sourav Rathor</v>
      </c>
      <c r="J2619" t="str">
        <f>_xlfn.XLOOKUP(ohrm_timesheet_item[[#This Row],[project_id]],ohrm_project[project_id],ohrm_project[name],"NF",0,1)</f>
        <v>Z210101-TEQMANTRA-ORG</v>
      </c>
      <c r="K2619" t="str">
        <f>_xlfn.XLOOKUP(ohrm_timesheet_item[[#This Row],[activity_id]],ohrm_project_activity[activity_id],ohrm_project_activity[name],"NF",0,1)</f>
        <v>Training</v>
      </c>
      <c r="L2619" s="5">
        <f>ohrm_timesheet_item[[#This Row],[duration]]/60/60</f>
        <v>9</v>
      </c>
    </row>
    <row r="2620" spans="1:12" x14ac:dyDescent="0.3">
      <c r="A2620">
        <v>514</v>
      </c>
      <c r="C2620">
        <v>2672</v>
      </c>
      <c r="D2620" s="1">
        <v>45141</v>
      </c>
      <c r="E2620">
        <v>32400</v>
      </c>
      <c r="F2620">
        <v>2</v>
      </c>
      <c r="G2620">
        <v>100004</v>
      </c>
      <c r="H2620">
        <v>11</v>
      </c>
      <c r="I2620" t="str">
        <f>_xlfn.XLOOKUP(ohrm_timesheet_item[[#This Row],[employee_id]],hs_hr_employee[emp_number],hs_hr_employee[Employee Name],"NF",0,1)</f>
        <v>Sourav Rathor</v>
      </c>
      <c r="J2620" t="str">
        <f>_xlfn.XLOOKUP(ohrm_timesheet_item[[#This Row],[project_id]],ohrm_project[project_id],ohrm_project[name],"NF",0,1)</f>
        <v>Z210101-TEQMANTRA-ORG</v>
      </c>
      <c r="K2620" t="str">
        <f>_xlfn.XLOOKUP(ohrm_timesheet_item[[#This Row],[activity_id]],ohrm_project_activity[activity_id],ohrm_project_activity[name],"NF",0,1)</f>
        <v>Training</v>
      </c>
      <c r="L2620" s="5">
        <f>ohrm_timesheet_item[[#This Row],[duration]]/60/60</f>
        <v>9</v>
      </c>
    </row>
    <row r="2621" spans="1:12" x14ac:dyDescent="0.3">
      <c r="A2621">
        <v>514</v>
      </c>
      <c r="C2621">
        <v>2673</v>
      </c>
      <c r="D2621" s="1">
        <v>45142</v>
      </c>
      <c r="E2621">
        <v>32400</v>
      </c>
      <c r="F2621">
        <v>2</v>
      </c>
      <c r="G2621">
        <v>100004</v>
      </c>
      <c r="H2621">
        <v>11</v>
      </c>
      <c r="I2621" t="str">
        <f>_xlfn.XLOOKUP(ohrm_timesheet_item[[#This Row],[employee_id]],hs_hr_employee[emp_number],hs_hr_employee[Employee Name],"NF",0,1)</f>
        <v>Sourav Rathor</v>
      </c>
      <c r="J2621" t="str">
        <f>_xlfn.XLOOKUP(ohrm_timesheet_item[[#This Row],[project_id]],ohrm_project[project_id],ohrm_project[name],"NF",0,1)</f>
        <v>Z210101-TEQMANTRA-ORG</v>
      </c>
      <c r="K2621" t="str">
        <f>_xlfn.XLOOKUP(ohrm_timesheet_item[[#This Row],[activity_id]],ohrm_project_activity[activity_id],ohrm_project_activity[name],"NF",0,1)</f>
        <v>Training</v>
      </c>
      <c r="L2621" s="5">
        <f>ohrm_timesheet_item[[#This Row],[duration]]/60/60</f>
        <v>9</v>
      </c>
    </row>
    <row r="2622" spans="1:12" x14ac:dyDescent="0.3">
      <c r="A2622">
        <v>532</v>
      </c>
      <c r="C2622">
        <v>2674</v>
      </c>
      <c r="D2622" s="1">
        <v>45145</v>
      </c>
      <c r="E2622">
        <v>32400</v>
      </c>
      <c r="F2622">
        <v>2</v>
      </c>
      <c r="G2622">
        <v>100004</v>
      </c>
      <c r="H2622">
        <v>11</v>
      </c>
      <c r="I2622" t="str">
        <f>_xlfn.XLOOKUP(ohrm_timesheet_item[[#This Row],[employee_id]],hs_hr_employee[emp_number],hs_hr_employee[Employee Name],"NF",0,1)</f>
        <v>Sourav Rathor</v>
      </c>
      <c r="J2622" t="str">
        <f>_xlfn.XLOOKUP(ohrm_timesheet_item[[#This Row],[project_id]],ohrm_project[project_id],ohrm_project[name],"NF",0,1)</f>
        <v>Z210101-TEQMANTRA-ORG</v>
      </c>
      <c r="K2622" t="str">
        <f>_xlfn.XLOOKUP(ohrm_timesheet_item[[#This Row],[activity_id]],ohrm_project_activity[activity_id],ohrm_project_activity[name],"NF",0,1)</f>
        <v>Training</v>
      </c>
      <c r="L2622" s="5">
        <f>ohrm_timesheet_item[[#This Row],[duration]]/60/60</f>
        <v>9</v>
      </c>
    </row>
    <row r="2623" spans="1:12" x14ac:dyDescent="0.3">
      <c r="A2623">
        <v>532</v>
      </c>
      <c r="C2623">
        <v>2675</v>
      </c>
      <c r="D2623" s="1">
        <v>45146</v>
      </c>
      <c r="E2623">
        <v>32400</v>
      </c>
      <c r="F2623">
        <v>2</v>
      </c>
      <c r="G2623">
        <v>100004</v>
      </c>
      <c r="H2623">
        <v>11</v>
      </c>
      <c r="I2623" t="str">
        <f>_xlfn.XLOOKUP(ohrm_timesheet_item[[#This Row],[employee_id]],hs_hr_employee[emp_number],hs_hr_employee[Employee Name],"NF",0,1)</f>
        <v>Sourav Rathor</v>
      </c>
      <c r="J2623" t="str">
        <f>_xlfn.XLOOKUP(ohrm_timesheet_item[[#This Row],[project_id]],ohrm_project[project_id],ohrm_project[name],"NF",0,1)</f>
        <v>Z210101-TEQMANTRA-ORG</v>
      </c>
      <c r="K2623" t="str">
        <f>_xlfn.XLOOKUP(ohrm_timesheet_item[[#This Row],[activity_id]],ohrm_project_activity[activity_id],ohrm_project_activity[name],"NF",0,1)</f>
        <v>Training</v>
      </c>
      <c r="L2623" s="5">
        <f>ohrm_timesheet_item[[#This Row],[duration]]/60/60</f>
        <v>9</v>
      </c>
    </row>
    <row r="2624" spans="1:12" x14ac:dyDescent="0.3">
      <c r="A2624">
        <v>532</v>
      </c>
      <c r="C2624">
        <v>2676</v>
      </c>
      <c r="D2624" s="1">
        <v>45147</v>
      </c>
      <c r="E2624">
        <v>32400</v>
      </c>
      <c r="F2624">
        <v>2</v>
      </c>
      <c r="G2624">
        <v>100004</v>
      </c>
      <c r="H2624">
        <v>11</v>
      </c>
      <c r="I2624" t="str">
        <f>_xlfn.XLOOKUP(ohrm_timesheet_item[[#This Row],[employee_id]],hs_hr_employee[emp_number],hs_hr_employee[Employee Name],"NF",0,1)</f>
        <v>Sourav Rathor</v>
      </c>
      <c r="J2624" t="str">
        <f>_xlfn.XLOOKUP(ohrm_timesheet_item[[#This Row],[project_id]],ohrm_project[project_id],ohrm_project[name],"NF",0,1)</f>
        <v>Z210101-TEQMANTRA-ORG</v>
      </c>
      <c r="K2624" t="str">
        <f>_xlfn.XLOOKUP(ohrm_timesheet_item[[#This Row],[activity_id]],ohrm_project_activity[activity_id],ohrm_project_activity[name],"NF",0,1)</f>
        <v>Training</v>
      </c>
      <c r="L2624" s="5">
        <f>ohrm_timesheet_item[[#This Row],[duration]]/60/60</f>
        <v>9</v>
      </c>
    </row>
    <row r="2625" spans="1:12" x14ac:dyDescent="0.3">
      <c r="A2625">
        <v>532</v>
      </c>
      <c r="C2625">
        <v>2677</v>
      </c>
      <c r="D2625" s="1">
        <v>45148</v>
      </c>
      <c r="E2625">
        <v>32400</v>
      </c>
      <c r="F2625">
        <v>2</v>
      </c>
      <c r="G2625">
        <v>100004</v>
      </c>
      <c r="H2625">
        <v>11</v>
      </c>
      <c r="I2625" t="str">
        <f>_xlfn.XLOOKUP(ohrm_timesheet_item[[#This Row],[employee_id]],hs_hr_employee[emp_number],hs_hr_employee[Employee Name],"NF",0,1)</f>
        <v>Sourav Rathor</v>
      </c>
      <c r="J2625" t="str">
        <f>_xlfn.XLOOKUP(ohrm_timesheet_item[[#This Row],[project_id]],ohrm_project[project_id],ohrm_project[name],"NF",0,1)</f>
        <v>Z210101-TEQMANTRA-ORG</v>
      </c>
      <c r="K2625" t="str">
        <f>_xlfn.XLOOKUP(ohrm_timesheet_item[[#This Row],[activity_id]],ohrm_project_activity[activity_id],ohrm_project_activity[name],"NF",0,1)</f>
        <v>Training</v>
      </c>
      <c r="L2625" s="5">
        <f>ohrm_timesheet_item[[#This Row],[duration]]/60/60</f>
        <v>9</v>
      </c>
    </row>
    <row r="2626" spans="1:12" x14ac:dyDescent="0.3">
      <c r="A2626">
        <v>535</v>
      </c>
      <c r="C2626">
        <v>2678</v>
      </c>
      <c r="D2626" s="1">
        <v>45145</v>
      </c>
      <c r="E2626">
        <v>14400</v>
      </c>
      <c r="F2626">
        <v>2</v>
      </c>
      <c r="G2626">
        <v>100005</v>
      </c>
      <c r="H2626">
        <v>7</v>
      </c>
      <c r="I2626" t="str">
        <f>_xlfn.XLOOKUP(ohrm_timesheet_item[[#This Row],[employee_id]],hs_hr_employee[emp_number],hs_hr_employee[Employee Name],"NF",0,1)</f>
        <v>x_Ritesh Narayan Singh</v>
      </c>
      <c r="J2626" t="str">
        <f>_xlfn.XLOOKUP(ohrm_timesheet_item[[#This Row],[project_id]],ohrm_project[project_id],ohrm_project[name],"NF",0,1)</f>
        <v>Z210101-TEQMANTRA-ORG</v>
      </c>
      <c r="K2626" t="str">
        <f>_xlfn.XLOOKUP(ohrm_timesheet_item[[#This Row],[activity_id]],ohrm_project_activity[activity_id],ohrm_project_activity[name],"NF",0,1)</f>
        <v>Internal Meeting</v>
      </c>
      <c r="L2626" s="5">
        <f>ohrm_timesheet_item[[#This Row],[duration]]/60/60</f>
        <v>4</v>
      </c>
    </row>
    <row r="2627" spans="1:12" x14ac:dyDescent="0.3">
      <c r="A2627">
        <v>535</v>
      </c>
      <c r="C2627">
        <v>2679</v>
      </c>
      <c r="D2627" s="1">
        <v>45145</v>
      </c>
      <c r="E2627">
        <v>18000</v>
      </c>
      <c r="F2627">
        <v>2</v>
      </c>
      <c r="G2627">
        <v>100005</v>
      </c>
      <c r="H2627">
        <v>8</v>
      </c>
      <c r="I2627" t="str">
        <f>_xlfn.XLOOKUP(ohrm_timesheet_item[[#This Row],[employee_id]],hs_hr_employee[emp_number],hs_hr_employee[Employee Name],"NF",0,1)</f>
        <v>x_Ritesh Narayan Singh</v>
      </c>
      <c r="J2627" t="str">
        <f>_xlfn.XLOOKUP(ohrm_timesheet_item[[#This Row],[project_id]],ohrm_project[project_id],ohrm_project[name],"NF",0,1)</f>
        <v>Z210101-TEQMANTRA-ORG</v>
      </c>
      <c r="K2627" t="str">
        <f>_xlfn.XLOOKUP(ohrm_timesheet_item[[#This Row],[activity_id]],ohrm_project_activity[activity_id],ohrm_project_activity[name],"NF",0,1)</f>
        <v>Customer Engagement</v>
      </c>
      <c r="L2627" s="5">
        <f>ohrm_timesheet_item[[#This Row],[duration]]/60/60</f>
        <v>5</v>
      </c>
    </row>
    <row r="2628" spans="1:12" x14ac:dyDescent="0.3">
      <c r="A2628">
        <v>535</v>
      </c>
      <c r="C2628">
        <v>2680</v>
      </c>
      <c r="D2628" s="1">
        <v>45146</v>
      </c>
      <c r="E2628">
        <v>18000</v>
      </c>
      <c r="F2628">
        <v>2</v>
      </c>
      <c r="G2628">
        <v>100005</v>
      </c>
      <c r="H2628">
        <v>7</v>
      </c>
      <c r="I2628" t="str">
        <f>_xlfn.XLOOKUP(ohrm_timesheet_item[[#This Row],[employee_id]],hs_hr_employee[emp_number],hs_hr_employee[Employee Name],"NF",0,1)</f>
        <v>x_Ritesh Narayan Singh</v>
      </c>
      <c r="J2628" t="str">
        <f>_xlfn.XLOOKUP(ohrm_timesheet_item[[#This Row],[project_id]],ohrm_project[project_id],ohrm_project[name],"NF",0,1)</f>
        <v>Z210101-TEQMANTRA-ORG</v>
      </c>
      <c r="K2628" t="str">
        <f>_xlfn.XLOOKUP(ohrm_timesheet_item[[#This Row],[activity_id]],ohrm_project_activity[activity_id],ohrm_project_activity[name],"NF",0,1)</f>
        <v>Internal Meeting</v>
      </c>
      <c r="L2628" s="5">
        <f>ohrm_timesheet_item[[#This Row],[duration]]/60/60</f>
        <v>5</v>
      </c>
    </row>
    <row r="2629" spans="1:12" x14ac:dyDescent="0.3">
      <c r="A2629">
        <v>535</v>
      </c>
      <c r="C2629">
        <v>2681</v>
      </c>
      <c r="D2629" s="1">
        <v>45147</v>
      </c>
      <c r="E2629">
        <v>25200</v>
      </c>
      <c r="F2629">
        <v>2</v>
      </c>
      <c r="G2629">
        <v>100005</v>
      </c>
      <c r="H2629">
        <v>7</v>
      </c>
      <c r="I2629" t="str">
        <f>_xlfn.XLOOKUP(ohrm_timesheet_item[[#This Row],[employee_id]],hs_hr_employee[emp_number],hs_hr_employee[Employee Name],"NF",0,1)</f>
        <v>x_Ritesh Narayan Singh</v>
      </c>
      <c r="J2629" t="str">
        <f>_xlfn.XLOOKUP(ohrm_timesheet_item[[#This Row],[project_id]],ohrm_project[project_id],ohrm_project[name],"NF",0,1)</f>
        <v>Z210101-TEQMANTRA-ORG</v>
      </c>
      <c r="K2629" t="str">
        <f>_xlfn.XLOOKUP(ohrm_timesheet_item[[#This Row],[activity_id]],ohrm_project_activity[activity_id],ohrm_project_activity[name],"NF",0,1)</f>
        <v>Internal Meeting</v>
      </c>
      <c r="L2629" s="5">
        <f>ohrm_timesheet_item[[#This Row],[duration]]/60/60</f>
        <v>7</v>
      </c>
    </row>
    <row r="2630" spans="1:12" x14ac:dyDescent="0.3">
      <c r="A2630">
        <v>535</v>
      </c>
      <c r="C2630">
        <v>2682</v>
      </c>
      <c r="D2630" s="1">
        <v>45148</v>
      </c>
      <c r="E2630">
        <v>25200</v>
      </c>
      <c r="F2630">
        <v>2</v>
      </c>
      <c r="G2630">
        <v>100005</v>
      </c>
      <c r="H2630">
        <v>7</v>
      </c>
      <c r="I2630" t="str">
        <f>_xlfn.XLOOKUP(ohrm_timesheet_item[[#This Row],[employee_id]],hs_hr_employee[emp_number],hs_hr_employee[Employee Name],"NF",0,1)</f>
        <v>x_Ritesh Narayan Singh</v>
      </c>
      <c r="J2630" t="str">
        <f>_xlfn.XLOOKUP(ohrm_timesheet_item[[#This Row],[project_id]],ohrm_project[project_id],ohrm_project[name],"NF",0,1)</f>
        <v>Z210101-TEQMANTRA-ORG</v>
      </c>
      <c r="K2630" t="str">
        <f>_xlfn.XLOOKUP(ohrm_timesheet_item[[#This Row],[activity_id]],ohrm_project_activity[activity_id],ohrm_project_activity[name],"NF",0,1)</f>
        <v>Internal Meeting</v>
      </c>
      <c r="L2630" s="5">
        <f>ohrm_timesheet_item[[#This Row],[duration]]/60/60</f>
        <v>7</v>
      </c>
    </row>
    <row r="2631" spans="1:12" x14ac:dyDescent="0.3">
      <c r="A2631">
        <v>535</v>
      </c>
      <c r="C2631">
        <v>2683</v>
      </c>
      <c r="D2631" s="1">
        <v>45146</v>
      </c>
      <c r="E2631">
        <v>14400</v>
      </c>
      <c r="F2631">
        <v>2</v>
      </c>
      <c r="G2631">
        <v>100005</v>
      </c>
      <c r="H2631">
        <v>8</v>
      </c>
      <c r="I2631" t="str">
        <f>_xlfn.XLOOKUP(ohrm_timesheet_item[[#This Row],[employee_id]],hs_hr_employee[emp_number],hs_hr_employee[Employee Name],"NF",0,1)</f>
        <v>x_Ritesh Narayan Singh</v>
      </c>
      <c r="J2631" t="str">
        <f>_xlfn.XLOOKUP(ohrm_timesheet_item[[#This Row],[project_id]],ohrm_project[project_id],ohrm_project[name],"NF",0,1)</f>
        <v>Z210101-TEQMANTRA-ORG</v>
      </c>
      <c r="K2631" t="str">
        <f>_xlfn.XLOOKUP(ohrm_timesheet_item[[#This Row],[activity_id]],ohrm_project_activity[activity_id],ohrm_project_activity[name],"NF",0,1)</f>
        <v>Customer Engagement</v>
      </c>
      <c r="L2631" s="5">
        <f>ohrm_timesheet_item[[#This Row],[duration]]/60/60</f>
        <v>4</v>
      </c>
    </row>
    <row r="2632" spans="1:12" x14ac:dyDescent="0.3">
      <c r="A2632">
        <v>535</v>
      </c>
      <c r="C2632">
        <v>2684</v>
      </c>
      <c r="D2632" s="1">
        <v>45147</v>
      </c>
      <c r="E2632">
        <v>7200</v>
      </c>
      <c r="F2632">
        <v>2</v>
      </c>
      <c r="G2632">
        <v>100005</v>
      </c>
      <c r="H2632">
        <v>8</v>
      </c>
      <c r="I2632" t="str">
        <f>_xlfn.XLOOKUP(ohrm_timesheet_item[[#This Row],[employee_id]],hs_hr_employee[emp_number],hs_hr_employee[Employee Name],"NF",0,1)</f>
        <v>x_Ritesh Narayan Singh</v>
      </c>
      <c r="J2632" t="str">
        <f>_xlfn.XLOOKUP(ohrm_timesheet_item[[#This Row],[project_id]],ohrm_project[project_id],ohrm_project[name],"NF",0,1)</f>
        <v>Z210101-TEQMANTRA-ORG</v>
      </c>
      <c r="K2632" t="str">
        <f>_xlfn.XLOOKUP(ohrm_timesheet_item[[#This Row],[activity_id]],ohrm_project_activity[activity_id],ohrm_project_activity[name],"NF",0,1)</f>
        <v>Customer Engagement</v>
      </c>
      <c r="L2632" s="5">
        <f>ohrm_timesheet_item[[#This Row],[duration]]/60/60</f>
        <v>2</v>
      </c>
    </row>
    <row r="2633" spans="1:12" x14ac:dyDescent="0.3">
      <c r="A2633">
        <v>535</v>
      </c>
      <c r="C2633">
        <v>2685</v>
      </c>
      <c r="D2633" s="1">
        <v>45148</v>
      </c>
      <c r="E2633">
        <v>7200</v>
      </c>
      <c r="F2633">
        <v>2</v>
      </c>
      <c r="G2633">
        <v>100005</v>
      </c>
      <c r="H2633">
        <v>8</v>
      </c>
      <c r="I2633" t="str">
        <f>_xlfn.XLOOKUP(ohrm_timesheet_item[[#This Row],[employee_id]],hs_hr_employee[emp_number],hs_hr_employee[Employee Name],"NF",0,1)</f>
        <v>x_Ritesh Narayan Singh</v>
      </c>
      <c r="J2633" t="str">
        <f>_xlfn.XLOOKUP(ohrm_timesheet_item[[#This Row],[project_id]],ohrm_project[project_id],ohrm_project[name],"NF",0,1)</f>
        <v>Z210101-TEQMANTRA-ORG</v>
      </c>
      <c r="K2633" t="str">
        <f>_xlfn.XLOOKUP(ohrm_timesheet_item[[#This Row],[activity_id]],ohrm_project_activity[activity_id],ohrm_project_activity[name],"NF",0,1)</f>
        <v>Customer Engagement</v>
      </c>
      <c r="L2633" s="5">
        <f>ohrm_timesheet_item[[#This Row],[duration]]/60/60</f>
        <v>2</v>
      </c>
    </row>
    <row r="2634" spans="1:12" x14ac:dyDescent="0.3">
      <c r="A2634">
        <v>532</v>
      </c>
      <c r="C2634">
        <v>2686</v>
      </c>
      <c r="D2634" s="1">
        <v>45149</v>
      </c>
      <c r="E2634">
        <v>32400</v>
      </c>
      <c r="F2634">
        <v>2</v>
      </c>
      <c r="G2634">
        <v>100004</v>
      </c>
      <c r="H2634">
        <v>11</v>
      </c>
      <c r="I2634" t="str">
        <f>_xlfn.XLOOKUP(ohrm_timesheet_item[[#This Row],[employee_id]],hs_hr_employee[emp_number],hs_hr_employee[Employee Name],"NF",0,1)</f>
        <v>Sourav Rathor</v>
      </c>
      <c r="J2634" t="str">
        <f>_xlfn.XLOOKUP(ohrm_timesheet_item[[#This Row],[project_id]],ohrm_project[project_id],ohrm_project[name],"NF",0,1)</f>
        <v>Z210101-TEQMANTRA-ORG</v>
      </c>
      <c r="K2634" t="str">
        <f>_xlfn.XLOOKUP(ohrm_timesheet_item[[#This Row],[activity_id]],ohrm_project_activity[activity_id],ohrm_project_activity[name],"NF",0,1)</f>
        <v>Training</v>
      </c>
      <c r="L2634" s="5">
        <f>ohrm_timesheet_item[[#This Row],[duration]]/60/60</f>
        <v>9</v>
      </c>
    </row>
    <row r="2635" spans="1:12" x14ac:dyDescent="0.3">
      <c r="A2635">
        <v>538</v>
      </c>
      <c r="C2635">
        <v>2687</v>
      </c>
      <c r="D2635" s="1">
        <v>45145</v>
      </c>
      <c r="E2635">
        <v>32400</v>
      </c>
      <c r="F2635">
        <v>2</v>
      </c>
      <c r="G2635">
        <v>100003</v>
      </c>
      <c r="H2635">
        <v>11</v>
      </c>
      <c r="I2635" t="str">
        <f>_xlfn.XLOOKUP(ohrm_timesheet_item[[#This Row],[employee_id]],hs_hr_employee[emp_number],hs_hr_employee[Employee Name],"NF",0,1)</f>
        <v>x_Adnaan Ahmed</v>
      </c>
      <c r="J2635" t="str">
        <f>_xlfn.XLOOKUP(ohrm_timesheet_item[[#This Row],[project_id]],ohrm_project[project_id],ohrm_project[name],"NF",0,1)</f>
        <v>Z210101-TEQMANTRA-ORG</v>
      </c>
      <c r="K2635" t="str">
        <f>_xlfn.XLOOKUP(ohrm_timesheet_item[[#This Row],[activity_id]],ohrm_project_activity[activity_id],ohrm_project_activity[name],"NF",0,1)</f>
        <v>Training</v>
      </c>
      <c r="L2635" s="5">
        <f>ohrm_timesheet_item[[#This Row],[duration]]/60/60</f>
        <v>9</v>
      </c>
    </row>
    <row r="2636" spans="1:12" x14ac:dyDescent="0.3">
      <c r="A2636">
        <v>538</v>
      </c>
      <c r="C2636">
        <v>2688</v>
      </c>
      <c r="D2636" s="1">
        <v>45146</v>
      </c>
      <c r="E2636">
        <v>32400</v>
      </c>
      <c r="F2636">
        <v>2</v>
      </c>
      <c r="G2636">
        <v>100003</v>
      </c>
      <c r="H2636">
        <v>11</v>
      </c>
      <c r="I2636" t="str">
        <f>_xlfn.XLOOKUP(ohrm_timesheet_item[[#This Row],[employee_id]],hs_hr_employee[emp_number],hs_hr_employee[Employee Name],"NF",0,1)</f>
        <v>x_Adnaan Ahmed</v>
      </c>
      <c r="J2636" t="str">
        <f>_xlfn.XLOOKUP(ohrm_timesheet_item[[#This Row],[project_id]],ohrm_project[project_id],ohrm_project[name],"NF",0,1)</f>
        <v>Z210101-TEQMANTRA-ORG</v>
      </c>
      <c r="K2636" t="str">
        <f>_xlfn.XLOOKUP(ohrm_timesheet_item[[#This Row],[activity_id]],ohrm_project_activity[activity_id],ohrm_project_activity[name],"NF",0,1)</f>
        <v>Training</v>
      </c>
      <c r="L2636" s="5">
        <f>ohrm_timesheet_item[[#This Row],[duration]]/60/60</f>
        <v>9</v>
      </c>
    </row>
    <row r="2637" spans="1:12" x14ac:dyDescent="0.3">
      <c r="A2637">
        <v>538</v>
      </c>
      <c r="C2637">
        <v>2689</v>
      </c>
      <c r="D2637" s="1">
        <v>45147</v>
      </c>
      <c r="E2637">
        <v>32400</v>
      </c>
      <c r="F2637">
        <v>2</v>
      </c>
      <c r="G2637">
        <v>100003</v>
      </c>
      <c r="H2637">
        <v>11</v>
      </c>
      <c r="I2637" t="str">
        <f>_xlfn.XLOOKUP(ohrm_timesheet_item[[#This Row],[employee_id]],hs_hr_employee[emp_number],hs_hr_employee[Employee Name],"NF",0,1)</f>
        <v>x_Adnaan Ahmed</v>
      </c>
      <c r="J2637" t="str">
        <f>_xlfn.XLOOKUP(ohrm_timesheet_item[[#This Row],[project_id]],ohrm_project[project_id],ohrm_project[name],"NF",0,1)</f>
        <v>Z210101-TEQMANTRA-ORG</v>
      </c>
      <c r="K2637" t="str">
        <f>_xlfn.XLOOKUP(ohrm_timesheet_item[[#This Row],[activity_id]],ohrm_project_activity[activity_id],ohrm_project_activity[name],"NF",0,1)</f>
        <v>Training</v>
      </c>
      <c r="L2637" s="5">
        <f>ohrm_timesheet_item[[#This Row],[duration]]/60/60</f>
        <v>9</v>
      </c>
    </row>
    <row r="2638" spans="1:12" x14ac:dyDescent="0.3">
      <c r="A2638">
        <v>538</v>
      </c>
      <c r="C2638">
        <v>2690</v>
      </c>
      <c r="D2638" s="1">
        <v>45148</v>
      </c>
      <c r="E2638">
        <v>32400</v>
      </c>
      <c r="F2638">
        <v>2</v>
      </c>
      <c r="G2638">
        <v>100003</v>
      </c>
      <c r="H2638">
        <v>11</v>
      </c>
      <c r="I2638" t="str">
        <f>_xlfn.XLOOKUP(ohrm_timesheet_item[[#This Row],[employee_id]],hs_hr_employee[emp_number],hs_hr_employee[Employee Name],"NF",0,1)</f>
        <v>x_Adnaan Ahmed</v>
      </c>
      <c r="J2638" t="str">
        <f>_xlfn.XLOOKUP(ohrm_timesheet_item[[#This Row],[project_id]],ohrm_project[project_id],ohrm_project[name],"NF",0,1)</f>
        <v>Z210101-TEQMANTRA-ORG</v>
      </c>
      <c r="K2638" t="str">
        <f>_xlfn.XLOOKUP(ohrm_timesheet_item[[#This Row],[activity_id]],ohrm_project_activity[activity_id],ohrm_project_activity[name],"NF",0,1)</f>
        <v>Training</v>
      </c>
      <c r="L2638" s="5">
        <f>ohrm_timesheet_item[[#This Row],[duration]]/60/60</f>
        <v>9</v>
      </c>
    </row>
    <row r="2639" spans="1:12" x14ac:dyDescent="0.3">
      <c r="A2639">
        <v>538</v>
      </c>
      <c r="C2639">
        <v>2691</v>
      </c>
      <c r="D2639" s="1">
        <v>45149</v>
      </c>
      <c r="E2639">
        <v>32400</v>
      </c>
      <c r="F2639">
        <v>2</v>
      </c>
      <c r="G2639">
        <v>100003</v>
      </c>
      <c r="H2639">
        <v>11</v>
      </c>
      <c r="I2639" t="str">
        <f>_xlfn.XLOOKUP(ohrm_timesheet_item[[#This Row],[employee_id]],hs_hr_employee[emp_number],hs_hr_employee[Employee Name],"NF",0,1)</f>
        <v>x_Adnaan Ahmed</v>
      </c>
      <c r="J2639" t="str">
        <f>_xlfn.XLOOKUP(ohrm_timesheet_item[[#This Row],[project_id]],ohrm_project[project_id],ohrm_project[name],"NF",0,1)</f>
        <v>Z210101-TEQMANTRA-ORG</v>
      </c>
      <c r="K2639" t="str">
        <f>_xlfn.XLOOKUP(ohrm_timesheet_item[[#This Row],[activity_id]],ohrm_project_activity[activity_id],ohrm_project_activity[name],"NF",0,1)</f>
        <v>Training</v>
      </c>
      <c r="L2639" s="5">
        <f>ohrm_timesheet_item[[#This Row],[duration]]/60/60</f>
        <v>9</v>
      </c>
    </row>
    <row r="2640" spans="1:12" x14ac:dyDescent="0.3">
      <c r="A2640">
        <v>537</v>
      </c>
      <c r="C2640">
        <v>2692</v>
      </c>
      <c r="D2640" s="1">
        <v>45152</v>
      </c>
      <c r="E2640">
        <v>32400</v>
      </c>
      <c r="F2640">
        <v>2</v>
      </c>
      <c r="G2640">
        <v>100003</v>
      </c>
      <c r="H2640">
        <v>11</v>
      </c>
      <c r="I2640" t="str">
        <f>_xlfn.XLOOKUP(ohrm_timesheet_item[[#This Row],[employee_id]],hs_hr_employee[emp_number],hs_hr_employee[Employee Name],"NF",0,1)</f>
        <v>x_Adnaan Ahmed</v>
      </c>
      <c r="J2640" t="str">
        <f>_xlfn.XLOOKUP(ohrm_timesheet_item[[#This Row],[project_id]],ohrm_project[project_id],ohrm_project[name],"NF",0,1)</f>
        <v>Z210101-TEQMANTRA-ORG</v>
      </c>
      <c r="K2640" t="str">
        <f>_xlfn.XLOOKUP(ohrm_timesheet_item[[#This Row],[activity_id]],ohrm_project_activity[activity_id],ohrm_project_activity[name],"NF",0,1)</f>
        <v>Training</v>
      </c>
      <c r="L2640" s="5">
        <f>ohrm_timesheet_item[[#This Row],[duration]]/60/60</f>
        <v>9</v>
      </c>
    </row>
    <row r="2641" spans="1:12" x14ac:dyDescent="0.3">
      <c r="A2641">
        <v>537</v>
      </c>
      <c r="C2641">
        <v>2693</v>
      </c>
      <c r="D2641" s="1">
        <v>45154</v>
      </c>
      <c r="E2641">
        <v>32400</v>
      </c>
      <c r="F2641">
        <v>2</v>
      </c>
      <c r="G2641">
        <v>100003</v>
      </c>
      <c r="H2641">
        <v>11</v>
      </c>
      <c r="I2641" t="str">
        <f>_xlfn.XLOOKUP(ohrm_timesheet_item[[#This Row],[employee_id]],hs_hr_employee[emp_number],hs_hr_employee[Employee Name],"NF",0,1)</f>
        <v>x_Adnaan Ahmed</v>
      </c>
      <c r="J2641" t="str">
        <f>_xlfn.XLOOKUP(ohrm_timesheet_item[[#This Row],[project_id]],ohrm_project[project_id],ohrm_project[name],"NF",0,1)</f>
        <v>Z210101-TEQMANTRA-ORG</v>
      </c>
      <c r="K2641" t="str">
        <f>_xlfn.XLOOKUP(ohrm_timesheet_item[[#This Row],[activity_id]],ohrm_project_activity[activity_id],ohrm_project_activity[name],"NF",0,1)</f>
        <v>Training</v>
      </c>
      <c r="L2641" s="5">
        <f>ohrm_timesheet_item[[#This Row],[duration]]/60/60</f>
        <v>9</v>
      </c>
    </row>
    <row r="2642" spans="1:12" x14ac:dyDescent="0.3">
      <c r="A2642">
        <v>537</v>
      </c>
      <c r="C2642">
        <v>2694</v>
      </c>
      <c r="D2642" s="1">
        <v>45155</v>
      </c>
      <c r="E2642">
        <v>32400</v>
      </c>
      <c r="F2642">
        <v>2</v>
      </c>
      <c r="G2642">
        <v>100003</v>
      </c>
      <c r="H2642">
        <v>11</v>
      </c>
      <c r="I2642" t="str">
        <f>_xlfn.XLOOKUP(ohrm_timesheet_item[[#This Row],[employee_id]],hs_hr_employee[emp_number],hs_hr_employee[Employee Name],"NF",0,1)</f>
        <v>x_Adnaan Ahmed</v>
      </c>
      <c r="J2642" t="str">
        <f>_xlfn.XLOOKUP(ohrm_timesheet_item[[#This Row],[project_id]],ohrm_project[project_id],ohrm_project[name],"NF",0,1)</f>
        <v>Z210101-TEQMANTRA-ORG</v>
      </c>
      <c r="K2642" t="str">
        <f>_xlfn.XLOOKUP(ohrm_timesheet_item[[#This Row],[activity_id]],ohrm_project_activity[activity_id],ohrm_project_activity[name],"NF",0,1)</f>
        <v>Training</v>
      </c>
      <c r="L2642" s="5">
        <f>ohrm_timesheet_item[[#This Row],[duration]]/60/60</f>
        <v>9</v>
      </c>
    </row>
    <row r="2643" spans="1:12" x14ac:dyDescent="0.3">
      <c r="A2643">
        <v>536</v>
      </c>
      <c r="C2643">
        <v>2695</v>
      </c>
      <c r="D2643" s="1">
        <v>45152</v>
      </c>
      <c r="E2643">
        <v>32400</v>
      </c>
      <c r="F2643">
        <v>2</v>
      </c>
      <c r="G2643">
        <v>100004</v>
      </c>
      <c r="H2643">
        <v>11</v>
      </c>
      <c r="I2643" t="str">
        <f>_xlfn.XLOOKUP(ohrm_timesheet_item[[#This Row],[employee_id]],hs_hr_employee[emp_number],hs_hr_employee[Employee Name],"NF",0,1)</f>
        <v>Sourav Rathor</v>
      </c>
      <c r="J2643" t="str">
        <f>_xlfn.XLOOKUP(ohrm_timesheet_item[[#This Row],[project_id]],ohrm_project[project_id],ohrm_project[name],"NF",0,1)</f>
        <v>Z210101-TEQMANTRA-ORG</v>
      </c>
      <c r="K2643" t="str">
        <f>_xlfn.XLOOKUP(ohrm_timesheet_item[[#This Row],[activity_id]],ohrm_project_activity[activity_id],ohrm_project_activity[name],"NF",0,1)</f>
        <v>Training</v>
      </c>
      <c r="L2643" s="5">
        <f>ohrm_timesheet_item[[#This Row],[duration]]/60/60</f>
        <v>9</v>
      </c>
    </row>
    <row r="2644" spans="1:12" x14ac:dyDescent="0.3">
      <c r="A2644">
        <v>536</v>
      </c>
      <c r="C2644">
        <v>2696</v>
      </c>
      <c r="D2644" s="1">
        <v>45153</v>
      </c>
      <c r="E2644">
        <v>32400</v>
      </c>
      <c r="F2644">
        <v>2</v>
      </c>
      <c r="G2644">
        <v>100004</v>
      </c>
      <c r="H2644">
        <v>11</v>
      </c>
      <c r="I2644" t="str">
        <f>_xlfn.XLOOKUP(ohrm_timesheet_item[[#This Row],[employee_id]],hs_hr_employee[emp_number],hs_hr_employee[Employee Name],"NF",0,1)</f>
        <v>Sourav Rathor</v>
      </c>
      <c r="J2644" t="str">
        <f>_xlfn.XLOOKUP(ohrm_timesheet_item[[#This Row],[project_id]],ohrm_project[project_id],ohrm_project[name],"NF",0,1)</f>
        <v>Z210101-TEQMANTRA-ORG</v>
      </c>
      <c r="K2644" t="str">
        <f>_xlfn.XLOOKUP(ohrm_timesheet_item[[#This Row],[activity_id]],ohrm_project_activity[activity_id],ohrm_project_activity[name],"NF",0,1)</f>
        <v>Training</v>
      </c>
      <c r="L2644" s="5">
        <f>ohrm_timesheet_item[[#This Row],[duration]]/60/60</f>
        <v>9</v>
      </c>
    </row>
    <row r="2645" spans="1:12" x14ac:dyDescent="0.3">
      <c r="A2645">
        <v>536</v>
      </c>
      <c r="C2645">
        <v>2697</v>
      </c>
      <c r="D2645" s="1">
        <v>45154</v>
      </c>
      <c r="E2645">
        <v>32400</v>
      </c>
      <c r="F2645">
        <v>2</v>
      </c>
      <c r="G2645">
        <v>100004</v>
      </c>
      <c r="H2645">
        <v>11</v>
      </c>
      <c r="I2645" t="str">
        <f>_xlfn.XLOOKUP(ohrm_timesheet_item[[#This Row],[employee_id]],hs_hr_employee[emp_number],hs_hr_employee[Employee Name],"NF",0,1)</f>
        <v>Sourav Rathor</v>
      </c>
      <c r="J2645" t="str">
        <f>_xlfn.XLOOKUP(ohrm_timesheet_item[[#This Row],[project_id]],ohrm_project[project_id],ohrm_project[name],"NF",0,1)</f>
        <v>Z210101-TEQMANTRA-ORG</v>
      </c>
      <c r="K2645" t="str">
        <f>_xlfn.XLOOKUP(ohrm_timesheet_item[[#This Row],[activity_id]],ohrm_project_activity[activity_id],ohrm_project_activity[name],"NF",0,1)</f>
        <v>Training</v>
      </c>
      <c r="L2645" s="5">
        <f>ohrm_timesheet_item[[#This Row],[duration]]/60/60</f>
        <v>9</v>
      </c>
    </row>
    <row r="2646" spans="1:12" x14ac:dyDescent="0.3">
      <c r="A2646">
        <v>536</v>
      </c>
      <c r="C2646">
        <v>2698</v>
      </c>
      <c r="D2646" s="1">
        <v>45155</v>
      </c>
      <c r="E2646">
        <v>32400</v>
      </c>
      <c r="F2646">
        <v>2</v>
      </c>
      <c r="G2646">
        <v>100004</v>
      </c>
      <c r="H2646">
        <v>11</v>
      </c>
      <c r="I2646" t="str">
        <f>_xlfn.XLOOKUP(ohrm_timesheet_item[[#This Row],[employee_id]],hs_hr_employee[emp_number],hs_hr_employee[Employee Name],"NF",0,1)</f>
        <v>Sourav Rathor</v>
      </c>
      <c r="J2646" t="str">
        <f>_xlfn.XLOOKUP(ohrm_timesheet_item[[#This Row],[project_id]],ohrm_project[project_id],ohrm_project[name],"NF",0,1)</f>
        <v>Z210101-TEQMANTRA-ORG</v>
      </c>
      <c r="K2646" t="str">
        <f>_xlfn.XLOOKUP(ohrm_timesheet_item[[#This Row],[activity_id]],ohrm_project_activity[activity_id],ohrm_project_activity[name],"NF",0,1)</f>
        <v>Training</v>
      </c>
      <c r="L2646" s="5">
        <f>ohrm_timesheet_item[[#This Row],[duration]]/60/60</f>
        <v>9</v>
      </c>
    </row>
    <row r="2647" spans="1:12" x14ac:dyDescent="0.3">
      <c r="A2647">
        <v>531</v>
      </c>
      <c r="C2647">
        <v>2699</v>
      </c>
      <c r="D2647" s="1">
        <v>45145</v>
      </c>
      <c r="E2647">
        <v>21600</v>
      </c>
      <c r="F2647">
        <v>2</v>
      </c>
      <c r="G2647">
        <v>15</v>
      </c>
      <c r="H2647">
        <v>58</v>
      </c>
      <c r="I2647" t="str">
        <f>_xlfn.XLOOKUP(ohrm_timesheet_item[[#This Row],[employee_id]],hs_hr_employee[emp_number],hs_hr_employee[Employee Name],"NF",0,1)</f>
        <v>Gaurav Kokcha</v>
      </c>
      <c r="J2647" t="str">
        <f>_xlfn.XLOOKUP(ohrm_timesheet_item[[#This Row],[project_id]],ohrm_project[project_id],ohrm_project[name],"NF",0,1)</f>
        <v>Z210101-TEQMANTRA-ORG</v>
      </c>
      <c r="K2647" t="str">
        <f>_xlfn.XLOOKUP(ohrm_timesheet_item[[#This Row],[activity_id]],ohrm_project_activity[activity_id],ohrm_project_activity[name],"NF",0,1)</f>
        <v>Staff Augmentation</v>
      </c>
      <c r="L2647" s="5">
        <f>ohrm_timesheet_item[[#This Row],[duration]]/60/60</f>
        <v>6</v>
      </c>
    </row>
    <row r="2648" spans="1:12" x14ac:dyDescent="0.3">
      <c r="A2648">
        <v>531</v>
      </c>
      <c r="C2648">
        <v>2700</v>
      </c>
      <c r="D2648" s="1">
        <v>45146</v>
      </c>
      <c r="E2648">
        <v>18000</v>
      </c>
      <c r="F2648">
        <v>2</v>
      </c>
      <c r="G2648">
        <v>15</v>
      </c>
      <c r="H2648">
        <v>58</v>
      </c>
      <c r="I2648" t="str">
        <f>_xlfn.XLOOKUP(ohrm_timesheet_item[[#This Row],[employee_id]],hs_hr_employee[emp_number],hs_hr_employee[Employee Name],"NF",0,1)</f>
        <v>Gaurav Kokcha</v>
      </c>
      <c r="J2648" t="str">
        <f>_xlfn.XLOOKUP(ohrm_timesheet_item[[#This Row],[project_id]],ohrm_project[project_id],ohrm_project[name],"NF",0,1)</f>
        <v>Z210101-TEQMANTRA-ORG</v>
      </c>
      <c r="K2648" t="str">
        <f>_xlfn.XLOOKUP(ohrm_timesheet_item[[#This Row],[activity_id]],ohrm_project_activity[activity_id],ohrm_project_activity[name],"NF",0,1)</f>
        <v>Staff Augmentation</v>
      </c>
      <c r="L2648" s="5">
        <f>ohrm_timesheet_item[[#This Row],[duration]]/60/60</f>
        <v>5</v>
      </c>
    </row>
    <row r="2649" spans="1:12" x14ac:dyDescent="0.3">
      <c r="A2649">
        <v>531</v>
      </c>
      <c r="C2649">
        <v>2701</v>
      </c>
      <c r="D2649" s="1">
        <v>45147</v>
      </c>
      <c r="E2649">
        <v>10800</v>
      </c>
      <c r="F2649">
        <v>2</v>
      </c>
      <c r="G2649">
        <v>15</v>
      </c>
      <c r="H2649">
        <v>58</v>
      </c>
      <c r="I2649" t="str">
        <f>_xlfn.XLOOKUP(ohrm_timesheet_item[[#This Row],[employee_id]],hs_hr_employee[emp_number],hs_hr_employee[Employee Name],"NF",0,1)</f>
        <v>Gaurav Kokcha</v>
      </c>
      <c r="J2649" t="str">
        <f>_xlfn.XLOOKUP(ohrm_timesheet_item[[#This Row],[project_id]],ohrm_project[project_id],ohrm_project[name],"NF",0,1)</f>
        <v>Z210101-TEQMANTRA-ORG</v>
      </c>
      <c r="K2649" t="str">
        <f>_xlfn.XLOOKUP(ohrm_timesheet_item[[#This Row],[activity_id]],ohrm_project_activity[activity_id],ohrm_project_activity[name],"NF",0,1)</f>
        <v>Staff Augmentation</v>
      </c>
      <c r="L2649" s="5">
        <f>ohrm_timesheet_item[[#This Row],[duration]]/60/60</f>
        <v>3</v>
      </c>
    </row>
    <row r="2650" spans="1:12" x14ac:dyDescent="0.3">
      <c r="A2650">
        <v>531</v>
      </c>
      <c r="C2650">
        <v>2702</v>
      </c>
      <c r="D2650" s="1">
        <v>45148</v>
      </c>
      <c r="E2650">
        <v>25200</v>
      </c>
      <c r="F2650">
        <v>2</v>
      </c>
      <c r="G2650">
        <v>15</v>
      </c>
      <c r="H2650">
        <v>58</v>
      </c>
      <c r="I2650" t="str">
        <f>_xlfn.XLOOKUP(ohrm_timesheet_item[[#This Row],[employee_id]],hs_hr_employee[emp_number],hs_hr_employee[Employee Name],"NF",0,1)</f>
        <v>Gaurav Kokcha</v>
      </c>
      <c r="J2650" t="str">
        <f>_xlfn.XLOOKUP(ohrm_timesheet_item[[#This Row],[project_id]],ohrm_project[project_id],ohrm_project[name],"NF",0,1)</f>
        <v>Z210101-TEQMANTRA-ORG</v>
      </c>
      <c r="K2650" t="str">
        <f>_xlfn.XLOOKUP(ohrm_timesheet_item[[#This Row],[activity_id]],ohrm_project_activity[activity_id],ohrm_project_activity[name],"NF",0,1)</f>
        <v>Staff Augmentation</v>
      </c>
      <c r="L2650" s="5">
        <f>ohrm_timesheet_item[[#This Row],[duration]]/60/60</f>
        <v>7</v>
      </c>
    </row>
    <row r="2651" spans="1:12" x14ac:dyDescent="0.3">
      <c r="A2651">
        <v>531</v>
      </c>
      <c r="C2651">
        <v>2703</v>
      </c>
      <c r="D2651" s="1">
        <v>45149</v>
      </c>
      <c r="E2651">
        <v>14400</v>
      </c>
      <c r="F2651">
        <v>2</v>
      </c>
      <c r="G2651">
        <v>15</v>
      </c>
      <c r="H2651">
        <v>58</v>
      </c>
      <c r="I2651" t="str">
        <f>_xlfn.XLOOKUP(ohrm_timesheet_item[[#This Row],[employee_id]],hs_hr_employee[emp_number],hs_hr_employee[Employee Name],"NF",0,1)</f>
        <v>Gaurav Kokcha</v>
      </c>
      <c r="J2651" t="str">
        <f>_xlfn.XLOOKUP(ohrm_timesheet_item[[#This Row],[project_id]],ohrm_project[project_id],ohrm_project[name],"NF",0,1)</f>
        <v>Z210101-TEQMANTRA-ORG</v>
      </c>
      <c r="K2651" t="str">
        <f>_xlfn.XLOOKUP(ohrm_timesheet_item[[#This Row],[activity_id]],ohrm_project_activity[activity_id],ohrm_project_activity[name],"NF",0,1)</f>
        <v>Staff Augmentation</v>
      </c>
      <c r="L2651" s="5">
        <f>ohrm_timesheet_item[[#This Row],[duration]]/60/60</f>
        <v>4</v>
      </c>
    </row>
    <row r="2652" spans="1:12" x14ac:dyDescent="0.3">
      <c r="A2652">
        <v>531</v>
      </c>
      <c r="C2652">
        <v>2704</v>
      </c>
      <c r="D2652" s="1">
        <v>45145</v>
      </c>
      <c r="E2652">
        <v>10800</v>
      </c>
      <c r="F2652">
        <v>2</v>
      </c>
      <c r="G2652">
        <v>15</v>
      </c>
      <c r="H2652">
        <v>11</v>
      </c>
      <c r="I2652" t="str">
        <f>_xlfn.XLOOKUP(ohrm_timesheet_item[[#This Row],[employee_id]],hs_hr_employee[emp_number],hs_hr_employee[Employee Name],"NF",0,1)</f>
        <v>Gaurav Kokcha</v>
      </c>
      <c r="J2652" t="str">
        <f>_xlfn.XLOOKUP(ohrm_timesheet_item[[#This Row],[project_id]],ohrm_project[project_id],ohrm_project[name],"NF",0,1)</f>
        <v>Z210101-TEQMANTRA-ORG</v>
      </c>
      <c r="K2652" t="str">
        <f>_xlfn.XLOOKUP(ohrm_timesheet_item[[#This Row],[activity_id]],ohrm_project_activity[activity_id],ohrm_project_activity[name],"NF",0,1)</f>
        <v>Training</v>
      </c>
      <c r="L2652" s="5">
        <f>ohrm_timesheet_item[[#This Row],[duration]]/60/60</f>
        <v>3</v>
      </c>
    </row>
    <row r="2653" spans="1:12" x14ac:dyDescent="0.3">
      <c r="A2653">
        <v>531</v>
      </c>
      <c r="C2653">
        <v>2705</v>
      </c>
      <c r="D2653" s="1">
        <v>45146</v>
      </c>
      <c r="E2653">
        <v>14400</v>
      </c>
      <c r="F2653">
        <v>2</v>
      </c>
      <c r="G2653">
        <v>15</v>
      </c>
      <c r="H2653">
        <v>11</v>
      </c>
      <c r="I2653" t="str">
        <f>_xlfn.XLOOKUP(ohrm_timesheet_item[[#This Row],[employee_id]],hs_hr_employee[emp_number],hs_hr_employee[Employee Name],"NF",0,1)</f>
        <v>Gaurav Kokcha</v>
      </c>
      <c r="J2653" t="str">
        <f>_xlfn.XLOOKUP(ohrm_timesheet_item[[#This Row],[project_id]],ohrm_project[project_id],ohrm_project[name],"NF",0,1)</f>
        <v>Z210101-TEQMANTRA-ORG</v>
      </c>
      <c r="K2653" t="str">
        <f>_xlfn.XLOOKUP(ohrm_timesheet_item[[#This Row],[activity_id]],ohrm_project_activity[activity_id],ohrm_project_activity[name],"NF",0,1)</f>
        <v>Training</v>
      </c>
      <c r="L2653" s="5">
        <f>ohrm_timesheet_item[[#This Row],[duration]]/60/60</f>
        <v>4</v>
      </c>
    </row>
    <row r="2654" spans="1:12" x14ac:dyDescent="0.3">
      <c r="A2654">
        <v>531</v>
      </c>
      <c r="C2654">
        <v>2706</v>
      </c>
      <c r="D2654" s="1">
        <v>45147</v>
      </c>
      <c r="E2654">
        <v>21600</v>
      </c>
      <c r="F2654">
        <v>2</v>
      </c>
      <c r="G2654">
        <v>15</v>
      </c>
      <c r="H2654">
        <v>11</v>
      </c>
      <c r="I2654" t="str">
        <f>_xlfn.XLOOKUP(ohrm_timesheet_item[[#This Row],[employee_id]],hs_hr_employee[emp_number],hs_hr_employee[Employee Name],"NF",0,1)</f>
        <v>Gaurav Kokcha</v>
      </c>
      <c r="J2654" t="str">
        <f>_xlfn.XLOOKUP(ohrm_timesheet_item[[#This Row],[project_id]],ohrm_project[project_id],ohrm_project[name],"NF",0,1)</f>
        <v>Z210101-TEQMANTRA-ORG</v>
      </c>
      <c r="K2654" t="str">
        <f>_xlfn.XLOOKUP(ohrm_timesheet_item[[#This Row],[activity_id]],ohrm_project_activity[activity_id],ohrm_project_activity[name],"NF",0,1)</f>
        <v>Training</v>
      </c>
      <c r="L2654" s="5">
        <f>ohrm_timesheet_item[[#This Row],[duration]]/60/60</f>
        <v>6</v>
      </c>
    </row>
    <row r="2655" spans="1:12" x14ac:dyDescent="0.3">
      <c r="A2655">
        <v>531</v>
      </c>
      <c r="C2655">
        <v>2707</v>
      </c>
      <c r="D2655" s="1">
        <v>45148</v>
      </c>
      <c r="E2655">
        <v>7200</v>
      </c>
      <c r="F2655">
        <v>2</v>
      </c>
      <c r="G2655">
        <v>15</v>
      </c>
      <c r="H2655">
        <v>11</v>
      </c>
      <c r="I2655" t="str">
        <f>_xlfn.XLOOKUP(ohrm_timesheet_item[[#This Row],[employee_id]],hs_hr_employee[emp_number],hs_hr_employee[Employee Name],"NF",0,1)</f>
        <v>Gaurav Kokcha</v>
      </c>
      <c r="J2655" t="str">
        <f>_xlfn.XLOOKUP(ohrm_timesheet_item[[#This Row],[project_id]],ohrm_project[project_id],ohrm_project[name],"NF",0,1)</f>
        <v>Z210101-TEQMANTRA-ORG</v>
      </c>
      <c r="K2655" t="str">
        <f>_xlfn.XLOOKUP(ohrm_timesheet_item[[#This Row],[activity_id]],ohrm_project_activity[activity_id],ohrm_project_activity[name],"NF",0,1)</f>
        <v>Training</v>
      </c>
      <c r="L2655" s="5">
        <f>ohrm_timesheet_item[[#This Row],[duration]]/60/60</f>
        <v>2</v>
      </c>
    </row>
    <row r="2656" spans="1:12" x14ac:dyDescent="0.3">
      <c r="A2656">
        <v>531</v>
      </c>
      <c r="C2656">
        <v>2708</v>
      </c>
      <c r="D2656" s="1">
        <v>45149</v>
      </c>
      <c r="E2656">
        <v>18000</v>
      </c>
      <c r="F2656">
        <v>2</v>
      </c>
      <c r="G2656">
        <v>15</v>
      </c>
      <c r="H2656">
        <v>11</v>
      </c>
      <c r="I2656" t="str">
        <f>_xlfn.XLOOKUP(ohrm_timesheet_item[[#This Row],[employee_id]],hs_hr_employee[emp_number],hs_hr_employee[Employee Name],"NF",0,1)</f>
        <v>Gaurav Kokcha</v>
      </c>
      <c r="J2656" t="str">
        <f>_xlfn.XLOOKUP(ohrm_timesheet_item[[#This Row],[project_id]],ohrm_project[project_id],ohrm_project[name],"NF",0,1)</f>
        <v>Z210101-TEQMANTRA-ORG</v>
      </c>
      <c r="K2656" t="str">
        <f>_xlfn.XLOOKUP(ohrm_timesheet_item[[#This Row],[activity_id]],ohrm_project_activity[activity_id],ohrm_project_activity[name],"NF",0,1)</f>
        <v>Training</v>
      </c>
      <c r="L2656" s="5">
        <f>ohrm_timesheet_item[[#This Row],[duration]]/60/60</f>
        <v>5</v>
      </c>
    </row>
    <row r="2657" spans="1:12" x14ac:dyDescent="0.3">
      <c r="A2657">
        <v>539</v>
      </c>
      <c r="C2657">
        <v>2709</v>
      </c>
      <c r="D2657" s="1">
        <v>45152</v>
      </c>
      <c r="E2657">
        <v>14400</v>
      </c>
      <c r="F2657">
        <v>2</v>
      </c>
      <c r="G2657">
        <v>15</v>
      </c>
      <c r="H2657">
        <v>58</v>
      </c>
      <c r="I2657" t="str">
        <f>_xlfn.XLOOKUP(ohrm_timesheet_item[[#This Row],[employee_id]],hs_hr_employee[emp_number],hs_hr_employee[Employee Name],"NF",0,1)</f>
        <v>Gaurav Kokcha</v>
      </c>
      <c r="J2657" t="str">
        <f>_xlfn.XLOOKUP(ohrm_timesheet_item[[#This Row],[project_id]],ohrm_project[project_id],ohrm_project[name],"NF",0,1)</f>
        <v>Z210101-TEQMANTRA-ORG</v>
      </c>
      <c r="K2657" t="str">
        <f>_xlfn.XLOOKUP(ohrm_timesheet_item[[#This Row],[activity_id]],ohrm_project_activity[activity_id],ohrm_project_activity[name],"NF",0,1)</f>
        <v>Staff Augmentation</v>
      </c>
      <c r="L2657" s="5">
        <f>ohrm_timesheet_item[[#This Row],[duration]]/60/60</f>
        <v>4</v>
      </c>
    </row>
    <row r="2658" spans="1:12" x14ac:dyDescent="0.3">
      <c r="A2658">
        <v>539</v>
      </c>
      <c r="C2658">
        <v>2710</v>
      </c>
      <c r="D2658" s="1">
        <v>45153</v>
      </c>
      <c r="E2658">
        <v>21600</v>
      </c>
      <c r="F2658">
        <v>2</v>
      </c>
      <c r="G2658">
        <v>15</v>
      </c>
      <c r="H2658">
        <v>58</v>
      </c>
      <c r="I2658" t="str">
        <f>_xlfn.XLOOKUP(ohrm_timesheet_item[[#This Row],[employee_id]],hs_hr_employee[emp_number],hs_hr_employee[Employee Name],"NF",0,1)</f>
        <v>Gaurav Kokcha</v>
      </c>
      <c r="J2658" t="str">
        <f>_xlfn.XLOOKUP(ohrm_timesheet_item[[#This Row],[project_id]],ohrm_project[project_id],ohrm_project[name],"NF",0,1)</f>
        <v>Z210101-TEQMANTRA-ORG</v>
      </c>
      <c r="K2658" t="str">
        <f>_xlfn.XLOOKUP(ohrm_timesheet_item[[#This Row],[activity_id]],ohrm_project_activity[activity_id],ohrm_project_activity[name],"NF",0,1)</f>
        <v>Staff Augmentation</v>
      </c>
      <c r="L2658" s="5">
        <f>ohrm_timesheet_item[[#This Row],[duration]]/60/60</f>
        <v>6</v>
      </c>
    </row>
    <row r="2659" spans="1:12" x14ac:dyDescent="0.3">
      <c r="A2659">
        <v>539</v>
      </c>
      <c r="C2659">
        <v>2711</v>
      </c>
      <c r="D2659" s="1">
        <v>45154</v>
      </c>
      <c r="E2659">
        <v>18000</v>
      </c>
      <c r="F2659">
        <v>2</v>
      </c>
      <c r="G2659">
        <v>15</v>
      </c>
      <c r="H2659">
        <v>58</v>
      </c>
      <c r="I2659" t="str">
        <f>_xlfn.XLOOKUP(ohrm_timesheet_item[[#This Row],[employee_id]],hs_hr_employee[emp_number],hs_hr_employee[Employee Name],"NF",0,1)</f>
        <v>Gaurav Kokcha</v>
      </c>
      <c r="J2659" t="str">
        <f>_xlfn.XLOOKUP(ohrm_timesheet_item[[#This Row],[project_id]],ohrm_project[project_id],ohrm_project[name],"NF",0,1)</f>
        <v>Z210101-TEQMANTRA-ORG</v>
      </c>
      <c r="K2659" t="str">
        <f>_xlfn.XLOOKUP(ohrm_timesheet_item[[#This Row],[activity_id]],ohrm_project_activity[activity_id],ohrm_project_activity[name],"NF",0,1)</f>
        <v>Staff Augmentation</v>
      </c>
      <c r="L2659" s="5">
        <f>ohrm_timesheet_item[[#This Row],[duration]]/60/60</f>
        <v>5</v>
      </c>
    </row>
    <row r="2660" spans="1:12" x14ac:dyDescent="0.3">
      <c r="A2660">
        <v>539</v>
      </c>
      <c r="C2660">
        <v>2712</v>
      </c>
      <c r="D2660" s="1">
        <v>45155</v>
      </c>
      <c r="E2660">
        <v>10800</v>
      </c>
      <c r="F2660">
        <v>2</v>
      </c>
      <c r="G2660">
        <v>15</v>
      </c>
      <c r="H2660">
        <v>58</v>
      </c>
      <c r="I2660" t="str">
        <f>_xlfn.XLOOKUP(ohrm_timesheet_item[[#This Row],[employee_id]],hs_hr_employee[emp_number],hs_hr_employee[Employee Name],"NF",0,1)</f>
        <v>Gaurav Kokcha</v>
      </c>
      <c r="J2660" t="str">
        <f>_xlfn.XLOOKUP(ohrm_timesheet_item[[#This Row],[project_id]],ohrm_project[project_id],ohrm_project[name],"NF",0,1)</f>
        <v>Z210101-TEQMANTRA-ORG</v>
      </c>
      <c r="K2660" t="str">
        <f>_xlfn.XLOOKUP(ohrm_timesheet_item[[#This Row],[activity_id]],ohrm_project_activity[activity_id],ohrm_project_activity[name],"NF",0,1)</f>
        <v>Staff Augmentation</v>
      </c>
      <c r="L2660" s="5">
        <f>ohrm_timesheet_item[[#This Row],[duration]]/60/60</f>
        <v>3</v>
      </c>
    </row>
    <row r="2661" spans="1:12" x14ac:dyDescent="0.3">
      <c r="A2661">
        <v>539</v>
      </c>
      <c r="C2661">
        <v>2713</v>
      </c>
      <c r="D2661" s="1">
        <v>45156</v>
      </c>
      <c r="E2661">
        <v>14400</v>
      </c>
      <c r="F2661">
        <v>2</v>
      </c>
      <c r="G2661">
        <v>15</v>
      </c>
      <c r="H2661">
        <v>58</v>
      </c>
      <c r="I2661" t="str">
        <f>_xlfn.XLOOKUP(ohrm_timesheet_item[[#This Row],[employee_id]],hs_hr_employee[emp_number],hs_hr_employee[Employee Name],"NF",0,1)</f>
        <v>Gaurav Kokcha</v>
      </c>
      <c r="J2661" t="str">
        <f>_xlfn.XLOOKUP(ohrm_timesheet_item[[#This Row],[project_id]],ohrm_project[project_id],ohrm_project[name],"NF",0,1)</f>
        <v>Z210101-TEQMANTRA-ORG</v>
      </c>
      <c r="K2661" t="str">
        <f>_xlfn.XLOOKUP(ohrm_timesheet_item[[#This Row],[activity_id]],ohrm_project_activity[activity_id],ohrm_project_activity[name],"NF",0,1)</f>
        <v>Staff Augmentation</v>
      </c>
      <c r="L2661" s="5">
        <f>ohrm_timesheet_item[[#This Row],[duration]]/60/60</f>
        <v>4</v>
      </c>
    </row>
    <row r="2662" spans="1:12" x14ac:dyDescent="0.3">
      <c r="A2662">
        <v>539</v>
      </c>
      <c r="C2662">
        <v>2714</v>
      </c>
      <c r="D2662" s="1">
        <v>45152</v>
      </c>
      <c r="E2662">
        <v>18000</v>
      </c>
      <c r="F2662">
        <v>2</v>
      </c>
      <c r="G2662">
        <v>15</v>
      </c>
      <c r="H2662">
        <v>11</v>
      </c>
      <c r="I2662" t="str">
        <f>_xlfn.XLOOKUP(ohrm_timesheet_item[[#This Row],[employee_id]],hs_hr_employee[emp_number],hs_hr_employee[Employee Name],"NF",0,1)</f>
        <v>Gaurav Kokcha</v>
      </c>
      <c r="J2662" t="str">
        <f>_xlfn.XLOOKUP(ohrm_timesheet_item[[#This Row],[project_id]],ohrm_project[project_id],ohrm_project[name],"NF",0,1)</f>
        <v>Z210101-TEQMANTRA-ORG</v>
      </c>
      <c r="K2662" t="str">
        <f>_xlfn.XLOOKUP(ohrm_timesheet_item[[#This Row],[activity_id]],ohrm_project_activity[activity_id],ohrm_project_activity[name],"NF",0,1)</f>
        <v>Training</v>
      </c>
      <c r="L2662" s="5">
        <f>ohrm_timesheet_item[[#This Row],[duration]]/60/60</f>
        <v>5</v>
      </c>
    </row>
    <row r="2663" spans="1:12" x14ac:dyDescent="0.3">
      <c r="A2663">
        <v>539</v>
      </c>
      <c r="C2663">
        <v>2715</v>
      </c>
      <c r="D2663" s="1">
        <v>45153</v>
      </c>
      <c r="E2663">
        <v>10800</v>
      </c>
      <c r="F2663">
        <v>2</v>
      </c>
      <c r="G2663">
        <v>15</v>
      </c>
      <c r="H2663">
        <v>11</v>
      </c>
      <c r="I2663" t="str">
        <f>_xlfn.XLOOKUP(ohrm_timesheet_item[[#This Row],[employee_id]],hs_hr_employee[emp_number],hs_hr_employee[Employee Name],"NF",0,1)</f>
        <v>Gaurav Kokcha</v>
      </c>
      <c r="J2663" t="str">
        <f>_xlfn.XLOOKUP(ohrm_timesheet_item[[#This Row],[project_id]],ohrm_project[project_id],ohrm_project[name],"NF",0,1)</f>
        <v>Z210101-TEQMANTRA-ORG</v>
      </c>
      <c r="K2663" t="str">
        <f>_xlfn.XLOOKUP(ohrm_timesheet_item[[#This Row],[activity_id]],ohrm_project_activity[activity_id],ohrm_project_activity[name],"NF",0,1)</f>
        <v>Training</v>
      </c>
      <c r="L2663" s="5">
        <f>ohrm_timesheet_item[[#This Row],[duration]]/60/60</f>
        <v>3</v>
      </c>
    </row>
    <row r="2664" spans="1:12" x14ac:dyDescent="0.3">
      <c r="A2664">
        <v>539</v>
      </c>
      <c r="C2664">
        <v>2716</v>
      </c>
      <c r="D2664" s="1">
        <v>45154</v>
      </c>
      <c r="E2664">
        <v>14400</v>
      </c>
      <c r="F2664">
        <v>2</v>
      </c>
      <c r="G2664">
        <v>15</v>
      </c>
      <c r="H2664">
        <v>11</v>
      </c>
      <c r="I2664" t="str">
        <f>_xlfn.XLOOKUP(ohrm_timesheet_item[[#This Row],[employee_id]],hs_hr_employee[emp_number],hs_hr_employee[Employee Name],"NF",0,1)</f>
        <v>Gaurav Kokcha</v>
      </c>
      <c r="J2664" t="str">
        <f>_xlfn.XLOOKUP(ohrm_timesheet_item[[#This Row],[project_id]],ohrm_project[project_id],ohrm_project[name],"NF",0,1)</f>
        <v>Z210101-TEQMANTRA-ORG</v>
      </c>
      <c r="K2664" t="str">
        <f>_xlfn.XLOOKUP(ohrm_timesheet_item[[#This Row],[activity_id]],ohrm_project_activity[activity_id],ohrm_project_activity[name],"NF",0,1)</f>
        <v>Training</v>
      </c>
      <c r="L2664" s="5">
        <f>ohrm_timesheet_item[[#This Row],[duration]]/60/60</f>
        <v>4</v>
      </c>
    </row>
    <row r="2665" spans="1:12" x14ac:dyDescent="0.3">
      <c r="A2665">
        <v>539</v>
      </c>
      <c r="C2665">
        <v>2717</v>
      </c>
      <c r="D2665" s="1">
        <v>45155</v>
      </c>
      <c r="E2665">
        <v>21600</v>
      </c>
      <c r="F2665">
        <v>2</v>
      </c>
      <c r="G2665">
        <v>15</v>
      </c>
      <c r="H2665">
        <v>11</v>
      </c>
      <c r="I2665" t="str">
        <f>_xlfn.XLOOKUP(ohrm_timesheet_item[[#This Row],[employee_id]],hs_hr_employee[emp_number],hs_hr_employee[Employee Name],"NF",0,1)</f>
        <v>Gaurav Kokcha</v>
      </c>
      <c r="J2665" t="str">
        <f>_xlfn.XLOOKUP(ohrm_timesheet_item[[#This Row],[project_id]],ohrm_project[project_id],ohrm_project[name],"NF",0,1)</f>
        <v>Z210101-TEQMANTRA-ORG</v>
      </c>
      <c r="K2665" t="str">
        <f>_xlfn.XLOOKUP(ohrm_timesheet_item[[#This Row],[activity_id]],ohrm_project_activity[activity_id],ohrm_project_activity[name],"NF",0,1)</f>
        <v>Training</v>
      </c>
      <c r="L2665" s="5">
        <f>ohrm_timesheet_item[[#This Row],[duration]]/60/60</f>
        <v>6</v>
      </c>
    </row>
    <row r="2666" spans="1:12" x14ac:dyDescent="0.3">
      <c r="A2666">
        <v>539</v>
      </c>
      <c r="C2666">
        <v>2718</v>
      </c>
      <c r="D2666" s="1">
        <v>45156</v>
      </c>
      <c r="E2666">
        <v>18000</v>
      </c>
      <c r="F2666">
        <v>2</v>
      </c>
      <c r="G2666">
        <v>15</v>
      </c>
      <c r="H2666">
        <v>11</v>
      </c>
      <c r="I2666" t="str">
        <f>_xlfn.XLOOKUP(ohrm_timesheet_item[[#This Row],[employee_id]],hs_hr_employee[emp_number],hs_hr_employee[Employee Name],"NF",0,1)</f>
        <v>Gaurav Kokcha</v>
      </c>
      <c r="J2666" t="str">
        <f>_xlfn.XLOOKUP(ohrm_timesheet_item[[#This Row],[project_id]],ohrm_project[project_id],ohrm_project[name],"NF",0,1)</f>
        <v>Z210101-TEQMANTRA-ORG</v>
      </c>
      <c r="K2666" t="str">
        <f>_xlfn.XLOOKUP(ohrm_timesheet_item[[#This Row],[activity_id]],ohrm_project_activity[activity_id],ohrm_project_activity[name],"NF",0,1)</f>
        <v>Training</v>
      </c>
      <c r="L2666" s="5">
        <f>ohrm_timesheet_item[[#This Row],[duration]]/60/60</f>
        <v>5</v>
      </c>
    </row>
    <row r="2667" spans="1:12" x14ac:dyDescent="0.3">
      <c r="A2667">
        <v>542</v>
      </c>
      <c r="C2667">
        <v>2719</v>
      </c>
      <c r="D2667" s="1">
        <v>45155</v>
      </c>
      <c r="E2667">
        <v>32400</v>
      </c>
      <c r="F2667">
        <v>2</v>
      </c>
      <c r="G2667">
        <v>100006</v>
      </c>
      <c r="H2667">
        <v>11</v>
      </c>
      <c r="I2667" t="str">
        <f>_xlfn.XLOOKUP(ohrm_timesheet_item[[#This Row],[employee_id]],hs_hr_employee[emp_number],hs_hr_employee[Employee Name],"NF",0,1)</f>
        <v>Preeti Tyagi</v>
      </c>
      <c r="J2667" t="str">
        <f>_xlfn.XLOOKUP(ohrm_timesheet_item[[#This Row],[project_id]],ohrm_project[project_id],ohrm_project[name],"NF",0,1)</f>
        <v>Z210101-TEQMANTRA-ORG</v>
      </c>
      <c r="K2667" t="str">
        <f>_xlfn.XLOOKUP(ohrm_timesheet_item[[#This Row],[activity_id]],ohrm_project_activity[activity_id],ohrm_project_activity[name],"NF",0,1)</f>
        <v>Training</v>
      </c>
      <c r="L2667" s="5">
        <f>ohrm_timesheet_item[[#This Row],[duration]]/60/60</f>
        <v>9</v>
      </c>
    </row>
    <row r="2668" spans="1:12" x14ac:dyDescent="0.3">
      <c r="A2668">
        <v>542</v>
      </c>
      <c r="C2668">
        <v>2720</v>
      </c>
      <c r="D2668" s="1">
        <v>45156</v>
      </c>
      <c r="E2668">
        <v>32400</v>
      </c>
      <c r="F2668">
        <v>2</v>
      </c>
      <c r="G2668">
        <v>100006</v>
      </c>
      <c r="H2668">
        <v>11</v>
      </c>
      <c r="I2668" t="str">
        <f>_xlfn.XLOOKUP(ohrm_timesheet_item[[#This Row],[employee_id]],hs_hr_employee[emp_number],hs_hr_employee[Employee Name],"NF",0,1)</f>
        <v>Preeti Tyagi</v>
      </c>
      <c r="J2668" t="str">
        <f>_xlfn.XLOOKUP(ohrm_timesheet_item[[#This Row],[project_id]],ohrm_project[project_id],ohrm_project[name],"NF",0,1)</f>
        <v>Z210101-TEQMANTRA-ORG</v>
      </c>
      <c r="K2668" t="str">
        <f>_xlfn.XLOOKUP(ohrm_timesheet_item[[#This Row],[activity_id]],ohrm_project_activity[activity_id],ohrm_project_activity[name],"NF",0,1)</f>
        <v>Training</v>
      </c>
      <c r="L2668" s="5">
        <f>ohrm_timesheet_item[[#This Row],[duration]]/60/60</f>
        <v>9</v>
      </c>
    </row>
    <row r="2669" spans="1:12" x14ac:dyDescent="0.3">
      <c r="A2669">
        <v>536</v>
      </c>
      <c r="C2669">
        <v>2721</v>
      </c>
      <c r="D2669" s="1">
        <v>45156</v>
      </c>
      <c r="E2669">
        <v>32400</v>
      </c>
      <c r="F2669">
        <v>2</v>
      </c>
      <c r="G2669">
        <v>100004</v>
      </c>
      <c r="H2669">
        <v>11</v>
      </c>
      <c r="I2669" t="str">
        <f>_xlfn.XLOOKUP(ohrm_timesheet_item[[#This Row],[employee_id]],hs_hr_employee[emp_number],hs_hr_employee[Employee Name],"NF",0,1)</f>
        <v>Sourav Rathor</v>
      </c>
      <c r="J2669" t="str">
        <f>_xlfn.XLOOKUP(ohrm_timesheet_item[[#This Row],[project_id]],ohrm_project[project_id],ohrm_project[name],"NF",0,1)</f>
        <v>Z210101-TEQMANTRA-ORG</v>
      </c>
      <c r="K2669" t="str">
        <f>_xlfn.XLOOKUP(ohrm_timesheet_item[[#This Row],[activity_id]],ohrm_project_activity[activity_id],ohrm_project_activity[name],"NF",0,1)</f>
        <v>Training</v>
      </c>
      <c r="L2669" s="5">
        <f>ohrm_timesheet_item[[#This Row],[duration]]/60/60</f>
        <v>9</v>
      </c>
    </row>
    <row r="2670" spans="1:12" x14ac:dyDescent="0.3">
      <c r="A2670">
        <v>535</v>
      </c>
      <c r="C2670">
        <v>2722</v>
      </c>
      <c r="D2670" s="1">
        <v>45149</v>
      </c>
      <c r="E2670">
        <v>25200</v>
      </c>
      <c r="F2670">
        <v>2</v>
      </c>
      <c r="G2670">
        <v>100005</v>
      </c>
      <c r="H2670">
        <v>7</v>
      </c>
      <c r="I2670" t="str">
        <f>_xlfn.XLOOKUP(ohrm_timesheet_item[[#This Row],[employee_id]],hs_hr_employee[emp_number],hs_hr_employee[Employee Name],"NF",0,1)</f>
        <v>x_Ritesh Narayan Singh</v>
      </c>
      <c r="J2670" t="str">
        <f>_xlfn.XLOOKUP(ohrm_timesheet_item[[#This Row],[project_id]],ohrm_project[project_id],ohrm_project[name],"NF",0,1)</f>
        <v>Z210101-TEQMANTRA-ORG</v>
      </c>
      <c r="K2670" t="str">
        <f>_xlfn.XLOOKUP(ohrm_timesheet_item[[#This Row],[activity_id]],ohrm_project_activity[activity_id],ohrm_project_activity[name],"NF",0,1)</f>
        <v>Internal Meeting</v>
      </c>
      <c r="L2670" s="5">
        <f>ohrm_timesheet_item[[#This Row],[duration]]/60/60</f>
        <v>7</v>
      </c>
    </row>
    <row r="2671" spans="1:12" x14ac:dyDescent="0.3">
      <c r="A2671">
        <v>535</v>
      </c>
      <c r="C2671">
        <v>2723</v>
      </c>
      <c r="D2671" s="1">
        <v>45149</v>
      </c>
      <c r="E2671">
        <v>7200</v>
      </c>
      <c r="F2671">
        <v>2</v>
      </c>
      <c r="G2671">
        <v>100005</v>
      </c>
      <c r="H2671">
        <v>8</v>
      </c>
      <c r="I2671" t="str">
        <f>_xlfn.XLOOKUP(ohrm_timesheet_item[[#This Row],[employee_id]],hs_hr_employee[emp_number],hs_hr_employee[Employee Name],"NF",0,1)</f>
        <v>x_Ritesh Narayan Singh</v>
      </c>
      <c r="J2671" t="str">
        <f>_xlfn.XLOOKUP(ohrm_timesheet_item[[#This Row],[project_id]],ohrm_project[project_id],ohrm_project[name],"NF",0,1)</f>
        <v>Z210101-TEQMANTRA-ORG</v>
      </c>
      <c r="K2671" t="str">
        <f>_xlfn.XLOOKUP(ohrm_timesheet_item[[#This Row],[activity_id]],ohrm_project_activity[activity_id],ohrm_project_activity[name],"NF",0,1)</f>
        <v>Customer Engagement</v>
      </c>
      <c r="L2671" s="5">
        <f>ohrm_timesheet_item[[#This Row],[duration]]/60/60</f>
        <v>2</v>
      </c>
    </row>
    <row r="2672" spans="1:12" x14ac:dyDescent="0.3">
      <c r="A2672">
        <v>550</v>
      </c>
      <c r="C2672">
        <v>2724</v>
      </c>
      <c r="D2672" s="1">
        <v>45152</v>
      </c>
      <c r="E2672">
        <v>10800</v>
      </c>
      <c r="F2672">
        <v>2</v>
      </c>
      <c r="G2672">
        <v>100005</v>
      </c>
      <c r="H2672">
        <v>8</v>
      </c>
      <c r="I2672" t="str">
        <f>_xlfn.XLOOKUP(ohrm_timesheet_item[[#This Row],[employee_id]],hs_hr_employee[emp_number],hs_hr_employee[Employee Name],"NF",0,1)</f>
        <v>x_Ritesh Narayan Singh</v>
      </c>
      <c r="J2672" t="str">
        <f>_xlfn.XLOOKUP(ohrm_timesheet_item[[#This Row],[project_id]],ohrm_project[project_id],ohrm_project[name],"NF",0,1)</f>
        <v>Z210101-TEQMANTRA-ORG</v>
      </c>
      <c r="K2672" t="str">
        <f>_xlfn.XLOOKUP(ohrm_timesheet_item[[#This Row],[activity_id]],ohrm_project_activity[activity_id],ohrm_project_activity[name],"NF",0,1)</f>
        <v>Customer Engagement</v>
      </c>
      <c r="L2672" s="5">
        <f>ohrm_timesheet_item[[#This Row],[duration]]/60/60</f>
        <v>3</v>
      </c>
    </row>
    <row r="2673" spans="1:12" x14ac:dyDescent="0.3">
      <c r="A2673">
        <v>550</v>
      </c>
      <c r="C2673">
        <v>2725</v>
      </c>
      <c r="D2673" s="1">
        <v>45153</v>
      </c>
      <c r="E2673">
        <v>7200</v>
      </c>
      <c r="F2673">
        <v>2</v>
      </c>
      <c r="G2673">
        <v>100005</v>
      </c>
      <c r="H2673">
        <v>8</v>
      </c>
      <c r="I2673" t="str">
        <f>_xlfn.XLOOKUP(ohrm_timesheet_item[[#This Row],[employee_id]],hs_hr_employee[emp_number],hs_hr_employee[Employee Name],"NF",0,1)</f>
        <v>x_Ritesh Narayan Singh</v>
      </c>
      <c r="J2673" t="str">
        <f>_xlfn.XLOOKUP(ohrm_timesheet_item[[#This Row],[project_id]],ohrm_project[project_id],ohrm_project[name],"NF",0,1)</f>
        <v>Z210101-TEQMANTRA-ORG</v>
      </c>
      <c r="K2673" t="str">
        <f>_xlfn.XLOOKUP(ohrm_timesheet_item[[#This Row],[activity_id]],ohrm_project_activity[activity_id],ohrm_project_activity[name],"NF",0,1)</f>
        <v>Customer Engagement</v>
      </c>
      <c r="L2673" s="5">
        <f>ohrm_timesheet_item[[#This Row],[duration]]/60/60</f>
        <v>2</v>
      </c>
    </row>
    <row r="2674" spans="1:12" x14ac:dyDescent="0.3">
      <c r="A2674">
        <v>550</v>
      </c>
      <c r="C2674">
        <v>2726</v>
      </c>
      <c r="D2674" s="1">
        <v>45154</v>
      </c>
      <c r="E2674">
        <v>7200</v>
      </c>
      <c r="F2674">
        <v>2</v>
      </c>
      <c r="G2674">
        <v>100005</v>
      </c>
      <c r="H2674">
        <v>8</v>
      </c>
      <c r="I2674" t="str">
        <f>_xlfn.XLOOKUP(ohrm_timesheet_item[[#This Row],[employee_id]],hs_hr_employee[emp_number],hs_hr_employee[Employee Name],"NF",0,1)</f>
        <v>x_Ritesh Narayan Singh</v>
      </c>
      <c r="J2674" t="str">
        <f>_xlfn.XLOOKUP(ohrm_timesheet_item[[#This Row],[project_id]],ohrm_project[project_id],ohrm_project[name],"NF",0,1)</f>
        <v>Z210101-TEQMANTRA-ORG</v>
      </c>
      <c r="K2674" t="str">
        <f>_xlfn.XLOOKUP(ohrm_timesheet_item[[#This Row],[activity_id]],ohrm_project_activity[activity_id],ohrm_project_activity[name],"NF",0,1)</f>
        <v>Customer Engagement</v>
      </c>
      <c r="L2674" s="5">
        <f>ohrm_timesheet_item[[#This Row],[duration]]/60/60</f>
        <v>2</v>
      </c>
    </row>
    <row r="2675" spans="1:12" x14ac:dyDescent="0.3">
      <c r="A2675">
        <v>550</v>
      </c>
      <c r="C2675">
        <v>2727</v>
      </c>
      <c r="D2675" s="1">
        <v>45155</v>
      </c>
      <c r="E2675">
        <v>10800</v>
      </c>
      <c r="F2675">
        <v>2</v>
      </c>
      <c r="G2675">
        <v>100005</v>
      </c>
      <c r="H2675">
        <v>8</v>
      </c>
      <c r="I2675" t="str">
        <f>_xlfn.XLOOKUP(ohrm_timesheet_item[[#This Row],[employee_id]],hs_hr_employee[emp_number],hs_hr_employee[Employee Name],"NF",0,1)</f>
        <v>x_Ritesh Narayan Singh</v>
      </c>
      <c r="J2675" t="str">
        <f>_xlfn.XLOOKUP(ohrm_timesheet_item[[#This Row],[project_id]],ohrm_project[project_id],ohrm_project[name],"NF",0,1)</f>
        <v>Z210101-TEQMANTRA-ORG</v>
      </c>
      <c r="K2675" t="str">
        <f>_xlfn.XLOOKUP(ohrm_timesheet_item[[#This Row],[activity_id]],ohrm_project_activity[activity_id],ohrm_project_activity[name],"NF",0,1)</f>
        <v>Customer Engagement</v>
      </c>
      <c r="L2675" s="5">
        <f>ohrm_timesheet_item[[#This Row],[duration]]/60/60</f>
        <v>3</v>
      </c>
    </row>
    <row r="2676" spans="1:12" x14ac:dyDescent="0.3">
      <c r="A2676">
        <v>550</v>
      </c>
      <c r="C2676">
        <v>2728</v>
      </c>
      <c r="D2676" s="1">
        <v>45156</v>
      </c>
      <c r="E2676">
        <v>10800</v>
      </c>
      <c r="F2676">
        <v>2</v>
      </c>
      <c r="G2676">
        <v>100005</v>
      </c>
      <c r="H2676">
        <v>8</v>
      </c>
      <c r="I2676" t="str">
        <f>_xlfn.XLOOKUP(ohrm_timesheet_item[[#This Row],[employee_id]],hs_hr_employee[emp_number],hs_hr_employee[Employee Name],"NF",0,1)</f>
        <v>x_Ritesh Narayan Singh</v>
      </c>
      <c r="J2676" t="str">
        <f>_xlfn.XLOOKUP(ohrm_timesheet_item[[#This Row],[project_id]],ohrm_project[project_id],ohrm_project[name],"NF",0,1)</f>
        <v>Z210101-TEQMANTRA-ORG</v>
      </c>
      <c r="K2676" t="str">
        <f>_xlfn.XLOOKUP(ohrm_timesheet_item[[#This Row],[activity_id]],ohrm_project_activity[activity_id],ohrm_project_activity[name],"NF",0,1)</f>
        <v>Customer Engagement</v>
      </c>
      <c r="L2676" s="5">
        <f>ohrm_timesheet_item[[#This Row],[duration]]/60/60</f>
        <v>3</v>
      </c>
    </row>
    <row r="2677" spans="1:12" x14ac:dyDescent="0.3">
      <c r="A2677">
        <v>550</v>
      </c>
      <c r="C2677">
        <v>2729</v>
      </c>
      <c r="D2677" s="1">
        <v>45152</v>
      </c>
      <c r="E2677">
        <v>7200</v>
      </c>
      <c r="F2677">
        <v>2</v>
      </c>
      <c r="G2677">
        <v>100005</v>
      </c>
      <c r="H2677">
        <v>7</v>
      </c>
      <c r="I2677" t="str">
        <f>_xlfn.XLOOKUP(ohrm_timesheet_item[[#This Row],[employee_id]],hs_hr_employee[emp_number],hs_hr_employee[Employee Name],"NF",0,1)</f>
        <v>x_Ritesh Narayan Singh</v>
      </c>
      <c r="J2677" t="str">
        <f>_xlfn.XLOOKUP(ohrm_timesheet_item[[#This Row],[project_id]],ohrm_project[project_id],ohrm_project[name],"NF",0,1)</f>
        <v>Z210101-TEQMANTRA-ORG</v>
      </c>
      <c r="K2677" t="str">
        <f>_xlfn.XLOOKUP(ohrm_timesheet_item[[#This Row],[activity_id]],ohrm_project_activity[activity_id],ohrm_project_activity[name],"NF",0,1)</f>
        <v>Internal Meeting</v>
      </c>
      <c r="L2677" s="5">
        <f>ohrm_timesheet_item[[#This Row],[duration]]/60/60</f>
        <v>2</v>
      </c>
    </row>
    <row r="2678" spans="1:12" x14ac:dyDescent="0.3">
      <c r="A2678">
        <v>550</v>
      </c>
      <c r="C2678">
        <v>2730</v>
      </c>
      <c r="D2678" s="1">
        <v>45153</v>
      </c>
      <c r="E2678">
        <v>10800</v>
      </c>
      <c r="F2678">
        <v>2</v>
      </c>
      <c r="G2678">
        <v>100005</v>
      </c>
      <c r="H2678">
        <v>7</v>
      </c>
      <c r="I2678" t="str">
        <f>_xlfn.XLOOKUP(ohrm_timesheet_item[[#This Row],[employee_id]],hs_hr_employee[emp_number],hs_hr_employee[Employee Name],"NF",0,1)</f>
        <v>x_Ritesh Narayan Singh</v>
      </c>
      <c r="J2678" t="str">
        <f>_xlfn.XLOOKUP(ohrm_timesheet_item[[#This Row],[project_id]],ohrm_project[project_id],ohrm_project[name],"NF",0,1)</f>
        <v>Z210101-TEQMANTRA-ORG</v>
      </c>
      <c r="K2678" t="str">
        <f>_xlfn.XLOOKUP(ohrm_timesheet_item[[#This Row],[activity_id]],ohrm_project_activity[activity_id],ohrm_project_activity[name],"NF",0,1)</f>
        <v>Internal Meeting</v>
      </c>
      <c r="L2678" s="5">
        <f>ohrm_timesheet_item[[#This Row],[duration]]/60/60</f>
        <v>3</v>
      </c>
    </row>
    <row r="2679" spans="1:12" x14ac:dyDescent="0.3">
      <c r="A2679">
        <v>550</v>
      </c>
      <c r="C2679">
        <v>2731</v>
      </c>
      <c r="D2679" s="1">
        <v>45154</v>
      </c>
      <c r="E2679">
        <v>10800</v>
      </c>
      <c r="F2679">
        <v>2</v>
      </c>
      <c r="G2679">
        <v>100005</v>
      </c>
      <c r="H2679">
        <v>7</v>
      </c>
      <c r="I2679" t="str">
        <f>_xlfn.XLOOKUP(ohrm_timesheet_item[[#This Row],[employee_id]],hs_hr_employee[emp_number],hs_hr_employee[Employee Name],"NF",0,1)</f>
        <v>x_Ritesh Narayan Singh</v>
      </c>
      <c r="J2679" t="str">
        <f>_xlfn.XLOOKUP(ohrm_timesheet_item[[#This Row],[project_id]],ohrm_project[project_id],ohrm_project[name],"NF",0,1)</f>
        <v>Z210101-TEQMANTRA-ORG</v>
      </c>
      <c r="K2679" t="str">
        <f>_xlfn.XLOOKUP(ohrm_timesheet_item[[#This Row],[activity_id]],ohrm_project_activity[activity_id],ohrm_project_activity[name],"NF",0,1)</f>
        <v>Internal Meeting</v>
      </c>
      <c r="L2679" s="5">
        <f>ohrm_timesheet_item[[#This Row],[duration]]/60/60</f>
        <v>3</v>
      </c>
    </row>
    <row r="2680" spans="1:12" x14ac:dyDescent="0.3">
      <c r="A2680">
        <v>550</v>
      </c>
      <c r="C2680">
        <v>2732</v>
      </c>
      <c r="D2680" s="1">
        <v>45155</v>
      </c>
      <c r="E2680">
        <v>10800</v>
      </c>
      <c r="F2680">
        <v>2</v>
      </c>
      <c r="G2680">
        <v>100005</v>
      </c>
      <c r="H2680">
        <v>7</v>
      </c>
      <c r="I2680" t="str">
        <f>_xlfn.XLOOKUP(ohrm_timesheet_item[[#This Row],[employee_id]],hs_hr_employee[emp_number],hs_hr_employee[Employee Name],"NF",0,1)</f>
        <v>x_Ritesh Narayan Singh</v>
      </c>
      <c r="J2680" t="str">
        <f>_xlfn.XLOOKUP(ohrm_timesheet_item[[#This Row],[project_id]],ohrm_project[project_id],ohrm_project[name],"NF",0,1)</f>
        <v>Z210101-TEQMANTRA-ORG</v>
      </c>
      <c r="K2680" t="str">
        <f>_xlfn.XLOOKUP(ohrm_timesheet_item[[#This Row],[activity_id]],ohrm_project_activity[activity_id],ohrm_project_activity[name],"NF",0,1)</f>
        <v>Internal Meeting</v>
      </c>
      <c r="L2680" s="5">
        <f>ohrm_timesheet_item[[#This Row],[duration]]/60/60</f>
        <v>3</v>
      </c>
    </row>
    <row r="2681" spans="1:12" x14ac:dyDescent="0.3">
      <c r="A2681">
        <v>550</v>
      </c>
      <c r="C2681">
        <v>2733</v>
      </c>
      <c r="D2681" s="1">
        <v>45156</v>
      </c>
      <c r="E2681">
        <v>10800</v>
      </c>
      <c r="F2681">
        <v>2</v>
      </c>
      <c r="G2681">
        <v>100005</v>
      </c>
      <c r="H2681">
        <v>7</v>
      </c>
      <c r="I2681" t="str">
        <f>_xlfn.XLOOKUP(ohrm_timesheet_item[[#This Row],[employee_id]],hs_hr_employee[emp_number],hs_hr_employee[Employee Name],"NF",0,1)</f>
        <v>x_Ritesh Narayan Singh</v>
      </c>
      <c r="J2681" t="str">
        <f>_xlfn.XLOOKUP(ohrm_timesheet_item[[#This Row],[project_id]],ohrm_project[project_id],ohrm_project[name],"NF",0,1)</f>
        <v>Z210101-TEQMANTRA-ORG</v>
      </c>
      <c r="K2681" t="str">
        <f>_xlfn.XLOOKUP(ohrm_timesheet_item[[#This Row],[activity_id]],ohrm_project_activity[activity_id],ohrm_project_activity[name],"NF",0,1)</f>
        <v>Internal Meeting</v>
      </c>
      <c r="L2681" s="5">
        <f>ohrm_timesheet_item[[#This Row],[duration]]/60/60</f>
        <v>3</v>
      </c>
    </row>
    <row r="2682" spans="1:12" x14ac:dyDescent="0.3">
      <c r="A2682">
        <v>550</v>
      </c>
      <c r="C2682">
        <v>2734</v>
      </c>
      <c r="D2682" s="1">
        <v>45152</v>
      </c>
      <c r="E2682">
        <v>10800</v>
      </c>
      <c r="F2682">
        <v>2</v>
      </c>
      <c r="G2682">
        <v>100005</v>
      </c>
      <c r="H2682">
        <v>9</v>
      </c>
      <c r="I2682" t="str">
        <f>_xlfn.XLOOKUP(ohrm_timesheet_item[[#This Row],[employee_id]],hs_hr_employee[emp_number],hs_hr_employee[Employee Name],"NF",0,1)</f>
        <v>x_Ritesh Narayan Singh</v>
      </c>
      <c r="J2682" t="str">
        <f>_xlfn.XLOOKUP(ohrm_timesheet_item[[#This Row],[project_id]],ohrm_project[project_id],ohrm_project[name],"NF",0,1)</f>
        <v>Z210101-TEQMANTRA-ORG</v>
      </c>
      <c r="K2682" t="str">
        <f>_xlfn.XLOOKUP(ohrm_timesheet_item[[#This Row],[activity_id]],ohrm_project_activity[activity_id],ohrm_project_activity[name],"NF",0,1)</f>
        <v>Continuous Improvement</v>
      </c>
      <c r="L2682" s="5">
        <f>ohrm_timesheet_item[[#This Row],[duration]]/60/60</f>
        <v>3</v>
      </c>
    </row>
    <row r="2683" spans="1:12" x14ac:dyDescent="0.3">
      <c r="A2683">
        <v>550</v>
      </c>
      <c r="C2683">
        <v>2735</v>
      </c>
      <c r="D2683" s="1">
        <v>45153</v>
      </c>
      <c r="E2683">
        <v>7200</v>
      </c>
      <c r="F2683">
        <v>2</v>
      </c>
      <c r="G2683">
        <v>100005</v>
      </c>
      <c r="H2683">
        <v>9</v>
      </c>
      <c r="I2683" t="str">
        <f>_xlfn.XLOOKUP(ohrm_timesheet_item[[#This Row],[employee_id]],hs_hr_employee[emp_number],hs_hr_employee[Employee Name],"NF",0,1)</f>
        <v>x_Ritesh Narayan Singh</v>
      </c>
      <c r="J2683" t="str">
        <f>_xlfn.XLOOKUP(ohrm_timesheet_item[[#This Row],[project_id]],ohrm_project[project_id],ohrm_project[name],"NF",0,1)</f>
        <v>Z210101-TEQMANTRA-ORG</v>
      </c>
      <c r="K2683" t="str">
        <f>_xlfn.XLOOKUP(ohrm_timesheet_item[[#This Row],[activity_id]],ohrm_project_activity[activity_id],ohrm_project_activity[name],"NF",0,1)</f>
        <v>Continuous Improvement</v>
      </c>
      <c r="L2683" s="5">
        <f>ohrm_timesheet_item[[#This Row],[duration]]/60/60</f>
        <v>2</v>
      </c>
    </row>
    <row r="2684" spans="1:12" x14ac:dyDescent="0.3">
      <c r="A2684">
        <v>550</v>
      </c>
      <c r="C2684">
        <v>2736</v>
      </c>
      <c r="D2684" s="1">
        <v>45154</v>
      </c>
      <c r="E2684">
        <v>7200</v>
      </c>
      <c r="F2684">
        <v>2</v>
      </c>
      <c r="G2684">
        <v>100005</v>
      </c>
      <c r="H2684">
        <v>9</v>
      </c>
      <c r="I2684" t="str">
        <f>_xlfn.XLOOKUP(ohrm_timesheet_item[[#This Row],[employee_id]],hs_hr_employee[emp_number],hs_hr_employee[Employee Name],"NF",0,1)</f>
        <v>x_Ritesh Narayan Singh</v>
      </c>
      <c r="J2684" t="str">
        <f>_xlfn.XLOOKUP(ohrm_timesheet_item[[#This Row],[project_id]],ohrm_project[project_id],ohrm_project[name],"NF",0,1)</f>
        <v>Z210101-TEQMANTRA-ORG</v>
      </c>
      <c r="K2684" t="str">
        <f>_xlfn.XLOOKUP(ohrm_timesheet_item[[#This Row],[activity_id]],ohrm_project_activity[activity_id],ohrm_project_activity[name],"NF",0,1)</f>
        <v>Continuous Improvement</v>
      </c>
      <c r="L2684" s="5">
        <f>ohrm_timesheet_item[[#This Row],[duration]]/60/60</f>
        <v>2</v>
      </c>
    </row>
    <row r="2685" spans="1:12" x14ac:dyDescent="0.3">
      <c r="A2685">
        <v>550</v>
      </c>
      <c r="C2685">
        <v>2737</v>
      </c>
      <c r="D2685" s="1">
        <v>45155</v>
      </c>
      <c r="E2685">
        <v>7200</v>
      </c>
      <c r="F2685">
        <v>2</v>
      </c>
      <c r="G2685">
        <v>100005</v>
      </c>
      <c r="H2685">
        <v>9</v>
      </c>
      <c r="I2685" t="str">
        <f>_xlfn.XLOOKUP(ohrm_timesheet_item[[#This Row],[employee_id]],hs_hr_employee[emp_number],hs_hr_employee[Employee Name],"NF",0,1)</f>
        <v>x_Ritesh Narayan Singh</v>
      </c>
      <c r="J2685" t="str">
        <f>_xlfn.XLOOKUP(ohrm_timesheet_item[[#This Row],[project_id]],ohrm_project[project_id],ohrm_project[name],"NF",0,1)</f>
        <v>Z210101-TEQMANTRA-ORG</v>
      </c>
      <c r="K2685" t="str">
        <f>_xlfn.XLOOKUP(ohrm_timesheet_item[[#This Row],[activity_id]],ohrm_project_activity[activity_id],ohrm_project_activity[name],"NF",0,1)</f>
        <v>Continuous Improvement</v>
      </c>
      <c r="L2685" s="5">
        <f>ohrm_timesheet_item[[#This Row],[duration]]/60/60</f>
        <v>2</v>
      </c>
    </row>
    <row r="2686" spans="1:12" x14ac:dyDescent="0.3">
      <c r="A2686">
        <v>550</v>
      </c>
      <c r="C2686">
        <v>2738</v>
      </c>
      <c r="D2686" s="1">
        <v>45156</v>
      </c>
      <c r="E2686">
        <v>7200</v>
      </c>
      <c r="F2686">
        <v>2</v>
      </c>
      <c r="G2686">
        <v>100005</v>
      </c>
      <c r="H2686">
        <v>9</v>
      </c>
      <c r="I2686" t="str">
        <f>_xlfn.XLOOKUP(ohrm_timesheet_item[[#This Row],[employee_id]],hs_hr_employee[emp_number],hs_hr_employee[Employee Name],"NF",0,1)</f>
        <v>x_Ritesh Narayan Singh</v>
      </c>
      <c r="J2686" t="str">
        <f>_xlfn.XLOOKUP(ohrm_timesheet_item[[#This Row],[project_id]],ohrm_project[project_id],ohrm_project[name],"NF",0,1)</f>
        <v>Z210101-TEQMANTRA-ORG</v>
      </c>
      <c r="K2686" t="str">
        <f>_xlfn.XLOOKUP(ohrm_timesheet_item[[#This Row],[activity_id]],ohrm_project_activity[activity_id],ohrm_project_activity[name],"NF",0,1)</f>
        <v>Continuous Improvement</v>
      </c>
      <c r="L2686" s="5">
        <f>ohrm_timesheet_item[[#This Row],[duration]]/60/60</f>
        <v>2</v>
      </c>
    </row>
    <row r="2687" spans="1:12" x14ac:dyDescent="0.3">
      <c r="A2687">
        <v>550</v>
      </c>
      <c r="C2687">
        <v>2739</v>
      </c>
      <c r="D2687" s="1">
        <v>45152</v>
      </c>
      <c r="E2687">
        <v>3600</v>
      </c>
      <c r="F2687">
        <v>2</v>
      </c>
      <c r="G2687">
        <v>100005</v>
      </c>
      <c r="H2687">
        <v>11</v>
      </c>
      <c r="I2687" t="str">
        <f>_xlfn.XLOOKUP(ohrm_timesheet_item[[#This Row],[employee_id]],hs_hr_employee[emp_number],hs_hr_employee[Employee Name],"NF",0,1)</f>
        <v>x_Ritesh Narayan Singh</v>
      </c>
      <c r="J2687" t="str">
        <f>_xlfn.XLOOKUP(ohrm_timesheet_item[[#This Row],[project_id]],ohrm_project[project_id],ohrm_project[name],"NF",0,1)</f>
        <v>Z210101-TEQMANTRA-ORG</v>
      </c>
      <c r="K2687" t="str">
        <f>_xlfn.XLOOKUP(ohrm_timesheet_item[[#This Row],[activity_id]],ohrm_project_activity[activity_id],ohrm_project_activity[name],"NF",0,1)</f>
        <v>Training</v>
      </c>
      <c r="L2687" s="5">
        <f>ohrm_timesheet_item[[#This Row],[duration]]/60/60</f>
        <v>1</v>
      </c>
    </row>
    <row r="2688" spans="1:12" x14ac:dyDescent="0.3">
      <c r="A2688">
        <v>550</v>
      </c>
      <c r="C2688">
        <v>2740</v>
      </c>
      <c r="D2688" s="1">
        <v>45153</v>
      </c>
      <c r="E2688">
        <v>7200</v>
      </c>
      <c r="F2688">
        <v>2</v>
      </c>
      <c r="G2688">
        <v>100005</v>
      </c>
      <c r="H2688">
        <v>11</v>
      </c>
      <c r="I2688" t="str">
        <f>_xlfn.XLOOKUP(ohrm_timesheet_item[[#This Row],[employee_id]],hs_hr_employee[emp_number],hs_hr_employee[Employee Name],"NF",0,1)</f>
        <v>x_Ritesh Narayan Singh</v>
      </c>
      <c r="J2688" t="str">
        <f>_xlfn.XLOOKUP(ohrm_timesheet_item[[#This Row],[project_id]],ohrm_project[project_id],ohrm_project[name],"NF",0,1)</f>
        <v>Z210101-TEQMANTRA-ORG</v>
      </c>
      <c r="K2688" t="str">
        <f>_xlfn.XLOOKUP(ohrm_timesheet_item[[#This Row],[activity_id]],ohrm_project_activity[activity_id],ohrm_project_activity[name],"NF",0,1)</f>
        <v>Training</v>
      </c>
      <c r="L2688" s="5">
        <f>ohrm_timesheet_item[[#This Row],[duration]]/60/60</f>
        <v>2</v>
      </c>
    </row>
    <row r="2689" spans="1:12" x14ac:dyDescent="0.3">
      <c r="A2689">
        <v>550</v>
      </c>
      <c r="C2689">
        <v>2741</v>
      </c>
      <c r="D2689" s="1">
        <v>45154</v>
      </c>
      <c r="E2689">
        <v>7200</v>
      </c>
      <c r="F2689">
        <v>2</v>
      </c>
      <c r="G2689">
        <v>100005</v>
      </c>
      <c r="H2689">
        <v>11</v>
      </c>
      <c r="I2689" t="str">
        <f>_xlfn.XLOOKUP(ohrm_timesheet_item[[#This Row],[employee_id]],hs_hr_employee[emp_number],hs_hr_employee[Employee Name],"NF",0,1)</f>
        <v>x_Ritesh Narayan Singh</v>
      </c>
      <c r="J2689" t="str">
        <f>_xlfn.XLOOKUP(ohrm_timesheet_item[[#This Row],[project_id]],ohrm_project[project_id],ohrm_project[name],"NF",0,1)</f>
        <v>Z210101-TEQMANTRA-ORG</v>
      </c>
      <c r="K2689" t="str">
        <f>_xlfn.XLOOKUP(ohrm_timesheet_item[[#This Row],[activity_id]],ohrm_project_activity[activity_id],ohrm_project_activity[name],"NF",0,1)</f>
        <v>Training</v>
      </c>
      <c r="L2689" s="5">
        <f>ohrm_timesheet_item[[#This Row],[duration]]/60/60</f>
        <v>2</v>
      </c>
    </row>
    <row r="2690" spans="1:12" x14ac:dyDescent="0.3">
      <c r="A2690">
        <v>550</v>
      </c>
      <c r="C2690">
        <v>2742</v>
      </c>
      <c r="D2690" s="1">
        <v>45155</v>
      </c>
      <c r="E2690">
        <v>3600</v>
      </c>
      <c r="F2690">
        <v>2</v>
      </c>
      <c r="G2690">
        <v>100005</v>
      </c>
      <c r="H2690">
        <v>11</v>
      </c>
      <c r="I2690" t="str">
        <f>_xlfn.XLOOKUP(ohrm_timesheet_item[[#This Row],[employee_id]],hs_hr_employee[emp_number],hs_hr_employee[Employee Name],"NF",0,1)</f>
        <v>x_Ritesh Narayan Singh</v>
      </c>
      <c r="J2690" t="str">
        <f>_xlfn.XLOOKUP(ohrm_timesheet_item[[#This Row],[project_id]],ohrm_project[project_id],ohrm_project[name],"NF",0,1)</f>
        <v>Z210101-TEQMANTRA-ORG</v>
      </c>
      <c r="K2690" t="str">
        <f>_xlfn.XLOOKUP(ohrm_timesheet_item[[#This Row],[activity_id]],ohrm_project_activity[activity_id],ohrm_project_activity[name],"NF",0,1)</f>
        <v>Training</v>
      </c>
      <c r="L2690" s="5">
        <f>ohrm_timesheet_item[[#This Row],[duration]]/60/60</f>
        <v>1</v>
      </c>
    </row>
    <row r="2691" spans="1:12" x14ac:dyDescent="0.3">
      <c r="A2691">
        <v>550</v>
      </c>
      <c r="C2691">
        <v>2743</v>
      </c>
      <c r="D2691" s="1">
        <v>45156</v>
      </c>
      <c r="E2691">
        <v>3600</v>
      </c>
      <c r="F2691">
        <v>2</v>
      </c>
      <c r="G2691">
        <v>100005</v>
      </c>
      <c r="H2691">
        <v>11</v>
      </c>
      <c r="I2691" t="str">
        <f>_xlfn.XLOOKUP(ohrm_timesheet_item[[#This Row],[employee_id]],hs_hr_employee[emp_number],hs_hr_employee[Employee Name],"NF",0,1)</f>
        <v>x_Ritesh Narayan Singh</v>
      </c>
      <c r="J2691" t="str">
        <f>_xlfn.XLOOKUP(ohrm_timesheet_item[[#This Row],[project_id]],ohrm_project[project_id],ohrm_project[name],"NF",0,1)</f>
        <v>Z210101-TEQMANTRA-ORG</v>
      </c>
      <c r="K2691" t="str">
        <f>_xlfn.XLOOKUP(ohrm_timesheet_item[[#This Row],[activity_id]],ohrm_project_activity[activity_id],ohrm_project_activity[name],"NF",0,1)</f>
        <v>Training</v>
      </c>
      <c r="L2691" s="5">
        <f>ohrm_timesheet_item[[#This Row],[duration]]/60/60</f>
        <v>1</v>
      </c>
    </row>
    <row r="2692" spans="1:12" x14ac:dyDescent="0.3">
      <c r="A2692">
        <v>549</v>
      </c>
      <c r="C2692">
        <v>2744</v>
      </c>
      <c r="D2692" s="1">
        <v>45159</v>
      </c>
      <c r="E2692">
        <v>10800</v>
      </c>
      <c r="F2692">
        <v>2</v>
      </c>
      <c r="G2692">
        <v>100005</v>
      </c>
      <c r="H2692">
        <v>7</v>
      </c>
      <c r="I2692" t="str">
        <f>_xlfn.XLOOKUP(ohrm_timesheet_item[[#This Row],[employee_id]],hs_hr_employee[emp_number],hs_hr_employee[Employee Name],"NF",0,1)</f>
        <v>x_Ritesh Narayan Singh</v>
      </c>
      <c r="J2692" t="str">
        <f>_xlfn.XLOOKUP(ohrm_timesheet_item[[#This Row],[project_id]],ohrm_project[project_id],ohrm_project[name],"NF",0,1)</f>
        <v>Z210101-TEQMANTRA-ORG</v>
      </c>
      <c r="K2692" t="str">
        <f>_xlfn.XLOOKUP(ohrm_timesheet_item[[#This Row],[activity_id]],ohrm_project_activity[activity_id],ohrm_project_activity[name],"NF",0,1)</f>
        <v>Internal Meeting</v>
      </c>
      <c r="L2692" s="5">
        <f>ohrm_timesheet_item[[#This Row],[duration]]/60/60</f>
        <v>3</v>
      </c>
    </row>
    <row r="2693" spans="1:12" x14ac:dyDescent="0.3">
      <c r="A2693">
        <v>549</v>
      </c>
      <c r="C2693">
        <v>2745</v>
      </c>
      <c r="D2693" s="1">
        <v>45160</v>
      </c>
      <c r="E2693">
        <v>7200</v>
      </c>
      <c r="F2693">
        <v>2</v>
      </c>
      <c r="G2693">
        <v>100005</v>
      </c>
      <c r="H2693">
        <v>7</v>
      </c>
      <c r="I2693" t="str">
        <f>_xlfn.XLOOKUP(ohrm_timesheet_item[[#This Row],[employee_id]],hs_hr_employee[emp_number],hs_hr_employee[Employee Name],"NF",0,1)</f>
        <v>x_Ritesh Narayan Singh</v>
      </c>
      <c r="J2693" t="str">
        <f>_xlfn.XLOOKUP(ohrm_timesheet_item[[#This Row],[project_id]],ohrm_project[project_id],ohrm_project[name],"NF",0,1)</f>
        <v>Z210101-TEQMANTRA-ORG</v>
      </c>
      <c r="K2693" t="str">
        <f>_xlfn.XLOOKUP(ohrm_timesheet_item[[#This Row],[activity_id]],ohrm_project_activity[activity_id],ohrm_project_activity[name],"NF",0,1)</f>
        <v>Internal Meeting</v>
      </c>
      <c r="L2693" s="5">
        <f>ohrm_timesheet_item[[#This Row],[duration]]/60/60</f>
        <v>2</v>
      </c>
    </row>
    <row r="2694" spans="1:12" x14ac:dyDescent="0.3">
      <c r="A2694">
        <v>549</v>
      </c>
      <c r="C2694">
        <v>2746</v>
      </c>
      <c r="D2694" s="1">
        <v>45161</v>
      </c>
      <c r="E2694">
        <v>7200</v>
      </c>
      <c r="F2694">
        <v>2</v>
      </c>
      <c r="G2694">
        <v>100005</v>
      </c>
      <c r="H2694">
        <v>7</v>
      </c>
      <c r="I2694" t="str">
        <f>_xlfn.XLOOKUP(ohrm_timesheet_item[[#This Row],[employee_id]],hs_hr_employee[emp_number],hs_hr_employee[Employee Name],"NF",0,1)</f>
        <v>x_Ritesh Narayan Singh</v>
      </c>
      <c r="J2694" t="str">
        <f>_xlfn.XLOOKUP(ohrm_timesheet_item[[#This Row],[project_id]],ohrm_project[project_id],ohrm_project[name],"NF",0,1)</f>
        <v>Z210101-TEQMANTRA-ORG</v>
      </c>
      <c r="K2694" t="str">
        <f>_xlfn.XLOOKUP(ohrm_timesheet_item[[#This Row],[activity_id]],ohrm_project_activity[activity_id],ohrm_project_activity[name],"NF",0,1)</f>
        <v>Internal Meeting</v>
      </c>
      <c r="L2694" s="5">
        <f>ohrm_timesheet_item[[#This Row],[duration]]/60/60</f>
        <v>2</v>
      </c>
    </row>
    <row r="2695" spans="1:12" x14ac:dyDescent="0.3">
      <c r="A2695">
        <v>549</v>
      </c>
      <c r="C2695">
        <v>2747</v>
      </c>
      <c r="D2695" s="1">
        <v>45159</v>
      </c>
      <c r="E2695">
        <v>14400</v>
      </c>
      <c r="F2695">
        <v>2</v>
      </c>
      <c r="G2695">
        <v>100005</v>
      </c>
      <c r="H2695">
        <v>8</v>
      </c>
      <c r="I2695" t="str">
        <f>_xlfn.XLOOKUP(ohrm_timesheet_item[[#This Row],[employee_id]],hs_hr_employee[emp_number],hs_hr_employee[Employee Name],"NF",0,1)</f>
        <v>x_Ritesh Narayan Singh</v>
      </c>
      <c r="J2695" t="str">
        <f>_xlfn.XLOOKUP(ohrm_timesheet_item[[#This Row],[project_id]],ohrm_project[project_id],ohrm_project[name],"NF",0,1)</f>
        <v>Z210101-TEQMANTRA-ORG</v>
      </c>
      <c r="K2695" t="str">
        <f>_xlfn.XLOOKUP(ohrm_timesheet_item[[#This Row],[activity_id]],ohrm_project_activity[activity_id],ohrm_project_activity[name],"NF",0,1)</f>
        <v>Customer Engagement</v>
      </c>
      <c r="L2695" s="5">
        <f>ohrm_timesheet_item[[#This Row],[duration]]/60/60</f>
        <v>4</v>
      </c>
    </row>
    <row r="2696" spans="1:12" x14ac:dyDescent="0.3">
      <c r="A2696">
        <v>549</v>
      </c>
      <c r="C2696">
        <v>2748</v>
      </c>
      <c r="D2696" s="1">
        <v>45160</v>
      </c>
      <c r="E2696">
        <v>14400</v>
      </c>
      <c r="F2696">
        <v>2</v>
      </c>
      <c r="G2696">
        <v>100005</v>
      </c>
      <c r="H2696">
        <v>8</v>
      </c>
      <c r="I2696" t="str">
        <f>_xlfn.XLOOKUP(ohrm_timesheet_item[[#This Row],[employee_id]],hs_hr_employee[emp_number],hs_hr_employee[Employee Name],"NF",0,1)</f>
        <v>x_Ritesh Narayan Singh</v>
      </c>
      <c r="J2696" t="str">
        <f>_xlfn.XLOOKUP(ohrm_timesheet_item[[#This Row],[project_id]],ohrm_project[project_id],ohrm_project[name],"NF",0,1)</f>
        <v>Z210101-TEQMANTRA-ORG</v>
      </c>
      <c r="K2696" t="str">
        <f>_xlfn.XLOOKUP(ohrm_timesheet_item[[#This Row],[activity_id]],ohrm_project_activity[activity_id],ohrm_project_activity[name],"NF",0,1)</f>
        <v>Customer Engagement</v>
      </c>
      <c r="L2696" s="5">
        <f>ohrm_timesheet_item[[#This Row],[duration]]/60/60</f>
        <v>4</v>
      </c>
    </row>
    <row r="2697" spans="1:12" x14ac:dyDescent="0.3">
      <c r="A2697">
        <v>549</v>
      </c>
      <c r="C2697">
        <v>2749</v>
      </c>
      <c r="D2697" s="1">
        <v>45161</v>
      </c>
      <c r="E2697">
        <v>14400</v>
      </c>
      <c r="F2697">
        <v>2</v>
      </c>
      <c r="G2697">
        <v>100005</v>
      </c>
      <c r="H2697">
        <v>8</v>
      </c>
      <c r="I2697" t="str">
        <f>_xlfn.XLOOKUP(ohrm_timesheet_item[[#This Row],[employee_id]],hs_hr_employee[emp_number],hs_hr_employee[Employee Name],"NF",0,1)</f>
        <v>x_Ritesh Narayan Singh</v>
      </c>
      <c r="J2697" t="str">
        <f>_xlfn.XLOOKUP(ohrm_timesheet_item[[#This Row],[project_id]],ohrm_project[project_id],ohrm_project[name],"NF",0,1)</f>
        <v>Z210101-TEQMANTRA-ORG</v>
      </c>
      <c r="K2697" t="str">
        <f>_xlfn.XLOOKUP(ohrm_timesheet_item[[#This Row],[activity_id]],ohrm_project_activity[activity_id],ohrm_project_activity[name],"NF",0,1)</f>
        <v>Customer Engagement</v>
      </c>
      <c r="L2697" s="5">
        <f>ohrm_timesheet_item[[#This Row],[duration]]/60/60</f>
        <v>4</v>
      </c>
    </row>
    <row r="2698" spans="1:12" x14ac:dyDescent="0.3">
      <c r="A2698">
        <v>549</v>
      </c>
      <c r="C2698">
        <v>2750</v>
      </c>
      <c r="D2698" s="1">
        <v>45159</v>
      </c>
      <c r="E2698">
        <v>3600</v>
      </c>
      <c r="F2698">
        <v>2</v>
      </c>
      <c r="G2698">
        <v>100005</v>
      </c>
      <c r="H2698">
        <v>13</v>
      </c>
      <c r="I2698" t="str">
        <f>_xlfn.XLOOKUP(ohrm_timesheet_item[[#This Row],[employee_id]],hs_hr_employee[emp_number],hs_hr_employee[Employee Name],"NF",0,1)</f>
        <v>x_Ritesh Narayan Singh</v>
      </c>
      <c r="J2698" t="str">
        <f>_xlfn.XLOOKUP(ohrm_timesheet_item[[#This Row],[project_id]],ohrm_project[project_id],ohrm_project[name],"NF",0,1)</f>
        <v>Z210101-TEQMANTRA-ORG</v>
      </c>
      <c r="K2698" t="str">
        <f>_xlfn.XLOOKUP(ohrm_timesheet_item[[#This Row],[activity_id]],ohrm_project_activity[activity_id],ohrm_project_activity[name],"NF",0,1)</f>
        <v>Coaching/Mentoring</v>
      </c>
      <c r="L2698" s="5">
        <f>ohrm_timesheet_item[[#This Row],[duration]]/60/60</f>
        <v>1</v>
      </c>
    </row>
    <row r="2699" spans="1:12" x14ac:dyDescent="0.3">
      <c r="A2699">
        <v>549</v>
      </c>
      <c r="C2699">
        <v>2751</v>
      </c>
      <c r="D2699" s="1">
        <v>45160</v>
      </c>
      <c r="E2699">
        <v>3600</v>
      </c>
      <c r="F2699">
        <v>2</v>
      </c>
      <c r="G2699">
        <v>100005</v>
      </c>
      <c r="H2699">
        <v>13</v>
      </c>
      <c r="I2699" t="str">
        <f>_xlfn.XLOOKUP(ohrm_timesheet_item[[#This Row],[employee_id]],hs_hr_employee[emp_number],hs_hr_employee[Employee Name],"NF",0,1)</f>
        <v>x_Ritesh Narayan Singh</v>
      </c>
      <c r="J2699" t="str">
        <f>_xlfn.XLOOKUP(ohrm_timesheet_item[[#This Row],[project_id]],ohrm_project[project_id],ohrm_project[name],"NF",0,1)</f>
        <v>Z210101-TEQMANTRA-ORG</v>
      </c>
      <c r="K2699" t="str">
        <f>_xlfn.XLOOKUP(ohrm_timesheet_item[[#This Row],[activity_id]],ohrm_project_activity[activity_id],ohrm_project_activity[name],"NF",0,1)</f>
        <v>Coaching/Mentoring</v>
      </c>
      <c r="L2699" s="5">
        <f>ohrm_timesheet_item[[#This Row],[duration]]/60/60</f>
        <v>1</v>
      </c>
    </row>
    <row r="2700" spans="1:12" x14ac:dyDescent="0.3">
      <c r="A2700">
        <v>549</v>
      </c>
      <c r="C2700">
        <v>2752</v>
      </c>
      <c r="D2700" s="1">
        <v>45161</v>
      </c>
      <c r="E2700">
        <v>3600</v>
      </c>
      <c r="F2700">
        <v>2</v>
      </c>
      <c r="G2700">
        <v>100005</v>
      </c>
      <c r="H2700">
        <v>13</v>
      </c>
      <c r="I2700" t="str">
        <f>_xlfn.XLOOKUP(ohrm_timesheet_item[[#This Row],[employee_id]],hs_hr_employee[emp_number],hs_hr_employee[Employee Name],"NF",0,1)</f>
        <v>x_Ritesh Narayan Singh</v>
      </c>
      <c r="J2700" t="str">
        <f>_xlfn.XLOOKUP(ohrm_timesheet_item[[#This Row],[project_id]],ohrm_project[project_id],ohrm_project[name],"NF",0,1)</f>
        <v>Z210101-TEQMANTRA-ORG</v>
      </c>
      <c r="K2700" t="str">
        <f>_xlfn.XLOOKUP(ohrm_timesheet_item[[#This Row],[activity_id]],ohrm_project_activity[activity_id],ohrm_project_activity[name],"NF",0,1)</f>
        <v>Coaching/Mentoring</v>
      </c>
      <c r="L2700" s="5">
        <f>ohrm_timesheet_item[[#This Row],[duration]]/60/60</f>
        <v>1</v>
      </c>
    </row>
    <row r="2701" spans="1:12" x14ac:dyDescent="0.3">
      <c r="A2701">
        <v>549</v>
      </c>
      <c r="C2701">
        <v>2753</v>
      </c>
      <c r="D2701" s="1">
        <v>45159</v>
      </c>
      <c r="E2701">
        <v>3600</v>
      </c>
      <c r="F2701">
        <v>2</v>
      </c>
      <c r="G2701">
        <v>100005</v>
      </c>
      <c r="H2701">
        <v>11</v>
      </c>
      <c r="I2701" t="str">
        <f>_xlfn.XLOOKUP(ohrm_timesheet_item[[#This Row],[employee_id]],hs_hr_employee[emp_number],hs_hr_employee[Employee Name],"NF",0,1)</f>
        <v>x_Ritesh Narayan Singh</v>
      </c>
      <c r="J2701" t="str">
        <f>_xlfn.XLOOKUP(ohrm_timesheet_item[[#This Row],[project_id]],ohrm_project[project_id],ohrm_project[name],"NF",0,1)</f>
        <v>Z210101-TEQMANTRA-ORG</v>
      </c>
      <c r="K2701" t="str">
        <f>_xlfn.XLOOKUP(ohrm_timesheet_item[[#This Row],[activity_id]],ohrm_project_activity[activity_id],ohrm_project_activity[name],"NF",0,1)</f>
        <v>Training</v>
      </c>
      <c r="L2701" s="5">
        <f>ohrm_timesheet_item[[#This Row],[duration]]/60/60</f>
        <v>1</v>
      </c>
    </row>
    <row r="2702" spans="1:12" x14ac:dyDescent="0.3">
      <c r="A2702">
        <v>549</v>
      </c>
      <c r="C2702">
        <v>2754</v>
      </c>
      <c r="D2702" s="1">
        <v>45160</v>
      </c>
      <c r="E2702">
        <v>7200</v>
      </c>
      <c r="F2702">
        <v>2</v>
      </c>
      <c r="G2702">
        <v>100005</v>
      </c>
      <c r="H2702">
        <v>11</v>
      </c>
      <c r="I2702" t="str">
        <f>_xlfn.XLOOKUP(ohrm_timesheet_item[[#This Row],[employee_id]],hs_hr_employee[emp_number],hs_hr_employee[Employee Name],"NF",0,1)</f>
        <v>x_Ritesh Narayan Singh</v>
      </c>
      <c r="J2702" t="str">
        <f>_xlfn.XLOOKUP(ohrm_timesheet_item[[#This Row],[project_id]],ohrm_project[project_id],ohrm_project[name],"NF",0,1)</f>
        <v>Z210101-TEQMANTRA-ORG</v>
      </c>
      <c r="K2702" t="str">
        <f>_xlfn.XLOOKUP(ohrm_timesheet_item[[#This Row],[activity_id]],ohrm_project_activity[activity_id],ohrm_project_activity[name],"NF",0,1)</f>
        <v>Training</v>
      </c>
      <c r="L2702" s="5">
        <f>ohrm_timesheet_item[[#This Row],[duration]]/60/60</f>
        <v>2</v>
      </c>
    </row>
    <row r="2703" spans="1:12" x14ac:dyDescent="0.3">
      <c r="A2703">
        <v>549</v>
      </c>
      <c r="C2703">
        <v>2755</v>
      </c>
      <c r="D2703" s="1">
        <v>45161</v>
      </c>
      <c r="E2703">
        <v>7200</v>
      </c>
      <c r="F2703">
        <v>2</v>
      </c>
      <c r="G2703">
        <v>100005</v>
      </c>
      <c r="H2703">
        <v>11</v>
      </c>
      <c r="I2703" t="str">
        <f>_xlfn.XLOOKUP(ohrm_timesheet_item[[#This Row],[employee_id]],hs_hr_employee[emp_number],hs_hr_employee[Employee Name],"NF",0,1)</f>
        <v>x_Ritesh Narayan Singh</v>
      </c>
      <c r="J2703" t="str">
        <f>_xlfn.XLOOKUP(ohrm_timesheet_item[[#This Row],[project_id]],ohrm_project[project_id],ohrm_project[name],"NF",0,1)</f>
        <v>Z210101-TEQMANTRA-ORG</v>
      </c>
      <c r="K2703" t="str">
        <f>_xlfn.XLOOKUP(ohrm_timesheet_item[[#This Row],[activity_id]],ohrm_project_activity[activity_id],ohrm_project_activity[name],"NF",0,1)</f>
        <v>Training</v>
      </c>
      <c r="L2703" s="5">
        <f>ohrm_timesheet_item[[#This Row],[duration]]/60/60</f>
        <v>2</v>
      </c>
    </row>
    <row r="2704" spans="1:12" x14ac:dyDescent="0.3">
      <c r="A2704">
        <v>537</v>
      </c>
      <c r="C2704">
        <v>2756</v>
      </c>
      <c r="D2704" s="1">
        <v>45156</v>
      </c>
      <c r="E2704">
        <v>32400</v>
      </c>
      <c r="F2704">
        <v>2</v>
      </c>
      <c r="G2704">
        <v>100003</v>
      </c>
      <c r="H2704">
        <v>11</v>
      </c>
      <c r="I2704" t="str">
        <f>_xlfn.XLOOKUP(ohrm_timesheet_item[[#This Row],[employee_id]],hs_hr_employee[emp_number],hs_hr_employee[Employee Name],"NF",0,1)</f>
        <v>x_Adnaan Ahmed</v>
      </c>
      <c r="J2704" t="str">
        <f>_xlfn.XLOOKUP(ohrm_timesheet_item[[#This Row],[project_id]],ohrm_project[project_id],ohrm_project[name],"NF",0,1)</f>
        <v>Z210101-TEQMANTRA-ORG</v>
      </c>
      <c r="K2704" t="str">
        <f>_xlfn.XLOOKUP(ohrm_timesheet_item[[#This Row],[activity_id]],ohrm_project_activity[activity_id],ohrm_project_activity[name],"NF",0,1)</f>
        <v>Training</v>
      </c>
      <c r="L2704" s="5">
        <f>ohrm_timesheet_item[[#This Row],[duration]]/60/60</f>
        <v>9</v>
      </c>
    </row>
    <row r="2705" spans="1:12" x14ac:dyDescent="0.3">
      <c r="A2705">
        <v>537</v>
      </c>
      <c r="C2705">
        <v>2757</v>
      </c>
      <c r="D2705" s="1">
        <v>45153</v>
      </c>
      <c r="E2705">
        <v>32400</v>
      </c>
      <c r="F2705">
        <v>2</v>
      </c>
      <c r="G2705">
        <v>100003</v>
      </c>
      <c r="H2705">
        <v>11</v>
      </c>
      <c r="I2705" t="str">
        <f>_xlfn.XLOOKUP(ohrm_timesheet_item[[#This Row],[employee_id]],hs_hr_employee[emp_number],hs_hr_employee[Employee Name],"NF",0,1)</f>
        <v>x_Adnaan Ahmed</v>
      </c>
      <c r="J2705" t="str">
        <f>_xlfn.XLOOKUP(ohrm_timesheet_item[[#This Row],[project_id]],ohrm_project[project_id],ohrm_project[name],"NF",0,1)</f>
        <v>Z210101-TEQMANTRA-ORG</v>
      </c>
      <c r="K2705" t="str">
        <f>_xlfn.XLOOKUP(ohrm_timesheet_item[[#This Row],[activity_id]],ohrm_project_activity[activity_id],ohrm_project_activity[name],"NF",0,1)</f>
        <v>Training</v>
      </c>
      <c r="L2705" s="5">
        <f>ohrm_timesheet_item[[#This Row],[duration]]/60/60</f>
        <v>9</v>
      </c>
    </row>
    <row r="2706" spans="1:12" x14ac:dyDescent="0.3">
      <c r="A2706">
        <v>552</v>
      </c>
      <c r="C2706">
        <v>2758</v>
      </c>
      <c r="D2706" s="1">
        <v>45159</v>
      </c>
      <c r="E2706">
        <v>32400</v>
      </c>
      <c r="F2706">
        <v>2</v>
      </c>
      <c r="G2706">
        <v>100003</v>
      </c>
      <c r="H2706">
        <v>11</v>
      </c>
      <c r="I2706" t="str">
        <f>_xlfn.XLOOKUP(ohrm_timesheet_item[[#This Row],[employee_id]],hs_hr_employee[emp_number],hs_hr_employee[Employee Name],"NF",0,1)</f>
        <v>x_Adnaan Ahmed</v>
      </c>
      <c r="J2706" t="str">
        <f>_xlfn.XLOOKUP(ohrm_timesheet_item[[#This Row],[project_id]],ohrm_project[project_id],ohrm_project[name],"NF",0,1)</f>
        <v>Z210101-TEQMANTRA-ORG</v>
      </c>
      <c r="K2706" t="str">
        <f>_xlfn.XLOOKUP(ohrm_timesheet_item[[#This Row],[activity_id]],ohrm_project_activity[activity_id],ohrm_project_activity[name],"NF",0,1)</f>
        <v>Training</v>
      </c>
      <c r="L2706" s="5">
        <f>ohrm_timesheet_item[[#This Row],[duration]]/60/60</f>
        <v>9</v>
      </c>
    </row>
    <row r="2707" spans="1:12" x14ac:dyDescent="0.3">
      <c r="A2707">
        <v>552</v>
      </c>
      <c r="C2707">
        <v>2759</v>
      </c>
      <c r="D2707" s="1">
        <v>45160</v>
      </c>
      <c r="E2707">
        <v>32400</v>
      </c>
      <c r="F2707">
        <v>2</v>
      </c>
      <c r="G2707">
        <v>100003</v>
      </c>
      <c r="H2707">
        <v>11</v>
      </c>
      <c r="I2707" t="str">
        <f>_xlfn.XLOOKUP(ohrm_timesheet_item[[#This Row],[employee_id]],hs_hr_employee[emp_number],hs_hr_employee[Employee Name],"NF",0,1)</f>
        <v>x_Adnaan Ahmed</v>
      </c>
      <c r="J2707" t="str">
        <f>_xlfn.XLOOKUP(ohrm_timesheet_item[[#This Row],[project_id]],ohrm_project[project_id],ohrm_project[name],"NF",0,1)</f>
        <v>Z210101-TEQMANTRA-ORG</v>
      </c>
      <c r="K2707" t="str">
        <f>_xlfn.XLOOKUP(ohrm_timesheet_item[[#This Row],[activity_id]],ohrm_project_activity[activity_id],ohrm_project_activity[name],"NF",0,1)</f>
        <v>Training</v>
      </c>
      <c r="L2707" s="5">
        <f>ohrm_timesheet_item[[#This Row],[duration]]/60/60</f>
        <v>9</v>
      </c>
    </row>
    <row r="2708" spans="1:12" x14ac:dyDescent="0.3">
      <c r="A2708">
        <v>552</v>
      </c>
      <c r="C2708">
        <v>2760</v>
      </c>
      <c r="D2708" s="1">
        <v>45161</v>
      </c>
      <c r="E2708">
        <v>32400</v>
      </c>
      <c r="F2708">
        <v>2</v>
      </c>
      <c r="G2708">
        <v>100003</v>
      </c>
      <c r="H2708">
        <v>11</v>
      </c>
      <c r="I2708" t="str">
        <f>_xlfn.XLOOKUP(ohrm_timesheet_item[[#This Row],[employee_id]],hs_hr_employee[emp_number],hs_hr_employee[Employee Name],"NF",0,1)</f>
        <v>x_Adnaan Ahmed</v>
      </c>
      <c r="J2708" t="str">
        <f>_xlfn.XLOOKUP(ohrm_timesheet_item[[#This Row],[project_id]],ohrm_project[project_id],ohrm_project[name],"NF",0,1)</f>
        <v>Z210101-TEQMANTRA-ORG</v>
      </c>
      <c r="K2708" t="str">
        <f>_xlfn.XLOOKUP(ohrm_timesheet_item[[#This Row],[activity_id]],ohrm_project_activity[activity_id],ohrm_project_activity[name],"NF",0,1)</f>
        <v>Training</v>
      </c>
      <c r="L2708" s="5">
        <f>ohrm_timesheet_item[[#This Row],[duration]]/60/60</f>
        <v>9</v>
      </c>
    </row>
    <row r="2709" spans="1:12" x14ac:dyDescent="0.3">
      <c r="A2709">
        <v>552</v>
      </c>
      <c r="C2709">
        <v>2761</v>
      </c>
      <c r="D2709" s="1">
        <v>45162</v>
      </c>
      <c r="E2709">
        <v>32400</v>
      </c>
      <c r="F2709">
        <v>2</v>
      </c>
      <c r="G2709">
        <v>100003</v>
      </c>
      <c r="H2709">
        <v>11</v>
      </c>
      <c r="I2709" t="str">
        <f>_xlfn.XLOOKUP(ohrm_timesheet_item[[#This Row],[employee_id]],hs_hr_employee[emp_number],hs_hr_employee[Employee Name],"NF",0,1)</f>
        <v>x_Adnaan Ahmed</v>
      </c>
      <c r="J2709" t="str">
        <f>_xlfn.XLOOKUP(ohrm_timesheet_item[[#This Row],[project_id]],ohrm_project[project_id],ohrm_project[name],"NF",0,1)</f>
        <v>Z210101-TEQMANTRA-ORG</v>
      </c>
      <c r="K2709" t="str">
        <f>_xlfn.XLOOKUP(ohrm_timesheet_item[[#This Row],[activity_id]],ohrm_project_activity[activity_id],ohrm_project_activity[name],"NF",0,1)</f>
        <v>Training</v>
      </c>
      <c r="L2709" s="5">
        <f>ohrm_timesheet_item[[#This Row],[duration]]/60/60</f>
        <v>9</v>
      </c>
    </row>
    <row r="2710" spans="1:12" x14ac:dyDescent="0.3">
      <c r="A2710">
        <v>552</v>
      </c>
      <c r="C2710">
        <v>2762</v>
      </c>
      <c r="D2710" s="1">
        <v>45163</v>
      </c>
      <c r="E2710">
        <v>32400</v>
      </c>
      <c r="F2710">
        <v>2</v>
      </c>
      <c r="G2710">
        <v>100003</v>
      </c>
      <c r="H2710">
        <v>11</v>
      </c>
      <c r="I2710" t="str">
        <f>_xlfn.XLOOKUP(ohrm_timesheet_item[[#This Row],[employee_id]],hs_hr_employee[emp_number],hs_hr_employee[Employee Name],"NF",0,1)</f>
        <v>x_Adnaan Ahmed</v>
      </c>
      <c r="J2710" t="str">
        <f>_xlfn.XLOOKUP(ohrm_timesheet_item[[#This Row],[project_id]],ohrm_project[project_id],ohrm_project[name],"NF",0,1)</f>
        <v>Z210101-TEQMANTRA-ORG</v>
      </c>
      <c r="K2710" t="str">
        <f>_xlfn.XLOOKUP(ohrm_timesheet_item[[#This Row],[activity_id]],ohrm_project_activity[activity_id],ohrm_project_activity[name],"NF",0,1)</f>
        <v>Training</v>
      </c>
      <c r="L2710" s="5">
        <f>ohrm_timesheet_item[[#This Row],[duration]]/60/60</f>
        <v>9</v>
      </c>
    </row>
    <row r="2711" spans="1:12" x14ac:dyDescent="0.3">
      <c r="A2711">
        <v>554</v>
      </c>
      <c r="C2711">
        <v>2763</v>
      </c>
      <c r="D2711" s="1">
        <v>45159</v>
      </c>
      <c r="E2711">
        <v>32400</v>
      </c>
      <c r="F2711">
        <v>2</v>
      </c>
      <c r="G2711">
        <v>100004</v>
      </c>
      <c r="H2711">
        <v>11</v>
      </c>
      <c r="I2711" t="str">
        <f>_xlfn.XLOOKUP(ohrm_timesheet_item[[#This Row],[employee_id]],hs_hr_employee[emp_number],hs_hr_employee[Employee Name],"NF",0,1)</f>
        <v>Sourav Rathor</v>
      </c>
      <c r="J2711" t="str">
        <f>_xlfn.XLOOKUP(ohrm_timesheet_item[[#This Row],[project_id]],ohrm_project[project_id],ohrm_project[name],"NF",0,1)</f>
        <v>Z210101-TEQMANTRA-ORG</v>
      </c>
      <c r="K2711" t="str">
        <f>_xlfn.XLOOKUP(ohrm_timesheet_item[[#This Row],[activity_id]],ohrm_project_activity[activity_id],ohrm_project_activity[name],"NF",0,1)</f>
        <v>Training</v>
      </c>
      <c r="L2711" s="5">
        <f>ohrm_timesheet_item[[#This Row],[duration]]/60/60</f>
        <v>9</v>
      </c>
    </row>
    <row r="2712" spans="1:12" x14ac:dyDescent="0.3">
      <c r="A2712">
        <v>554</v>
      </c>
      <c r="C2712">
        <v>2764</v>
      </c>
      <c r="D2712" s="1">
        <v>45160</v>
      </c>
      <c r="E2712">
        <v>32400</v>
      </c>
      <c r="F2712">
        <v>2</v>
      </c>
      <c r="G2712">
        <v>100004</v>
      </c>
      <c r="H2712">
        <v>11</v>
      </c>
      <c r="I2712" t="str">
        <f>_xlfn.XLOOKUP(ohrm_timesheet_item[[#This Row],[employee_id]],hs_hr_employee[emp_number],hs_hr_employee[Employee Name],"NF",0,1)</f>
        <v>Sourav Rathor</v>
      </c>
      <c r="J2712" t="str">
        <f>_xlfn.XLOOKUP(ohrm_timesheet_item[[#This Row],[project_id]],ohrm_project[project_id],ohrm_project[name],"NF",0,1)</f>
        <v>Z210101-TEQMANTRA-ORG</v>
      </c>
      <c r="K2712" t="str">
        <f>_xlfn.XLOOKUP(ohrm_timesheet_item[[#This Row],[activity_id]],ohrm_project_activity[activity_id],ohrm_project_activity[name],"NF",0,1)</f>
        <v>Training</v>
      </c>
      <c r="L2712" s="5">
        <f>ohrm_timesheet_item[[#This Row],[duration]]/60/60</f>
        <v>9</v>
      </c>
    </row>
    <row r="2713" spans="1:12" x14ac:dyDescent="0.3">
      <c r="A2713">
        <v>554</v>
      </c>
      <c r="C2713">
        <v>2765</v>
      </c>
      <c r="D2713" s="1">
        <v>45161</v>
      </c>
      <c r="E2713">
        <v>32400</v>
      </c>
      <c r="F2713">
        <v>2</v>
      </c>
      <c r="G2713">
        <v>100004</v>
      </c>
      <c r="H2713">
        <v>11</v>
      </c>
      <c r="I2713" t="str">
        <f>_xlfn.XLOOKUP(ohrm_timesheet_item[[#This Row],[employee_id]],hs_hr_employee[emp_number],hs_hr_employee[Employee Name],"NF",0,1)</f>
        <v>Sourav Rathor</v>
      </c>
      <c r="J2713" t="str">
        <f>_xlfn.XLOOKUP(ohrm_timesheet_item[[#This Row],[project_id]],ohrm_project[project_id],ohrm_project[name],"NF",0,1)</f>
        <v>Z210101-TEQMANTRA-ORG</v>
      </c>
      <c r="K2713" t="str">
        <f>_xlfn.XLOOKUP(ohrm_timesheet_item[[#This Row],[activity_id]],ohrm_project_activity[activity_id],ohrm_project_activity[name],"NF",0,1)</f>
        <v>Training</v>
      </c>
      <c r="L2713" s="5">
        <f>ohrm_timesheet_item[[#This Row],[duration]]/60/60</f>
        <v>9</v>
      </c>
    </row>
    <row r="2714" spans="1:12" x14ac:dyDescent="0.3">
      <c r="A2714">
        <v>554</v>
      </c>
      <c r="C2714">
        <v>2766</v>
      </c>
      <c r="D2714" s="1">
        <v>45162</v>
      </c>
      <c r="E2714">
        <v>32400</v>
      </c>
      <c r="F2714">
        <v>2</v>
      </c>
      <c r="G2714">
        <v>100004</v>
      </c>
      <c r="H2714">
        <v>11</v>
      </c>
      <c r="I2714" t="str">
        <f>_xlfn.XLOOKUP(ohrm_timesheet_item[[#This Row],[employee_id]],hs_hr_employee[emp_number],hs_hr_employee[Employee Name],"NF",0,1)</f>
        <v>Sourav Rathor</v>
      </c>
      <c r="J2714" t="str">
        <f>_xlfn.XLOOKUP(ohrm_timesheet_item[[#This Row],[project_id]],ohrm_project[project_id],ohrm_project[name],"NF",0,1)</f>
        <v>Z210101-TEQMANTRA-ORG</v>
      </c>
      <c r="K2714" t="str">
        <f>_xlfn.XLOOKUP(ohrm_timesheet_item[[#This Row],[activity_id]],ohrm_project_activity[activity_id],ohrm_project_activity[name],"NF",0,1)</f>
        <v>Training</v>
      </c>
      <c r="L2714" s="5">
        <f>ohrm_timesheet_item[[#This Row],[duration]]/60/60</f>
        <v>9</v>
      </c>
    </row>
    <row r="2715" spans="1:12" x14ac:dyDescent="0.3">
      <c r="A2715">
        <v>554</v>
      </c>
      <c r="C2715">
        <v>2767</v>
      </c>
      <c r="D2715" s="1">
        <v>45163</v>
      </c>
      <c r="E2715">
        <v>32400</v>
      </c>
      <c r="F2715">
        <v>2</v>
      </c>
      <c r="G2715">
        <v>100004</v>
      </c>
      <c r="H2715">
        <v>11</v>
      </c>
      <c r="I2715" t="str">
        <f>_xlfn.XLOOKUP(ohrm_timesheet_item[[#This Row],[employee_id]],hs_hr_employee[emp_number],hs_hr_employee[Employee Name],"NF",0,1)</f>
        <v>Sourav Rathor</v>
      </c>
      <c r="J2715" t="str">
        <f>_xlfn.XLOOKUP(ohrm_timesheet_item[[#This Row],[project_id]],ohrm_project[project_id],ohrm_project[name],"NF",0,1)</f>
        <v>Z210101-TEQMANTRA-ORG</v>
      </c>
      <c r="K2715" t="str">
        <f>_xlfn.XLOOKUP(ohrm_timesheet_item[[#This Row],[activity_id]],ohrm_project_activity[activity_id],ohrm_project_activity[name],"NF",0,1)</f>
        <v>Training</v>
      </c>
      <c r="L2715" s="5">
        <f>ohrm_timesheet_item[[#This Row],[duration]]/60/60</f>
        <v>9</v>
      </c>
    </row>
    <row r="2716" spans="1:12" x14ac:dyDescent="0.3">
      <c r="A2716">
        <v>557</v>
      </c>
      <c r="C2716">
        <v>2768</v>
      </c>
      <c r="D2716" s="1">
        <v>45159</v>
      </c>
      <c r="E2716">
        <v>21600</v>
      </c>
      <c r="F2716">
        <v>2</v>
      </c>
      <c r="G2716">
        <v>15</v>
      </c>
      <c r="H2716">
        <v>58</v>
      </c>
      <c r="I2716" t="str">
        <f>_xlfn.XLOOKUP(ohrm_timesheet_item[[#This Row],[employee_id]],hs_hr_employee[emp_number],hs_hr_employee[Employee Name],"NF",0,1)</f>
        <v>Gaurav Kokcha</v>
      </c>
      <c r="J2716" t="str">
        <f>_xlfn.XLOOKUP(ohrm_timesheet_item[[#This Row],[project_id]],ohrm_project[project_id],ohrm_project[name],"NF",0,1)</f>
        <v>Z210101-TEQMANTRA-ORG</v>
      </c>
      <c r="K2716" t="str">
        <f>_xlfn.XLOOKUP(ohrm_timesheet_item[[#This Row],[activity_id]],ohrm_project_activity[activity_id],ohrm_project_activity[name],"NF",0,1)</f>
        <v>Staff Augmentation</v>
      </c>
      <c r="L2716" s="5">
        <f>ohrm_timesheet_item[[#This Row],[duration]]/60/60</f>
        <v>6</v>
      </c>
    </row>
    <row r="2717" spans="1:12" x14ac:dyDescent="0.3">
      <c r="A2717">
        <v>557</v>
      </c>
      <c r="C2717">
        <v>2769</v>
      </c>
      <c r="D2717" s="1">
        <v>45160</v>
      </c>
      <c r="E2717">
        <v>14400</v>
      </c>
      <c r="F2717">
        <v>2</v>
      </c>
      <c r="G2717">
        <v>15</v>
      </c>
      <c r="H2717">
        <v>58</v>
      </c>
      <c r="I2717" t="str">
        <f>_xlfn.XLOOKUP(ohrm_timesheet_item[[#This Row],[employee_id]],hs_hr_employee[emp_number],hs_hr_employee[Employee Name],"NF",0,1)</f>
        <v>Gaurav Kokcha</v>
      </c>
      <c r="J2717" t="str">
        <f>_xlfn.XLOOKUP(ohrm_timesheet_item[[#This Row],[project_id]],ohrm_project[project_id],ohrm_project[name],"NF",0,1)</f>
        <v>Z210101-TEQMANTRA-ORG</v>
      </c>
      <c r="K2717" t="str">
        <f>_xlfn.XLOOKUP(ohrm_timesheet_item[[#This Row],[activity_id]],ohrm_project_activity[activity_id],ohrm_project_activity[name],"NF",0,1)</f>
        <v>Staff Augmentation</v>
      </c>
      <c r="L2717" s="5">
        <f>ohrm_timesheet_item[[#This Row],[duration]]/60/60</f>
        <v>4</v>
      </c>
    </row>
    <row r="2718" spans="1:12" x14ac:dyDescent="0.3">
      <c r="A2718">
        <v>557</v>
      </c>
      <c r="C2718">
        <v>2770</v>
      </c>
      <c r="D2718" s="1">
        <v>45161</v>
      </c>
      <c r="E2718">
        <v>10800</v>
      </c>
      <c r="F2718">
        <v>2</v>
      </c>
      <c r="G2718">
        <v>15</v>
      </c>
      <c r="H2718">
        <v>58</v>
      </c>
      <c r="I2718" t="str">
        <f>_xlfn.XLOOKUP(ohrm_timesheet_item[[#This Row],[employee_id]],hs_hr_employee[emp_number],hs_hr_employee[Employee Name],"NF",0,1)</f>
        <v>Gaurav Kokcha</v>
      </c>
      <c r="J2718" t="str">
        <f>_xlfn.XLOOKUP(ohrm_timesheet_item[[#This Row],[project_id]],ohrm_project[project_id],ohrm_project[name],"NF",0,1)</f>
        <v>Z210101-TEQMANTRA-ORG</v>
      </c>
      <c r="K2718" t="str">
        <f>_xlfn.XLOOKUP(ohrm_timesheet_item[[#This Row],[activity_id]],ohrm_project_activity[activity_id],ohrm_project_activity[name],"NF",0,1)</f>
        <v>Staff Augmentation</v>
      </c>
      <c r="L2718" s="5">
        <f>ohrm_timesheet_item[[#This Row],[duration]]/60/60</f>
        <v>3</v>
      </c>
    </row>
    <row r="2719" spans="1:12" x14ac:dyDescent="0.3">
      <c r="A2719">
        <v>557</v>
      </c>
      <c r="C2719">
        <v>2771</v>
      </c>
      <c r="D2719" s="1">
        <v>45162</v>
      </c>
      <c r="E2719">
        <v>18000</v>
      </c>
      <c r="F2719">
        <v>2</v>
      </c>
      <c r="G2719">
        <v>15</v>
      </c>
      <c r="H2719">
        <v>58</v>
      </c>
      <c r="I2719" t="str">
        <f>_xlfn.XLOOKUP(ohrm_timesheet_item[[#This Row],[employee_id]],hs_hr_employee[emp_number],hs_hr_employee[Employee Name],"NF",0,1)</f>
        <v>Gaurav Kokcha</v>
      </c>
      <c r="J2719" t="str">
        <f>_xlfn.XLOOKUP(ohrm_timesheet_item[[#This Row],[project_id]],ohrm_project[project_id],ohrm_project[name],"NF",0,1)</f>
        <v>Z210101-TEQMANTRA-ORG</v>
      </c>
      <c r="K2719" t="str">
        <f>_xlfn.XLOOKUP(ohrm_timesheet_item[[#This Row],[activity_id]],ohrm_project_activity[activity_id],ohrm_project_activity[name],"NF",0,1)</f>
        <v>Staff Augmentation</v>
      </c>
      <c r="L2719" s="5">
        <f>ohrm_timesheet_item[[#This Row],[duration]]/60/60</f>
        <v>5</v>
      </c>
    </row>
    <row r="2720" spans="1:12" x14ac:dyDescent="0.3">
      <c r="A2720">
        <v>557</v>
      </c>
      <c r="C2720">
        <v>2772</v>
      </c>
      <c r="D2720" s="1">
        <v>45163</v>
      </c>
      <c r="E2720">
        <v>18000</v>
      </c>
      <c r="F2720">
        <v>2</v>
      </c>
      <c r="G2720">
        <v>15</v>
      </c>
      <c r="H2720">
        <v>58</v>
      </c>
      <c r="I2720" t="str">
        <f>_xlfn.XLOOKUP(ohrm_timesheet_item[[#This Row],[employee_id]],hs_hr_employee[emp_number],hs_hr_employee[Employee Name],"NF",0,1)</f>
        <v>Gaurav Kokcha</v>
      </c>
      <c r="J2720" t="str">
        <f>_xlfn.XLOOKUP(ohrm_timesheet_item[[#This Row],[project_id]],ohrm_project[project_id],ohrm_project[name],"NF",0,1)</f>
        <v>Z210101-TEQMANTRA-ORG</v>
      </c>
      <c r="K2720" t="str">
        <f>_xlfn.XLOOKUP(ohrm_timesheet_item[[#This Row],[activity_id]],ohrm_project_activity[activity_id],ohrm_project_activity[name],"NF",0,1)</f>
        <v>Staff Augmentation</v>
      </c>
      <c r="L2720" s="5">
        <f>ohrm_timesheet_item[[#This Row],[duration]]/60/60</f>
        <v>5</v>
      </c>
    </row>
    <row r="2721" spans="1:12" x14ac:dyDescent="0.3">
      <c r="A2721">
        <v>557</v>
      </c>
      <c r="C2721">
        <v>2773</v>
      </c>
      <c r="D2721" s="1">
        <v>45159</v>
      </c>
      <c r="E2721">
        <v>10800</v>
      </c>
      <c r="F2721">
        <v>2</v>
      </c>
      <c r="G2721">
        <v>15</v>
      </c>
      <c r="H2721">
        <v>11</v>
      </c>
      <c r="I2721" t="str">
        <f>_xlfn.XLOOKUP(ohrm_timesheet_item[[#This Row],[employee_id]],hs_hr_employee[emp_number],hs_hr_employee[Employee Name],"NF",0,1)</f>
        <v>Gaurav Kokcha</v>
      </c>
      <c r="J2721" t="str">
        <f>_xlfn.XLOOKUP(ohrm_timesheet_item[[#This Row],[project_id]],ohrm_project[project_id],ohrm_project[name],"NF",0,1)</f>
        <v>Z210101-TEQMANTRA-ORG</v>
      </c>
      <c r="K2721" t="str">
        <f>_xlfn.XLOOKUP(ohrm_timesheet_item[[#This Row],[activity_id]],ohrm_project_activity[activity_id],ohrm_project_activity[name],"NF",0,1)</f>
        <v>Training</v>
      </c>
      <c r="L2721" s="5">
        <f>ohrm_timesheet_item[[#This Row],[duration]]/60/60</f>
        <v>3</v>
      </c>
    </row>
    <row r="2722" spans="1:12" x14ac:dyDescent="0.3">
      <c r="A2722">
        <v>557</v>
      </c>
      <c r="C2722">
        <v>2774</v>
      </c>
      <c r="D2722" s="1">
        <v>45160</v>
      </c>
      <c r="E2722">
        <v>18000</v>
      </c>
      <c r="F2722">
        <v>2</v>
      </c>
      <c r="G2722">
        <v>15</v>
      </c>
      <c r="H2722">
        <v>11</v>
      </c>
      <c r="I2722" t="str">
        <f>_xlfn.XLOOKUP(ohrm_timesheet_item[[#This Row],[employee_id]],hs_hr_employee[emp_number],hs_hr_employee[Employee Name],"NF",0,1)</f>
        <v>Gaurav Kokcha</v>
      </c>
      <c r="J2722" t="str">
        <f>_xlfn.XLOOKUP(ohrm_timesheet_item[[#This Row],[project_id]],ohrm_project[project_id],ohrm_project[name],"NF",0,1)</f>
        <v>Z210101-TEQMANTRA-ORG</v>
      </c>
      <c r="K2722" t="str">
        <f>_xlfn.XLOOKUP(ohrm_timesheet_item[[#This Row],[activity_id]],ohrm_project_activity[activity_id],ohrm_project_activity[name],"NF",0,1)</f>
        <v>Training</v>
      </c>
      <c r="L2722" s="5">
        <f>ohrm_timesheet_item[[#This Row],[duration]]/60/60</f>
        <v>5</v>
      </c>
    </row>
    <row r="2723" spans="1:12" x14ac:dyDescent="0.3">
      <c r="A2723">
        <v>557</v>
      </c>
      <c r="C2723">
        <v>2775</v>
      </c>
      <c r="D2723" s="1">
        <v>45161</v>
      </c>
      <c r="E2723">
        <v>21600</v>
      </c>
      <c r="F2723">
        <v>2</v>
      </c>
      <c r="G2723">
        <v>15</v>
      </c>
      <c r="H2723">
        <v>11</v>
      </c>
      <c r="I2723" t="str">
        <f>_xlfn.XLOOKUP(ohrm_timesheet_item[[#This Row],[employee_id]],hs_hr_employee[emp_number],hs_hr_employee[Employee Name],"NF",0,1)</f>
        <v>Gaurav Kokcha</v>
      </c>
      <c r="J2723" t="str">
        <f>_xlfn.XLOOKUP(ohrm_timesheet_item[[#This Row],[project_id]],ohrm_project[project_id],ohrm_project[name],"NF",0,1)</f>
        <v>Z210101-TEQMANTRA-ORG</v>
      </c>
      <c r="K2723" t="str">
        <f>_xlfn.XLOOKUP(ohrm_timesheet_item[[#This Row],[activity_id]],ohrm_project_activity[activity_id],ohrm_project_activity[name],"NF",0,1)</f>
        <v>Training</v>
      </c>
      <c r="L2723" s="5">
        <f>ohrm_timesheet_item[[#This Row],[duration]]/60/60</f>
        <v>6</v>
      </c>
    </row>
    <row r="2724" spans="1:12" x14ac:dyDescent="0.3">
      <c r="A2724">
        <v>557</v>
      </c>
      <c r="C2724">
        <v>2776</v>
      </c>
      <c r="D2724" s="1">
        <v>45162</v>
      </c>
      <c r="E2724">
        <v>14400</v>
      </c>
      <c r="F2724">
        <v>2</v>
      </c>
      <c r="G2724">
        <v>15</v>
      </c>
      <c r="H2724">
        <v>11</v>
      </c>
      <c r="I2724" t="str">
        <f>_xlfn.XLOOKUP(ohrm_timesheet_item[[#This Row],[employee_id]],hs_hr_employee[emp_number],hs_hr_employee[Employee Name],"NF",0,1)</f>
        <v>Gaurav Kokcha</v>
      </c>
      <c r="J2724" t="str">
        <f>_xlfn.XLOOKUP(ohrm_timesheet_item[[#This Row],[project_id]],ohrm_project[project_id],ohrm_project[name],"NF",0,1)</f>
        <v>Z210101-TEQMANTRA-ORG</v>
      </c>
      <c r="K2724" t="str">
        <f>_xlfn.XLOOKUP(ohrm_timesheet_item[[#This Row],[activity_id]],ohrm_project_activity[activity_id],ohrm_project_activity[name],"NF",0,1)</f>
        <v>Training</v>
      </c>
      <c r="L2724" s="5">
        <f>ohrm_timesheet_item[[#This Row],[duration]]/60/60</f>
        <v>4</v>
      </c>
    </row>
    <row r="2725" spans="1:12" x14ac:dyDescent="0.3">
      <c r="A2725">
        <v>557</v>
      </c>
      <c r="C2725">
        <v>2777</v>
      </c>
      <c r="D2725" s="1">
        <v>45163</v>
      </c>
      <c r="E2725">
        <v>14400</v>
      </c>
      <c r="F2725">
        <v>2</v>
      </c>
      <c r="G2725">
        <v>15</v>
      </c>
      <c r="H2725">
        <v>11</v>
      </c>
      <c r="I2725" t="str">
        <f>_xlfn.XLOOKUP(ohrm_timesheet_item[[#This Row],[employee_id]],hs_hr_employee[emp_number],hs_hr_employee[Employee Name],"NF",0,1)</f>
        <v>Gaurav Kokcha</v>
      </c>
      <c r="J2725" t="str">
        <f>_xlfn.XLOOKUP(ohrm_timesheet_item[[#This Row],[project_id]],ohrm_project[project_id],ohrm_project[name],"NF",0,1)</f>
        <v>Z210101-TEQMANTRA-ORG</v>
      </c>
      <c r="K2725" t="str">
        <f>_xlfn.XLOOKUP(ohrm_timesheet_item[[#This Row],[activity_id]],ohrm_project_activity[activity_id],ohrm_project_activity[name],"NF",0,1)</f>
        <v>Training</v>
      </c>
      <c r="L2725" s="5">
        <f>ohrm_timesheet_item[[#This Row],[duration]]/60/60</f>
        <v>4</v>
      </c>
    </row>
    <row r="2726" spans="1:12" x14ac:dyDescent="0.3">
      <c r="A2726">
        <v>529</v>
      </c>
      <c r="C2726">
        <v>2778</v>
      </c>
      <c r="D2726" s="1">
        <v>45149</v>
      </c>
      <c r="E2726">
        <v>0</v>
      </c>
      <c r="F2726">
        <v>6</v>
      </c>
      <c r="G2726">
        <v>16</v>
      </c>
      <c r="H2726">
        <v>52</v>
      </c>
      <c r="I2726" t="str">
        <f>_xlfn.XLOOKUP(ohrm_timesheet_item[[#This Row],[employee_id]],hs_hr_employee[emp_number],hs_hr_employee[Employee Name],"NF",0,1)</f>
        <v>Neha Chaudhary</v>
      </c>
      <c r="J2726" t="str">
        <f>_xlfn.XLOOKUP(ohrm_timesheet_item[[#This Row],[project_id]],ohrm_project[project_id],ohrm_project[name],"NF",0,1)</f>
        <v>C210701-P2 [AMERICANA-Phase2]</v>
      </c>
      <c r="K2726" t="str">
        <f>_xlfn.XLOOKUP(ohrm_timesheet_item[[#This Row],[activity_id]],ohrm_project_activity[activity_id],ohrm_project_activity[name],"NF",0,1)</f>
        <v>Customer Meeting</v>
      </c>
      <c r="L2726" s="5">
        <f>ohrm_timesheet_item[[#This Row],[duration]]/60/60</f>
        <v>0</v>
      </c>
    </row>
    <row r="2727" spans="1:12" x14ac:dyDescent="0.3">
      <c r="A2727">
        <v>529</v>
      </c>
      <c r="C2727">
        <v>2779</v>
      </c>
      <c r="D2727" s="1">
        <v>45148</v>
      </c>
      <c r="E2727">
        <v>14400</v>
      </c>
      <c r="F2727">
        <v>6</v>
      </c>
      <c r="G2727">
        <v>16</v>
      </c>
      <c r="H2727">
        <v>52</v>
      </c>
      <c r="I2727" t="str">
        <f>_xlfn.XLOOKUP(ohrm_timesheet_item[[#This Row],[employee_id]],hs_hr_employee[emp_number],hs_hr_employee[Employee Name],"NF",0,1)</f>
        <v>Neha Chaudhary</v>
      </c>
      <c r="J2727" t="str">
        <f>_xlfn.XLOOKUP(ohrm_timesheet_item[[#This Row],[project_id]],ohrm_project[project_id],ohrm_project[name],"NF",0,1)</f>
        <v>C210701-P2 [AMERICANA-Phase2]</v>
      </c>
      <c r="K2727" t="str">
        <f>_xlfn.XLOOKUP(ohrm_timesheet_item[[#This Row],[activity_id]],ohrm_project_activity[activity_id],ohrm_project_activity[name],"NF",0,1)</f>
        <v>Customer Meeting</v>
      </c>
      <c r="L2727" s="5">
        <f>ohrm_timesheet_item[[#This Row],[duration]]/60/60</f>
        <v>4</v>
      </c>
    </row>
    <row r="2728" spans="1:12" x14ac:dyDescent="0.3">
      <c r="A2728">
        <v>529</v>
      </c>
      <c r="C2728">
        <v>2780</v>
      </c>
      <c r="D2728" s="1">
        <v>45147</v>
      </c>
      <c r="E2728">
        <v>14400</v>
      </c>
      <c r="F2728">
        <v>6</v>
      </c>
      <c r="G2728">
        <v>16</v>
      </c>
      <c r="H2728">
        <v>52</v>
      </c>
      <c r="I2728" t="str">
        <f>_xlfn.XLOOKUP(ohrm_timesheet_item[[#This Row],[employee_id]],hs_hr_employee[emp_number],hs_hr_employee[Employee Name],"NF",0,1)</f>
        <v>Neha Chaudhary</v>
      </c>
      <c r="J2728" t="str">
        <f>_xlfn.XLOOKUP(ohrm_timesheet_item[[#This Row],[project_id]],ohrm_project[project_id],ohrm_project[name],"NF",0,1)</f>
        <v>C210701-P2 [AMERICANA-Phase2]</v>
      </c>
      <c r="K2728" t="str">
        <f>_xlfn.XLOOKUP(ohrm_timesheet_item[[#This Row],[activity_id]],ohrm_project_activity[activity_id],ohrm_project_activity[name],"NF",0,1)</f>
        <v>Customer Meeting</v>
      </c>
      <c r="L2728" s="5">
        <f>ohrm_timesheet_item[[#This Row],[duration]]/60/60</f>
        <v>4</v>
      </c>
    </row>
    <row r="2729" spans="1:12" x14ac:dyDescent="0.3">
      <c r="A2729">
        <v>529</v>
      </c>
      <c r="C2729">
        <v>2781</v>
      </c>
      <c r="D2729" s="1">
        <v>45146</v>
      </c>
      <c r="E2729">
        <v>14400</v>
      </c>
      <c r="F2729">
        <v>6</v>
      </c>
      <c r="G2729">
        <v>16</v>
      </c>
      <c r="H2729">
        <v>52</v>
      </c>
      <c r="I2729" t="str">
        <f>_xlfn.XLOOKUP(ohrm_timesheet_item[[#This Row],[employee_id]],hs_hr_employee[emp_number],hs_hr_employee[Employee Name],"NF",0,1)</f>
        <v>Neha Chaudhary</v>
      </c>
      <c r="J2729" t="str">
        <f>_xlfn.XLOOKUP(ohrm_timesheet_item[[#This Row],[project_id]],ohrm_project[project_id],ohrm_project[name],"NF",0,1)</f>
        <v>C210701-P2 [AMERICANA-Phase2]</v>
      </c>
      <c r="K2729" t="str">
        <f>_xlfn.XLOOKUP(ohrm_timesheet_item[[#This Row],[activity_id]],ohrm_project_activity[activity_id],ohrm_project_activity[name],"NF",0,1)</f>
        <v>Customer Meeting</v>
      </c>
      <c r="L2729" s="5">
        <f>ohrm_timesheet_item[[#This Row],[duration]]/60/60</f>
        <v>4</v>
      </c>
    </row>
    <row r="2730" spans="1:12" x14ac:dyDescent="0.3">
      <c r="A2730">
        <v>529</v>
      </c>
      <c r="C2730">
        <v>2782</v>
      </c>
      <c r="D2730" s="1">
        <v>45145</v>
      </c>
      <c r="E2730">
        <v>14400</v>
      </c>
      <c r="F2730">
        <v>6</v>
      </c>
      <c r="G2730">
        <v>16</v>
      </c>
      <c r="H2730">
        <v>52</v>
      </c>
      <c r="I2730" t="str">
        <f>_xlfn.XLOOKUP(ohrm_timesheet_item[[#This Row],[employee_id]],hs_hr_employee[emp_number],hs_hr_employee[Employee Name],"NF",0,1)</f>
        <v>Neha Chaudhary</v>
      </c>
      <c r="J2730" t="str">
        <f>_xlfn.XLOOKUP(ohrm_timesheet_item[[#This Row],[project_id]],ohrm_project[project_id],ohrm_project[name],"NF",0,1)</f>
        <v>C210701-P2 [AMERICANA-Phase2]</v>
      </c>
      <c r="K2730" t="str">
        <f>_xlfn.XLOOKUP(ohrm_timesheet_item[[#This Row],[activity_id]],ohrm_project_activity[activity_id],ohrm_project_activity[name],"NF",0,1)</f>
        <v>Customer Meeting</v>
      </c>
      <c r="L2730" s="5">
        <f>ohrm_timesheet_item[[#This Row],[duration]]/60/60</f>
        <v>4</v>
      </c>
    </row>
    <row r="2731" spans="1:12" x14ac:dyDescent="0.3">
      <c r="A2731">
        <v>529</v>
      </c>
      <c r="C2731">
        <v>2783</v>
      </c>
      <c r="D2731" s="1">
        <v>45145</v>
      </c>
      <c r="E2731">
        <v>18000</v>
      </c>
      <c r="F2731">
        <v>2</v>
      </c>
      <c r="G2731">
        <v>16</v>
      </c>
      <c r="H2731">
        <v>11</v>
      </c>
      <c r="I2731" t="str">
        <f>_xlfn.XLOOKUP(ohrm_timesheet_item[[#This Row],[employee_id]],hs_hr_employee[emp_number],hs_hr_employee[Employee Name],"NF",0,1)</f>
        <v>Neha Chaudhary</v>
      </c>
      <c r="J2731" t="str">
        <f>_xlfn.XLOOKUP(ohrm_timesheet_item[[#This Row],[project_id]],ohrm_project[project_id],ohrm_project[name],"NF",0,1)</f>
        <v>Z210101-TEQMANTRA-ORG</v>
      </c>
      <c r="K2731" t="str">
        <f>_xlfn.XLOOKUP(ohrm_timesheet_item[[#This Row],[activity_id]],ohrm_project_activity[activity_id],ohrm_project_activity[name],"NF",0,1)</f>
        <v>Training</v>
      </c>
      <c r="L2731" s="5">
        <f>ohrm_timesheet_item[[#This Row],[duration]]/60/60</f>
        <v>5</v>
      </c>
    </row>
    <row r="2732" spans="1:12" x14ac:dyDescent="0.3">
      <c r="A2732">
        <v>529</v>
      </c>
      <c r="C2732">
        <v>2784</v>
      </c>
      <c r="D2732" s="1">
        <v>45146</v>
      </c>
      <c r="E2732">
        <v>18000</v>
      </c>
      <c r="F2732">
        <v>2</v>
      </c>
      <c r="G2732">
        <v>16</v>
      </c>
      <c r="H2732">
        <v>11</v>
      </c>
      <c r="I2732" t="str">
        <f>_xlfn.XLOOKUP(ohrm_timesheet_item[[#This Row],[employee_id]],hs_hr_employee[emp_number],hs_hr_employee[Employee Name],"NF",0,1)</f>
        <v>Neha Chaudhary</v>
      </c>
      <c r="J2732" t="str">
        <f>_xlfn.XLOOKUP(ohrm_timesheet_item[[#This Row],[project_id]],ohrm_project[project_id],ohrm_project[name],"NF",0,1)</f>
        <v>Z210101-TEQMANTRA-ORG</v>
      </c>
      <c r="K2732" t="str">
        <f>_xlfn.XLOOKUP(ohrm_timesheet_item[[#This Row],[activity_id]],ohrm_project_activity[activity_id],ohrm_project_activity[name],"NF",0,1)</f>
        <v>Training</v>
      </c>
      <c r="L2732" s="5">
        <f>ohrm_timesheet_item[[#This Row],[duration]]/60/60</f>
        <v>5</v>
      </c>
    </row>
    <row r="2733" spans="1:12" x14ac:dyDescent="0.3">
      <c r="A2733">
        <v>529</v>
      </c>
      <c r="C2733">
        <v>2785</v>
      </c>
      <c r="D2733" s="1">
        <v>45147</v>
      </c>
      <c r="E2733">
        <v>18000</v>
      </c>
      <c r="F2733">
        <v>2</v>
      </c>
      <c r="G2733">
        <v>16</v>
      </c>
      <c r="H2733">
        <v>11</v>
      </c>
      <c r="I2733" t="str">
        <f>_xlfn.XLOOKUP(ohrm_timesheet_item[[#This Row],[employee_id]],hs_hr_employee[emp_number],hs_hr_employee[Employee Name],"NF",0,1)</f>
        <v>Neha Chaudhary</v>
      </c>
      <c r="J2733" t="str">
        <f>_xlfn.XLOOKUP(ohrm_timesheet_item[[#This Row],[project_id]],ohrm_project[project_id],ohrm_project[name],"NF",0,1)</f>
        <v>Z210101-TEQMANTRA-ORG</v>
      </c>
      <c r="K2733" t="str">
        <f>_xlfn.XLOOKUP(ohrm_timesheet_item[[#This Row],[activity_id]],ohrm_project_activity[activity_id],ohrm_project_activity[name],"NF",0,1)</f>
        <v>Training</v>
      </c>
      <c r="L2733" s="5">
        <f>ohrm_timesheet_item[[#This Row],[duration]]/60/60</f>
        <v>5</v>
      </c>
    </row>
    <row r="2734" spans="1:12" x14ac:dyDescent="0.3">
      <c r="A2734">
        <v>529</v>
      </c>
      <c r="C2734">
        <v>2786</v>
      </c>
      <c r="D2734" s="1">
        <v>45148</v>
      </c>
      <c r="E2734">
        <v>18000</v>
      </c>
      <c r="F2734">
        <v>2</v>
      </c>
      <c r="G2734">
        <v>16</v>
      </c>
      <c r="H2734">
        <v>11</v>
      </c>
      <c r="I2734" t="str">
        <f>_xlfn.XLOOKUP(ohrm_timesheet_item[[#This Row],[employee_id]],hs_hr_employee[emp_number],hs_hr_employee[Employee Name],"NF",0,1)</f>
        <v>Neha Chaudhary</v>
      </c>
      <c r="J2734" t="str">
        <f>_xlfn.XLOOKUP(ohrm_timesheet_item[[#This Row],[project_id]],ohrm_project[project_id],ohrm_project[name],"NF",0,1)</f>
        <v>Z210101-TEQMANTRA-ORG</v>
      </c>
      <c r="K2734" t="str">
        <f>_xlfn.XLOOKUP(ohrm_timesheet_item[[#This Row],[activity_id]],ohrm_project_activity[activity_id],ohrm_project_activity[name],"NF",0,1)</f>
        <v>Training</v>
      </c>
      <c r="L2734" s="5">
        <f>ohrm_timesheet_item[[#This Row],[duration]]/60/60</f>
        <v>5</v>
      </c>
    </row>
    <row r="2735" spans="1:12" x14ac:dyDescent="0.3">
      <c r="A2735">
        <v>529</v>
      </c>
      <c r="C2735">
        <v>2787</v>
      </c>
      <c r="D2735" s="1">
        <v>45149</v>
      </c>
      <c r="E2735">
        <v>0</v>
      </c>
      <c r="F2735">
        <v>2</v>
      </c>
      <c r="G2735">
        <v>16</v>
      </c>
      <c r="H2735">
        <v>11</v>
      </c>
      <c r="I2735" t="str">
        <f>_xlfn.XLOOKUP(ohrm_timesheet_item[[#This Row],[employee_id]],hs_hr_employee[emp_number],hs_hr_employee[Employee Name],"NF",0,1)</f>
        <v>Neha Chaudhary</v>
      </c>
      <c r="J2735" t="str">
        <f>_xlfn.XLOOKUP(ohrm_timesheet_item[[#This Row],[project_id]],ohrm_project[project_id],ohrm_project[name],"NF",0,1)</f>
        <v>Z210101-TEQMANTRA-ORG</v>
      </c>
      <c r="K2735" t="str">
        <f>_xlfn.XLOOKUP(ohrm_timesheet_item[[#This Row],[activity_id]],ohrm_project_activity[activity_id],ohrm_project_activity[name],"NF",0,1)</f>
        <v>Training</v>
      </c>
      <c r="L2735" s="5">
        <f>ohrm_timesheet_item[[#This Row],[duration]]/60/60</f>
        <v>0</v>
      </c>
    </row>
    <row r="2736" spans="1:12" x14ac:dyDescent="0.3">
      <c r="A2736">
        <v>530</v>
      </c>
      <c r="C2736">
        <v>2788</v>
      </c>
      <c r="D2736" s="1">
        <v>45145</v>
      </c>
      <c r="E2736">
        <v>32400</v>
      </c>
      <c r="F2736">
        <v>6</v>
      </c>
      <c r="G2736">
        <v>7</v>
      </c>
      <c r="H2736">
        <v>54</v>
      </c>
      <c r="I2736" t="str">
        <f>_xlfn.XLOOKUP(ohrm_timesheet_item[[#This Row],[employee_id]],hs_hr_employee[emp_number],hs_hr_employee[Employee Name],"NF",0,1)</f>
        <v>Shekhar Sharma</v>
      </c>
      <c r="J2736" t="str">
        <f>_xlfn.XLOOKUP(ohrm_timesheet_item[[#This Row],[project_id]],ohrm_project[project_id],ohrm_project[name],"NF",0,1)</f>
        <v>C210701-P2 [AMERICANA-Phase2]</v>
      </c>
      <c r="K2736" t="str">
        <f>_xlfn.XLOOKUP(ohrm_timesheet_item[[#This Row],[activity_id]],ohrm_project_activity[activity_id],ohrm_project_activity[name],"NF",0,1)</f>
        <v>Development</v>
      </c>
      <c r="L2736" s="5">
        <f>ohrm_timesheet_item[[#This Row],[duration]]/60/60</f>
        <v>9</v>
      </c>
    </row>
    <row r="2737" spans="1:12" x14ac:dyDescent="0.3">
      <c r="A2737">
        <v>530</v>
      </c>
      <c r="C2737">
        <v>2789</v>
      </c>
      <c r="D2737" s="1">
        <v>45146</v>
      </c>
      <c r="E2737">
        <v>32400</v>
      </c>
      <c r="F2737">
        <v>6</v>
      </c>
      <c r="G2737">
        <v>7</v>
      </c>
      <c r="H2737">
        <v>54</v>
      </c>
      <c r="I2737" t="str">
        <f>_xlfn.XLOOKUP(ohrm_timesheet_item[[#This Row],[employee_id]],hs_hr_employee[emp_number],hs_hr_employee[Employee Name],"NF",0,1)</f>
        <v>Shekhar Sharma</v>
      </c>
      <c r="J2737" t="str">
        <f>_xlfn.XLOOKUP(ohrm_timesheet_item[[#This Row],[project_id]],ohrm_project[project_id],ohrm_project[name],"NF",0,1)</f>
        <v>C210701-P2 [AMERICANA-Phase2]</v>
      </c>
      <c r="K2737" t="str">
        <f>_xlfn.XLOOKUP(ohrm_timesheet_item[[#This Row],[activity_id]],ohrm_project_activity[activity_id],ohrm_project_activity[name],"NF",0,1)</f>
        <v>Development</v>
      </c>
      <c r="L2737" s="5">
        <f>ohrm_timesheet_item[[#This Row],[duration]]/60/60</f>
        <v>9</v>
      </c>
    </row>
    <row r="2738" spans="1:12" x14ac:dyDescent="0.3">
      <c r="A2738">
        <v>530</v>
      </c>
      <c r="C2738">
        <v>2790</v>
      </c>
      <c r="D2738" s="1">
        <v>45147</v>
      </c>
      <c r="E2738">
        <v>32400</v>
      </c>
      <c r="F2738">
        <v>6</v>
      </c>
      <c r="G2738">
        <v>7</v>
      </c>
      <c r="H2738">
        <v>54</v>
      </c>
      <c r="I2738" t="str">
        <f>_xlfn.XLOOKUP(ohrm_timesheet_item[[#This Row],[employee_id]],hs_hr_employee[emp_number],hs_hr_employee[Employee Name],"NF",0,1)</f>
        <v>Shekhar Sharma</v>
      </c>
      <c r="J2738" t="str">
        <f>_xlfn.XLOOKUP(ohrm_timesheet_item[[#This Row],[project_id]],ohrm_project[project_id],ohrm_project[name],"NF",0,1)</f>
        <v>C210701-P2 [AMERICANA-Phase2]</v>
      </c>
      <c r="K2738" t="str">
        <f>_xlfn.XLOOKUP(ohrm_timesheet_item[[#This Row],[activity_id]],ohrm_project_activity[activity_id],ohrm_project_activity[name],"NF",0,1)</f>
        <v>Development</v>
      </c>
      <c r="L2738" s="5">
        <f>ohrm_timesheet_item[[#This Row],[duration]]/60/60</f>
        <v>9</v>
      </c>
    </row>
    <row r="2739" spans="1:12" x14ac:dyDescent="0.3">
      <c r="A2739">
        <v>530</v>
      </c>
      <c r="C2739">
        <v>2791</v>
      </c>
      <c r="D2739" s="1">
        <v>45148</v>
      </c>
      <c r="E2739">
        <v>32400</v>
      </c>
      <c r="F2739">
        <v>6</v>
      </c>
      <c r="G2739">
        <v>7</v>
      </c>
      <c r="H2739">
        <v>54</v>
      </c>
      <c r="I2739" t="str">
        <f>_xlfn.XLOOKUP(ohrm_timesheet_item[[#This Row],[employee_id]],hs_hr_employee[emp_number],hs_hr_employee[Employee Name],"NF",0,1)</f>
        <v>Shekhar Sharma</v>
      </c>
      <c r="J2739" t="str">
        <f>_xlfn.XLOOKUP(ohrm_timesheet_item[[#This Row],[project_id]],ohrm_project[project_id],ohrm_project[name],"NF",0,1)</f>
        <v>C210701-P2 [AMERICANA-Phase2]</v>
      </c>
      <c r="K2739" t="str">
        <f>_xlfn.XLOOKUP(ohrm_timesheet_item[[#This Row],[activity_id]],ohrm_project_activity[activity_id],ohrm_project_activity[name],"NF",0,1)</f>
        <v>Development</v>
      </c>
      <c r="L2739" s="5">
        <f>ohrm_timesheet_item[[#This Row],[duration]]/60/60</f>
        <v>9</v>
      </c>
    </row>
    <row r="2740" spans="1:12" x14ac:dyDescent="0.3">
      <c r="A2740">
        <v>530</v>
      </c>
      <c r="C2740">
        <v>2792</v>
      </c>
      <c r="D2740" s="1">
        <v>45149</v>
      </c>
      <c r="E2740">
        <v>32400</v>
      </c>
      <c r="F2740">
        <v>6</v>
      </c>
      <c r="G2740">
        <v>7</v>
      </c>
      <c r="H2740">
        <v>54</v>
      </c>
      <c r="I2740" t="str">
        <f>_xlfn.XLOOKUP(ohrm_timesheet_item[[#This Row],[employee_id]],hs_hr_employee[emp_number],hs_hr_employee[Employee Name],"NF",0,1)</f>
        <v>Shekhar Sharma</v>
      </c>
      <c r="J2740" t="str">
        <f>_xlfn.XLOOKUP(ohrm_timesheet_item[[#This Row],[project_id]],ohrm_project[project_id],ohrm_project[name],"NF",0,1)</f>
        <v>C210701-P2 [AMERICANA-Phase2]</v>
      </c>
      <c r="K2740" t="str">
        <f>_xlfn.XLOOKUP(ohrm_timesheet_item[[#This Row],[activity_id]],ohrm_project_activity[activity_id],ohrm_project_activity[name],"NF",0,1)</f>
        <v>Development</v>
      </c>
      <c r="L2740" s="5">
        <f>ohrm_timesheet_item[[#This Row],[duration]]/60/60</f>
        <v>9</v>
      </c>
    </row>
    <row r="2741" spans="1:12" x14ac:dyDescent="0.3">
      <c r="A2741">
        <v>561</v>
      </c>
      <c r="C2741">
        <v>2793</v>
      </c>
      <c r="D2741" s="1">
        <v>45166</v>
      </c>
      <c r="E2741">
        <v>32400</v>
      </c>
      <c r="F2741">
        <v>2</v>
      </c>
      <c r="G2741">
        <v>100004</v>
      </c>
      <c r="H2741">
        <v>11</v>
      </c>
      <c r="I2741" t="str">
        <f>_xlfn.XLOOKUP(ohrm_timesheet_item[[#This Row],[employee_id]],hs_hr_employee[emp_number],hs_hr_employee[Employee Name],"NF",0,1)</f>
        <v>Sourav Rathor</v>
      </c>
      <c r="J2741" t="str">
        <f>_xlfn.XLOOKUP(ohrm_timesheet_item[[#This Row],[project_id]],ohrm_project[project_id],ohrm_project[name],"NF",0,1)</f>
        <v>Z210101-TEQMANTRA-ORG</v>
      </c>
      <c r="K2741" t="str">
        <f>_xlfn.XLOOKUP(ohrm_timesheet_item[[#This Row],[activity_id]],ohrm_project_activity[activity_id],ohrm_project_activity[name],"NF",0,1)</f>
        <v>Training</v>
      </c>
      <c r="L2741" s="5">
        <f>ohrm_timesheet_item[[#This Row],[duration]]/60/60</f>
        <v>9</v>
      </c>
    </row>
    <row r="2742" spans="1:12" x14ac:dyDescent="0.3">
      <c r="A2742">
        <v>540</v>
      </c>
      <c r="C2742">
        <v>2794</v>
      </c>
      <c r="D2742" s="1">
        <v>45152</v>
      </c>
      <c r="E2742">
        <v>32400</v>
      </c>
      <c r="F2742">
        <v>6</v>
      </c>
      <c r="G2742">
        <v>7</v>
      </c>
      <c r="H2742">
        <v>54</v>
      </c>
      <c r="I2742" t="str">
        <f>_xlfn.XLOOKUP(ohrm_timesheet_item[[#This Row],[employee_id]],hs_hr_employee[emp_number],hs_hr_employee[Employee Name],"NF",0,1)</f>
        <v>Shekhar Sharma</v>
      </c>
      <c r="J2742" t="str">
        <f>_xlfn.XLOOKUP(ohrm_timesheet_item[[#This Row],[project_id]],ohrm_project[project_id],ohrm_project[name],"NF",0,1)</f>
        <v>C210701-P2 [AMERICANA-Phase2]</v>
      </c>
      <c r="K2742" t="str">
        <f>_xlfn.XLOOKUP(ohrm_timesheet_item[[#This Row],[activity_id]],ohrm_project_activity[activity_id],ohrm_project_activity[name],"NF",0,1)</f>
        <v>Development</v>
      </c>
      <c r="L2742" s="5">
        <f>ohrm_timesheet_item[[#This Row],[duration]]/60/60</f>
        <v>9</v>
      </c>
    </row>
    <row r="2743" spans="1:12" x14ac:dyDescent="0.3">
      <c r="A2743">
        <v>540</v>
      </c>
      <c r="C2743">
        <v>2795</v>
      </c>
      <c r="D2743" s="1">
        <v>45153</v>
      </c>
      <c r="E2743">
        <v>32400</v>
      </c>
      <c r="F2743">
        <v>6</v>
      </c>
      <c r="G2743">
        <v>7</v>
      </c>
      <c r="H2743">
        <v>54</v>
      </c>
      <c r="I2743" t="str">
        <f>_xlfn.XLOOKUP(ohrm_timesheet_item[[#This Row],[employee_id]],hs_hr_employee[emp_number],hs_hr_employee[Employee Name],"NF",0,1)</f>
        <v>Shekhar Sharma</v>
      </c>
      <c r="J2743" t="str">
        <f>_xlfn.XLOOKUP(ohrm_timesheet_item[[#This Row],[project_id]],ohrm_project[project_id],ohrm_project[name],"NF",0,1)</f>
        <v>C210701-P2 [AMERICANA-Phase2]</v>
      </c>
      <c r="K2743" t="str">
        <f>_xlfn.XLOOKUP(ohrm_timesheet_item[[#This Row],[activity_id]],ohrm_project_activity[activity_id],ohrm_project_activity[name],"NF",0,1)</f>
        <v>Development</v>
      </c>
      <c r="L2743" s="5">
        <f>ohrm_timesheet_item[[#This Row],[duration]]/60/60</f>
        <v>9</v>
      </c>
    </row>
    <row r="2744" spans="1:12" x14ac:dyDescent="0.3">
      <c r="A2744">
        <v>540</v>
      </c>
      <c r="C2744">
        <v>2796</v>
      </c>
      <c r="D2744" s="1">
        <v>45154</v>
      </c>
      <c r="E2744">
        <v>32400</v>
      </c>
      <c r="F2744">
        <v>6</v>
      </c>
      <c r="G2744">
        <v>7</v>
      </c>
      <c r="H2744">
        <v>54</v>
      </c>
      <c r="I2744" t="str">
        <f>_xlfn.XLOOKUP(ohrm_timesheet_item[[#This Row],[employee_id]],hs_hr_employee[emp_number],hs_hr_employee[Employee Name],"NF",0,1)</f>
        <v>Shekhar Sharma</v>
      </c>
      <c r="J2744" t="str">
        <f>_xlfn.XLOOKUP(ohrm_timesheet_item[[#This Row],[project_id]],ohrm_project[project_id],ohrm_project[name],"NF",0,1)</f>
        <v>C210701-P2 [AMERICANA-Phase2]</v>
      </c>
      <c r="K2744" t="str">
        <f>_xlfn.XLOOKUP(ohrm_timesheet_item[[#This Row],[activity_id]],ohrm_project_activity[activity_id],ohrm_project_activity[name],"NF",0,1)</f>
        <v>Development</v>
      </c>
      <c r="L2744" s="5">
        <f>ohrm_timesheet_item[[#This Row],[duration]]/60/60</f>
        <v>9</v>
      </c>
    </row>
    <row r="2745" spans="1:12" x14ac:dyDescent="0.3">
      <c r="A2745">
        <v>540</v>
      </c>
      <c r="C2745">
        <v>2797</v>
      </c>
      <c r="D2745" s="1">
        <v>45155</v>
      </c>
      <c r="E2745">
        <v>0</v>
      </c>
      <c r="F2745">
        <v>6</v>
      </c>
      <c r="G2745">
        <v>7</v>
      </c>
      <c r="H2745">
        <v>54</v>
      </c>
      <c r="I2745" t="str">
        <f>_xlfn.XLOOKUP(ohrm_timesheet_item[[#This Row],[employee_id]],hs_hr_employee[emp_number],hs_hr_employee[Employee Name],"NF",0,1)</f>
        <v>Shekhar Sharma</v>
      </c>
      <c r="J2745" t="str">
        <f>_xlfn.XLOOKUP(ohrm_timesheet_item[[#This Row],[project_id]],ohrm_project[project_id],ohrm_project[name],"NF",0,1)</f>
        <v>C210701-P2 [AMERICANA-Phase2]</v>
      </c>
      <c r="K2745" t="str">
        <f>_xlfn.XLOOKUP(ohrm_timesheet_item[[#This Row],[activity_id]],ohrm_project_activity[activity_id],ohrm_project_activity[name],"NF",0,1)</f>
        <v>Development</v>
      </c>
      <c r="L2745" s="5">
        <f>ohrm_timesheet_item[[#This Row],[duration]]/60/60</f>
        <v>0</v>
      </c>
    </row>
    <row r="2746" spans="1:12" x14ac:dyDescent="0.3">
      <c r="A2746">
        <v>540</v>
      </c>
      <c r="C2746">
        <v>2798</v>
      </c>
      <c r="D2746" s="1">
        <v>45156</v>
      </c>
      <c r="E2746">
        <v>32400</v>
      </c>
      <c r="F2746">
        <v>6</v>
      </c>
      <c r="G2746">
        <v>7</v>
      </c>
      <c r="H2746">
        <v>54</v>
      </c>
      <c r="I2746" t="str">
        <f>_xlfn.XLOOKUP(ohrm_timesheet_item[[#This Row],[employee_id]],hs_hr_employee[emp_number],hs_hr_employee[Employee Name],"NF",0,1)</f>
        <v>Shekhar Sharma</v>
      </c>
      <c r="J2746" t="str">
        <f>_xlfn.XLOOKUP(ohrm_timesheet_item[[#This Row],[project_id]],ohrm_project[project_id],ohrm_project[name],"NF",0,1)</f>
        <v>C210701-P2 [AMERICANA-Phase2]</v>
      </c>
      <c r="K2746" t="str">
        <f>_xlfn.XLOOKUP(ohrm_timesheet_item[[#This Row],[activity_id]],ohrm_project_activity[activity_id],ohrm_project_activity[name],"NF",0,1)</f>
        <v>Development</v>
      </c>
      <c r="L2746" s="5">
        <f>ohrm_timesheet_item[[#This Row],[duration]]/60/60</f>
        <v>9</v>
      </c>
    </row>
    <row r="2747" spans="1:12" x14ac:dyDescent="0.3">
      <c r="A2747">
        <v>560</v>
      </c>
      <c r="C2747">
        <v>2799</v>
      </c>
      <c r="D2747" s="1">
        <v>45152</v>
      </c>
      <c r="E2747">
        <v>18000</v>
      </c>
      <c r="F2747">
        <v>2</v>
      </c>
      <c r="G2747">
        <v>16</v>
      </c>
      <c r="H2747">
        <v>11</v>
      </c>
      <c r="I2747" t="str">
        <f>_xlfn.XLOOKUP(ohrm_timesheet_item[[#This Row],[employee_id]],hs_hr_employee[emp_number],hs_hr_employee[Employee Name],"NF",0,1)</f>
        <v>Neha Chaudhary</v>
      </c>
      <c r="J2747" t="str">
        <f>_xlfn.XLOOKUP(ohrm_timesheet_item[[#This Row],[project_id]],ohrm_project[project_id],ohrm_project[name],"NF",0,1)</f>
        <v>Z210101-TEQMANTRA-ORG</v>
      </c>
      <c r="K2747" t="str">
        <f>_xlfn.XLOOKUP(ohrm_timesheet_item[[#This Row],[activity_id]],ohrm_project_activity[activity_id],ohrm_project_activity[name],"NF",0,1)</f>
        <v>Training</v>
      </c>
      <c r="L2747" s="5">
        <f>ohrm_timesheet_item[[#This Row],[duration]]/60/60</f>
        <v>5</v>
      </c>
    </row>
    <row r="2748" spans="1:12" x14ac:dyDescent="0.3">
      <c r="A2748">
        <v>560</v>
      </c>
      <c r="C2748">
        <v>2800</v>
      </c>
      <c r="D2748" s="1">
        <v>45153</v>
      </c>
      <c r="E2748">
        <v>0</v>
      </c>
      <c r="F2748">
        <v>2</v>
      </c>
      <c r="G2748">
        <v>16</v>
      </c>
      <c r="H2748">
        <v>11</v>
      </c>
      <c r="I2748" t="str">
        <f>_xlfn.XLOOKUP(ohrm_timesheet_item[[#This Row],[employee_id]],hs_hr_employee[emp_number],hs_hr_employee[Employee Name],"NF",0,1)</f>
        <v>Neha Chaudhary</v>
      </c>
      <c r="J2748" t="str">
        <f>_xlfn.XLOOKUP(ohrm_timesheet_item[[#This Row],[project_id]],ohrm_project[project_id],ohrm_project[name],"NF",0,1)</f>
        <v>Z210101-TEQMANTRA-ORG</v>
      </c>
      <c r="K2748" t="str">
        <f>_xlfn.XLOOKUP(ohrm_timesheet_item[[#This Row],[activity_id]],ohrm_project_activity[activity_id],ohrm_project_activity[name],"NF",0,1)</f>
        <v>Training</v>
      </c>
      <c r="L2748" s="5">
        <f>ohrm_timesheet_item[[#This Row],[duration]]/60/60</f>
        <v>0</v>
      </c>
    </row>
    <row r="2749" spans="1:12" x14ac:dyDescent="0.3">
      <c r="A2749">
        <v>560</v>
      </c>
      <c r="C2749">
        <v>2801</v>
      </c>
      <c r="D2749" s="1">
        <v>45154</v>
      </c>
      <c r="E2749">
        <v>18000</v>
      </c>
      <c r="F2749">
        <v>2</v>
      </c>
      <c r="G2749">
        <v>16</v>
      </c>
      <c r="H2749">
        <v>11</v>
      </c>
      <c r="I2749" t="str">
        <f>_xlfn.XLOOKUP(ohrm_timesheet_item[[#This Row],[employee_id]],hs_hr_employee[emp_number],hs_hr_employee[Employee Name],"NF",0,1)</f>
        <v>Neha Chaudhary</v>
      </c>
      <c r="J2749" t="str">
        <f>_xlfn.XLOOKUP(ohrm_timesheet_item[[#This Row],[project_id]],ohrm_project[project_id],ohrm_project[name],"NF",0,1)</f>
        <v>Z210101-TEQMANTRA-ORG</v>
      </c>
      <c r="K2749" t="str">
        <f>_xlfn.XLOOKUP(ohrm_timesheet_item[[#This Row],[activity_id]],ohrm_project_activity[activity_id],ohrm_project_activity[name],"NF",0,1)</f>
        <v>Training</v>
      </c>
      <c r="L2749" s="5">
        <f>ohrm_timesheet_item[[#This Row],[duration]]/60/60</f>
        <v>5</v>
      </c>
    </row>
    <row r="2750" spans="1:12" x14ac:dyDescent="0.3">
      <c r="A2750">
        <v>560</v>
      </c>
      <c r="C2750">
        <v>2802</v>
      </c>
      <c r="D2750" s="1">
        <v>45155</v>
      </c>
      <c r="E2750">
        <v>18000</v>
      </c>
      <c r="F2750">
        <v>2</v>
      </c>
      <c r="G2750">
        <v>16</v>
      </c>
      <c r="H2750">
        <v>11</v>
      </c>
      <c r="I2750" t="str">
        <f>_xlfn.XLOOKUP(ohrm_timesheet_item[[#This Row],[employee_id]],hs_hr_employee[emp_number],hs_hr_employee[Employee Name],"NF",0,1)</f>
        <v>Neha Chaudhary</v>
      </c>
      <c r="J2750" t="str">
        <f>_xlfn.XLOOKUP(ohrm_timesheet_item[[#This Row],[project_id]],ohrm_project[project_id],ohrm_project[name],"NF",0,1)</f>
        <v>Z210101-TEQMANTRA-ORG</v>
      </c>
      <c r="K2750" t="str">
        <f>_xlfn.XLOOKUP(ohrm_timesheet_item[[#This Row],[activity_id]],ohrm_project_activity[activity_id],ohrm_project_activity[name],"NF",0,1)</f>
        <v>Training</v>
      </c>
      <c r="L2750" s="5">
        <f>ohrm_timesheet_item[[#This Row],[duration]]/60/60</f>
        <v>5</v>
      </c>
    </row>
    <row r="2751" spans="1:12" x14ac:dyDescent="0.3">
      <c r="A2751">
        <v>560</v>
      </c>
      <c r="C2751">
        <v>2803</v>
      </c>
      <c r="D2751" s="1">
        <v>45156</v>
      </c>
      <c r="E2751">
        <v>18000</v>
      </c>
      <c r="F2751">
        <v>2</v>
      </c>
      <c r="G2751">
        <v>16</v>
      </c>
      <c r="H2751">
        <v>11</v>
      </c>
      <c r="I2751" t="str">
        <f>_xlfn.XLOOKUP(ohrm_timesheet_item[[#This Row],[employee_id]],hs_hr_employee[emp_number],hs_hr_employee[Employee Name],"NF",0,1)</f>
        <v>Neha Chaudhary</v>
      </c>
      <c r="J2751" t="str">
        <f>_xlfn.XLOOKUP(ohrm_timesheet_item[[#This Row],[project_id]],ohrm_project[project_id],ohrm_project[name],"NF",0,1)</f>
        <v>Z210101-TEQMANTRA-ORG</v>
      </c>
      <c r="K2751" t="str">
        <f>_xlfn.XLOOKUP(ohrm_timesheet_item[[#This Row],[activity_id]],ohrm_project_activity[activity_id],ohrm_project_activity[name],"NF",0,1)</f>
        <v>Training</v>
      </c>
      <c r="L2751" s="5">
        <f>ohrm_timesheet_item[[#This Row],[duration]]/60/60</f>
        <v>5</v>
      </c>
    </row>
    <row r="2752" spans="1:12" x14ac:dyDescent="0.3">
      <c r="A2752">
        <v>560</v>
      </c>
      <c r="C2752">
        <v>2804</v>
      </c>
      <c r="D2752" s="1">
        <v>45152</v>
      </c>
      <c r="E2752">
        <v>14400</v>
      </c>
      <c r="F2752">
        <v>6</v>
      </c>
      <c r="G2752">
        <v>16</v>
      </c>
      <c r="H2752">
        <v>52</v>
      </c>
      <c r="I2752" t="str">
        <f>_xlfn.XLOOKUP(ohrm_timesheet_item[[#This Row],[employee_id]],hs_hr_employee[emp_number],hs_hr_employee[Employee Name],"NF",0,1)</f>
        <v>Neha Chaudhary</v>
      </c>
      <c r="J2752" t="str">
        <f>_xlfn.XLOOKUP(ohrm_timesheet_item[[#This Row],[project_id]],ohrm_project[project_id],ohrm_project[name],"NF",0,1)</f>
        <v>C210701-P2 [AMERICANA-Phase2]</v>
      </c>
      <c r="K2752" t="str">
        <f>_xlfn.XLOOKUP(ohrm_timesheet_item[[#This Row],[activity_id]],ohrm_project_activity[activity_id],ohrm_project_activity[name],"NF",0,1)</f>
        <v>Customer Meeting</v>
      </c>
      <c r="L2752" s="5">
        <f>ohrm_timesheet_item[[#This Row],[duration]]/60/60</f>
        <v>4</v>
      </c>
    </row>
    <row r="2753" spans="1:12" x14ac:dyDescent="0.3">
      <c r="A2753">
        <v>560</v>
      </c>
      <c r="C2753">
        <v>2805</v>
      </c>
      <c r="D2753" s="1">
        <v>45153</v>
      </c>
      <c r="E2753">
        <v>0</v>
      </c>
      <c r="F2753">
        <v>6</v>
      </c>
      <c r="G2753">
        <v>16</v>
      </c>
      <c r="H2753">
        <v>52</v>
      </c>
      <c r="I2753" t="str">
        <f>_xlfn.XLOOKUP(ohrm_timesheet_item[[#This Row],[employee_id]],hs_hr_employee[emp_number],hs_hr_employee[Employee Name],"NF",0,1)</f>
        <v>Neha Chaudhary</v>
      </c>
      <c r="J2753" t="str">
        <f>_xlfn.XLOOKUP(ohrm_timesheet_item[[#This Row],[project_id]],ohrm_project[project_id],ohrm_project[name],"NF",0,1)</f>
        <v>C210701-P2 [AMERICANA-Phase2]</v>
      </c>
      <c r="K2753" t="str">
        <f>_xlfn.XLOOKUP(ohrm_timesheet_item[[#This Row],[activity_id]],ohrm_project_activity[activity_id],ohrm_project_activity[name],"NF",0,1)</f>
        <v>Customer Meeting</v>
      </c>
      <c r="L2753" s="5">
        <f>ohrm_timesheet_item[[#This Row],[duration]]/60/60</f>
        <v>0</v>
      </c>
    </row>
    <row r="2754" spans="1:12" x14ac:dyDescent="0.3">
      <c r="A2754">
        <v>560</v>
      </c>
      <c r="C2754">
        <v>2806</v>
      </c>
      <c r="D2754" s="1">
        <v>45154</v>
      </c>
      <c r="E2754">
        <v>14400</v>
      </c>
      <c r="F2754">
        <v>6</v>
      </c>
      <c r="G2754">
        <v>16</v>
      </c>
      <c r="H2754">
        <v>52</v>
      </c>
      <c r="I2754" t="str">
        <f>_xlfn.XLOOKUP(ohrm_timesheet_item[[#This Row],[employee_id]],hs_hr_employee[emp_number],hs_hr_employee[Employee Name],"NF",0,1)</f>
        <v>Neha Chaudhary</v>
      </c>
      <c r="J2754" t="str">
        <f>_xlfn.XLOOKUP(ohrm_timesheet_item[[#This Row],[project_id]],ohrm_project[project_id],ohrm_project[name],"NF",0,1)</f>
        <v>C210701-P2 [AMERICANA-Phase2]</v>
      </c>
      <c r="K2754" t="str">
        <f>_xlfn.XLOOKUP(ohrm_timesheet_item[[#This Row],[activity_id]],ohrm_project_activity[activity_id],ohrm_project_activity[name],"NF",0,1)</f>
        <v>Customer Meeting</v>
      </c>
      <c r="L2754" s="5">
        <f>ohrm_timesheet_item[[#This Row],[duration]]/60/60</f>
        <v>4</v>
      </c>
    </row>
    <row r="2755" spans="1:12" x14ac:dyDescent="0.3">
      <c r="A2755">
        <v>560</v>
      </c>
      <c r="C2755">
        <v>2807</v>
      </c>
      <c r="D2755" s="1">
        <v>45155</v>
      </c>
      <c r="E2755">
        <v>14400</v>
      </c>
      <c r="F2755">
        <v>6</v>
      </c>
      <c r="G2755">
        <v>16</v>
      </c>
      <c r="H2755">
        <v>52</v>
      </c>
      <c r="I2755" t="str">
        <f>_xlfn.XLOOKUP(ohrm_timesheet_item[[#This Row],[employee_id]],hs_hr_employee[emp_number],hs_hr_employee[Employee Name],"NF",0,1)</f>
        <v>Neha Chaudhary</v>
      </c>
      <c r="J2755" t="str">
        <f>_xlfn.XLOOKUP(ohrm_timesheet_item[[#This Row],[project_id]],ohrm_project[project_id],ohrm_project[name],"NF",0,1)</f>
        <v>C210701-P2 [AMERICANA-Phase2]</v>
      </c>
      <c r="K2755" t="str">
        <f>_xlfn.XLOOKUP(ohrm_timesheet_item[[#This Row],[activity_id]],ohrm_project_activity[activity_id],ohrm_project_activity[name],"NF",0,1)</f>
        <v>Customer Meeting</v>
      </c>
      <c r="L2755" s="5">
        <f>ohrm_timesheet_item[[#This Row],[duration]]/60/60</f>
        <v>4</v>
      </c>
    </row>
    <row r="2756" spans="1:12" x14ac:dyDescent="0.3">
      <c r="A2756">
        <v>560</v>
      </c>
      <c r="C2756">
        <v>2808</v>
      </c>
      <c r="D2756" s="1">
        <v>45156</v>
      </c>
      <c r="E2756">
        <v>14400</v>
      </c>
      <c r="F2756">
        <v>6</v>
      </c>
      <c r="G2756">
        <v>16</v>
      </c>
      <c r="H2756">
        <v>52</v>
      </c>
      <c r="I2756" t="str">
        <f>_xlfn.XLOOKUP(ohrm_timesheet_item[[#This Row],[employee_id]],hs_hr_employee[emp_number],hs_hr_employee[Employee Name],"NF",0,1)</f>
        <v>Neha Chaudhary</v>
      </c>
      <c r="J2756" t="str">
        <f>_xlfn.XLOOKUP(ohrm_timesheet_item[[#This Row],[project_id]],ohrm_project[project_id],ohrm_project[name],"NF",0,1)</f>
        <v>C210701-P2 [AMERICANA-Phase2]</v>
      </c>
      <c r="K2756" t="str">
        <f>_xlfn.XLOOKUP(ohrm_timesheet_item[[#This Row],[activity_id]],ohrm_project_activity[activity_id],ohrm_project_activity[name],"NF",0,1)</f>
        <v>Customer Meeting</v>
      </c>
      <c r="L2756" s="5">
        <f>ohrm_timesheet_item[[#This Row],[duration]]/60/60</f>
        <v>4</v>
      </c>
    </row>
    <row r="2757" spans="1:12" x14ac:dyDescent="0.3">
      <c r="A2757">
        <v>546</v>
      </c>
      <c r="C2757">
        <v>2809</v>
      </c>
      <c r="D2757" s="1">
        <v>45159</v>
      </c>
      <c r="E2757">
        <v>32400</v>
      </c>
      <c r="F2757">
        <v>6</v>
      </c>
      <c r="G2757">
        <v>7</v>
      </c>
      <c r="H2757">
        <v>54</v>
      </c>
      <c r="I2757" t="str">
        <f>_xlfn.XLOOKUP(ohrm_timesheet_item[[#This Row],[employee_id]],hs_hr_employee[emp_number],hs_hr_employee[Employee Name],"NF",0,1)</f>
        <v>Shekhar Sharma</v>
      </c>
      <c r="J2757" t="str">
        <f>_xlfn.XLOOKUP(ohrm_timesheet_item[[#This Row],[project_id]],ohrm_project[project_id],ohrm_project[name],"NF",0,1)</f>
        <v>C210701-P2 [AMERICANA-Phase2]</v>
      </c>
      <c r="K2757" t="str">
        <f>_xlfn.XLOOKUP(ohrm_timesheet_item[[#This Row],[activity_id]],ohrm_project_activity[activity_id],ohrm_project_activity[name],"NF",0,1)</f>
        <v>Development</v>
      </c>
      <c r="L2757" s="5">
        <f>ohrm_timesheet_item[[#This Row],[duration]]/60/60</f>
        <v>9</v>
      </c>
    </row>
    <row r="2758" spans="1:12" x14ac:dyDescent="0.3">
      <c r="A2758">
        <v>546</v>
      </c>
      <c r="C2758">
        <v>2810</v>
      </c>
      <c r="D2758" s="1">
        <v>45160</v>
      </c>
      <c r="E2758">
        <v>16200</v>
      </c>
      <c r="F2758">
        <v>6</v>
      </c>
      <c r="G2758">
        <v>7</v>
      </c>
      <c r="H2758">
        <v>54</v>
      </c>
      <c r="I2758" t="str">
        <f>_xlfn.XLOOKUP(ohrm_timesheet_item[[#This Row],[employee_id]],hs_hr_employee[emp_number],hs_hr_employee[Employee Name],"NF",0,1)</f>
        <v>Shekhar Sharma</v>
      </c>
      <c r="J2758" t="str">
        <f>_xlfn.XLOOKUP(ohrm_timesheet_item[[#This Row],[project_id]],ohrm_project[project_id],ohrm_project[name],"NF",0,1)</f>
        <v>C210701-P2 [AMERICANA-Phase2]</v>
      </c>
      <c r="K2758" t="str">
        <f>_xlfn.XLOOKUP(ohrm_timesheet_item[[#This Row],[activity_id]],ohrm_project_activity[activity_id],ohrm_project_activity[name],"NF",0,1)</f>
        <v>Development</v>
      </c>
      <c r="L2758" s="5">
        <f>ohrm_timesheet_item[[#This Row],[duration]]/60/60</f>
        <v>4.5</v>
      </c>
    </row>
    <row r="2759" spans="1:12" x14ac:dyDescent="0.3">
      <c r="A2759">
        <v>546</v>
      </c>
      <c r="C2759">
        <v>2811</v>
      </c>
      <c r="D2759" s="1">
        <v>45161</v>
      </c>
      <c r="E2759">
        <v>32400</v>
      </c>
      <c r="F2759">
        <v>6</v>
      </c>
      <c r="G2759">
        <v>7</v>
      </c>
      <c r="H2759">
        <v>54</v>
      </c>
      <c r="I2759" t="str">
        <f>_xlfn.XLOOKUP(ohrm_timesheet_item[[#This Row],[employee_id]],hs_hr_employee[emp_number],hs_hr_employee[Employee Name],"NF",0,1)</f>
        <v>Shekhar Sharma</v>
      </c>
      <c r="J2759" t="str">
        <f>_xlfn.XLOOKUP(ohrm_timesheet_item[[#This Row],[project_id]],ohrm_project[project_id],ohrm_project[name],"NF",0,1)</f>
        <v>C210701-P2 [AMERICANA-Phase2]</v>
      </c>
      <c r="K2759" t="str">
        <f>_xlfn.XLOOKUP(ohrm_timesheet_item[[#This Row],[activity_id]],ohrm_project_activity[activity_id],ohrm_project_activity[name],"NF",0,1)</f>
        <v>Development</v>
      </c>
      <c r="L2759" s="5">
        <f>ohrm_timesheet_item[[#This Row],[duration]]/60/60</f>
        <v>9</v>
      </c>
    </row>
    <row r="2760" spans="1:12" x14ac:dyDescent="0.3">
      <c r="A2760">
        <v>546</v>
      </c>
      <c r="C2760">
        <v>2812</v>
      </c>
      <c r="D2760" s="1">
        <v>45162</v>
      </c>
      <c r="E2760">
        <v>16200</v>
      </c>
      <c r="F2760">
        <v>6</v>
      </c>
      <c r="G2760">
        <v>7</v>
      </c>
      <c r="H2760">
        <v>54</v>
      </c>
      <c r="I2760" t="str">
        <f>_xlfn.XLOOKUP(ohrm_timesheet_item[[#This Row],[employee_id]],hs_hr_employee[emp_number],hs_hr_employee[Employee Name],"NF",0,1)</f>
        <v>Shekhar Sharma</v>
      </c>
      <c r="J2760" t="str">
        <f>_xlfn.XLOOKUP(ohrm_timesheet_item[[#This Row],[project_id]],ohrm_project[project_id],ohrm_project[name],"NF",0,1)</f>
        <v>C210701-P2 [AMERICANA-Phase2]</v>
      </c>
      <c r="K2760" t="str">
        <f>_xlfn.XLOOKUP(ohrm_timesheet_item[[#This Row],[activity_id]],ohrm_project_activity[activity_id],ohrm_project_activity[name],"NF",0,1)</f>
        <v>Development</v>
      </c>
      <c r="L2760" s="5">
        <f>ohrm_timesheet_item[[#This Row],[duration]]/60/60</f>
        <v>4.5</v>
      </c>
    </row>
    <row r="2761" spans="1:12" x14ac:dyDescent="0.3">
      <c r="A2761">
        <v>546</v>
      </c>
      <c r="C2761">
        <v>2813</v>
      </c>
      <c r="D2761" s="1">
        <v>45163</v>
      </c>
      <c r="E2761">
        <v>32400</v>
      </c>
      <c r="F2761">
        <v>6</v>
      </c>
      <c r="G2761">
        <v>7</v>
      </c>
      <c r="H2761">
        <v>54</v>
      </c>
      <c r="I2761" t="str">
        <f>_xlfn.XLOOKUP(ohrm_timesheet_item[[#This Row],[employee_id]],hs_hr_employee[emp_number],hs_hr_employee[Employee Name],"NF",0,1)</f>
        <v>Shekhar Sharma</v>
      </c>
      <c r="J2761" t="str">
        <f>_xlfn.XLOOKUP(ohrm_timesheet_item[[#This Row],[project_id]],ohrm_project[project_id],ohrm_project[name],"NF",0,1)</f>
        <v>C210701-P2 [AMERICANA-Phase2]</v>
      </c>
      <c r="K2761" t="str">
        <f>_xlfn.XLOOKUP(ohrm_timesheet_item[[#This Row],[activity_id]],ohrm_project_activity[activity_id],ohrm_project_activity[name],"NF",0,1)</f>
        <v>Development</v>
      </c>
      <c r="L2761" s="5">
        <f>ohrm_timesheet_item[[#This Row],[duration]]/60/60</f>
        <v>9</v>
      </c>
    </row>
    <row r="2762" spans="1:12" x14ac:dyDescent="0.3">
      <c r="A2762">
        <v>553</v>
      </c>
      <c r="C2762">
        <v>2814</v>
      </c>
      <c r="D2762" s="1">
        <v>45159</v>
      </c>
      <c r="E2762">
        <v>14400</v>
      </c>
      <c r="F2762">
        <v>2</v>
      </c>
      <c r="G2762">
        <v>16</v>
      </c>
      <c r="H2762">
        <v>11</v>
      </c>
      <c r="I2762" t="str">
        <f>_xlfn.XLOOKUP(ohrm_timesheet_item[[#This Row],[employee_id]],hs_hr_employee[emp_number],hs_hr_employee[Employee Name],"NF",0,1)</f>
        <v>Neha Chaudhary</v>
      </c>
      <c r="J2762" t="str">
        <f>_xlfn.XLOOKUP(ohrm_timesheet_item[[#This Row],[project_id]],ohrm_project[project_id],ohrm_project[name],"NF",0,1)</f>
        <v>Z210101-TEQMANTRA-ORG</v>
      </c>
      <c r="K2762" t="str">
        <f>_xlfn.XLOOKUP(ohrm_timesheet_item[[#This Row],[activity_id]],ohrm_project_activity[activity_id],ohrm_project_activity[name],"NF",0,1)</f>
        <v>Training</v>
      </c>
      <c r="L2762" s="5">
        <f>ohrm_timesheet_item[[#This Row],[duration]]/60/60</f>
        <v>4</v>
      </c>
    </row>
    <row r="2763" spans="1:12" x14ac:dyDescent="0.3">
      <c r="A2763">
        <v>553</v>
      </c>
      <c r="C2763">
        <v>2815</v>
      </c>
      <c r="D2763" s="1">
        <v>45160</v>
      </c>
      <c r="E2763">
        <v>14400</v>
      </c>
      <c r="F2763">
        <v>2</v>
      </c>
      <c r="G2763">
        <v>16</v>
      </c>
      <c r="H2763">
        <v>11</v>
      </c>
      <c r="I2763" t="str">
        <f>_xlfn.XLOOKUP(ohrm_timesheet_item[[#This Row],[employee_id]],hs_hr_employee[emp_number],hs_hr_employee[Employee Name],"NF",0,1)</f>
        <v>Neha Chaudhary</v>
      </c>
      <c r="J2763" t="str">
        <f>_xlfn.XLOOKUP(ohrm_timesheet_item[[#This Row],[project_id]],ohrm_project[project_id],ohrm_project[name],"NF",0,1)</f>
        <v>Z210101-TEQMANTRA-ORG</v>
      </c>
      <c r="K2763" t="str">
        <f>_xlfn.XLOOKUP(ohrm_timesheet_item[[#This Row],[activity_id]],ohrm_project_activity[activity_id],ohrm_project_activity[name],"NF",0,1)</f>
        <v>Training</v>
      </c>
      <c r="L2763" s="5">
        <f>ohrm_timesheet_item[[#This Row],[duration]]/60/60</f>
        <v>4</v>
      </c>
    </row>
    <row r="2764" spans="1:12" x14ac:dyDescent="0.3">
      <c r="A2764">
        <v>553</v>
      </c>
      <c r="C2764">
        <v>2816</v>
      </c>
      <c r="D2764" s="1">
        <v>45161</v>
      </c>
      <c r="E2764">
        <v>14400</v>
      </c>
      <c r="F2764">
        <v>2</v>
      </c>
      <c r="G2764">
        <v>16</v>
      </c>
      <c r="H2764">
        <v>11</v>
      </c>
      <c r="I2764" t="str">
        <f>_xlfn.XLOOKUP(ohrm_timesheet_item[[#This Row],[employee_id]],hs_hr_employee[emp_number],hs_hr_employee[Employee Name],"NF",0,1)</f>
        <v>Neha Chaudhary</v>
      </c>
      <c r="J2764" t="str">
        <f>_xlfn.XLOOKUP(ohrm_timesheet_item[[#This Row],[project_id]],ohrm_project[project_id],ohrm_project[name],"NF",0,1)</f>
        <v>Z210101-TEQMANTRA-ORG</v>
      </c>
      <c r="K2764" t="str">
        <f>_xlfn.XLOOKUP(ohrm_timesheet_item[[#This Row],[activity_id]],ohrm_project_activity[activity_id],ohrm_project_activity[name],"NF",0,1)</f>
        <v>Training</v>
      </c>
      <c r="L2764" s="5">
        <f>ohrm_timesheet_item[[#This Row],[duration]]/60/60</f>
        <v>4</v>
      </c>
    </row>
    <row r="2765" spans="1:12" x14ac:dyDescent="0.3">
      <c r="A2765">
        <v>553</v>
      </c>
      <c r="C2765">
        <v>2817</v>
      </c>
      <c r="D2765" s="1">
        <v>45162</v>
      </c>
      <c r="E2765">
        <v>14400</v>
      </c>
      <c r="F2765">
        <v>2</v>
      </c>
      <c r="G2765">
        <v>16</v>
      </c>
      <c r="H2765">
        <v>11</v>
      </c>
      <c r="I2765" t="str">
        <f>_xlfn.XLOOKUP(ohrm_timesheet_item[[#This Row],[employee_id]],hs_hr_employee[emp_number],hs_hr_employee[Employee Name],"NF",0,1)</f>
        <v>Neha Chaudhary</v>
      </c>
      <c r="J2765" t="str">
        <f>_xlfn.XLOOKUP(ohrm_timesheet_item[[#This Row],[project_id]],ohrm_project[project_id],ohrm_project[name],"NF",0,1)</f>
        <v>Z210101-TEQMANTRA-ORG</v>
      </c>
      <c r="K2765" t="str">
        <f>_xlfn.XLOOKUP(ohrm_timesheet_item[[#This Row],[activity_id]],ohrm_project_activity[activity_id],ohrm_project_activity[name],"NF",0,1)</f>
        <v>Training</v>
      </c>
      <c r="L2765" s="5">
        <f>ohrm_timesheet_item[[#This Row],[duration]]/60/60</f>
        <v>4</v>
      </c>
    </row>
    <row r="2766" spans="1:12" x14ac:dyDescent="0.3">
      <c r="A2766">
        <v>553</v>
      </c>
      <c r="C2766">
        <v>2818</v>
      </c>
      <c r="D2766" s="1">
        <v>45163</v>
      </c>
      <c r="E2766">
        <v>14400</v>
      </c>
      <c r="F2766">
        <v>2</v>
      </c>
      <c r="G2766">
        <v>16</v>
      </c>
      <c r="H2766">
        <v>11</v>
      </c>
      <c r="I2766" t="str">
        <f>_xlfn.XLOOKUP(ohrm_timesheet_item[[#This Row],[employee_id]],hs_hr_employee[emp_number],hs_hr_employee[Employee Name],"NF",0,1)</f>
        <v>Neha Chaudhary</v>
      </c>
      <c r="J2766" t="str">
        <f>_xlfn.XLOOKUP(ohrm_timesheet_item[[#This Row],[project_id]],ohrm_project[project_id],ohrm_project[name],"NF",0,1)</f>
        <v>Z210101-TEQMANTRA-ORG</v>
      </c>
      <c r="K2766" t="str">
        <f>_xlfn.XLOOKUP(ohrm_timesheet_item[[#This Row],[activity_id]],ohrm_project_activity[activity_id],ohrm_project_activity[name],"NF",0,1)</f>
        <v>Training</v>
      </c>
      <c r="L2766" s="5">
        <f>ohrm_timesheet_item[[#This Row],[duration]]/60/60</f>
        <v>4</v>
      </c>
    </row>
    <row r="2767" spans="1:12" x14ac:dyDescent="0.3">
      <c r="A2767">
        <v>553</v>
      </c>
      <c r="C2767">
        <v>2819</v>
      </c>
      <c r="D2767" s="1">
        <v>45159</v>
      </c>
      <c r="E2767">
        <v>18000</v>
      </c>
      <c r="F2767">
        <v>6</v>
      </c>
      <c r="G2767">
        <v>16</v>
      </c>
      <c r="H2767">
        <v>52</v>
      </c>
      <c r="I2767" t="str">
        <f>_xlfn.XLOOKUP(ohrm_timesheet_item[[#This Row],[employee_id]],hs_hr_employee[emp_number],hs_hr_employee[Employee Name],"NF",0,1)</f>
        <v>Neha Chaudhary</v>
      </c>
      <c r="J2767" t="str">
        <f>_xlfn.XLOOKUP(ohrm_timesheet_item[[#This Row],[project_id]],ohrm_project[project_id],ohrm_project[name],"NF",0,1)</f>
        <v>C210701-P2 [AMERICANA-Phase2]</v>
      </c>
      <c r="K2767" t="str">
        <f>_xlfn.XLOOKUP(ohrm_timesheet_item[[#This Row],[activity_id]],ohrm_project_activity[activity_id],ohrm_project_activity[name],"NF",0,1)</f>
        <v>Customer Meeting</v>
      </c>
      <c r="L2767" s="5">
        <f>ohrm_timesheet_item[[#This Row],[duration]]/60/60</f>
        <v>5</v>
      </c>
    </row>
    <row r="2768" spans="1:12" x14ac:dyDescent="0.3">
      <c r="A2768">
        <v>553</v>
      </c>
      <c r="C2768">
        <v>2820</v>
      </c>
      <c r="D2768" s="1">
        <v>45160</v>
      </c>
      <c r="E2768">
        <v>18000</v>
      </c>
      <c r="F2768">
        <v>6</v>
      </c>
      <c r="G2768">
        <v>16</v>
      </c>
      <c r="H2768">
        <v>52</v>
      </c>
      <c r="I2768" t="str">
        <f>_xlfn.XLOOKUP(ohrm_timesheet_item[[#This Row],[employee_id]],hs_hr_employee[emp_number],hs_hr_employee[Employee Name],"NF",0,1)</f>
        <v>Neha Chaudhary</v>
      </c>
      <c r="J2768" t="str">
        <f>_xlfn.XLOOKUP(ohrm_timesheet_item[[#This Row],[project_id]],ohrm_project[project_id],ohrm_project[name],"NF",0,1)</f>
        <v>C210701-P2 [AMERICANA-Phase2]</v>
      </c>
      <c r="K2768" t="str">
        <f>_xlfn.XLOOKUP(ohrm_timesheet_item[[#This Row],[activity_id]],ohrm_project_activity[activity_id],ohrm_project_activity[name],"NF",0,1)</f>
        <v>Customer Meeting</v>
      </c>
      <c r="L2768" s="5">
        <f>ohrm_timesheet_item[[#This Row],[duration]]/60/60</f>
        <v>5</v>
      </c>
    </row>
    <row r="2769" spans="1:12" x14ac:dyDescent="0.3">
      <c r="A2769">
        <v>553</v>
      </c>
      <c r="C2769">
        <v>2821</v>
      </c>
      <c r="D2769" s="1">
        <v>45161</v>
      </c>
      <c r="E2769">
        <v>18000</v>
      </c>
      <c r="F2769">
        <v>6</v>
      </c>
      <c r="G2769">
        <v>16</v>
      </c>
      <c r="H2769">
        <v>52</v>
      </c>
      <c r="I2769" t="str">
        <f>_xlfn.XLOOKUP(ohrm_timesheet_item[[#This Row],[employee_id]],hs_hr_employee[emp_number],hs_hr_employee[Employee Name],"NF",0,1)</f>
        <v>Neha Chaudhary</v>
      </c>
      <c r="J2769" t="str">
        <f>_xlfn.XLOOKUP(ohrm_timesheet_item[[#This Row],[project_id]],ohrm_project[project_id],ohrm_project[name],"NF",0,1)</f>
        <v>C210701-P2 [AMERICANA-Phase2]</v>
      </c>
      <c r="K2769" t="str">
        <f>_xlfn.XLOOKUP(ohrm_timesheet_item[[#This Row],[activity_id]],ohrm_project_activity[activity_id],ohrm_project_activity[name],"NF",0,1)</f>
        <v>Customer Meeting</v>
      </c>
      <c r="L2769" s="5">
        <f>ohrm_timesheet_item[[#This Row],[duration]]/60/60</f>
        <v>5</v>
      </c>
    </row>
    <row r="2770" spans="1:12" x14ac:dyDescent="0.3">
      <c r="A2770">
        <v>553</v>
      </c>
      <c r="C2770">
        <v>2822</v>
      </c>
      <c r="D2770" s="1">
        <v>45162</v>
      </c>
      <c r="E2770">
        <v>18000</v>
      </c>
      <c r="F2770">
        <v>6</v>
      </c>
      <c r="G2770">
        <v>16</v>
      </c>
      <c r="H2770">
        <v>52</v>
      </c>
      <c r="I2770" t="str">
        <f>_xlfn.XLOOKUP(ohrm_timesheet_item[[#This Row],[employee_id]],hs_hr_employee[emp_number],hs_hr_employee[Employee Name],"NF",0,1)</f>
        <v>Neha Chaudhary</v>
      </c>
      <c r="J2770" t="str">
        <f>_xlfn.XLOOKUP(ohrm_timesheet_item[[#This Row],[project_id]],ohrm_project[project_id],ohrm_project[name],"NF",0,1)</f>
        <v>C210701-P2 [AMERICANA-Phase2]</v>
      </c>
      <c r="K2770" t="str">
        <f>_xlfn.XLOOKUP(ohrm_timesheet_item[[#This Row],[activity_id]],ohrm_project_activity[activity_id],ohrm_project_activity[name],"NF",0,1)</f>
        <v>Customer Meeting</v>
      </c>
      <c r="L2770" s="5">
        <f>ohrm_timesheet_item[[#This Row],[duration]]/60/60</f>
        <v>5</v>
      </c>
    </row>
    <row r="2771" spans="1:12" x14ac:dyDescent="0.3">
      <c r="A2771">
        <v>553</v>
      </c>
      <c r="C2771">
        <v>2823</v>
      </c>
      <c r="D2771" s="1">
        <v>45163</v>
      </c>
      <c r="E2771">
        <v>18000</v>
      </c>
      <c r="F2771">
        <v>6</v>
      </c>
      <c r="G2771">
        <v>16</v>
      </c>
      <c r="H2771">
        <v>52</v>
      </c>
      <c r="I2771" t="str">
        <f>_xlfn.XLOOKUP(ohrm_timesheet_item[[#This Row],[employee_id]],hs_hr_employee[emp_number],hs_hr_employee[Employee Name],"NF",0,1)</f>
        <v>Neha Chaudhary</v>
      </c>
      <c r="J2771" t="str">
        <f>_xlfn.XLOOKUP(ohrm_timesheet_item[[#This Row],[project_id]],ohrm_project[project_id],ohrm_project[name],"NF",0,1)</f>
        <v>C210701-P2 [AMERICANA-Phase2]</v>
      </c>
      <c r="K2771" t="str">
        <f>_xlfn.XLOOKUP(ohrm_timesheet_item[[#This Row],[activity_id]],ohrm_project_activity[activity_id],ohrm_project_activity[name],"NF",0,1)</f>
        <v>Customer Meeting</v>
      </c>
      <c r="L2771" s="5">
        <f>ohrm_timesheet_item[[#This Row],[duration]]/60/60</f>
        <v>5</v>
      </c>
    </row>
    <row r="2772" spans="1:12" x14ac:dyDescent="0.3">
      <c r="A2772">
        <v>558</v>
      </c>
      <c r="C2772">
        <v>2824</v>
      </c>
      <c r="D2772" s="1">
        <v>45166</v>
      </c>
      <c r="E2772">
        <v>32400</v>
      </c>
      <c r="F2772">
        <v>6</v>
      </c>
      <c r="G2772">
        <v>7</v>
      </c>
      <c r="H2772">
        <v>54</v>
      </c>
      <c r="I2772" t="str">
        <f>_xlfn.XLOOKUP(ohrm_timesheet_item[[#This Row],[employee_id]],hs_hr_employee[emp_number],hs_hr_employee[Employee Name],"NF",0,1)</f>
        <v>Shekhar Sharma</v>
      </c>
      <c r="J2772" t="str">
        <f>_xlfn.XLOOKUP(ohrm_timesheet_item[[#This Row],[project_id]],ohrm_project[project_id],ohrm_project[name],"NF",0,1)</f>
        <v>C210701-P2 [AMERICANA-Phase2]</v>
      </c>
      <c r="K2772" t="str">
        <f>_xlfn.XLOOKUP(ohrm_timesheet_item[[#This Row],[activity_id]],ohrm_project_activity[activity_id],ohrm_project_activity[name],"NF",0,1)</f>
        <v>Development</v>
      </c>
      <c r="L2772" s="5">
        <f>ohrm_timesheet_item[[#This Row],[duration]]/60/60</f>
        <v>9</v>
      </c>
    </row>
    <row r="2773" spans="1:12" x14ac:dyDescent="0.3">
      <c r="A2773">
        <v>558</v>
      </c>
      <c r="C2773">
        <v>2825</v>
      </c>
      <c r="D2773" s="1">
        <v>45167</v>
      </c>
      <c r="E2773">
        <v>32400</v>
      </c>
      <c r="F2773">
        <v>6</v>
      </c>
      <c r="G2773">
        <v>7</v>
      </c>
      <c r="H2773">
        <v>54</v>
      </c>
      <c r="I2773" t="str">
        <f>_xlfn.XLOOKUP(ohrm_timesheet_item[[#This Row],[employee_id]],hs_hr_employee[emp_number],hs_hr_employee[Employee Name],"NF",0,1)</f>
        <v>Shekhar Sharma</v>
      </c>
      <c r="J2773" t="str">
        <f>_xlfn.XLOOKUP(ohrm_timesheet_item[[#This Row],[project_id]],ohrm_project[project_id],ohrm_project[name],"NF",0,1)</f>
        <v>C210701-P2 [AMERICANA-Phase2]</v>
      </c>
      <c r="K2773" t="str">
        <f>_xlfn.XLOOKUP(ohrm_timesheet_item[[#This Row],[activity_id]],ohrm_project_activity[activity_id],ohrm_project_activity[name],"NF",0,1)</f>
        <v>Development</v>
      </c>
      <c r="L2773" s="5">
        <f>ohrm_timesheet_item[[#This Row],[duration]]/60/60</f>
        <v>9</v>
      </c>
    </row>
    <row r="2774" spans="1:12" x14ac:dyDescent="0.3">
      <c r="A2774">
        <v>549</v>
      </c>
      <c r="C2774">
        <v>2826</v>
      </c>
      <c r="D2774" s="1">
        <v>45162</v>
      </c>
      <c r="E2774">
        <v>10800</v>
      </c>
      <c r="F2774">
        <v>2</v>
      </c>
      <c r="G2774">
        <v>100005</v>
      </c>
      <c r="H2774">
        <v>7</v>
      </c>
      <c r="I2774" t="str">
        <f>_xlfn.XLOOKUP(ohrm_timesheet_item[[#This Row],[employee_id]],hs_hr_employee[emp_number],hs_hr_employee[Employee Name],"NF",0,1)</f>
        <v>x_Ritesh Narayan Singh</v>
      </c>
      <c r="J2774" t="str">
        <f>_xlfn.XLOOKUP(ohrm_timesheet_item[[#This Row],[project_id]],ohrm_project[project_id],ohrm_project[name],"NF",0,1)</f>
        <v>Z210101-TEQMANTRA-ORG</v>
      </c>
      <c r="K2774" t="str">
        <f>_xlfn.XLOOKUP(ohrm_timesheet_item[[#This Row],[activity_id]],ohrm_project_activity[activity_id],ohrm_project_activity[name],"NF",0,1)</f>
        <v>Internal Meeting</v>
      </c>
      <c r="L2774" s="5">
        <f>ohrm_timesheet_item[[#This Row],[duration]]/60/60</f>
        <v>3</v>
      </c>
    </row>
    <row r="2775" spans="1:12" x14ac:dyDescent="0.3">
      <c r="A2775">
        <v>549</v>
      </c>
      <c r="C2775">
        <v>2827</v>
      </c>
      <c r="D2775" s="1">
        <v>45163</v>
      </c>
      <c r="E2775">
        <v>10800</v>
      </c>
      <c r="F2775">
        <v>2</v>
      </c>
      <c r="G2775">
        <v>100005</v>
      </c>
      <c r="H2775">
        <v>7</v>
      </c>
      <c r="I2775" t="str">
        <f>_xlfn.XLOOKUP(ohrm_timesheet_item[[#This Row],[employee_id]],hs_hr_employee[emp_number],hs_hr_employee[Employee Name],"NF",0,1)</f>
        <v>x_Ritesh Narayan Singh</v>
      </c>
      <c r="J2775" t="str">
        <f>_xlfn.XLOOKUP(ohrm_timesheet_item[[#This Row],[project_id]],ohrm_project[project_id],ohrm_project[name],"NF",0,1)</f>
        <v>Z210101-TEQMANTRA-ORG</v>
      </c>
      <c r="K2775" t="str">
        <f>_xlfn.XLOOKUP(ohrm_timesheet_item[[#This Row],[activity_id]],ohrm_project_activity[activity_id],ohrm_project_activity[name],"NF",0,1)</f>
        <v>Internal Meeting</v>
      </c>
      <c r="L2775" s="5">
        <f>ohrm_timesheet_item[[#This Row],[duration]]/60/60</f>
        <v>3</v>
      </c>
    </row>
    <row r="2776" spans="1:12" x14ac:dyDescent="0.3">
      <c r="A2776">
        <v>549</v>
      </c>
      <c r="C2776">
        <v>2828</v>
      </c>
      <c r="D2776" s="1">
        <v>45162</v>
      </c>
      <c r="E2776">
        <v>10800</v>
      </c>
      <c r="F2776">
        <v>2</v>
      </c>
      <c r="G2776">
        <v>100005</v>
      </c>
      <c r="H2776">
        <v>8</v>
      </c>
      <c r="I2776" t="str">
        <f>_xlfn.XLOOKUP(ohrm_timesheet_item[[#This Row],[employee_id]],hs_hr_employee[emp_number],hs_hr_employee[Employee Name],"NF",0,1)</f>
        <v>x_Ritesh Narayan Singh</v>
      </c>
      <c r="J2776" t="str">
        <f>_xlfn.XLOOKUP(ohrm_timesheet_item[[#This Row],[project_id]],ohrm_project[project_id],ohrm_project[name],"NF",0,1)</f>
        <v>Z210101-TEQMANTRA-ORG</v>
      </c>
      <c r="K2776" t="str">
        <f>_xlfn.XLOOKUP(ohrm_timesheet_item[[#This Row],[activity_id]],ohrm_project_activity[activity_id],ohrm_project_activity[name],"NF",0,1)</f>
        <v>Customer Engagement</v>
      </c>
      <c r="L2776" s="5">
        <f>ohrm_timesheet_item[[#This Row],[duration]]/60/60</f>
        <v>3</v>
      </c>
    </row>
    <row r="2777" spans="1:12" x14ac:dyDescent="0.3">
      <c r="A2777">
        <v>549</v>
      </c>
      <c r="C2777">
        <v>2829</v>
      </c>
      <c r="D2777" s="1">
        <v>45163</v>
      </c>
      <c r="E2777">
        <v>10800</v>
      </c>
      <c r="F2777">
        <v>2</v>
      </c>
      <c r="G2777">
        <v>100005</v>
      </c>
      <c r="H2777">
        <v>8</v>
      </c>
      <c r="I2777" t="str">
        <f>_xlfn.XLOOKUP(ohrm_timesheet_item[[#This Row],[employee_id]],hs_hr_employee[emp_number],hs_hr_employee[Employee Name],"NF",0,1)</f>
        <v>x_Ritesh Narayan Singh</v>
      </c>
      <c r="J2777" t="str">
        <f>_xlfn.XLOOKUP(ohrm_timesheet_item[[#This Row],[project_id]],ohrm_project[project_id],ohrm_project[name],"NF",0,1)</f>
        <v>Z210101-TEQMANTRA-ORG</v>
      </c>
      <c r="K2777" t="str">
        <f>_xlfn.XLOOKUP(ohrm_timesheet_item[[#This Row],[activity_id]],ohrm_project_activity[activity_id],ohrm_project_activity[name],"NF",0,1)</f>
        <v>Customer Engagement</v>
      </c>
      <c r="L2777" s="5">
        <f>ohrm_timesheet_item[[#This Row],[duration]]/60/60</f>
        <v>3</v>
      </c>
    </row>
    <row r="2778" spans="1:12" x14ac:dyDescent="0.3">
      <c r="A2778">
        <v>549</v>
      </c>
      <c r="C2778">
        <v>2830</v>
      </c>
      <c r="D2778" s="1">
        <v>45162</v>
      </c>
      <c r="E2778">
        <v>5400</v>
      </c>
      <c r="F2778">
        <v>2</v>
      </c>
      <c r="G2778">
        <v>100005</v>
      </c>
      <c r="H2778">
        <v>13</v>
      </c>
      <c r="I2778" t="str">
        <f>_xlfn.XLOOKUP(ohrm_timesheet_item[[#This Row],[employee_id]],hs_hr_employee[emp_number],hs_hr_employee[Employee Name],"NF",0,1)</f>
        <v>x_Ritesh Narayan Singh</v>
      </c>
      <c r="J2778" t="str">
        <f>_xlfn.XLOOKUP(ohrm_timesheet_item[[#This Row],[project_id]],ohrm_project[project_id],ohrm_project[name],"NF",0,1)</f>
        <v>Z210101-TEQMANTRA-ORG</v>
      </c>
      <c r="K2778" t="str">
        <f>_xlfn.XLOOKUP(ohrm_timesheet_item[[#This Row],[activity_id]],ohrm_project_activity[activity_id],ohrm_project_activity[name],"NF",0,1)</f>
        <v>Coaching/Mentoring</v>
      </c>
      <c r="L2778" s="5">
        <f>ohrm_timesheet_item[[#This Row],[duration]]/60/60</f>
        <v>1.5</v>
      </c>
    </row>
    <row r="2779" spans="1:12" x14ac:dyDescent="0.3">
      <c r="A2779">
        <v>549</v>
      </c>
      <c r="C2779">
        <v>2831</v>
      </c>
      <c r="D2779" s="1">
        <v>45163</v>
      </c>
      <c r="E2779">
        <v>5400</v>
      </c>
      <c r="F2779">
        <v>2</v>
      </c>
      <c r="G2779">
        <v>100005</v>
      </c>
      <c r="H2779">
        <v>13</v>
      </c>
      <c r="I2779" t="str">
        <f>_xlfn.XLOOKUP(ohrm_timesheet_item[[#This Row],[employee_id]],hs_hr_employee[emp_number],hs_hr_employee[Employee Name],"NF",0,1)</f>
        <v>x_Ritesh Narayan Singh</v>
      </c>
      <c r="J2779" t="str">
        <f>_xlfn.XLOOKUP(ohrm_timesheet_item[[#This Row],[project_id]],ohrm_project[project_id],ohrm_project[name],"NF",0,1)</f>
        <v>Z210101-TEQMANTRA-ORG</v>
      </c>
      <c r="K2779" t="str">
        <f>_xlfn.XLOOKUP(ohrm_timesheet_item[[#This Row],[activity_id]],ohrm_project_activity[activity_id],ohrm_project_activity[name],"NF",0,1)</f>
        <v>Coaching/Mentoring</v>
      </c>
      <c r="L2779" s="5">
        <f>ohrm_timesheet_item[[#This Row],[duration]]/60/60</f>
        <v>1.5</v>
      </c>
    </row>
    <row r="2780" spans="1:12" x14ac:dyDescent="0.3">
      <c r="A2780">
        <v>549</v>
      </c>
      <c r="C2780">
        <v>2832</v>
      </c>
      <c r="D2780" s="1">
        <v>45162</v>
      </c>
      <c r="E2780">
        <v>5400</v>
      </c>
      <c r="F2780">
        <v>2</v>
      </c>
      <c r="G2780">
        <v>100005</v>
      </c>
      <c r="H2780">
        <v>11</v>
      </c>
      <c r="I2780" t="str">
        <f>_xlfn.XLOOKUP(ohrm_timesheet_item[[#This Row],[employee_id]],hs_hr_employee[emp_number],hs_hr_employee[Employee Name],"NF",0,1)</f>
        <v>x_Ritesh Narayan Singh</v>
      </c>
      <c r="J2780" t="str">
        <f>_xlfn.XLOOKUP(ohrm_timesheet_item[[#This Row],[project_id]],ohrm_project[project_id],ohrm_project[name],"NF",0,1)</f>
        <v>Z210101-TEQMANTRA-ORG</v>
      </c>
      <c r="K2780" t="str">
        <f>_xlfn.XLOOKUP(ohrm_timesheet_item[[#This Row],[activity_id]],ohrm_project_activity[activity_id],ohrm_project_activity[name],"NF",0,1)</f>
        <v>Training</v>
      </c>
      <c r="L2780" s="5">
        <f>ohrm_timesheet_item[[#This Row],[duration]]/60/60</f>
        <v>1.5</v>
      </c>
    </row>
    <row r="2781" spans="1:12" x14ac:dyDescent="0.3">
      <c r="A2781">
        <v>549</v>
      </c>
      <c r="C2781">
        <v>2833</v>
      </c>
      <c r="D2781" s="1">
        <v>45163</v>
      </c>
      <c r="E2781">
        <v>5400</v>
      </c>
      <c r="F2781">
        <v>2</v>
      </c>
      <c r="G2781">
        <v>100005</v>
      </c>
      <c r="H2781">
        <v>11</v>
      </c>
      <c r="I2781" t="str">
        <f>_xlfn.XLOOKUP(ohrm_timesheet_item[[#This Row],[employee_id]],hs_hr_employee[emp_number],hs_hr_employee[Employee Name],"NF",0,1)</f>
        <v>x_Ritesh Narayan Singh</v>
      </c>
      <c r="J2781" t="str">
        <f>_xlfn.XLOOKUP(ohrm_timesheet_item[[#This Row],[project_id]],ohrm_project[project_id],ohrm_project[name],"NF",0,1)</f>
        <v>Z210101-TEQMANTRA-ORG</v>
      </c>
      <c r="K2781" t="str">
        <f>_xlfn.XLOOKUP(ohrm_timesheet_item[[#This Row],[activity_id]],ohrm_project_activity[activity_id],ohrm_project_activity[name],"NF",0,1)</f>
        <v>Training</v>
      </c>
      <c r="L2781" s="5">
        <f>ohrm_timesheet_item[[#This Row],[duration]]/60/60</f>
        <v>1.5</v>
      </c>
    </row>
    <row r="2782" spans="1:12" x14ac:dyDescent="0.3">
      <c r="A2782">
        <v>562</v>
      </c>
      <c r="C2782">
        <v>2834</v>
      </c>
      <c r="D2782" s="1">
        <v>45166</v>
      </c>
      <c r="E2782">
        <v>7200</v>
      </c>
      <c r="F2782">
        <v>2</v>
      </c>
      <c r="G2782">
        <v>100005</v>
      </c>
      <c r="H2782">
        <v>8</v>
      </c>
      <c r="I2782" t="str">
        <f>_xlfn.XLOOKUP(ohrm_timesheet_item[[#This Row],[employee_id]],hs_hr_employee[emp_number],hs_hr_employee[Employee Name],"NF",0,1)</f>
        <v>x_Ritesh Narayan Singh</v>
      </c>
      <c r="J2782" t="str">
        <f>_xlfn.XLOOKUP(ohrm_timesheet_item[[#This Row],[project_id]],ohrm_project[project_id],ohrm_project[name],"NF",0,1)</f>
        <v>Z210101-TEQMANTRA-ORG</v>
      </c>
      <c r="K2782" t="str">
        <f>_xlfn.XLOOKUP(ohrm_timesheet_item[[#This Row],[activity_id]],ohrm_project_activity[activity_id],ohrm_project_activity[name],"NF",0,1)</f>
        <v>Customer Engagement</v>
      </c>
      <c r="L2782" s="5">
        <f>ohrm_timesheet_item[[#This Row],[duration]]/60/60</f>
        <v>2</v>
      </c>
    </row>
    <row r="2783" spans="1:12" x14ac:dyDescent="0.3">
      <c r="A2783">
        <v>562</v>
      </c>
      <c r="C2783">
        <v>2835</v>
      </c>
      <c r="D2783" s="1">
        <v>45167</v>
      </c>
      <c r="E2783">
        <v>7200</v>
      </c>
      <c r="F2783">
        <v>2</v>
      </c>
      <c r="G2783">
        <v>100005</v>
      </c>
      <c r="H2783">
        <v>8</v>
      </c>
      <c r="I2783" t="str">
        <f>_xlfn.XLOOKUP(ohrm_timesheet_item[[#This Row],[employee_id]],hs_hr_employee[emp_number],hs_hr_employee[Employee Name],"NF",0,1)</f>
        <v>x_Ritesh Narayan Singh</v>
      </c>
      <c r="J2783" t="str">
        <f>_xlfn.XLOOKUP(ohrm_timesheet_item[[#This Row],[project_id]],ohrm_project[project_id],ohrm_project[name],"NF",0,1)</f>
        <v>Z210101-TEQMANTRA-ORG</v>
      </c>
      <c r="K2783" t="str">
        <f>_xlfn.XLOOKUP(ohrm_timesheet_item[[#This Row],[activity_id]],ohrm_project_activity[activity_id],ohrm_project_activity[name],"NF",0,1)</f>
        <v>Customer Engagement</v>
      </c>
      <c r="L2783" s="5">
        <f>ohrm_timesheet_item[[#This Row],[duration]]/60/60</f>
        <v>2</v>
      </c>
    </row>
    <row r="2784" spans="1:12" x14ac:dyDescent="0.3">
      <c r="A2784">
        <v>562</v>
      </c>
      <c r="C2784">
        <v>2836</v>
      </c>
      <c r="D2784" s="1">
        <v>45168</v>
      </c>
      <c r="E2784">
        <v>10800</v>
      </c>
      <c r="F2784">
        <v>2</v>
      </c>
      <c r="G2784">
        <v>100005</v>
      </c>
      <c r="H2784">
        <v>8</v>
      </c>
      <c r="I2784" t="str">
        <f>_xlfn.XLOOKUP(ohrm_timesheet_item[[#This Row],[employee_id]],hs_hr_employee[emp_number],hs_hr_employee[Employee Name],"NF",0,1)</f>
        <v>x_Ritesh Narayan Singh</v>
      </c>
      <c r="J2784" t="str">
        <f>_xlfn.XLOOKUP(ohrm_timesheet_item[[#This Row],[project_id]],ohrm_project[project_id],ohrm_project[name],"NF",0,1)</f>
        <v>Z210101-TEQMANTRA-ORG</v>
      </c>
      <c r="K2784" t="str">
        <f>_xlfn.XLOOKUP(ohrm_timesheet_item[[#This Row],[activity_id]],ohrm_project_activity[activity_id],ohrm_project_activity[name],"NF",0,1)</f>
        <v>Customer Engagement</v>
      </c>
      <c r="L2784" s="5">
        <f>ohrm_timesheet_item[[#This Row],[duration]]/60/60</f>
        <v>3</v>
      </c>
    </row>
    <row r="2785" spans="1:12" x14ac:dyDescent="0.3">
      <c r="A2785">
        <v>562</v>
      </c>
      <c r="C2785">
        <v>2837</v>
      </c>
      <c r="D2785" s="1">
        <v>45166</v>
      </c>
      <c r="E2785">
        <v>10800</v>
      </c>
      <c r="F2785">
        <v>2</v>
      </c>
      <c r="G2785">
        <v>100005</v>
      </c>
      <c r="H2785">
        <v>7</v>
      </c>
      <c r="I2785" t="str">
        <f>_xlfn.XLOOKUP(ohrm_timesheet_item[[#This Row],[employee_id]],hs_hr_employee[emp_number],hs_hr_employee[Employee Name],"NF",0,1)</f>
        <v>x_Ritesh Narayan Singh</v>
      </c>
      <c r="J2785" t="str">
        <f>_xlfn.XLOOKUP(ohrm_timesheet_item[[#This Row],[project_id]],ohrm_project[project_id],ohrm_project[name],"NF",0,1)</f>
        <v>Z210101-TEQMANTRA-ORG</v>
      </c>
      <c r="K2785" t="str">
        <f>_xlfn.XLOOKUP(ohrm_timesheet_item[[#This Row],[activity_id]],ohrm_project_activity[activity_id],ohrm_project_activity[name],"NF",0,1)</f>
        <v>Internal Meeting</v>
      </c>
      <c r="L2785" s="5">
        <f>ohrm_timesheet_item[[#This Row],[duration]]/60/60</f>
        <v>3</v>
      </c>
    </row>
    <row r="2786" spans="1:12" x14ac:dyDescent="0.3">
      <c r="A2786">
        <v>562</v>
      </c>
      <c r="C2786">
        <v>2838</v>
      </c>
      <c r="D2786" s="1">
        <v>45167</v>
      </c>
      <c r="E2786">
        <v>10800</v>
      </c>
      <c r="F2786">
        <v>2</v>
      </c>
      <c r="G2786">
        <v>100005</v>
      </c>
      <c r="H2786">
        <v>7</v>
      </c>
      <c r="I2786" t="str">
        <f>_xlfn.XLOOKUP(ohrm_timesheet_item[[#This Row],[employee_id]],hs_hr_employee[emp_number],hs_hr_employee[Employee Name],"NF",0,1)</f>
        <v>x_Ritesh Narayan Singh</v>
      </c>
      <c r="J2786" t="str">
        <f>_xlfn.XLOOKUP(ohrm_timesheet_item[[#This Row],[project_id]],ohrm_project[project_id],ohrm_project[name],"NF",0,1)</f>
        <v>Z210101-TEQMANTRA-ORG</v>
      </c>
      <c r="K2786" t="str">
        <f>_xlfn.XLOOKUP(ohrm_timesheet_item[[#This Row],[activity_id]],ohrm_project_activity[activity_id],ohrm_project_activity[name],"NF",0,1)</f>
        <v>Internal Meeting</v>
      </c>
      <c r="L2786" s="5">
        <f>ohrm_timesheet_item[[#This Row],[duration]]/60/60</f>
        <v>3</v>
      </c>
    </row>
    <row r="2787" spans="1:12" x14ac:dyDescent="0.3">
      <c r="A2787">
        <v>562</v>
      </c>
      <c r="C2787">
        <v>2839</v>
      </c>
      <c r="D2787" s="1">
        <v>45166</v>
      </c>
      <c r="E2787">
        <v>10800</v>
      </c>
      <c r="F2787">
        <v>2</v>
      </c>
      <c r="G2787">
        <v>100005</v>
      </c>
      <c r="H2787">
        <v>9</v>
      </c>
      <c r="I2787" t="str">
        <f>_xlfn.XLOOKUP(ohrm_timesheet_item[[#This Row],[employee_id]],hs_hr_employee[emp_number],hs_hr_employee[Employee Name],"NF",0,1)</f>
        <v>x_Ritesh Narayan Singh</v>
      </c>
      <c r="J2787" t="str">
        <f>_xlfn.XLOOKUP(ohrm_timesheet_item[[#This Row],[project_id]],ohrm_project[project_id],ohrm_project[name],"NF",0,1)</f>
        <v>Z210101-TEQMANTRA-ORG</v>
      </c>
      <c r="K2787" t="str">
        <f>_xlfn.XLOOKUP(ohrm_timesheet_item[[#This Row],[activity_id]],ohrm_project_activity[activity_id],ohrm_project_activity[name],"NF",0,1)</f>
        <v>Continuous Improvement</v>
      </c>
      <c r="L2787" s="5">
        <f>ohrm_timesheet_item[[#This Row],[duration]]/60/60</f>
        <v>3</v>
      </c>
    </row>
    <row r="2788" spans="1:12" x14ac:dyDescent="0.3">
      <c r="A2788">
        <v>562</v>
      </c>
      <c r="C2788">
        <v>2840</v>
      </c>
      <c r="D2788" s="1">
        <v>45167</v>
      </c>
      <c r="E2788">
        <v>10800</v>
      </c>
      <c r="F2788">
        <v>2</v>
      </c>
      <c r="G2788">
        <v>100005</v>
      </c>
      <c r="H2788">
        <v>9</v>
      </c>
      <c r="I2788" t="str">
        <f>_xlfn.XLOOKUP(ohrm_timesheet_item[[#This Row],[employee_id]],hs_hr_employee[emp_number],hs_hr_employee[Employee Name],"NF",0,1)</f>
        <v>x_Ritesh Narayan Singh</v>
      </c>
      <c r="J2788" t="str">
        <f>_xlfn.XLOOKUP(ohrm_timesheet_item[[#This Row],[project_id]],ohrm_project[project_id],ohrm_project[name],"NF",0,1)</f>
        <v>Z210101-TEQMANTRA-ORG</v>
      </c>
      <c r="K2788" t="str">
        <f>_xlfn.XLOOKUP(ohrm_timesheet_item[[#This Row],[activity_id]],ohrm_project_activity[activity_id],ohrm_project_activity[name],"NF",0,1)</f>
        <v>Continuous Improvement</v>
      </c>
      <c r="L2788" s="5">
        <f>ohrm_timesheet_item[[#This Row],[duration]]/60/60</f>
        <v>3</v>
      </c>
    </row>
    <row r="2789" spans="1:12" x14ac:dyDescent="0.3">
      <c r="A2789">
        <v>562</v>
      </c>
      <c r="C2789">
        <v>2841</v>
      </c>
      <c r="D2789" s="1">
        <v>45166</v>
      </c>
      <c r="E2789">
        <v>3600</v>
      </c>
      <c r="F2789">
        <v>2</v>
      </c>
      <c r="G2789">
        <v>100005</v>
      </c>
      <c r="H2789">
        <v>13</v>
      </c>
      <c r="I2789" t="str">
        <f>_xlfn.XLOOKUP(ohrm_timesheet_item[[#This Row],[employee_id]],hs_hr_employee[emp_number],hs_hr_employee[Employee Name],"NF",0,1)</f>
        <v>x_Ritesh Narayan Singh</v>
      </c>
      <c r="J2789" t="str">
        <f>_xlfn.XLOOKUP(ohrm_timesheet_item[[#This Row],[project_id]],ohrm_project[project_id],ohrm_project[name],"NF",0,1)</f>
        <v>Z210101-TEQMANTRA-ORG</v>
      </c>
      <c r="K2789" t="str">
        <f>_xlfn.XLOOKUP(ohrm_timesheet_item[[#This Row],[activity_id]],ohrm_project_activity[activity_id],ohrm_project_activity[name],"NF",0,1)</f>
        <v>Coaching/Mentoring</v>
      </c>
      <c r="L2789" s="5">
        <f>ohrm_timesheet_item[[#This Row],[duration]]/60/60</f>
        <v>1</v>
      </c>
    </row>
    <row r="2790" spans="1:12" x14ac:dyDescent="0.3">
      <c r="A2790">
        <v>562</v>
      </c>
      <c r="C2790">
        <v>2842</v>
      </c>
      <c r="D2790" s="1">
        <v>45167</v>
      </c>
      <c r="E2790">
        <v>3600</v>
      </c>
      <c r="F2790">
        <v>2</v>
      </c>
      <c r="G2790">
        <v>100005</v>
      </c>
      <c r="H2790">
        <v>13</v>
      </c>
      <c r="I2790" t="str">
        <f>_xlfn.XLOOKUP(ohrm_timesheet_item[[#This Row],[employee_id]],hs_hr_employee[emp_number],hs_hr_employee[Employee Name],"NF",0,1)</f>
        <v>x_Ritesh Narayan Singh</v>
      </c>
      <c r="J2790" t="str">
        <f>_xlfn.XLOOKUP(ohrm_timesheet_item[[#This Row],[project_id]],ohrm_project[project_id],ohrm_project[name],"NF",0,1)</f>
        <v>Z210101-TEQMANTRA-ORG</v>
      </c>
      <c r="K2790" t="str">
        <f>_xlfn.XLOOKUP(ohrm_timesheet_item[[#This Row],[activity_id]],ohrm_project_activity[activity_id],ohrm_project_activity[name],"NF",0,1)</f>
        <v>Coaching/Mentoring</v>
      </c>
      <c r="L2790" s="5">
        <f>ohrm_timesheet_item[[#This Row],[duration]]/60/60</f>
        <v>1</v>
      </c>
    </row>
    <row r="2791" spans="1:12" x14ac:dyDescent="0.3">
      <c r="A2791">
        <v>556</v>
      </c>
      <c r="B2791" t="s">
        <v>1048</v>
      </c>
      <c r="C2791">
        <v>2843</v>
      </c>
      <c r="D2791" s="1">
        <v>45168</v>
      </c>
      <c r="E2791">
        <v>0</v>
      </c>
      <c r="F2791">
        <v>2</v>
      </c>
      <c r="G2791">
        <v>15</v>
      </c>
      <c r="H2791">
        <v>58</v>
      </c>
      <c r="I2791" t="str">
        <f>_xlfn.XLOOKUP(ohrm_timesheet_item[[#This Row],[employee_id]],hs_hr_employee[emp_number],hs_hr_employee[Employee Name],"NF",0,1)</f>
        <v>Gaurav Kokcha</v>
      </c>
      <c r="J2791" t="str">
        <f>_xlfn.XLOOKUP(ohrm_timesheet_item[[#This Row],[project_id]],ohrm_project[project_id],ohrm_project[name],"NF",0,1)</f>
        <v>Z210101-TEQMANTRA-ORG</v>
      </c>
      <c r="K2791" t="str">
        <f>_xlfn.XLOOKUP(ohrm_timesheet_item[[#This Row],[activity_id]],ohrm_project_activity[activity_id],ohrm_project_activity[name],"NF",0,1)</f>
        <v>Staff Augmentation</v>
      </c>
      <c r="L2791" s="5">
        <f>ohrm_timesheet_item[[#This Row],[duration]]/60/60</f>
        <v>0</v>
      </c>
    </row>
    <row r="2792" spans="1:12" x14ac:dyDescent="0.3">
      <c r="A2792">
        <v>556</v>
      </c>
      <c r="C2792">
        <v>2844</v>
      </c>
      <c r="D2792" s="1">
        <v>45166</v>
      </c>
      <c r="E2792">
        <v>21600</v>
      </c>
      <c r="F2792">
        <v>2</v>
      </c>
      <c r="G2792">
        <v>15</v>
      </c>
      <c r="H2792">
        <v>58</v>
      </c>
      <c r="I2792" t="str">
        <f>_xlfn.XLOOKUP(ohrm_timesheet_item[[#This Row],[employee_id]],hs_hr_employee[emp_number],hs_hr_employee[Employee Name],"NF",0,1)</f>
        <v>Gaurav Kokcha</v>
      </c>
      <c r="J2792" t="str">
        <f>_xlfn.XLOOKUP(ohrm_timesheet_item[[#This Row],[project_id]],ohrm_project[project_id],ohrm_project[name],"NF",0,1)</f>
        <v>Z210101-TEQMANTRA-ORG</v>
      </c>
      <c r="K2792" t="str">
        <f>_xlfn.XLOOKUP(ohrm_timesheet_item[[#This Row],[activity_id]],ohrm_project_activity[activity_id],ohrm_project_activity[name],"NF",0,1)</f>
        <v>Staff Augmentation</v>
      </c>
      <c r="L2792" s="5">
        <f>ohrm_timesheet_item[[#This Row],[duration]]/60/60</f>
        <v>6</v>
      </c>
    </row>
    <row r="2793" spans="1:12" x14ac:dyDescent="0.3">
      <c r="A2793">
        <v>556</v>
      </c>
      <c r="C2793">
        <v>2845</v>
      </c>
      <c r="D2793" s="1">
        <v>45167</v>
      </c>
      <c r="E2793">
        <v>14400</v>
      </c>
      <c r="F2793">
        <v>2</v>
      </c>
      <c r="G2793">
        <v>15</v>
      </c>
      <c r="H2793">
        <v>58</v>
      </c>
      <c r="I2793" t="str">
        <f>_xlfn.XLOOKUP(ohrm_timesheet_item[[#This Row],[employee_id]],hs_hr_employee[emp_number],hs_hr_employee[Employee Name],"NF",0,1)</f>
        <v>Gaurav Kokcha</v>
      </c>
      <c r="J2793" t="str">
        <f>_xlfn.XLOOKUP(ohrm_timesheet_item[[#This Row],[project_id]],ohrm_project[project_id],ohrm_project[name],"NF",0,1)</f>
        <v>Z210101-TEQMANTRA-ORG</v>
      </c>
      <c r="K2793" t="str">
        <f>_xlfn.XLOOKUP(ohrm_timesheet_item[[#This Row],[activity_id]],ohrm_project_activity[activity_id],ohrm_project_activity[name],"NF",0,1)</f>
        <v>Staff Augmentation</v>
      </c>
      <c r="L2793" s="5">
        <f>ohrm_timesheet_item[[#This Row],[duration]]/60/60</f>
        <v>4</v>
      </c>
    </row>
    <row r="2794" spans="1:12" x14ac:dyDescent="0.3">
      <c r="A2794">
        <v>556</v>
      </c>
      <c r="C2794">
        <v>2846</v>
      </c>
      <c r="D2794" s="1">
        <v>45169</v>
      </c>
      <c r="E2794">
        <v>14400</v>
      </c>
      <c r="F2794">
        <v>2</v>
      </c>
      <c r="G2794">
        <v>15</v>
      </c>
      <c r="H2794">
        <v>58</v>
      </c>
      <c r="I2794" t="str">
        <f>_xlfn.XLOOKUP(ohrm_timesheet_item[[#This Row],[employee_id]],hs_hr_employee[emp_number],hs_hr_employee[Employee Name],"NF",0,1)</f>
        <v>Gaurav Kokcha</v>
      </c>
      <c r="J2794" t="str">
        <f>_xlfn.XLOOKUP(ohrm_timesheet_item[[#This Row],[project_id]],ohrm_project[project_id],ohrm_project[name],"NF",0,1)</f>
        <v>Z210101-TEQMANTRA-ORG</v>
      </c>
      <c r="K2794" t="str">
        <f>_xlfn.XLOOKUP(ohrm_timesheet_item[[#This Row],[activity_id]],ohrm_project_activity[activity_id],ohrm_project_activity[name],"NF",0,1)</f>
        <v>Staff Augmentation</v>
      </c>
      <c r="L2794" s="5">
        <f>ohrm_timesheet_item[[#This Row],[duration]]/60/60</f>
        <v>4</v>
      </c>
    </row>
    <row r="2795" spans="1:12" x14ac:dyDescent="0.3">
      <c r="A2795">
        <v>556</v>
      </c>
      <c r="C2795">
        <v>2847</v>
      </c>
      <c r="D2795" s="1">
        <v>45170</v>
      </c>
      <c r="E2795">
        <v>10800</v>
      </c>
      <c r="F2795">
        <v>2</v>
      </c>
      <c r="G2795">
        <v>15</v>
      </c>
      <c r="H2795">
        <v>58</v>
      </c>
      <c r="I2795" t="str">
        <f>_xlfn.XLOOKUP(ohrm_timesheet_item[[#This Row],[employee_id]],hs_hr_employee[emp_number],hs_hr_employee[Employee Name],"NF",0,1)</f>
        <v>Gaurav Kokcha</v>
      </c>
      <c r="J2795" t="str">
        <f>_xlfn.XLOOKUP(ohrm_timesheet_item[[#This Row],[project_id]],ohrm_project[project_id],ohrm_project[name],"NF",0,1)</f>
        <v>Z210101-TEQMANTRA-ORG</v>
      </c>
      <c r="K2795" t="str">
        <f>_xlfn.XLOOKUP(ohrm_timesheet_item[[#This Row],[activity_id]],ohrm_project_activity[activity_id],ohrm_project_activity[name],"NF",0,1)</f>
        <v>Staff Augmentation</v>
      </c>
      <c r="L2795" s="5">
        <f>ohrm_timesheet_item[[#This Row],[duration]]/60/60</f>
        <v>3</v>
      </c>
    </row>
    <row r="2796" spans="1:12" x14ac:dyDescent="0.3">
      <c r="A2796">
        <v>556</v>
      </c>
      <c r="C2796">
        <v>2848</v>
      </c>
      <c r="D2796" s="1">
        <v>45166</v>
      </c>
      <c r="E2796">
        <v>10800</v>
      </c>
      <c r="F2796">
        <v>2</v>
      </c>
      <c r="G2796">
        <v>15</v>
      </c>
      <c r="H2796">
        <v>11</v>
      </c>
      <c r="I2796" t="str">
        <f>_xlfn.XLOOKUP(ohrm_timesheet_item[[#This Row],[employee_id]],hs_hr_employee[emp_number],hs_hr_employee[Employee Name],"NF",0,1)</f>
        <v>Gaurav Kokcha</v>
      </c>
      <c r="J2796" t="str">
        <f>_xlfn.XLOOKUP(ohrm_timesheet_item[[#This Row],[project_id]],ohrm_project[project_id],ohrm_project[name],"NF",0,1)</f>
        <v>Z210101-TEQMANTRA-ORG</v>
      </c>
      <c r="K2796" t="str">
        <f>_xlfn.XLOOKUP(ohrm_timesheet_item[[#This Row],[activity_id]],ohrm_project_activity[activity_id],ohrm_project_activity[name],"NF",0,1)</f>
        <v>Training</v>
      </c>
      <c r="L2796" s="5">
        <f>ohrm_timesheet_item[[#This Row],[duration]]/60/60</f>
        <v>3</v>
      </c>
    </row>
    <row r="2797" spans="1:12" x14ac:dyDescent="0.3">
      <c r="A2797">
        <v>556</v>
      </c>
      <c r="C2797">
        <v>2849</v>
      </c>
      <c r="D2797" s="1">
        <v>45167</v>
      </c>
      <c r="E2797">
        <v>18000</v>
      </c>
      <c r="F2797">
        <v>2</v>
      </c>
      <c r="G2797">
        <v>15</v>
      </c>
      <c r="H2797">
        <v>11</v>
      </c>
      <c r="I2797" t="str">
        <f>_xlfn.XLOOKUP(ohrm_timesheet_item[[#This Row],[employee_id]],hs_hr_employee[emp_number],hs_hr_employee[Employee Name],"NF",0,1)</f>
        <v>Gaurav Kokcha</v>
      </c>
      <c r="J2797" t="str">
        <f>_xlfn.XLOOKUP(ohrm_timesheet_item[[#This Row],[project_id]],ohrm_project[project_id],ohrm_project[name],"NF",0,1)</f>
        <v>Z210101-TEQMANTRA-ORG</v>
      </c>
      <c r="K2797" t="str">
        <f>_xlfn.XLOOKUP(ohrm_timesheet_item[[#This Row],[activity_id]],ohrm_project_activity[activity_id],ohrm_project_activity[name],"NF",0,1)</f>
        <v>Training</v>
      </c>
      <c r="L2797" s="5">
        <f>ohrm_timesheet_item[[#This Row],[duration]]/60/60</f>
        <v>5</v>
      </c>
    </row>
    <row r="2798" spans="1:12" x14ac:dyDescent="0.3">
      <c r="A2798">
        <v>556</v>
      </c>
      <c r="C2798">
        <v>2850</v>
      </c>
      <c r="D2798" s="1">
        <v>45168</v>
      </c>
      <c r="E2798">
        <v>0</v>
      </c>
      <c r="F2798">
        <v>2</v>
      </c>
      <c r="G2798">
        <v>15</v>
      </c>
      <c r="H2798">
        <v>11</v>
      </c>
      <c r="I2798" t="str">
        <f>_xlfn.XLOOKUP(ohrm_timesheet_item[[#This Row],[employee_id]],hs_hr_employee[emp_number],hs_hr_employee[Employee Name],"NF",0,1)</f>
        <v>Gaurav Kokcha</v>
      </c>
      <c r="J2798" t="str">
        <f>_xlfn.XLOOKUP(ohrm_timesheet_item[[#This Row],[project_id]],ohrm_project[project_id],ohrm_project[name],"NF",0,1)</f>
        <v>Z210101-TEQMANTRA-ORG</v>
      </c>
      <c r="K2798" t="str">
        <f>_xlfn.XLOOKUP(ohrm_timesheet_item[[#This Row],[activity_id]],ohrm_project_activity[activity_id],ohrm_project_activity[name],"NF",0,1)</f>
        <v>Training</v>
      </c>
      <c r="L2798" s="5">
        <f>ohrm_timesheet_item[[#This Row],[duration]]/60/60</f>
        <v>0</v>
      </c>
    </row>
    <row r="2799" spans="1:12" x14ac:dyDescent="0.3">
      <c r="A2799">
        <v>556</v>
      </c>
      <c r="C2799">
        <v>2851</v>
      </c>
      <c r="D2799" s="1">
        <v>45169</v>
      </c>
      <c r="E2799">
        <v>18000</v>
      </c>
      <c r="F2799">
        <v>2</v>
      </c>
      <c r="G2799">
        <v>15</v>
      </c>
      <c r="H2799">
        <v>11</v>
      </c>
      <c r="I2799" t="str">
        <f>_xlfn.XLOOKUP(ohrm_timesheet_item[[#This Row],[employee_id]],hs_hr_employee[emp_number],hs_hr_employee[Employee Name],"NF",0,1)</f>
        <v>Gaurav Kokcha</v>
      </c>
      <c r="J2799" t="str">
        <f>_xlfn.XLOOKUP(ohrm_timesheet_item[[#This Row],[project_id]],ohrm_project[project_id],ohrm_project[name],"NF",0,1)</f>
        <v>Z210101-TEQMANTRA-ORG</v>
      </c>
      <c r="K2799" t="str">
        <f>_xlfn.XLOOKUP(ohrm_timesheet_item[[#This Row],[activity_id]],ohrm_project_activity[activity_id],ohrm_project_activity[name],"NF",0,1)</f>
        <v>Training</v>
      </c>
      <c r="L2799" s="5">
        <f>ohrm_timesheet_item[[#This Row],[duration]]/60/60</f>
        <v>5</v>
      </c>
    </row>
    <row r="2800" spans="1:12" x14ac:dyDescent="0.3">
      <c r="A2800">
        <v>556</v>
      </c>
      <c r="C2800">
        <v>2852</v>
      </c>
      <c r="D2800" s="1">
        <v>45170</v>
      </c>
      <c r="E2800">
        <v>21600</v>
      </c>
      <c r="F2800">
        <v>2</v>
      </c>
      <c r="G2800">
        <v>15</v>
      </c>
      <c r="H2800">
        <v>11</v>
      </c>
      <c r="I2800" t="str">
        <f>_xlfn.XLOOKUP(ohrm_timesheet_item[[#This Row],[employee_id]],hs_hr_employee[emp_number],hs_hr_employee[Employee Name],"NF",0,1)</f>
        <v>Gaurav Kokcha</v>
      </c>
      <c r="J2800" t="str">
        <f>_xlfn.XLOOKUP(ohrm_timesheet_item[[#This Row],[project_id]],ohrm_project[project_id],ohrm_project[name],"NF",0,1)</f>
        <v>Z210101-TEQMANTRA-ORG</v>
      </c>
      <c r="K2800" t="str">
        <f>_xlfn.XLOOKUP(ohrm_timesheet_item[[#This Row],[activity_id]],ohrm_project_activity[activity_id],ohrm_project_activity[name],"NF",0,1)</f>
        <v>Training</v>
      </c>
      <c r="L2800" s="5">
        <f>ohrm_timesheet_item[[#This Row],[duration]]/60/60</f>
        <v>6</v>
      </c>
    </row>
    <row r="2801" spans="1:12" x14ac:dyDescent="0.3">
      <c r="A2801">
        <v>563</v>
      </c>
      <c r="C2801">
        <v>2853</v>
      </c>
      <c r="D2801" s="1">
        <v>45166</v>
      </c>
      <c r="E2801">
        <v>32400</v>
      </c>
      <c r="F2801">
        <v>2</v>
      </c>
      <c r="G2801">
        <v>100003</v>
      </c>
      <c r="H2801">
        <v>11</v>
      </c>
      <c r="I2801" t="str">
        <f>_xlfn.XLOOKUP(ohrm_timesheet_item[[#This Row],[employee_id]],hs_hr_employee[emp_number],hs_hr_employee[Employee Name],"NF",0,1)</f>
        <v>x_Adnaan Ahmed</v>
      </c>
      <c r="J2801" t="str">
        <f>_xlfn.XLOOKUP(ohrm_timesheet_item[[#This Row],[project_id]],ohrm_project[project_id],ohrm_project[name],"NF",0,1)</f>
        <v>Z210101-TEQMANTRA-ORG</v>
      </c>
      <c r="K2801" t="str">
        <f>_xlfn.XLOOKUP(ohrm_timesheet_item[[#This Row],[activity_id]],ohrm_project_activity[activity_id],ohrm_project_activity[name],"NF",0,1)</f>
        <v>Training</v>
      </c>
      <c r="L2801" s="5">
        <f>ohrm_timesheet_item[[#This Row],[duration]]/60/60</f>
        <v>9</v>
      </c>
    </row>
    <row r="2802" spans="1:12" x14ac:dyDescent="0.3">
      <c r="A2802">
        <v>563</v>
      </c>
      <c r="C2802">
        <v>2854</v>
      </c>
      <c r="D2802" s="1">
        <v>45167</v>
      </c>
      <c r="E2802">
        <v>32400</v>
      </c>
      <c r="F2802">
        <v>2</v>
      </c>
      <c r="G2802">
        <v>100003</v>
      </c>
      <c r="H2802">
        <v>11</v>
      </c>
      <c r="I2802" t="str">
        <f>_xlfn.XLOOKUP(ohrm_timesheet_item[[#This Row],[employee_id]],hs_hr_employee[emp_number],hs_hr_employee[Employee Name],"NF",0,1)</f>
        <v>x_Adnaan Ahmed</v>
      </c>
      <c r="J2802" t="str">
        <f>_xlfn.XLOOKUP(ohrm_timesheet_item[[#This Row],[project_id]],ohrm_project[project_id],ohrm_project[name],"NF",0,1)</f>
        <v>Z210101-TEQMANTRA-ORG</v>
      </c>
      <c r="K2802" t="str">
        <f>_xlfn.XLOOKUP(ohrm_timesheet_item[[#This Row],[activity_id]],ohrm_project_activity[activity_id],ohrm_project_activity[name],"NF",0,1)</f>
        <v>Training</v>
      </c>
      <c r="L2802" s="5">
        <f>ohrm_timesheet_item[[#This Row],[duration]]/60/60</f>
        <v>9</v>
      </c>
    </row>
    <row r="2803" spans="1:12" x14ac:dyDescent="0.3">
      <c r="A2803">
        <v>563</v>
      </c>
      <c r="C2803">
        <v>2855</v>
      </c>
      <c r="D2803" s="1">
        <v>45168</v>
      </c>
      <c r="E2803">
        <v>0</v>
      </c>
      <c r="F2803">
        <v>2</v>
      </c>
      <c r="G2803">
        <v>100003</v>
      </c>
      <c r="H2803">
        <v>11</v>
      </c>
      <c r="I2803" t="str">
        <f>_xlfn.XLOOKUP(ohrm_timesheet_item[[#This Row],[employee_id]],hs_hr_employee[emp_number],hs_hr_employee[Employee Name],"NF",0,1)</f>
        <v>x_Adnaan Ahmed</v>
      </c>
      <c r="J2803" t="str">
        <f>_xlfn.XLOOKUP(ohrm_timesheet_item[[#This Row],[project_id]],ohrm_project[project_id],ohrm_project[name],"NF",0,1)</f>
        <v>Z210101-TEQMANTRA-ORG</v>
      </c>
      <c r="K2803" t="str">
        <f>_xlfn.XLOOKUP(ohrm_timesheet_item[[#This Row],[activity_id]],ohrm_project_activity[activity_id],ohrm_project_activity[name],"NF",0,1)</f>
        <v>Training</v>
      </c>
      <c r="L2803" s="5">
        <f>ohrm_timesheet_item[[#This Row],[duration]]/60/60</f>
        <v>0</v>
      </c>
    </row>
    <row r="2804" spans="1:12" x14ac:dyDescent="0.3">
      <c r="A2804">
        <v>563</v>
      </c>
      <c r="C2804">
        <v>2856</v>
      </c>
      <c r="D2804" s="1">
        <v>45169</v>
      </c>
      <c r="E2804">
        <v>32400</v>
      </c>
      <c r="F2804">
        <v>2</v>
      </c>
      <c r="G2804">
        <v>100003</v>
      </c>
      <c r="H2804">
        <v>11</v>
      </c>
      <c r="I2804" t="str">
        <f>_xlfn.XLOOKUP(ohrm_timesheet_item[[#This Row],[employee_id]],hs_hr_employee[emp_number],hs_hr_employee[Employee Name],"NF",0,1)</f>
        <v>x_Adnaan Ahmed</v>
      </c>
      <c r="J2804" t="str">
        <f>_xlfn.XLOOKUP(ohrm_timesheet_item[[#This Row],[project_id]],ohrm_project[project_id],ohrm_project[name],"NF",0,1)</f>
        <v>Z210101-TEQMANTRA-ORG</v>
      </c>
      <c r="K2804" t="str">
        <f>_xlfn.XLOOKUP(ohrm_timesheet_item[[#This Row],[activity_id]],ohrm_project_activity[activity_id],ohrm_project_activity[name],"NF",0,1)</f>
        <v>Training</v>
      </c>
      <c r="L2804" s="5">
        <f>ohrm_timesheet_item[[#This Row],[duration]]/60/60</f>
        <v>9</v>
      </c>
    </row>
    <row r="2805" spans="1:12" x14ac:dyDescent="0.3">
      <c r="A2805">
        <v>563</v>
      </c>
      <c r="C2805">
        <v>2857</v>
      </c>
      <c r="D2805" s="1">
        <v>45170</v>
      </c>
      <c r="E2805">
        <v>32400</v>
      </c>
      <c r="F2805">
        <v>2</v>
      </c>
      <c r="G2805">
        <v>100003</v>
      </c>
      <c r="H2805">
        <v>11</v>
      </c>
      <c r="I2805" t="str">
        <f>_xlfn.XLOOKUP(ohrm_timesheet_item[[#This Row],[employee_id]],hs_hr_employee[emp_number],hs_hr_employee[Employee Name],"NF",0,1)</f>
        <v>x_Adnaan Ahmed</v>
      </c>
      <c r="J2805" t="str">
        <f>_xlfn.XLOOKUP(ohrm_timesheet_item[[#This Row],[project_id]],ohrm_project[project_id],ohrm_project[name],"NF",0,1)</f>
        <v>Z210101-TEQMANTRA-ORG</v>
      </c>
      <c r="K2805" t="str">
        <f>_xlfn.XLOOKUP(ohrm_timesheet_item[[#This Row],[activity_id]],ohrm_project_activity[activity_id],ohrm_project_activity[name],"NF",0,1)</f>
        <v>Training</v>
      </c>
      <c r="L2805" s="5">
        <f>ohrm_timesheet_item[[#This Row],[duration]]/60/60</f>
        <v>9</v>
      </c>
    </row>
    <row r="2806" spans="1:12" x14ac:dyDescent="0.3">
      <c r="A2806">
        <v>534</v>
      </c>
      <c r="C2806">
        <v>2858</v>
      </c>
      <c r="D2806" s="1">
        <v>45145</v>
      </c>
      <c r="E2806">
        <v>0</v>
      </c>
      <c r="F2806">
        <v>6</v>
      </c>
      <c r="G2806">
        <v>100001</v>
      </c>
      <c r="H2806">
        <v>54</v>
      </c>
      <c r="I2806" t="str">
        <f>_xlfn.XLOOKUP(ohrm_timesheet_item[[#This Row],[employee_id]],hs_hr_employee[emp_number],hs_hr_employee[Employee Name],"NF",0,1)</f>
        <v>Dinesh Agrawal</v>
      </c>
      <c r="J2806" t="str">
        <f>_xlfn.XLOOKUP(ohrm_timesheet_item[[#This Row],[project_id]],ohrm_project[project_id],ohrm_project[name],"NF",0,1)</f>
        <v>C210701-P2 [AMERICANA-Phase2]</v>
      </c>
      <c r="K2806" t="str">
        <f>_xlfn.XLOOKUP(ohrm_timesheet_item[[#This Row],[activity_id]],ohrm_project_activity[activity_id],ohrm_project_activity[name],"NF",0,1)</f>
        <v>Development</v>
      </c>
      <c r="L2806" s="5">
        <f>ohrm_timesheet_item[[#This Row],[duration]]/60/60</f>
        <v>0</v>
      </c>
    </row>
    <row r="2807" spans="1:12" x14ac:dyDescent="0.3">
      <c r="A2807">
        <v>534</v>
      </c>
      <c r="C2807">
        <v>2859</v>
      </c>
      <c r="D2807" s="1">
        <v>45146</v>
      </c>
      <c r="E2807">
        <v>32400</v>
      </c>
      <c r="F2807">
        <v>6</v>
      </c>
      <c r="G2807">
        <v>100001</v>
      </c>
      <c r="H2807">
        <v>54</v>
      </c>
      <c r="I2807" t="str">
        <f>_xlfn.XLOOKUP(ohrm_timesheet_item[[#This Row],[employee_id]],hs_hr_employee[emp_number],hs_hr_employee[Employee Name],"NF",0,1)</f>
        <v>Dinesh Agrawal</v>
      </c>
      <c r="J2807" t="str">
        <f>_xlfn.XLOOKUP(ohrm_timesheet_item[[#This Row],[project_id]],ohrm_project[project_id],ohrm_project[name],"NF",0,1)</f>
        <v>C210701-P2 [AMERICANA-Phase2]</v>
      </c>
      <c r="K2807" t="str">
        <f>_xlfn.XLOOKUP(ohrm_timesheet_item[[#This Row],[activity_id]],ohrm_project_activity[activity_id],ohrm_project_activity[name],"NF",0,1)</f>
        <v>Development</v>
      </c>
      <c r="L2807" s="5">
        <f>ohrm_timesheet_item[[#This Row],[duration]]/60/60</f>
        <v>9</v>
      </c>
    </row>
    <row r="2808" spans="1:12" x14ac:dyDescent="0.3">
      <c r="A2808">
        <v>534</v>
      </c>
      <c r="C2808">
        <v>2860</v>
      </c>
      <c r="D2808" s="1">
        <v>45147</v>
      </c>
      <c r="E2808">
        <v>32400</v>
      </c>
      <c r="F2808">
        <v>6</v>
      </c>
      <c r="G2808">
        <v>100001</v>
      </c>
      <c r="H2808">
        <v>54</v>
      </c>
      <c r="I2808" t="str">
        <f>_xlfn.XLOOKUP(ohrm_timesheet_item[[#This Row],[employee_id]],hs_hr_employee[emp_number],hs_hr_employee[Employee Name],"NF",0,1)</f>
        <v>Dinesh Agrawal</v>
      </c>
      <c r="J2808" t="str">
        <f>_xlfn.XLOOKUP(ohrm_timesheet_item[[#This Row],[project_id]],ohrm_project[project_id],ohrm_project[name],"NF",0,1)</f>
        <v>C210701-P2 [AMERICANA-Phase2]</v>
      </c>
      <c r="K2808" t="str">
        <f>_xlfn.XLOOKUP(ohrm_timesheet_item[[#This Row],[activity_id]],ohrm_project_activity[activity_id],ohrm_project_activity[name],"NF",0,1)</f>
        <v>Development</v>
      </c>
      <c r="L2808" s="5">
        <f>ohrm_timesheet_item[[#This Row],[duration]]/60/60</f>
        <v>9</v>
      </c>
    </row>
    <row r="2809" spans="1:12" x14ac:dyDescent="0.3">
      <c r="A2809">
        <v>534</v>
      </c>
      <c r="C2809">
        <v>2861</v>
      </c>
      <c r="D2809" s="1">
        <v>45148</v>
      </c>
      <c r="E2809">
        <v>0</v>
      </c>
      <c r="F2809">
        <v>6</v>
      </c>
      <c r="G2809">
        <v>100001</v>
      </c>
      <c r="H2809">
        <v>54</v>
      </c>
      <c r="I2809" t="str">
        <f>_xlfn.XLOOKUP(ohrm_timesheet_item[[#This Row],[employee_id]],hs_hr_employee[emp_number],hs_hr_employee[Employee Name],"NF",0,1)</f>
        <v>Dinesh Agrawal</v>
      </c>
      <c r="J2809" t="str">
        <f>_xlfn.XLOOKUP(ohrm_timesheet_item[[#This Row],[project_id]],ohrm_project[project_id],ohrm_project[name],"NF",0,1)</f>
        <v>C210701-P2 [AMERICANA-Phase2]</v>
      </c>
      <c r="K2809" t="str">
        <f>_xlfn.XLOOKUP(ohrm_timesheet_item[[#This Row],[activity_id]],ohrm_project_activity[activity_id],ohrm_project_activity[name],"NF",0,1)</f>
        <v>Development</v>
      </c>
      <c r="L2809" s="5">
        <f>ohrm_timesheet_item[[#This Row],[duration]]/60/60</f>
        <v>0</v>
      </c>
    </row>
    <row r="2810" spans="1:12" x14ac:dyDescent="0.3">
      <c r="A2810">
        <v>534</v>
      </c>
      <c r="C2810">
        <v>2862</v>
      </c>
      <c r="D2810" s="1">
        <v>45149</v>
      </c>
      <c r="E2810">
        <v>32400</v>
      </c>
      <c r="F2810">
        <v>6</v>
      </c>
      <c r="G2810">
        <v>100001</v>
      </c>
      <c r="H2810">
        <v>54</v>
      </c>
      <c r="I2810" t="str">
        <f>_xlfn.XLOOKUP(ohrm_timesheet_item[[#This Row],[employee_id]],hs_hr_employee[emp_number],hs_hr_employee[Employee Name],"NF",0,1)</f>
        <v>Dinesh Agrawal</v>
      </c>
      <c r="J2810" t="str">
        <f>_xlfn.XLOOKUP(ohrm_timesheet_item[[#This Row],[project_id]],ohrm_project[project_id],ohrm_project[name],"NF",0,1)</f>
        <v>C210701-P2 [AMERICANA-Phase2]</v>
      </c>
      <c r="K2810" t="str">
        <f>_xlfn.XLOOKUP(ohrm_timesheet_item[[#This Row],[activity_id]],ohrm_project_activity[activity_id],ohrm_project_activity[name],"NF",0,1)</f>
        <v>Development</v>
      </c>
      <c r="L2810" s="5">
        <f>ohrm_timesheet_item[[#This Row],[duration]]/60/60</f>
        <v>9</v>
      </c>
    </row>
    <row r="2811" spans="1:12" x14ac:dyDescent="0.3">
      <c r="A2811">
        <v>541</v>
      </c>
      <c r="C2811">
        <v>2863</v>
      </c>
      <c r="D2811" s="1">
        <v>45152</v>
      </c>
      <c r="E2811">
        <v>32400</v>
      </c>
      <c r="F2811">
        <v>6</v>
      </c>
      <c r="G2811">
        <v>100001</v>
      </c>
      <c r="H2811">
        <v>54</v>
      </c>
      <c r="I2811" t="str">
        <f>_xlfn.XLOOKUP(ohrm_timesheet_item[[#This Row],[employee_id]],hs_hr_employee[emp_number],hs_hr_employee[Employee Name],"NF",0,1)</f>
        <v>Dinesh Agrawal</v>
      </c>
      <c r="J2811" t="str">
        <f>_xlfn.XLOOKUP(ohrm_timesheet_item[[#This Row],[project_id]],ohrm_project[project_id],ohrm_project[name],"NF",0,1)</f>
        <v>C210701-P2 [AMERICANA-Phase2]</v>
      </c>
      <c r="K2811" t="str">
        <f>_xlfn.XLOOKUP(ohrm_timesheet_item[[#This Row],[activity_id]],ohrm_project_activity[activity_id],ohrm_project_activity[name],"NF",0,1)</f>
        <v>Development</v>
      </c>
      <c r="L2811" s="5">
        <f>ohrm_timesheet_item[[#This Row],[duration]]/60/60</f>
        <v>9</v>
      </c>
    </row>
    <row r="2812" spans="1:12" x14ac:dyDescent="0.3">
      <c r="A2812">
        <v>541</v>
      </c>
      <c r="C2812">
        <v>2864</v>
      </c>
      <c r="D2812" s="1">
        <v>45153</v>
      </c>
      <c r="E2812">
        <v>32400</v>
      </c>
      <c r="F2812">
        <v>6</v>
      </c>
      <c r="G2812">
        <v>100001</v>
      </c>
      <c r="H2812">
        <v>54</v>
      </c>
      <c r="I2812" t="str">
        <f>_xlfn.XLOOKUP(ohrm_timesheet_item[[#This Row],[employee_id]],hs_hr_employee[emp_number],hs_hr_employee[Employee Name],"NF",0,1)</f>
        <v>Dinesh Agrawal</v>
      </c>
      <c r="J2812" t="str">
        <f>_xlfn.XLOOKUP(ohrm_timesheet_item[[#This Row],[project_id]],ohrm_project[project_id],ohrm_project[name],"NF",0,1)</f>
        <v>C210701-P2 [AMERICANA-Phase2]</v>
      </c>
      <c r="K2812" t="str">
        <f>_xlfn.XLOOKUP(ohrm_timesheet_item[[#This Row],[activity_id]],ohrm_project_activity[activity_id],ohrm_project_activity[name],"NF",0,1)</f>
        <v>Development</v>
      </c>
      <c r="L2812" s="5">
        <f>ohrm_timesheet_item[[#This Row],[duration]]/60/60</f>
        <v>9</v>
      </c>
    </row>
    <row r="2813" spans="1:12" x14ac:dyDescent="0.3">
      <c r="A2813">
        <v>541</v>
      </c>
      <c r="C2813">
        <v>2865</v>
      </c>
      <c r="D2813" s="1">
        <v>45154</v>
      </c>
      <c r="E2813">
        <v>32400</v>
      </c>
      <c r="F2813">
        <v>6</v>
      </c>
      <c r="G2813">
        <v>100001</v>
      </c>
      <c r="H2813">
        <v>54</v>
      </c>
      <c r="I2813" t="str">
        <f>_xlfn.XLOOKUP(ohrm_timesheet_item[[#This Row],[employee_id]],hs_hr_employee[emp_number],hs_hr_employee[Employee Name],"NF",0,1)</f>
        <v>Dinesh Agrawal</v>
      </c>
      <c r="J2813" t="str">
        <f>_xlfn.XLOOKUP(ohrm_timesheet_item[[#This Row],[project_id]],ohrm_project[project_id],ohrm_project[name],"NF",0,1)</f>
        <v>C210701-P2 [AMERICANA-Phase2]</v>
      </c>
      <c r="K2813" t="str">
        <f>_xlfn.XLOOKUP(ohrm_timesheet_item[[#This Row],[activity_id]],ohrm_project_activity[activity_id],ohrm_project_activity[name],"NF",0,1)</f>
        <v>Development</v>
      </c>
      <c r="L2813" s="5">
        <f>ohrm_timesheet_item[[#This Row],[duration]]/60/60</f>
        <v>9</v>
      </c>
    </row>
    <row r="2814" spans="1:12" x14ac:dyDescent="0.3">
      <c r="A2814">
        <v>541</v>
      </c>
      <c r="C2814">
        <v>2866</v>
      </c>
      <c r="D2814" s="1">
        <v>45155</v>
      </c>
      <c r="E2814">
        <v>32400</v>
      </c>
      <c r="F2814">
        <v>6</v>
      </c>
      <c r="G2814">
        <v>100001</v>
      </c>
      <c r="H2814">
        <v>54</v>
      </c>
      <c r="I2814" t="str">
        <f>_xlfn.XLOOKUP(ohrm_timesheet_item[[#This Row],[employee_id]],hs_hr_employee[emp_number],hs_hr_employee[Employee Name],"NF",0,1)</f>
        <v>Dinesh Agrawal</v>
      </c>
      <c r="J2814" t="str">
        <f>_xlfn.XLOOKUP(ohrm_timesheet_item[[#This Row],[project_id]],ohrm_project[project_id],ohrm_project[name],"NF",0,1)</f>
        <v>C210701-P2 [AMERICANA-Phase2]</v>
      </c>
      <c r="K2814" t="str">
        <f>_xlfn.XLOOKUP(ohrm_timesheet_item[[#This Row],[activity_id]],ohrm_project_activity[activity_id],ohrm_project_activity[name],"NF",0,1)</f>
        <v>Development</v>
      </c>
      <c r="L2814" s="5">
        <f>ohrm_timesheet_item[[#This Row],[duration]]/60/60</f>
        <v>9</v>
      </c>
    </row>
    <row r="2815" spans="1:12" x14ac:dyDescent="0.3">
      <c r="A2815">
        <v>541</v>
      </c>
      <c r="C2815">
        <v>2867</v>
      </c>
      <c r="D2815" s="1">
        <v>45156</v>
      </c>
      <c r="E2815">
        <v>14400</v>
      </c>
      <c r="F2815">
        <v>6</v>
      </c>
      <c r="G2815">
        <v>100001</v>
      </c>
      <c r="H2815">
        <v>54</v>
      </c>
      <c r="I2815" t="str">
        <f>_xlfn.XLOOKUP(ohrm_timesheet_item[[#This Row],[employee_id]],hs_hr_employee[emp_number],hs_hr_employee[Employee Name],"NF",0,1)</f>
        <v>Dinesh Agrawal</v>
      </c>
      <c r="J2815" t="str">
        <f>_xlfn.XLOOKUP(ohrm_timesheet_item[[#This Row],[project_id]],ohrm_project[project_id],ohrm_project[name],"NF",0,1)</f>
        <v>C210701-P2 [AMERICANA-Phase2]</v>
      </c>
      <c r="K2815" t="str">
        <f>_xlfn.XLOOKUP(ohrm_timesheet_item[[#This Row],[activity_id]],ohrm_project_activity[activity_id],ohrm_project_activity[name],"NF",0,1)</f>
        <v>Development</v>
      </c>
      <c r="L2815" s="5">
        <f>ohrm_timesheet_item[[#This Row],[duration]]/60/60</f>
        <v>4</v>
      </c>
    </row>
    <row r="2816" spans="1:12" x14ac:dyDescent="0.3">
      <c r="A2816">
        <v>545</v>
      </c>
      <c r="C2816">
        <v>2868</v>
      </c>
      <c r="D2816" s="1">
        <v>45159</v>
      </c>
      <c r="E2816">
        <v>32400</v>
      </c>
      <c r="F2816">
        <v>6</v>
      </c>
      <c r="G2816">
        <v>100001</v>
      </c>
      <c r="H2816">
        <v>54</v>
      </c>
      <c r="I2816" t="str">
        <f>_xlfn.XLOOKUP(ohrm_timesheet_item[[#This Row],[employee_id]],hs_hr_employee[emp_number],hs_hr_employee[Employee Name],"NF",0,1)</f>
        <v>Dinesh Agrawal</v>
      </c>
      <c r="J2816" t="str">
        <f>_xlfn.XLOOKUP(ohrm_timesheet_item[[#This Row],[project_id]],ohrm_project[project_id],ohrm_project[name],"NF",0,1)</f>
        <v>C210701-P2 [AMERICANA-Phase2]</v>
      </c>
      <c r="K2816" t="str">
        <f>_xlfn.XLOOKUP(ohrm_timesheet_item[[#This Row],[activity_id]],ohrm_project_activity[activity_id],ohrm_project_activity[name],"NF",0,1)</f>
        <v>Development</v>
      </c>
      <c r="L2816" s="5">
        <f>ohrm_timesheet_item[[#This Row],[duration]]/60/60</f>
        <v>9</v>
      </c>
    </row>
    <row r="2817" spans="1:12" x14ac:dyDescent="0.3">
      <c r="A2817">
        <v>545</v>
      </c>
      <c r="C2817">
        <v>2869</v>
      </c>
      <c r="D2817" s="1">
        <v>45160</v>
      </c>
      <c r="E2817">
        <v>0</v>
      </c>
      <c r="F2817">
        <v>6</v>
      </c>
      <c r="G2817">
        <v>100001</v>
      </c>
      <c r="H2817">
        <v>54</v>
      </c>
      <c r="I2817" t="str">
        <f>_xlfn.XLOOKUP(ohrm_timesheet_item[[#This Row],[employee_id]],hs_hr_employee[emp_number],hs_hr_employee[Employee Name],"NF",0,1)</f>
        <v>Dinesh Agrawal</v>
      </c>
      <c r="J2817" t="str">
        <f>_xlfn.XLOOKUP(ohrm_timesheet_item[[#This Row],[project_id]],ohrm_project[project_id],ohrm_project[name],"NF",0,1)</f>
        <v>C210701-P2 [AMERICANA-Phase2]</v>
      </c>
      <c r="K2817" t="str">
        <f>_xlfn.XLOOKUP(ohrm_timesheet_item[[#This Row],[activity_id]],ohrm_project_activity[activity_id],ohrm_project_activity[name],"NF",0,1)</f>
        <v>Development</v>
      </c>
      <c r="L2817" s="5">
        <f>ohrm_timesheet_item[[#This Row],[duration]]/60/60</f>
        <v>0</v>
      </c>
    </row>
    <row r="2818" spans="1:12" x14ac:dyDescent="0.3">
      <c r="A2818">
        <v>545</v>
      </c>
      <c r="C2818">
        <v>2870</v>
      </c>
      <c r="D2818" s="1">
        <v>45161</v>
      </c>
      <c r="E2818">
        <v>0</v>
      </c>
      <c r="F2818">
        <v>6</v>
      </c>
      <c r="G2818">
        <v>100001</v>
      </c>
      <c r="H2818">
        <v>54</v>
      </c>
      <c r="I2818" t="str">
        <f>_xlfn.XLOOKUP(ohrm_timesheet_item[[#This Row],[employee_id]],hs_hr_employee[emp_number],hs_hr_employee[Employee Name],"NF",0,1)</f>
        <v>Dinesh Agrawal</v>
      </c>
      <c r="J2818" t="str">
        <f>_xlfn.XLOOKUP(ohrm_timesheet_item[[#This Row],[project_id]],ohrm_project[project_id],ohrm_project[name],"NF",0,1)</f>
        <v>C210701-P2 [AMERICANA-Phase2]</v>
      </c>
      <c r="K2818" t="str">
        <f>_xlfn.XLOOKUP(ohrm_timesheet_item[[#This Row],[activity_id]],ohrm_project_activity[activity_id],ohrm_project_activity[name],"NF",0,1)</f>
        <v>Development</v>
      </c>
      <c r="L2818" s="5">
        <f>ohrm_timesheet_item[[#This Row],[duration]]/60/60</f>
        <v>0</v>
      </c>
    </row>
    <row r="2819" spans="1:12" x14ac:dyDescent="0.3">
      <c r="A2819">
        <v>545</v>
      </c>
      <c r="C2819">
        <v>2871</v>
      </c>
      <c r="D2819" s="1">
        <v>45162</v>
      </c>
      <c r="E2819">
        <v>32400</v>
      </c>
      <c r="F2819">
        <v>6</v>
      </c>
      <c r="G2819">
        <v>100001</v>
      </c>
      <c r="H2819">
        <v>54</v>
      </c>
      <c r="I2819" t="str">
        <f>_xlfn.XLOOKUP(ohrm_timesheet_item[[#This Row],[employee_id]],hs_hr_employee[emp_number],hs_hr_employee[Employee Name],"NF",0,1)</f>
        <v>Dinesh Agrawal</v>
      </c>
      <c r="J2819" t="str">
        <f>_xlfn.XLOOKUP(ohrm_timesheet_item[[#This Row],[project_id]],ohrm_project[project_id],ohrm_project[name],"NF",0,1)</f>
        <v>C210701-P2 [AMERICANA-Phase2]</v>
      </c>
      <c r="K2819" t="str">
        <f>_xlfn.XLOOKUP(ohrm_timesheet_item[[#This Row],[activity_id]],ohrm_project_activity[activity_id],ohrm_project_activity[name],"NF",0,1)</f>
        <v>Development</v>
      </c>
      <c r="L2819" s="5">
        <f>ohrm_timesheet_item[[#This Row],[duration]]/60/60</f>
        <v>9</v>
      </c>
    </row>
    <row r="2820" spans="1:12" x14ac:dyDescent="0.3">
      <c r="A2820">
        <v>545</v>
      </c>
      <c r="C2820">
        <v>2872</v>
      </c>
      <c r="D2820" s="1">
        <v>45163</v>
      </c>
      <c r="E2820">
        <v>32400</v>
      </c>
      <c r="F2820">
        <v>6</v>
      </c>
      <c r="G2820">
        <v>100001</v>
      </c>
      <c r="H2820">
        <v>54</v>
      </c>
      <c r="I2820" t="str">
        <f>_xlfn.XLOOKUP(ohrm_timesheet_item[[#This Row],[employee_id]],hs_hr_employee[emp_number],hs_hr_employee[Employee Name],"NF",0,1)</f>
        <v>Dinesh Agrawal</v>
      </c>
      <c r="J2820" t="str">
        <f>_xlfn.XLOOKUP(ohrm_timesheet_item[[#This Row],[project_id]],ohrm_project[project_id],ohrm_project[name],"NF",0,1)</f>
        <v>C210701-P2 [AMERICANA-Phase2]</v>
      </c>
      <c r="K2820" t="str">
        <f>_xlfn.XLOOKUP(ohrm_timesheet_item[[#This Row],[activity_id]],ohrm_project_activity[activity_id],ohrm_project_activity[name],"NF",0,1)</f>
        <v>Development</v>
      </c>
      <c r="L2820" s="5">
        <f>ohrm_timesheet_item[[#This Row],[duration]]/60/60</f>
        <v>9</v>
      </c>
    </row>
    <row r="2821" spans="1:12" x14ac:dyDescent="0.3">
      <c r="A2821">
        <v>565</v>
      </c>
      <c r="C2821">
        <v>2873</v>
      </c>
      <c r="D2821" s="1">
        <v>45166</v>
      </c>
      <c r="E2821">
        <v>32400</v>
      </c>
      <c r="F2821">
        <v>6</v>
      </c>
      <c r="G2821">
        <v>100001</v>
      </c>
      <c r="H2821">
        <v>54</v>
      </c>
      <c r="I2821" t="str">
        <f>_xlfn.XLOOKUP(ohrm_timesheet_item[[#This Row],[employee_id]],hs_hr_employee[emp_number],hs_hr_employee[Employee Name],"NF",0,1)</f>
        <v>Dinesh Agrawal</v>
      </c>
      <c r="J2821" t="str">
        <f>_xlfn.XLOOKUP(ohrm_timesheet_item[[#This Row],[project_id]],ohrm_project[project_id],ohrm_project[name],"NF",0,1)</f>
        <v>C210701-P2 [AMERICANA-Phase2]</v>
      </c>
      <c r="K2821" t="str">
        <f>_xlfn.XLOOKUP(ohrm_timesheet_item[[#This Row],[activity_id]],ohrm_project_activity[activity_id],ohrm_project_activity[name],"NF",0,1)</f>
        <v>Development</v>
      </c>
      <c r="L2821" s="5">
        <f>ohrm_timesheet_item[[#This Row],[duration]]/60/60</f>
        <v>9</v>
      </c>
    </row>
    <row r="2822" spans="1:12" x14ac:dyDescent="0.3">
      <c r="A2822">
        <v>565</v>
      </c>
      <c r="C2822">
        <v>2874</v>
      </c>
      <c r="D2822" s="1">
        <v>45167</v>
      </c>
      <c r="E2822">
        <v>32400</v>
      </c>
      <c r="F2822">
        <v>6</v>
      </c>
      <c r="G2822">
        <v>100001</v>
      </c>
      <c r="H2822">
        <v>54</v>
      </c>
      <c r="I2822" t="str">
        <f>_xlfn.XLOOKUP(ohrm_timesheet_item[[#This Row],[employee_id]],hs_hr_employee[emp_number],hs_hr_employee[Employee Name],"NF",0,1)</f>
        <v>Dinesh Agrawal</v>
      </c>
      <c r="J2822" t="str">
        <f>_xlfn.XLOOKUP(ohrm_timesheet_item[[#This Row],[project_id]],ohrm_project[project_id],ohrm_project[name],"NF",0,1)</f>
        <v>C210701-P2 [AMERICANA-Phase2]</v>
      </c>
      <c r="K2822" t="str">
        <f>_xlfn.XLOOKUP(ohrm_timesheet_item[[#This Row],[activity_id]],ohrm_project_activity[activity_id],ohrm_project_activity[name],"NF",0,1)</f>
        <v>Development</v>
      </c>
      <c r="L2822" s="5">
        <f>ohrm_timesheet_item[[#This Row],[duration]]/60/60</f>
        <v>9</v>
      </c>
    </row>
    <row r="2823" spans="1:12" x14ac:dyDescent="0.3">
      <c r="A2823">
        <v>565</v>
      </c>
      <c r="C2823">
        <v>2875</v>
      </c>
      <c r="D2823" s="1">
        <v>45168</v>
      </c>
      <c r="E2823">
        <v>0</v>
      </c>
      <c r="F2823">
        <v>6</v>
      </c>
      <c r="G2823">
        <v>100001</v>
      </c>
      <c r="H2823">
        <v>54</v>
      </c>
      <c r="I2823" t="str">
        <f>_xlfn.XLOOKUP(ohrm_timesheet_item[[#This Row],[employee_id]],hs_hr_employee[emp_number],hs_hr_employee[Employee Name],"NF",0,1)</f>
        <v>Dinesh Agrawal</v>
      </c>
      <c r="J2823" t="str">
        <f>_xlfn.XLOOKUP(ohrm_timesheet_item[[#This Row],[project_id]],ohrm_project[project_id],ohrm_project[name],"NF",0,1)</f>
        <v>C210701-P2 [AMERICANA-Phase2]</v>
      </c>
      <c r="K2823" t="str">
        <f>_xlfn.XLOOKUP(ohrm_timesheet_item[[#This Row],[activity_id]],ohrm_project_activity[activity_id],ohrm_project_activity[name],"NF",0,1)</f>
        <v>Development</v>
      </c>
      <c r="L2823" s="5">
        <f>ohrm_timesheet_item[[#This Row],[duration]]/60/60</f>
        <v>0</v>
      </c>
    </row>
    <row r="2824" spans="1:12" x14ac:dyDescent="0.3">
      <c r="A2824">
        <v>565</v>
      </c>
      <c r="C2824">
        <v>2876</v>
      </c>
      <c r="D2824" s="1">
        <v>45169</v>
      </c>
      <c r="E2824">
        <v>32400</v>
      </c>
      <c r="F2824">
        <v>6</v>
      </c>
      <c r="G2824">
        <v>100001</v>
      </c>
      <c r="H2824">
        <v>54</v>
      </c>
      <c r="I2824" t="str">
        <f>_xlfn.XLOOKUP(ohrm_timesheet_item[[#This Row],[employee_id]],hs_hr_employee[emp_number],hs_hr_employee[Employee Name],"NF",0,1)</f>
        <v>Dinesh Agrawal</v>
      </c>
      <c r="J2824" t="str">
        <f>_xlfn.XLOOKUP(ohrm_timesheet_item[[#This Row],[project_id]],ohrm_project[project_id],ohrm_project[name],"NF",0,1)</f>
        <v>C210701-P2 [AMERICANA-Phase2]</v>
      </c>
      <c r="K2824" t="str">
        <f>_xlfn.XLOOKUP(ohrm_timesheet_item[[#This Row],[activity_id]],ohrm_project_activity[activity_id],ohrm_project_activity[name],"NF",0,1)</f>
        <v>Development</v>
      </c>
      <c r="L2824" s="5">
        <f>ohrm_timesheet_item[[#This Row],[duration]]/60/60</f>
        <v>9</v>
      </c>
    </row>
    <row r="2825" spans="1:12" x14ac:dyDescent="0.3">
      <c r="A2825">
        <v>565</v>
      </c>
      <c r="C2825">
        <v>2877</v>
      </c>
      <c r="D2825" s="1">
        <v>45170</v>
      </c>
      <c r="E2825">
        <v>32400</v>
      </c>
      <c r="F2825">
        <v>6</v>
      </c>
      <c r="G2825">
        <v>100001</v>
      </c>
      <c r="H2825">
        <v>54</v>
      </c>
      <c r="I2825" t="str">
        <f>_xlfn.XLOOKUP(ohrm_timesheet_item[[#This Row],[employee_id]],hs_hr_employee[emp_number],hs_hr_employee[Employee Name],"NF",0,1)</f>
        <v>Dinesh Agrawal</v>
      </c>
      <c r="J2825" t="str">
        <f>_xlfn.XLOOKUP(ohrm_timesheet_item[[#This Row],[project_id]],ohrm_project[project_id],ohrm_project[name],"NF",0,1)</f>
        <v>C210701-P2 [AMERICANA-Phase2]</v>
      </c>
      <c r="K2825" t="str">
        <f>_xlfn.XLOOKUP(ohrm_timesheet_item[[#This Row],[activity_id]],ohrm_project_activity[activity_id],ohrm_project_activity[name],"NF",0,1)</f>
        <v>Development</v>
      </c>
      <c r="L2825" s="5">
        <f>ohrm_timesheet_item[[#This Row],[duration]]/60/60</f>
        <v>9</v>
      </c>
    </row>
    <row r="2826" spans="1:12" x14ac:dyDescent="0.3">
      <c r="A2826">
        <v>547</v>
      </c>
      <c r="C2826">
        <v>2878</v>
      </c>
      <c r="D2826" s="1">
        <v>45159</v>
      </c>
      <c r="E2826">
        <v>32400</v>
      </c>
      <c r="F2826">
        <v>2</v>
      </c>
      <c r="G2826">
        <v>100006</v>
      </c>
      <c r="H2826">
        <v>11</v>
      </c>
      <c r="I2826" t="str">
        <f>_xlfn.XLOOKUP(ohrm_timesheet_item[[#This Row],[employee_id]],hs_hr_employee[emp_number],hs_hr_employee[Employee Name],"NF",0,1)</f>
        <v>Preeti Tyagi</v>
      </c>
      <c r="J2826" t="str">
        <f>_xlfn.XLOOKUP(ohrm_timesheet_item[[#This Row],[project_id]],ohrm_project[project_id],ohrm_project[name],"NF",0,1)</f>
        <v>Z210101-TEQMANTRA-ORG</v>
      </c>
      <c r="K2826" t="str">
        <f>_xlfn.XLOOKUP(ohrm_timesheet_item[[#This Row],[activity_id]],ohrm_project_activity[activity_id],ohrm_project_activity[name],"NF",0,1)</f>
        <v>Training</v>
      </c>
      <c r="L2826" s="5">
        <f>ohrm_timesheet_item[[#This Row],[duration]]/60/60</f>
        <v>9</v>
      </c>
    </row>
    <row r="2827" spans="1:12" x14ac:dyDescent="0.3">
      <c r="A2827">
        <v>547</v>
      </c>
      <c r="C2827">
        <v>2879</v>
      </c>
      <c r="D2827" s="1">
        <v>45160</v>
      </c>
      <c r="E2827">
        <v>32400</v>
      </c>
      <c r="F2827">
        <v>2</v>
      </c>
      <c r="G2827">
        <v>100006</v>
      </c>
      <c r="H2827">
        <v>11</v>
      </c>
      <c r="I2827" t="str">
        <f>_xlfn.XLOOKUP(ohrm_timesheet_item[[#This Row],[employee_id]],hs_hr_employee[emp_number],hs_hr_employee[Employee Name],"NF",0,1)</f>
        <v>Preeti Tyagi</v>
      </c>
      <c r="J2827" t="str">
        <f>_xlfn.XLOOKUP(ohrm_timesheet_item[[#This Row],[project_id]],ohrm_project[project_id],ohrm_project[name],"NF",0,1)</f>
        <v>Z210101-TEQMANTRA-ORG</v>
      </c>
      <c r="K2827" t="str">
        <f>_xlfn.XLOOKUP(ohrm_timesheet_item[[#This Row],[activity_id]],ohrm_project_activity[activity_id],ohrm_project_activity[name],"NF",0,1)</f>
        <v>Training</v>
      </c>
      <c r="L2827" s="5">
        <f>ohrm_timesheet_item[[#This Row],[duration]]/60/60</f>
        <v>9</v>
      </c>
    </row>
    <row r="2828" spans="1:12" x14ac:dyDescent="0.3">
      <c r="A2828">
        <v>547</v>
      </c>
      <c r="C2828">
        <v>2880</v>
      </c>
      <c r="D2828" s="1">
        <v>45161</v>
      </c>
      <c r="E2828">
        <v>32400</v>
      </c>
      <c r="F2828">
        <v>2</v>
      </c>
      <c r="G2828">
        <v>100006</v>
      </c>
      <c r="H2828">
        <v>11</v>
      </c>
      <c r="I2828" t="str">
        <f>_xlfn.XLOOKUP(ohrm_timesheet_item[[#This Row],[employee_id]],hs_hr_employee[emp_number],hs_hr_employee[Employee Name],"NF",0,1)</f>
        <v>Preeti Tyagi</v>
      </c>
      <c r="J2828" t="str">
        <f>_xlfn.XLOOKUP(ohrm_timesheet_item[[#This Row],[project_id]],ohrm_project[project_id],ohrm_project[name],"NF",0,1)</f>
        <v>Z210101-TEQMANTRA-ORG</v>
      </c>
      <c r="K2828" t="str">
        <f>_xlfn.XLOOKUP(ohrm_timesheet_item[[#This Row],[activity_id]],ohrm_project_activity[activity_id],ohrm_project_activity[name],"NF",0,1)</f>
        <v>Training</v>
      </c>
      <c r="L2828" s="5">
        <f>ohrm_timesheet_item[[#This Row],[duration]]/60/60</f>
        <v>9</v>
      </c>
    </row>
    <row r="2829" spans="1:12" x14ac:dyDescent="0.3">
      <c r="A2829">
        <v>547</v>
      </c>
      <c r="C2829">
        <v>2881</v>
      </c>
      <c r="D2829" s="1">
        <v>45162</v>
      </c>
      <c r="E2829">
        <v>32400</v>
      </c>
      <c r="F2829">
        <v>2</v>
      </c>
      <c r="G2829">
        <v>100006</v>
      </c>
      <c r="H2829">
        <v>11</v>
      </c>
      <c r="I2829" t="str">
        <f>_xlfn.XLOOKUP(ohrm_timesheet_item[[#This Row],[employee_id]],hs_hr_employee[emp_number],hs_hr_employee[Employee Name],"NF",0,1)</f>
        <v>Preeti Tyagi</v>
      </c>
      <c r="J2829" t="str">
        <f>_xlfn.XLOOKUP(ohrm_timesheet_item[[#This Row],[project_id]],ohrm_project[project_id],ohrm_project[name],"NF",0,1)</f>
        <v>Z210101-TEQMANTRA-ORG</v>
      </c>
      <c r="K2829" t="str">
        <f>_xlfn.XLOOKUP(ohrm_timesheet_item[[#This Row],[activity_id]],ohrm_project_activity[activity_id],ohrm_project_activity[name],"NF",0,1)</f>
        <v>Training</v>
      </c>
      <c r="L2829" s="5">
        <f>ohrm_timesheet_item[[#This Row],[duration]]/60/60</f>
        <v>9</v>
      </c>
    </row>
    <row r="2830" spans="1:12" x14ac:dyDescent="0.3">
      <c r="A2830">
        <v>547</v>
      </c>
      <c r="C2830">
        <v>2882</v>
      </c>
      <c r="D2830" s="1">
        <v>45163</v>
      </c>
      <c r="E2830">
        <v>32400</v>
      </c>
      <c r="F2830">
        <v>2</v>
      </c>
      <c r="G2830">
        <v>100006</v>
      </c>
      <c r="H2830">
        <v>11</v>
      </c>
      <c r="I2830" t="str">
        <f>_xlfn.XLOOKUP(ohrm_timesheet_item[[#This Row],[employee_id]],hs_hr_employee[emp_number],hs_hr_employee[Employee Name],"NF",0,1)</f>
        <v>Preeti Tyagi</v>
      </c>
      <c r="J2830" t="str">
        <f>_xlfn.XLOOKUP(ohrm_timesheet_item[[#This Row],[project_id]],ohrm_project[project_id],ohrm_project[name],"NF",0,1)</f>
        <v>Z210101-TEQMANTRA-ORG</v>
      </c>
      <c r="K2830" t="str">
        <f>_xlfn.XLOOKUP(ohrm_timesheet_item[[#This Row],[activity_id]],ohrm_project_activity[activity_id],ohrm_project_activity[name],"NF",0,1)</f>
        <v>Training</v>
      </c>
      <c r="L2830" s="5">
        <f>ohrm_timesheet_item[[#This Row],[duration]]/60/60</f>
        <v>9</v>
      </c>
    </row>
    <row r="2831" spans="1:12" x14ac:dyDescent="0.3">
      <c r="A2831">
        <v>564</v>
      </c>
      <c r="C2831">
        <v>2883</v>
      </c>
      <c r="D2831" s="1">
        <v>45166</v>
      </c>
      <c r="E2831">
        <v>32400</v>
      </c>
      <c r="F2831">
        <v>2</v>
      </c>
      <c r="G2831">
        <v>100006</v>
      </c>
      <c r="H2831">
        <v>11</v>
      </c>
      <c r="I2831" t="str">
        <f>_xlfn.XLOOKUP(ohrm_timesheet_item[[#This Row],[employee_id]],hs_hr_employee[emp_number],hs_hr_employee[Employee Name],"NF",0,1)</f>
        <v>Preeti Tyagi</v>
      </c>
      <c r="J2831" t="str">
        <f>_xlfn.XLOOKUP(ohrm_timesheet_item[[#This Row],[project_id]],ohrm_project[project_id],ohrm_project[name],"NF",0,1)</f>
        <v>Z210101-TEQMANTRA-ORG</v>
      </c>
      <c r="K2831" t="str">
        <f>_xlfn.XLOOKUP(ohrm_timesheet_item[[#This Row],[activity_id]],ohrm_project_activity[activity_id],ohrm_project_activity[name],"NF",0,1)</f>
        <v>Training</v>
      </c>
      <c r="L2831" s="5">
        <f>ohrm_timesheet_item[[#This Row],[duration]]/60/60</f>
        <v>9</v>
      </c>
    </row>
    <row r="2832" spans="1:12" x14ac:dyDescent="0.3">
      <c r="A2832">
        <v>564</v>
      </c>
      <c r="C2832">
        <v>2884</v>
      </c>
      <c r="D2832" s="1">
        <v>45167</v>
      </c>
      <c r="E2832">
        <v>32400</v>
      </c>
      <c r="F2832">
        <v>2</v>
      </c>
      <c r="G2832">
        <v>100006</v>
      </c>
      <c r="H2832">
        <v>11</v>
      </c>
      <c r="I2832" t="str">
        <f>_xlfn.XLOOKUP(ohrm_timesheet_item[[#This Row],[employee_id]],hs_hr_employee[emp_number],hs_hr_employee[Employee Name],"NF",0,1)</f>
        <v>Preeti Tyagi</v>
      </c>
      <c r="J2832" t="str">
        <f>_xlfn.XLOOKUP(ohrm_timesheet_item[[#This Row],[project_id]],ohrm_project[project_id],ohrm_project[name],"NF",0,1)</f>
        <v>Z210101-TEQMANTRA-ORG</v>
      </c>
      <c r="K2832" t="str">
        <f>_xlfn.XLOOKUP(ohrm_timesheet_item[[#This Row],[activity_id]],ohrm_project_activity[activity_id],ohrm_project_activity[name],"NF",0,1)</f>
        <v>Training</v>
      </c>
      <c r="L2832" s="5">
        <f>ohrm_timesheet_item[[#This Row],[duration]]/60/60</f>
        <v>9</v>
      </c>
    </row>
    <row r="2833" spans="1:12" x14ac:dyDescent="0.3">
      <c r="A2833">
        <v>564</v>
      </c>
      <c r="C2833">
        <v>2885</v>
      </c>
      <c r="D2833" s="1">
        <v>45168</v>
      </c>
      <c r="E2833">
        <v>32400</v>
      </c>
      <c r="F2833">
        <v>2</v>
      </c>
      <c r="G2833">
        <v>100006</v>
      </c>
      <c r="H2833">
        <v>11</v>
      </c>
      <c r="I2833" t="str">
        <f>_xlfn.XLOOKUP(ohrm_timesheet_item[[#This Row],[employee_id]],hs_hr_employee[emp_number],hs_hr_employee[Employee Name],"NF",0,1)</f>
        <v>Preeti Tyagi</v>
      </c>
      <c r="J2833" t="str">
        <f>_xlfn.XLOOKUP(ohrm_timesheet_item[[#This Row],[project_id]],ohrm_project[project_id],ohrm_project[name],"NF",0,1)</f>
        <v>Z210101-TEQMANTRA-ORG</v>
      </c>
      <c r="K2833" t="str">
        <f>_xlfn.XLOOKUP(ohrm_timesheet_item[[#This Row],[activity_id]],ohrm_project_activity[activity_id],ohrm_project_activity[name],"NF",0,1)</f>
        <v>Training</v>
      </c>
      <c r="L2833" s="5">
        <f>ohrm_timesheet_item[[#This Row],[duration]]/60/60</f>
        <v>9</v>
      </c>
    </row>
    <row r="2834" spans="1:12" x14ac:dyDescent="0.3">
      <c r="A2834">
        <v>564</v>
      </c>
      <c r="C2834">
        <v>2886</v>
      </c>
      <c r="D2834" s="1">
        <v>45169</v>
      </c>
      <c r="E2834">
        <v>32400</v>
      </c>
      <c r="F2834">
        <v>2</v>
      </c>
      <c r="G2834">
        <v>100006</v>
      </c>
      <c r="H2834">
        <v>11</v>
      </c>
      <c r="I2834" t="str">
        <f>_xlfn.XLOOKUP(ohrm_timesheet_item[[#This Row],[employee_id]],hs_hr_employee[emp_number],hs_hr_employee[Employee Name],"NF",0,1)</f>
        <v>Preeti Tyagi</v>
      </c>
      <c r="J2834" t="str">
        <f>_xlfn.XLOOKUP(ohrm_timesheet_item[[#This Row],[project_id]],ohrm_project[project_id],ohrm_project[name],"NF",0,1)</f>
        <v>Z210101-TEQMANTRA-ORG</v>
      </c>
      <c r="K2834" t="str">
        <f>_xlfn.XLOOKUP(ohrm_timesheet_item[[#This Row],[activity_id]],ohrm_project_activity[activity_id],ohrm_project_activity[name],"NF",0,1)</f>
        <v>Training</v>
      </c>
      <c r="L2834" s="5">
        <f>ohrm_timesheet_item[[#This Row],[duration]]/60/60</f>
        <v>9</v>
      </c>
    </row>
    <row r="2835" spans="1:12" x14ac:dyDescent="0.3">
      <c r="A2835">
        <v>564</v>
      </c>
      <c r="C2835">
        <v>2887</v>
      </c>
      <c r="D2835" s="1">
        <v>45170</v>
      </c>
      <c r="E2835">
        <v>32400</v>
      </c>
      <c r="F2835">
        <v>2</v>
      </c>
      <c r="G2835">
        <v>100006</v>
      </c>
      <c r="H2835">
        <v>11</v>
      </c>
      <c r="I2835" t="str">
        <f>_xlfn.XLOOKUP(ohrm_timesheet_item[[#This Row],[employee_id]],hs_hr_employee[emp_number],hs_hr_employee[Employee Name],"NF",0,1)</f>
        <v>Preeti Tyagi</v>
      </c>
      <c r="J2835" t="str">
        <f>_xlfn.XLOOKUP(ohrm_timesheet_item[[#This Row],[project_id]],ohrm_project[project_id],ohrm_project[name],"NF",0,1)</f>
        <v>Z210101-TEQMANTRA-ORG</v>
      </c>
      <c r="K2835" t="str">
        <f>_xlfn.XLOOKUP(ohrm_timesheet_item[[#This Row],[activity_id]],ohrm_project_activity[activity_id],ohrm_project_activity[name],"NF",0,1)</f>
        <v>Training</v>
      </c>
      <c r="L2835" s="5">
        <f>ohrm_timesheet_item[[#This Row],[duration]]/60/60</f>
        <v>9</v>
      </c>
    </row>
    <row r="2836" spans="1:12" x14ac:dyDescent="0.3">
      <c r="A2836">
        <v>561</v>
      </c>
      <c r="C2836">
        <v>2888</v>
      </c>
      <c r="D2836" s="1">
        <v>45167</v>
      </c>
      <c r="E2836">
        <v>32400</v>
      </c>
      <c r="F2836">
        <v>2</v>
      </c>
      <c r="G2836">
        <v>100004</v>
      </c>
      <c r="H2836">
        <v>11</v>
      </c>
      <c r="I2836" t="str">
        <f>_xlfn.XLOOKUP(ohrm_timesheet_item[[#This Row],[employee_id]],hs_hr_employee[emp_number],hs_hr_employee[Employee Name],"NF",0,1)</f>
        <v>Sourav Rathor</v>
      </c>
      <c r="J2836" t="str">
        <f>_xlfn.XLOOKUP(ohrm_timesheet_item[[#This Row],[project_id]],ohrm_project[project_id],ohrm_project[name],"NF",0,1)</f>
        <v>Z210101-TEQMANTRA-ORG</v>
      </c>
      <c r="K2836" t="str">
        <f>_xlfn.XLOOKUP(ohrm_timesheet_item[[#This Row],[activity_id]],ohrm_project_activity[activity_id],ohrm_project_activity[name],"NF",0,1)</f>
        <v>Training</v>
      </c>
      <c r="L2836" s="5">
        <f>ohrm_timesheet_item[[#This Row],[duration]]/60/60</f>
        <v>9</v>
      </c>
    </row>
    <row r="2837" spans="1:12" x14ac:dyDescent="0.3">
      <c r="A2837">
        <v>561</v>
      </c>
      <c r="C2837">
        <v>2889</v>
      </c>
      <c r="D2837" s="1">
        <v>45169</v>
      </c>
      <c r="E2837">
        <v>32400</v>
      </c>
      <c r="F2837">
        <v>2</v>
      </c>
      <c r="G2837">
        <v>100004</v>
      </c>
      <c r="H2837">
        <v>11</v>
      </c>
      <c r="I2837" t="str">
        <f>_xlfn.XLOOKUP(ohrm_timesheet_item[[#This Row],[employee_id]],hs_hr_employee[emp_number],hs_hr_employee[Employee Name],"NF",0,1)</f>
        <v>Sourav Rathor</v>
      </c>
      <c r="J2837" t="str">
        <f>_xlfn.XLOOKUP(ohrm_timesheet_item[[#This Row],[project_id]],ohrm_project[project_id],ohrm_project[name],"NF",0,1)</f>
        <v>Z210101-TEQMANTRA-ORG</v>
      </c>
      <c r="K2837" t="str">
        <f>_xlfn.XLOOKUP(ohrm_timesheet_item[[#This Row],[activity_id]],ohrm_project_activity[activity_id],ohrm_project_activity[name],"NF",0,1)</f>
        <v>Training</v>
      </c>
      <c r="L2837" s="5">
        <f>ohrm_timesheet_item[[#This Row],[duration]]/60/60</f>
        <v>9</v>
      </c>
    </row>
    <row r="2838" spans="1:12" x14ac:dyDescent="0.3">
      <c r="A2838">
        <v>561</v>
      </c>
      <c r="C2838">
        <v>2890</v>
      </c>
      <c r="D2838" s="1">
        <v>45170</v>
      </c>
      <c r="E2838">
        <v>32400</v>
      </c>
      <c r="F2838">
        <v>2</v>
      </c>
      <c r="G2838">
        <v>100004</v>
      </c>
      <c r="H2838">
        <v>11</v>
      </c>
      <c r="I2838" t="str">
        <f>_xlfn.XLOOKUP(ohrm_timesheet_item[[#This Row],[employee_id]],hs_hr_employee[emp_number],hs_hr_employee[Employee Name],"NF",0,1)</f>
        <v>Sourav Rathor</v>
      </c>
      <c r="J2838" t="str">
        <f>_xlfn.XLOOKUP(ohrm_timesheet_item[[#This Row],[project_id]],ohrm_project[project_id],ohrm_project[name],"NF",0,1)</f>
        <v>Z210101-TEQMANTRA-ORG</v>
      </c>
      <c r="K2838" t="str">
        <f>_xlfn.XLOOKUP(ohrm_timesheet_item[[#This Row],[activity_id]],ohrm_project_activity[activity_id],ohrm_project_activity[name],"NF",0,1)</f>
        <v>Training</v>
      </c>
      <c r="L2838" s="5">
        <f>ohrm_timesheet_item[[#This Row],[duration]]/60/60</f>
        <v>9</v>
      </c>
    </row>
    <row r="2839" spans="1:12" x14ac:dyDescent="0.3">
      <c r="A2839">
        <v>561</v>
      </c>
      <c r="C2839">
        <v>2891</v>
      </c>
      <c r="D2839" s="1">
        <v>45168</v>
      </c>
      <c r="E2839">
        <v>0</v>
      </c>
      <c r="F2839">
        <v>2</v>
      </c>
      <c r="G2839">
        <v>100004</v>
      </c>
      <c r="H2839">
        <v>11</v>
      </c>
      <c r="I2839" t="str">
        <f>_xlfn.XLOOKUP(ohrm_timesheet_item[[#This Row],[employee_id]],hs_hr_employee[emp_number],hs_hr_employee[Employee Name],"NF",0,1)</f>
        <v>Sourav Rathor</v>
      </c>
      <c r="J2839" t="str">
        <f>_xlfn.XLOOKUP(ohrm_timesheet_item[[#This Row],[project_id]],ohrm_project[project_id],ohrm_project[name],"NF",0,1)</f>
        <v>Z210101-TEQMANTRA-ORG</v>
      </c>
      <c r="K2839" t="str">
        <f>_xlfn.XLOOKUP(ohrm_timesheet_item[[#This Row],[activity_id]],ohrm_project_activity[activity_id],ohrm_project_activity[name],"NF",0,1)</f>
        <v>Training</v>
      </c>
      <c r="L2839" s="5">
        <f>ohrm_timesheet_item[[#This Row],[duration]]/60/60</f>
        <v>0</v>
      </c>
    </row>
    <row r="2840" spans="1:12" x14ac:dyDescent="0.3">
      <c r="A2840">
        <v>559</v>
      </c>
      <c r="C2840">
        <v>2892</v>
      </c>
      <c r="D2840" s="1">
        <v>45166</v>
      </c>
      <c r="E2840">
        <v>21600</v>
      </c>
      <c r="F2840">
        <v>6</v>
      </c>
      <c r="G2840">
        <v>16</v>
      </c>
      <c r="H2840">
        <v>51</v>
      </c>
      <c r="I2840" t="str">
        <f>_xlfn.XLOOKUP(ohrm_timesheet_item[[#This Row],[employee_id]],hs_hr_employee[emp_number],hs_hr_employee[Employee Name],"NF",0,1)</f>
        <v>Neha Chaudhary</v>
      </c>
      <c r="J2840" t="str">
        <f>_xlfn.XLOOKUP(ohrm_timesheet_item[[#This Row],[project_id]],ohrm_project[project_id],ohrm_project[name],"NF",0,1)</f>
        <v>C210701-P2 [AMERICANA-Phase2]</v>
      </c>
      <c r="K2840" t="str">
        <f>_xlfn.XLOOKUP(ohrm_timesheet_item[[#This Row],[activity_id]],ohrm_project_activity[activity_id],ohrm_project_activity[name],"NF",0,1)</f>
        <v>Change Activity</v>
      </c>
      <c r="L2840" s="5">
        <f>ohrm_timesheet_item[[#This Row],[duration]]/60/60</f>
        <v>6</v>
      </c>
    </row>
    <row r="2841" spans="1:12" x14ac:dyDescent="0.3">
      <c r="A2841">
        <v>559</v>
      </c>
      <c r="C2841">
        <v>2893</v>
      </c>
      <c r="D2841" s="1">
        <v>45167</v>
      </c>
      <c r="E2841">
        <v>21600</v>
      </c>
      <c r="F2841">
        <v>6</v>
      </c>
      <c r="G2841">
        <v>16</v>
      </c>
      <c r="H2841">
        <v>51</v>
      </c>
      <c r="I2841" t="str">
        <f>_xlfn.XLOOKUP(ohrm_timesheet_item[[#This Row],[employee_id]],hs_hr_employee[emp_number],hs_hr_employee[Employee Name],"NF",0,1)</f>
        <v>Neha Chaudhary</v>
      </c>
      <c r="J2841" t="str">
        <f>_xlfn.XLOOKUP(ohrm_timesheet_item[[#This Row],[project_id]],ohrm_project[project_id],ohrm_project[name],"NF",0,1)</f>
        <v>C210701-P2 [AMERICANA-Phase2]</v>
      </c>
      <c r="K2841" t="str">
        <f>_xlfn.XLOOKUP(ohrm_timesheet_item[[#This Row],[activity_id]],ohrm_project_activity[activity_id],ohrm_project_activity[name],"NF",0,1)</f>
        <v>Change Activity</v>
      </c>
      <c r="L2841" s="5">
        <f>ohrm_timesheet_item[[#This Row],[duration]]/60/60</f>
        <v>6</v>
      </c>
    </row>
    <row r="2842" spans="1:12" x14ac:dyDescent="0.3">
      <c r="A2842">
        <v>559</v>
      </c>
      <c r="C2842">
        <v>2894</v>
      </c>
      <c r="D2842" s="1">
        <v>45169</v>
      </c>
      <c r="E2842">
        <v>21600</v>
      </c>
      <c r="F2842">
        <v>6</v>
      </c>
      <c r="G2842">
        <v>16</v>
      </c>
      <c r="H2842">
        <v>51</v>
      </c>
      <c r="I2842" t="str">
        <f>_xlfn.XLOOKUP(ohrm_timesheet_item[[#This Row],[employee_id]],hs_hr_employee[emp_number],hs_hr_employee[Employee Name],"NF",0,1)</f>
        <v>Neha Chaudhary</v>
      </c>
      <c r="J2842" t="str">
        <f>_xlfn.XLOOKUP(ohrm_timesheet_item[[#This Row],[project_id]],ohrm_project[project_id],ohrm_project[name],"NF",0,1)</f>
        <v>C210701-P2 [AMERICANA-Phase2]</v>
      </c>
      <c r="K2842" t="str">
        <f>_xlfn.XLOOKUP(ohrm_timesheet_item[[#This Row],[activity_id]],ohrm_project_activity[activity_id],ohrm_project_activity[name],"NF",0,1)</f>
        <v>Change Activity</v>
      </c>
      <c r="L2842" s="5">
        <f>ohrm_timesheet_item[[#This Row],[duration]]/60/60</f>
        <v>6</v>
      </c>
    </row>
    <row r="2843" spans="1:12" x14ac:dyDescent="0.3">
      <c r="A2843">
        <v>559</v>
      </c>
      <c r="C2843">
        <v>2895</v>
      </c>
      <c r="D2843" s="1">
        <v>45170</v>
      </c>
      <c r="E2843">
        <v>21600</v>
      </c>
      <c r="F2843">
        <v>6</v>
      </c>
      <c r="G2843">
        <v>16</v>
      </c>
      <c r="H2843">
        <v>51</v>
      </c>
      <c r="I2843" t="str">
        <f>_xlfn.XLOOKUP(ohrm_timesheet_item[[#This Row],[employee_id]],hs_hr_employee[emp_number],hs_hr_employee[Employee Name],"NF",0,1)</f>
        <v>Neha Chaudhary</v>
      </c>
      <c r="J2843" t="str">
        <f>_xlfn.XLOOKUP(ohrm_timesheet_item[[#This Row],[project_id]],ohrm_project[project_id],ohrm_project[name],"NF",0,1)</f>
        <v>C210701-P2 [AMERICANA-Phase2]</v>
      </c>
      <c r="K2843" t="str">
        <f>_xlfn.XLOOKUP(ohrm_timesheet_item[[#This Row],[activity_id]],ohrm_project_activity[activity_id],ohrm_project_activity[name],"NF",0,1)</f>
        <v>Change Activity</v>
      </c>
      <c r="L2843" s="5">
        <f>ohrm_timesheet_item[[#This Row],[duration]]/60/60</f>
        <v>6</v>
      </c>
    </row>
    <row r="2844" spans="1:12" x14ac:dyDescent="0.3">
      <c r="A2844">
        <v>559</v>
      </c>
      <c r="C2844">
        <v>2896</v>
      </c>
      <c r="D2844" s="1">
        <v>45168</v>
      </c>
      <c r="E2844">
        <v>21600</v>
      </c>
      <c r="F2844">
        <v>6</v>
      </c>
      <c r="G2844">
        <v>16</v>
      </c>
      <c r="H2844">
        <v>51</v>
      </c>
      <c r="I2844" t="str">
        <f>_xlfn.XLOOKUP(ohrm_timesheet_item[[#This Row],[employee_id]],hs_hr_employee[emp_number],hs_hr_employee[Employee Name],"NF",0,1)</f>
        <v>Neha Chaudhary</v>
      </c>
      <c r="J2844" t="str">
        <f>_xlfn.XLOOKUP(ohrm_timesheet_item[[#This Row],[project_id]],ohrm_project[project_id],ohrm_project[name],"NF",0,1)</f>
        <v>C210701-P2 [AMERICANA-Phase2]</v>
      </c>
      <c r="K2844" t="str">
        <f>_xlfn.XLOOKUP(ohrm_timesheet_item[[#This Row],[activity_id]],ohrm_project_activity[activity_id],ohrm_project_activity[name],"NF",0,1)</f>
        <v>Change Activity</v>
      </c>
      <c r="L2844" s="5">
        <f>ohrm_timesheet_item[[#This Row],[duration]]/60/60</f>
        <v>6</v>
      </c>
    </row>
    <row r="2845" spans="1:12" x14ac:dyDescent="0.3">
      <c r="A2845">
        <v>559</v>
      </c>
      <c r="C2845">
        <v>2897</v>
      </c>
      <c r="D2845" s="1">
        <v>45166</v>
      </c>
      <c r="E2845">
        <v>10800</v>
      </c>
      <c r="F2845">
        <v>2</v>
      </c>
      <c r="G2845">
        <v>16</v>
      </c>
      <c r="H2845">
        <v>11</v>
      </c>
      <c r="I2845" t="str">
        <f>_xlfn.XLOOKUP(ohrm_timesheet_item[[#This Row],[employee_id]],hs_hr_employee[emp_number],hs_hr_employee[Employee Name],"NF",0,1)</f>
        <v>Neha Chaudhary</v>
      </c>
      <c r="J2845" t="str">
        <f>_xlfn.XLOOKUP(ohrm_timesheet_item[[#This Row],[project_id]],ohrm_project[project_id],ohrm_project[name],"NF",0,1)</f>
        <v>Z210101-TEQMANTRA-ORG</v>
      </c>
      <c r="K2845" t="str">
        <f>_xlfn.XLOOKUP(ohrm_timesheet_item[[#This Row],[activity_id]],ohrm_project_activity[activity_id],ohrm_project_activity[name],"NF",0,1)</f>
        <v>Training</v>
      </c>
      <c r="L2845" s="5">
        <f>ohrm_timesheet_item[[#This Row],[duration]]/60/60</f>
        <v>3</v>
      </c>
    </row>
    <row r="2846" spans="1:12" x14ac:dyDescent="0.3">
      <c r="A2846">
        <v>559</v>
      </c>
      <c r="C2846">
        <v>2898</v>
      </c>
      <c r="D2846" s="1">
        <v>45167</v>
      </c>
      <c r="E2846">
        <v>10800</v>
      </c>
      <c r="F2846">
        <v>2</v>
      </c>
      <c r="G2846">
        <v>16</v>
      </c>
      <c r="H2846">
        <v>11</v>
      </c>
      <c r="I2846" t="str">
        <f>_xlfn.XLOOKUP(ohrm_timesheet_item[[#This Row],[employee_id]],hs_hr_employee[emp_number],hs_hr_employee[Employee Name],"NF",0,1)</f>
        <v>Neha Chaudhary</v>
      </c>
      <c r="J2846" t="str">
        <f>_xlfn.XLOOKUP(ohrm_timesheet_item[[#This Row],[project_id]],ohrm_project[project_id],ohrm_project[name],"NF",0,1)</f>
        <v>Z210101-TEQMANTRA-ORG</v>
      </c>
      <c r="K2846" t="str">
        <f>_xlfn.XLOOKUP(ohrm_timesheet_item[[#This Row],[activity_id]],ohrm_project_activity[activity_id],ohrm_project_activity[name],"NF",0,1)</f>
        <v>Training</v>
      </c>
      <c r="L2846" s="5">
        <f>ohrm_timesheet_item[[#This Row],[duration]]/60/60</f>
        <v>3</v>
      </c>
    </row>
    <row r="2847" spans="1:12" x14ac:dyDescent="0.3">
      <c r="A2847">
        <v>559</v>
      </c>
      <c r="C2847">
        <v>2899</v>
      </c>
      <c r="D2847" s="1">
        <v>45169</v>
      </c>
      <c r="E2847">
        <v>10800</v>
      </c>
      <c r="F2847">
        <v>2</v>
      </c>
      <c r="G2847">
        <v>16</v>
      </c>
      <c r="H2847">
        <v>11</v>
      </c>
      <c r="I2847" t="str">
        <f>_xlfn.XLOOKUP(ohrm_timesheet_item[[#This Row],[employee_id]],hs_hr_employee[emp_number],hs_hr_employee[Employee Name],"NF",0,1)</f>
        <v>Neha Chaudhary</v>
      </c>
      <c r="J2847" t="str">
        <f>_xlfn.XLOOKUP(ohrm_timesheet_item[[#This Row],[project_id]],ohrm_project[project_id],ohrm_project[name],"NF",0,1)</f>
        <v>Z210101-TEQMANTRA-ORG</v>
      </c>
      <c r="K2847" t="str">
        <f>_xlfn.XLOOKUP(ohrm_timesheet_item[[#This Row],[activity_id]],ohrm_project_activity[activity_id],ohrm_project_activity[name],"NF",0,1)</f>
        <v>Training</v>
      </c>
      <c r="L2847" s="5">
        <f>ohrm_timesheet_item[[#This Row],[duration]]/60/60</f>
        <v>3</v>
      </c>
    </row>
    <row r="2848" spans="1:12" x14ac:dyDescent="0.3">
      <c r="A2848">
        <v>559</v>
      </c>
      <c r="C2848">
        <v>2900</v>
      </c>
      <c r="D2848" s="1">
        <v>45170</v>
      </c>
      <c r="E2848">
        <v>10800</v>
      </c>
      <c r="F2848">
        <v>2</v>
      </c>
      <c r="G2848">
        <v>16</v>
      </c>
      <c r="H2848">
        <v>11</v>
      </c>
      <c r="I2848" t="str">
        <f>_xlfn.XLOOKUP(ohrm_timesheet_item[[#This Row],[employee_id]],hs_hr_employee[emp_number],hs_hr_employee[Employee Name],"NF",0,1)</f>
        <v>Neha Chaudhary</v>
      </c>
      <c r="J2848" t="str">
        <f>_xlfn.XLOOKUP(ohrm_timesheet_item[[#This Row],[project_id]],ohrm_project[project_id],ohrm_project[name],"NF",0,1)</f>
        <v>Z210101-TEQMANTRA-ORG</v>
      </c>
      <c r="K2848" t="str">
        <f>_xlfn.XLOOKUP(ohrm_timesheet_item[[#This Row],[activity_id]],ohrm_project_activity[activity_id],ohrm_project_activity[name],"NF",0,1)</f>
        <v>Training</v>
      </c>
      <c r="L2848" s="5">
        <f>ohrm_timesheet_item[[#This Row],[duration]]/60/60</f>
        <v>3</v>
      </c>
    </row>
    <row r="2849" spans="1:12" x14ac:dyDescent="0.3">
      <c r="A2849">
        <v>559</v>
      </c>
      <c r="C2849">
        <v>2901</v>
      </c>
      <c r="D2849" s="1">
        <v>45168</v>
      </c>
      <c r="E2849">
        <v>10800</v>
      </c>
      <c r="F2849">
        <v>2</v>
      </c>
      <c r="G2849">
        <v>16</v>
      </c>
      <c r="H2849">
        <v>11</v>
      </c>
      <c r="I2849" t="str">
        <f>_xlfn.XLOOKUP(ohrm_timesheet_item[[#This Row],[employee_id]],hs_hr_employee[emp_number],hs_hr_employee[Employee Name],"NF",0,1)</f>
        <v>Neha Chaudhary</v>
      </c>
      <c r="J2849" t="str">
        <f>_xlfn.XLOOKUP(ohrm_timesheet_item[[#This Row],[project_id]],ohrm_project[project_id],ohrm_project[name],"NF",0,1)</f>
        <v>Z210101-TEQMANTRA-ORG</v>
      </c>
      <c r="K2849" t="str">
        <f>_xlfn.XLOOKUP(ohrm_timesheet_item[[#This Row],[activity_id]],ohrm_project_activity[activity_id],ohrm_project_activity[name],"NF",0,1)</f>
        <v>Training</v>
      </c>
      <c r="L2849" s="5">
        <f>ohrm_timesheet_item[[#This Row],[duration]]/60/60</f>
        <v>3</v>
      </c>
    </row>
    <row r="2850" spans="1:12" x14ac:dyDescent="0.3">
      <c r="A2850">
        <v>558</v>
      </c>
      <c r="C2850">
        <v>2902</v>
      </c>
      <c r="D2850" s="1">
        <v>45168</v>
      </c>
      <c r="E2850">
        <v>0</v>
      </c>
      <c r="F2850">
        <v>6</v>
      </c>
      <c r="G2850">
        <v>7</v>
      </c>
      <c r="H2850">
        <v>54</v>
      </c>
      <c r="I2850" t="str">
        <f>_xlfn.XLOOKUP(ohrm_timesheet_item[[#This Row],[employee_id]],hs_hr_employee[emp_number],hs_hr_employee[Employee Name],"NF",0,1)</f>
        <v>Shekhar Sharma</v>
      </c>
      <c r="J2850" t="str">
        <f>_xlfn.XLOOKUP(ohrm_timesheet_item[[#This Row],[project_id]],ohrm_project[project_id],ohrm_project[name],"NF",0,1)</f>
        <v>C210701-P2 [AMERICANA-Phase2]</v>
      </c>
      <c r="K2850" t="str">
        <f>_xlfn.XLOOKUP(ohrm_timesheet_item[[#This Row],[activity_id]],ohrm_project_activity[activity_id],ohrm_project_activity[name],"NF",0,1)</f>
        <v>Development</v>
      </c>
      <c r="L2850" s="5">
        <f>ohrm_timesheet_item[[#This Row],[duration]]/60/60</f>
        <v>0</v>
      </c>
    </row>
    <row r="2851" spans="1:12" x14ac:dyDescent="0.3">
      <c r="A2851">
        <v>558</v>
      </c>
      <c r="C2851">
        <v>2903</v>
      </c>
      <c r="D2851" s="1">
        <v>45169</v>
      </c>
      <c r="E2851">
        <v>32400</v>
      </c>
      <c r="F2851">
        <v>6</v>
      </c>
      <c r="G2851">
        <v>7</v>
      </c>
      <c r="H2851">
        <v>54</v>
      </c>
      <c r="I2851" t="str">
        <f>_xlfn.XLOOKUP(ohrm_timesheet_item[[#This Row],[employee_id]],hs_hr_employee[emp_number],hs_hr_employee[Employee Name],"NF",0,1)</f>
        <v>Shekhar Sharma</v>
      </c>
      <c r="J2851" t="str">
        <f>_xlfn.XLOOKUP(ohrm_timesheet_item[[#This Row],[project_id]],ohrm_project[project_id],ohrm_project[name],"NF",0,1)</f>
        <v>C210701-P2 [AMERICANA-Phase2]</v>
      </c>
      <c r="K2851" t="str">
        <f>_xlfn.XLOOKUP(ohrm_timesheet_item[[#This Row],[activity_id]],ohrm_project_activity[activity_id],ohrm_project_activity[name],"NF",0,1)</f>
        <v>Development</v>
      </c>
      <c r="L2851" s="5">
        <f>ohrm_timesheet_item[[#This Row],[duration]]/60/60</f>
        <v>9</v>
      </c>
    </row>
    <row r="2852" spans="1:12" x14ac:dyDescent="0.3">
      <c r="A2852">
        <v>558</v>
      </c>
      <c r="C2852">
        <v>2904</v>
      </c>
      <c r="D2852" s="1">
        <v>45170</v>
      </c>
      <c r="E2852">
        <v>32400</v>
      </c>
      <c r="F2852">
        <v>6</v>
      </c>
      <c r="G2852">
        <v>7</v>
      </c>
      <c r="H2852">
        <v>54</v>
      </c>
      <c r="I2852" t="str">
        <f>_xlfn.XLOOKUP(ohrm_timesheet_item[[#This Row],[employee_id]],hs_hr_employee[emp_number],hs_hr_employee[Employee Name],"NF",0,1)</f>
        <v>Shekhar Sharma</v>
      </c>
      <c r="J2852" t="str">
        <f>_xlfn.XLOOKUP(ohrm_timesheet_item[[#This Row],[project_id]],ohrm_project[project_id],ohrm_project[name],"NF",0,1)</f>
        <v>C210701-P2 [AMERICANA-Phase2]</v>
      </c>
      <c r="K2852" t="str">
        <f>_xlfn.XLOOKUP(ohrm_timesheet_item[[#This Row],[activity_id]],ohrm_project_activity[activity_id],ohrm_project_activity[name],"NF",0,1)</f>
        <v>Development</v>
      </c>
      <c r="L2852" s="5">
        <f>ohrm_timesheet_item[[#This Row],[duration]]/60/60</f>
        <v>9</v>
      </c>
    </row>
    <row r="2853" spans="1:12" x14ac:dyDescent="0.3">
      <c r="A2853">
        <v>571</v>
      </c>
      <c r="C2853">
        <v>2905</v>
      </c>
      <c r="D2853" s="1">
        <v>45173</v>
      </c>
      <c r="E2853">
        <v>32400</v>
      </c>
      <c r="F2853">
        <v>2</v>
      </c>
      <c r="G2853">
        <v>100004</v>
      </c>
      <c r="H2853">
        <v>11</v>
      </c>
      <c r="I2853" t="str">
        <f>_xlfn.XLOOKUP(ohrm_timesheet_item[[#This Row],[employee_id]],hs_hr_employee[emp_number],hs_hr_employee[Employee Name],"NF",0,1)</f>
        <v>Sourav Rathor</v>
      </c>
      <c r="J2853" t="str">
        <f>_xlfn.XLOOKUP(ohrm_timesheet_item[[#This Row],[project_id]],ohrm_project[project_id],ohrm_project[name],"NF",0,1)</f>
        <v>Z210101-TEQMANTRA-ORG</v>
      </c>
      <c r="K2853" t="str">
        <f>_xlfn.XLOOKUP(ohrm_timesheet_item[[#This Row],[activity_id]],ohrm_project_activity[activity_id],ohrm_project_activity[name],"NF",0,1)</f>
        <v>Training</v>
      </c>
      <c r="L2853" s="5">
        <f>ohrm_timesheet_item[[#This Row],[duration]]/60/60</f>
        <v>9</v>
      </c>
    </row>
    <row r="2854" spans="1:12" x14ac:dyDescent="0.3">
      <c r="A2854">
        <v>571</v>
      </c>
      <c r="C2854">
        <v>2906</v>
      </c>
      <c r="D2854" s="1">
        <v>45174</v>
      </c>
      <c r="E2854">
        <v>32400</v>
      </c>
      <c r="F2854">
        <v>2</v>
      </c>
      <c r="G2854">
        <v>100004</v>
      </c>
      <c r="H2854">
        <v>11</v>
      </c>
      <c r="I2854" t="str">
        <f>_xlfn.XLOOKUP(ohrm_timesheet_item[[#This Row],[employee_id]],hs_hr_employee[emp_number],hs_hr_employee[Employee Name],"NF",0,1)</f>
        <v>Sourav Rathor</v>
      </c>
      <c r="J2854" t="str">
        <f>_xlfn.XLOOKUP(ohrm_timesheet_item[[#This Row],[project_id]],ohrm_project[project_id],ohrm_project[name],"NF",0,1)</f>
        <v>Z210101-TEQMANTRA-ORG</v>
      </c>
      <c r="K2854" t="str">
        <f>_xlfn.XLOOKUP(ohrm_timesheet_item[[#This Row],[activity_id]],ohrm_project_activity[activity_id],ohrm_project_activity[name],"NF",0,1)</f>
        <v>Training</v>
      </c>
      <c r="L2854" s="5">
        <f>ohrm_timesheet_item[[#This Row],[duration]]/60/60</f>
        <v>9</v>
      </c>
    </row>
    <row r="2855" spans="1:12" x14ac:dyDescent="0.3">
      <c r="A2855">
        <v>571</v>
      </c>
      <c r="C2855">
        <v>2907</v>
      </c>
      <c r="D2855" s="1">
        <v>45175</v>
      </c>
      <c r="E2855">
        <v>32400</v>
      </c>
      <c r="F2855">
        <v>2</v>
      </c>
      <c r="G2855">
        <v>100004</v>
      </c>
      <c r="H2855">
        <v>11</v>
      </c>
      <c r="I2855" t="str">
        <f>_xlfn.XLOOKUP(ohrm_timesheet_item[[#This Row],[employee_id]],hs_hr_employee[emp_number],hs_hr_employee[Employee Name],"NF",0,1)</f>
        <v>Sourav Rathor</v>
      </c>
      <c r="J2855" t="str">
        <f>_xlfn.XLOOKUP(ohrm_timesheet_item[[#This Row],[project_id]],ohrm_project[project_id],ohrm_project[name],"NF",0,1)</f>
        <v>Z210101-TEQMANTRA-ORG</v>
      </c>
      <c r="K2855" t="str">
        <f>_xlfn.XLOOKUP(ohrm_timesheet_item[[#This Row],[activity_id]],ohrm_project_activity[activity_id],ohrm_project_activity[name],"NF",0,1)</f>
        <v>Training</v>
      </c>
      <c r="L2855" s="5">
        <f>ohrm_timesheet_item[[#This Row],[duration]]/60/60</f>
        <v>9</v>
      </c>
    </row>
    <row r="2856" spans="1:12" x14ac:dyDescent="0.3">
      <c r="A2856">
        <v>571</v>
      </c>
      <c r="C2856">
        <v>2908</v>
      </c>
      <c r="D2856" s="1">
        <v>45176</v>
      </c>
      <c r="E2856">
        <v>32400</v>
      </c>
      <c r="F2856">
        <v>2</v>
      </c>
      <c r="G2856">
        <v>100004</v>
      </c>
      <c r="H2856">
        <v>11</v>
      </c>
      <c r="I2856" t="str">
        <f>_xlfn.XLOOKUP(ohrm_timesheet_item[[#This Row],[employee_id]],hs_hr_employee[emp_number],hs_hr_employee[Employee Name],"NF",0,1)</f>
        <v>Sourav Rathor</v>
      </c>
      <c r="J2856" t="str">
        <f>_xlfn.XLOOKUP(ohrm_timesheet_item[[#This Row],[project_id]],ohrm_project[project_id],ohrm_project[name],"NF",0,1)</f>
        <v>Z210101-TEQMANTRA-ORG</v>
      </c>
      <c r="K2856" t="str">
        <f>_xlfn.XLOOKUP(ohrm_timesheet_item[[#This Row],[activity_id]],ohrm_project_activity[activity_id],ohrm_project_activity[name],"NF",0,1)</f>
        <v>Training</v>
      </c>
      <c r="L2856" s="5">
        <f>ohrm_timesheet_item[[#This Row],[duration]]/60/60</f>
        <v>9</v>
      </c>
    </row>
    <row r="2857" spans="1:12" x14ac:dyDescent="0.3">
      <c r="A2857">
        <v>571</v>
      </c>
      <c r="C2857">
        <v>2909</v>
      </c>
      <c r="D2857" s="1">
        <v>45177</v>
      </c>
      <c r="E2857">
        <v>32400</v>
      </c>
      <c r="F2857">
        <v>2</v>
      </c>
      <c r="G2857">
        <v>100004</v>
      </c>
      <c r="H2857">
        <v>11</v>
      </c>
      <c r="I2857" t="str">
        <f>_xlfn.XLOOKUP(ohrm_timesheet_item[[#This Row],[employee_id]],hs_hr_employee[emp_number],hs_hr_employee[Employee Name],"NF",0,1)</f>
        <v>Sourav Rathor</v>
      </c>
      <c r="J2857" t="str">
        <f>_xlfn.XLOOKUP(ohrm_timesheet_item[[#This Row],[project_id]],ohrm_project[project_id],ohrm_project[name],"NF",0,1)</f>
        <v>Z210101-TEQMANTRA-ORG</v>
      </c>
      <c r="K2857" t="str">
        <f>_xlfn.XLOOKUP(ohrm_timesheet_item[[#This Row],[activity_id]],ohrm_project_activity[activity_id],ohrm_project_activity[name],"NF",0,1)</f>
        <v>Training</v>
      </c>
      <c r="L2857" s="5">
        <f>ohrm_timesheet_item[[#This Row],[duration]]/60/60</f>
        <v>9</v>
      </c>
    </row>
    <row r="2858" spans="1:12" x14ac:dyDescent="0.3">
      <c r="A2858">
        <v>562</v>
      </c>
      <c r="C2858">
        <v>2910</v>
      </c>
      <c r="D2858" s="1">
        <v>45169</v>
      </c>
      <c r="E2858">
        <v>10800</v>
      </c>
      <c r="F2858">
        <v>2</v>
      </c>
      <c r="G2858">
        <v>100005</v>
      </c>
      <c r="H2858">
        <v>8</v>
      </c>
      <c r="I2858" t="str">
        <f>_xlfn.XLOOKUP(ohrm_timesheet_item[[#This Row],[employee_id]],hs_hr_employee[emp_number],hs_hr_employee[Employee Name],"NF",0,1)</f>
        <v>x_Ritesh Narayan Singh</v>
      </c>
      <c r="J2858" t="str">
        <f>_xlfn.XLOOKUP(ohrm_timesheet_item[[#This Row],[project_id]],ohrm_project[project_id],ohrm_project[name],"NF",0,1)</f>
        <v>Z210101-TEQMANTRA-ORG</v>
      </c>
      <c r="K2858" t="str">
        <f>_xlfn.XLOOKUP(ohrm_timesheet_item[[#This Row],[activity_id]],ohrm_project_activity[activity_id],ohrm_project_activity[name],"NF",0,1)</f>
        <v>Customer Engagement</v>
      </c>
      <c r="L2858" s="5">
        <f>ohrm_timesheet_item[[#This Row],[duration]]/60/60</f>
        <v>3</v>
      </c>
    </row>
    <row r="2859" spans="1:12" x14ac:dyDescent="0.3">
      <c r="A2859">
        <v>562</v>
      </c>
      <c r="C2859">
        <v>2911</v>
      </c>
      <c r="D2859" s="1">
        <v>45170</v>
      </c>
      <c r="E2859">
        <v>10800</v>
      </c>
      <c r="F2859">
        <v>2</v>
      </c>
      <c r="G2859">
        <v>100005</v>
      </c>
      <c r="H2859">
        <v>8</v>
      </c>
      <c r="I2859" t="str">
        <f>_xlfn.XLOOKUP(ohrm_timesheet_item[[#This Row],[employee_id]],hs_hr_employee[emp_number],hs_hr_employee[Employee Name],"NF",0,1)</f>
        <v>x_Ritesh Narayan Singh</v>
      </c>
      <c r="J2859" t="str">
        <f>_xlfn.XLOOKUP(ohrm_timesheet_item[[#This Row],[project_id]],ohrm_project[project_id],ohrm_project[name],"NF",0,1)</f>
        <v>Z210101-TEQMANTRA-ORG</v>
      </c>
      <c r="K2859" t="str">
        <f>_xlfn.XLOOKUP(ohrm_timesheet_item[[#This Row],[activity_id]],ohrm_project_activity[activity_id],ohrm_project_activity[name],"NF",0,1)</f>
        <v>Customer Engagement</v>
      </c>
      <c r="L2859" s="5">
        <f>ohrm_timesheet_item[[#This Row],[duration]]/60/60</f>
        <v>3</v>
      </c>
    </row>
    <row r="2860" spans="1:12" x14ac:dyDescent="0.3">
      <c r="A2860">
        <v>562</v>
      </c>
      <c r="C2860">
        <v>2912</v>
      </c>
      <c r="D2860" s="1">
        <v>45168</v>
      </c>
      <c r="E2860">
        <v>7200</v>
      </c>
      <c r="F2860">
        <v>2</v>
      </c>
      <c r="G2860">
        <v>100005</v>
      </c>
      <c r="H2860">
        <v>7</v>
      </c>
      <c r="I2860" t="str">
        <f>_xlfn.XLOOKUP(ohrm_timesheet_item[[#This Row],[employee_id]],hs_hr_employee[emp_number],hs_hr_employee[Employee Name],"NF",0,1)</f>
        <v>x_Ritesh Narayan Singh</v>
      </c>
      <c r="J2860" t="str">
        <f>_xlfn.XLOOKUP(ohrm_timesheet_item[[#This Row],[project_id]],ohrm_project[project_id],ohrm_project[name],"NF",0,1)</f>
        <v>Z210101-TEQMANTRA-ORG</v>
      </c>
      <c r="K2860" t="str">
        <f>_xlfn.XLOOKUP(ohrm_timesheet_item[[#This Row],[activity_id]],ohrm_project_activity[activity_id],ohrm_project_activity[name],"NF",0,1)</f>
        <v>Internal Meeting</v>
      </c>
      <c r="L2860" s="5">
        <f>ohrm_timesheet_item[[#This Row],[duration]]/60/60</f>
        <v>2</v>
      </c>
    </row>
    <row r="2861" spans="1:12" x14ac:dyDescent="0.3">
      <c r="A2861">
        <v>562</v>
      </c>
      <c r="C2861">
        <v>2913</v>
      </c>
      <c r="D2861" s="1">
        <v>45169</v>
      </c>
      <c r="E2861">
        <v>7200</v>
      </c>
      <c r="F2861">
        <v>2</v>
      </c>
      <c r="G2861">
        <v>100005</v>
      </c>
      <c r="H2861">
        <v>7</v>
      </c>
      <c r="I2861" t="str">
        <f>_xlfn.XLOOKUP(ohrm_timesheet_item[[#This Row],[employee_id]],hs_hr_employee[emp_number],hs_hr_employee[Employee Name],"NF",0,1)</f>
        <v>x_Ritesh Narayan Singh</v>
      </c>
      <c r="J2861" t="str">
        <f>_xlfn.XLOOKUP(ohrm_timesheet_item[[#This Row],[project_id]],ohrm_project[project_id],ohrm_project[name],"NF",0,1)</f>
        <v>Z210101-TEQMANTRA-ORG</v>
      </c>
      <c r="K2861" t="str">
        <f>_xlfn.XLOOKUP(ohrm_timesheet_item[[#This Row],[activity_id]],ohrm_project_activity[activity_id],ohrm_project_activity[name],"NF",0,1)</f>
        <v>Internal Meeting</v>
      </c>
      <c r="L2861" s="5">
        <f>ohrm_timesheet_item[[#This Row],[duration]]/60/60</f>
        <v>2</v>
      </c>
    </row>
    <row r="2862" spans="1:12" x14ac:dyDescent="0.3">
      <c r="A2862">
        <v>562</v>
      </c>
      <c r="C2862">
        <v>2914</v>
      </c>
      <c r="D2862" s="1">
        <v>45170</v>
      </c>
      <c r="E2862">
        <v>7200</v>
      </c>
      <c r="F2862">
        <v>2</v>
      </c>
      <c r="G2862">
        <v>100005</v>
      </c>
      <c r="H2862">
        <v>7</v>
      </c>
      <c r="I2862" t="str">
        <f>_xlfn.XLOOKUP(ohrm_timesheet_item[[#This Row],[employee_id]],hs_hr_employee[emp_number],hs_hr_employee[Employee Name],"NF",0,1)</f>
        <v>x_Ritesh Narayan Singh</v>
      </c>
      <c r="J2862" t="str">
        <f>_xlfn.XLOOKUP(ohrm_timesheet_item[[#This Row],[project_id]],ohrm_project[project_id],ohrm_project[name],"NF",0,1)</f>
        <v>Z210101-TEQMANTRA-ORG</v>
      </c>
      <c r="K2862" t="str">
        <f>_xlfn.XLOOKUP(ohrm_timesheet_item[[#This Row],[activity_id]],ohrm_project_activity[activity_id],ohrm_project_activity[name],"NF",0,1)</f>
        <v>Internal Meeting</v>
      </c>
      <c r="L2862" s="5">
        <f>ohrm_timesheet_item[[#This Row],[duration]]/60/60</f>
        <v>2</v>
      </c>
    </row>
    <row r="2863" spans="1:12" x14ac:dyDescent="0.3">
      <c r="A2863">
        <v>562</v>
      </c>
      <c r="C2863">
        <v>2915</v>
      </c>
      <c r="D2863" s="1">
        <v>45168</v>
      </c>
      <c r="E2863">
        <v>9000</v>
      </c>
      <c r="F2863">
        <v>2</v>
      </c>
      <c r="G2863">
        <v>100005</v>
      </c>
      <c r="H2863">
        <v>9</v>
      </c>
      <c r="I2863" t="str">
        <f>_xlfn.XLOOKUP(ohrm_timesheet_item[[#This Row],[employee_id]],hs_hr_employee[emp_number],hs_hr_employee[Employee Name],"NF",0,1)</f>
        <v>x_Ritesh Narayan Singh</v>
      </c>
      <c r="J2863" t="str">
        <f>_xlfn.XLOOKUP(ohrm_timesheet_item[[#This Row],[project_id]],ohrm_project[project_id],ohrm_project[name],"NF",0,1)</f>
        <v>Z210101-TEQMANTRA-ORG</v>
      </c>
      <c r="K2863" t="str">
        <f>_xlfn.XLOOKUP(ohrm_timesheet_item[[#This Row],[activity_id]],ohrm_project_activity[activity_id],ohrm_project_activity[name],"NF",0,1)</f>
        <v>Continuous Improvement</v>
      </c>
      <c r="L2863" s="5">
        <f>ohrm_timesheet_item[[#This Row],[duration]]/60/60</f>
        <v>2.5</v>
      </c>
    </row>
    <row r="2864" spans="1:12" x14ac:dyDescent="0.3">
      <c r="A2864">
        <v>562</v>
      </c>
      <c r="C2864">
        <v>2916</v>
      </c>
      <c r="D2864" s="1">
        <v>45169</v>
      </c>
      <c r="E2864">
        <v>9000</v>
      </c>
      <c r="F2864">
        <v>2</v>
      </c>
      <c r="G2864">
        <v>100005</v>
      </c>
      <c r="H2864">
        <v>9</v>
      </c>
      <c r="I2864" t="str">
        <f>_xlfn.XLOOKUP(ohrm_timesheet_item[[#This Row],[employee_id]],hs_hr_employee[emp_number],hs_hr_employee[Employee Name],"NF",0,1)</f>
        <v>x_Ritesh Narayan Singh</v>
      </c>
      <c r="J2864" t="str">
        <f>_xlfn.XLOOKUP(ohrm_timesheet_item[[#This Row],[project_id]],ohrm_project[project_id],ohrm_project[name],"NF",0,1)</f>
        <v>Z210101-TEQMANTRA-ORG</v>
      </c>
      <c r="K2864" t="str">
        <f>_xlfn.XLOOKUP(ohrm_timesheet_item[[#This Row],[activity_id]],ohrm_project_activity[activity_id],ohrm_project_activity[name],"NF",0,1)</f>
        <v>Continuous Improvement</v>
      </c>
      <c r="L2864" s="5">
        <f>ohrm_timesheet_item[[#This Row],[duration]]/60/60</f>
        <v>2.5</v>
      </c>
    </row>
    <row r="2865" spans="1:12" x14ac:dyDescent="0.3">
      <c r="A2865">
        <v>562</v>
      </c>
      <c r="C2865">
        <v>2917</v>
      </c>
      <c r="D2865" s="1">
        <v>45170</v>
      </c>
      <c r="E2865">
        <v>9000</v>
      </c>
      <c r="F2865">
        <v>2</v>
      </c>
      <c r="G2865">
        <v>100005</v>
      </c>
      <c r="H2865">
        <v>9</v>
      </c>
      <c r="I2865" t="str">
        <f>_xlfn.XLOOKUP(ohrm_timesheet_item[[#This Row],[employee_id]],hs_hr_employee[emp_number],hs_hr_employee[Employee Name],"NF",0,1)</f>
        <v>x_Ritesh Narayan Singh</v>
      </c>
      <c r="J2865" t="str">
        <f>_xlfn.XLOOKUP(ohrm_timesheet_item[[#This Row],[project_id]],ohrm_project[project_id],ohrm_project[name],"NF",0,1)</f>
        <v>Z210101-TEQMANTRA-ORG</v>
      </c>
      <c r="K2865" t="str">
        <f>_xlfn.XLOOKUP(ohrm_timesheet_item[[#This Row],[activity_id]],ohrm_project_activity[activity_id],ohrm_project_activity[name],"NF",0,1)</f>
        <v>Continuous Improvement</v>
      </c>
      <c r="L2865" s="5">
        <f>ohrm_timesheet_item[[#This Row],[duration]]/60/60</f>
        <v>2.5</v>
      </c>
    </row>
    <row r="2866" spans="1:12" x14ac:dyDescent="0.3">
      <c r="A2866">
        <v>562</v>
      </c>
      <c r="C2866">
        <v>2918</v>
      </c>
      <c r="D2866" s="1">
        <v>45168</v>
      </c>
      <c r="E2866">
        <v>5400</v>
      </c>
      <c r="F2866">
        <v>2</v>
      </c>
      <c r="G2866">
        <v>100005</v>
      </c>
      <c r="H2866">
        <v>13</v>
      </c>
      <c r="I2866" t="str">
        <f>_xlfn.XLOOKUP(ohrm_timesheet_item[[#This Row],[employee_id]],hs_hr_employee[emp_number],hs_hr_employee[Employee Name],"NF",0,1)</f>
        <v>x_Ritesh Narayan Singh</v>
      </c>
      <c r="J2866" t="str">
        <f>_xlfn.XLOOKUP(ohrm_timesheet_item[[#This Row],[project_id]],ohrm_project[project_id],ohrm_project[name],"NF",0,1)</f>
        <v>Z210101-TEQMANTRA-ORG</v>
      </c>
      <c r="K2866" t="str">
        <f>_xlfn.XLOOKUP(ohrm_timesheet_item[[#This Row],[activity_id]],ohrm_project_activity[activity_id],ohrm_project_activity[name],"NF",0,1)</f>
        <v>Coaching/Mentoring</v>
      </c>
      <c r="L2866" s="5">
        <f>ohrm_timesheet_item[[#This Row],[duration]]/60/60</f>
        <v>1.5</v>
      </c>
    </row>
    <row r="2867" spans="1:12" x14ac:dyDescent="0.3">
      <c r="A2867">
        <v>562</v>
      </c>
      <c r="C2867">
        <v>2919</v>
      </c>
      <c r="D2867" s="1">
        <v>45169</v>
      </c>
      <c r="E2867">
        <v>5400</v>
      </c>
      <c r="F2867">
        <v>2</v>
      </c>
      <c r="G2867">
        <v>100005</v>
      </c>
      <c r="H2867">
        <v>13</v>
      </c>
      <c r="I2867" t="str">
        <f>_xlfn.XLOOKUP(ohrm_timesheet_item[[#This Row],[employee_id]],hs_hr_employee[emp_number],hs_hr_employee[Employee Name],"NF",0,1)</f>
        <v>x_Ritesh Narayan Singh</v>
      </c>
      <c r="J2867" t="str">
        <f>_xlfn.XLOOKUP(ohrm_timesheet_item[[#This Row],[project_id]],ohrm_project[project_id],ohrm_project[name],"NF",0,1)</f>
        <v>Z210101-TEQMANTRA-ORG</v>
      </c>
      <c r="K2867" t="str">
        <f>_xlfn.XLOOKUP(ohrm_timesheet_item[[#This Row],[activity_id]],ohrm_project_activity[activity_id],ohrm_project_activity[name],"NF",0,1)</f>
        <v>Coaching/Mentoring</v>
      </c>
      <c r="L2867" s="5">
        <f>ohrm_timesheet_item[[#This Row],[duration]]/60/60</f>
        <v>1.5</v>
      </c>
    </row>
    <row r="2868" spans="1:12" x14ac:dyDescent="0.3">
      <c r="A2868">
        <v>562</v>
      </c>
      <c r="C2868">
        <v>2920</v>
      </c>
      <c r="D2868" s="1">
        <v>45170</v>
      </c>
      <c r="E2868">
        <v>5400</v>
      </c>
      <c r="F2868">
        <v>2</v>
      </c>
      <c r="G2868">
        <v>100005</v>
      </c>
      <c r="H2868">
        <v>13</v>
      </c>
      <c r="I2868" t="str">
        <f>_xlfn.XLOOKUP(ohrm_timesheet_item[[#This Row],[employee_id]],hs_hr_employee[emp_number],hs_hr_employee[Employee Name],"NF",0,1)</f>
        <v>x_Ritesh Narayan Singh</v>
      </c>
      <c r="J2868" t="str">
        <f>_xlfn.XLOOKUP(ohrm_timesheet_item[[#This Row],[project_id]],ohrm_project[project_id],ohrm_project[name],"NF",0,1)</f>
        <v>Z210101-TEQMANTRA-ORG</v>
      </c>
      <c r="K2868" t="str">
        <f>_xlfn.XLOOKUP(ohrm_timesheet_item[[#This Row],[activity_id]],ohrm_project_activity[activity_id],ohrm_project_activity[name],"NF",0,1)</f>
        <v>Coaching/Mentoring</v>
      </c>
      <c r="L2868" s="5">
        <f>ohrm_timesheet_item[[#This Row],[duration]]/60/60</f>
        <v>1.5</v>
      </c>
    </row>
    <row r="2869" spans="1:12" x14ac:dyDescent="0.3">
      <c r="A2869">
        <v>574</v>
      </c>
      <c r="C2869">
        <v>2921</v>
      </c>
      <c r="D2869" s="1">
        <v>45180</v>
      </c>
      <c r="E2869">
        <v>32400</v>
      </c>
      <c r="F2869">
        <v>2</v>
      </c>
      <c r="G2869">
        <v>100004</v>
      </c>
      <c r="H2869">
        <v>11</v>
      </c>
      <c r="I2869" t="str">
        <f>_xlfn.XLOOKUP(ohrm_timesheet_item[[#This Row],[employee_id]],hs_hr_employee[emp_number],hs_hr_employee[Employee Name],"NF",0,1)</f>
        <v>Sourav Rathor</v>
      </c>
      <c r="J2869" t="str">
        <f>_xlfn.XLOOKUP(ohrm_timesheet_item[[#This Row],[project_id]],ohrm_project[project_id],ohrm_project[name],"NF",0,1)</f>
        <v>Z210101-TEQMANTRA-ORG</v>
      </c>
      <c r="K2869" t="str">
        <f>_xlfn.XLOOKUP(ohrm_timesheet_item[[#This Row],[activity_id]],ohrm_project_activity[activity_id],ohrm_project_activity[name],"NF",0,1)</f>
        <v>Training</v>
      </c>
      <c r="L2869" s="5">
        <f>ohrm_timesheet_item[[#This Row],[duration]]/60/60</f>
        <v>9</v>
      </c>
    </row>
    <row r="2870" spans="1:12" x14ac:dyDescent="0.3">
      <c r="A2870">
        <v>574</v>
      </c>
      <c r="C2870">
        <v>2922</v>
      </c>
      <c r="D2870" s="1">
        <v>45181</v>
      </c>
      <c r="E2870">
        <v>32400</v>
      </c>
      <c r="F2870">
        <v>2</v>
      </c>
      <c r="G2870">
        <v>100004</v>
      </c>
      <c r="H2870">
        <v>11</v>
      </c>
      <c r="I2870" t="str">
        <f>_xlfn.XLOOKUP(ohrm_timesheet_item[[#This Row],[employee_id]],hs_hr_employee[emp_number],hs_hr_employee[Employee Name],"NF",0,1)</f>
        <v>Sourav Rathor</v>
      </c>
      <c r="J2870" t="str">
        <f>_xlfn.XLOOKUP(ohrm_timesheet_item[[#This Row],[project_id]],ohrm_project[project_id],ohrm_project[name],"NF",0,1)</f>
        <v>Z210101-TEQMANTRA-ORG</v>
      </c>
      <c r="K2870" t="str">
        <f>_xlfn.XLOOKUP(ohrm_timesheet_item[[#This Row],[activity_id]],ohrm_project_activity[activity_id],ohrm_project_activity[name],"NF",0,1)</f>
        <v>Training</v>
      </c>
      <c r="L2870" s="5">
        <f>ohrm_timesheet_item[[#This Row],[duration]]/60/60</f>
        <v>9</v>
      </c>
    </row>
    <row r="2871" spans="1:12" x14ac:dyDescent="0.3">
      <c r="A2871">
        <v>574</v>
      </c>
      <c r="C2871">
        <v>2923</v>
      </c>
      <c r="D2871" s="1">
        <v>45182</v>
      </c>
      <c r="E2871">
        <v>32400</v>
      </c>
      <c r="F2871">
        <v>2</v>
      </c>
      <c r="G2871">
        <v>100004</v>
      </c>
      <c r="H2871">
        <v>11</v>
      </c>
      <c r="I2871" t="str">
        <f>_xlfn.XLOOKUP(ohrm_timesheet_item[[#This Row],[employee_id]],hs_hr_employee[emp_number],hs_hr_employee[Employee Name],"NF",0,1)</f>
        <v>Sourav Rathor</v>
      </c>
      <c r="J2871" t="str">
        <f>_xlfn.XLOOKUP(ohrm_timesheet_item[[#This Row],[project_id]],ohrm_project[project_id],ohrm_project[name],"NF",0,1)</f>
        <v>Z210101-TEQMANTRA-ORG</v>
      </c>
      <c r="K2871" t="str">
        <f>_xlfn.XLOOKUP(ohrm_timesheet_item[[#This Row],[activity_id]],ohrm_project_activity[activity_id],ohrm_project_activity[name],"NF",0,1)</f>
        <v>Training</v>
      </c>
      <c r="L2871" s="5">
        <f>ohrm_timesheet_item[[#This Row],[duration]]/60/60</f>
        <v>9</v>
      </c>
    </row>
    <row r="2872" spans="1:12" x14ac:dyDescent="0.3">
      <c r="A2872">
        <v>576</v>
      </c>
      <c r="C2872">
        <v>2924</v>
      </c>
      <c r="D2872" s="1">
        <v>45173</v>
      </c>
      <c r="E2872">
        <v>32400</v>
      </c>
      <c r="F2872">
        <v>2</v>
      </c>
      <c r="G2872">
        <v>100003</v>
      </c>
      <c r="H2872">
        <v>11</v>
      </c>
      <c r="I2872" t="str">
        <f>_xlfn.XLOOKUP(ohrm_timesheet_item[[#This Row],[employee_id]],hs_hr_employee[emp_number],hs_hr_employee[Employee Name],"NF",0,1)</f>
        <v>x_Adnaan Ahmed</v>
      </c>
      <c r="J2872" t="str">
        <f>_xlfn.XLOOKUP(ohrm_timesheet_item[[#This Row],[project_id]],ohrm_project[project_id],ohrm_project[name],"NF",0,1)</f>
        <v>Z210101-TEQMANTRA-ORG</v>
      </c>
      <c r="K2872" t="str">
        <f>_xlfn.XLOOKUP(ohrm_timesheet_item[[#This Row],[activity_id]],ohrm_project_activity[activity_id],ohrm_project_activity[name],"NF",0,1)</f>
        <v>Training</v>
      </c>
      <c r="L2872" s="5">
        <f>ohrm_timesheet_item[[#This Row],[duration]]/60/60</f>
        <v>9</v>
      </c>
    </row>
    <row r="2873" spans="1:12" x14ac:dyDescent="0.3">
      <c r="A2873">
        <v>576</v>
      </c>
      <c r="C2873">
        <v>2925</v>
      </c>
      <c r="D2873" s="1">
        <v>45174</v>
      </c>
      <c r="E2873">
        <v>32400</v>
      </c>
      <c r="F2873">
        <v>2</v>
      </c>
      <c r="G2873">
        <v>100003</v>
      </c>
      <c r="H2873">
        <v>11</v>
      </c>
      <c r="I2873" t="str">
        <f>_xlfn.XLOOKUP(ohrm_timesheet_item[[#This Row],[employee_id]],hs_hr_employee[emp_number],hs_hr_employee[Employee Name],"NF",0,1)</f>
        <v>x_Adnaan Ahmed</v>
      </c>
      <c r="J2873" t="str">
        <f>_xlfn.XLOOKUP(ohrm_timesheet_item[[#This Row],[project_id]],ohrm_project[project_id],ohrm_project[name],"NF",0,1)</f>
        <v>Z210101-TEQMANTRA-ORG</v>
      </c>
      <c r="K2873" t="str">
        <f>_xlfn.XLOOKUP(ohrm_timesheet_item[[#This Row],[activity_id]],ohrm_project_activity[activity_id],ohrm_project_activity[name],"NF",0,1)</f>
        <v>Training</v>
      </c>
      <c r="L2873" s="5">
        <f>ohrm_timesheet_item[[#This Row],[duration]]/60/60</f>
        <v>9</v>
      </c>
    </row>
    <row r="2874" spans="1:12" x14ac:dyDescent="0.3">
      <c r="A2874">
        <v>576</v>
      </c>
      <c r="C2874">
        <v>2926</v>
      </c>
      <c r="D2874" s="1">
        <v>45175</v>
      </c>
      <c r="E2874">
        <v>32400</v>
      </c>
      <c r="F2874">
        <v>2</v>
      </c>
      <c r="G2874">
        <v>100003</v>
      </c>
      <c r="H2874">
        <v>11</v>
      </c>
      <c r="I2874" t="str">
        <f>_xlfn.XLOOKUP(ohrm_timesheet_item[[#This Row],[employee_id]],hs_hr_employee[emp_number],hs_hr_employee[Employee Name],"NF",0,1)</f>
        <v>x_Adnaan Ahmed</v>
      </c>
      <c r="J2874" t="str">
        <f>_xlfn.XLOOKUP(ohrm_timesheet_item[[#This Row],[project_id]],ohrm_project[project_id],ohrm_project[name],"NF",0,1)</f>
        <v>Z210101-TEQMANTRA-ORG</v>
      </c>
      <c r="K2874" t="str">
        <f>_xlfn.XLOOKUP(ohrm_timesheet_item[[#This Row],[activity_id]],ohrm_project_activity[activity_id],ohrm_project_activity[name],"NF",0,1)</f>
        <v>Training</v>
      </c>
      <c r="L2874" s="5">
        <f>ohrm_timesheet_item[[#This Row],[duration]]/60/60</f>
        <v>9</v>
      </c>
    </row>
    <row r="2875" spans="1:12" x14ac:dyDescent="0.3">
      <c r="A2875">
        <v>576</v>
      </c>
      <c r="C2875">
        <v>2927</v>
      </c>
      <c r="D2875" s="1">
        <v>45176</v>
      </c>
      <c r="E2875">
        <v>32400</v>
      </c>
      <c r="F2875">
        <v>2</v>
      </c>
      <c r="G2875">
        <v>100003</v>
      </c>
      <c r="H2875">
        <v>11</v>
      </c>
      <c r="I2875" t="str">
        <f>_xlfn.XLOOKUP(ohrm_timesheet_item[[#This Row],[employee_id]],hs_hr_employee[emp_number],hs_hr_employee[Employee Name],"NF",0,1)</f>
        <v>x_Adnaan Ahmed</v>
      </c>
      <c r="J2875" t="str">
        <f>_xlfn.XLOOKUP(ohrm_timesheet_item[[#This Row],[project_id]],ohrm_project[project_id],ohrm_project[name],"NF",0,1)</f>
        <v>Z210101-TEQMANTRA-ORG</v>
      </c>
      <c r="K2875" t="str">
        <f>_xlfn.XLOOKUP(ohrm_timesheet_item[[#This Row],[activity_id]],ohrm_project_activity[activity_id],ohrm_project_activity[name],"NF",0,1)</f>
        <v>Training</v>
      </c>
      <c r="L2875" s="5">
        <f>ohrm_timesheet_item[[#This Row],[duration]]/60/60</f>
        <v>9</v>
      </c>
    </row>
    <row r="2876" spans="1:12" x14ac:dyDescent="0.3">
      <c r="A2876">
        <v>576</v>
      </c>
      <c r="C2876">
        <v>2928</v>
      </c>
      <c r="D2876" s="1">
        <v>45177</v>
      </c>
      <c r="E2876">
        <v>32400</v>
      </c>
      <c r="F2876">
        <v>2</v>
      </c>
      <c r="G2876">
        <v>100003</v>
      </c>
      <c r="H2876">
        <v>11</v>
      </c>
      <c r="I2876" t="str">
        <f>_xlfn.XLOOKUP(ohrm_timesheet_item[[#This Row],[employee_id]],hs_hr_employee[emp_number],hs_hr_employee[Employee Name],"NF",0,1)</f>
        <v>x_Adnaan Ahmed</v>
      </c>
      <c r="J2876" t="str">
        <f>_xlfn.XLOOKUP(ohrm_timesheet_item[[#This Row],[project_id]],ohrm_project[project_id],ohrm_project[name],"NF",0,1)</f>
        <v>Z210101-TEQMANTRA-ORG</v>
      </c>
      <c r="K2876" t="str">
        <f>_xlfn.XLOOKUP(ohrm_timesheet_item[[#This Row],[activity_id]],ohrm_project_activity[activity_id],ohrm_project_activity[name],"NF",0,1)</f>
        <v>Training</v>
      </c>
      <c r="L2876" s="5">
        <f>ohrm_timesheet_item[[#This Row],[duration]]/60/60</f>
        <v>9</v>
      </c>
    </row>
    <row r="2877" spans="1:12" x14ac:dyDescent="0.3">
      <c r="A2877">
        <v>575</v>
      </c>
      <c r="C2877">
        <v>2929</v>
      </c>
      <c r="D2877" s="1">
        <v>45180</v>
      </c>
      <c r="E2877">
        <v>32400</v>
      </c>
      <c r="F2877">
        <v>2</v>
      </c>
      <c r="G2877">
        <v>100003</v>
      </c>
      <c r="H2877">
        <v>11</v>
      </c>
      <c r="I2877" t="str">
        <f>_xlfn.XLOOKUP(ohrm_timesheet_item[[#This Row],[employee_id]],hs_hr_employee[emp_number],hs_hr_employee[Employee Name],"NF",0,1)</f>
        <v>x_Adnaan Ahmed</v>
      </c>
      <c r="J2877" t="str">
        <f>_xlfn.XLOOKUP(ohrm_timesheet_item[[#This Row],[project_id]],ohrm_project[project_id],ohrm_project[name],"NF",0,1)</f>
        <v>Z210101-TEQMANTRA-ORG</v>
      </c>
      <c r="K2877" t="str">
        <f>_xlfn.XLOOKUP(ohrm_timesheet_item[[#This Row],[activity_id]],ohrm_project_activity[activity_id],ohrm_project_activity[name],"NF",0,1)</f>
        <v>Training</v>
      </c>
      <c r="L2877" s="5">
        <f>ohrm_timesheet_item[[#This Row],[duration]]/60/60</f>
        <v>9</v>
      </c>
    </row>
    <row r="2878" spans="1:12" x14ac:dyDescent="0.3">
      <c r="A2878">
        <v>575</v>
      </c>
      <c r="C2878">
        <v>2930</v>
      </c>
      <c r="D2878" s="1">
        <v>45181</v>
      </c>
      <c r="E2878">
        <v>32400</v>
      </c>
      <c r="F2878">
        <v>2</v>
      </c>
      <c r="G2878">
        <v>100003</v>
      </c>
      <c r="H2878">
        <v>11</v>
      </c>
      <c r="I2878" t="str">
        <f>_xlfn.XLOOKUP(ohrm_timesheet_item[[#This Row],[employee_id]],hs_hr_employee[emp_number],hs_hr_employee[Employee Name],"NF",0,1)</f>
        <v>x_Adnaan Ahmed</v>
      </c>
      <c r="J2878" t="str">
        <f>_xlfn.XLOOKUP(ohrm_timesheet_item[[#This Row],[project_id]],ohrm_project[project_id],ohrm_project[name],"NF",0,1)</f>
        <v>Z210101-TEQMANTRA-ORG</v>
      </c>
      <c r="K2878" t="str">
        <f>_xlfn.XLOOKUP(ohrm_timesheet_item[[#This Row],[activity_id]],ohrm_project_activity[activity_id],ohrm_project_activity[name],"NF",0,1)</f>
        <v>Training</v>
      </c>
      <c r="L2878" s="5">
        <f>ohrm_timesheet_item[[#This Row],[duration]]/60/60</f>
        <v>9</v>
      </c>
    </row>
    <row r="2879" spans="1:12" x14ac:dyDescent="0.3">
      <c r="A2879">
        <v>575</v>
      </c>
      <c r="C2879">
        <v>2931</v>
      </c>
      <c r="D2879" s="1">
        <v>45182</v>
      </c>
      <c r="E2879">
        <v>32400</v>
      </c>
      <c r="F2879">
        <v>2</v>
      </c>
      <c r="G2879">
        <v>100003</v>
      </c>
      <c r="H2879">
        <v>11</v>
      </c>
      <c r="I2879" t="str">
        <f>_xlfn.XLOOKUP(ohrm_timesheet_item[[#This Row],[employee_id]],hs_hr_employee[emp_number],hs_hr_employee[Employee Name],"NF",0,1)</f>
        <v>x_Adnaan Ahmed</v>
      </c>
      <c r="J2879" t="str">
        <f>_xlfn.XLOOKUP(ohrm_timesheet_item[[#This Row],[project_id]],ohrm_project[project_id],ohrm_project[name],"NF",0,1)</f>
        <v>Z210101-TEQMANTRA-ORG</v>
      </c>
      <c r="K2879" t="str">
        <f>_xlfn.XLOOKUP(ohrm_timesheet_item[[#This Row],[activity_id]],ohrm_project_activity[activity_id],ohrm_project_activity[name],"NF",0,1)</f>
        <v>Training</v>
      </c>
      <c r="L2879" s="5">
        <f>ohrm_timesheet_item[[#This Row],[duration]]/60/60</f>
        <v>9</v>
      </c>
    </row>
    <row r="2880" spans="1:12" x14ac:dyDescent="0.3">
      <c r="A2880">
        <v>575</v>
      </c>
      <c r="C2880">
        <v>2932</v>
      </c>
      <c r="D2880" s="1">
        <v>45183</v>
      </c>
      <c r="E2880">
        <v>32400</v>
      </c>
      <c r="F2880">
        <v>2</v>
      </c>
      <c r="G2880">
        <v>100003</v>
      </c>
      <c r="H2880">
        <v>11</v>
      </c>
      <c r="I2880" t="str">
        <f>_xlfn.XLOOKUP(ohrm_timesheet_item[[#This Row],[employee_id]],hs_hr_employee[emp_number],hs_hr_employee[Employee Name],"NF",0,1)</f>
        <v>x_Adnaan Ahmed</v>
      </c>
      <c r="J2880" t="str">
        <f>_xlfn.XLOOKUP(ohrm_timesheet_item[[#This Row],[project_id]],ohrm_project[project_id],ohrm_project[name],"NF",0,1)</f>
        <v>Z210101-TEQMANTRA-ORG</v>
      </c>
      <c r="K2880" t="str">
        <f>_xlfn.XLOOKUP(ohrm_timesheet_item[[#This Row],[activity_id]],ohrm_project_activity[activity_id],ohrm_project_activity[name],"NF",0,1)</f>
        <v>Training</v>
      </c>
      <c r="L2880" s="5">
        <f>ohrm_timesheet_item[[#This Row],[duration]]/60/60</f>
        <v>9</v>
      </c>
    </row>
    <row r="2881" spans="1:12" x14ac:dyDescent="0.3">
      <c r="A2881">
        <v>575</v>
      </c>
      <c r="C2881">
        <v>2933</v>
      </c>
      <c r="D2881" s="1">
        <v>45184</v>
      </c>
      <c r="E2881">
        <v>32400</v>
      </c>
      <c r="F2881">
        <v>2</v>
      </c>
      <c r="G2881">
        <v>100003</v>
      </c>
      <c r="H2881">
        <v>11</v>
      </c>
      <c r="I2881" t="str">
        <f>_xlfn.XLOOKUP(ohrm_timesheet_item[[#This Row],[employee_id]],hs_hr_employee[emp_number],hs_hr_employee[Employee Name],"NF",0,1)</f>
        <v>x_Adnaan Ahmed</v>
      </c>
      <c r="J2881" t="str">
        <f>_xlfn.XLOOKUP(ohrm_timesheet_item[[#This Row],[project_id]],ohrm_project[project_id],ohrm_project[name],"NF",0,1)</f>
        <v>Z210101-TEQMANTRA-ORG</v>
      </c>
      <c r="K2881" t="str">
        <f>_xlfn.XLOOKUP(ohrm_timesheet_item[[#This Row],[activity_id]],ohrm_project_activity[activity_id],ohrm_project_activity[name],"NF",0,1)</f>
        <v>Training</v>
      </c>
      <c r="L2881" s="5">
        <f>ohrm_timesheet_item[[#This Row],[duration]]/60/60</f>
        <v>9</v>
      </c>
    </row>
    <row r="2882" spans="1:12" x14ac:dyDescent="0.3">
      <c r="A2882">
        <v>566</v>
      </c>
      <c r="C2882">
        <v>2934</v>
      </c>
      <c r="D2882" s="1">
        <v>45173</v>
      </c>
      <c r="E2882">
        <v>32400</v>
      </c>
      <c r="F2882">
        <v>2</v>
      </c>
      <c r="G2882">
        <v>16</v>
      </c>
      <c r="H2882">
        <v>13</v>
      </c>
      <c r="I2882" t="str">
        <f>_xlfn.XLOOKUP(ohrm_timesheet_item[[#This Row],[employee_id]],hs_hr_employee[emp_number],hs_hr_employee[Employee Name],"NF",0,1)</f>
        <v>Neha Chaudhary</v>
      </c>
      <c r="J2882" t="str">
        <f>_xlfn.XLOOKUP(ohrm_timesheet_item[[#This Row],[project_id]],ohrm_project[project_id],ohrm_project[name],"NF",0,1)</f>
        <v>Z210101-TEQMANTRA-ORG</v>
      </c>
      <c r="K2882" t="str">
        <f>_xlfn.XLOOKUP(ohrm_timesheet_item[[#This Row],[activity_id]],ohrm_project_activity[activity_id],ohrm_project_activity[name],"NF",0,1)</f>
        <v>Coaching/Mentoring</v>
      </c>
      <c r="L2882" s="5">
        <f>ohrm_timesheet_item[[#This Row],[duration]]/60/60</f>
        <v>9</v>
      </c>
    </row>
    <row r="2883" spans="1:12" x14ac:dyDescent="0.3">
      <c r="A2883">
        <v>566</v>
      </c>
      <c r="C2883">
        <v>2935</v>
      </c>
      <c r="D2883" s="1">
        <v>45174</v>
      </c>
      <c r="E2883">
        <v>32400</v>
      </c>
      <c r="F2883">
        <v>2</v>
      </c>
      <c r="G2883">
        <v>16</v>
      </c>
      <c r="H2883">
        <v>13</v>
      </c>
      <c r="I2883" t="str">
        <f>_xlfn.XLOOKUP(ohrm_timesheet_item[[#This Row],[employee_id]],hs_hr_employee[emp_number],hs_hr_employee[Employee Name],"NF",0,1)</f>
        <v>Neha Chaudhary</v>
      </c>
      <c r="J2883" t="str">
        <f>_xlfn.XLOOKUP(ohrm_timesheet_item[[#This Row],[project_id]],ohrm_project[project_id],ohrm_project[name],"NF",0,1)</f>
        <v>Z210101-TEQMANTRA-ORG</v>
      </c>
      <c r="K2883" t="str">
        <f>_xlfn.XLOOKUP(ohrm_timesheet_item[[#This Row],[activity_id]],ohrm_project_activity[activity_id],ohrm_project_activity[name],"NF",0,1)</f>
        <v>Coaching/Mentoring</v>
      </c>
      <c r="L2883" s="5">
        <f>ohrm_timesheet_item[[#This Row],[duration]]/60/60</f>
        <v>9</v>
      </c>
    </row>
    <row r="2884" spans="1:12" x14ac:dyDescent="0.3">
      <c r="A2884">
        <v>566</v>
      </c>
      <c r="C2884">
        <v>2936</v>
      </c>
      <c r="D2884" s="1">
        <v>45175</v>
      </c>
      <c r="E2884">
        <v>32400</v>
      </c>
      <c r="F2884">
        <v>2</v>
      </c>
      <c r="G2884">
        <v>16</v>
      </c>
      <c r="H2884">
        <v>13</v>
      </c>
      <c r="I2884" t="str">
        <f>_xlfn.XLOOKUP(ohrm_timesheet_item[[#This Row],[employee_id]],hs_hr_employee[emp_number],hs_hr_employee[Employee Name],"NF",0,1)</f>
        <v>Neha Chaudhary</v>
      </c>
      <c r="J2884" t="str">
        <f>_xlfn.XLOOKUP(ohrm_timesheet_item[[#This Row],[project_id]],ohrm_project[project_id],ohrm_project[name],"NF",0,1)</f>
        <v>Z210101-TEQMANTRA-ORG</v>
      </c>
      <c r="K2884" t="str">
        <f>_xlfn.XLOOKUP(ohrm_timesheet_item[[#This Row],[activity_id]],ohrm_project_activity[activity_id],ohrm_project_activity[name],"NF",0,1)</f>
        <v>Coaching/Mentoring</v>
      </c>
      <c r="L2884" s="5">
        <f>ohrm_timesheet_item[[#This Row],[duration]]/60/60</f>
        <v>9</v>
      </c>
    </row>
    <row r="2885" spans="1:12" x14ac:dyDescent="0.3">
      <c r="A2885">
        <v>566</v>
      </c>
      <c r="C2885">
        <v>2937</v>
      </c>
      <c r="D2885" s="1">
        <v>45176</v>
      </c>
      <c r="E2885">
        <v>32400</v>
      </c>
      <c r="F2885">
        <v>2</v>
      </c>
      <c r="G2885">
        <v>16</v>
      </c>
      <c r="H2885">
        <v>13</v>
      </c>
      <c r="I2885" t="str">
        <f>_xlfn.XLOOKUP(ohrm_timesheet_item[[#This Row],[employee_id]],hs_hr_employee[emp_number],hs_hr_employee[Employee Name],"NF",0,1)</f>
        <v>Neha Chaudhary</v>
      </c>
      <c r="J2885" t="str">
        <f>_xlfn.XLOOKUP(ohrm_timesheet_item[[#This Row],[project_id]],ohrm_project[project_id],ohrm_project[name],"NF",0,1)</f>
        <v>Z210101-TEQMANTRA-ORG</v>
      </c>
      <c r="K2885" t="str">
        <f>_xlfn.XLOOKUP(ohrm_timesheet_item[[#This Row],[activity_id]],ohrm_project_activity[activity_id],ohrm_project_activity[name],"NF",0,1)</f>
        <v>Coaching/Mentoring</v>
      </c>
      <c r="L2885" s="5">
        <f>ohrm_timesheet_item[[#This Row],[duration]]/60/60</f>
        <v>9</v>
      </c>
    </row>
    <row r="2886" spans="1:12" x14ac:dyDescent="0.3">
      <c r="A2886">
        <v>566</v>
      </c>
      <c r="C2886">
        <v>2938</v>
      </c>
      <c r="D2886" s="1">
        <v>45177</v>
      </c>
      <c r="E2886">
        <v>32400</v>
      </c>
      <c r="F2886">
        <v>2</v>
      </c>
      <c r="G2886">
        <v>16</v>
      </c>
      <c r="H2886">
        <v>13</v>
      </c>
      <c r="I2886" t="str">
        <f>_xlfn.XLOOKUP(ohrm_timesheet_item[[#This Row],[employee_id]],hs_hr_employee[emp_number],hs_hr_employee[Employee Name],"NF",0,1)</f>
        <v>Neha Chaudhary</v>
      </c>
      <c r="J2886" t="str">
        <f>_xlfn.XLOOKUP(ohrm_timesheet_item[[#This Row],[project_id]],ohrm_project[project_id],ohrm_project[name],"NF",0,1)</f>
        <v>Z210101-TEQMANTRA-ORG</v>
      </c>
      <c r="K2886" t="str">
        <f>_xlfn.XLOOKUP(ohrm_timesheet_item[[#This Row],[activity_id]],ohrm_project_activity[activity_id],ohrm_project_activity[name],"NF",0,1)</f>
        <v>Coaching/Mentoring</v>
      </c>
      <c r="L2886" s="5">
        <f>ohrm_timesheet_item[[#This Row],[duration]]/60/60</f>
        <v>9</v>
      </c>
    </row>
    <row r="2887" spans="1:12" x14ac:dyDescent="0.3">
      <c r="A2887">
        <v>579</v>
      </c>
      <c r="C2887">
        <v>2939</v>
      </c>
      <c r="D2887" s="1">
        <v>45180</v>
      </c>
      <c r="E2887">
        <v>32400</v>
      </c>
      <c r="F2887">
        <v>2</v>
      </c>
      <c r="G2887">
        <v>16</v>
      </c>
      <c r="H2887">
        <v>13</v>
      </c>
      <c r="I2887" t="str">
        <f>_xlfn.XLOOKUP(ohrm_timesheet_item[[#This Row],[employee_id]],hs_hr_employee[emp_number],hs_hr_employee[Employee Name],"NF",0,1)</f>
        <v>Neha Chaudhary</v>
      </c>
      <c r="J2887" t="str">
        <f>_xlfn.XLOOKUP(ohrm_timesheet_item[[#This Row],[project_id]],ohrm_project[project_id],ohrm_project[name],"NF",0,1)</f>
        <v>Z210101-TEQMANTRA-ORG</v>
      </c>
      <c r="K2887" t="str">
        <f>_xlfn.XLOOKUP(ohrm_timesheet_item[[#This Row],[activity_id]],ohrm_project_activity[activity_id],ohrm_project_activity[name],"NF",0,1)</f>
        <v>Coaching/Mentoring</v>
      </c>
      <c r="L2887" s="5">
        <f>ohrm_timesheet_item[[#This Row],[duration]]/60/60</f>
        <v>9</v>
      </c>
    </row>
    <row r="2888" spans="1:12" x14ac:dyDescent="0.3">
      <c r="A2888">
        <v>579</v>
      </c>
      <c r="C2888">
        <v>2940</v>
      </c>
      <c r="D2888" s="1">
        <v>45181</v>
      </c>
      <c r="E2888">
        <v>32400</v>
      </c>
      <c r="F2888">
        <v>2</v>
      </c>
      <c r="G2888">
        <v>16</v>
      </c>
      <c r="H2888">
        <v>13</v>
      </c>
      <c r="I2888" t="str">
        <f>_xlfn.XLOOKUP(ohrm_timesheet_item[[#This Row],[employee_id]],hs_hr_employee[emp_number],hs_hr_employee[Employee Name],"NF",0,1)</f>
        <v>Neha Chaudhary</v>
      </c>
      <c r="J2888" t="str">
        <f>_xlfn.XLOOKUP(ohrm_timesheet_item[[#This Row],[project_id]],ohrm_project[project_id],ohrm_project[name],"NF",0,1)</f>
        <v>Z210101-TEQMANTRA-ORG</v>
      </c>
      <c r="K2888" t="str">
        <f>_xlfn.XLOOKUP(ohrm_timesheet_item[[#This Row],[activity_id]],ohrm_project_activity[activity_id],ohrm_project_activity[name],"NF",0,1)</f>
        <v>Coaching/Mentoring</v>
      </c>
      <c r="L2888" s="5">
        <f>ohrm_timesheet_item[[#This Row],[duration]]/60/60</f>
        <v>9</v>
      </c>
    </row>
    <row r="2889" spans="1:12" x14ac:dyDescent="0.3">
      <c r="A2889">
        <v>579</v>
      </c>
      <c r="C2889">
        <v>2941</v>
      </c>
      <c r="D2889" s="1">
        <v>45182</v>
      </c>
      <c r="E2889">
        <v>32400</v>
      </c>
      <c r="F2889">
        <v>2</v>
      </c>
      <c r="G2889">
        <v>16</v>
      </c>
      <c r="H2889">
        <v>13</v>
      </c>
      <c r="I2889" t="str">
        <f>_xlfn.XLOOKUP(ohrm_timesheet_item[[#This Row],[employee_id]],hs_hr_employee[emp_number],hs_hr_employee[Employee Name],"NF",0,1)</f>
        <v>Neha Chaudhary</v>
      </c>
      <c r="J2889" t="str">
        <f>_xlfn.XLOOKUP(ohrm_timesheet_item[[#This Row],[project_id]],ohrm_project[project_id],ohrm_project[name],"NF",0,1)</f>
        <v>Z210101-TEQMANTRA-ORG</v>
      </c>
      <c r="K2889" t="str">
        <f>_xlfn.XLOOKUP(ohrm_timesheet_item[[#This Row],[activity_id]],ohrm_project_activity[activity_id],ohrm_project_activity[name],"NF",0,1)</f>
        <v>Coaching/Mentoring</v>
      </c>
      <c r="L2889" s="5">
        <f>ohrm_timesheet_item[[#This Row],[duration]]/60/60</f>
        <v>9</v>
      </c>
    </row>
    <row r="2890" spans="1:12" x14ac:dyDescent="0.3">
      <c r="A2890">
        <v>579</v>
      </c>
      <c r="C2890">
        <v>2942</v>
      </c>
      <c r="D2890" s="1">
        <v>45183</v>
      </c>
      <c r="E2890">
        <v>32400</v>
      </c>
      <c r="F2890">
        <v>2</v>
      </c>
      <c r="G2890">
        <v>16</v>
      </c>
      <c r="H2890">
        <v>13</v>
      </c>
      <c r="I2890" t="str">
        <f>_xlfn.XLOOKUP(ohrm_timesheet_item[[#This Row],[employee_id]],hs_hr_employee[emp_number],hs_hr_employee[Employee Name],"NF",0,1)</f>
        <v>Neha Chaudhary</v>
      </c>
      <c r="J2890" t="str">
        <f>_xlfn.XLOOKUP(ohrm_timesheet_item[[#This Row],[project_id]],ohrm_project[project_id],ohrm_project[name],"NF",0,1)</f>
        <v>Z210101-TEQMANTRA-ORG</v>
      </c>
      <c r="K2890" t="str">
        <f>_xlfn.XLOOKUP(ohrm_timesheet_item[[#This Row],[activity_id]],ohrm_project_activity[activity_id],ohrm_project_activity[name],"NF",0,1)</f>
        <v>Coaching/Mentoring</v>
      </c>
      <c r="L2890" s="5">
        <f>ohrm_timesheet_item[[#This Row],[duration]]/60/60</f>
        <v>9</v>
      </c>
    </row>
    <row r="2891" spans="1:12" x14ac:dyDescent="0.3">
      <c r="A2891">
        <v>579</v>
      </c>
      <c r="C2891">
        <v>2943</v>
      </c>
      <c r="D2891" s="1">
        <v>45184</v>
      </c>
      <c r="E2891">
        <v>32400</v>
      </c>
      <c r="F2891">
        <v>2</v>
      </c>
      <c r="G2891">
        <v>16</v>
      </c>
      <c r="H2891">
        <v>13</v>
      </c>
      <c r="I2891" t="str">
        <f>_xlfn.XLOOKUP(ohrm_timesheet_item[[#This Row],[employee_id]],hs_hr_employee[emp_number],hs_hr_employee[Employee Name],"NF",0,1)</f>
        <v>Neha Chaudhary</v>
      </c>
      <c r="J2891" t="str">
        <f>_xlfn.XLOOKUP(ohrm_timesheet_item[[#This Row],[project_id]],ohrm_project[project_id],ohrm_project[name],"NF",0,1)</f>
        <v>Z210101-TEQMANTRA-ORG</v>
      </c>
      <c r="K2891" t="str">
        <f>_xlfn.XLOOKUP(ohrm_timesheet_item[[#This Row],[activity_id]],ohrm_project_activity[activity_id],ohrm_project_activity[name],"NF",0,1)</f>
        <v>Coaching/Mentoring</v>
      </c>
      <c r="L2891" s="5">
        <f>ohrm_timesheet_item[[#This Row],[duration]]/60/60</f>
        <v>9</v>
      </c>
    </row>
    <row r="2892" spans="1:12" x14ac:dyDescent="0.3">
      <c r="A2892">
        <v>568</v>
      </c>
      <c r="C2892">
        <v>2944</v>
      </c>
      <c r="D2892" s="1">
        <v>45173</v>
      </c>
      <c r="E2892">
        <v>18000</v>
      </c>
      <c r="F2892">
        <v>2</v>
      </c>
      <c r="G2892">
        <v>15</v>
      </c>
      <c r="H2892">
        <v>58</v>
      </c>
      <c r="I2892" t="str">
        <f>_xlfn.XLOOKUP(ohrm_timesheet_item[[#This Row],[employee_id]],hs_hr_employee[emp_number],hs_hr_employee[Employee Name],"NF",0,1)</f>
        <v>Gaurav Kokcha</v>
      </c>
      <c r="J2892" t="str">
        <f>_xlfn.XLOOKUP(ohrm_timesheet_item[[#This Row],[project_id]],ohrm_project[project_id],ohrm_project[name],"NF",0,1)</f>
        <v>Z210101-TEQMANTRA-ORG</v>
      </c>
      <c r="K2892" t="str">
        <f>_xlfn.XLOOKUP(ohrm_timesheet_item[[#This Row],[activity_id]],ohrm_project_activity[activity_id],ohrm_project_activity[name],"NF",0,1)</f>
        <v>Staff Augmentation</v>
      </c>
      <c r="L2892" s="5">
        <f>ohrm_timesheet_item[[#This Row],[duration]]/60/60</f>
        <v>5</v>
      </c>
    </row>
    <row r="2893" spans="1:12" x14ac:dyDescent="0.3">
      <c r="A2893">
        <v>568</v>
      </c>
      <c r="C2893">
        <v>2945</v>
      </c>
      <c r="D2893" s="1">
        <v>45174</v>
      </c>
      <c r="E2893">
        <v>10800</v>
      </c>
      <c r="F2893">
        <v>2</v>
      </c>
      <c r="G2893">
        <v>15</v>
      </c>
      <c r="H2893">
        <v>58</v>
      </c>
      <c r="I2893" t="str">
        <f>_xlfn.XLOOKUP(ohrm_timesheet_item[[#This Row],[employee_id]],hs_hr_employee[emp_number],hs_hr_employee[Employee Name],"NF",0,1)</f>
        <v>Gaurav Kokcha</v>
      </c>
      <c r="J2893" t="str">
        <f>_xlfn.XLOOKUP(ohrm_timesheet_item[[#This Row],[project_id]],ohrm_project[project_id],ohrm_project[name],"NF",0,1)</f>
        <v>Z210101-TEQMANTRA-ORG</v>
      </c>
      <c r="K2893" t="str">
        <f>_xlfn.XLOOKUP(ohrm_timesheet_item[[#This Row],[activity_id]],ohrm_project_activity[activity_id],ohrm_project_activity[name],"NF",0,1)</f>
        <v>Staff Augmentation</v>
      </c>
      <c r="L2893" s="5">
        <f>ohrm_timesheet_item[[#This Row],[duration]]/60/60</f>
        <v>3</v>
      </c>
    </row>
    <row r="2894" spans="1:12" x14ac:dyDescent="0.3">
      <c r="A2894">
        <v>568</v>
      </c>
      <c r="C2894">
        <v>2946</v>
      </c>
      <c r="D2894" s="1">
        <v>45175</v>
      </c>
      <c r="E2894">
        <v>14400</v>
      </c>
      <c r="F2894">
        <v>2</v>
      </c>
      <c r="G2894">
        <v>15</v>
      </c>
      <c r="H2894">
        <v>58</v>
      </c>
      <c r="I2894" t="str">
        <f>_xlfn.XLOOKUP(ohrm_timesheet_item[[#This Row],[employee_id]],hs_hr_employee[emp_number],hs_hr_employee[Employee Name],"NF",0,1)</f>
        <v>Gaurav Kokcha</v>
      </c>
      <c r="J2894" t="str">
        <f>_xlfn.XLOOKUP(ohrm_timesheet_item[[#This Row],[project_id]],ohrm_project[project_id],ohrm_project[name],"NF",0,1)</f>
        <v>Z210101-TEQMANTRA-ORG</v>
      </c>
      <c r="K2894" t="str">
        <f>_xlfn.XLOOKUP(ohrm_timesheet_item[[#This Row],[activity_id]],ohrm_project_activity[activity_id],ohrm_project_activity[name],"NF",0,1)</f>
        <v>Staff Augmentation</v>
      </c>
      <c r="L2894" s="5">
        <f>ohrm_timesheet_item[[#This Row],[duration]]/60/60</f>
        <v>4</v>
      </c>
    </row>
    <row r="2895" spans="1:12" x14ac:dyDescent="0.3">
      <c r="A2895">
        <v>568</v>
      </c>
      <c r="C2895">
        <v>2947</v>
      </c>
      <c r="D2895" s="1">
        <v>45176</v>
      </c>
      <c r="E2895">
        <v>25200</v>
      </c>
      <c r="F2895">
        <v>2</v>
      </c>
      <c r="G2895">
        <v>15</v>
      </c>
      <c r="H2895">
        <v>58</v>
      </c>
      <c r="I2895" t="str">
        <f>_xlfn.XLOOKUP(ohrm_timesheet_item[[#This Row],[employee_id]],hs_hr_employee[emp_number],hs_hr_employee[Employee Name],"NF",0,1)</f>
        <v>Gaurav Kokcha</v>
      </c>
      <c r="J2895" t="str">
        <f>_xlfn.XLOOKUP(ohrm_timesheet_item[[#This Row],[project_id]],ohrm_project[project_id],ohrm_project[name],"NF",0,1)</f>
        <v>Z210101-TEQMANTRA-ORG</v>
      </c>
      <c r="K2895" t="str">
        <f>_xlfn.XLOOKUP(ohrm_timesheet_item[[#This Row],[activity_id]],ohrm_project_activity[activity_id],ohrm_project_activity[name],"NF",0,1)</f>
        <v>Staff Augmentation</v>
      </c>
      <c r="L2895" s="5">
        <f>ohrm_timesheet_item[[#This Row],[duration]]/60/60</f>
        <v>7</v>
      </c>
    </row>
    <row r="2896" spans="1:12" x14ac:dyDescent="0.3">
      <c r="A2896">
        <v>568</v>
      </c>
      <c r="C2896">
        <v>2948</v>
      </c>
      <c r="D2896" s="1">
        <v>45177</v>
      </c>
      <c r="E2896">
        <v>18000</v>
      </c>
      <c r="F2896">
        <v>2</v>
      </c>
      <c r="G2896">
        <v>15</v>
      </c>
      <c r="H2896">
        <v>58</v>
      </c>
      <c r="I2896" t="str">
        <f>_xlfn.XLOOKUP(ohrm_timesheet_item[[#This Row],[employee_id]],hs_hr_employee[emp_number],hs_hr_employee[Employee Name],"NF",0,1)</f>
        <v>Gaurav Kokcha</v>
      </c>
      <c r="J2896" t="str">
        <f>_xlfn.XLOOKUP(ohrm_timesheet_item[[#This Row],[project_id]],ohrm_project[project_id],ohrm_project[name],"NF",0,1)</f>
        <v>Z210101-TEQMANTRA-ORG</v>
      </c>
      <c r="K2896" t="str">
        <f>_xlfn.XLOOKUP(ohrm_timesheet_item[[#This Row],[activity_id]],ohrm_project_activity[activity_id],ohrm_project_activity[name],"NF",0,1)</f>
        <v>Staff Augmentation</v>
      </c>
      <c r="L2896" s="5">
        <f>ohrm_timesheet_item[[#This Row],[duration]]/60/60</f>
        <v>5</v>
      </c>
    </row>
    <row r="2897" spans="1:12" x14ac:dyDescent="0.3">
      <c r="A2897">
        <v>568</v>
      </c>
      <c r="C2897">
        <v>2949</v>
      </c>
      <c r="D2897" s="1">
        <v>45173</v>
      </c>
      <c r="E2897">
        <v>14400</v>
      </c>
      <c r="F2897">
        <v>2</v>
      </c>
      <c r="G2897">
        <v>15</v>
      </c>
      <c r="H2897">
        <v>11</v>
      </c>
      <c r="I2897" t="str">
        <f>_xlfn.XLOOKUP(ohrm_timesheet_item[[#This Row],[employee_id]],hs_hr_employee[emp_number],hs_hr_employee[Employee Name],"NF",0,1)</f>
        <v>Gaurav Kokcha</v>
      </c>
      <c r="J2897" t="str">
        <f>_xlfn.XLOOKUP(ohrm_timesheet_item[[#This Row],[project_id]],ohrm_project[project_id],ohrm_project[name],"NF",0,1)</f>
        <v>Z210101-TEQMANTRA-ORG</v>
      </c>
      <c r="K2897" t="str">
        <f>_xlfn.XLOOKUP(ohrm_timesheet_item[[#This Row],[activity_id]],ohrm_project_activity[activity_id],ohrm_project_activity[name],"NF",0,1)</f>
        <v>Training</v>
      </c>
      <c r="L2897" s="5">
        <f>ohrm_timesheet_item[[#This Row],[duration]]/60/60</f>
        <v>4</v>
      </c>
    </row>
    <row r="2898" spans="1:12" x14ac:dyDescent="0.3">
      <c r="A2898">
        <v>568</v>
      </c>
      <c r="C2898">
        <v>2950</v>
      </c>
      <c r="D2898" s="1">
        <v>45174</v>
      </c>
      <c r="E2898">
        <v>21600</v>
      </c>
      <c r="F2898">
        <v>2</v>
      </c>
      <c r="G2898">
        <v>15</v>
      </c>
      <c r="H2898">
        <v>11</v>
      </c>
      <c r="I2898" t="str">
        <f>_xlfn.XLOOKUP(ohrm_timesheet_item[[#This Row],[employee_id]],hs_hr_employee[emp_number],hs_hr_employee[Employee Name],"NF",0,1)</f>
        <v>Gaurav Kokcha</v>
      </c>
      <c r="J2898" t="str">
        <f>_xlfn.XLOOKUP(ohrm_timesheet_item[[#This Row],[project_id]],ohrm_project[project_id],ohrm_project[name],"NF",0,1)</f>
        <v>Z210101-TEQMANTRA-ORG</v>
      </c>
      <c r="K2898" t="str">
        <f>_xlfn.XLOOKUP(ohrm_timesheet_item[[#This Row],[activity_id]],ohrm_project_activity[activity_id],ohrm_project_activity[name],"NF",0,1)</f>
        <v>Training</v>
      </c>
      <c r="L2898" s="5">
        <f>ohrm_timesheet_item[[#This Row],[duration]]/60/60</f>
        <v>6</v>
      </c>
    </row>
    <row r="2899" spans="1:12" x14ac:dyDescent="0.3">
      <c r="A2899">
        <v>568</v>
      </c>
      <c r="C2899">
        <v>2951</v>
      </c>
      <c r="D2899" s="1">
        <v>45175</v>
      </c>
      <c r="E2899">
        <v>18000</v>
      </c>
      <c r="F2899">
        <v>2</v>
      </c>
      <c r="G2899">
        <v>15</v>
      </c>
      <c r="H2899">
        <v>11</v>
      </c>
      <c r="I2899" t="str">
        <f>_xlfn.XLOOKUP(ohrm_timesheet_item[[#This Row],[employee_id]],hs_hr_employee[emp_number],hs_hr_employee[Employee Name],"NF",0,1)</f>
        <v>Gaurav Kokcha</v>
      </c>
      <c r="J2899" t="str">
        <f>_xlfn.XLOOKUP(ohrm_timesheet_item[[#This Row],[project_id]],ohrm_project[project_id],ohrm_project[name],"NF",0,1)</f>
        <v>Z210101-TEQMANTRA-ORG</v>
      </c>
      <c r="K2899" t="str">
        <f>_xlfn.XLOOKUP(ohrm_timesheet_item[[#This Row],[activity_id]],ohrm_project_activity[activity_id],ohrm_project_activity[name],"NF",0,1)</f>
        <v>Training</v>
      </c>
      <c r="L2899" s="5">
        <f>ohrm_timesheet_item[[#This Row],[duration]]/60/60</f>
        <v>5</v>
      </c>
    </row>
    <row r="2900" spans="1:12" x14ac:dyDescent="0.3">
      <c r="A2900">
        <v>568</v>
      </c>
      <c r="C2900">
        <v>2952</v>
      </c>
      <c r="D2900" s="1">
        <v>45176</v>
      </c>
      <c r="E2900">
        <v>7200</v>
      </c>
      <c r="F2900">
        <v>2</v>
      </c>
      <c r="G2900">
        <v>15</v>
      </c>
      <c r="H2900">
        <v>11</v>
      </c>
      <c r="I2900" t="str">
        <f>_xlfn.XLOOKUP(ohrm_timesheet_item[[#This Row],[employee_id]],hs_hr_employee[emp_number],hs_hr_employee[Employee Name],"NF",0,1)</f>
        <v>Gaurav Kokcha</v>
      </c>
      <c r="J2900" t="str">
        <f>_xlfn.XLOOKUP(ohrm_timesheet_item[[#This Row],[project_id]],ohrm_project[project_id],ohrm_project[name],"NF",0,1)</f>
        <v>Z210101-TEQMANTRA-ORG</v>
      </c>
      <c r="K2900" t="str">
        <f>_xlfn.XLOOKUP(ohrm_timesheet_item[[#This Row],[activity_id]],ohrm_project_activity[activity_id],ohrm_project_activity[name],"NF",0,1)</f>
        <v>Training</v>
      </c>
      <c r="L2900" s="5">
        <f>ohrm_timesheet_item[[#This Row],[duration]]/60/60</f>
        <v>2</v>
      </c>
    </row>
    <row r="2901" spans="1:12" x14ac:dyDescent="0.3">
      <c r="A2901">
        <v>568</v>
      </c>
      <c r="C2901">
        <v>2953</v>
      </c>
      <c r="D2901" s="1">
        <v>45177</v>
      </c>
      <c r="E2901">
        <v>14400</v>
      </c>
      <c r="F2901">
        <v>2</v>
      </c>
      <c r="G2901">
        <v>15</v>
      </c>
      <c r="H2901">
        <v>11</v>
      </c>
      <c r="I2901" t="str">
        <f>_xlfn.XLOOKUP(ohrm_timesheet_item[[#This Row],[employee_id]],hs_hr_employee[emp_number],hs_hr_employee[Employee Name],"NF",0,1)</f>
        <v>Gaurav Kokcha</v>
      </c>
      <c r="J2901" t="str">
        <f>_xlfn.XLOOKUP(ohrm_timesheet_item[[#This Row],[project_id]],ohrm_project[project_id],ohrm_project[name],"NF",0,1)</f>
        <v>Z210101-TEQMANTRA-ORG</v>
      </c>
      <c r="K2901" t="str">
        <f>_xlfn.XLOOKUP(ohrm_timesheet_item[[#This Row],[activity_id]],ohrm_project_activity[activity_id],ohrm_project_activity[name],"NF",0,1)</f>
        <v>Training</v>
      </c>
      <c r="L2901" s="5">
        <f>ohrm_timesheet_item[[#This Row],[duration]]/60/60</f>
        <v>4</v>
      </c>
    </row>
    <row r="2902" spans="1:12" x14ac:dyDescent="0.3">
      <c r="A2902">
        <v>573</v>
      </c>
      <c r="B2902" t="s">
        <v>1049</v>
      </c>
      <c r="C2902">
        <v>2954</v>
      </c>
      <c r="D2902" s="1">
        <v>45184</v>
      </c>
      <c r="E2902">
        <v>0</v>
      </c>
      <c r="F2902">
        <v>2</v>
      </c>
      <c r="G2902">
        <v>15</v>
      </c>
      <c r="H2902">
        <v>58</v>
      </c>
      <c r="I2902" t="str">
        <f>_xlfn.XLOOKUP(ohrm_timesheet_item[[#This Row],[employee_id]],hs_hr_employee[emp_number],hs_hr_employee[Employee Name],"NF",0,1)</f>
        <v>Gaurav Kokcha</v>
      </c>
      <c r="J2902" t="str">
        <f>_xlfn.XLOOKUP(ohrm_timesheet_item[[#This Row],[project_id]],ohrm_project[project_id],ohrm_project[name],"NF",0,1)</f>
        <v>Z210101-TEQMANTRA-ORG</v>
      </c>
      <c r="K2902" t="str">
        <f>_xlfn.XLOOKUP(ohrm_timesheet_item[[#This Row],[activity_id]],ohrm_project_activity[activity_id],ohrm_project_activity[name],"NF",0,1)</f>
        <v>Staff Augmentation</v>
      </c>
      <c r="L2902" s="5">
        <f>ohrm_timesheet_item[[#This Row],[duration]]/60/60</f>
        <v>0</v>
      </c>
    </row>
    <row r="2903" spans="1:12" x14ac:dyDescent="0.3">
      <c r="A2903">
        <v>573</v>
      </c>
      <c r="C2903">
        <v>2955</v>
      </c>
      <c r="D2903" s="1">
        <v>45180</v>
      </c>
      <c r="E2903">
        <v>21600</v>
      </c>
      <c r="F2903">
        <v>2</v>
      </c>
      <c r="G2903">
        <v>15</v>
      </c>
      <c r="H2903">
        <v>58</v>
      </c>
      <c r="I2903" t="str">
        <f>_xlfn.XLOOKUP(ohrm_timesheet_item[[#This Row],[employee_id]],hs_hr_employee[emp_number],hs_hr_employee[Employee Name],"NF",0,1)</f>
        <v>Gaurav Kokcha</v>
      </c>
      <c r="J2903" t="str">
        <f>_xlfn.XLOOKUP(ohrm_timesheet_item[[#This Row],[project_id]],ohrm_project[project_id],ohrm_project[name],"NF",0,1)</f>
        <v>Z210101-TEQMANTRA-ORG</v>
      </c>
      <c r="K2903" t="str">
        <f>_xlfn.XLOOKUP(ohrm_timesheet_item[[#This Row],[activity_id]],ohrm_project_activity[activity_id],ohrm_project_activity[name],"NF",0,1)</f>
        <v>Staff Augmentation</v>
      </c>
      <c r="L2903" s="5">
        <f>ohrm_timesheet_item[[#This Row],[duration]]/60/60</f>
        <v>6</v>
      </c>
    </row>
    <row r="2904" spans="1:12" x14ac:dyDescent="0.3">
      <c r="A2904">
        <v>573</v>
      </c>
      <c r="C2904">
        <v>2956</v>
      </c>
      <c r="D2904" s="1">
        <v>45181</v>
      </c>
      <c r="E2904">
        <v>14400</v>
      </c>
      <c r="F2904">
        <v>2</v>
      </c>
      <c r="G2904">
        <v>15</v>
      </c>
      <c r="H2904">
        <v>58</v>
      </c>
      <c r="I2904" t="str">
        <f>_xlfn.XLOOKUP(ohrm_timesheet_item[[#This Row],[employee_id]],hs_hr_employee[emp_number],hs_hr_employee[Employee Name],"NF",0,1)</f>
        <v>Gaurav Kokcha</v>
      </c>
      <c r="J2904" t="str">
        <f>_xlfn.XLOOKUP(ohrm_timesheet_item[[#This Row],[project_id]],ohrm_project[project_id],ohrm_project[name],"NF",0,1)</f>
        <v>Z210101-TEQMANTRA-ORG</v>
      </c>
      <c r="K2904" t="str">
        <f>_xlfn.XLOOKUP(ohrm_timesheet_item[[#This Row],[activity_id]],ohrm_project_activity[activity_id],ohrm_project_activity[name],"NF",0,1)</f>
        <v>Staff Augmentation</v>
      </c>
      <c r="L2904" s="5">
        <f>ohrm_timesheet_item[[#This Row],[duration]]/60/60</f>
        <v>4</v>
      </c>
    </row>
    <row r="2905" spans="1:12" x14ac:dyDescent="0.3">
      <c r="A2905">
        <v>573</v>
      </c>
      <c r="C2905">
        <v>2957</v>
      </c>
      <c r="D2905" s="1">
        <v>45182</v>
      </c>
      <c r="E2905">
        <v>18000</v>
      </c>
      <c r="F2905">
        <v>2</v>
      </c>
      <c r="G2905">
        <v>15</v>
      </c>
      <c r="H2905">
        <v>58</v>
      </c>
      <c r="I2905" t="str">
        <f>_xlfn.XLOOKUP(ohrm_timesheet_item[[#This Row],[employee_id]],hs_hr_employee[emp_number],hs_hr_employee[Employee Name],"NF",0,1)</f>
        <v>Gaurav Kokcha</v>
      </c>
      <c r="J2905" t="str">
        <f>_xlfn.XLOOKUP(ohrm_timesheet_item[[#This Row],[project_id]],ohrm_project[project_id],ohrm_project[name],"NF",0,1)</f>
        <v>Z210101-TEQMANTRA-ORG</v>
      </c>
      <c r="K2905" t="str">
        <f>_xlfn.XLOOKUP(ohrm_timesheet_item[[#This Row],[activity_id]],ohrm_project_activity[activity_id],ohrm_project_activity[name],"NF",0,1)</f>
        <v>Staff Augmentation</v>
      </c>
      <c r="L2905" s="5">
        <f>ohrm_timesheet_item[[#This Row],[duration]]/60/60</f>
        <v>5</v>
      </c>
    </row>
    <row r="2906" spans="1:12" x14ac:dyDescent="0.3">
      <c r="A2906">
        <v>573</v>
      </c>
      <c r="C2906">
        <v>2958</v>
      </c>
      <c r="D2906" s="1">
        <v>45183</v>
      </c>
      <c r="E2906">
        <v>10800</v>
      </c>
      <c r="F2906">
        <v>2</v>
      </c>
      <c r="G2906">
        <v>15</v>
      </c>
      <c r="H2906">
        <v>58</v>
      </c>
      <c r="I2906" t="str">
        <f>_xlfn.XLOOKUP(ohrm_timesheet_item[[#This Row],[employee_id]],hs_hr_employee[emp_number],hs_hr_employee[Employee Name],"NF",0,1)</f>
        <v>Gaurav Kokcha</v>
      </c>
      <c r="J2906" t="str">
        <f>_xlfn.XLOOKUP(ohrm_timesheet_item[[#This Row],[project_id]],ohrm_project[project_id],ohrm_project[name],"NF",0,1)</f>
        <v>Z210101-TEQMANTRA-ORG</v>
      </c>
      <c r="K2906" t="str">
        <f>_xlfn.XLOOKUP(ohrm_timesheet_item[[#This Row],[activity_id]],ohrm_project_activity[activity_id],ohrm_project_activity[name],"NF",0,1)</f>
        <v>Staff Augmentation</v>
      </c>
      <c r="L2906" s="5">
        <f>ohrm_timesheet_item[[#This Row],[duration]]/60/60</f>
        <v>3</v>
      </c>
    </row>
    <row r="2907" spans="1:12" x14ac:dyDescent="0.3">
      <c r="A2907">
        <v>573</v>
      </c>
      <c r="C2907">
        <v>2959</v>
      </c>
      <c r="D2907" s="1">
        <v>45180</v>
      </c>
      <c r="E2907">
        <v>10800</v>
      </c>
      <c r="F2907">
        <v>2</v>
      </c>
      <c r="G2907">
        <v>15</v>
      </c>
      <c r="H2907">
        <v>11</v>
      </c>
      <c r="I2907" t="str">
        <f>_xlfn.XLOOKUP(ohrm_timesheet_item[[#This Row],[employee_id]],hs_hr_employee[emp_number],hs_hr_employee[Employee Name],"NF",0,1)</f>
        <v>Gaurav Kokcha</v>
      </c>
      <c r="J2907" t="str">
        <f>_xlfn.XLOOKUP(ohrm_timesheet_item[[#This Row],[project_id]],ohrm_project[project_id],ohrm_project[name],"NF",0,1)</f>
        <v>Z210101-TEQMANTRA-ORG</v>
      </c>
      <c r="K2907" t="str">
        <f>_xlfn.XLOOKUP(ohrm_timesheet_item[[#This Row],[activity_id]],ohrm_project_activity[activity_id],ohrm_project_activity[name],"NF",0,1)</f>
        <v>Training</v>
      </c>
      <c r="L2907" s="5">
        <f>ohrm_timesheet_item[[#This Row],[duration]]/60/60</f>
        <v>3</v>
      </c>
    </row>
    <row r="2908" spans="1:12" x14ac:dyDescent="0.3">
      <c r="A2908">
        <v>573</v>
      </c>
      <c r="C2908">
        <v>2960</v>
      </c>
      <c r="D2908" s="1">
        <v>45181</v>
      </c>
      <c r="E2908">
        <v>18000</v>
      </c>
      <c r="F2908">
        <v>2</v>
      </c>
      <c r="G2908">
        <v>15</v>
      </c>
      <c r="H2908">
        <v>11</v>
      </c>
      <c r="I2908" t="str">
        <f>_xlfn.XLOOKUP(ohrm_timesheet_item[[#This Row],[employee_id]],hs_hr_employee[emp_number],hs_hr_employee[Employee Name],"NF",0,1)</f>
        <v>Gaurav Kokcha</v>
      </c>
      <c r="J2908" t="str">
        <f>_xlfn.XLOOKUP(ohrm_timesheet_item[[#This Row],[project_id]],ohrm_project[project_id],ohrm_project[name],"NF",0,1)</f>
        <v>Z210101-TEQMANTRA-ORG</v>
      </c>
      <c r="K2908" t="str">
        <f>_xlfn.XLOOKUP(ohrm_timesheet_item[[#This Row],[activity_id]],ohrm_project_activity[activity_id],ohrm_project_activity[name],"NF",0,1)</f>
        <v>Training</v>
      </c>
      <c r="L2908" s="5">
        <f>ohrm_timesheet_item[[#This Row],[duration]]/60/60</f>
        <v>5</v>
      </c>
    </row>
    <row r="2909" spans="1:12" x14ac:dyDescent="0.3">
      <c r="A2909">
        <v>573</v>
      </c>
      <c r="C2909">
        <v>2961</v>
      </c>
      <c r="D2909" s="1">
        <v>45182</v>
      </c>
      <c r="E2909">
        <v>14400</v>
      </c>
      <c r="F2909">
        <v>2</v>
      </c>
      <c r="G2909">
        <v>15</v>
      </c>
      <c r="H2909">
        <v>11</v>
      </c>
      <c r="I2909" t="str">
        <f>_xlfn.XLOOKUP(ohrm_timesheet_item[[#This Row],[employee_id]],hs_hr_employee[emp_number],hs_hr_employee[Employee Name],"NF",0,1)</f>
        <v>Gaurav Kokcha</v>
      </c>
      <c r="J2909" t="str">
        <f>_xlfn.XLOOKUP(ohrm_timesheet_item[[#This Row],[project_id]],ohrm_project[project_id],ohrm_project[name],"NF",0,1)</f>
        <v>Z210101-TEQMANTRA-ORG</v>
      </c>
      <c r="K2909" t="str">
        <f>_xlfn.XLOOKUP(ohrm_timesheet_item[[#This Row],[activity_id]],ohrm_project_activity[activity_id],ohrm_project_activity[name],"NF",0,1)</f>
        <v>Training</v>
      </c>
      <c r="L2909" s="5">
        <f>ohrm_timesheet_item[[#This Row],[duration]]/60/60</f>
        <v>4</v>
      </c>
    </row>
    <row r="2910" spans="1:12" x14ac:dyDescent="0.3">
      <c r="A2910">
        <v>573</v>
      </c>
      <c r="C2910">
        <v>2962</v>
      </c>
      <c r="D2910" s="1">
        <v>45183</v>
      </c>
      <c r="E2910">
        <v>21600</v>
      </c>
      <c r="F2910">
        <v>2</v>
      </c>
      <c r="G2910">
        <v>15</v>
      </c>
      <c r="H2910">
        <v>11</v>
      </c>
      <c r="I2910" t="str">
        <f>_xlfn.XLOOKUP(ohrm_timesheet_item[[#This Row],[employee_id]],hs_hr_employee[emp_number],hs_hr_employee[Employee Name],"NF",0,1)</f>
        <v>Gaurav Kokcha</v>
      </c>
      <c r="J2910" t="str">
        <f>_xlfn.XLOOKUP(ohrm_timesheet_item[[#This Row],[project_id]],ohrm_project[project_id],ohrm_project[name],"NF",0,1)</f>
        <v>Z210101-TEQMANTRA-ORG</v>
      </c>
      <c r="K2910" t="str">
        <f>_xlfn.XLOOKUP(ohrm_timesheet_item[[#This Row],[activity_id]],ohrm_project_activity[activity_id],ohrm_project_activity[name],"NF",0,1)</f>
        <v>Training</v>
      </c>
      <c r="L2910" s="5">
        <f>ohrm_timesheet_item[[#This Row],[duration]]/60/60</f>
        <v>6</v>
      </c>
    </row>
    <row r="2911" spans="1:12" x14ac:dyDescent="0.3">
      <c r="A2911">
        <v>573</v>
      </c>
      <c r="C2911">
        <v>2963</v>
      </c>
      <c r="D2911" s="1">
        <v>45184</v>
      </c>
      <c r="E2911">
        <v>0</v>
      </c>
      <c r="F2911">
        <v>2</v>
      </c>
      <c r="G2911">
        <v>15</v>
      </c>
      <c r="H2911">
        <v>11</v>
      </c>
      <c r="I2911" t="str">
        <f>_xlfn.XLOOKUP(ohrm_timesheet_item[[#This Row],[employee_id]],hs_hr_employee[emp_number],hs_hr_employee[Employee Name],"NF",0,1)</f>
        <v>Gaurav Kokcha</v>
      </c>
      <c r="J2911" t="str">
        <f>_xlfn.XLOOKUP(ohrm_timesheet_item[[#This Row],[project_id]],ohrm_project[project_id],ohrm_project[name],"NF",0,1)</f>
        <v>Z210101-TEQMANTRA-ORG</v>
      </c>
      <c r="K2911" t="str">
        <f>_xlfn.XLOOKUP(ohrm_timesheet_item[[#This Row],[activity_id]],ohrm_project_activity[activity_id],ohrm_project_activity[name],"NF",0,1)</f>
        <v>Training</v>
      </c>
      <c r="L2911" s="5">
        <f>ohrm_timesheet_item[[#This Row],[duration]]/60/60</f>
        <v>0</v>
      </c>
    </row>
    <row r="2912" spans="1:12" x14ac:dyDescent="0.3">
      <c r="A2912">
        <v>581</v>
      </c>
      <c r="B2912" t="s">
        <v>1050</v>
      </c>
      <c r="C2912">
        <v>2964</v>
      </c>
      <c r="D2912" s="1">
        <v>45187</v>
      </c>
      <c r="E2912">
        <v>0</v>
      </c>
      <c r="F2912">
        <v>2</v>
      </c>
      <c r="G2912">
        <v>15</v>
      </c>
      <c r="H2912">
        <v>58</v>
      </c>
      <c r="I2912" t="str">
        <f>_xlfn.XLOOKUP(ohrm_timesheet_item[[#This Row],[employee_id]],hs_hr_employee[emp_number],hs_hr_employee[Employee Name],"NF",0,1)</f>
        <v>Gaurav Kokcha</v>
      </c>
      <c r="J2912" t="str">
        <f>_xlfn.XLOOKUP(ohrm_timesheet_item[[#This Row],[project_id]],ohrm_project[project_id],ohrm_project[name],"NF",0,1)</f>
        <v>Z210101-TEQMANTRA-ORG</v>
      </c>
      <c r="K2912" t="str">
        <f>_xlfn.XLOOKUP(ohrm_timesheet_item[[#This Row],[activity_id]],ohrm_project_activity[activity_id],ohrm_project_activity[name],"NF",0,1)</f>
        <v>Staff Augmentation</v>
      </c>
      <c r="L2912" s="5">
        <f>ohrm_timesheet_item[[#This Row],[duration]]/60/60</f>
        <v>0</v>
      </c>
    </row>
    <row r="2913" spans="1:12" x14ac:dyDescent="0.3">
      <c r="A2913">
        <v>581</v>
      </c>
      <c r="C2913">
        <v>2965</v>
      </c>
      <c r="D2913" s="1">
        <v>45188</v>
      </c>
      <c r="E2913">
        <v>18000</v>
      </c>
      <c r="F2913">
        <v>2</v>
      </c>
      <c r="G2913">
        <v>15</v>
      </c>
      <c r="H2913">
        <v>58</v>
      </c>
      <c r="I2913" t="str">
        <f>_xlfn.XLOOKUP(ohrm_timesheet_item[[#This Row],[employee_id]],hs_hr_employee[emp_number],hs_hr_employee[Employee Name],"NF",0,1)</f>
        <v>Gaurav Kokcha</v>
      </c>
      <c r="J2913" t="str">
        <f>_xlfn.XLOOKUP(ohrm_timesheet_item[[#This Row],[project_id]],ohrm_project[project_id],ohrm_project[name],"NF",0,1)</f>
        <v>Z210101-TEQMANTRA-ORG</v>
      </c>
      <c r="K2913" t="str">
        <f>_xlfn.XLOOKUP(ohrm_timesheet_item[[#This Row],[activity_id]],ohrm_project_activity[activity_id],ohrm_project_activity[name],"NF",0,1)</f>
        <v>Staff Augmentation</v>
      </c>
      <c r="L2913" s="5">
        <f>ohrm_timesheet_item[[#This Row],[duration]]/60/60</f>
        <v>5</v>
      </c>
    </row>
    <row r="2914" spans="1:12" x14ac:dyDescent="0.3">
      <c r="A2914">
        <v>581</v>
      </c>
      <c r="C2914">
        <v>2966</v>
      </c>
      <c r="D2914" s="1">
        <v>45189</v>
      </c>
      <c r="E2914">
        <v>10800</v>
      </c>
      <c r="F2914">
        <v>2</v>
      </c>
      <c r="G2914">
        <v>15</v>
      </c>
      <c r="H2914">
        <v>58</v>
      </c>
      <c r="I2914" t="str">
        <f>_xlfn.XLOOKUP(ohrm_timesheet_item[[#This Row],[employee_id]],hs_hr_employee[emp_number],hs_hr_employee[Employee Name],"NF",0,1)</f>
        <v>Gaurav Kokcha</v>
      </c>
      <c r="J2914" t="str">
        <f>_xlfn.XLOOKUP(ohrm_timesheet_item[[#This Row],[project_id]],ohrm_project[project_id],ohrm_project[name],"NF",0,1)</f>
        <v>Z210101-TEQMANTRA-ORG</v>
      </c>
      <c r="K2914" t="str">
        <f>_xlfn.XLOOKUP(ohrm_timesheet_item[[#This Row],[activity_id]],ohrm_project_activity[activity_id],ohrm_project_activity[name],"NF",0,1)</f>
        <v>Staff Augmentation</v>
      </c>
      <c r="L2914" s="5">
        <f>ohrm_timesheet_item[[#This Row],[duration]]/60/60</f>
        <v>3</v>
      </c>
    </row>
    <row r="2915" spans="1:12" x14ac:dyDescent="0.3">
      <c r="A2915">
        <v>581</v>
      </c>
      <c r="C2915">
        <v>2967</v>
      </c>
      <c r="D2915" s="1">
        <v>45188</v>
      </c>
      <c r="E2915">
        <v>14400</v>
      </c>
      <c r="F2915">
        <v>2</v>
      </c>
      <c r="G2915">
        <v>15</v>
      </c>
      <c r="H2915">
        <v>11</v>
      </c>
      <c r="I2915" t="str">
        <f>_xlfn.XLOOKUP(ohrm_timesheet_item[[#This Row],[employee_id]],hs_hr_employee[emp_number],hs_hr_employee[Employee Name],"NF",0,1)</f>
        <v>Gaurav Kokcha</v>
      </c>
      <c r="J2915" t="str">
        <f>_xlfn.XLOOKUP(ohrm_timesheet_item[[#This Row],[project_id]],ohrm_project[project_id],ohrm_project[name],"NF",0,1)</f>
        <v>Z210101-TEQMANTRA-ORG</v>
      </c>
      <c r="K2915" t="str">
        <f>_xlfn.XLOOKUP(ohrm_timesheet_item[[#This Row],[activity_id]],ohrm_project_activity[activity_id],ohrm_project_activity[name],"NF",0,1)</f>
        <v>Training</v>
      </c>
      <c r="L2915" s="5">
        <f>ohrm_timesheet_item[[#This Row],[duration]]/60/60</f>
        <v>4</v>
      </c>
    </row>
    <row r="2916" spans="1:12" x14ac:dyDescent="0.3">
      <c r="A2916">
        <v>581</v>
      </c>
      <c r="C2916">
        <v>2968</v>
      </c>
      <c r="D2916" s="1">
        <v>45189</v>
      </c>
      <c r="E2916">
        <v>21600</v>
      </c>
      <c r="F2916">
        <v>2</v>
      </c>
      <c r="G2916">
        <v>15</v>
      </c>
      <c r="H2916">
        <v>11</v>
      </c>
      <c r="I2916" t="str">
        <f>_xlfn.XLOOKUP(ohrm_timesheet_item[[#This Row],[employee_id]],hs_hr_employee[emp_number],hs_hr_employee[Employee Name],"NF",0,1)</f>
        <v>Gaurav Kokcha</v>
      </c>
      <c r="J2916" t="str">
        <f>_xlfn.XLOOKUP(ohrm_timesheet_item[[#This Row],[project_id]],ohrm_project[project_id],ohrm_project[name],"NF",0,1)</f>
        <v>Z210101-TEQMANTRA-ORG</v>
      </c>
      <c r="K2916" t="str">
        <f>_xlfn.XLOOKUP(ohrm_timesheet_item[[#This Row],[activity_id]],ohrm_project_activity[activity_id],ohrm_project_activity[name],"NF",0,1)</f>
        <v>Training</v>
      </c>
      <c r="L2916" s="5">
        <f>ohrm_timesheet_item[[#This Row],[duration]]/60/60</f>
        <v>6</v>
      </c>
    </row>
    <row r="2917" spans="1:12" x14ac:dyDescent="0.3">
      <c r="A2917">
        <v>574</v>
      </c>
      <c r="C2917">
        <v>2969</v>
      </c>
      <c r="D2917" s="1">
        <v>45183</v>
      </c>
      <c r="E2917">
        <v>32400</v>
      </c>
      <c r="F2917">
        <v>2</v>
      </c>
      <c r="G2917">
        <v>100004</v>
      </c>
      <c r="H2917">
        <v>11</v>
      </c>
      <c r="I2917" t="str">
        <f>_xlfn.XLOOKUP(ohrm_timesheet_item[[#This Row],[employee_id]],hs_hr_employee[emp_number],hs_hr_employee[Employee Name],"NF",0,1)</f>
        <v>Sourav Rathor</v>
      </c>
      <c r="J2917" t="str">
        <f>_xlfn.XLOOKUP(ohrm_timesheet_item[[#This Row],[project_id]],ohrm_project[project_id],ohrm_project[name],"NF",0,1)</f>
        <v>Z210101-TEQMANTRA-ORG</v>
      </c>
      <c r="K2917" t="str">
        <f>_xlfn.XLOOKUP(ohrm_timesheet_item[[#This Row],[activity_id]],ohrm_project_activity[activity_id],ohrm_project_activity[name],"NF",0,1)</f>
        <v>Training</v>
      </c>
      <c r="L2917" s="5">
        <f>ohrm_timesheet_item[[#This Row],[duration]]/60/60</f>
        <v>9</v>
      </c>
    </row>
    <row r="2918" spans="1:12" x14ac:dyDescent="0.3">
      <c r="A2918">
        <v>574</v>
      </c>
      <c r="C2918">
        <v>2970</v>
      </c>
      <c r="D2918" s="1">
        <v>45184</v>
      </c>
      <c r="E2918">
        <v>32400</v>
      </c>
      <c r="F2918">
        <v>2</v>
      </c>
      <c r="G2918">
        <v>100004</v>
      </c>
      <c r="H2918">
        <v>11</v>
      </c>
      <c r="I2918" t="str">
        <f>_xlfn.XLOOKUP(ohrm_timesheet_item[[#This Row],[employee_id]],hs_hr_employee[emp_number],hs_hr_employee[Employee Name],"NF",0,1)</f>
        <v>Sourav Rathor</v>
      </c>
      <c r="J2918" t="str">
        <f>_xlfn.XLOOKUP(ohrm_timesheet_item[[#This Row],[project_id]],ohrm_project[project_id],ohrm_project[name],"NF",0,1)</f>
        <v>Z210101-TEQMANTRA-ORG</v>
      </c>
      <c r="K2918" t="str">
        <f>_xlfn.XLOOKUP(ohrm_timesheet_item[[#This Row],[activity_id]],ohrm_project_activity[activity_id],ohrm_project_activity[name],"NF",0,1)</f>
        <v>Training</v>
      </c>
      <c r="L2918" s="5">
        <f>ohrm_timesheet_item[[#This Row],[duration]]/60/60</f>
        <v>9</v>
      </c>
    </row>
    <row r="2919" spans="1:12" x14ac:dyDescent="0.3">
      <c r="A2919">
        <v>582</v>
      </c>
      <c r="C2919">
        <v>2971</v>
      </c>
      <c r="D2919" s="1">
        <v>45187</v>
      </c>
      <c r="E2919">
        <v>32400</v>
      </c>
      <c r="F2919">
        <v>2</v>
      </c>
      <c r="G2919">
        <v>100004</v>
      </c>
      <c r="H2919">
        <v>11</v>
      </c>
      <c r="I2919" t="str">
        <f>_xlfn.XLOOKUP(ohrm_timesheet_item[[#This Row],[employee_id]],hs_hr_employee[emp_number],hs_hr_employee[Employee Name],"NF",0,1)</f>
        <v>Sourav Rathor</v>
      </c>
      <c r="J2919" t="str">
        <f>_xlfn.XLOOKUP(ohrm_timesheet_item[[#This Row],[project_id]],ohrm_project[project_id],ohrm_project[name],"NF",0,1)</f>
        <v>Z210101-TEQMANTRA-ORG</v>
      </c>
      <c r="K2919" t="str">
        <f>_xlfn.XLOOKUP(ohrm_timesheet_item[[#This Row],[activity_id]],ohrm_project_activity[activity_id],ohrm_project_activity[name],"NF",0,1)</f>
        <v>Training</v>
      </c>
      <c r="L2919" s="5">
        <f>ohrm_timesheet_item[[#This Row],[duration]]/60/60</f>
        <v>9</v>
      </c>
    </row>
    <row r="2920" spans="1:12" x14ac:dyDescent="0.3">
      <c r="A2920">
        <v>582</v>
      </c>
      <c r="C2920">
        <v>2972</v>
      </c>
      <c r="D2920" s="1">
        <v>45188</v>
      </c>
      <c r="E2920">
        <v>31500</v>
      </c>
      <c r="F2920">
        <v>2</v>
      </c>
      <c r="G2920">
        <v>100004</v>
      </c>
      <c r="H2920">
        <v>11</v>
      </c>
      <c r="I2920" t="str">
        <f>_xlfn.XLOOKUP(ohrm_timesheet_item[[#This Row],[employee_id]],hs_hr_employee[emp_number],hs_hr_employee[Employee Name],"NF",0,1)</f>
        <v>Sourav Rathor</v>
      </c>
      <c r="J2920" t="str">
        <f>_xlfn.XLOOKUP(ohrm_timesheet_item[[#This Row],[project_id]],ohrm_project[project_id],ohrm_project[name],"NF",0,1)</f>
        <v>Z210101-TEQMANTRA-ORG</v>
      </c>
      <c r="K2920" t="str">
        <f>_xlfn.XLOOKUP(ohrm_timesheet_item[[#This Row],[activity_id]],ohrm_project_activity[activity_id],ohrm_project_activity[name],"NF",0,1)</f>
        <v>Training</v>
      </c>
      <c r="L2920" s="5">
        <f>ohrm_timesheet_item[[#This Row],[duration]]/60/60</f>
        <v>8.75</v>
      </c>
    </row>
    <row r="2921" spans="1:12" x14ac:dyDescent="0.3">
      <c r="A2921">
        <v>582</v>
      </c>
      <c r="C2921">
        <v>2973</v>
      </c>
      <c r="D2921" s="1">
        <v>45189</v>
      </c>
      <c r="E2921">
        <v>32400</v>
      </c>
      <c r="F2921">
        <v>2</v>
      </c>
      <c r="G2921">
        <v>100004</v>
      </c>
      <c r="H2921">
        <v>11</v>
      </c>
      <c r="I2921" t="str">
        <f>_xlfn.XLOOKUP(ohrm_timesheet_item[[#This Row],[employee_id]],hs_hr_employee[emp_number],hs_hr_employee[Employee Name],"NF",0,1)</f>
        <v>Sourav Rathor</v>
      </c>
      <c r="J2921" t="str">
        <f>_xlfn.XLOOKUP(ohrm_timesheet_item[[#This Row],[project_id]],ohrm_project[project_id],ohrm_project[name],"NF",0,1)</f>
        <v>Z210101-TEQMANTRA-ORG</v>
      </c>
      <c r="K2921" t="str">
        <f>_xlfn.XLOOKUP(ohrm_timesheet_item[[#This Row],[activity_id]],ohrm_project_activity[activity_id],ohrm_project_activity[name],"NF",0,1)</f>
        <v>Training</v>
      </c>
      <c r="L2921" s="5">
        <f>ohrm_timesheet_item[[#This Row],[duration]]/60/60</f>
        <v>9</v>
      </c>
    </row>
    <row r="2922" spans="1:12" x14ac:dyDescent="0.3">
      <c r="A2922">
        <v>582</v>
      </c>
      <c r="C2922">
        <v>2974</v>
      </c>
      <c r="D2922" s="1">
        <v>45190</v>
      </c>
      <c r="E2922">
        <v>32400</v>
      </c>
      <c r="F2922">
        <v>2</v>
      </c>
      <c r="G2922">
        <v>100004</v>
      </c>
      <c r="H2922">
        <v>11</v>
      </c>
      <c r="I2922" t="str">
        <f>_xlfn.XLOOKUP(ohrm_timesheet_item[[#This Row],[employee_id]],hs_hr_employee[emp_number],hs_hr_employee[Employee Name],"NF",0,1)</f>
        <v>Sourav Rathor</v>
      </c>
      <c r="J2922" t="str">
        <f>_xlfn.XLOOKUP(ohrm_timesheet_item[[#This Row],[project_id]],ohrm_project[project_id],ohrm_project[name],"NF",0,1)</f>
        <v>Z210101-TEQMANTRA-ORG</v>
      </c>
      <c r="K2922" t="str">
        <f>_xlfn.XLOOKUP(ohrm_timesheet_item[[#This Row],[activity_id]],ohrm_project_activity[activity_id],ohrm_project_activity[name],"NF",0,1)</f>
        <v>Training</v>
      </c>
      <c r="L2922" s="5">
        <f>ohrm_timesheet_item[[#This Row],[duration]]/60/60</f>
        <v>9</v>
      </c>
    </row>
    <row r="2923" spans="1:12" x14ac:dyDescent="0.3">
      <c r="A2923">
        <v>582</v>
      </c>
      <c r="C2923">
        <v>2975</v>
      </c>
      <c r="D2923" s="1">
        <v>45191</v>
      </c>
      <c r="E2923">
        <v>32400</v>
      </c>
      <c r="F2923">
        <v>2</v>
      </c>
      <c r="G2923">
        <v>100004</v>
      </c>
      <c r="H2923">
        <v>11</v>
      </c>
      <c r="I2923" t="str">
        <f>_xlfn.XLOOKUP(ohrm_timesheet_item[[#This Row],[employee_id]],hs_hr_employee[emp_number],hs_hr_employee[Employee Name],"NF",0,1)</f>
        <v>Sourav Rathor</v>
      </c>
      <c r="J2923" t="str">
        <f>_xlfn.XLOOKUP(ohrm_timesheet_item[[#This Row],[project_id]],ohrm_project[project_id],ohrm_project[name],"NF",0,1)</f>
        <v>Z210101-TEQMANTRA-ORG</v>
      </c>
      <c r="K2923" t="str">
        <f>_xlfn.XLOOKUP(ohrm_timesheet_item[[#This Row],[activity_id]],ohrm_project_activity[activity_id],ohrm_project_activity[name],"NF",0,1)</f>
        <v>Training</v>
      </c>
      <c r="L2923" s="5">
        <f>ohrm_timesheet_item[[#This Row],[duration]]/60/60</f>
        <v>9</v>
      </c>
    </row>
    <row r="2924" spans="1:12" x14ac:dyDescent="0.3">
      <c r="A2924">
        <v>572</v>
      </c>
      <c r="C2924">
        <v>2976</v>
      </c>
      <c r="D2924" s="1">
        <v>45173</v>
      </c>
      <c r="E2924">
        <v>3600</v>
      </c>
      <c r="F2924">
        <v>2</v>
      </c>
      <c r="G2924">
        <v>100005</v>
      </c>
      <c r="H2924">
        <v>8</v>
      </c>
      <c r="I2924" t="str">
        <f>_xlfn.XLOOKUP(ohrm_timesheet_item[[#This Row],[employee_id]],hs_hr_employee[emp_number],hs_hr_employee[Employee Name],"NF",0,1)</f>
        <v>x_Ritesh Narayan Singh</v>
      </c>
      <c r="J2924" t="str">
        <f>_xlfn.XLOOKUP(ohrm_timesheet_item[[#This Row],[project_id]],ohrm_project[project_id],ohrm_project[name],"NF",0,1)</f>
        <v>Z210101-TEQMANTRA-ORG</v>
      </c>
      <c r="K2924" t="str">
        <f>_xlfn.XLOOKUP(ohrm_timesheet_item[[#This Row],[activity_id]],ohrm_project_activity[activity_id],ohrm_project_activity[name],"NF",0,1)</f>
        <v>Customer Engagement</v>
      </c>
      <c r="L2924" s="5">
        <f>ohrm_timesheet_item[[#This Row],[duration]]/60/60</f>
        <v>1</v>
      </c>
    </row>
    <row r="2925" spans="1:12" x14ac:dyDescent="0.3">
      <c r="A2925">
        <v>572</v>
      </c>
      <c r="C2925">
        <v>2977</v>
      </c>
      <c r="D2925" s="1">
        <v>45174</v>
      </c>
      <c r="E2925">
        <v>3600</v>
      </c>
      <c r="F2925">
        <v>2</v>
      </c>
      <c r="G2925">
        <v>100005</v>
      </c>
      <c r="H2925">
        <v>8</v>
      </c>
      <c r="I2925" t="str">
        <f>_xlfn.XLOOKUP(ohrm_timesheet_item[[#This Row],[employee_id]],hs_hr_employee[emp_number],hs_hr_employee[Employee Name],"NF",0,1)</f>
        <v>x_Ritesh Narayan Singh</v>
      </c>
      <c r="J2925" t="str">
        <f>_xlfn.XLOOKUP(ohrm_timesheet_item[[#This Row],[project_id]],ohrm_project[project_id],ohrm_project[name],"NF",0,1)</f>
        <v>Z210101-TEQMANTRA-ORG</v>
      </c>
      <c r="K2925" t="str">
        <f>_xlfn.XLOOKUP(ohrm_timesheet_item[[#This Row],[activity_id]],ohrm_project_activity[activity_id],ohrm_project_activity[name],"NF",0,1)</f>
        <v>Customer Engagement</v>
      </c>
      <c r="L2925" s="5">
        <f>ohrm_timesheet_item[[#This Row],[duration]]/60/60</f>
        <v>1</v>
      </c>
    </row>
    <row r="2926" spans="1:12" x14ac:dyDescent="0.3">
      <c r="A2926">
        <v>572</v>
      </c>
      <c r="C2926">
        <v>2978</v>
      </c>
      <c r="D2926" s="1">
        <v>45175</v>
      </c>
      <c r="E2926">
        <v>3600</v>
      </c>
      <c r="F2926">
        <v>2</v>
      </c>
      <c r="G2926">
        <v>100005</v>
      </c>
      <c r="H2926">
        <v>8</v>
      </c>
      <c r="I2926" t="str">
        <f>_xlfn.XLOOKUP(ohrm_timesheet_item[[#This Row],[employee_id]],hs_hr_employee[emp_number],hs_hr_employee[Employee Name],"NF",0,1)</f>
        <v>x_Ritesh Narayan Singh</v>
      </c>
      <c r="J2926" t="str">
        <f>_xlfn.XLOOKUP(ohrm_timesheet_item[[#This Row],[project_id]],ohrm_project[project_id],ohrm_project[name],"NF",0,1)</f>
        <v>Z210101-TEQMANTRA-ORG</v>
      </c>
      <c r="K2926" t="str">
        <f>_xlfn.XLOOKUP(ohrm_timesheet_item[[#This Row],[activity_id]],ohrm_project_activity[activity_id],ohrm_project_activity[name],"NF",0,1)</f>
        <v>Customer Engagement</v>
      </c>
      <c r="L2926" s="5">
        <f>ohrm_timesheet_item[[#This Row],[duration]]/60/60</f>
        <v>1</v>
      </c>
    </row>
    <row r="2927" spans="1:12" x14ac:dyDescent="0.3">
      <c r="A2927">
        <v>572</v>
      </c>
      <c r="C2927">
        <v>2979</v>
      </c>
      <c r="D2927" s="1">
        <v>45176</v>
      </c>
      <c r="E2927">
        <v>3600</v>
      </c>
      <c r="F2927">
        <v>2</v>
      </c>
      <c r="G2927">
        <v>100005</v>
      </c>
      <c r="H2927">
        <v>8</v>
      </c>
      <c r="I2927" t="str">
        <f>_xlfn.XLOOKUP(ohrm_timesheet_item[[#This Row],[employee_id]],hs_hr_employee[emp_number],hs_hr_employee[Employee Name],"NF",0,1)</f>
        <v>x_Ritesh Narayan Singh</v>
      </c>
      <c r="J2927" t="str">
        <f>_xlfn.XLOOKUP(ohrm_timesheet_item[[#This Row],[project_id]],ohrm_project[project_id],ohrm_project[name],"NF",0,1)</f>
        <v>Z210101-TEQMANTRA-ORG</v>
      </c>
      <c r="K2927" t="str">
        <f>_xlfn.XLOOKUP(ohrm_timesheet_item[[#This Row],[activity_id]],ohrm_project_activity[activity_id],ohrm_project_activity[name],"NF",0,1)</f>
        <v>Customer Engagement</v>
      </c>
      <c r="L2927" s="5">
        <f>ohrm_timesheet_item[[#This Row],[duration]]/60/60</f>
        <v>1</v>
      </c>
    </row>
    <row r="2928" spans="1:12" x14ac:dyDescent="0.3">
      <c r="A2928">
        <v>572</v>
      </c>
      <c r="C2928">
        <v>2980</v>
      </c>
      <c r="D2928" s="1">
        <v>45177</v>
      </c>
      <c r="E2928">
        <v>3600</v>
      </c>
      <c r="F2928">
        <v>2</v>
      </c>
      <c r="G2928">
        <v>100005</v>
      </c>
      <c r="H2928">
        <v>8</v>
      </c>
      <c r="I2928" t="str">
        <f>_xlfn.XLOOKUP(ohrm_timesheet_item[[#This Row],[employee_id]],hs_hr_employee[emp_number],hs_hr_employee[Employee Name],"NF",0,1)</f>
        <v>x_Ritesh Narayan Singh</v>
      </c>
      <c r="J2928" t="str">
        <f>_xlfn.XLOOKUP(ohrm_timesheet_item[[#This Row],[project_id]],ohrm_project[project_id],ohrm_project[name],"NF",0,1)</f>
        <v>Z210101-TEQMANTRA-ORG</v>
      </c>
      <c r="K2928" t="str">
        <f>_xlfn.XLOOKUP(ohrm_timesheet_item[[#This Row],[activity_id]],ohrm_project_activity[activity_id],ohrm_project_activity[name],"NF",0,1)</f>
        <v>Customer Engagement</v>
      </c>
      <c r="L2928" s="5">
        <f>ohrm_timesheet_item[[#This Row],[duration]]/60/60</f>
        <v>1</v>
      </c>
    </row>
    <row r="2929" spans="1:12" x14ac:dyDescent="0.3">
      <c r="A2929">
        <v>572</v>
      </c>
      <c r="C2929">
        <v>2981</v>
      </c>
      <c r="D2929" s="1">
        <v>45173</v>
      </c>
      <c r="E2929">
        <v>7200</v>
      </c>
      <c r="F2929">
        <v>2</v>
      </c>
      <c r="G2929">
        <v>100005</v>
      </c>
      <c r="H2929">
        <v>7</v>
      </c>
      <c r="I2929" t="str">
        <f>_xlfn.XLOOKUP(ohrm_timesheet_item[[#This Row],[employee_id]],hs_hr_employee[emp_number],hs_hr_employee[Employee Name],"NF",0,1)</f>
        <v>x_Ritesh Narayan Singh</v>
      </c>
      <c r="J2929" t="str">
        <f>_xlfn.XLOOKUP(ohrm_timesheet_item[[#This Row],[project_id]],ohrm_project[project_id],ohrm_project[name],"NF",0,1)</f>
        <v>Z210101-TEQMANTRA-ORG</v>
      </c>
      <c r="K2929" t="str">
        <f>_xlfn.XLOOKUP(ohrm_timesheet_item[[#This Row],[activity_id]],ohrm_project_activity[activity_id],ohrm_project_activity[name],"NF",0,1)</f>
        <v>Internal Meeting</v>
      </c>
      <c r="L2929" s="5">
        <f>ohrm_timesheet_item[[#This Row],[duration]]/60/60</f>
        <v>2</v>
      </c>
    </row>
    <row r="2930" spans="1:12" x14ac:dyDescent="0.3">
      <c r="A2930">
        <v>572</v>
      </c>
      <c r="C2930">
        <v>2982</v>
      </c>
      <c r="D2930" s="1">
        <v>45174</v>
      </c>
      <c r="E2930">
        <v>7200</v>
      </c>
      <c r="F2930">
        <v>2</v>
      </c>
      <c r="G2930">
        <v>100005</v>
      </c>
      <c r="H2930">
        <v>7</v>
      </c>
      <c r="I2930" t="str">
        <f>_xlfn.XLOOKUP(ohrm_timesheet_item[[#This Row],[employee_id]],hs_hr_employee[emp_number],hs_hr_employee[Employee Name],"NF",0,1)</f>
        <v>x_Ritesh Narayan Singh</v>
      </c>
      <c r="J2930" t="str">
        <f>_xlfn.XLOOKUP(ohrm_timesheet_item[[#This Row],[project_id]],ohrm_project[project_id],ohrm_project[name],"NF",0,1)</f>
        <v>Z210101-TEQMANTRA-ORG</v>
      </c>
      <c r="K2930" t="str">
        <f>_xlfn.XLOOKUP(ohrm_timesheet_item[[#This Row],[activity_id]],ohrm_project_activity[activity_id],ohrm_project_activity[name],"NF",0,1)</f>
        <v>Internal Meeting</v>
      </c>
      <c r="L2930" s="5">
        <f>ohrm_timesheet_item[[#This Row],[duration]]/60/60</f>
        <v>2</v>
      </c>
    </row>
    <row r="2931" spans="1:12" x14ac:dyDescent="0.3">
      <c r="A2931">
        <v>572</v>
      </c>
      <c r="C2931">
        <v>2983</v>
      </c>
      <c r="D2931" s="1">
        <v>45175</v>
      </c>
      <c r="E2931">
        <v>7200</v>
      </c>
      <c r="F2931">
        <v>2</v>
      </c>
      <c r="G2931">
        <v>100005</v>
      </c>
      <c r="H2931">
        <v>7</v>
      </c>
      <c r="I2931" t="str">
        <f>_xlfn.XLOOKUP(ohrm_timesheet_item[[#This Row],[employee_id]],hs_hr_employee[emp_number],hs_hr_employee[Employee Name],"NF",0,1)</f>
        <v>x_Ritesh Narayan Singh</v>
      </c>
      <c r="J2931" t="str">
        <f>_xlfn.XLOOKUP(ohrm_timesheet_item[[#This Row],[project_id]],ohrm_project[project_id],ohrm_project[name],"NF",0,1)</f>
        <v>Z210101-TEQMANTRA-ORG</v>
      </c>
      <c r="K2931" t="str">
        <f>_xlfn.XLOOKUP(ohrm_timesheet_item[[#This Row],[activity_id]],ohrm_project_activity[activity_id],ohrm_project_activity[name],"NF",0,1)</f>
        <v>Internal Meeting</v>
      </c>
      <c r="L2931" s="5">
        <f>ohrm_timesheet_item[[#This Row],[duration]]/60/60</f>
        <v>2</v>
      </c>
    </row>
    <row r="2932" spans="1:12" x14ac:dyDescent="0.3">
      <c r="A2932">
        <v>572</v>
      </c>
      <c r="C2932">
        <v>2984</v>
      </c>
      <c r="D2932" s="1">
        <v>45176</v>
      </c>
      <c r="E2932">
        <v>7200</v>
      </c>
      <c r="F2932">
        <v>2</v>
      </c>
      <c r="G2932">
        <v>100005</v>
      </c>
      <c r="H2932">
        <v>7</v>
      </c>
      <c r="I2932" t="str">
        <f>_xlfn.XLOOKUP(ohrm_timesheet_item[[#This Row],[employee_id]],hs_hr_employee[emp_number],hs_hr_employee[Employee Name],"NF",0,1)</f>
        <v>x_Ritesh Narayan Singh</v>
      </c>
      <c r="J2932" t="str">
        <f>_xlfn.XLOOKUP(ohrm_timesheet_item[[#This Row],[project_id]],ohrm_project[project_id],ohrm_project[name],"NF",0,1)</f>
        <v>Z210101-TEQMANTRA-ORG</v>
      </c>
      <c r="K2932" t="str">
        <f>_xlfn.XLOOKUP(ohrm_timesheet_item[[#This Row],[activity_id]],ohrm_project_activity[activity_id],ohrm_project_activity[name],"NF",0,1)</f>
        <v>Internal Meeting</v>
      </c>
      <c r="L2932" s="5">
        <f>ohrm_timesheet_item[[#This Row],[duration]]/60/60</f>
        <v>2</v>
      </c>
    </row>
    <row r="2933" spans="1:12" x14ac:dyDescent="0.3">
      <c r="A2933">
        <v>572</v>
      </c>
      <c r="C2933">
        <v>2985</v>
      </c>
      <c r="D2933" s="1">
        <v>45177</v>
      </c>
      <c r="E2933">
        <v>7200</v>
      </c>
      <c r="F2933">
        <v>2</v>
      </c>
      <c r="G2933">
        <v>100005</v>
      </c>
      <c r="H2933">
        <v>7</v>
      </c>
      <c r="I2933" t="str">
        <f>_xlfn.XLOOKUP(ohrm_timesheet_item[[#This Row],[employee_id]],hs_hr_employee[emp_number],hs_hr_employee[Employee Name],"NF",0,1)</f>
        <v>x_Ritesh Narayan Singh</v>
      </c>
      <c r="J2933" t="str">
        <f>_xlfn.XLOOKUP(ohrm_timesheet_item[[#This Row],[project_id]],ohrm_project[project_id],ohrm_project[name],"NF",0,1)</f>
        <v>Z210101-TEQMANTRA-ORG</v>
      </c>
      <c r="K2933" t="str">
        <f>_xlfn.XLOOKUP(ohrm_timesheet_item[[#This Row],[activity_id]],ohrm_project_activity[activity_id],ohrm_project_activity[name],"NF",0,1)</f>
        <v>Internal Meeting</v>
      </c>
      <c r="L2933" s="5">
        <f>ohrm_timesheet_item[[#This Row],[duration]]/60/60</f>
        <v>2</v>
      </c>
    </row>
    <row r="2934" spans="1:12" x14ac:dyDescent="0.3">
      <c r="A2934">
        <v>572</v>
      </c>
      <c r="C2934">
        <v>2986</v>
      </c>
      <c r="D2934" s="1">
        <v>45173</v>
      </c>
      <c r="E2934">
        <v>10800</v>
      </c>
      <c r="F2934">
        <v>2</v>
      </c>
      <c r="G2934">
        <v>100005</v>
      </c>
      <c r="H2934">
        <v>58</v>
      </c>
      <c r="I2934" t="str">
        <f>_xlfn.XLOOKUP(ohrm_timesheet_item[[#This Row],[employee_id]],hs_hr_employee[emp_number],hs_hr_employee[Employee Name],"NF",0,1)</f>
        <v>x_Ritesh Narayan Singh</v>
      </c>
      <c r="J2934" t="str">
        <f>_xlfn.XLOOKUP(ohrm_timesheet_item[[#This Row],[project_id]],ohrm_project[project_id],ohrm_project[name],"NF",0,1)</f>
        <v>Z210101-TEQMANTRA-ORG</v>
      </c>
      <c r="K2934" t="str">
        <f>_xlfn.XLOOKUP(ohrm_timesheet_item[[#This Row],[activity_id]],ohrm_project_activity[activity_id],ohrm_project_activity[name],"NF",0,1)</f>
        <v>Staff Augmentation</v>
      </c>
      <c r="L2934" s="5">
        <f>ohrm_timesheet_item[[#This Row],[duration]]/60/60</f>
        <v>3</v>
      </c>
    </row>
    <row r="2935" spans="1:12" x14ac:dyDescent="0.3">
      <c r="A2935">
        <v>572</v>
      </c>
      <c r="C2935">
        <v>2987</v>
      </c>
      <c r="D2935" s="1">
        <v>45174</v>
      </c>
      <c r="E2935">
        <v>10800</v>
      </c>
      <c r="F2935">
        <v>2</v>
      </c>
      <c r="G2935">
        <v>100005</v>
      </c>
      <c r="H2935">
        <v>58</v>
      </c>
      <c r="I2935" t="str">
        <f>_xlfn.XLOOKUP(ohrm_timesheet_item[[#This Row],[employee_id]],hs_hr_employee[emp_number],hs_hr_employee[Employee Name],"NF",0,1)</f>
        <v>x_Ritesh Narayan Singh</v>
      </c>
      <c r="J2935" t="str">
        <f>_xlfn.XLOOKUP(ohrm_timesheet_item[[#This Row],[project_id]],ohrm_project[project_id],ohrm_project[name],"NF",0,1)</f>
        <v>Z210101-TEQMANTRA-ORG</v>
      </c>
      <c r="K2935" t="str">
        <f>_xlfn.XLOOKUP(ohrm_timesheet_item[[#This Row],[activity_id]],ohrm_project_activity[activity_id],ohrm_project_activity[name],"NF",0,1)</f>
        <v>Staff Augmentation</v>
      </c>
      <c r="L2935" s="5">
        <f>ohrm_timesheet_item[[#This Row],[duration]]/60/60</f>
        <v>3</v>
      </c>
    </row>
    <row r="2936" spans="1:12" x14ac:dyDescent="0.3">
      <c r="A2936">
        <v>572</v>
      </c>
      <c r="C2936">
        <v>2988</v>
      </c>
      <c r="D2936" s="1">
        <v>45175</v>
      </c>
      <c r="E2936">
        <v>10800</v>
      </c>
      <c r="F2936">
        <v>2</v>
      </c>
      <c r="G2936">
        <v>100005</v>
      </c>
      <c r="H2936">
        <v>58</v>
      </c>
      <c r="I2936" t="str">
        <f>_xlfn.XLOOKUP(ohrm_timesheet_item[[#This Row],[employee_id]],hs_hr_employee[emp_number],hs_hr_employee[Employee Name],"NF",0,1)</f>
        <v>x_Ritesh Narayan Singh</v>
      </c>
      <c r="J2936" t="str">
        <f>_xlfn.XLOOKUP(ohrm_timesheet_item[[#This Row],[project_id]],ohrm_project[project_id],ohrm_project[name],"NF",0,1)</f>
        <v>Z210101-TEQMANTRA-ORG</v>
      </c>
      <c r="K2936" t="str">
        <f>_xlfn.XLOOKUP(ohrm_timesheet_item[[#This Row],[activity_id]],ohrm_project_activity[activity_id],ohrm_project_activity[name],"NF",0,1)</f>
        <v>Staff Augmentation</v>
      </c>
      <c r="L2936" s="5">
        <f>ohrm_timesheet_item[[#This Row],[duration]]/60/60</f>
        <v>3</v>
      </c>
    </row>
    <row r="2937" spans="1:12" x14ac:dyDescent="0.3">
      <c r="A2937">
        <v>572</v>
      </c>
      <c r="C2937">
        <v>2989</v>
      </c>
      <c r="D2937" s="1">
        <v>45176</v>
      </c>
      <c r="E2937">
        <v>10800</v>
      </c>
      <c r="F2937">
        <v>2</v>
      </c>
      <c r="G2937">
        <v>100005</v>
      </c>
      <c r="H2937">
        <v>58</v>
      </c>
      <c r="I2937" t="str">
        <f>_xlfn.XLOOKUP(ohrm_timesheet_item[[#This Row],[employee_id]],hs_hr_employee[emp_number],hs_hr_employee[Employee Name],"NF",0,1)</f>
        <v>x_Ritesh Narayan Singh</v>
      </c>
      <c r="J2937" t="str">
        <f>_xlfn.XLOOKUP(ohrm_timesheet_item[[#This Row],[project_id]],ohrm_project[project_id],ohrm_project[name],"NF",0,1)</f>
        <v>Z210101-TEQMANTRA-ORG</v>
      </c>
      <c r="K2937" t="str">
        <f>_xlfn.XLOOKUP(ohrm_timesheet_item[[#This Row],[activity_id]],ohrm_project_activity[activity_id],ohrm_project_activity[name],"NF",0,1)</f>
        <v>Staff Augmentation</v>
      </c>
      <c r="L2937" s="5">
        <f>ohrm_timesheet_item[[#This Row],[duration]]/60/60</f>
        <v>3</v>
      </c>
    </row>
    <row r="2938" spans="1:12" x14ac:dyDescent="0.3">
      <c r="A2938">
        <v>572</v>
      </c>
      <c r="C2938">
        <v>2990</v>
      </c>
      <c r="D2938" s="1">
        <v>45177</v>
      </c>
      <c r="E2938">
        <v>10800</v>
      </c>
      <c r="F2938">
        <v>2</v>
      </c>
      <c r="G2938">
        <v>100005</v>
      </c>
      <c r="H2938">
        <v>58</v>
      </c>
      <c r="I2938" t="str">
        <f>_xlfn.XLOOKUP(ohrm_timesheet_item[[#This Row],[employee_id]],hs_hr_employee[emp_number],hs_hr_employee[Employee Name],"NF",0,1)</f>
        <v>x_Ritesh Narayan Singh</v>
      </c>
      <c r="J2938" t="str">
        <f>_xlfn.XLOOKUP(ohrm_timesheet_item[[#This Row],[project_id]],ohrm_project[project_id],ohrm_project[name],"NF",0,1)</f>
        <v>Z210101-TEQMANTRA-ORG</v>
      </c>
      <c r="K2938" t="str">
        <f>_xlfn.XLOOKUP(ohrm_timesheet_item[[#This Row],[activity_id]],ohrm_project_activity[activity_id],ohrm_project_activity[name],"NF",0,1)</f>
        <v>Staff Augmentation</v>
      </c>
      <c r="L2938" s="5">
        <f>ohrm_timesheet_item[[#This Row],[duration]]/60/60</f>
        <v>3</v>
      </c>
    </row>
    <row r="2939" spans="1:12" x14ac:dyDescent="0.3">
      <c r="A2939">
        <v>572</v>
      </c>
      <c r="C2939">
        <v>2991</v>
      </c>
      <c r="D2939" s="1">
        <v>45173</v>
      </c>
      <c r="E2939">
        <v>3600</v>
      </c>
      <c r="F2939">
        <v>2</v>
      </c>
      <c r="G2939">
        <v>100005</v>
      </c>
      <c r="H2939">
        <v>13</v>
      </c>
      <c r="I2939" t="str">
        <f>_xlfn.XLOOKUP(ohrm_timesheet_item[[#This Row],[employee_id]],hs_hr_employee[emp_number],hs_hr_employee[Employee Name],"NF",0,1)</f>
        <v>x_Ritesh Narayan Singh</v>
      </c>
      <c r="J2939" t="str">
        <f>_xlfn.XLOOKUP(ohrm_timesheet_item[[#This Row],[project_id]],ohrm_project[project_id],ohrm_project[name],"NF",0,1)</f>
        <v>Z210101-TEQMANTRA-ORG</v>
      </c>
      <c r="K2939" t="str">
        <f>_xlfn.XLOOKUP(ohrm_timesheet_item[[#This Row],[activity_id]],ohrm_project_activity[activity_id],ohrm_project_activity[name],"NF",0,1)</f>
        <v>Coaching/Mentoring</v>
      </c>
      <c r="L2939" s="5">
        <f>ohrm_timesheet_item[[#This Row],[duration]]/60/60</f>
        <v>1</v>
      </c>
    </row>
    <row r="2940" spans="1:12" x14ac:dyDescent="0.3">
      <c r="A2940">
        <v>572</v>
      </c>
      <c r="C2940">
        <v>2992</v>
      </c>
      <c r="D2940" s="1">
        <v>45174</v>
      </c>
      <c r="E2940">
        <v>3600</v>
      </c>
      <c r="F2940">
        <v>2</v>
      </c>
      <c r="G2940">
        <v>100005</v>
      </c>
      <c r="H2940">
        <v>13</v>
      </c>
      <c r="I2940" t="str">
        <f>_xlfn.XLOOKUP(ohrm_timesheet_item[[#This Row],[employee_id]],hs_hr_employee[emp_number],hs_hr_employee[Employee Name],"NF",0,1)</f>
        <v>x_Ritesh Narayan Singh</v>
      </c>
      <c r="J2940" t="str">
        <f>_xlfn.XLOOKUP(ohrm_timesheet_item[[#This Row],[project_id]],ohrm_project[project_id],ohrm_project[name],"NF",0,1)</f>
        <v>Z210101-TEQMANTRA-ORG</v>
      </c>
      <c r="K2940" t="str">
        <f>_xlfn.XLOOKUP(ohrm_timesheet_item[[#This Row],[activity_id]],ohrm_project_activity[activity_id],ohrm_project_activity[name],"NF",0,1)</f>
        <v>Coaching/Mentoring</v>
      </c>
      <c r="L2940" s="5">
        <f>ohrm_timesheet_item[[#This Row],[duration]]/60/60</f>
        <v>1</v>
      </c>
    </row>
    <row r="2941" spans="1:12" x14ac:dyDescent="0.3">
      <c r="A2941">
        <v>572</v>
      </c>
      <c r="C2941">
        <v>2993</v>
      </c>
      <c r="D2941" s="1">
        <v>45175</v>
      </c>
      <c r="E2941">
        <v>3600</v>
      </c>
      <c r="F2941">
        <v>2</v>
      </c>
      <c r="G2941">
        <v>100005</v>
      </c>
      <c r="H2941">
        <v>13</v>
      </c>
      <c r="I2941" t="str">
        <f>_xlfn.XLOOKUP(ohrm_timesheet_item[[#This Row],[employee_id]],hs_hr_employee[emp_number],hs_hr_employee[Employee Name],"NF",0,1)</f>
        <v>x_Ritesh Narayan Singh</v>
      </c>
      <c r="J2941" t="str">
        <f>_xlfn.XLOOKUP(ohrm_timesheet_item[[#This Row],[project_id]],ohrm_project[project_id],ohrm_project[name],"NF",0,1)</f>
        <v>Z210101-TEQMANTRA-ORG</v>
      </c>
      <c r="K2941" t="str">
        <f>_xlfn.XLOOKUP(ohrm_timesheet_item[[#This Row],[activity_id]],ohrm_project_activity[activity_id],ohrm_project_activity[name],"NF",0,1)</f>
        <v>Coaching/Mentoring</v>
      </c>
      <c r="L2941" s="5">
        <f>ohrm_timesheet_item[[#This Row],[duration]]/60/60</f>
        <v>1</v>
      </c>
    </row>
    <row r="2942" spans="1:12" x14ac:dyDescent="0.3">
      <c r="A2942">
        <v>572</v>
      </c>
      <c r="C2942">
        <v>2994</v>
      </c>
      <c r="D2942" s="1">
        <v>45176</v>
      </c>
      <c r="E2942">
        <v>3600</v>
      </c>
      <c r="F2942">
        <v>2</v>
      </c>
      <c r="G2942">
        <v>100005</v>
      </c>
      <c r="H2942">
        <v>13</v>
      </c>
      <c r="I2942" t="str">
        <f>_xlfn.XLOOKUP(ohrm_timesheet_item[[#This Row],[employee_id]],hs_hr_employee[emp_number],hs_hr_employee[Employee Name],"NF",0,1)</f>
        <v>x_Ritesh Narayan Singh</v>
      </c>
      <c r="J2942" t="str">
        <f>_xlfn.XLOOKUP(ohrm_timesheet_item[[#This Row],[project_id]],ohrm_project[project_id],ohrm_project[name],"NF",0,1)</f>
        <v>Z210101-TEQMANTRA-ORG</v>
      </c>
      <c r="K2942" t="str">
        <f>_xlfn.XLOOKUP(ohrm_timesheet_item[[#This Row],[activity_id]],ohrm_project_activity[activity_id],ohrm_project_activity[name],"NF",0,1)</f>
        <v>Coaching/Mentoring</v>
      </c>
      <c r="L2942" s="5">
        <f>ohrm_timesheet_item[[#This Row],[duration]]/60/60</f>
        <v>1</v>
      </c>
    </row>
    <row r="2943" spans="1:12" x14ac:dyDescent="0.3">
      <c r="A2943">
        <v>572</v>
      </c>
      <c r="C2943">
        <v>2995</v>
      </c>
      <c r="D2943" s="1">
        <v>45177</v>
      </c>
      <c r="E2943">
        <v>3600</v>
      </c>
      <c r="F2943">
        <v>2</v>
      </c>
      <c r="G2943">
        <v>100005</v>
      </c>
      <c r="H2943">
        <v>13</v>
      </c>
      <c r="I2943" t="str">
        <f>_xlfn.XLOOKUP(ohrm_timesheet_item[[#This Row],[employee_id]],hs_hr_employee[emp_number],hs_hr_employee[Employee Name],"NF",0,1)</f>
        <v>x_Ritesh Narayan Singh</v>
      </c>
      <c r="J2943" t="str">
        <f>_xlfn.XLOOKUP(ohrm_timesheet_item[[#This Row],[project_id]],ohrm_project[project_id],ohrm_project[name],"NF",0,1)</f>
        <v>Z210101-TEQMANTRA-ORG</v>
      </c>
      <c r="K2943" t="str">
        <f>_xlfn.XLOOKUP(ohrm_timesheet_item[[#This Row],[activity_id]],ohrm_project_activity[activity_id],ohrm_project_activity[name],"NF",0,1)</f>
        <v>Coaching/Mentoring</v>
      </c>
      <c r="L2943" s="5">
        <f>ohrm_timesheet_item[[#This Row],[duration]]/60/60</f>
        <v>1</v>
      </c>
    </row>
    <row r="2944" spans="1:12" x14ac:dyDescent="0.3">
      <c r="A2944">
        <v>572</v>
      </c>
      <c r="C2944">
        <v>2996</v>
      </c>
      <c r="D2944" s="1">
        <v>45173</v>
      </c>
      <c r="E2944">
        <v>3600</v>
      </c>
      <c r="F2944">
        <v>2</v>
      </c>
      <c r="G2944">
        <v>100005</v>
      </c>
      <c r="H2944">
        <v>11</v>
      </c>
      <c r="I2944" t="str">
        <f>_xlfn.XLOOKUP(ohrm_timesheet_item[[#This Row],[employee_id]],hs_hr_employee[emp_number],hs_hr_employee[Employee Name],"NF",0,1)</f>
        <v>x_Ritesh Narayan Singh</v>
      </c>
      <c r="J2944" t="str">
        <f>_xlfn.XLOOKUP(ohrm_timesheet_item[[#This Row],[project_id]],ohrm_project[project_id],ohrm_project[name],"NF",0,1)</f>
        <v>Z210101-TEQMANTRA-ORG</v>
      </c>
      <c r="K2944" t="str">
        <f>_xlfn.XLOOKUP(ohrm_timesheet_item[[#This Row],[activity_id]],ohrm_project_activity[activity_id],ohrm_project_activity[name],"NF",0,1)</f>
        <v>Training</v>
      </c>
      <c r="L2944" s="5">
        <f>ohrm_timesheet_item[[#This Row],[duration]]/60/60</f>
        <v>1</v>
      </c>
    </row>
    <row r="2945" spans="1:12" x14ac:dyDescent="0.3">
      <c r="A2945">
        <v>572</v>
      </c>
      <c r="C2945">
        <v>2997</v>
      </c>
      <c r="D2945" s="1">
        <v>45174</v>
      </c>
      <c r="E2945">
        <v>3600</v>
      </c>
      <c r="F2945">
        <v>2</v>
      </c>
      <c r="G2945">
        <v>100005</v>
      </c>
      <c r="H2945">
        <v>11</v>
      </c>
      <c r="I2945" t="str">
        <f>_xlfn.XLOOKUP(ohrm_timesheet_item[[#This Row],[employee_id]],hs_hr_employee[emp_number],hs_hr_employee[Employee Name],"NF",0,1)</f>
        <v>x_Ritesh Narayan Singh</v>
      </c>
      <c r="J2945" t="str">
        <f>_xlfn.XLOOKUP(ohrm_timesheet_item[[#This Row],[project_id]],ohrm_project[project_id],ohrm_project[name],"NF",0,1)</f>
        <v>Z210101-TEQMANTRA-ORG</v>
      </c>
      <c r="K2945" t="str">
        <f>_xlfn.XLOOKUP(ohrm_timesheet_item[[#This Row],[activity_id]],ohrm_project_activity[activity_id],ohrm_project_activity[name],"NF",0,1)</f>
        <v>Training</v>
      </c>
      <c r="L2945" s="5">
        <f>ohrm_timesheet_item[[#This Row],[duration]]/60/60</f>
        <v>1</v>
      </c>
    </row>
    <row r="2946" spans="1:12" x14ac:dyDescent="0.3">
      <c r="A2946">
        <v>572</v>
      </c>
      <c r="C2946">
        <v>2998</v>
      </c>
      <c r="D2946" s="1">
        <v>45175</v>
      </c>
      <c r="E2946">
        <v>3600</v>
      </c>
      <c r="F2946">
        <v>2</v>
      </c>
      <c r="G2946">
        <v>100005</v>
      </c>
      <c r="H2946">
        <v>11</v>
      </c>
      <c r="I2946" t="str">
        <f>_xlfn.XLOOKUP(ohrm_timesheet_item[[#This Row],[employee_id]],hs_hr_employee[emp_number],hs_hr_employee[Employee Name],"NF",0,1)</f>
        <v>x_Ritesh Narayan Singh</v>
      </c>
      <c r="J2946" t="str">
        <f>_xlfn.XLOOKUP(ohrm_timesheet_item[[#This Row],[project_id]],ohrm_project[project_id],ohrm_project[name],"NF",0,1)</f>
        <v>Z210101-TEQMANTRA-ORG</v>
      </c>
      <c r="K2946" t="str">
        <f>_xlfn.XLOOKUP(ohrm_timesheet_item[[#This Row],[activity_id]],ohrm_project_activity[activity_id],ohrm_project_activity[name],"NF",0,1)</f>
        <v>Training</v>
      </c>
      <c r="L2946" s="5">
        <f>ohrm_timesheet_item[[#This Row],[duration]]/60/60</f>
        <v>1</v>
      </c>
    </row>
    <row r="2947" spans="1:12" x14ac:dyDescent="0.3">
      <c r="A2947">
        <v>572</v>
      </c>
      <c r="C2947">
        <v>2999</v>
      </c>
      <c r="D2947" s="1">
        <v>45176</v>
      </c>
      <c r="E2947">
        <v>3600</v>
      </c>
      <c r="F2947">
        <v>2</v>
      </c>
      <c r="G2947">
        <v>100005</v>
      </c>
      <c r="H2947">
        <v>11</v>
      </c>
      <c r="I2947" t="str">
        <f>_xlfn.XLOOKUP(ohrm_timesheet_item[[#This Row],[employee_id]],hs_hr_employee[emp_number],hs_hr_employee[Employee Name],"NF",0,1)</f>
        <v>x_Ritesh Narayan Singh</v>
      </c>
      <c r="J2947" t="str">
        <f>_xlfn.XLOOKUP(ohrm_timesheet_item[[#This Row],[project_id]],ohrm_project[project_id],ohrm_project[name],"NF",0,1)</f>
        <v>Z210101-TEQMANTRA-ORG</v>
      </c>
      <c r="K2947" t="str">
        <f>_xlfn.XLOOKUP(ohrm_timesheet_item[[#This Row],[activity_id]],ohrm_project_activity[activity_id],ohrm_project_activity[name],"NF",0,1)</f>
        <v>Training</v>
      </c>
      <c r="L2947" s="5">
        <f>ohrm_timesheet_item[[#This Row],[duration]]/60/60</f>
        <v>1</v>
      </c>
    </row>
    <row r="2948" spans="1:12" x14ac:dyDescent="0.3">
      <c r="A2948">
        <v>572</v>
      </c>
      <c r="C2948">
        <v>3000</v>
      </c>
      <c r="D2948" s="1">
        <v>45177</v>
      </c>
      <c r="E2948">
        <v>3600</v>
      </c>
      <c r="F2948">
        <v>2</v>
      </c>
      <c r="G2948">
        <v>100005</v>
      </c>
      <c r="H2948">
        <v>11</v>
      </c>
      <c r="I2948" t="str">
        <f>_xlfn.XLOOKUP(ohrm_timesheet_item[[#This Row],[employee_id]],hs_hr_employee[emp_number],hs_hr_employee[Employee Name],"NF",0,1)</f>
        <v>x_Ritesh Narayan Singh</v>
      </c>
      <c r="J2948" t="str">
        <f>_xlfn.XLOOKUP(ohrm_timesheet_item[[#This Row],[project_id]],ohrm_project[project_id],ohrm_project[name],"NF",0,1)</f>
        <v>Z210101-TEQMANTRA-ORG</v>
      </c>
      <c r="K2948" t="str">
        <f>_xlfn.XLOOKUP(ohrm_timesheet_item[[#This Row],[activity_id]],ohrm_project_activity[activity_id],ohrm_project_activity[name],"NF",0,1)</f>
        <v>Training</v>
      </c>
      <c r="L2948" s="5">
        <f>ohrm_timesheet_item[[#This Row],[duration]]/60/60</f>
        <v>1</v>
      </c>
    </row>
    <row r="2949" spans="1:12" x14ac:dyDescent="0.3">
      <c r="A2949">
        <v>572</v>
      </c>
      <c r="C2949">
        <v>3001</v>
      </c>
      <c r="D2949" s="1">
        <v>45173</v>
      </c>
      <c r="E2949">
        <v>1800</v>
      </c>
      <c r="F2949">
        <v>2</v>
      </c>
      <c r="G2949">
        <v>100005</v>
      </c>
      <c r="H2949">
        <v>9</v>
      </c>
      <c r="I2949" t="str">
        <f>_xlfn.XLOOKUP(ohrm_timesheet_item[[#This Row],[employee_id]],hs_hr_employee[emp_number],hs_hr_employee[Employee Name],"NF",0,1)</f>
        <v>x_Ritesh Narayan Singh</v>
      </c>
      <c r="J2949" t="str">
        <f>_xlfn.XLOOKUP(ohrm_timesheet_item[[#This Row],[project_id]],ohrm_project[project_id],ohrm_project[name],"NF",0,1)</f>
        <v>Z210101-TEQMANTRA-ORG</v>
      </c>
      <c r="K2949" t="str">
        <f>_xlfn.XLOOKUP(ohrm_timesheet_item[[#This Row],[activity_id]],ohrm_project_activity[activity_id],ohrm_project_activity[name],"NF",0,1)</f>
        <v>Continuous Improvement</v>
      </c>
      <c r="L2949" s="5">
        <f>ohrm_timesheet_item[[#This Row],[duration]]/60/60</f>
        <v>0.5</v>
      </c>
    </row>
    <row r="2950" spans="1:12" x14ac:dyDescent="0.3">
      <c r="A2950">
        <v>572</v>
      </c>
      <c r="C2950">
        <v>3002</v>
      </c>
      <c r="D2950" s="1">
        <v>45174</v>
      </c>
      <c r="E2950">
        <v>1800</v>
      </c>
      <c r="F2950">
        <v>2</v>
      </c>
      <c r="G2950">
        <v>100005</v>
      </c>
      <c r="H2950">
        <v>9</v>
      </c>
      <c r="I2950" t="str">
        <f>_xlfn.XLOOKUP(ohrm_timesheet_item[[#This Row],[employee_id]],hs_hr_employee[emp_number],hs_hr_employee[Employee Name],"NF",0,1)</f>
        <v>x_Ritesh Narayan Singh</v>
      </c>
      <c r="J2950" t="str">
        <f>_xlfn.XLOOKUP(ohrm_timesheet_item[[#This Row],[project_id]],ohrm_project[project_id],ohrm_project[name],"NF",0,1)</f>
        <v>Z210101-TEQMANTRA-ORG</v>
      </c>
      <c r="K2950" t="str">
        <f>_xlfn.XLOOKUP(ohrm_timesheet_item[[#This Row],[activity_id]],ohrm_project_activity[activity_id],ohrm_project_activity[name],"NF",0,1)</f>
        <v>Continuous Improvement</v>
      </c>
      <c r="L2950" s="5">
        <f>ohrm_timesheet_item[[#This Row],[duration]]/60/60</f>
        <v>0.5</v>
      </c>
    </row>
    <row r="2951" spans="1:12" x14ac:dyDescent="0.3">
      <c r="A2951">
        <v>572</v>
      </c>
      <c r="C2951">
        <v>3003</v>
      </c>
      <c r="D2951" s="1">
        <v>45175</v>
      </c>
      <c r="E2951">
        <v>1800</v>
      </c>
      <c r="F2951">
        <v>2</v>
      </c>
      <c r="G2951">
        <v>100005</v>
      </c>
      <c r="H2951">
        <v>9</v>
      </c>
      <c r="I2951" t="str">
        <f>_xlfn.XLOOKUP(ohrm_timesheet_item[[#This Row],[employee_id]],hs_hr_employee[emp_number],hs_hr_employee[Employee Name],"NF",0,1)</f>
        <v>x_Ritesh Narayan Singh</v>
      </c>
      <c r="J2951" t="str">
        <f>_xlfn.XLOOKUP(ohrm_timesheet_item[[#This Row],[project_id]],ohrm_project[project_id],ohrm_project[name],"NF",0,1)</f>
        <v>Z210101-TEQMANTRA-ORG</v>
      </c>
      <c r="K2951" t="str">
        <f>_xlfn.XLOOKUP(ohrm_timesheet_item[[#This Row],[activity_id]],ohrm_project_activity[activity_id],ohrm_project_activity[name],"NF",0,1)</f>
        <v>Continuous Improvement</v>
      </c>
      <c r="L2951" s="5">
        <f>ohrm_timesheet_item[[#This Row],[duration]]/60/60</f>
        <v>0.5</v>
      </c>
    </row>
    <row r="2952" spans="1:12" x14ac:dyDescent="0.3">
      <c r="A2952">
        <v>572</v>
      </c>
      <c r="C2952">
        <v>3004</v>
      </c>
      <c r="D2952" s="1">
        <v>45176</v>
      </c>
      <c r="E2952">
        <v>1800</v>
      </c>
      <c r="F2952">
        <v>2</v>
      </c>
      <c r="G2952">
        <v>100005</v>
      </c>
      <c r="H2952">
        <v>9</v>
      </c>
      <c r="I2952" t="str">
        <f>_xlfn.XLOOKUP(ohrm_timesheet_item[[#This Row],[employee_id]],hs_hr_employee[emp_number],hs_hr_employee[Employee Name],"NF",0,1)</f>
        <v>x_Ritesh Narayan Singh</v>
      </c>
      <c r="J2952" t="str">
        <f>_xlfn.XLOOKUP(ohrm_timesheet_item[[#This Row],[project_id]],ohrm_project[project_id],ohrm_project[name],"NF",0,1)</f>
        <v>Z210101-TEQMANTRA-ORG</v>
      </c>
      <c r="K2952" t="str">
        <f>_xlfn.XLOOKUP(ohrm_timesheet_item[[#This Row],[activity_id]],ohrm_project_activity[activity_id],ohrm_project_activity[name],"NF",0,1)</f>
        <v>Continuous Improvement</v>
      </c>
      <c r="L2952" s="5">
        <f>ohrm_timesheet_item[[#This Row],[duration]]/60/60</f>
        <v>0.5</v>
      </c>
    </row>
    <row r="2953" spans="1:12" x14ac:dyDescent="0.3">
      <c r="A2953">
        <v>572</v>
      </c>
      <c r="C2953">
        <v>3005</v>
      </c>
      <c r="D2953" s="1">
        <v>45177</v>
      </c>
      <c r="E2953">
        <v>1800</v>
      </c>
      <c r="F2953">
        <v>2</v>
      </c>
      <c r="G2953">
        <v>100005</v>
      </c>
      <c r="H2953">
        <v>9</v>
      </c>
      <c r="I2953" t="str">
        <f>_xlfn.XLOOKUP(ohrm_timesheet_item[[#This Row],[employee_id]],hs_hr_employee[emp_number],hs_hr_employee[Employee Name],"NF",0,1)</f>
        <v>x_Ritesh Narayan Singh</v>
      </c>
      <c r="J2953" t="str">
        <f>_xlfn.XLOOKUP(ohrm_timesheet_item[[#This Row],[project_id]],ohrm_project[project_id],ohrm_project[name],"NF",0,1)</f>
        <v>Z210101-TEQMANTRA-ORG</v>
      </c>
      <c r="K2953" t="str">
        <f>_xlfn.XLOOKUP(ohrm_timesheet_item[[#This Row],[activity_id]],ohrm_project_activity[activity_id],ohrm_project_activity[name],"NF",0,1)</f>
        <v>Continuous Improvement</v>
      </c>
      <c r="L2953" s="5">
        <f>ohrm_timesheet_item[[#This Row],[duration]]/60/60</f>
        <v>0.5</v>
      </c>
    </row>
    <row r="2954" spans="1:12" x14ac:dyDescent="0.3">
      <c r="A2954">
        <v>572</v>
      </c>
      <c r="C2954">
        <v>3006</v>
      </c>
      <c r="D2954" s="1">
        <v>45173</v>
      </c>
      <c r="E2954">
        <v>1800</v>
      </c>
      <c r="F2954">
        <v>2</v>
      </c>
      <c r="G2954">
        <v>100005</v>
      </c>
      <c r="H2954">
        <v>14</v>
      </c>
      <c r="I2954" t="str">
        <f>_xlfn.XLOOKUP(ohrm_timesheet_item[[#This Row],[employee_id]],hs_hr_employee[emp_number],hs_hr_employee[Employee Name],"NF",0,1)</f>
        <v>x_Ritesh Narayan Singh</v>
      </c>
      <c r="J2954" t="str">
        <f>_xlfn.XLOOKUP(ohrm_timesheet_item[[#This Row],[project_id]],ohrm_project[project_id],ohrm_project[name],"NF",0,1)</f>
        <v>Z210101-TEQMANTRA-ORG</v>
      </c>
      <c r="K2954" t="str">
        <f>_xlfn.XLOOKUP(ohrm_timesheet_item[[#This Row],[activity_id]],ohrm_project_activity[activity_id],ohrm_project_activity[name],"NF",0,1)</f>
        <v>Team Engagement</v>
      </c>
      <c r="L2954" s="5">
        <f>ohrm_timesheet_item[[#This Row],[duration]]/60/60</f>
        <v>0.5</v>
      </c>
    </row>
    <row r="2955" spans="1:12" x14ac:dyDescent="0.3">
      <c r="A2955">
        <v>572</v>
      </c>
      <c r="C2955">
        <v>3007</v>
      </c>
      <c r="D2955" s="1">
        <v>45174</v>
      </c>
      <c r="E2955">
        <v>1800</v>
      </c>
      <c r="F2955">
        <v>2</v>
      </c>
      <c r="G2955">
        <v>100005</v>
      </c>
      <c r="H2955">
        <v>14</v>
      </c>
      <c r="I2955" t="str">
        <f>_xlfn.XLOOKUP(ohrm_timesheet_item[[#This Row],[employee_id]],hs_hr_employee[emp_number],hs_hr_employee[Employee Name],"NF",0,1)</f>
        <v>x_Ritesh Narayan Singh</v>
      </c>
      <c r="J2955" t="str">
        <f>_xlfn.XLOOKUP(ohrm_timesheet_item[[#This Row],[project_id]],ohrm_project[project_id],ohrm_project[name],"NF",0,1)</f>
        <v>Z210101-TEQMANTRA-ORG</v>
      </c>
      <c r="K2955" t="str">
        <f>_xlfn.XLOOKUP(ohrm_timesheet_item[[#This Row],[activity_id]],ohrm_project_activity[activity_id],ohrm_project_activity[name],"NF",0,1)</f>
        <v>Team Engagement</v>
      </c>
      <c r="L2955" s="5">
        <f>ohrm_timesheet_item[[#This Row],[duration]]/60/60</f>
        <v>0.5</v>
      </c>
    </row>
    <row r="2956" spans="1:12" x14ac:dyDescent="0.3">
      <c r="A2956">
        <v>572</v>
      </c>
      <c r="C2956">
        <v>3008</v>
      </c>
      <c r="D2956" s="1">
        <v>45175</v>
      </c>
      <c r="E2956">
        <v>1800</v>
      </c>
      <c r="F2956">
        <v>2</v>
      </c>
      <c r="G2956">
        <v>100005</v>
      </c>
      <c r="H2956">
        <v>14</v>
      </c>
      <c r="I2956" t="str">
        <f>_xlfn.XLOOKUP(ohrm_timesheet_item[[#This Row],[employee_id]],hs_hr_employee[emp_number],hs_hr_employee[Employee Name],"NF",0,1)</f>
        <v>x_Ritesh Narayan Singh</v>
      </c>
      <c r="J2956" t="str">
        <f>_xlfn.XLOOKUP(ohrm_timesheet_item[[#This Row],[project_id]],ohrm_project[project_id],ohrm_project[name],"NF",0,1)</f>
        <v>Z210101-TEQMANTRA-ORG</v>
      </c>
      <c r="K2956" t="str">
        <f>_xlfn.XLOOKUP(ohrm_timesheet_item[[#This Row],[activity_id]],ohrm_project_activity[activity_id],ohrm_project_activity[name],"NF",0,1)</f>
        <v>Team Engagement</v>
      </c>
      <c r="L2956" s="5">
        <f>ohrm_timesheet_item[[#This Row],[duration]]/60/60</f>
        <v>0.5</v>
      </c>
    </row>
    <row r="2957" spans="1:12" x14ac:dyDescent="0.3">
      <c r="A2957">
        <v>572</v>
      </c>
      <c r="C2957">
        <v>3009</v>
      </c>
      <c r="D2957" s="1">
        <v>45176</v>
      </c>
      <c r="E2957">
        <v>1800</v>
      </c>
      <c r="F2957">
        <v>2</v>
      </c>
      <c r="G2957">
        <v>100005</v>
      </c>
      <c r="H2957">
        <v>14</v>
      </c>
      <c r="I2957" t="str">
        <f>_xlfn.XLOOKUP(ohrm_timesheet_item[[#This Row],[employee_id]],hs_hr_employee[emp_number],hs_hr_employee[Employee Name],"NF",0,1)</f>
        <v>x_Ritesh Narayan Singh</v>
      </c>
      <c r="J2957" t="str">
        <f>_xlfn.XLOOKUP(ohrm_timesheet_item[[#This Row],[project_id]],ohrm_project[project_id],ohrm_project[name],"NF",0,1)</f>
        <v>Z210101-TEQMANTRA-ORG</v>
      </c>
      <c r="K2957" t="str">
        <f>_xlfn.XLOOKUP(ohrm_timesheet_item[[#This Row],[activity_id]],ohrm_project_activity[activity_id],ohrm_project_activity[name],"NF",0,1)</f>
        <v>Team Engagement</v>
      </c>
      <c r="L2957" s="5">
        <f>ohrm_timesheet_item[[#This Row],[duration]]/60/60</f>
        <v>0.5</v>
      </c>
    </row>
    <row r="2958" spans="1:12" x14ac:dyDescent="0.3">
      <c r="A2958">
        <v>572</v>
      </c>
      <c r="C2958">
        <v>3010</v>
      </c>
      <c r="D2958" s="1">
        <v>45177</v>
      </c>
      <c r="E2958">
        <v>1800</v>
      </c>
      <c r="F2958">
        <v>2</v>
      </c>
      <c r="G2958">
        <v>100005</v>
      </c>
      <c r="H2958">
        <v>14</v>
      </c>
      <c r="I2958" t="str">
        <f>_xlfn.XLOOKUP(ohrm_timesheet_item[[#This Row],[employee_id]],hs_hr_employee[emp_number],hs_hr_employee[Employee Name],"NF",0,1)</f>
        <v>x_Ritesh Narayan Singh</v>
      </c>
      <c r="J2958" t="str">
        <f>_xlfn.XLOOKUP(ohrm_timesheet_item[[#This Row],[project_id]],ohrm_project[project_id],ohrm_project[name],"NF",0,1)</f>
        <v>Z210101-TEQMANTRA-ORG</v>
      </c>
      <c r="K2958" t="str">
        <f>_xlfn.XLOOKUP(ohrm_timesheet_item[[#This Row],[activity_id]],ohrm_project_activity[activity_id],ohrm_project_activity[name],"NF",0,1)</f>
        <v>Team Engagement</v>
      </c>
      <c r="L2958" s="5">
        <f>ohrm_timesheet_item[[#This Row],[duration]]/60/60</f>
        <v>0.5</v>
      </c>
    </row>
    <row r="2959" spans="1:12" x14ac:dyDescent="0.3">
      <c r="A2959">
        <v>584</v>
      </c>
      <c r="C2959">
        <v>3011</v>
      </c>
      <c r="D2959" s="1">
        <v>45180</v>
      </c>
      <c r="E2959">
        <v>3600</v>
      </c>
      <c r="F2959">
        <v>2</v>
      </c>
      <c r="G2959">
        <v>100005</v>
      </c>
      <c r="H2959">
        <v>8</v>
      </c>
      <c r="I2959" t="str">
        <f>_xlfn.XLOOKUP(ohrm_timesheet_item[[#This Row],[employee_id]],hs_hr_employee[emp_number],hs_hr_employee[Employee Name],"NF",0,1)</f>
        <v>x_Ritesh Narayan Singh</v>
      </c>
      <c r="J2959" t="str">
        <f>_xlfn.XLOOKUP(ohrm_timesheet_item[[#This Row],[project_id]],ohrm_project[project_id],ohrm_project[name],"NF",0,1)</f>
        <v>Z210101-TEQMANTRA-ORG</v>
      </c>
      <c r="K2959" t="str">
        <f>_xlfn.XLOOKUP(ohrm_timesheet_item[[#This Row],[activity_id]],ohrm_project_activity[activity_id],ohrm_project_activity[name],"NF",0,1)</f>
        <v>Customer Engagement</v>
      </c>
      <c r="L2959" s="5">
        <f>ohrm_timesheet_item[[#This Row],[duration]]/60/60</f>
        <v>1</v>
      </c>
    </row>
    <row r="2960" spans="1:12" x14ac:dyDescent="0.3">
      <c r="A2960">
        <v>584</v>
      </c>
      <c r="C2960">
        <v>3012</v>
      </c>
      <c r="D2960" s="1">
        <v>45181</v>
      </c>
      <c r="E2960">
        <v>3600</v>
      </c>
      <c r="F2960">
        <v>2</v>
      </c>
      <c r="G2960">
        <v>100005</v>
      </c>
      <c r="H2960">
        <v>8</v>
      </c>
      <c r="I2960" t="str">
        <f>_xlfn.XLOOKUP(ohrm_timesheet_item[[#This Row],[employee_id]],hs_hr_employee[emp_number],hs_hr_employee[Employee Name],"NF",0,1)</f>
        <v>x_Ritesh Narayan Singh</v>
      </c>
      <c r="J2960" t="str">
        <f>_xlfn.XLOOKUP(ohrm_timesheet_item[[#This Row],[project_id]],ohrm_project[project_id],ohrm_project[name],"NF",0,1)</f>
        <v>Z210101-TEQMANTRA-ORG</v>
      </c>
      <c r="K2960" t="str">
        <f>_xlfn.XLOOKUP(ohrm_timesheet_item[[#This Row],[activity_id]],ohrm_project_activity[activity_id],ohrm_project_activity[name],"NF",0,1)</f>
        <v>Customer Engagement</v>
      </c>
      <c r="L2960" s="5">
        <f>ohrm_timesheet_item[[#This Row],[duration]]/60/60</f>
        <v>1</v>
      </c>
    </row>
    <row r="2961" spans="1:12" x14ac:dyDescent="0.3">
      <c r="A2961">
        <v>584</v>
      </c>
      <c r="C2961">
        <v>3013</v>
      </c>
      <c r="D2961" s="1">
        <v>45182</v>
      </c>
      <c r="E2961">
        <v>28800</v>
      </c>
      <c r="F2961">
        <v>2</v>
      </c>
      <c r="G2961">
        <v>100005</v>
      </c>
      <c r="H2961">
        <v>8</v>
      </c>
      <c r="I2961" t="str">
        <f>_xlfn.XLOOKUP(ohrm_timesheet_item[[#This Row],[employee_id]],hs_hr_employee[emp_number],hs_hr_employee[Employee Name],"NF",0,1)</f>
        <v>x_Ritesh Narayan Singh</v>
      </c>
      <c r="J2961" t="str">
        <f>_xlfn.XLOOKUP(ohrm_timesheet_item[[#This Row],[project_id]],ohrm_project[project_id],ohrm_project[name],"NF",0,1)</f>
        <v>Z210101-TEQMANTRA-ORG</v>
      </c>
      <c r="K2961" t="str">
        <f>_xlfn.XLOOKUP(ohrm_timesheet_item[[#This Row],[activity_id]],ohrm_project_activity[activity_id],ohrm_project_activity[name],"NF",0,1)</f>
        <v>Customer Engagement</v>
      </c>
      <c r="L2961" s="5">
        <f>ohrm_timesheet_item[[#This Row],[duration]]/60/60</f>
        <v>8</v>
      </c>
    </row>
    <row r="2962" spans="1:12" x14ac:dyDescent="0.3">
      <c r="A2962">
        <v>584</v>
      </c>
      <c r="C2962">
        <v>3014</v>
      </c>
      <c r="D2962" s="1">
        <v>45183</v>
      </c>
      <c r="E2962">
        <v>3600</v>
      </c>
      <c r="F2962">
        <v>2</v>
      </c>
      <c r="G2962">
        <v>100005</v>
      </c>
      <c r="H2962">
        <v>8</v>
      </c>
      <c r="I2962" t="str">
        <f>_xlfn.XLOOKUP(ohrm_timesheet_item[[#This Row],[employee_id]],hs_hr_employee[emp_number],hs_hr_employee[Employee Name],"NF",0,1)</f>
        <v>x_Ritesh Narayan Singh</v>
      </c>
      <c r="J2962" t="str">
        <f>_xlfn.XLOOKUP(ohrm_timesheet_item[[#This Row],[project_id]],ohrm_project[project_id],ohrm_project[name],"NF",0,1)</f>
        <v>Z210101-TEQMANTRA-ORG</v>
      </c>
      <c r="K2962" t="str">
        <f>_xlfn.XLOOKUP(ohrm_timesheet_item[[#This Row],[activity_id]],ohrm_project_activity[activity_id],ohrm_project_activity[name],"NF",0,1)</f>
        <v>Customer Engagement</v>
      </c>
      <c r="L2962" s="5">
        <f>ohrm_timesheet_item[[#This Row],[duration]]/60/60</f>
        <v>1</v>
      </c>
    </row>
    <row r="2963" spans="1:12" x14ac:dyDescent="0.3">
      <c r="A2963">
        <v>584</v>
      </c>
      <c r="C2963">
        <v>3015</v>
      </c>
      <c r="D2963" s="1">
        <v>45184</v>
      </c>
      <c r="E2963">
        <v>3600</v>
      </c>
      <c r="F2963">
        <v>2</v>
      </c>
      <c r="G2963">
        <v>100005</v>
      </c>
      <c r="H2963">
        <v>8</v>
      </c>
      <c r="I2963" t="str">
        <f>_xlfn.XLOOKUP(ohrm_timesheet_item[[#This Row],[employee_id]],hs_hr_employee[emp_number],hs_hr_employee[Employee Name],"NF",0,1)</f>
        <v>x_Ritesh Narayan Singh</v>
      </c>
      <c r="J2963" t="str">
        <f>_xlfn.XLOOKUP(ohrm_timesheet_item[[#This Row],[project_id]],ohrm_project[project_id],ohrm_project[name],"NF",0,1)</f>
        <v>Z210101-TEQMANTRA-ORG</v>
      </c>
      <c r="K2963" t="str">
        <f>_xlfn.XLOOKUP(ohrm_timesheet_item[[#This Row],[activity_id]],ohrm_project_activity[activity_id],ohrm_project_activity[name],"NF",0,1)</f>
        <v>Customer Engagement</v>
      </c>
      <c r="L2963" s="5">
        <f>ohrm_timesheet_item[[#This Row],[duration]]/60/60</f>
        <v>1</v>
      </c>
    </row>
    <row r="2964" spans="1:12" x14ac:dyDescent="0.3">
      <c r="A2964">
        <v>584</v>
      </c>
      <c r="C2964">
        <v>3016</v>
      </c>
      <c r="D2964" s="1">
        <v>45182</v>
      </c>
      <c r="E2964">
        <v>3600</v>
      </c>
      <c r="F2964">
        <v>2</v>
      </c>
      <c r="G2964">
        <v>100005</v>
      </c>
      <c r="H2964">
        <v>7</v>
      </c>
      <c r="I2964" t="str">
        <f>_xlfn.XLOOKUP(ohrm_timesheet_item[[#This Row],[employee_id]],hs_hr_employee[emp_number],hs_hr_employee[Employee Name],"NF",0,1)</f>
        <v>x_Ritesh Narayan Singh</v>
      </c>
      <c r="J2964" t="str">
        <f>_xlfn.XLOOKUP(ohrm_timesheet_item[[#This Row],[project_id]],ohrm_project[project_id],ohrm_project[name],"NF",0,1)</f>
        <v>Z210101-TEQMANTRA-ORG</v>
      </c>
      <c r="K2964" t="str">
        <f>_xlfn.XLOOKUP(ohrm_timesheet_item[[#This Row],[activity_id]],ohrm_project_activity[activity_id],ohrm_project_activity[name],"NF",0,1)</f>
        <v>Internal Meeting</v>
      </c>
      <c r="L2964" s="5">
        <f>ohrm_timesheet_item[[#This Row],[duration]]/60/60</f>
        <v>1</v>
      </c>
    </row>
    <row r="2965" spans="1:12" x14ac:dyDescent="0.3">
      <c r="A2965">
        <v>584</v>
      </c>
      <c r="C2965">
        <v>3017</v>
      </c>
      <c r="D2965" s="1">
        <v>45181</v>
      </c>
      <c r="E2965">
        <v>7200</v>
      </c>
      <c r="F2965">
        <v>2</v>
      </c>
      <c r="G2965">
        <v>100005</v>
      </c>
      <c r="H2965">
        <v>7</v>
      </c>
      <c r="I2965" t="str">
        <f>_xlfn.XLOOKUP(ohrm_timesheet_item[[#This Row],[employee_id]],hs_hr_employee[emp_number],hs_hr_employee[Employee Name],"NF",0,1)</f>
        <v>x_Ritesh Narayan Singh</v>
      </c>
      <c r="J2965" t="str">
        <f>_xlfn.XLOOKUP(ohrm_timesheet_item[[#This Row],[project_id]],ohrm_project[project_id],ohrm_project[name],"NF",0,1)</f>
        <v>Z210101-TEQMANTRA-ORG</v>
      </c>
      <c r="K2965" t="str">
        <f>_xlfn.XLOOKUP(ohrm_timesheet_item[[#This Row],[activity_id]],ohrm_project_activity[activity_id],ohrm_project_activity[name],"NF",0,1)</f>
        <v>Internal Meeting</v>
      </c>
      <c r="L2965" s="5">
        <f>ohrm_timesheet_item[[#This Row],[duration]]/60/60</f>
        <v>2</v>
      </c>
    </row>
    <row r="2966" spans="1:12" x14ac:dyDescent="0.3">
      <c r="A2966">
        <v>584</v>
      </c>
      <c r="C2966">
        <v>3018</v>
      </c>
      <c r="D2966" s="1">
        <v>45180</v>
      </c>
      <c r="E2966">
        <v>7200</v>
      </c>
      <c r="F2966">
        <v>2</v>
      </c>
      <c r="G2966">
        <v>100005</v>
      </c>
      <c r="H2966">
        <v>7</v>
      </c>
      <c r="I2966" t="str">
        <f>_xlfn.XLOOKUP(ohrm_timesheet_item[[#This Row],[employee_id]],hs_hr_employee[emp_number],hs_hr_employee[Employee Name],"NF",0,1)</f>
        <v>x_Ritesh Narayan Singh</v>
      </c>
      <c r="J2966" t="str">
        <f>_xlfn.XLOOKUP(ohrm_timesheet_item[[#This Row],[project_id]],ohrm_project[project_id],ohrm_project[name],"NF",0,1)</f>
        <v>Z210101-TEQMANTRA-ORG</v>
      </c>
      <c r="K2966" t="str">
        <f>_xlfn.XLOOKUP(ohrm_timesheet_item[[#This Row],[activity_id]],ohrm_project_activity[activity_id],ohrm_project_activity[name],"NF",0,1)</f>
        <v>Internal Meeting</v>
      </c>
      <c r="L2966" s="5">
        <f>ohrm_timesheet_item[[#This Row],[duration]]/60/60</f>
        <v>2</v>
      </c>
    </row>
    <row r="2967" spans="1:12" x14ac:dyDescent="0.3">
      <c r="A2967">
        <v>584</v>
      </c>
      <c r="C2967">
        <v>3019</v>
      </c>
      <c r="D2967" s="1">
        <v>45183</v>
      </c>
      <c r="E2967">
        <v>7200</v>
      </c>
      <c r="F2967">
        <v>2</v>
      </c>
      <c r="G2967">
        <v>100005</v>
      </c>
      <c r="H2967">
        <v>7</v>
      </c>
      <c r="I2967" t="str">
        <f>_xlfn.XLOOKUP(ohrm_timesheet_item[[#This Row],[employee_id]],hs_hr_employee[emp_number],hs_hr_employee[Employee Name],"NF",0,1)</f>
        <v>x_Ritesh Narayan Singh</v>
      </c>
      <c r="J2967" t="str">
        <f>_xlfn.XLOOKUP(ohrm_timesheet_item[[#This Row],[project_id]],ohrm_project[project_id],ohrm_project[name],"NF",0,1)</f>
        <v>Z210101-TEQMANTRA-ORG</v>
      </c>
      <c r="K2967" t="str">
        <f>_xlfn.XLOOKUP(ohrm_timesheet_item[[#This Row],[activity_id]],ohrm_project_activity[activity_id],ohrm_project_activity[name],"NF",0,1)</f>
        <v>Internal Meeting</v>
      </c>
      <c r="L2967" s="5">
        <f>ohrm_timesheet_item[[#This Row],[duration]]/60/60</f>
        <v>2</v>
      </c>
    </row>
    <row r="2968" spans="1:12" x14ac:dyDescent="0.3">
      <c r="A2968">
        <v>584</v>
      </c>
      <c r="C2968">
        <v>3020</v>
      </c>
      <c r="D2968" s="1">
        <v>45184</v>
      </c>
      <c r="E2968">
        <v>7200</v>
      </c>
      <c r="F2968">
        <v>2</v>
      </c>
      <c r="G2968">
        <v>100005</v>
      </c>
      <c r="H2968">
        <v>7</v>
      </c>
      <c r="I2968" t="str">
        <f>_xlfn.XLOOKUP(ohrm_timesheet_item[[#This Row],[employee_id]],hs_hr_employee[emp_number],hs_hr_employee[Employee Name],"NF",0,1)</f>
        <v>x_Ritesh Narayan Singh</v>
      </c>
      <c r="J2968" t="str">
        <f>_xlfn.XLOOKUP(ohrm_timesheet_item[[#This Row],[project_id]],ohrm_project[project_id],ohrm_project[name],"NF",0,1)</f>
        <v>Z210101-TEQMANTRA-ORG</v>
      </c>
      <c r="K2968" t="str">
        <f>_xlfn.XLOOKUP(ohrm_timesheet_item[[#This Row],[activity_id]],ohrm_project_activity[activity_id],ohrm_project_activity[name],"NF",0,1)</f>
        <v>Internal Meeting</v>
      </c>
      <c r="L2968" s="5">
        <f>ohrm_timesheet_item[[#This Row],[duration]]/60/60</f>
        <v>2</v>
      </c>
    </row>
    <row r="2969" spans="1:12" x14ac:dyDescent="0.3">
      <c r="A2969">
        <v>584</v>
      </c>
      <c r="C2969">
        <v>3021</v>
      </c>
      <c r="D2969" s="1">
        <v>45182</v>
      </c>
      <c r="E2969">
        <v>0</v>
      </c>
      <c r="F2969">
        <v>2</v>
      </c>
      <c r="G2969">
        <v>100005</v>
      </c>
      <c r="H2969">
        <v>58</v>
      </c>
      <c r="I2969" t="str">
        <f>_xlfn.XLOOKUP(ohrm_timesheet_item[[#This Row],[employee_id]],hs_hr_employee[emp_number],hs_hr_employee[Employee Name],"NF",0,1)</f>
        <v>x_Ritesh Narayan Singh</v>
      </c>
      <c r="J2969" t="str">
        <f>_xlfn.XLOOKUP(ohrm_timesheet_item[[#This Row],[project_id]],ohrm_project[project_id],ohrm_project[name],"NF",0,1)</f>
        <v>Z210101-TEQMANTRA-ORG</v>
      </c>
      <c r="K2969" t="str">
        <f>_xlfn.XLOOKUP(ohrm_timesheet_item[[#This Row],[activity_id]],ohrm_project_activity[activity_id],ohrm_project_activity[name],"NF",0,1)</f>
        <v>Staff Augmentation</v>
      </c>
      <c r="L2969" s="5">
        <f>ohrm_timesheet_item[[#This Row],[duration]]/60/60</f>
        <v>0</v>
      </c>
    </row>
    <row r="2970" spans="1:12" x14ac:dyDescent="0.3">
      <c r="A2970">
        <v>584</v>
      </c>
      <c r="C2970">
        <v>3022</v>
      </c>
      <c r="D2970" s="1">
        <v>45181</v>
      </c>
      <c r="E2970">
        <v>3600</v>
      </c>
      <c r="F2970">
        <v>2</v>
      </c>
      <c r="G2970">
        <v>100005</v>
      </c>
      <c r="H2970">
        <v>58</v>
      </c>
      <c r="I2970" t="str">
        <f>_xlfn.XLOOKUP(ohrm_timesheet_item[[#This Row],[employee_id]],hs_hr_employee[emp_number],hs_hr_employee[Employee Name],"NF",0,1)</f>
        <v>x_Ritesh Narayan Singh</v>
      </c>
      <c r="J2970" t="str">
        <f>_xlfn.XLOOKUP(ohrm_timesheet_item[[#This Row],[project_id]],ohrm_project[project_id],ohrm_project[name],"NF",0,1)</f>
        <v>Z210101-TEQMANTRA-ORG</v>
      </c>
      <c r="K2970" t="str">
        <f>_xlfn.XLOOKUP(ohrm_timesheet_item[[#This Row],[activity_id]],ohrm_project_activity[activity_id],ohrm_project_activity[name],"NF",0,1)</f>
        <v>Staff Augmentation</v>
      </c>
      <c r="L2970" s="5">
        <f>ohrm_timesheet_item[[#This Row],[duration]]/60/60</f>
        <v>1</v>
      </c>
    </row>
    <row r="2971" spans="1:12" x14ac:dyDescent="0.3">
      <c r="A2971">
        <v>584</v>
      </c>
      <c r="C2971">
        <v>3023</v>
      </c>
      <c r="D2971" s="1">
        <v>45180</v>
      </c>
      <c r="E2971">
        <v>3600</v>
      </c>
      <c r="F2971">
        <v>2</v>
      </c>
      <c r="G2971">
        <v>100005</v>
      </c>
      <c r="H2971">
        <v>58</v>
      </c>
      <c r="I2971" t="str">
        <f>_xlfn.XLOOKUP(ohrm_timesheet_item[[#This Row],[employee_id]],hs_hr_employee[emp_number],hs_hr_employee[Employee Name],"NF",0,1)</f>
        <v>x_Ritesh Narayan Singh</v>
      </c>
      <c r="J2971" t="str">
        <f>_xlfn.XLOOKUP(ohrm_timesheet_item[[#This Row],[project_id]],ohrm_project[project_id],ohrm_project[name],"NF",0,1)</f>
        <v>Z210101-TEQMANTRA-ORG</v>
      </c>
      <c r="K2971" t="str">
        <f>_xlfn.XLOOKUP(ohrm_timesheet_item[[#This Row],[activity_id]],ohrm_project_activity[activity_id],ohrm_project_activity[name],"NF",0,1)</f>
        <v>Staff Augmentation</v>
      </c>
      <c r="L2971" s="5">
        <f>ohrm_timesheet_item[[#This Row],[duration]]/60/60</f>
        <v>1</v>
      </c>
    </row>
    <row r="2972" spans="1:12" x14ac:dyDescent="0.3">
      <c r="A2972">
        <v>584</v>
      </c>
      <c r="C2972">
        <v>3024</v>
      </c>
      <c r="D2972" s="1">
        <v>45183</v>
      </c>
      <c r="E2972">
        <v>3600</v>
      </c>
      <c r="F2972">
        <v>2</v>
      </c>
      <c r="G2972">
        <v>100005</v>
      </c>
      <c r="H2972">
        <v>58</v>
      </c>
      <c r="I2972" t="str">
        <f>_xlfn.XLOOKUP(ohrm_timesheet_item[[#This Row],[employee_id]],hs_hr_employee[emp_number],hs_hr_employee[Employee Name],"NF",0,1)</f>
        <v>x_Ritesh Narayan Singh</v>
      </c>
      <c r="J2972" t="str">
        <f>_xlfn.XLOOKUP(ohrm_timesheet_item[[#This Row],[project_id]],ohrm_project[project_id],ohrm_project[name],"NF",0,1)</f>
        <v>Z210101-TEQMANTRA-ORG</v>
      </c>
      <c r="K2972" t="str">
        <f>_xlfn.XLOOKUP(ohrm_timesheet_item[[#This Row],[activity_id]],ohrm_project_activity[activity_id],ohrm_project_activity[name],"NF",0,1)</f>
        <v>Staff Augmentation</v>
      </c>
      <c r="L2972" s="5">
        <f>ohrm_timesheet_item[[#This Row],[duration]]/60/60</f>
        <v>1</v>
      </c>
    </row>
    <row r="2973" spans="1:12" x14ac:dyDescent="0.3">
      <c r="A2973">
        <v>584</v>
      </c>
      <c r="C2973">
        <v>3025</v>
      </c>
      <c r="D2973" s="1">
        <v>45184</v>
      </c>
      <c r="E2973">
        <v>3600</v>
      </c>
      <c r="F2973">
        <v>2</v>
      </c>
      <c r="G2973">
        <v>100005</v>
      </c>
      <c r="H2973">
        <v>58</v>
      </c>
      <c r="I2973" t="str">
        <f>_xlfn.XLOOKUP(ohrm_timesheet_item[[#This Row],[employee_id]],hs_hr_employee[emp_number],hs_hr_employee[Employee Name],"NF",0,1)</f>
        <v>x_Ritesh Narayan Singh</v>
      </c>
      <c r="J2973" t="str">
        <f>_xlfn.XLOOKUP(ohrm_timesheet_item[[#This Row],[project_id]],ohrm_project[project_id],ohrm_project[name],"NF",0,1)</f>
        <v>Z210101-TEQMANTRA-ORG</v>
      </c>
      <c r="K2973" t="str">
        <f>_xlfn.XLOOKUP(ohrm_timesheet_item[[#This Row],[activity_id]],ohrm_project_activity[activity_id],ohrm_project_activity[name],"NF",0,1)</f>
        <v>Staff Augmentation</v>
      </c>
      <c r="L2973" s="5">
        <f>ohrm_timesheet_item[[#This Row],[duration]]/60/60</f>
        <v>1</v>
      </c>
    </row>
    <row r="2974" spans="1:12" x14ac:dyDescent="0.3">
      <c r="A2974">
        <v>584</v>
      </c>
      <c r="C2974">
        <v>3026</v>
      </c>
      <c r="D2974" s="1">
        <v>45182</v>
      </c>
      <c r="E2974">
        <v>0</v>
      </c>
      <c r="F2974">
        <v>2</v>
      </c>
      <c r="G2974">
        <v>100005</v>
      </c>
      <c r="H2974">
        <v>11</v>
      </c>
      <c r="I2974" t="str">
        <f>_xlfn.XLOOKUP(ohrm_timesheet_item[[#This Row],[employee_id]],hs_hr_employee[emp_number],hs_hr_employee[Employee Name],"NF",0,1)</f>
        <v>x_Ritesh Narayan Singh</v>
      </c>
      <c r="J2974" t="str">
        <f>_xlfn.XLOOKUP(ohrm_timesheet_item[[#This Row],[project_id]],ohrm_project[project_id],ohrm_project[name],"NF",0,1)</f>
        <v>Z210101-TEQMANTRA-ORG</v>
      </c>
      <c r="K2974" t="str">
        <f>_xlfn.XLOOKUP(ohrm_timesheet_item[[#This Row],[activity_id]],ohrm_project_activity[activity_id],ohrm_project_activity[name],"NF",0,1)</f>
        <v>Training</v>
      </c>
      <c r="L2974" s="5">
        <f>ohrm_timesheet_item[[#This Row],[duration]]/60/60</f>
        <v>0</v>
      </c>
    </row>
    <row r="2975" spans="1:12" x14ac:dyDescent="0.3">
      <c r="A2975">
        <v>584</v>
      </c>
      <c r="C2975">
        <v>3027</v>
      </c>
      <c r="D2975" s="1">
        <v>45181</v>
      </c>
      <c r="E2975">
        <v>3600</v>
      </c>
      <c r="F2975">
        <v>2</v>
      </c>
      <c r="G2975">
        <v>100005</v>
      </c>
      <c r="H2975">
        <v>11</v>
      </c>
      <c r="I2975" t="str">
        <f>_xlfn.XLOOKUP(ohrm_timesheet_item[[#This Row],[employee_id]],hs_hr_employee[emp_number],hs_hr_employee[Employee Name],"NF",0,1)</f>
        <v>x_Ritesh Narayan Singh</v>
      </c>
      <c r="J2975" t="str">
        <f>_xlfn.XLOOKUP(ohrm_timesheet_item[[#This Row],[project_id]],ohrm_project[project_id],ohrm_project[name],"NF",0,1)</f>
        <v>Z210101-TEQMANTRA-ORG</v>
      </c>
      <c r="K2975" t="str">
        <f>_xlfn.XLOOKUP(ohrm_timesheet_item[[#This Row],[activity_id]],ohrm_project_activity[activity_id],ohrm_project_activity[name],"NF",0,1)</f>
        <v>Training</v>
      </c>
      <c r="L2975" s="5">
        <f>ohrm_timesheet_item[[#This Row],[duration]]/60/60</f>
        <v>1</v>
      </c>
    </row>
    <row r="2976" spans="1:12" x14ac:dyDescent="0.3">
      <c r="A2976">
        <v>584</v>
      </c>
      <c r="C2976">
        <v>3028</v>
      </c>
      <c r="D2976" s="1">
        <v>45180</v>
      </c>
      <c r="E2976">
        <v>3600</v>
      </c>
      <c r="F2976">
        <v>2</v>
      </c>
      <c r="G2976">
        <v>100005</v>
      </c>
      <c r="H2976">
        <v>11</v>
      </c>
      <c r="I2976" t="str">
        <f>_xlfn.XLOOKUP(ohrm_timesheet_item[[#This Row],[employee_id]],hs_hr_employee[emp_number],hs_hr_employee[Employee Name],"NF",0,1)</f>
        <v>x_Ritesh Narayan Singh</v>
      </c>
      <c r="J2976" t="str">
        <f>_xlfn.XLOOKUP(ohrm_timesheet_item[[#This Row],[project_id]],ohrm_project[project_id],ohrm_project[name],"NF",0,1)</f>
        <v>Z210101-TEQMANTRA-ORG</v>
      </c>
      <c r="K2976" t="str">
        <f>_xlfn.XLOOKUP(ohrm_timesheet_item[[#This Row],[activity_id]],ohrm_project_activity[activity_id],ohrm_project_activity[name],"NF",0,1)</f>
        <v>Training</v>
      </c>
      <c r="L2976" s="5">
        <f>ohrm_timesheet_item[[#This Row],[duration]]/60/60</f>
        <v>1</v>
      </c>
    </row>
    <row r="2977" spans="1:12" x14ac:dyDescent="0.3">
      <c r="A2977">
        <v>584</v>
      </c>
      <c r="C2977">
        <v>3029</v>
      </c>
      <c r="D2977" s="1">
        <v>45183</v>
      </c>
      <c r="E2977">
        <v>3600</v>
      </c>
      <c r="F2977">
        <v>2</v>
      </c>
      <c r="G2977">
        <v>100005</v>
      </c>
      <c r="H2977">
        <v>11</v>
      </c>
      <c r="I2977" t="str">
        <f>_xlfn.XLOOKUP(ohrm_timesheet_item[[#This Row],[employee_id]],hs_hr_employee[emp_number],hs_hr_employee[Employee Name],"NF",0,1)</f>
        <v>x_Ritesh Narayan Singh</v>
      </c>
      <c r="J2977" t="str">
        <f>_xlfn.XLOOKUP(ohrm_timesheet_item[[#This Row],[project_id]],ohrm_project[project_id],ohrm_project[name],"NF",0,1)</f>
        <v>Z210101-TEQMANTRA-ORG</v>
      </c>
      <c r="K2977" t="str">
        <f>_xlfn.XLOOKUP(ohrm_timesheet_item[[#This Row],[activity_id]],ohrm_project_activity[activity_id],ohrm_project_activity[name],"NF",0,1)</f>
        <v>Training</v>
      </c>
      <c r="L2977" s="5">
        <f>ohrm_timesheet_item[[#This Row],[duration]]/60/60</f>
        <v>1</v>
      </c>
    </row>
    <row r="2978" spans="1:12" x14ac:dyDescent="0.3">
      <c r="A2978">
        <v>584</v>
      </c>
      <c r="C2978">
        <v>3030</v>
      </c>
      <c r="D2978" s="1">
        <v>45184</v>
      </c>
      <c r="E2978">
        <v>3600</v>
      </c>
      <c r="F2978">
        <v>2</v>
      </c>
      <c r="G2978">
        <v>100005</v>
      </c>
      <c r="H2978">
        <v>11</v>
      </c>
      <c r="I2978" t="str">
        <f>_xlfn.XLOOKUP(ohrm_timesheet_item[[#This Row],[employee_id]],hs_hr_employee[emp_number],hs_hr_employee[Employee Name],"NF",0,1)</f>
        <v>x_Ritesh Narayan Singh</v>
      </c>
      <c r="J2978" t="str">
        <f>_xlfn.XLOOKUP(ohrm_timesheet_item[[#This Row],[project_id]],ohrm_project[project_id],ohrm_project[name],"NF",0,1)</f>
        <v>Z210101-TEQMANTRA-ORG</v>
      </c>
      <c r="K2978" t="str">
        <f>_xlfn.XLOOKUP(ohrm_timesheet_item[[#This Row],[activity_id]],ohrm_project_activity[activity_id],ohrm_project_activity[name],"NF",0,1)</f>
        <v>Training</v>
      </c>
      <c r="L2978" s="5">
        <f>ohrm_timesheet_item[[#This Row],[duration]]/60/60</f>
        <v>1</v>
      </c>
    </row>
    <row r="2979" spans="1:12" x14ac:dyDescent="0.3">
      <c r="A2979">
        <v>584</v>
      </c>
      <c r="C2979">
        <v>3031</v>
      </c>
      <c r="D2979" s="1">
        <v>45182</v>
      </c>
      <c r="E2979">
        <v>0</v>
      </c>
      <c r="F2979">
        <v>2</v>
      </c>
      <c r="G2979">
        <v>100005</v>
      </c>
      <c r="H2979">
        <v>14</v>
      </c>
      <c r="I2979" t="str">
        <f>_xlfn.XLOOKUP(ohrm_timesheet_item[[#This Row],[employee_id]],hs_hr_employee[emp_number],hs_hr_employee[Employee Name],"NF",0,1)</f>
        <v>x_Ritesh Narayan Singh</v>
      </c>
      <c r="J2979" t="str">
        <f>_xlfn.XLOOKUP(ohrm_timesheet_item[[#This Row],[project_id]],ohrm_project[project_id],ohrm_project[name],"NF",0,1)</f>
        <v>Z210101-TEQMANTRA-ORG</v>
      </c>
      <c r="K2979" t="str">
        <f>_xlfn.XLOOKUP(ohrm_timesheet_item[[#This Row],[activity_id]],ohrm_project_activity[activity_id],ohrm_project_activity[name],"NF",0,1)</f>
        <v>Team Engagement</v>
      </c>
      <c r="L2979" s="5">
        <f>ohrm_timesheet_item[[#This Row],[duration]]/60/60</f>
        <v>0</v>
      </c>
    </row>
    <row r="2980" spans="1:12" x14ac:dyDescent="0.3">
      <c r="A2980">
        <v>584</v>
      </c>
      <c r="C2980">
        <v>3032</v>
      </c>
      <c r="D2980" s="1">
        <v>45181</v>
      </c>
      <c r="E2980">
        <v>3600</v>
      </c>
      <c r="F2980">
        <v>2</v>
      </c>
      <c r="G2980">
        <v>100005</v>
      </c>
      <c r="H2980">
        <v>14</v>
      </c>
      <c r="I2980" t="str">
        <f>_xlfn.XLOOKUP(ohrm_timesheet_item[[#This Row],[employee_id]],hs_hr_employee[emp_number],hs_hr_employee[Employee Name],"NF",0,1)</f>
        <v>x_Ritesh Narayan Singh</v>
      </c>
      <c r="J2980" t="str">
        <f>_xlfn.XLOOKUP(ohrm_timesheet_item[[#This Row],[project_id]],ohrm_project[project_id],ohrm_project[name],"NF",0,1)</f>
        <v>Z210101-TEQMANTRA-ORG</v>
      </c>
      <c r="K2980" t="str">
        <f>_xlfn.XLOOKUP(ohrm_timesheet_item[[#This Row],[activity_id]],ohrm_project_activity[activity_id],ohrm_project_activity[name],"NF",0,1)</f>
        <v>Team Engagement</v>
      </c>
      <c r="L2980" s="5">
        <f>ohrm_timesheet_item[[#This Row],[duration]]/60/60</f>
        <v>1</v>
      </c>
    </row>
    <row r="2981" spans="1:12" x14ac:dyDescent="0.3">
      <c r="A2981">
        <v>584</v>
      </c>
      <c r="C2981">
        <v>3033</v>
      </c>
      <c r="D2981" s="1">
        <v>45180</v>
      </c>
      <c r="E2981">
        <v>3600</v>
      </c>
      <c r="F2981">
        <v>2</v>
      </c>
      <c r="G2981">
        <v>100005</v>
      </c>
      <c r="H2981">
        <v>14</v>
      </c>
      <c r="I2981" t="str">
        <f>_xlfn.XLOOKUP(ohrm_timesheet_item[[#This Row],[employee_id]],hs_hr_employee[emp_number],hs_hr_employee[Employee Name],"NF",0,1)</f>
        <v>x_Ritesh Narayan Singh</v>
      </c>
      <c r="J2981" t="str">
        <f>_xlfn.XLOOKUP(ohrm_timesheet_item[[#This Row],[project_id]],ohrm_project[project_id],ohrm_project[name],"NF",0,1)</f>
        <v>Z210101-TEQMANTRA-ORG</v>
      </c>
      <c r="K2981" t="str">
        <f>_xlfn.XLOOKUP(ohrm_timesheet_item[[#This Row],[activity_id]],ohrm_project_activity[activity_id],ohrm_project_activity[name],"NF",0,1)</f>
        <v>Team Engagement</v>
      </c>
      <c r="L2981" s="5">
        <f>ohrm_timesheet_item[[#This Row],[duration]]/60/60</f>
        <v>1</v>
      </c>
    </row>
    <row r="2982" spans="1:12" x14ac:dyDescent="0.3">
      <c r="A2982">
        <v>584</v>
      </c>
      <c r="C2982">
        <v>3034</v>
      </c>
      <c r="D2982" s="1">
        <v>45183</v>
      </c>
      <c r="E2982">
        <v>7200</v>
      </c>
      <c r="F2982">
        <v>2</v>
      </c>
      <c r="G2982">
        <v>100005</v>
      </c>
      <c r="H2982">
        <v>14</v>
      </c>
      <c r="I2982" t="str">
        <f>_xlfn.XLOOKUP(ohrm_timesheet_item[[#This Row],[employee_id]],hs_hr_employee[emp_number],hs_hr_employee[Employee Name],"NF",0,1)</f>
        <v>x_Ritesh Narayan Singh</v>
      </c>
      <c r="J2982" t="str">
        <f>_xlfn.XLOOKUP(ohrm_timesheet_item[[#This Row],[project_id]],ohrm_project[project_id],ohrm_project[name],"NF",0,1)</f>
        <v>Z210101-TEQMANTRA-ORG</v>
      </c>
      <c r="K2982" t="str">
        <f>_xlfn.XLOOKUP(ohrm_timesheet_item[[#This Row],[activity_id]],ohrm_project_activity[activity_id],ohrm_project_activity[name],"NF",0,1)</f>
        <v>Team Engagement</v>
      </c>
      <c r="L2982" s="5">
        <f>ohrm_timesheet_item[[#This Row],[duration]]/60/60</f>
        <v>2</v>
      </c>
    </row>
    <row r="2983" spans="1:12" x14ac:dyDescent="0.3">
      <c r="A2983">
        <v>584</v>
      </c>
      <c r="C2983">
        <v>3035</v>
      </c>
      <c r="D2983" s="1">
        <v>45184</v>
      </c>
      <c r="E2983">
        <v>7200</v>
      </c>
      <c r="F2983">
        <v>2</v>
      </c>
      <c r="G2983">
        <v>100005</v>
      </c>
      <c r="H2983">
        <v>14</v>
      </c>
      <c r="I2983" t="str">
        <f>_xlfn.XLOOKUP(ohrm_timesheet_item[[#This Row],[employee_id]],hs_hr_employee[emp_number],hs_hr_employee[Employee Name],"NF",0,1)</f>
        <v>x_Ritesh Narayan Singh</v>
      </c>
      <c r="J2983" t="str">
        <f>_xlfn.XLOOKUP(ohrm_timesheet_item[[#This Row],[project_id]],ohrm_project[project_id],ohrm_project[name],"NF",0,1)</f>
        <v>Z210101-TEQMANTRA-ORG</v>
      </c>
      <c r="K2983" t="str">
        <f>_xlfn.XLOOKUP(ohrm_timesheet_item[[#This Row],[activity_id]],ohrm_project_activity[activity_id],ohrm_project_activity[name],"NF",0,1)</f>
        <v>Team Engagement</v>
      </c>
      <c r="L2983" s="5">
        <f>ohrm_timesheet_item[[#This Row],[duration]]/60/60</f>
        <v>2</v>
      </c>
    </row>
    <row r="2984" spans="1:12" x14ac:dyDescent="0.3">
      <c r="A2984">
        <v>584</v>
      </c>
      <c r="C2984">
        <v>3036</v>
      </c>
      <c r="D2984" s="1">
        <v>45182</v>
      </c>
      <c r="E2984">
        <v>0</v>
      </c>
      <c r="F2984">
        <v>2</v>
      </c>
      <c r="G2984">
        <v>100005</v>
      </c>
      <c r="H2984">
        <v>9</v>
      </c>
      <c r="I2984" t="str">
        <f>_xlfn.XLOOKUP(ohrm_timesheet_item[[#This Row],[employee_id]],hs_hr_employee[emp_number],hs_hr_employee[Employee Name],"NF",0,1)</f>
        <v>x_Ritesh Narayan Singh</v>
      </c>
      <c r="J2984" t="str">
        <f>_xlfn.XLOOKUP(ohrm_timesheet_item[[#This Row],[project_id]],ohrm_project[project_id],ohrm_project[name],"NF",0,1)</f>
        <v>Z210101-TEQMANTRA-ORG</v>
      </c>
      <c r="K2984" t="str">
        <f>_xlfn.XLOOKUP(ohrm_timesheet_item[[#This Row],[activity_id]],ohrm_project_activity[activity_id],ohrm_project_activity[name],"NF",0,1)</f>
        <v>Continuous Improvement</v>
      </c>
      <c r="L2984" s="5">
        <f>ohrm_timesheet_item[[#This Row],[duration]]/60/60</f>
        <v>0</v>
      </c>
    </row>
    <row r="2985" spans="1:12" x14ac:dyDescent="0.3">
      <c r="A2985">
        <v>584</v>
      </c>
      <c r="C2985">
        <v>3037</v>
      </c>
      <c r="D2985" s="1">
        <v>45181</v>
      </c>
      <c r="E2985">
        <v>10800</v>
      </c>
      <c r="F2985">
        <v>2</v>
      </c>
      <c r="G2985">
        <v>100005</v>
      </c>
      <c r="H2985">
        <v>9</v>
      </c>
      <c r="I2985" t="str">
        <f>_xlfn.XLOOKUP(ohrm_timesheet_item[[#This Row],[employee_id]],hs_hr_employee[emp_number],hs_hr_employee[Employee Name],"NF",0,1)</f>
        <v>x_Ritesh Narayan Singh</v>
      </c>
      <c r="J2985" t="str">
        <f>_xlfn.XLOOKUP(ohrm_timesheet_item[[#This Row],[project_id]],ohrm_project[project_id],ohrm_project[name],"NF",0,1)</f>
        <v>Z210101-TEQMANTRA-ORG</v>
      </c>
      <c r="K2985" t="str">
        <f>_xlfn.XLOOKUP(ohrm_timesheet_item[[#This Row],[activity_id]],ohrm_project_activity[activity_id],ohrm_project_activity[name],"NF",0,1)</f>
        <v>Continuous Improvement</v>
      </c>
      <c r="L2985" s="5">
        <f>ohrm_timesheet_item[[#This Row],[duration]]/60/60</f>
        <v>3</v>
      </c>
    </row>
    <row r="2986" spans="1:12" x14ac:dyDescent="0.3">
      <c r="A2986">
        <v>584</v>
      </c>
      <c r="C2986">
        <v>3038</v>
      </c>
      <c r="D2986" s="1">
        <v>45180</v>
      </c>
      <c r="E2986">
        <v>10800</v>
      </c>
      <c r="F2986">
        <v>2</v>
      </c>
      <c r="G2986">
        <v>100005</v>
      </c>
      <c r="H2986">
        <v>9</v>
      </c>
      <c r="I2986" t="str">
        <f>_xlfn.XLOOKUP(ohrm_timesheet_item[[#This Row],[employee_id]],hs_hr_employee[emp_number],hs_hr_employee[Employee Name],"NF",0,1)</f>
        <v>x_Ritesh Narayan Singh</v>
      </c>
      <c r="J2986" t="str">
        <f>_xlfn.XLOOKUP(ohrm_timesheet_item[[#This Row],[project_id]],ohrm_project[project_id],ohrm_project[name],"NF",0,1)</f>
        <v>Z210101-TEQMANTRA-ORG</v>
      </c>
      <c r="K2986" t="str">
        <f>_xlfn.XLOOKUP(ohrm_timesheet_item[[#This Row],[activity_id]],ohrm_project_activity[activity_id],ohrm_project_activity[name],"NF",0,1)</f>
        <v>Continuous Improvement</v>
      </c>
      <c r="L2986" s="5">
        <f>ohrm_timesheet_item[[#This Row],[duration]]/60/60</f>
        <v>3</v>
      </c>
    </row>
    <row r="2987" spans="1:12" x14ac:dyDescent="0.3">
      <c r="A2987">
        <v>584</v>
      </c>
      <c r="C2987">
        <v>3039</v>
      </c>
      <c r="D2987" s="1">
        <v>45183</v>
      </c>
      <c r="E2987">
        <v>7200</v>
      </c>
      <c r="F2987">
        <v>2</v>
      </c>
      <c r="G2987">
        <v>100005</v>
      </c>
      <c r="H2987">
        <v>9</v>
      </c>
      <c r="I2987" t="str">
        <f>_xlfn.XLOOKUP(ohrm_timesheet_item[[#This Row],[employee_id]],hs_hr_employee[emp_number],hs_hr_employee[Employee Name],"NF",0,1)</f>
        <v>x_Ritesh Narayan Singh</v>
      </c>
      <c r="J2987" t="str">
        <f>_xlfn.XLOOKUP(ohrm_timesheet_item[[#This Row],[project_id]],ohrm_project[project_id],ohrm_project[name],"NF",0,1)</f>
        <v>Z210101-TEQMANTRA-ORG</v>
      </c>
      <c r="K2987" t="str">
        <f>_xlfn.XLOOKUP(ohrm_timesheet_item[[#This Row],[activity_id]],ohrm_project_activity[activity_id],ohrm_project_activity[name],"NF",0,1)</f>
        <v>Continuous Improvement</v>
      </c>
      <c r="L2987" s="5">
        <f>ohrm_timesheet_item[[#This Row],[duration]]/60/60</f>
        <v>2</v>
      </c>
    </row>
    <row r="2988" spans="1:12" x14ac:dyDescent="0.3">
      <c r="A2988">
        <v>584</v>
      </c>
      <c r="C2988">
        <v>3040</v>
      </c>
      <c r="D2988" s="1">
        <v>45184</v>
      </c>
      <c r="E2988">
        <v>7200</v>
      </c>
      <c r="F2988">
        <v>2</v>
      </c>
      <c r="G2988">
        <v>100005</v>
      </c>
      <c r="H2988">
        <v>9</v>
      </c>
      <c r="I2988" t="str">
        <f>_xlfn.XLOOKUP(ohrm_timesheet_item[[#This Row],[employee_id]],hs_hr_employee[emp_number],hs_hr_employee[Employee Name],"NF",0,1)</f>
        <v>x_Ritesh Narayan Singh</v>
      </c>
      <c r="J2988" t="str">
        <f>_xlfn.XLOOKUP(ohrm_timesheet_item[[#This Row],[project_id]],ohrm_project[project_id],ohrm_project[name],"NF",0,1)</f>
        <v>Z210101-TEQMANTRA-ORG</v>
      </c>
      <c r="K2988" t="str">
        <f>_xlfn.XLOOKUP(ohrm_timesheet_item[[#This Row],[activity_id]],ohrm_project_activity[activity_id],ohrm_project_activity[name],"NF",0,1)</f>
        <v>Continuous Improvement</v>
      </c>
      <c r="L2988" s="5">
        <f>ohrm_timesheet_item[[#This Row],[duration]]/60/60</f>
        <v>2</v>
      </c>
    </row>
    <row r="2989" spans="1:12" x14ac:dyDescent="0.3">
      <c r="A2989">
        <v>577</v>
      </c>
      <c r="C2989">
        <v>3041</v>
      </c>
      <c r="D2989" s="1">
        <v>45187</v>
      </c>
      <c r="E2989">
        <v>7200</v>
      </c>
      <c r="F2989">
        <v>2</v>
      </c>
      <c r="G2989">
        <v>100005</v>
      </c>
      <c r="H2989">
        <v>7</v>
      </c>
      <c r="I2989" t="str">
        <f>_xlfn.XLOOKUP(ohrm_timesheet_item[[#This Row],[employee_id]],hs_hr_employee[emp_number],hs_hr_employee[Employee Name],"NF",0,1)</f>
        <v>x_Ritesh Narayan Singh</v>
      </c>
      <c r="J2989" t="str">
        <f>_xlfn.XLOOKUP(ohrm_timesheet_item[[#This Row],[project_id]],ohrm_project[project_id],ohrm_project[name],"NF",0,1)</f>
        <v>Z210101-TEQMANTRA-ORG</v>
      </c>
      <c r="K2989" t="str">
        <f>_xlfn.XLOOKUP(ohrm_timesheet_item[[#This Row],[activity_id]],ohrm_project_activity[activity_id],ohrm_project_activity[name],"NF",0,1)</f>
        <v>Internal Meeting</v>
      </c>
      <c r="L2989" s="5">
        <f>ohrm_timesheet_item[[#This Row],[duration]]/60/60</f>
        <v>2</v>
      </c>
    </row>
    <row r="2990" spans="1:12" x14ac:dyDescent="0.3">
      <c r="A2990">
        <v>577</v>
      </c>
      <c r="C2990">
        <v>3042</v>
      </c>
      <c r="D2990" s="1">
        <v>45188</v>
      </c>
      <c r="E2990">
        <v>7200</v>
      </c>
      <c r="F2990">
        <v>2</v>
      </c>
      <c r="G2990">
        <v>100005</v>
      </c>
      <c r="H2990">
        <v>7</v>
      </c>
      <c r="I2990" t="str">
        <f>_xlfn.XLOOKUP(ohrm_timesheet_item[[#This Row],[employee_id]],hs_hr_employee[emp_number],hs_hr_employee[Employee Name],"NF",0,1)</f>
        <v>x_Ritesh Narayan Singh</v>
      </c>
      <c r="J2990" t="str">
        <f>_xlfn.XLOOKUP(ohrm_timesheet_item[[#This Row],[project_id]],ohrm_project[project_id],ohrm_project[name],"NF",0,1)</f>
        <v>Z210101-TEQMANTRA-ORG</v>
      </c>
      <c r="K2990" t="str">
        <f>_xlfn.XLOOKUP(ohrm_timesheet_item[[#This Row],[activity_id]],ohrm_project_activity[activity_id],ohrm_project_activity[name],"NF",0,1)</f>
        <v>Internal Meeting</v>
      </c>
      <c r="L2990" s="5">
        <f>ohrm_timesheet_item[[#This Row],[duration]]/60/60</f>
        <v>2</v>
      </c>
    </row>
    <row r="2991" spans="1:12" x14ac:dyDescent="0.3">
      <c r="A2991">
        <v>577</v>
      </c>
      <c r="C2991">
        <v>3043</v>
      </c>
      <c r="D2991" s="1">
        <v>45189</v>
      </c>
      <c r="E2991">
        <v>10800</v>
      </c>
      <c r="F2991">
        <v>2</v>
      </c>
      <c r="G2991">
        <v>100005</v>
      </c>
      <c r="H2991">
        <v>7</v>
      </c>
      <c r="I2991" t="str">
        <f>_xlfn.XLOOKUP(ohrm_timesheet_item[[#This Row],[employee_id]],hs_hr_employee[emp_number],hs_hr_employee[Employee Name],"NF",0,1)</f>
        <v>x_Ritesh Narayan Singh</v>
      </c>
      <c r="J2991" t="str">
        <f>_xlfn.XLOOKUP(ohrm_timesheet_item[[#This Row],[project_id]],ohrm_project[project_id],ohrm_project[name],"NF",0,1)</f>
        <v>Z210101-TEQMANTRA-ORG</v>
      </c>
      <c r="K2991" t="str">
        <f>_xlfn.XLOOKUP(ohrm_timesheet_item[[#This Row],[activity_id]],ohrm_project_activity[activity_id],ohrm_project_activity[name],"NF",0,1)</f>
        <v>Internal Meeting</v>
      </c>
      <c r="L2991" s="5">
        <f>ohrm_timesheet_item[[#This Row],[duration]]/60/60</f>
        <v>3</v>
      </c>
    </row>
    <row r="2992" spans="1:12" x14ac:dyDescent="0.3">
      <c r="A2992">
        <v>577</v>
      </c>
      <c r="C2992">
        <v>3044</v>
      </c>
      <c r="D2992" s="1">
        <v>45190</v>
      </c>
      <c r="E2992">
        <v>7200</v>
      </c>
      <c r="F2992">
        <v>2</v>
      </c>
      <c r="G2992">
        <v>100005</v>
      </c>
      <c r="H2992">
        <v>7</v>
      </c>
      <c r="I2992" t="str">
        <f>_xlfn.XLOOKUP(ohrm_timesheet_item[[#This Row],[employee_id]],hs_hr_employee[emp_number],hs_hr_employee[Employee Name],"NF",0,1)</f>
        <v>x_Ritesh Narayan Singh</v>
      </c>
      <c r="J2992" t="str">
        <f>_xlfn.XLOOKUP(ohrm_timesheet_item[[#This Row],[project_id]],ohrm_project[project_id],ohrm_project[name],"NF",0,1)</f>
        <v>Z210101-TEQMANTRA-ORG</v>
      </c>
      <c r="K2992" t="str">
        <f>_xlfn.XLOOKUP(ohrm_timesheet_item[[#This Row],[activity_id]],ohrm_project_activity[activity_id],ohrm_project_activity[name],"NF",0,1)</f>
        <v>Internal Meeting</v>
      </c>
      <c r="L2992" s="5">
        <f>ohrm_timesheet_item[[#This Row],[duration]]/60/60</f>
        <v>2</v>
      </c>
    </row>
    <row r="2993" spans="1:12" x14ac:dyDescent="0.3">
      <c r="A2993">
        <v>577</v>
      </c>
      <c r="C2993">
        <v>3045</v>
      </c>
      <c r="D2993" s="1">
        <v>45191</v>
      </c>
      <c r="E2993">
        <v>7200</v>
      </c>
      <c r="F2993">
        <v>2</v>
      </c>
      <c r="G2993">
        <v>100005</v>
      </c>
      <c r="H2993">
        <v>7</v>
      </c>
      <c r="I2993" t="str">
        <f>_xlfn.XLOOKUP(ohrm_timesheet_item[[#This Row],[employee_id]],hs_hr_employee[emp_number],hs_hr_employee[Employee Name],"NF",0,1)</f>
        <v>x_Ritesh Narayan Singh</v>
      </c>
      <c r="J2993" t="str">
        <f>_xlfn.XLOOKUP(ohrm_timesheet_item[[#This Row],[project_id]],ohrm_project[project_id],ohrm_project[name],"NF",0,1)</f>
        <v>Z210101-TEQMANTRA-ORG</v>
      </c>
      <c r="K2993" t="str">
        <f>_xlfn.XLOOKUP(ohrm_timesheet_item[[#This Row],[activity_id]],ohrm_project_activity[activity_id],ohrm_project_activity[name],"NF",0,1)</f>
        <v>Internal Meeting</v>
      </c>
      <c r="L2993" s="5">
        <f>ohrm_timesheet_item[[#This Row],[duration]]/60/60</f>
        <v>2</v>
      </c>
    </row>
    <row r="2994" spans="1:12" x14ac:dyDescent="0.3">
      <c r="A2994">
        <v>577</v>
      </c>
      <c r="C2994">
        <v>3046</v>
      </c>
      <c r="D2994" s="1">
        <v>45192</v>
      </c>
      <c r="E2994">
        <v>0</v>
      </c>
      <c r="F2994">
        <v>2</v>
      </c>
      <c r="G2994">
        <v>100005</v>
      </c>
      <c r="H2994">
        <v>7</v>
      </c>
      <c r="I2994" t="str">
        <f>_xlfn.XLOOKUP(ohrm_timesheet_item[[#This Row],[employee_id]],hs_hr_employee[emp_number],hs_hr_employee[Employee Name],"NF",0,1)</f>
        <v>x_Ritesh Narayan Singh</v>
      </c>
      <c r="J2994" t="str">
        <f>_xlfn.XLOOKUP(ohrm_timesheet_item[[#This Row],[project_id]],ohrm_project[project_id],ohrm_project[name],"NF",0,1)</f>
        <v>Z210101-TEQMANTRA-ORG</v>
      </c>
      <c r="K2994" t="str">
        <f>_xlfn.XLOOKUP(ohrm_timesheet_item[[#This Row],[activity_id]],ohrm_project_activity[activity_id],ohrm_project_activity[name],"NF",0,1)</f>
        <v>Internal Meeting</v>
      </c>
      <c r="L2994" s="5">
        <f>ohrm_timesheet_item[[#This Row],[duration]]/60/60</f>
        <v>0</v>
      </c>
    </row>
    <row r="2995" spans="1:12" x14ac:dyDescent="0.3">
      <c r="A2995">
        <v>577</v>
      </c>
      <c r="C2995">
        <v>3047</v>
      </c>
      <c r="D2995" s="1">
        <v>45187</v>
      </c>
      <c r="E2995">
        <v>3600</v>
      </c>
      <c r="F2995">
        <v>2</v>
      </c>
      <c r="G2995">
        <v>100005</v>
      </c>
      <c r="H2995">
        <v>8</v>
      </c>
      <c r="I2995" t="str">
        <f>_xlfn.XLOOKUP(ohrm_timesheet_item[[#This Row],[employee_id]],hs_hr_employee[emp_number],hs_hr_employee[Employee Name],"NF",0,1)</f>
        <v>x_Ritesh Narayan Singh</v>
      </c>
      <c r="J2995" t="str">
        <f>_xlfn.XLOOKUP(ohrm_timesheet_item[[#This Row],[project_id]],ohrm_project[project_id],ohrm_project[name],"NF",0,1)</f>
        <v>Z210101-TEQMANTRA-ORG</v>
      </c>
      <c r="K2995" t="str">
        <f>_xlfn.XLOOKUP(ohrm_timesheet_item[[#This Row],[activity_id]],ohrm_project_activity[activity_id],ohrm_project_activity[name],"NF",0,1)</f>
        <v>Customer Engagement</v>
      </c>
      <c r="L2995" s="5">
        <f>ohrm_timesheet_item[[#This Row],[duration]]/60/60</f>
        <v>1</v>
      </c>
    </row>
    <row r="2996" spans="1:12" x14ac:dyDescent="0.3">
      <c r="A2996">
        <v>577</v>
      </c>
      <c r="C2996">
        <v>3048</v>
      </c>
      <c r="D2996" s="1">
        <v>45188</v>
      </c>
      <c r="E2996">
        <v>3600</v>
      </c>
      <c r="F2996">
        <v>2</v>
      </c>
      <c r="G2996">
        <v>100005</v>
      </c>
      <c r="H2996">
        <v>8</v>
      </c>
      <c r="I2996" t="str">
        <f>_xlfn.XLOOKUP(ohrm_timesheet_item[[#This Row],[employee_id]],hs_hr_employee[emp_number],hs_hr_employee[Employee Name],"NF",0,1)</f>
        <v>x_Ritesh Narayan Singh</v>
      </c>
      <c r="J2996" t="str">
        <f>_xlfn.XLOOKUP(ohrm_timesheet_item[[#This Row],[project_id]],ohrm_project[project_id],ohrm_project[name],"NF",0,1)</f>
        <v>Z210101-TEQMANTRA-ORG</v>
      </c>
      <c r="K2996" t="str">
        <f>_xlfn.XLOOKUP(ohrm_timesheet_item[[#This Row],[activity_id]],ohrm_project_activity[activity_id],ohrm_project_activity[name],"NF",0,1)</f>
        <v>Customer Engagement</v>
      </c>
      <c r="L2996" s="5">
        <f>ohrm_timesheet_item[[#This Row],[duration]]/60/60</f>
        <v>1</v>
      </c>
    </row>
    <row r="2997" spans="1:12" x14ac:dyDescent="0.3">
      <c r="A2997">
        <v>577</v>
      </c>
      <c r="C2997">
        <v>3049</v>
      </c>
      <c r="D2997" s="1">
        <v>45192</v>
      </c>
      <c r="E2997">
        <v>0</v>
      </c>
      <c r="F2997">
        <v>2</v>
      </c>
      <c r="G2997">
        <v>100005</v>
      </c>
      <c r="H2997">
        <v>8</v>
      </c>
      <c r="I2997" t="str">
        <f>_xlfn.XLOOKUP(ohrm_timesheet_item[[#This Row],[employee_id]],hs_hr_employee[emp_number],hs_hr_employee[Employee Name],"NF",0,1)</f>
        <v>x_Ritesh Narayan Singh</v>
      </c>
      <c r="J2997" t="str">
        <f>_xlfn.XLOOKUP(ohrm_timesheet_item[[#This Row],[project_id]],ohrm_project[project_id],ohrm_project[name],"NF",0,1)</f>
        <v>Z210101-TEQMANTRA-ORG</v>
      </c>
      <c r="K2997" t="str">
        <f>_xlfn.XLOOKUP(ohrm_timesheet_item[[#This Row],[activity_id]],ohrm_project_activity[activity_id],ohrm_project_activity[name],"NF",0,1)</f>
        <v>Customer Engagement</v>
      </c>
      <c r="L2997" s="5">
        <f>ohrm_timesheet_item[[#This Row],[duration]]/60/60</f>
        <v>0</v>
      </c>
    </row>
    <row r="2998" spans="1:12" x14ac:dyDescent="0.3">
      <c r="A2998">
        <v>577</v>
      </c>
      <c r="C2998">
        <v>3050</v>
      </c>
      <c r="D2998" s="1">
        <v>45191</v>
      </c>
      <c r="E2998">
        <v>0</v>
      </c>
      <c r="F2998">
        <v>2</v>
      </c>
      <c r="G2998">
        <v>100005</v>
      </c>
      <c r="H2998">
        <v>8</v>
      </c>
      <c r="I2998" t="str">
        <f>_xlfn.XLOOKUP(ohrm_timesheet_item[[#This Row],[employee_id]],hs_hr_employee[emp_number],hs_hr_employee[Employee Name],"NF",0,1)</f>
        <v>x_Ritesh Narayan Singh</v>
      </c>
      <c r="J2998" t="str">
        <f>_xlfn.XLOOKUP(ohrm_timesheet_item[[#This Row],[project_id]],ohrm_project[project_id],ohrm_project[name],"NF",0,1)</f>
        <v>Z210101-TEQMANTRA-ORG</v>
      </c>
      <c r="K2998" t="str">
        <f>_xlfn.XLOOKUP(ohrm_timesheet_item[[#This Row],[activity_id]],ohrm_project_activity[activity_id],ohrm_project_activity[name],"NF",0,1)</f>
        <v>Customer Engagement</v>
      </c>
      <c r="L2998" s="5">
        <f>ohrm_timesheet_item[[#This Row],[duration]]/60/60</f>
        <v>0</v>
      </c>
    </row>
    <row r="2999" spans="1:12" x14ac:dyDescent="0.3">
      <c r="A2999">
        <v>577</v>
      </c>
      <c r="C2999">
        <v>3051</v>
      </c>
      <c r="D2999" s="1">
        <v>45190</v>
      </c>
      <c r="E2999">
        <v>3600</v>
      </c>
      <c r="F2999">
        <v>2</v>
      </c>
      <c r="G2999">
        <v>100005</v>
      </c>
      <c r="H2999">
        <v>8</v>
      </c>
      <c r="I2999" t="str">
        <f>_xlfn.XLOOKUP(ohrm_timesheet_item[[#This Row],[employee_id]],hs_hr_employee[emp_number],hs_hr_employee[Employee Name],"NF",0,1)</f>
        <v>x_Ritesh Narayan Singh</v>
      </c>
      <c r="J2999" t="str">
        <f>_xlfn.XLOOKUP(ohrm_timesheet_item[[#This Row],[project_id]],ohrm_project[project_id],ohrm_project[name],"NF",0,1)</f>
        <v>Z210101-TEQMANTRA-ORG</v>
      </c>
      <c r="K2999" t="str">
        <f>_xlfn.XLOOKUP(ohrm_timesheet_item[[#This Row],[activity_id]],ohrm_project_activity[activity_id],ohrm_project_activity[name],"NF",0,1)</f>
        <v>Customer Engagement</v>
      </c>
      <c r="L2999" s="5">
        <f>ohrm_timesheet_item[[#This Row],[duration]]/60/60</f>
        <v>1</v>
      </c>
    </row>
    <row r="3000" spans="1:12" x14ac:dyDescent="0.3">
      <c r="A3000">
        <v>577</v>
      </c>
      <c r="C3000">
        <v>3052</v>
      </c>
      <c r="D3000" s="1">
        <v>45189</v>
      </c>
      <c r="E3000">
        <v>0</v>
      </c>
      <c r="F3000">
        <v>2</v>
      </c>
      <c r="G3000">
        <v>100005</v>
      </c>
      <c r="H3000">
        <v>8</v>
      </c>
      <c r="I3000" t="str">
        <f>_xlfn.XLOOKUP(ohrm_timesheet_item[[#This Row],[employee_id]],hs_hr_employee[emp_number],hs_hr_employee[Employee Name],"NF",0,1)</f>
        <v>x_Ritesh Narayan Singh</v>
      </c>
      <c r="J3000" t="str">
        <f>_xlfn.XLOOKUP(ohrm_timesheet_item[[#This Row],[project_id]],ohrm_project[project_id],ohrm_project[name],"NF",0,1)</f>
        <v>Z210101-TEQMANTRA-ORG</v>
      </c>
      <c r="K3000" t="str">
        <f>_xlfn.XLOOKUP(ohrm_timesheet_item[[#This Row],[activity_id]],ohrm_project_activity[activity_id],ohrm_project_activity[name],"NF",0,1)</f>
        <v>Customer Engagement</v>
      </c>
      <c r="L3000" s="5">
        <f>ohrm_timesheet_item[[#This Row],[duration]]/60/60</f>
        <v>0</v>
      </c>
    </row>
    <row r="3001" spans="1:12" x14ac:dyDescent="0.3">
      <c r="A3001">
        <v>577</v>
      </c>
      <c r="C3001">
        <v>3053</v>
      </c>
      <c r="D3001" s="1">
        <v>45187</v>
      </c>
      <c r="E3001">
        <v>10800</v>
      </c>
      <c r="F3001">
        <v>2</v>
      </c>
      <c r="G3001">
        <v>100005</v>
      </c>
      <c r="H3001">
        <v>58</v>
      </c>
      <c r="I3001" t="str">
        <f>_xlfn.XLOOKUP(ohrm_timesheet_item[[#This Row],[employee_id]],hs_hr_employee[emp_number],hs_hr_employee[Employee Name],"NF",0,1)</f>
        <v>x_Ritesh Narayan Singh</v>
      </c>
      <c r="J3001" t="str">
        <f>_xlfn.XLOOKUP(ohrm_timesheet_item[[#This Row],[project_id]],ohrm_project[project_id],ohrm_project[name],"NF",0,1)</f>
        <v>Z210101-TEQMANTRA-ORG</v>
      </c>
      <c r="K3001" t="str">
        <f>_xlfn.XLOOKUP(ohrm_timesheet_item[[#This Row],[activity_id]],ohrm_project_activity[activity_id],ohrm_project_activity[name],"NF",0,1)</f>
        <v>Staff Augmentation</v>
      </c>
      <c r="L3001" s="5">
        <f>ohrm_timesheet_item[[#This Row],[duration]]/60/60</f>
        <v>3</v>
      </c>
    </row>
    <row r="3002" spans="1:12" x14ac:dyDescent="0.3">
      <c r="A3002">
        <v>577</v>
      </c>
      <c r="C3002">
        <v>3054</v>
      </c>
      <c r="D3002" s="1">
        <v>45188</v>
      </c>
      <c r="E3002">
        <v>10800</v>
      </c>
      <c r="F3002">
        <v>2</v>
      </c>
      <c r="G3002">
        <v>100005</v>
      </c>
      <c r="H3002">
        <v>58</v>
      </c>
      <c r="I3002" t="str">
        <f>_xlfn.XLOOKUP(ohrm_timesheet_item[[#This Row],[employee_id]],hs_hr_employee[emp_number],hs_hr_employee[Employee Name],"NF",0,1)</f>
        <v>x_Ritesh Narayan Singh</v>
      </c>
      <c r="J3002" t="str">
        <f>_xlfn.XLOOKUP(ohrm_timesheet_item[[#This Row],[project_id]],ohrm_project[project_id],ohrm_project[name],"NF",0,1)</f>
        <v>Z210101-TEQMANTRA-ORG</v>
      </c>
      <c r="K3002" t="str">
        <f>_xlfn.XLOOKUP(ohrm_timesheet_item[[#This Row],[activity_id]],ohrm_project_activity[activity_id],ohrm_project_activity[name],"NF",0,1)</f>
        <v>Staff Augmentation</v>
      </c>
      <c r="L3002" s="5">
        <f>ohrm_timesheet_item[[#This Row],[duration]]/60/60</f>
        <v>3</v>
      </c>
    </row>
    <row r="3003" spans="1:12" x14ac:dyDescent="0.3">
      <c r="A3003">
        <v>577</v>
      </c>
      <c r="C3003">
        <v>3055</v>
      </c>
      <c r="D3003" s="1">
        <v>45189</v>
      </c>
      <c r="E3003">
        <v>7200</v>
      </c>
      <c r="F3003">
        <v>2</v>
      </c>
      <c r="G3003">
        <v>100005</v>
      </c>
      <c r="H3003">
        <v>58</v>
      </c>
      <c r="I3003" t="str">
        <f>_xlfn.XLOOKUP(ohrm_timesheet_item[[#This Row],[employee_id]],hs_hr_employee[emp_number],hs_hr_employee[Employee Name],"NF",0,1)</f>
        <v>x_Ritesh Narayan Singh</v>
      </c>
      <c r="J3003" t="str">
        <f>_xlfn.XLOOKUP(ohrm_timesheet_item[[#This Row],[project_id]],ohrm_project[project_id],ohrm_project[name],"NF",0,1)</f>
        <v>Z210101-TEQMANTRA-ORG</v>
      </c>
      <c r="K3003" t="str">
        <f>_xlfn.XLOOKUP(ohrm_timesheet_item[[#This Row],[activity_id]],ohrm_project_activity[activity_id],ohrm_project_activity[name],"NF",0,1)</f>
        <v>Staff Augmentation</v>
      </c>
      <c r="L3003" s="5">
        <f>ohrm_timesheet_item[[#This Row],[duration]]/60/60</f>
        <v>2</v>
      </c>
    </row>
    <row r="3004" spans="1:12" x14ac:dyDescent="0.3">
      <c r="A3004">
        <v>577</v>
      </c>
      <c r="C3004">
        <v>3056</v>
      </c>
      <c r="D3004" s="1">
        <v>45190</v>
      </c>
      <c r="E3004">
        <v>7200</v>
      </c>
      <c r="F3004">
        <v>2</v>
      </c>
      <c r="G3004">
        <v>100005</v>
      </c>
      <c r="H3004">
        <v>58</v>
      </c>
      <c r="I3004" t="str">
        <f>_xlfn.XLOOKUP(ohrm_timesheet_item[[#This Row],[employee_id]],hs_hr_employee[emp_number],hs_hr_employee[Employee Name],"NF",0,1)</f>
        <v>x_Ritesh Narayan Singh</v>
      </c>
      <c r="J3004" t="str">
        <f>_xlfn.XLOOKUP(ohrm_timesheet_item[[#This Row],[project_id]],ohrm_project[project_id],ohrm_project[name],"NF",0,1)</f>
        <v>Z210101-TEQMANTRA-ORG</v>
      </c>
      <c r="K3004" t="str">
        <f>_xlfn.XLOOKUP(ohrm_timesheet_item[[#This Row],[activity_id]],ohrm_project_activity[activity_id],ohrm_project_activity[name],"NF",0,1)</f>
        <v>Staff Augmentation</v>
      </c>
      <c r="L3004" s="5">
        <f>ohrm_timesheet_item[[#This Row],[duration]]/60/60</f>
        <v>2</v>
      </c>
    </row>
    <row r="3005" spans="1:12" x14ac:dyDescent="0.3">
      <c r="A3005">
        <v>577</v>
      </c>
      <c r="C3005">
        <v>3057</v>
      </c>
      <c r="D3005" s="1">
        <v>45191</v>
      </c>
      <c r="E3005">
        <v>7200</v>
      </c>
      <c r="F3005">
        <v>2</v>
      </c>
      <c r="G3005">
        <v>100005</v>
      </c>
      <c r="H3005">
        <v>58</v>
      </c>
      <c r="I3005" t="str">
        <f>_xlfn.XLOOKUP(ohrm_timesheet_item[[#This Row],[employee_id]],hs_hr_employee[emp_number],hs_hr_employee[Employee Name],"NF",0,1)</f>
        <v>x_Ritesh Narayan Singh</v>
      </c>
      <c r="J3005" t="str">
        <f>_xlfn.XLOOKUP(ohrm_timesheet_item[[#This Row],[project_id]],ohrm_project[project_id],ohrm_project[name],"NF",0,1)</f>
        <v>Z210101-TEQMANTRA-ORG</v>
      </c>
      <c r="K3005" t="str">
        <f>_xlfn.XLOOKUP(ohrm_timesheet_item[[#This Row],[activity_id]],ohrm_project_activity[activity_id],ohrm_project_activity[name],"NF",0,1)</f>
        <v>Staff Augmentation</v>
      </c>
      <c r="L3005" s="5">
        <f>ohrm_timesheet_item[[#This Row],[duration]]/60/60</f>
        <v>2</v>
      </c>
    </row>
    <row r="3006" spans="1:12" x14ac:dyDescent="0.3">
      <c r="A3006">
        <v>577</v>
      </c>
      <c r="C3006">
        <v>3058</v>
      </c>
      <c r="D3006" s="1">
        <v>45192</v>
      </c>
      <c r="E3006">
        <v>0</v>
      </c>
      <c r="F3006">
        <v>2</v>
      </c>
      <c r="G3006">
        <v>100005</v>
      </c>
      <c r="H3006">
        <v>58</v>
      </c>
      <c r="I3006" t="str">
        <f>_xlfn.XLOOKUP(ohrm_timesheet_item[[#This Row],[employee_id]],hs_hr_employee[emp_number],hs_hr_employee[Employee Name],"NF",0,1)</f>
        <v>x_Ritesh Narayan Singh</v>
      </c>
      <c r="J3006" t="str">
        <f>_xlfn.XLOOKUP(ohrm_timesheet_item[[#This Row],[project_id]],ohrm_project[project_id],ohrm_project[name],"NF",0,1)</f>
        <v>Z210101-TEQMANTRA-ORG</v>
      </c>
      <c r="K3006" t="str">
        <f>_xlfn.XLOOKUP(ohrm_timesheet_item[[#This Row],[activity_id]],ohrm_project_activity[activity_id],ohrm_project_activity[name],"NF",0,1)</f>
        <v>Staff Augmentation</v>
      </c>
      <c r="L3006" s="5">
        <f>ohrm_timesheet_item[[#This Row],[duration]]/60/60</f>
        <v>0</v>
      </c>
    </row>
    <row r="3007" spans="1:12" x14ac:dyDescent="0.3">
      <c r="A3007">
        <v>577</v>
      </c>
      <c r="C3007">
        <v>3059</v>
      </c>
      <c r="D3007" s="1">
        <v>45187</v>
      </c>
      <c r="E3007">
        <v>3600</v>
      </c>
      <c r="F3007">
        <v>2</v>
      </c>
      <c r="G3007">
        <v>100005</v>
      </c>
      <c r="H3007">
        <v>13</v>
      </c>
      <c r="I3007" t="str">
        <f>_xlfn.XLOOKUP(ohrm_timesheet_item[[#This Row],[employee_id]],hs_hr_employee[emp_number],hs_hr_employee[Employee Name],"NF",0,1)</f>
        <v>x_Ritesh Narayan Singh</v>
      </c>
      <c r="J3007" t="str">
        <f>_xlfn.XLOOKUP(ohrm_timesheet_item[[#This Row],[project_id]],ohrm_project[project_id],ohrm_project[name],"NF",0,1)</f>
        <v>Z210101-TEQMANTRA-ORG</v>
      </c>
      <c r="K3007" t="str">
        <f>_xlfn.XLOOKUP(ohrm_timesheet_item[[#This Row],[activity_id]],ohrm_project_activity[activity_id],ohrm_project_activity[name],"NF",0,1)</f>
        <v>Coaching/Mentoring</v>
      </c>
      <c r="L3007" s="5">
        <f>ohrm_timesheet_item[[#This Row],[duration]]/60/60</f>
        <v>1</v>
      </c>
    </row>
    <row r="3008" spans="1:12" x14ac:dyDescent="0.3">
      <c r="A3008">
        <v>577</v>
      </c>
      <c r="C3008">
        <v>3060</v>
      </c>
      <c r="D3008" s="1">
        <v>45188</v>
      </c>
      <c r="E3008">
        <v>3600</v>
      </c>
      <c r="F3008">
        <v>2</v>
      </c>
      <c r="G3008">
        <v>100005</v>
      </c>
      <c r="H3008">
        <v>13</v>
      </c>
      <c r="I3008" t="str">
        <f>_xlfn.XLOOKUP(ohrm_timesheet_item[[#This Row],[employee_id]],hs_hr_employee[emp_number],hs_hr_employee[Employee Name],"NF",0,1)</f>
        <v>x_Ritesh Narayan Singh</v>
      </c>
      <c r="J3008" t="str">
        <f>_xlfn.XLOOKUP(ohrm_timesheet_item[[#This Row],[project_id]],ohrm_project[project_id],ohrm_project[name],"NF",0,1)</f>
        <v>Z210101-TEQMANTRA-ORG</v>
      </c>
      <c r="K3008" t="str">
        <f>_xlfn.XLOOKUP(ohrm_timesheet_item[[#This Row],[activity_id]],ohrm_project_activity[activity_id],ohrm_project_activity[name],"NF",0,1)</f>
        <v>Coaching/Mentoring</v>
      </c>
      <c r="L3008" s="5">
        <f>ohrm_timesheet_item[[#This Row],[duration]]/60/60</f>
        <v>1</v>
      </c>
    </row>
    <row r="3009" spans="1:12" x14ac:dyDescent="0.3">
      <c r="A3009">
        <v>577</v>
      </c>
      <c r="C3009">
        <v>3061</v>
      </c>
      <c r="D3009" s="1">
        <v>45189</v>
      </c>
      <c r="E3009">
        <v>3600</v>
      </c>
      <c r="F3009">
        <v>2</v>
      </c>
      <c r="G3009">
        <v>100005</v>
      </c>
      <c r="H3009">
        <v>13</v>
      </c>
      <c r="I3009" t="str">
        <f>_xlfn.XLOOKUP(ohrm_timesheet_item[[#This Row],[employee_id]],hs_hr_employee[emp_number],hs_hr_employee[Employee Name],"NF",0,1)</f>
        <v>x_Ritesh Narayan Singh</v>
      </c>
      <c r="J3009" t="str">
        <f>_xlfn.XLOOKUP(ohrm_timesheet_item[[#This Row],[project_id]],ohrm_project[project_id],ohrm_project[name],"NF",0,1)</f>
        <v>Z210101-TEQMANTRA-ORG</v>
      </c>
      <c r="K3009" t="str">
        <f>_xlfn.XLOOKUP(ohrm_timesheet_item[[#This Row],[activity_id]],ohrm_project_activity[activity_id],ohrm_project_activity[name],"NF",0,1)</f>
        <v>Coaching/Mentoring</v>
      </c>
      <c r="L3009" s="5">
        <f>ohrm_timesheet_item[[#This Row],[duration]]/60/60</f>
        <v>1</v>
      </c>
    </row>
    <row r="3010" spans="1:12" x14ac:dyDescent="0.3">
      <c r="A3010">
        <v>577</v>
      </c>
      <c r="C3010">
        <v>3062</v>
      </c>
      <c r="D3010" s="1">
        <v>45190</v>
      </c>
      <c r="E3010">
        <v>3600</v>
      </c>
      <c r="F3010">
        <v>2</v>
      </c>
      <c r="G3010">
        <v>100005</v>
      </c>
      <c r="H3010">
        <v>13</v>
      </c>
      <c r="I3010" t="str">
        <f>_xlfn.XLOOKUP(ohrm_timesheet_item[[#This Row],[employee_id]],hs_hr_employee[emp_number],hs_hr_employee[Employee Name],"NF",0,1)</f>
        <v>x_Ritesh Narayan Singh</v>
      </c>
      <c r="J3010" t="str">
        <f>_xlfn.XLOOKUP(ohrm_timesheet_item[[#This Row],[project_id]],ohrm_project[project_id],ohrm_project[name],"NF",0,1)</f>
        <v>Z210101-TEQMANTRA-ORG</v>
      </c>
      <c r="K3010" t="str">
        <f>_xlfn.XLOOKUP(ohrm_timesheet_item[[#This Row],[activity_id]],ohrm_project_activity[activity_id],ohrm_project_activity[name],"NF",0,1)</f>
        <v>Coaching/Mentoring</v>
      </c>
      <c r="L3010" s="5">
        <f>ohrm_timesheet_item[[#This Row],[duration]]/60/60</f>
        <v>1</v>
      </c>
    </row>
    <row r="3011" spans="1:12" x14ac:dyDescent="0.3">
      <c r="A3011">
        <v>577</v>
      </c>
      <c r="C3011">
        <v>3063</v>
      </c>
      <c r="D3011" s="1">
        <v>45191</v>
      </c>
      <c r="E3011">
        <v>3600</v>
      </c>
      <c r="F3011">
        <v>2</v>
      </c>
      <c r="G3011">
        <v>100005</v>
      </c>
      <c r="H3011">
        <v>13</v>
      </c>
      <c r="I3011" t="str">
        <f>_xlfn.XLOOKUP(ohrm_timesheet_item[[#This Row],[employee_id]],hs_hr_employee[emp_number],hs_hr_employee[Employee Name],"NF",0,1)</f>
        <v>x_Ritesh Narayan Singh</v>
      </c>
      <c r="J3011" t="str">
        <f>_xlfn.XLOOKUP(ohrm_timesheet_item[[#This Row],[project_id]],ohrm_project[project_id],ohrm_project[name],"NF",0,1)</f>
        <v>Z210101-TEQMANTRA-ORG</v>
      </c>
      <c r="K3011" t="str">
        <f>_xlfn.XLOOKUP(ohrm_timesheet_item[[#This Row],[activity_id]],ohrm_project_activity[activity_id],ohrm_project_activity[name],"NF",0,1)</f>
        <v>Coaching/Mentoring</v>
      </c>
      <c r="L3011" s="5">
        <f>ohrm_timesheet_item[[#This Row],[duration]]/60/60</f>
        <v>1</v>
      </c>
    </row>
    <row r="3012" spans="1:12" x14ac:dyDescent="0.3">
      <c r="A3012">
        <v>577</v>
      </c>
      <c r="C3012">
        <v>3064</v>
      </c>
      <c r="D3012" s="1">
        <v>45192</v>
      </c>
      <c r="E3012">
        <v>0</v>
      </c>
      <c r="F3012">
        <v>2</v>
      </c>
      <c r="G3012">
        <v>100005</v>
      </c>
      <c r="H3012">
        <v>13</v>
      </c>
      <c r="I3012" t="str">
        <f>_xlfn.XLOOKUP(ohrm_timesheet_item[[#This Row],[employee_id]],hs_hr_employee[emp_number],hs_hr_employee[Employee Name],"NF",0,1)</f>
        <v>x_Ritesh Narayan Singh</v>
      </c>
      <c r="J3012" t="str">
        <f>_xlfn.XLOOKUP(ohrm_timesheet_item[[#This Row],[project_id]],ohrm_project[project_id],ohrm_project[name],"NF",0,1)</f>
        <v>Z210101-TEQMANTRA-ORG</v>
      </c>
      <c r="K3012" t="str">
        <f>_xlfn.XLOOKUP(ohrm_timesheet_item[[#This Row],[activity_id]],ohrm_project_activity[activity_id],ohrm_project_activity[name],"NF",0,1)</f>
        <v>Coaching/Mentoring</v>
      </c>
      <c r="L3012" s="5">
        <f>ohrm_timesheet_item[[#This Row],[duration]]/60/60</f>
        <v>0</v>
      </c>
    </row>
    <row r="3013" spans="1:12" x14ac:dyDescent="0.3">
      <c r="A3013">
        <v>577</v>
      </c>
      <c r="C3013">
        <v>3065</v>
      </c>
      <c r="D3013" s="1">
        <v>45187</v>
      </c>
      <c r="E3013">
        <v>3600</v>
      </c>
      <c r="F3013">
        <v>2</v>
      </c>
      <c r="G3013">
        <v>100005</v>
      </c>
      <c r="H3013">
        <v>11</v>
      </c>
      <c r="I3013" t="str">
        <f>_xlfn.XLOOKUP(ohrm_timesheet_item[[#This Row],[employee_id]],hs_hr_employee[emp_number],hs_hr_employee[Employee Name],"NF",0,1)</f>
        <v>x_Ritesh Narayan Singh</v>
      </c>
      <c r="J3013" t="str">
        <f>_xlfn.XLOOKUP(ohrm_timesheet_item[[#This Row],[project_id]],ohrm_project[project_id],ohrm_project[name],"NF",0,1)</f>
        <v>Z210101-TEQMANTRA-ORG</v>
      </c>
      <c r="K3013" t="str">
        <f>_xlfn.XLOOKUP(ohrm_timesheet_item[[#This Row],[activity_id]],ohrm_project_activity[activity_id],ohrm_project_activity[name],"NF",0,1)</f>
        <v>Training</v>
      </c>
      <c r="L3013" s="5">
        <f>ohrm_timesheet_item[[#This Row],[duration]]/60/60</f>
        <v>1</v>
      </c>
    </row>
    <row r="3014" spans="1:12" x14ac:dyDescent="0.3">
      <c r="A3014">
        <v>577</v>
      </c>
      <c r="C3014">
        <v>3066</v>
      </c>
      <c r="D3014" s="1">
        <v>45188</v>
      </c>
      <c r="E3014">
        <v>3600</v>
      </c>
      <c r="F3014">
        <v>2</v>
      </c>
      <c r="G3014">
        <v>100005</v>
      </c>
      <c r="H3014">
        <v>11</v>
      </c>
      <c r="I3014" t="str">
        <f>_xlfn.XLOOKUP(ohrm_timesheet_item[[#This Row],[employee_id]],hs_hr_employee[emp_number],hs_hr_employee[Employee Name],"NF",0,1)</f>
        <v>x_Ritesh Narayan Singh</v>
      </c>
      <c r="J3014" t="str">
        <f>_xlfn.XLOOKUP(ohrm_timesheet_item[[#This Row],[project_id]],ohrm_project[project_id],ohrm_project[name],"NF",0,1)</f>
        <v>Z210101-TEQMANTRA-ORG</v>
      </c>
      <c r="K3014" t="str">
        <f>_xlfn.XLOOKUP(ohrm_timesheet_item[[#This Row],[activity_id]],ohrm_project_activity[activity_id],ohrm_project_activity[name],"NF",0,1)</f>
        <v>Training</v>
      </c>
      <c r="L3014" s="5">
        <f>ohrm_timesheet_item[[#This Row],[duration]]/60/60</f>
        <v>1</v>
      </c>
    </row>
    <row r="3015" spans="1:12" x14ac:dyDescent="0.3">
      <c r="A3015">
        <v>577</v>
      </c>
      <c r="C3015">
        <v>3067</v>
      </c>
      <c r="D3015" s="1">
        <v>45189</v>
      </c>
      <c r="E3015">
        <v>7200</v>
      </c>
      <c r="F3015">
        <v>2</v>
      </c>
      <c r="G3015">
        <v>100005</v>
      </c>
      <c r="H3015">
        <v>11</v>
      </c>
      <c r="I3015" t="str">
        <f>_xlfn.XLOOKUP(ohrm_timesheet_item[[#This Row],[employee_id]],hs_hr_employee[emp_number],hs_hr_employee[Employee Name],"NF",0,1)</f>
        <v>x_Ritesh Narayan Singh</v>
      </c>
      <c r="J3015" t="str">
        <f>_xlfn.XLOOKUP(ohrm_timesheet_item[[#This Row],[project_id]],ohrm_project[project_id],ohrm_project[name],"NF",0,1)</f>
        <v>Z210101-TEQMANTRA-ORG</v>
      </c>
      <c r="K3015" t="str">
        <f>_xlfn.XLOOKUP(ohrm_timesheet_item[[#This Row],[activity_id]],ohrm_project_activity[activity_id],ohrm_project_activity[name],"NF",0,1)</f>
        <v>Training</v>
      </c>
      <c r="L3015" s="5">
        <f>ohrm_timesheet_item[[#This Row],[duration]]/60/60</f>
        <v>2</v>
      </c>
    </row>
    <row r="3016" spans="1:12" x14ac:dyDescent="0.3">
      <c r="A3016">
        <v>577</v>
      </c>
      <c r="C3016">
        <v>3068</v>
      </c>
      <c r="D3016" s="1">
        <v>45190</v>
      </c>
      <c r="E3016">
        <v>7200</v>
      </c>
      <c r="F3016">
        <v>2</v>
      </c>
      <c r="G3016">
        <v>100005</v>
      </c>
      <c r="H3016">
        <v>11</v>
      </c>
      <c r="I3016" t="str">
        <f>_xlfn.XLOOKUP(ohrm_timesheet_item[[#This Row],[employee_id]],hs_hr_employee[emp_number],hs_hr_employee[Employee Name],"NF",0,1)</f>
        <v>x_Ritesh Narayan Singh</v>
      </c>
      <c r="J3016" t="str">
        <f>_xlfn.XLOOKUP(ohrm_timesheet_item[[#This Row],[project_id]],ohrm_project[project_id],ohrm_project[name],"NF",0,1)</f>
        <v>Z210101-TEQMANTRA-ORG</v>
      </c>
      <c r="K3016" t="str">
        <f>_xlfn.XLOOKUP(ohrm_timesheet_item[[#This Row],[activity_id]],ohrm_project_activity[activity_id],ohrm_project_activity[name],"NF",0,1)</f>
        <v>Training</v>
      </c>
      <c r="L3016" s="5">
        <f>ohrm_timesheet_item[[#This Row],[duration]]/60/60</f>
        <v>2</v>
      </c>
    </row>
    <row r="3017" spans="1:12" x14ac:dyDescent="0.3">
      <c r="A3017">
        <v>577</v>
      </c>
      <c r="C3017">
        <v>3069</v>
      </c>
      <c r="D3017" s="1">
        <v>45191</v>
      </c>
      <c r="E3017">
        <v>10800</v>
      </c>
      <c r="F3017">
        <v>2</v>
      </c>
      <c r="G3017">
        <v>100005</v>
      </c>
      <c r="H3017">
        <v>11</v>
      </c>
      <c r="I3017" t="str">
        <f>_xlfn.XLOOKUP(ohrm_timesheet_item[[#This Row],[employee_id]],hs_hr_employee[emp_number],hs_hr_employee[Employee Name],"NF",0,1)</f>
        <v>x_Ritesh Narayan Singh</v>
      </c>
      <c r="J3017" t="str">
        <f>_xlfn.XLOOKUP(ohrm_timesheet_item[[#This Row],[project_id]],ohrm_project[project_id],ohrm_project[name],"NF",0,1)</f>
        <v>Z210101-TEQMANTRA-ORG</v>
      </c>
      <c r="K3017" t="str">
        <f>_xlfn.XLOOKUP(ohrm_timesheet_item[[#This Row],[activity_id]],ohrm_project_activity[activity_id],ohrm_project_activity[name],"NF",0,1)</f>
        <v>Training</v>
      </c>
      <c r="L3017" s="5">
        <f>ohrm_timesheet_item[[#This Row],[duration]]/60/60</f>
        <v>3</v>
      </c>
    </row>
    <row r="3018" spans="1:12" x14ac:dyDescent="0.3">
      <c r="A3018">
        <v>577</v>
      </c>
      <c r="C3018">
        <v>3070</v>
      </c>
      <c r="D3018" s="1">
        <v>45192</v>
      </c>
      <c r="E3018">
        <v>0</v>
      </c>
      <c r="F3018">
        <v>2</v>
      </c>
      <c r="G3018">
        <v>100005</v>
      </c>
      <c r="H3018">
        <v>11</v>
      </c>
      <c r="I3018" t="str">
        <f>_xlfn.XLOOKUP(ohrm_timesheet_item[[#This Row],[employee_id]],hs_hr_employee[emp_number],hs_hr_employee[Employee Name],"NF",0,1)</f>
        <v>x_Ritesh Narayan Singh</v>
      </c>
      <c r="J3018" t="str">
        <f>_xlfn.XLOOKUP(ohrm_timesheet_item[[#This Row],[project_id]],ohrm_project[project_id],ohrm_project[name],"NF",0,1)</f>
        <v>Z210101-TEQMANTRA-ORG</v>
      </c>
      <c r="K3018" t="str">
        <f>_xlfn.XLOOKUP(ohrm_timesheet_item[[#This Row],[activity_id]],ohrm_project_activity[activity_id],ohrm_project_activity[name],"NF",0,1)</f>
        <v>Training</v>
      </c>
      <c r="L3018" s="5">
        <f>ohrm_timesheet_item[[#This Row],[duration]]/60/60</f>
        <v>0</v>
      </c>
    </row>
    <row r="3019" spans="1:12" x14ac:dyDescent="0.3">
      <c r="A3019">
        <v>577</v>
      </c>
      <c r="C3019">
        <v>3071</v>
      </c>
      <c r="D3019" s="1">
        <v>45187</v>
      </c>
      <c r="E3019">
        <v>3600</v>
      </c>
      <c r="F3019">
        <v>2</v>
      </c>
      <c r="G3019">
        <v>100005</v>
      </c>
      <c r="H3019">
        <v>9</v>
      </c>
      <c r="I3019" t="str">
        <f>_xlfn.XLOOKUP(ohrm_timesheet_item[[#This Row],[employee_id]],hs_hr_employee[emp_number],hs_hr_employee[Employee Name],"NF",0,1)</f>
        <v>x_Ritesh Narayan Singh</v>
      </c>
      <c r="J3019" t="str">
        <f>_xlfn.XLOOKUP(ohrm_timesheet_item[[#This Row],[project_id]],ohrm_project[project_id],ohrm_project[name],"NF",0,1)</f>
        <v>Z210101-TEQMANTRA-ORG</v>
      </c>
      <c r="K3019" t="str">
        <f>_xlfn.XLOOKUP(ohrm_timesheet_item[[#This Row],[activity_id]],ohrm_project_activity[activity_id],ohrm_project_activity[name],"NF",0,1)</f>
        <v>Continuous Improvement</v>
      </c>
      <c r="L3019" s="5">
        <f>ohrm_timesheet_item[[#This Row],[duration]]/60/60</f>
        <v>1</v>
      </c>
    </row>
    <row r="3020" spans="1:12" x14ac:dyDescent="0.3">
      <c r="A3020">
        <v>577</v>
      </c>
      <c r="C3020">
        <v>3072</v>
      </c>
      <c r="D3020" s="1">
        <v>45188</v>
      </c>
      <c r="E3020">
        <v>3600</v>
      </c>
      <c r="F3020">
        <v>2</v>
      </c>
      <c r="G3020">
        <v>100005</v>
      </c>
      <c r="H3020">
        <v>9</v>
      </c>
      <c r="I3020" t="str">
        <f>_xlfn.XLOOKUP(ohrm_timesheet_item[[#This Row],[employee_id]],hs_hr_employee[emp_number],hs_hr_employee[Employee Name],"NF",0,1)</f>
        <v>x_Ritesh Narayan Singh</v>
      </c>
      <c r="J3020" t="str">
        <f>_xlfn.XLOOKUP(ohrm_timesheet_item[[#This Row],[project_id]],ohrm_project[project_id],ohrm_project[name],"NF",0,1)</f>
        <v>Z210101-TEQMANTRA-ORG</v>
      </c>
      <c r="K3020" t="str">
        <f>_xlfn.XLOOKUP(ohrm_timesheet_item[[#This Row],[activity_id]],ohrm_project_activity[activity_id],ohrm_project_activity[name],"NF",0,1)</f>
        <v>Continuous Improvement</v>
      </c>
      <c r="L3020" s="5">
        <f>ohrm_timesheet_item[[#This Row],[duration]]/60/60</f>
        <v>1</v>
      </c>
    </row>
    <row r="3021" spans="1:12" x14ac:dyDescent="0.3">
      <c r="A3021">
        <v>577</v>
      </c>
      <c r="C3021">
        <v>3073</v>
      </c>
      <c r="D3021" s="1">
        <v>45189</v>
      </c>
      <c r="E3021">
        <v>3600</v>
      </c>
      <c r="F3021">
        <v>2</v>
      </c>
      <c r="G3021">
        <v>100005</v>
      </c>
      <c r="H3021">
        <v>9</v>
      </c>
      <c r="I3021" t="str">
        <f>_xlfn.XLOOKUP(ohrm_timesheet_item[[#This Row],[employee_id]],hs_hr_employee[emp_number],hs_hr_employee[Employee Name],"NF",0,1)</f>
        <v>x_Ritesh Narayan Singh</v>
      </c>
      <c r="J3021" t="str">
        <f>_xlfn.XLOOKUP(ohrm_timesheet_item[[#This Row],[project_id]],ohrm_project[project_id],ohrm_project[name],"NF",0,1)</f>
        <v>Z210101-TEQMANTRA-ORG</v>
      </c>
      <c r="K3021" t="str">
        <f>_xlfn.XLOOKUP(ohrm_timesheet_item[[#This Row],[activity_id]],ohrm_project_activity[activity_id],ohrm_project_activity[name],"NF",0,1)</f>
        <v>Continuous Improvement</v>
      </c>
      <c r="L3021" s="5">
        <f>ohrm_timesheet_item[[#This Row],[duration]]/60/60</f>
        <v>1</v>
      </c>
    </row>
    <row r="3022" spans="1:12" x14ac:dyDescent="0.3">
      <c r="A3022">
        <v>577</v>
      </c>
      <c r="C3022">
        <v>3074</v>
      </c>
      <c r="D3022" s="1">
        <v>45190</v>
      </c>
      <c r="E3022">
        <v>3600</v>
      </c>
      <c r="F3022">
        <v>2</v>
      </c>
      <c r="G3022">
        <v>100005</v>
      </c>
      <c r="H3022">
        <v>9</v>
      </c>
      <c r="I3022" t="str">
        <f>_xlfn.XLOOKUP(ohrm_timesheet_item[[#This Row],[employee_id]],hs_hr_employee[emp_number],hs_hr_employee[Employee Name],"NF",0,1)</f>
        <v>x_Ritesh Narayan Singh</v>
      </c>
      <c r="J3022" t="str">
        <f>_xlfn.XLOOKUP(ohrm_timesheet_item[[#This Row],[project_id]],ohrm_project[project_id],ohrm_project[name],"NF",0,1)</f>
        <v>Z210101-TEQMANTRA-ORG</v>
      </c>
      <c r="K3022" t="str">
        <f>_xlfn.XLOOKUP(ohrm_timesheet_item[[#This Row],[activity_id]],ohrm_project_activity[activity_id],ohrm_project_activity[name],"NF",0,1)</f>
        <v>Continuous Improvement</v>
      </c>
      <c r="L3022" s="5">
        <f>ohrm_timesheet_item[[#This Row],[duration]]/60/60</f>
        <v>1</v>
      </c>
    </row>
    <row r="3023" spans="1:12" x14ac:dyDescent="0.3">
      <c r="A3023">
        <v>577</v>
      </c>
      <c r="C3023">
        <v>3075</v>
      </c>
      <c r="D3023" s="1">
        <v>45191</v>
      </c>
      <c r="E3023">
        <v>3600</v>
      </c>
      <c r="F3023">
        <v>2</v>
      </c>
      <c r="G3023">
        <v>100005</v>
      </c>
      <c r="H3023">
        <v>9</v>
      </c>
      <c r="I3023" t="str">
        <f>_xlfn.XLOOKUP(ohrm_timesheet_item[[#This Row],[employee_id]],hs_hr_employee[emp_number],hs_hr_employee[Employee Name],"NF",0,1)</f>
        <v>x_Ritesh Narayan Singh</v>
      </c>
      <c r="J3023" t="str">
        <f>_xlfn.XLOOKUP(ohrm_timesheet_item[[#This Row],[project_id]],ohrm_project[project_id],ohrm_project[name],"NF",0,1)</f>
        <v>Z210101-TEQMANTRA-ORG</v>
      </c>
      <c r="K3023" t="str">
        <f>_xlfn.XLOOKUP(ohrm_timesheet_item[[#This Row],[activity_id]],ohrm_project_activity[activity_id],ohrm_project_activity[name],"NF",0,1)</f>
        <v>Continuous Improvement</v>
      </c>
      <c r="L3023" s="5">
        <f>ohrm_timesheet_item[[#This Row],[duration]]/60/60</f>
        <v>1</v>
      </c>
    </row>
    <row r="3024" spans="1:12" x14ac:dyDescent="0.3">
      <c r="A3024">
        <v>577</v>
      </c>
      <c r="C3024">
        <v>3076</v>
      </c>
      <c r="D3024" s="1">
        <v>45192</v>
      </c>
      <c r="E3024">
        <v>0</v>
      </c>
      <c r="F3024">
        <v>2</v>
      </c>
      <c r="G3024">
        <v>100005</v>
      </c>
      <c r="H3024">
        <v>9</v>
      </c>
      <c r="I3024" t="str">
        <f>_xlfn.XLOOKUP(ohrm_timesheet_item[[#This Row],[employee_id]],hs_hr_employee[emp_number],hs_hr_employee[Employee Name],"NF",0,1)</f>
        <v>x_Ritesh Narayan Singh</v>
      </c>
      <c r="J3024" t="str">
        <f>_xlfn.XLOOKUP(ohrm_timesheet_item[[#This Row],[project_id]],ohrm_project[project_id],ohrm_project[name],"NF",0,1)</f>
        <v>Z210101-TEQMANTRA-ORG</v>
      </c>
      <c r="K3024" t="str">
        <f>_xlfn.XLOOKUP(ohrm_timesheet_item[[#This Row],[activity_id]],ohrm_project_activity[activity_id],ohrm_project_activity[name],"NF",0,1)</f>
        <v>Continuous Improvement</v>
      </c>
      <c r="L3024" s="5">
        <f>ohrm_timesheet_item[[#This Row],[duration]]/60/60</f>
        <v>0</v>
      </c>
    </row>
    <row r="3025" spans="1:12" x14ac:dyDescent="0.3">
      <c r="A3025">
        <v>583</v>
      </c>
      <c r="C3025">
        <v>3077</v>
      </c>
      <c r="D3025" s="1">
        <v>45194</v>
      </c>
      <c r="E3025">
        <v>3600</v>
      </c>
      <c r="F3025">
        <v>2</v>
      </c>
      <c r="G3025">
        <v>100005</v>
      </c>
      <c r="H3025">
        <v>8</v>
      </c>
      <c r="I3025" t="str">
        <f>_xlfn.XLOOKUP(ohrm_timesheet_item[[#This Row],[employee_id]],hs_hr_employee[emp_number],hs_hr_employee[Employee Name],"NF",0,1)</f>
        <v>x_Ritesh Narayan Singh</v>
      </c>
      <c r="J3025" t="str">
        <f>_xlfn.XLOOKUP(ohrm_timesheet_item[[#This Row],[project_id]],ohrm_project[project_id],ohrm_project[name],"NF",0,1)</f>
        <v>Z210101-TEQMANTRA-ORG</v>
      </c>
      <c r="K3025" t="str">
        <f>_xlfn.XLOOKUP(ohrm_timesheet_item[[#This Row],[activity_id]],ohrm_project_activity[activity_id],ohrm_project_activity[name],"NF",0,1)</f>
        <v>Customer Engagement</v>
      </c>
      <c r="L3025" s="5">
        <f>ohrm_timesheet_item[[#This Row],[duration]]/60/60</f>
        <v>1</v>
      </c>
    </row>
    <row r="3026" spans="1:12" x14ac:dyDescent="0.3">
      <c r="A3026">
        <v>583</v>
      </c>
      <c r="C3026">
        <v>3078</v>
      </c>
      <c r="D3026" s="1">
        <v>45194</v>
      </c>
      <c r="E3026">
        <v>10800</v>
      </c>
      <c r="F3026">
        <v>2</v>
      </c>
      <c r="G3026">
        <v>100005</v>
      </c>
      <c r="H3026">
        <v>7</v>
      </c>
      <c r="I3026" t="str">
        <f>_xlfn.XLOOKUP(ohrm_timesheet_item[[#This Row],[employee_id]],hs_hr_employee[emp_number],hs_hr_employee[Employee Name],"NF",0,1)</f>
        <v>x_Ritesh Narayan Singh</v>
      </c>
      <c r="J3026" t="str">
        <f>_xlfn.XLOOKUP(ohrm_timesheet_item[[#This Row],[project_id]],ohrm_project[project_id],ohrm_project[name],"NF",0,1)</f>
        <v>Z210101-TEQMANTRA-ORG</v>
      </c>
      <c r="K3026" t="str">
        <f>_xlfn.XLOOKUP(ohrm_timesheet_item[[#This Row],[activity_id]],ohrm_project_activity[activity_id],ohrm_project_activity[name],"NF",0,1)</f>
        <v>Internal Meeting</v>
      </c>
      <c r="L3026" s="5">
        <f>ohrm_timesheet_item[[#This Row],[duration]]/60/60</f>
        <v>3</v>
      </c>
    </row>
    <row r="3027" spans="1:12" x14ac:dyDescent="0.3">
      <c r="A3027">
        <v>583</v>
      </c>
      <c r="C3027">
        <v>3079</v>
      </c>
      <c r="D3027" s="1">
        <v>45194</v>
      </c>
      <c r="E3027">
        <v>3600</v>
      </c>
      <c r="F3027">
        <v>2</v>
      </c>
      <c r="G3027">
        <v>100005</v>
      </c>
      <c r="H3027">
        <v>58</v>
      </c>
      <c r="I3027" t="str">
        <f>_xlfn.XLOOKUP(ohrm_timesheet_item[[#This Row],[employee_id]],hs_hr_employee[emp_number],hs_hr_employee[Employee Name],"NF",0,1)</f>
        <v>x_Ritesh Narayan Singh</v>
      </c>
      <c r="J3027" t="str">
        <f>_xlfn.XLOOKUP(ohrm_timesheet_item[[#This Row],[project_id]],ohrm_project[project_id],ohrm_project[name],"NF",0,1)</f>
        <v>Z210101-TEQMANTRA-ORG</v>
      </c>
      <c r="K3027" t="str">
        <f>_xlfn.XLOOKUP(ohrm_timesheet_item[[#This Row],[activity_id]],ohrm_project_activity[activity_id],ohrm_project_activity[name],"NF",0,1)</f>
        <v>Staff Augmentation</v>
      </c>
      <c r="L3027" s="5">
        <f>ohrm_timesheet_item[[#This Row],[duration]]/60/60</f>
        <v>1</v>
      </c>
    </row>
    <row r="3028" spans="1:12" x14ac:dyDescent="0.3">
      <c r="A3028">
        <v>583</v>
      </c>
      <c r="C3028">
        <v>3080</v>
      </c>
      <c r="D3028" s="1">
        <v>45194</v>
      </c>
      <c r="E3028">
        <v>7200</v>
      </c>
      <c r="F3028">
        <v>2</v>
      </c>
      <c r="G3028">
        <v>100005</v>
      </c>
      <c r="H3028">
        <v>9</v>
      </c>
      <c r="I3028" t="str">
        <f>_xlfn.XLOOKUP(ohrm_timesheet_item[[#This Row],[employee_id]],hs_hr_employee[emp_number],hs_hr_employee[Employee Name],"NF",0,1)</f>
        <v>x_Ritesh Narayan Singh</v>
      </c>
      <c r="J3028" t="str">
        <f>_xlfn.XLOOKUP(ohrm_timesheet_item[[#This Row],[project_id]],ohrm_project[project_id],ohrm_project[name],"NF",0,1)</f>
        <v>Z210101-TEQMANTRA-ORG</v>
      </c>
      <c r="K3028" t="str">
        <f>_xlfn.XLOOKUP(ohrm_timesheet_item[[#This Row],[activity_id]],ohrm_project_activity[activity_id],ohrm_project_activity[name],"NF",0,1)</f>
        <v>Continuous Improvement</v>
      </c>
      <c r="L3028" s="5">
        <f>ohrm_timesheet_item[[#This Row],[duration]]/60/60</f>
        <v>2</v>
      </c>
    </row>
    <row r="3029" spans="1:12" x14ac:dyDescent="0.3">
      <c r="A3029">
        <v>583</v>
      </c>
      <c r="C3029">
        <v>3081</v>
      </c>
      <c r="D3029" s="1">
        <v>45194</v>
      </c>
      <c r="E3029">
        <v>7200</v>
      </c>
      <c r="F3029">
        <v>2</v>
      </c>
      <c r="G3029">
        <v>100005</v>
      </c>
      <c r="H3029">
        <v>11</v>
      </c>
      <c r="I3029" t="str">
        <f>_xlfn.XLOOKUP(ohrm_timesheet_item[[#This Row],[employee_id]],hs_hr_employee[emp_number],hs_hr_employee[Employee Name],"NF",0,1)</f>
        <v>x_Ritesh Narayan Singh</v>
      </c>
      <c r="J3029" t="str">
        <f>_xlfn.XLOOKUP(ohrm_timesheet_item[[#This Row],[project_id]],ohrm_project[project_id],ohrm_project[name],"NF",0,1)</f>
        <v>Z210101-TEQMANTRA-ORG</v>
      </c>
      <c r="K3029" t="str">
        <f>_xlfn.XLOOKUP(ohrm_timesheet_item[[#This Row],[activity_id]],ohrm_project_activity[activity_id],ohrm_project_activity[name],"NF",0,1)</f>
        <v>Training</v>
      </c>
      <c r="L3029" s="5">
        <f>ohrm_timesheet_item[[#This Row],[duration]]/60/60</f>
        <v>2</v>
      </c>
    </row>
    <row r="3030" spans="1:12" x14ac:dyDescent="0.3">
      <c r="A3030">
        <v>564</v>
      </c>
      <c r="C3030">
        <v>3082</v>
      </c>
      <c r="D3030" s="1">
        <v>45171</v>
      </c>
      <c r="E3030">
        <v>0</v>
      </c>
      <c r="F3030">
        <v>2</v>
      </c>
      <c r="G3030">
        <v>100006</v>
      </c>
      <c r="H3030">
        <v>11</v>
      </c>
      <c r="I3030" t="str">
        <f>_xlfn.XLOOKUP(ohrm_timesheet_item[[#This Row],[employee_id]],hs_hr_employee[emp_number],hs_hr_employee[Employee Name],"NF",0,1)</f>
        <v>Preeti Tyagi</v>
      </c>
      <c r="J3030" t="str">
        <f>_xlfn.XLOOKUP(ohrm_timesheet_item[[#This Row],[project_id]],ohrm_project[project_id],ohrm_project[name],"NF",0,1)</f>
        <v>Z210101-TEQMANTRA-ORG</v>
      </c>
      <c r="K3030" t="str">
        <f>_xlfn.XLOOKUP(ohrm_timesheet_item[[#This Row],[activity_id]],ohrm_project_activity[activity_id],ohrm_project_activity[name],"NF",0,1)</f>
        <v>Training</v>
      </c>
      <c r="L3030" s="5">
        <f>ohrm_timesheet_item[[#This Row],[duration]]/60/60</f>
        <v>0</v>
      </c>
    </row>
    <row r="3031" spans="1:12" x14ac:dyDescent="0.3">
      <c r="A3031">
        <v>564</v>
      </c>
      <c r="C3031">
        <v>3083</v>
      </c>
      <c r="D3031" s="1">
        <v>45172</v>
      </c>
      <c r="E3031">
        <v>0</v>
      </c>
      <c r="F3031">
        <v>2</v>
      </c>
      <c r="G3031">
        <v>100006</v>
      </c>
      <c r="H3031">
        <v>11</v>
      </c>
      <c r="I3031" t="str">
        <f>_xlfn.XLOOKUP(ohrm_timesheet_item[[#This Row],[employee_id]],hs_hr_employee[emp_number],hs_hr_employee[Employee Name],"NF",0,1)</f>
        <v>Preeti Tyagi</v>
      </c>
      <c r="J3031" t="str">
        <f>_xlfn.XLOOKUP(ohrm_timesheet_item[[#This Row],[project_id]],ohrm_project[project_id],ohrm_project[name],"NF",0,1)</f>
        <v>Z210101-TEQMANTRA-ORG</v>
      </c>
      <c r="K3031" t="str">
        <f>_xlfn.XLOOKUP(ohrm_timesheet_item[[#This Row],[activity_id]],ohrm_project_activity[activity_id],ohrm_project_activity[name],"NF",0,1)</f>
        <v>Training</v>
      </c>
      <c r="L3031" s="5">
        <f>ohrm_timesheet_item[[#This Row],[duration]]/60/60</f>
        <v>0</v>
      </c>
    </row>
    <row r="3032" spans="1:12" x14ac:dyDescent="0.3">
      <c r="A3032">
        <v>587</v>
      </c>
      <c r="C3032">
        <v>3084</v>
      </c>
      <c r="D3032" s="1">
        <v>45173</v>
      </c>
      <c r="E3032">
        <v>32400</v>
      </c>
      <c r="F3032">
        <v>2</v>
      </c>
      <c r="G3032">
        <v>100006</v>
      </c>
      <c r="H3032">
        <v>58</v>
      </c>
      <c r="I3032" t="str">
        <f>_xlfn.XLOOKUP(ohrm_timesheet_item[[#This Row],[employee_id]],hs_hr_employee[emp_number],hs_hr_employee[Employee Name],"NF",0,1)</f>
        <v>Preeti Tyagi</v>
      </c>
      <c r="J3032" t="str">
        <f>_xlfn.XLOOKUP(ohrm_timesheet_item[[#This Row],[project_id]],ohrm_project[project_id],ohrm_project[name],"NF",0,1)</f>
        <v>Z210101-TEQMANTRA-ORG</v>
      </c>
      <c r="K3032" t="str">
        <f>_xlfn.XLOOKUP(ohrm_timesheet_item[[#This Row],[activity_id]],ohrm_project_activity[activity_id],ohrm_project_activity[name],"NF",0,1)</f>
        <v>Staff Augmentation</v>
      </c>
      <c r="L3032" s="5">
        <f>ohrm_timesheet_item[[#This Row],[duration]]/60/60</f>
        <v>9</v>
      </c>
    </row>
    <row r="3033" spans="1:12" x14ac:dyDescent="0.3">
      <c r="A3033">
        <v>587</v>
      </c>
      <c r="C3033">
        <v>3085</v>
      </c>
      <c r="D3033" s="1">
        <v>45174</v>
      </c>
      <c r="E3033">
        <v>32400</v>
      </c>
      <c r="F3033">
        <v>2</v>
      </c>
      <c r="G3033">
        <v>100006</v>
      </c>
      <c r="H3033">
        <v>58</v>
      </c>
      <c r="I3033" t="str">
        <f>_xlfn.XLOOKUP(ohrm_timesheet_item[[#This Row],[employee_id]],hs_hr_employee[emp_number],hs_hr_employee[Employee Name],"NF",0,1)</f>
        <v>Preeti Tyagi</v>
      </c>
      <c r="J3033" t="str">
        <f>_xlfn.XLOOKUP(ohrm_timesheet_item[[#This Row],[project_id]],ohrm_project[project_id],ohrm_project[name],"NF",0,1)</f>
        <v>Z210101-TEQMANTRA-ORG</v>
      </c>
      <c r="K3033" t="str">
        <f>_xlfn.XLOOKUP(ohrm_timesheet_item[[#This Row],[activity_id]],ohrm_project_activity[activity_id],ohrm_project_activity[name],"NF",0,1)</f>
        <v>Staff Augmentation</v>
      </c>
      <c r="L3033" s="5">
        <f>ohrm_timesheet_item[[#This Row],[duration]]/60/60</f>
        <v>9</v>
      </c>
    </row>
    <row r="3034" spans="1:12" x14ac:dyDescent="0.3">
      <c r="A3034">
        <v>587</v>
      </c>
      <c r="C3034">
        <v>3086</v>
      </c>
      <c r="D3034" s="1">
        <v>45175</v>
      </c>
      <c r="E3034">
        <v>32400</v>
      </c>
      <c r="F3034">
        <v>2</v>
      </c>
      <c r="G3034">
        <v>100006</v>
      </c>
      <c r="H3034">
        <v>58</v>
      </c>
      <c r="I3034" t="str">
        <f>_xlfn.XLOOKUP(ohrm_timesheet_item[[#This Row],[employee_id]],hs_hr_employee[emp_number],hs_hr_employee[Employee Name],"NF",0,1)</f>
        <v>Preeti Tyagi</v>
      </c>
      <c r="J3034" t="str">
        <f>_xlfn.XLOOKUP(ohrm_timesheet_item[[#This Row],[project_id]],ohrm_project[project_id],ohrm_project[name],"NF",0,1)</f>
        <v>Z210101-TEQMANTRA-ORG</v>
      </c>
      <c r="K3034" t="str">
        <f>_xlfn.XLOOKUP(ohrm_timesheet_item[[#This Row],[activity_id]],ohrm_project_activity[activity_id],ohrm_project_activity[name],"NF",0,1)</f>
        <v>Staff Augmentation</v>
      </c>
      <c r="L3034" s="5">
        <f>ohrm_timesheet_item[[#This Row],[duration]]/60/60</f>
        <v>9</v>
      </c>
    </row>
    <row r="3035" spans="1:12" x14ac:dyDescent="0.3">
      <c r="A3035">
        <v>587</v>
      </c>
      <c r="C3035">
        <v>3087</v>
      </c>
      <c r="D3035" s="1">
        <v>45176</v>
      </c>
      <c r="E3035">
        <v>32400</v>
      </c>
      <c r="F3035">
        <v>2</v>
      </c>
      <c r="G3035">
        <v>100006</v>
      </c>
      <c r="H3035">
        <v>58</v>
      </c>
      <c r="I3035" t="str">
        <f>_xlfn.XLOOKUP(ohrm_timesheet_item[[#This Row],[employee_id]],hs_hr_employee[emp_number],hs_hr_employee[Employee Name],"NF",0,1)</f>
        <v>Preeti Tyagi</v>
      </c>
      <c r="J3035" t="str">
        <f>_xlfn.XLOOKUP(ohrm_timesheet_item[[#This Row],[project_id]],ohrm_project[project_id],ohrm_project[name],"NF",0,1)</f>
        <v>Z210101-TEQMANTRA-ORG</v>
      </c>
      <c r="K3035" t="str">
        <f>_xlfn.XLOOKUP(ohrm_timesheet_item[[#This Row],[activity_id]],ohrm_project_activity[activity_id],ohrm_project_activity[name],"NF",0,1)</f>
        <v>Staff Augmentation</v>
      </c>
      <c r="L3035" s="5">
        <f>ohrm_timesheet_item[[#This Row],[duration]]/60/60</f>
        <v>9</v>
      </c>
    </row>
    <row r="3036" spans="1:12" x14ac:dyDescent="0.3">
      <c r="A3036">
        <v>587</v>
      </c>
      <c r="C3036">
        <v>3088</v>
      </c>
      <c r="D3036" s="1">
        <v>45177</v>
      </c>
      <c r="E3036">
        <v>32400</v>
      </c>
      <c r="F3036">
        <v>2</v>
      </c>
      <c r="G3036">
        <v>100006</v>
      </c>
      <c r="H3036">
        <v>58</v>
      </c>
      <c r="I3036" t="str">
        <f>_xlfn.XLOOKUP(ohrm_timesheet_item[[#This Row],[employee_id]],hs_hr_employee[emp_number],hs_hr_employee[Employee Name],"NF",0,1)</f>
        <v>Preeti Tyagi</v>
      </c>
      <c r="J3036" t="str">
        <f>_xlfn.XLOOKUP(ohrm_timesheet_item[[#This Row],[project_id]],ohrm_project[project_id],ohrm_project[name],"NF",0,1)</f>
        <v>Z210101-TEQMANTRA-ORG</v>
      </c>
      <c r="K3036" t="str">
        <f>_xlfn.XLOOKUP(ohrm_timesheet_item[[#This Row],[activity_id]],ohrm_project_activity[activity_id],ohrm_project_activity[name],"NF",0,1)</f>
        <v>Staff Augmentation</v>
      </c>
      <c r="L3036" s="5">
        <f>ohrm_timesheet_item[[#This Row],[duration]]/60/60</f>
        <v>9</v>
      </c>
    </row>
    <row r="3037" spans="1:12" x14ac:dyDescent="0.3">
      <c r="A3037">
        <v>587</v>
      </c>
      <c r="C3037">
        <v>3089</v>
      </c>
      <c r="D3037" s="1">
        <v>45178</v>
      </c>
      <c r="E3037">
        <v>0</v>
      </c>
      <c r="F3037">
        <v>2</v>
      </c>
      <c r="G3037">
        <v>100006</v>
      </c>
      <c r="H3037">
        <v>58</v>
      </c>
      <c r="I3037" t="str">
        <f>_xlfn.XLOOKUP(ohrm_timesheet_item[[#This Row],[employee_id]],hs_hr_employee[emp_number],hs_hr_employee[Employee Name],"NF",0,1)</f>
        <v>Preeti Tyagi</v>
      </c>
      <c r="J3037" t="str">
        <f>_xlfn.XLOOKUP(ohrm_timesheet_item[[#This Row],[project_id]],ohrm_project[project_id],ohrm_project[name],"NF",0,1)</f>
        <v>Z210101-TEQMANTRA-ORG</v>
      </c>
      <c r="K3037" t="str">
        <f>_xlfn.XLOOKUP(ohrm_timesheet_item[[#This Row],[activity_id]],ohrm_project_activity[activity_id],ohrm_project_activity[name],"NF",0,1)</f>
        <v>Staff Augmentation</v>
      </c>
      <c r="L3037" s="5">
        <f>ohrm_timesheet_item[[#This Row],[duration]]/60/60</f>
        <v>0</v>
      </c>
    </row>
    <row r="3038" spans="1:12" x14ac:dyDescent="0.3">
      <c r="A3038">
        <v>587</v>
      </c>
      <c r="C3038">
        <v>3090</v>
      </c>
      <c r="D3038" s="1">
        <v>45179</v>
      </c>
      <c r="E3038">
        <v>0</v>
      </c>
      <c r="F3038">
        <v>2</v>
      </c>
      <c r="G3038">
        <v>100006</v>
      </c>
      <c r="H3038">
        <v>58</v>
      </c>
      <c r="I3038" t="str">
        <f>_xlfn.XLOOKUP(ohrm_timesheet_item[[#This Row],[employee_id]],hs_hr_employee[emp_number],hs_hr_employee[Employee Name],"NF",0,1)</f>
        <v>Preeti Tyagi</v>
      </c>
      <c r="J3038" t="str">
        <f>_xlfn.XLOOKUP(ohrm_timesheet_item[[#This Row],[project_id]],ohrm_project[project_id],ohrm_project[name],"NF",0,1)</f>
        <v>Z210101-TEQMANTRA-ORG</v>
      </c>
      <c r="K3038" t="str">
        <f>_xlfn.XLOOKUP(ohrm_timesheet_item[[#This Row],[activity_id]],ohrm_project_activity[activity_id],ohrm_project_activity[name],"NF",0,1)</f>
        <v>Staff Augmentation</v>
      </c>
      <c r="L3038" s="5">
        <f>ohrm_timesheet_item[[#This Row],[duration]]/60/60</f>
        <v>0</v>
      </c>
    </row>
    <row r="3039" spans="1:12" x14ac:dyDescent="0.3">
      <c r="A3039">
        <v>588</v>
      </c>
      <c r="C3039">
        <v>3091</v>
      </c>
      <c r="D3039" s="1">
        <v>45180</v>
      </c>
      <c r="E3039">
        <v>32400</v>
      </c>
      <c r="F3039">
        <v>5</v>
      </c>
      <c r="G3039">
        <v>100006</v>
      </c>
      <c r="H3039">
        <v>47</v>
      </c>
      <c r="I3039" t="str">
        <f>_xlfn.XLOOKUP(ohrm_timesheet_item[[#This Row],[employee_id]],hs_hr_employee[emp_number],hs_hr_employee[Employee Name],"NF",0,1)</f>
        <v>Preeti Tyagi</v>
      </c>
      <c r="J3039" t="str">
        <f>_xlfn.XLOOKUP(ohrm_timesheet_item[[#This Row],[project_id]],ohrm_project[project_id],ohrm_project[name],"NF",0,1)</f>
        <v>C220401-B1 [NTPC-TrainingBatch1]</v>
      </c>
      <c r="K3039" t="str">
        <f>_xlfn.XLOOKUP(ohrm_timesheet_item[[#This Row],[activity_id]],ohrm_project_activity[activity_id],ohrm_project_activity[name],"NF",0,1)</f>
        <v>Training</v>
      </c>
      <c r="L3039" s="5">
        <f>ohrm_timesheet_item[[#This Row],[duration]]/60/60</f>
        <v>9</v>
      </c>
    </row>
    <row r="3040" spans="1:12" x14ac:dyDescent="0.3">
      <c r="A3040">
        <v>588</v>
      </c>
      <c r="C3040">
        <v>3092</v>
      </c>
      <c r="D3040" s="1">
        <v>45181</v>
      </c>
      <c r="E3040">
        <v>32400</v>
      </c>
      <c r="F3040">
        <v>5</v>
      </c>
      <c r="G3040">
        <v>100006</v>
      </c>
      <c r="H3040">
        <v>47</v>
      </c>
      <c r="I3040" t="str">
        <f>_xlfn.XLOOKUP(ohrm_timesheet_item[[#This Row],[employee_id]],hs_hr_employee[emp_number],hs_hr_employee[Employee Name],"NF",0,1)</f>
        <v>Preeti Tyagi</v>
      </c>
      <c r="J3040" t="str">
        <f>_xlfn.XLOOKUP(ohrm_timesheet_item[[#This Row],[project_id]],ohrm_project[project_id],ohrm_project[name],"NF",0,1)</f>
        <v>C220401-B1 [NTPC-TrainingBatch1]</v>
      </c>
      <c r="K3040" t="str">
        <f>_xlfn.XLOOKUP(ohrm_timesheet_item[[#This Row],[activity_id]],ohrm_project_activity[activity_id],ohrm_project_activity[name],"NF",0,1)</f>
        <v>Training</v>
      </c>
      <c r="L3040" s="5">
        <f>ohrm_timesheet_item[[#This Row],[duration]]/60/60</f>
        <v>9</v>
      </c>
    </row>
    <row r="3041" spans="1:12" x14ac:dyDescent="0.3">
      <c r="A3041">
        <v>588</v>
      </c>
      <c r="C3041">
        <v>3093</v>
      </c>
      <c r="D3041" s="1">
        <v>45182</v>
      </c>
      <c r="E3041">
        <v>32400</v>
      </c>
      <c r="F3041">
        <v>5</v>
      </c>
      <c r="G3041">
        <v>100006</v>
      </c>
      <c r="H3041">
        <v>47</v>
      </c>
      <c r="I3041" t="str">
        <f>_xlfn.XLOOKUP(ohrm_timesheet_item[[#This Row],[employee_id]],hs_hr_employee[emp_number],hs_hr_employee[Employee Name],"NF",0,1)</f>
        <v>Preeti Tyagi</v>
      </c>
      <c r="J3041" t="str">
        <f>_xlfn.XLOOKUP(ohrm_timesheet_item[[#This Row],[project_id]],ohrm_project[project_id],ohrm_project[name],"NF",0,1)</f>
        <v>C220401-B1 [NTPC-TrainingBatch1]</v>
      </c>
      <c r="K3041" t="str">
        <f>_xlfn.XLOOKUP(ohrm_timesheet_item[[#This Row],[activity_id]],ohrm_project_activity[activity_id],ohrm_project_activity[name],"NF",0,1)</f>
        <v>Training</v>
      </c>
      <c r="L3041" s="5">
        <f>ohrm_timesheet_item[[#This Row],[duration]]/60/60</f>
        <v>9</v>
      </c>
    </row>
    <row r="3042" spans="1:12" x14ac:dyDescent="0.3">
      <c r="A3042">
        <v>588</v>
      </c>
      <c r="C3042">
        <v>3094</v>
      </c>
      <c r="D3042" s="1">
        <v>45183</v>
      </c>
      <c r="E3042">
        <v>32400</v>
      </c>
      <c r="F3042">
        <v>5</v>
      </c>
      <c r="G3042">
        <v>100006</v>
      </c>
      <c r="H3042">
        <v>47</v>
      </c>
      <c r="I3042" t="str">
        <f>_xlfn.XLOOKUP(ohrm_timesheet_item[[#This Row],[employee_id]],hs_hr_employee[emp_number],hs_hr_employee[Employee Name],"NF",0,1)</f>
        <v>Preeti Tyagi</v>
      </c>
      <c r="J3042" t="str">
        <f>_xlfn.XLOOKUP(ohrm_timesheet_item[[#This Row],[project_id]],ohrm_project[project_id],ohrm_project[name],"NF",0,1)</f>
        <v>C220401-B1 [NTPC-TrainingBatch1]</v>
      </c>
      <c r="K3042" t="str">
        <f>_xlfn.XLOOKUP(ohrm_timesheet_item[[#This Row],[activity_id]],ohrm_project_activity[activity_id],ohrm_project_activity[name],"NF",0,1)</f>
        <v>Training</v>
      </c>
      <c r="L3042" s="5">
        <f>ohrm_timesheet_item[[#This Row],[duration]]/60/60</f>
        <v>9</v>
      </c>
    </row>
    <row r="3043" spans="1:12" x14ac:dyDescent="0.3">
      <c r="A3043">
        <v>588</v>
      </c>
      <c r="C3043">
        <v>3095</v>
      </c>
      <c r="D3043" s="1">
        <v>45184</v>
      </c>
      <c r="E3043">
        <v>32400</v>
      </c>
      <c r="F3043">
        <v>5</v>
      </c>
      <c r="G3043">
        <v>100006</v>
      </c>
      <c r="H3043">
        <v>47</v>
      </c>
      <c r="I3043" t="str">
        <f>_xlfn.XLOOKUP(ohrm_timesheet_item[[#This Row],[employee_id]],hs_hr_employee[emp_number],hs_hr_employee[Employee Name],"NF",0,1)</f>
        <v>Preeti Tyagi</v>
      </c>
      <c r="J3043" t="str">
        <f>_xlfn.XLOOKUP(ohrm_timesheet_item[[#This Row],[project_id]],ohrm_project[project_id],ohrm_project[name],"NF",0,1)</f>
        <v>C220401-B1 [NTPC-TrainingBatch1]</v>
      </c>
      <c r="K3043" t="str">
        <f>_xlfn.XLOOKUP(ohrm_timesheet_item[[#This Row],[activity_id]],ohrm_project_activity[activity_id],ohrm_project_activity[name],"NF",0,1)</f>
        <v>Training</v>
      </c>
      <c r="L3043" s="5">
        <f>ohrm_timesheet_item[[#This Row],[duration]]/60/60</f>
        <v>9</v>
      </c>
    </row>
    <row r="3044" spans="1:12" x14ac:dyDescent="0.3">
      <c r="A3044">
        <v>588</v>
      </c>
      <c r="C3044">
        <v>3096</v>
      </c>
      <c r="D3044" s="1">
        <v>45185</v>
      </c>
      <c r="E3044">
        <v>0</v>
      </c>
      <c r="F3044">
        <v>5</v>
      </c>
      <c r="G3044">
        <v>100006</v>
      </c>
      <c r="H3044">
        <v>47</v>
      </c>
      <c r="I3044" t="str">
        <f>_xlfn.XLOOKUP(ohrm_timesheet_item[[#This Row],[employee_id]],hs_hr_employee[emp_number],hs_hr_employee[Employee Name],"NF",0,1)</f>
        <v>Preeti Tyagi</v>
      </c>
      <c r="J3044" t="str">
        <f>_xlfn.XLOOKUP(ohrm_timesheet_item[[#This Row],[project_id]],ohrm_project[project_id],ohrm_project[name],"NF",0,1)</f>
        <v>C220401-B1 [NTPC-TrainingBatch1]</v>
      </c>
      <c r="K3044" t="str">
        <f>_xlfn.XLOOKUP(ohrm_timesheet_item[[#This Row],[activity_id]],ohrm_project_activity[activity_id],ohrm_project_activity[name],"NF",0,1)</f>
        <v>Training</v>
      </c>
      <c r="L3044" s="5">
        <f>ohrm_timesheet_item[[#This Row],[duration]]/60/60</f>
        <v>0</v>
      </c>
    </row>
    <row r="3045" spans="1:12" x14ac:dyDescent="0.3">
      <c r="A3045">
        <v>589</v>
      </c>
      <c r="C3045">
        <v>3097</v>
      </c>
      <c r="D3045" s="1">
        <v>45187</v>
      </c>
      <c r="E3045">
        <v>32400</v>
      </c>
      <c r="F3045">
        <v>5</v>
      </c>
      <c r="G3045">
        <v>100006</v>
      </c>
      <c r="H3045">
        <v>47</v>
      </c>
      <c r="I3045" t="str">
        <f>_xlfn.XLOOKUP(ohrm_timesheet_item[[#This Row],[employee_id]],hs_hr_employee[emp_number],hs_hr_employee[Employee Name],"NF",0,1)</f>
        <v>Preeti Tyagi</v>
      </c>
      <c r="J3045" t="str">
        <f>_xlfn.XLOOKUP(ohrm_timesheet_item[[#This Row],[project_id]],ohrm_project[project_id],ohrm_project[name],"NF",0,1)</f>
        <v>C220401-B1 [NTPC-TrainingBatch1]</v>
      </c>
      <c r="K3045" t="str">
        <f>_xlfn.XLOOKUP(ohrm_timesheet_item[[#This Row],[activity_id]],ohrm_project_activity[activity_id],ohrm_project_activity[name],"NF",0,1)</f>
        <v>Training</v>
      </c>
      <c r="L3045" s="5">
        <f>ohrm_timesheet_item[[#This Row],[duration]]/60/60</f>
        <v>9</v>
      </c>
    </row>
    <row r="3046" spans="1:12" x14ac:dyDescent="0.3">
      <c r="A3046">
        <v>589</v>
      </c>
      <c r="C3046">
        <v>3098</v>
      </c>
      <c r="D3046" s="1">
        <v>45188</v>
      </c>
      <c r="E3046">
        <v>32400</v>
      </c>
      <c r="F3046">
        <v>5</v>
      </c>
      <c r="G3046">
        <v>100006</v>
      </c>
      <c r="H3046">
        <v>47</v>
      </c>
      <c r="I3046" t="str">
        <f>_xlfn.XLOOKUP(ohrm_timesheet_item[[#This Row],[employee_id]],hs_hr_employee[emp_number],hs_hr_employee[Employee Name],"NF",0,1)</f>
        <v>Preeti Tyagi</v>
      </c>
      <c r="J3046" t="str">
        <f>_xlfn.XLOOKUP(ohrm_timesheet_item[[#This Row],[project_id]],ohrm_project[project_id],ohrm_project[name],"NF",0,1)</f>
        <v>C220401-B1 [NTPC-TrainingBatch1]</v>
      </c>
      <c r="K3046" t="str">
        <f>_xlfn.XLOOKUP(ohrm_timesheet_item[[#This Row],[activity_id]],ohrm_project_activity[activity_id],ohrm_project_activity[name],"NF",0,1)</f>
        <v>Training</v>
      </c>
      <c r="L3046" s="5">
        <f>ohrm_timesheet_item[[#This Row],[duration]]/60/60</f>
        <v>9</v>
      </c>
    </row>
    <row r="3047" spans="1:12" x14ac:dyDescent="0.3">
      <c r="A3047">
        <v>589</v>
      </c>
      <c r="C3047">
        <v>3099</v>
      </c>
      <c r="D3047" s="1">
        <v>45189</v>
      </c>
      <c r="E3047">
        <v>32400</v>
      </c>
      <c r="F3047">
        <v>5</v>
      </c>
      <c r="G3047">
        <v>100006</v>
      </c>
      <c r="H3047">
        <v>47</v>
      </c>
      <c r="I3047" t="str">
        <f>_xlfn.XLOOKUP(ohrm_timesheet_item[[#This Row],[employee_id]],hs_hr_employee[emp_number],hs_hr_employee[Employee Name],"NF",0,1)</f>
        <v>Preeti Tyagi</v>
      </c>
      <c r="J3047" t="str">
        <f>_xlfn.XLOOKUP(ohrm_timesheet_item[[#This Row],[project_id]],ohrm_project[project_id],ohrm_project[name],"NF",0,1)</f>
        <v>C220401-B1 [NTPC-TrainingBatch1]</v>
      </c>
      <c r="K3047" t="str">
        <f>_xlfn.XLOOKUP(ohrm_timesheet_item[[#This Row],[activity_id]],ohrm_project_activity[activity_id],ohrm_project_activity[name],"NF",0,1)</f>
        <v>Training</v>
      </c>
      <c r="L3047" s="5">
        <f>ohrm_timesheet_item[[#This Row],[duration]]/60/60</f>
        <v>9</v>
      </c>
    </row>
    <row r="3048" spans="1:12" x14ac:dyDescent="0.3">
      <c r="A3048">
        <v>589</v>
      </c>
      <c r="C3048">
        <v>3100</v>
      </c>
      <c r="D3048" s="1">
        <v>45190</v>
      </c>
      <c r="E3048">
        <v>32400</v>
      </c>
      <c r="F3048">
        <v>5</v>
      </c>
      <c r="G3048">
        <v>100006</v>
      </c>
      <c r="H3048">
        <v>47</v>
      </c>
      <c r="I3048" t="str">
        <f>_xlfn.XLOOKUP(ohrm_timesheet_item[[#This Row],[employee_id]],hs_hr_employee[emp_number],hs_hr_employee[Employee Name],"NF",0,1)</f>
        <v>Preeti Tyagi</v>
      </c>
      <c r="J3048" t="str">
        <f>_xlfn.XLOOKUP(ohrm_timesheet_item[[#This Row],[project_id]],ohrm_project[project_id],ohrm_project[name],"NF",0,1)</f>
        <v>C220401-B1 [NTPC-TrainingBatch1]</v>
      </c>
      <c r="K3048" t="str">
        <f>_xlfn.XLOOKUP(ohrm_timesheet_item[[#This Row],[activity_id]],ohrm_project_activity[activity_id],ohrm_project_activity[name],"NF",0,1)</f>
        <v>Training</v>
      </c>
      <c r="L3048" s="5">
        <f>ohrm_timesheet_item[[#This Row],[duration]]/60/60</f>
        <v>9</v>
      </c>
    </row>
    <row r="3049" spans="1:12" x14ac:dyDescent="0.3">
      <c r="A3049">
        <v>589</v>
      </c>
      <c r="C3049">
        <v>3101</v>
      </c>
      <c r="D3049" s="1">
        <v>45191</v>
      </c>
      <c r="E3049">
        <v>32400</v>
      </c>
      <c r="F3049">
        <v>5</v>
      </c>
      <c r="G3049">
        <v>100006</v>
      </c>
      <c r="H3049">
        <v>47</v>
      </c>
      <c r="I3049" t="str">
        <f>_xlfn.XLOOKUP(ohrm_timesheet_item[[#This Row],[employee_id]],hs_hr_employee[emp_number],hs_hr_employee[Employee Name],"NF",0,1)</f>
        <v>Preeti Tyagi</v>
      </c>
      <c r="J3049" t="str">
        <f>_xlfn.XLOOKUP(ohrm_timesheet_item[[#This Row],[project_id]],ohrm_project[project_id],ohrm_project[name],"NF",0,1)</f>
        <v>C220401-B1 [NTPC-TrainingBatch1]</v>
      </c>
      <c r="K3049" t="str">
        <f>_xlfn.XLOOKUP(ohrm_timesheet_item[[#This Row],[activity_id]],ohrm_project_activity[activity_id],ohrm_project_activity[name],"NF",0,1)</f>
        <v>Training</v>
      </c>
      <c r="L3049" s="5">
        <f>ohrm_timesheet_item[[#This Row],[duration]]/60/60</f>
        <v>9</v>
      </c>
    </row>
    <row r="3050" spans="1:12" x14ac:dyDescent="0.3">
      <c r="A3050">
        <v>589</v>
      </c>
      <c r="C3050">
        <v>3102</v>
      </c>
      <c r="D3050" s="1">
        <v>45192</v>
      </c>
      <c r="E3050">
        <v>0</v>
      </c>
      <c r="F3050">
        <v>5</v>
      </c>
      <c r="G3050">
        <v>100006</v>
      </c>
      <c r="H3050">
        <v>47</v>
      </c>
      <c r="I3050" t="str">
        <f>_xlfn.XLOOKUP(ohrm_timesheet_item[[#This Row],[employee_id]],hs_hr_employee[emp_number],hs_hr_employee[Employee Name],"NF",0,1)</f>
        <v>Preeti Tyagi</v>
      </c>
      <c r="J3050" t="str">
        <f>_xlfn.XLOOKUP(ohrm_timesheet_item[[#This Row],[project_id]],ohrm_project[project_id],ohrm_project[name],"NF",0,1)</f>
        <v>C220401-B1 [NTPC-TrainingBatch1]</v>
      </c>
      <c r="K3050" t="str">
        <f>_xlfn.XLOOKUP(ohrm_timesheet_item[[#This Row],[activity_id]],ohrm_project_activity[activity_id],ohrm_project_activity[name],"NF",0,1)</f>
        <v>Training</v>
      </c>
      <c r="L3050" s="5">
        <f>ohrm_timesheet_item[[#This Row],[duration]]/60/60</f>
        <v>0</v>
      </c>
    </row>
    <row r="3051" spans="1:12" x14ac:dyDescent="0.3">
      <c r="A3051">
        <v>589</v>
      </c>
      <c r="C3051">
        <v>3103</v>
      </c>
      <c r="D3051" s="1">
        <v>45193</v>
      </c>
      <c r="E3051">
        <v>0</v>
      </c>
      <c r="F3051">
        <v>5</v>
      </c>
      <c r="G3051">
        <v>100006</v>
      </c>
      <c r="H3051">
        <v>47</v>
      </c>
      <c r="I3051" t="str">
        <f>_xlfn.XLOOKUP(ohrm_timesheet_item[[#This Row],[employee_id]],hs_hr_employee[emp_number],hs_hr_employee[Employee Name],"NF",0,1)</f>
        <v>Preeti Tyagi</v>
      </c>
      <c r="J3051" t="str">
        <f>_xlfn.XLOOKUP(ohrm_timesheet_item[[#This Row],[project_id]],ohrm_project[project_id],ohrm_project[name],"NF",0,1)</f>
        <v>C220401-B1 [NTPC-TrainingBatch1]</v>
      </c>
      <c r="K3051" t="str">
        <f>_xlfn.XLOOKUP(ohrm_timesheet_item[[#This Row],[activity_id]],ohrm_project_activity[activity_id],ohrm_project_activity[name],"NF",0,1)</f>
        <v>Training</v>
      </c>
      <c r="L3051" s="5">
        <f>ohrm_timesheet_item[[#This Row],[duration]]/60/60</f>
        <v>0</v>
      </c>
    </row>
    <row r="3052" spans="1:12" x14ac:dyDescent="0.3">
      <c r="A3052">
        <v>586</v>
      </c>
      <c r="C3052">
        <v>3104</v>
      </c>
      <c r="D3052" s="1">
        <v>45194</v>
      </c>
      <c r="E3052">
        <v>32400</v>
      </c>
      <c r="F3052">
        <v>2</v>
      </c>
      <c r="G3052">
        <v>100006</v>
      </c>
      <c r="H3052">
        <v>58</v>
      </c>
      <c r="I3052" t="str">
        <f>_xlfn.XLOOKUP(ohrm_timesheet_item[[#This Row],[employee_id]],hs_hr_employee[emp_number],hs_hr_employee[Employee Name],"NF",0,1)</f>
        <v>Preeti Tyagi</v>
      </c>
      <c r="J3052" t="str">
        <f>_xlfn.XLOOKUP(ohrm_timesheet_item[[#This Row],[project_id]],ohrm_project[project_id],ohrm_project[name],"NF",0,1)</f>
        <v>Z210101-TEQMANTRA-ORG</v>
      </c>
      <c r="K3052" t="str">
        <f>_xlfn.XLOOKUP(ohrm_timesheet_item[[#This Row],[activity_id]],ohrm_project_activity[activity_id],ohrm_project_activity[name],"NF",0,1)</f>
        <v>Staff Augmentation</v>
      </c>
      <c r="L3052" s="5">
        <f>ohrm_timesheet_item[[#This Row],[duration]]/60/60</f>
        <v>9</v>
      </c>
    </row>
    <row r="3053" spans="1:12" x14ac:dyDescent="0.3">
      <c r="A3053">
        <v>586</v>
      </c>
      <c r="C3053">
        <v>3105</v>
      </c>
      <c r="D3053" s="1">
        <v>45195</v>
      </c>
      <c r="E3053">
        <v>32400</v>
      </c>
      <c r="F3053">
        <v>2</v>
      </c>
      <c r="G3053">
        <v>100006</v>
      </c>
      <c r="H3053">
        <v>58</v>
      </c>
      <c r="I3053" t="str">
        <f>_xlfn.XLOOKUP(ohrm_timesheet_item[[#This Row],[employee_id]],hs_hr_employee[emp_number],hs_hr_employee[Employee Name],"NF",0,1)</f>
        <v>Preeti Tyagi</v>
      </c>
      <c r="J3053" t="str">
        <f>_xlfn.XLOOKUP(ohrm_timesheet_item[[#This Row],[project_id]],ohrm_project[project_id],ohrm_project[name],"NF",0,1)</f>
        <v>Z210101-TEQMANTRA-ORG</v>
      </c>
      <c r="K3053" t="str">
        <f>_xlfn.XLOOKUP(ohrm_timesheet_item[[#This Row],[activity_id]],ohrm_project_activity[activity_id],ohrm_project_activity[name],"NF",0,1)</f>
        <v>Staff Augmentation</v>
      </c>
      <c r="L3053" s="5">
        <f>ohrm_timesheet_item[[#This Row],[duration]]/60/60</f>
        <v>9</v>
      </c>
    </row>
    <row r="3054" spans="1:12" x14ac:dyDescent="0.3">
      <c r="A3054">
        <v>586</v>
      </c>
      <c r="C3054">
        <v>3106</v>
      </c>
      <c r="D3054" s="1">
        <v>45196</v>
      </c>
      <c r="E3054">
        <v>32400</v>
      </c>
      <c r="F3054">
        <v>2</v>
      </c>
      <c r="G3054">
        <v>100006</v>
      </c>
      <c r="H3054">
        <v>58</v>
      </c>
      <c r="I3054" t="str">
        <f>_xlfn.XLOOKUP(ohrm_timesheet_item[[#This Row],[employee_id]],hs_hr_employee[emp_number],hs_hr_employee[Employee Name],"NF",0,1)</f>
        <v>Preeti Tyagi</v>
      </c>
      <c r="J3054" t="str">
        <f>_xlfn.XLOOKUP(ohrm_timesheet_item[[#This Row],[project_id]],ohrm_project[project_id],ohrm_project[name],"NF",0,1)</f>
        <v>Z210101-TEQMANTRA-ORG</v>
      </c>
      <c r="K3054" t="str">
        <f>_xlfn.XLOOKUP(ohrm_timesheet_item[[#This Row],[activity_id]],ohrm_project_activity[activity_id],ohrm_project_activity[name],"NF",0,1)</f>
        <v>Staff Augmentation</v>
      </c>
      <c r="L3054" s="5">
        <f>ohrm_timesheet_item[[#This Row],[duration]]/60/60</f>
        <v>9</v>
      </c>
    </row>
    <row r="3055" spans="1:12" x14ac:dyDescent="0.3">
      <c r="A3055">
        <v>586</v>
      </c>
      <c r="C3055">
        <v>3107</v>
      </c>
      <c r="D3055" s="1">
        <v>45197</v>
      </c>
      <c r="E3055">
        <v>32400</v>
      </c>
      <c r="F3055">
        <v>2</v>
      </c>
      <c r="G3055">
        <v>100006</v>
      </c>
      <c r="H3055">
        <v>58</v>
      </c>
      <c r="I3055" t="str">
        <f>_xlfn.XLOOKUP(ohrm_timesheet_item[[#This Row],[employee_id]],hs_hr_employee[emp_number],hs_hr_employee[Employee Name],"NF",0,1)</f>
        <v>Preeti Tyagi</v>
      </c>
      <c r="J3055" t="str">
        <f>_xlfn.XLOOKUP(ohrm_timesheet_item[[#This Row],[project_id]],ohrm_project[project_id],ohrm_project[name],"NF",0,1)</f>
        <v>Z210101-TEQMANTRA-ORG</v>
      </c>
      <c r="K3055" t="str">
        <f>_xlfn.XLOOKUP(ohrm_timesheet_item[[#This Row],[activity_id]],ohrm_project_activity[activity_id],ohrm_project_activity[name],"NF",0,1)</f>
        <v>Staff Augmentation</v>
      </c>
      <c r="L3055" s="5">
        <f>ohrm_timesheet_item[[#This Row],[duration]]/60/60</f>
        <v>9</v>
      </c>
    </row>
    <row r="3056" spans="1:12" x14ac:dyDescent="0.3">
      <c r="A3056">
        <v>586</v>
      </c>
      <c r="C3056">
        <v>3108</v>
      </c>
      <c r="D3056" s="1">
        <v>45198</v>
      </c>
      <c r="E3056">
        <v>14400</v>
      </c>
      <c r="F3056">
        <v>2</v>
      </c>
      <c r="G3056">
        <v>100006</v>
      </c>
      <c r="H3056">
        <v>58</v>
      </c>
      <c r="I3056" t="str">
        <f>_xlfn.XLOOKUP(ohrm_timesheet_item[[#This Row],[employee_id]],hs_hr_employee[emp_number],hs_hr_employee[Employee Name],"NF",0,1)</f>
        <v>Preeti Tyagi</v>
      </c>
      <c r="J3056" t="str">
        <f>_xlfn.XLOOKUP(ohrm_timesheet_item[[#This Row],[project_id]],ohrm_project[project_id],ohrm_project[name],"NF",0,1)</f>
        <v>Z210101-TEQMANTRA-ORG</v>
      </c>
      <c r="K3056" t="str">
        <f>_xlfn.XLOOKUP(ohrm_timesheet_item[[#This Row],[activity_id]],ohrm_project_activity[activity_id],ohrm_project_activity[name],"NF",0,1)</f>
        <v>Staff Augmentation</v>
      </c>
      <c r="L3056" s="5">
        <f>ohrm_timesheet_item[[#This Row],[duration]]/60/60</f>
        <v>4</v>
      </c>
    </row>
    <row r="3057" spans="1:12" x14ac:dyDescent="0.3">
      <c r="A3057">
        <v>586</v>
      </c>
      <c r="C3057">
        <v>3109</v>
      </c>
      <c r="D3057" s="1">
        <v>45199</v>
      </c>
      <c r="E3057">
        <v>0</v>
      </c>
      <c r="F3057">
        <v>2</v>
      </c>
      <c r="G3057">
        <v>100006</v>
      </c>
      <c r="H3057">
        <v>58</v>
      </c>
      <c r="I3057" t="str">
        <f>_xlfn.XLOOKUP(ohrm_timesheet_item[[#This Row],[employee_id]],hs_hr_employee[emp_number],hs_hr_employee[Employee Name],"NF",0,1)</f>
        <v>Preeti Tyagi</v>
      </c>
      <c r="J3057" t="str">
        <f>_xlfn.XLOOKUP(ohrm_timesheet_item[[#This Row],[project_id]],ohrm_project[project_id],ohrm_project[name],"NF",0,1)</f>
        <v>Z210101-TEQMANTRA-ORG</v>
      </c>
      <c r="K3057" t="str">
        <f>_xlfn.XLOOKUP(ohrm_timesheet_item[[#This Row],[activity_id]],ohrm_project_activity[activity_id],ohrm_project_activity[name],"NF",0,1)</f>
        <v>Staff Augmentation</v>
      </c>
      <c r="L3057" s="5">
        <f>ohrm_timesheet_item[[#This Row],[duration]]/60/60</f>
        <v>0</v>
      </c>
    </row>
    <row r="3058" spans="1:12" x14ac:dyDescent="0.3">
      <c r="A3058">
        <v>578</v>
      </c>
      <c r="C3058">
        <v>3110</v>
      </c>
      <c r="D3058" s="1">
        <v>45187</v>
      </c>
      <c r="E3058">
        <v>32400</v>
      </c>
      <c r="F3058">
        <v>6</v>
      </c>
      <c r="G3058">
        <v>16</v>
      </c>
      <c r="H3058">
        <v>57</v>
      </c>
      <c r="I3058" t="str">
        <f>_xlfn.XLOOKUP(ohrm_timesheet_item[[#This Row],[employee_id]],hs_hr_employee[emp_number],hs_hr_employee[Employee Name],"NF",0,1)</f>
        <v>Neha Chaudhary</v>
      </c>
      <c r="J3058" t="str">
        <f>_xlfn.XLOOKUP(ohrm_timesheet_item[[#This Row],[project_id]],ohrm_project[project_id],ohrm_project[name],"NF",0,1)</f>
        <v>C210701-P2 [AMERICANA-Phase2]</v>
      </c>
      <c r="K3058" t="str">
        <f>_xlfn.XLOOKUP(ohrm_timesheet_item[[#This Row],[activity_id]],ohrm_project_activity[activity_id],ohrm_project_activity[name],"NF",0,1)</f>
        <v>Testing</v>
      </c>
      <c r="L3058" s="5">
        <f>ohrm_timesheet_item[[#This Row],[duration]]/60/60</f>
        <v>9</v>
      </c>
    </row>
    <row r="3059" spans="1:12" x14ac:dyDescent="0.3">
      <c r="A3059">
        <v>578</v>
      </c>
      <c r="C3059">
        <v>3111</v>
      </c>
      <c r="D3059" s="1">
        <v>45188</v>
      </c>
      <c r="E3059">
        <v>32400</v>
      </c>
      <c r="F3059">
        <v>6</v>
      </c>
      <c r="G3059">
        <v>16</v>
      </c>
      <c r="H3059">
        <v>57</v>
      </c>
      <c r="I3059" t="str">
        <f>_xlfn.XLOOKUP(ohrm_timesheet_item[[#This Row],[employee_id]],hs_hr_employee[emp_number],hs_hr_employee[Employee Name],"NF",0,1)</f>
        <v>Neha Chaudhary</v>
      </c>
      <c r="J3059" t="str">
        <f>_xlfn.XLOOKUP(ohrm_timesheet_item[[#This Row],[project_id]],ohrm_project[project_id],ohrm_project[name],"NF",0,1)</f>
        <v>C210701-P2 [AMERICANA-Phase2]</v>
      </c>
      <c r="K3059" t="str">
        <f>_xlfn.XLOOKUP(ohrm_timesheet_item[[#This Row],[activity_id]],ohrm_project_activity[activity_id],ohrm_project_activity[name],"NF",0,1)</f>
        <v>Testing</v>
      </c>
      <c r="L3059" s="5">
        <f>ohrm_timesheet_item[[#This Row],[duration]]/60/60</f>
        <v>9</v>
      </c>
    </row>
    <row r="3060" spans="1:12" x14ac:dyDescent="0.3">
      <c r="A3060">
        <v>578</v>
      </c>
      <c r="C3060">
        <v>3112</v>
      </c>
      <c r="D3060" s="1">
        <v>45189</v>
      </c>
      <c r="E3060">
        <v>32400</v>
      </c>
      <c r="F3060">
        <v>6</v>
      </c>
      <c r="G3060">
        <v>16</v>
      </c>
      <c r="H3060">
        <v>57</v>
      </c>
      <c r="I3060" t="str">
        <f>_xlfn.XLOOKUP(ohrm_timesheet_item[[#This Row],[employee_id]],hs_hr_employee[emp_number],hs_hr_employee[Employee Name],"NF",0,1)</f>
        <v>Neha Chaudhary</v>
      </c>
      <c r="J3060" t="str">
        <f>_xlfn.XLOOKUP(ohrm_timesheet_item[[#This Row],[project_id]],ohrm_project[project_id],ohrm_project[name],"NF",0,1)</f>
        <v>C210701-P2 [AMERICANA-Phase2]</v>
      </c>
      <c r="K3060" t="str">
        <f>_xlfn.XLOOKUP(ohrm_timesheet_item[[#This Row],[activity_id]],ohrm_project_activity[activity_id],ohrm_project_activity[name],"NF",0,1)</f>
        <v>Testing</v>
      </c>
      <c r="L3060" s="5">
        <f>ohrm_timesheet_item[[#This Row],[duration]]/60/60</f>
        <v>9</v>
      </c>
    </row>
    <row r="3061" spans="1:12" x14ac:dyDescent="0.3">
      <c r="A3061">
        <v>578</v>
      </c>
      <c r="C3061">
        <v>3113</v>
      </c>
      <c r="D3061" s="1">
        <v>45190</v>
      </c>
      <c r="E3061">
        <v>32400</v>
      </c>
      <c r="F3061">
        <v>6</v>
      </c>
      <c r="G3061">
        <v>16</v>
      </c>
      <c r="H3061">
        <v>57</v>
      </c>
      <c r="I3061" t="str">
        <f>_xlfn.XLOOKUP(ohrm_timesheet_item[[#This Row],[employee_id]],hs_hr_employee[emp_number],hs_hr_employee[Employee Name],"NF",0,1)</f>
        <v>Neha Chaudhary</v>
      </c>
      <c r="J3061" t="str">
        <f>_xlfn.XLOOKUP(ohrm_timesheet_item[[#This Row],[project_id]],ohrm_project[project_id],ohrm_project[name],"NF",0,1)</f>
        <v>C210701-P2 [AMERICANA-Phase2]</v>
      </c>
      <c r="K3061" t="str">
        <f>_xlfn.XLOOKUP(ohrm_timesheet_item[[#This Row],[activity_id]],ohrm_project_activity[activity_id],ohrm_project_activity[name],"NF",0,1)</f>
        <v>Testing</v>
      </c>
      <c r="L3061" s="5">
        <f>ohrm_timesheet_item[[#This Row],[duration]]/60/60</f>
        <v>9</v>
      </c>
    </row>
    <row r="3062" spans="1:12" x14ac:dyDescent="0.3">
      <c r="A3062">
        <v>578</v>
      </c>
      <c r="C3062">
        <v>3114</v>
      </c>
      <c r="D3062" s="1">
        <v>45191</v>
      </c>
      <c r="E3062">
        <v>32400</v>
      </c>
      <c r="F3062">
        <v>6</v>
      </c>
      <c r="G3062">
        <v>16</v>
      </c>
      <c r="H3062">
        <v>57</v>
      </c>
      <c r="I3062" t="str">
        <f>_xlfn.XLOOKUP(ohrm_timesheet_item[[#This Row],[employee_id]],hs_hr_employee[emp_number],hs_hr_employee[Employee Name],"NF",0,1)</f>
        <v>Neha Chaudhary</v>
      </c>
      <c r="J3062" t="str">
        <f>_xlfn.XLOOKUP(ohrm_timesheet_item[[#This Row],[project_id]],ohrm_project[project_id],ohrm_project[name],"NF",0,1)</f>
        <v>C210701-P2 [AMERICANA-Phase2]</v>
      </c>
      <c r="K3062" t="str">
        <f>_xlfn.XLOOKUP(ohrm_timesheet_item[[#This Row],[activity_id]],ohrm_project_activity[activity_id],ohrm_project_activity[name],"NF",0,1)</f>
        <v>Testing</v>
      </c>
      <c r="L3062" s="5">
        <f>ohrm_timesheet_item[[#This Row],[duration]]/60/60</f>
        <v>9</v>
      </c>
    </row>
    <row r="3063" spans="1:12" x14ac:dyDescent="0.3">
      <c r="A3063">
        <v>591</v>
      </c>
      <c r="C3063">
        <v>3115</v>
      </c>
      <c r="D3063" s="1">
        <v>45194</v>
      </c>
      <c r="E3063">
        <v>32400</v>
      </c>
      <c r="F3063">
        <v>2</v>
      </c>
      <c r="G3063">
        <v>100004</v>
      </c>
      <c r="H3063">
        <v>11</v>
      </c>
      <c r="I3063" t="str">
        <f>_xlfn.XLOOKUP(ohrm_timesheet_item[[#This Row],[employee_id]],hs_hr_employee[emp_number],hs_hr_employee[Employee Name],"NF",0,1)</f>
        <v>Sourav Rathor</v>
      </c>
      <c r="J3063" t="str">
        <f>_xlfn.XLOOKUP(ohrm_timesheet_item[[#This Row],[project_id]],ohrm_project[project_id],ohrm_project[name],"NF",0,1)</f>
        <v>Z210101-TEQMANTRA-ORG</v>
      </c>
      <c r="K3063" t="str">
        <f>_xlfn.XLOOKUP(ohrm_timesheet_item[[#This Row],[activity_id]],ohrm_project_activity[activity_id],ohrm_project_activity[name],"NF",0,1)</f>
        <v>Training</v>
      </c>
      <c r="L3063" s="5">
        <f>ohrm_timesheet_item[[#This Row],[duration]]/60/60</f>
        <v>9</v>
      </c>
    </row>
    <row r="3064" spans="1:12" x14ac:dyDescent="0.3">
      <c r="A3064">
        <v>591</v>
      </c>
      <c r="C3064">
        <v>3116</v>
      </c>
      <c r="D3064" s="1">
        <v>45195</v>
      </c>
      <c r="E3064">
        <v>32400</v>
      </c>
      <c r="F3064">
        <v>2</v>
      </c>
      <c r="G3064">
        <v>100004</v>
      </c>
      <c r="H3064">
        <v>11</v>
      </c>
      <c r="I3064" t="str">
        <f>_xlfn.XLOOKUP(ohrm_timesheet_item[[#This Row],[employee_id]],hs_hr_employee[emp_number],hs_hr_employee[Employee Name],"NF",0,1)</f>
        <v>Sourav Rathor</v>
      </c>
      <c r="J3064" t="str">
        <f>_xlfn.XLOOKUP(ohrm_timesheet_item[[#This Row],[project_id]],ohrm_project[project_id],ohrm_project[name],"NF",0,1)</f>
        <v>Z210101-TEQMANTRA-ORG</v>
      </c>
      <c r="K3064" t="str">
        <f>_xlfn.XLOOKUP(ohrm_timesheet_item[[#This Row],[activity_id]],ohrm_project_activity[activity_id],ohrm_project_activity[name],"NF",0,1)</f>
        <v>Training</v>
      </c>
      <c r="L3064" s="5">
        <f>ohrm_timesheet_item[[#This Row],[duration]]/60/60</f>
        <v>9</v>
      </c>
    </row>
    <row r="3065" spans="1:12" x14ac:dyDescent="0.3">
      <c r="A3065">
        <v>593</v>
      </c>
      <c r="C3065">
        <v>3117</v>
      </c>
      <c r="D3065" s="1">
        <v>45190</v>
      </c>
      <c r="E3065">
        <v>32400</v>
      </c>
      <c r="F3065">
        <v>2</v>
      </c>
      <c r="G3065">
        <v>100003</v>
      </c>
      <c r="H3065">
        <v>11</v>
      </c>
      <c r="I3065" t="str">
        <f>_xlfn.XLOOKUP(ohrm_timesheet_item[[#This Row],[employee_id]],hs_hr_employee[emp_number],hs_hr_employee[Employee Name],"NF",0,1)</f>
        <v>x_Adnaan Ahmed</v>
      </c>
      <c r="J3065" t="str">
        <f>_xlfn.XLOOKUP(ohrm_timesheet_item[[#This Row],[project_id]],ohrm_project[project_id],ohrm_project[name],"NF",0,1)</f>
        <v>Z210101-TEQMANTRA-ORG</v>
      </c>
      <c r="K3065" t="str">
        <f>_xlfn.XLOOKUP(ohrm_timesheet_item[[#This Row],[activity_id]],ohrm_project_activity[activity_id],ohrm_project_activity[name],"NF",0,1)</f>
        <v>Training</v>
      </c>
      <c r="L3065" s="5">
        <f>ohrm_timesheet_item[[#This Row],[duration]]/60/60</f>
        <v>9</v>
      </c>
    </row>
    <row r="3066" spans="1:12" x14ac:dyDescent="0.3">
      <c r="A3066">
        <v>593</v>
      </c>
      <c r="C3066">
        <v>3118</v>
      </c>
      <c r="D3066" s="1">
        <v>45191</v>
      </c>
      <c r="E3066">
        <v>32400</v>
      </c>
      <c r="F3066">
        <v>2</v>
      </c>
      <c r="G3066">
        <v>100003</v>
      </c>
      <c r="H3066">
        <v>11</v>
      </c>
      <c r="I3066" t="str">
        <f>_xlfn.XLOOKUP(ohrm_timesheet_item[[#This Row],[employee_id]],hs_hr_employee[emp_number],hs_hr_employee[Employee Name],"NF",0,1)</f>
        <v>x_Adnaan Ahmed</v>
      </c>
      <c r="J3066" t="str">
        <f>_xlfn.XLOOKUP(ohrm_timesheet_item[[#This Row],[project_id]],ohrm_project[project_id],ohrm_project[name],"NF",0,1)</f>
        <v>Z210101-TEQMANTRA-ORG</v>
      </c>
      <c r="K3066" t="str">
        <f>_xlfn.XLOOKUP(ohrm_timesheet_item[[#This Row],[activity_id]],ohrm_project_activity[activity_id],ohrm_project_activity[name],"NF",0,1)</f>
        <v>Training</v>
      </c>
      <c r="L3066" s="5">
        <f>ohrm_timesheet_item[[#This Row],[duration]]/60/60</f>
        <v>9</v>
      </c>
    </row>
    <row r="3067" spans="1:12" x14ac:dyDescent="0.3">
      <c r="A3067">
        <v>592</v>
      </c>
      <c r="C3067">
        <v>3119</v>
      </c>
      <c r="D3067" s="1">
        <v>45194</v>
      </c>
      <c r="E3067">
        <v>32400</v>
      </c>
      <c r="F3067">
        <v>2</v>
      </c>
      <c r="G3067">
        <v>100003</v>
      </c>
      <c r="H3067">
        <v>11</v>
      </c>
      <c r="I3067" t="str">
        <f>_xlfn.XLOOKUP(ohrm_timesheet_item[[#This Row],[employee_id]],hs_hr_employee[emp_number],hs_hr_employee[Employee Name],"NF",0,1)</f>
        <v>x_Adnaan Ahmed</v>
      </c>
      <c r="J3067" t="str">
        <f>_xlfn.XLOOKUP(ohrm_timesheet_item[[#This Row],[project_id]],ohrm_project[project_id],ohrm_project[name],"NF",0,1)</f>
        <v>Z210101-TEQMANTRA-ORG</v>
      </c>
      <c r="K3067" t="str">
        <f>_xlfn.XLOOKUP(ohrm_timesheet_item[[#This Row],[activity_id]],ohrm_project_activity[activity_id],ohrm_project_activity[name],"NF",0,1)</f>
        <v>Training</v>
      </c>
      <c r="L3067" s="5">
        <f>ohrm_timesheet_item[[#This Row],[duration]]/60/60</f>
        <v>9</v>
      </c>
    </row>
    <row r="3068" spans="1:12" x14ac:dyDescent="0.3">
      <c r="A3068">
        <v>592</v>
      </c>
      <c r="C3068">
        <v>3120</v>
      </c>
      <c r="D3068" s="1">
        <v>45195</v>
      </c>
      <c r="E3068">
        <v>32400</v>
      </c>
      <c r="F3068">
        <v>2</v>
      </c>
      <c r="G3068">
        <v>100003</v>
      </c>
      <c r="H3068">
        <v>11</v>
      </c>
      <c r="I3068" t="str">
        <f>_xlfn.XLOOKUP(ohrm_timesheet_item[[#This Row],[employee_id]],hs_hr_employee[emp_number],hs_hr_employee[Employee Name],"NF",0,1)</f>
        <v>x_Adnaan Ahmed</v>
      </c>
      <c r="J3068" t="str">
        <f>_xlfn.XLOOKUP(ohrm_timesheet_item[[#This Row],[project_id]],ohrm_project[project_id],ohrm_project[name],"NF",0,1)</f>
        <v>Z210101-TEQMANTRA-ORG</v>
      </c>
      <c r="K3068" t="str">
        <f>_xlfn.XLOOKUP(ohrm_timesheet_item[[#This Row],[activity_id]],ohrm_project_activity[activity_id],ohrm_project_activity[name],"NF",0,1)</f>
        <v>Training</v>
      </c>
      <c r="L3068" s="5">
        <f>ohrm_timesheet_item[[#This Row],[duration]]/60/60</f>
        <v>9</v>
      </c>
    </row>
    <row r="3069" spans="1:12" x14ac:dyDescent="0.3">
      <c r="A3069">
        <v>583</v>
      </c>
      <c r="C3069">
        <v>3121</v>
      </c>
      <c r="D3069" s="1">
        <v>45195</v>
      </c>
      <c r="E3069">
        <v>3600</v>
      </c>
      <c r="F3069">
        <v>2</v>
      </c>
      <c r="G3069">
        <v>100005</v>
      </c>
      <c r="H3069">
        <v>8</v>
      </c>
      <c r="I3069" t="str">
        <f>_xlfn.XLOOKUP(ohrm_timesheet_item[[#This Row],[employee_id]],hs_hr_employee[emp_number],hs_hr_employee[Employee Name],"NF",0,1)</f>
        <v>x_Ritesh Narayan Singh</v>
      </c>
      <c r="J3069" t="str">
        <f>_xlfn.XLOOKUP(ohrm_timesheet_item[[#This Row],[project_id]],ohrm_project[project_id],ohrm_project[name],"NF",0,1)</f>
        <v>Z210101-TEQMANTRA-ORG</v>
      </c>
      <c r="K3069" t="str">
        <f>_xlfn.XLOOKUP(ohrm_timesheet_item[[#This Row],[activity_id]],ohrm_project_activity[activity_id],ohrm_project_activity[name],"NF",0,1)</f>
        <v>Customer Engagement</v>
      </c>
      <c r="L3069" s="5">
        <f>ohrm_timesheet_item[[#This Row],[duration]]/60/60</f>
        <v>1</v>
      </c>
    </row>
    <row r="3070" spans="1:12" x14ac:dyDescent="0.3">
      <c r="A3070">
        <v>583</v>
      </c>
      <c r="C3070">
        <v>3122</v>
      </c>
      <c r="D3070" s="1">
        <v>45195</v>
      </c>
      <c r="E3070">
        <v>10800</v>
      </c>
      <c r="F3070">
        <v>2</v>
      </c>
      <c r="G3070">
        <v>100005</v>
      </c>
      <c r="H3070">
        <v>7</v>
      </c>
      <c r="I3070" t="str">
        <f>_xlfn.XLOOKUP(ohrm_timesheet_item[[#This Row],[employee_id]],hs_hr_employee[emp_number],hs_hr_employee[Employee Name],"NF",0,1)</f>
        <v>x_Ritesh Narayan Singh</v>
      </c>
      <c r="J3070" t="str">
        <f>_xlfn.XLOOKUP(ohrm_timesheet_item[[#This Row],[project_id]],ohrm_project[project_id],ohrm_project[name],"NF",0,1)</f>
        <v>Z210101-TEQMANTRA-ORG</v>
      </c>
      <c r="K3070" t="str">
        <f>_xlfn.XLOOKUP(ohrm_timesheet_item[[#This Row],[activity_id]],ohrm_project_activity[activity_id],ohrm_project_activity[name],"NF",0,1)</f>
        <v>Internal Meeting</v>
      </c>
      <c r="L3070" s="5">
        <f>ohrm_timesheet_item[[#This Row],[duration]]/60/60</f>
        <v>3</v>
      </c>
    </row>
    <row r="3071" spans="1:12" x14ac:dyDescent="0.3">
      <c r="A3071">
        <v>583</v>
      </c>
      <c r="C3071">
        <v>3123</v>
      </c>
      <c r="D3071" s="1">
        <v>45195</v>
      </c>
      <c r="E3071">
        <v>0</v>
      </c>
      <c r="F3071">
        <v>2</v>
      </c>
      <c r="G3071">
        <v>100005</v>
      </c>
      <c r="H3071">
        <v>58</v>
      </c>
      <c r="I3071" t="str">
        <f>_xlfn.XLOOKUP(ohrm_timesheet_item[[#This Row],[employee_id]],hs_hr_employee[emp_number],hs_hr_employee[Employee Name],"NF",0,1)</f>
        <v>x_Ritesh Narayan Singh</v>
      </c>
      <c r="J3071" t="str">
        <f>_xlfn.XLOOKUP(ohrm_timesheet_item[[#This Row],[project_id]],ohrm_project[project_id],ohrm_project[name],"NF",0,1)</f>
        <v>Z210101-TEQMANTRA-ORG</v>
      </c>
      <c r="K3071" t="str">
        <f>_xlfn.XLOOKUP(ohrm_timesheet_item[[#This Row],[activity_id]],ohrm_project_activity[activity_id],ohrm_project_activity[name],"NF",0,1)</f>
        <v>Staff Augmentation</v>
      </c>
      <c r="L3071" s="5">
        <f>ohrm_timesheet_item[[#This Row],[duration]]/60/60</f>
        <v>0</v>
      </c>
    </row>
    <row r="3072" spans="1:12" x14ac:dyDescent="0.3">
      <c r="A3072">
        <v>583</v>
      </c>
      <c r="C3072">
        <v>3124</v>
      </c>
      <c r="D3072" s="1">
        <v>45195</v>
      </c>
      <c r="E3072">
        <v>7200</v>
      </c>
      <c r="F3072">
        <v>2</v>
      </c>
      <c r="G3072">
        <v>100005</v>
      </c>
      <c r="H3072">
        <v>9</v>
      </c>
      <c r="I3072" t="str">
        <f>_xlfn.XLOOKUP(ohrm_timesheet_item[[#This Row],[employee_id]],hs_hr_employee[emp_number],hs_hr_employee[Employee Name],"NF",0,1)</f>
        <v>x_Ritesh Narayan Singh</v>
      </c>
      <c r="J3072" t="str">
        <f>_xlfn.XLOOKUP(ohrm_timesheet_item[[#This Row],[project_id]],ohrm_project[project_id],ohrm_project[name],"NF",0,1)</f>
        <v>Z210101-TEQMANTRA-ORG</v>
      </c>
      <c r="K3072" t="str">
        <f>_xlfn.XLOOKUP(ohrm_timesheet_item[[#This Row],[activity_id]],ohrm_project_activity[activity_id],ohrm_project_activity[name],"NF",0,1)</f>
        <v>Continuous Improvement</v>
      </c>
      <c r="L3072" s="5">
        <f>ohrm_timesheet_item[[#This Row],[duration]]/60/60</f>
        <v>2</v>
      </c>
    </row>
    <row r="3073" spans="1:12" x14ac:dyDescent="0.3">
      <c r="A3073">
        <v>583</v>
      </c>
      <c r="C3073">
        <v>3125</v>
      </c>
      <c r="D3073" s="1">
        <v>45195</v>
      </c>
      <c r="E3073">
        <v>10800</v>
      </c>
      <c r="F3073">
        <v>2</v>
      </c>
      <c r="G3073">
        <v>100005</v>
      </c>
      <c r="H3073">
        <v>11</v>
      </c>
      <c r="I3073" t="str">
        <f>_xlfn.XLOOKUP(ohrm_timesheet_item[[#This Row],[employee_id]],hs_hr_employee[emp_number],hs_hr_employee[Employee Name],"NF",0,1)</f>
        <v>x_Ritesh Narayan Singh</v>
      </c>
      <c r="J3073" t="str">
        <f>_xlfn.XLOOKUP(ohrm_timesheet_item[[#This Row],[project_id]],ohrm_project[project_id],ohrm_project[name],"NF",0,1)</f>
        <v>Z210101-TEQMANTRA-ORG</v>
      </c>
      <c r="K3073" t="str">
        <f>_xlfn.XLOOKUP(ohrm_timesheet_item[[#This Row],[activity_id]],ohrm_project_activity[activity_id],ohrm_project_activity[name],"NF",0,1)</f>
        <v>Training</v>
      </c>
      <c r="L3073" s="5">
        <f>ohrm_timesheet_item[[#This Row],[duration]]/60/60</f>
        <v>3</v>
      </c>
    </row>
    <row r="3074" spans="1:12" x14ac:dyDescent="0.3">
      <c r="A3074">
        <v>583</v>
      </c>
      <c r="C3074">
        <v>3126</v>
      </c>
      <c r="D3074" s="1">
        <v>45196</v>
      </c>
      <c r="E3074">
        <v>3600</v>
      </c>
      <c r="F3074">
        <v>2</v>
      </c>
      <c r="G3074">
        <v>100005</v>
      </c>
      <c r="H3074">
        <v>8</v>
      </c>
      <c r="I3074" t="str">
        <f>_xlfn.XLOOKUP(ohrm_timesheet_item[[#This Row],[employee_id]],hs_hr_employee[emp_number],hs_hr_employee[Employee Name],"NF",0,1)</f>
        <v>x_Ritesh Narayan Singh</v>
      </c>
      <c r="J3074" t="str">
        <f>_xlfn.XLOOKUP(ohrm_timesheet_item[[#This Row],[project_id]],ohrm_project[project_id],ohrm_project[name],"NF",0,1)</f>
        <v>Z210101-TEQMANTRA-ORG</v>
      </c>
      <c r="K3074" t="str">
        <f>_xlfn.XLOOKUP(ohrm_timesheet_item[[#This Row],[activity_id]],ohrm_project_activity[activity_id],ohrm_project_activity[name],"NF",0,1)</f>
        <v>Customer Engagement</v>
      </c>
      <c r="L3074" s="5">
        <f>ohrm_timesheet_item[[#This Row],[duration]]/60/60</f>
        <v>1</v>
      </c>
    </row>
    <row r="3075" spans="1:12" x14ac:dyDescent="0.3">
      <c r="A3075">
        <v>583</v>
      </c>
      <c r="C3075">
        <v>3127</v>
      </c>
      <c r="D3075" s="1">
        <v>45197</v>
      </c>
      <c r="E3075">
        <v>7200</v>
      </c>
      <c r="F3075">
        <v>2</v>
      </c>
      <c r="G3075">
        <v>100005</v>
      </c>
      <c r="H3075">
        <v>8</v>
      </c>
      <c r="I3075" t="str">
        <f>_xlfn.XLOOKUP(ohrm_timesheet_item[[#This Row],[employee_id]],hs_hr_employee[emp_number],hs_hr_employee[Employee Name],"NF",0,1)</f>
        <v>x_Ritesh Narayan Singh</v>
      </c>
      <c r="J3075" t="str">
        <f>_xlfn.XLOOKUP(ohrm_timesheet_item[[#This Row],[project_id]],ohrm_project[project_id],ohrm_project[name],"NF",0,1)</f>
        <v>Z210101-TEQMANTRA-ORG</v>
      </c>
      <c r="K3075" t="str">
        <f>_xlfn.XLOOKUP(ohrm_timesheet_item[[#This Row],[activity_id]],ohrm_project_activity[activity_id],ohrm_project_activity[name],"NF",0,1)</f>
        <v>Customer Engagement</v>
      </c>
      <c r="L3075" s="5">
        <f>ohrm_timesheet_item[[#This Row],[duration]]/60/60</f>
        <v>2</v>
      </c>
    </row>
    <row r="3076" spans="1:12" x14ac:dyDescent="0.3">
      <c r="A3076">
        <v>583</v>
      </c>
      <c r="C3076">
        <v>3128</v>
      </c>
      <c r="D3076" s="1">
        <v>45196</v>
      </c>
      <c r="E3076">
        <v>14400</v>
      </c>
      <c r="F3076">
        <v>2</v>
      </c>
      <c r="G3076">
        <v>100005</v>
      </c>
      <c r="H3076">
        <v>7</v>
      </c>
      <c r="I3076" t="str">
        <f>_xlfn.XLOOKUP(ohrm_timesheet_item[[#This Row],[employee_id]],hs_hr_employee[emp_number],hs_hr_employee[Employee Name],"NF",0,1)</f>
        <v>x_Ritesh Narayan Singh</v>
      </c>
      <c r="J3076" t="str">
        <f>_xlfn.XLOOKUP(ohrm_timesheet_item[[#This Row],[project_id]],ohrm_project[project_id],ohrm_project[name],"NF",0,1)</f>
        <v>Z210101-TEQMANTRA-ORG</v>
      </c>
      <c r="K3076" t="str">
        <f>_xlfn.XLOOKUP(ohrm_timesheet_item[[#This Row],[activity_id]],ohrm_project_activity[activity_id],ohrm_project_activity[name],"NF",0,1)</f>
        <v>Internal Meeting</v>
      </c>
      <c r="L3076" s="5">
        <f>ohrm_timesheet_item[[#This Row],[duration]]/60/60</f>
        <v>4</v>
      </c>
    </row>
    <row r="3077" spans="1:12" x14ac:dyDescent="0.3">
      <c r="A3077">
        <v>583</v>
      </c>
      <c r="C3077">
        <v>3129</v>
      </c>
      <c r="D3077" s="1">
        <v>45197</v>
      </c>
      <c r="E3077">
        <v>10800</v>
      </c>
      <c r="F3077">
        <v>2</v>
      </c>
      <c r="G3077">
        <v>100005</v>
      </c>
      <c r="H3077">
        <v>7</v>
      </c>
      <c r="I3077" t="str">
        <f>_xlfn.XLOOKUP(ohrm_timesheet_item[[#This Row],[employee_id]],hs_hr_employee[emp_number],hs_hr_employee[Employee Name],"NF",0,1)</f>
        <v>x_Ritesh Narayan Singh</v>
      </c>
      <c r="J3077" t="str">
        <f>_xlfn.XLOOKUP(ohrm_timesheet_item[[#This Row],[project_id]],ohrm_project[project_id],ohrm_project[name],"NF",0,1)</f>
        <v>Z210101-TEQMANTRA-ORG</v>
      </c>
      <c r="K3077" t="str">
        <f>_xlfn.XLOOKUP(ohrm_timesheet_item[[#This Row],[activity_id]],ohrm_project_activity[activity_id],ohrm_project_activity[name],"NF",0,1)</f>
        <v>Internal Meeting</v>
      </c>
      <c r="L3077" s="5">
        <f>ohrm_timesheet_item[[#This Row],[duration]]/60/60</f>
        <v>3</v>
      </c>
    </row>
    <row r="3078" spans="1:12" x14ac:dyDescent="0.3">
      <c r="A3078">
        <v>583</v>
      </c>
      <c r="C3078">
        <v>3130</v>
      </c>
      <c r="D3078" s="1">
        <v>45196</v>
      </c>
      <c r="E3078">
        <v>3600</v>
      </c>
      <c r="F3078">
        <v>2</v>
      </c>
      <c r="G3078">
        <v>100005</v>
      </c>
      <c r="H3078">
        <v>58</v>
      </c>
      <c r="I3078" t="str">
        <f>_xlfn.XLOOKUP(ohrm_timesheet_item[[#This Row],[employee_id]],hs_hr_employee[emp_number],hs_hr_employee[Employee Name],"NF",0,1)</f>
        <v>x_Ritesh Narayan Singh</v>
      </c>
      <c r="J3078" t="str">
        <f>_xlfn.XLOOKUP(ohrm_timesheet_item[[#This Row],[project_id]],ohrm_project[project_id],ohrm_project[name],"NF",0,1)</f>
        <v>Z210101-TEQMANTRA-ORG</v>
      </c>
      <c r="K3078" t="str">
        <f>_xlfn.XLOOKUP(ohrm_timesheet_item[[#This Row],[activity_id]],ohrm_project_activity[activity_id],ohrm_project_activity[name],"NF",0,1)</f>
        <v>Staff Augmentation</v>
      </c>
      <c r="L3078" s="5">
        <f>ohrm_timesheet_item[[#This Row],[duration]]/60/60</f>
        <v>1</v>
      </c>
    </row>
    <row r="3079" spans="1:12" x14ac:dyDescent="0.3">
      <c r="A3079">
        <v>583</v>
      </c>
      <c r="C3079">
        <v>3131</v>
      </c>
      <c r="D3079" s="1">
        <v>45197</v>
      </c>
      <c r="E3079">
        <v>3600</v>
      </c>
      <c r="F3079">
        <v>2</v>
      </c>
      <c r="G3079">
        <v>100005</v>
      </c>
      <c r="H3079">
        <v>58</v>
      </c>
      <c r="I3079" t="str">
        <f>_xlfn.XLOOKUP(ohrm_timesheet_item[[#This Row],[employee_id]],hs_hr_employee[emp_number],hs_hr_employee[Employee Name],"NF",0,1)</f>
        <v>x_Ritesh Narayan Singh</v>
      </c>
      <c r="J3079" t="str">
        <f>_xlfn.XLOOKUP(ohrm_timesheet_item[[#This Row],[project_id]],ohrm_project[project_id],ohrm_project[name],"NF",0,1)</f>
        <v>Z210101-TEQMANTRA-ORG</v>
      </c>
      <c r="K3079" t="str">
        <f>_xlfn.XLOOKUP(ohrm_timesheet_item[[#This Row],[activity_id]],ohrm_project_activity[activity_id],ohrm_project_activity[name],"NF",0,1)</f>
        <v>Staff Augmentation</v>
      </c>
      <c r="L3079" s="5">
        <f>ohrm_timesheet_item[[#This Row],[duration]]/60/60</f>
        <v>1</v>
      </c>
    </row>
    <row r="3080" spans="1:12" x14ac:dyDescent="0.3">
      <c r="A3080">
        <v>583</v>
      </c>
      <c r="C3080">
        <v>3132</v>
      </c>
      <c r="D3080" s="1">
        <v>45196</v>
      </c>
      <c r="E3080">
        <v>3600</v>
      </c>
      <c r="F3080">
        <v>2</v>
      </c>
      <c r="G3080">
        <v>100005</v>
      </c>
      <c r="H3080">
        <v>9</v>
      </c>
      <c r="I3080" t="str">
        <f>_xlfn.XLOOKUP(ohrm_timesheet_item[[#This Row],[employee_id]],hs_hr_employee[emp_number],hs_hr_employee[Employee Name],"NF",0,1)</f>
        <v>x_Ritesh Narayan Singh</v>
      </c>
      <c r="J3080" t="str">
        <f>_xlfn.XLOOKUP(ohrm_timesheet_item[[#This Row],[project_id]],ohrm_project[project_id],ohrm_project[name],"NF",0,1)</f>
        <v>Z210101-TEQMANTRA-ORG</v>
      </c>
      <c r="K3080" t="str">
        <f>_xlfn.XLOOKUP(ohrm_timesheet_item[[#This Row],[activity_id]],ohrm_project_activity[activity_id],ohrm_project_activity[name],"NF",0,1)</f>
        <v>Continuous Improvement</v>
      </c>
      <c r="L3080" s="5">
        <f>ohrm_timesheet_item[[#This Row],[duration]]/60/60</f>
        <v>1</v>
      </c>
    </row>
    <row r="3081" spans="1:12" x14ac:dyDescent="0.3">
      <c r="A3081">
        <v>583</v>
      </c>
      <c r="C3081">
        <v>3133</v>
      </c>
      <c r="D3081" s="1">
        <v>45197</v>
      </c>
      <c r="E3081">
        <v>7200</v>
      </c>
      <c r="F3081">
        <v>2</v>
      </c>
      <c r="G3081">
        <v>100005</v>
      </c>
      <c r="H3081">
        <v>9</v>
      </c>
      <c r="I3081" t="str">
        <f>_xlfn.XLOOKUP(ohrm_timesheet_item[[#This Row],[employee_id]],hs_hr_employee[emp_number],hs_hr_employee[Employee Name],"NF",0,1)</f>
        <v>x_Ritesh Narayan Singh</v>
      </c>
      <c r="J3081" t="str">
        <f>_xlfn.XLOOKUP(ohrm_timesheet_item[[#This Row],[project_id]],ohrm_project[project_id],ohrm_project[name],"NF",0,1)</f>
        <v>Z210101-TEQMANTRA-ORG</v>
      </c>
      <c r="K3081" t="str">
        <f>_xlfn.XLOOKUP(ohrm_timesheet_item[[#This Row],[activity_id]],ohrm_project_activity[activity_id],ohrm_project_activity[name],"NF",0,1)</f>
        <v>Continuous Improvement</v>
      </c>
      <c r="L3081" s="5">
        <f>ohrm_timesheet_item[[#This Row],[duration]]/60/60</f>
        <v>2</v>
      </c>
    </row>
    <row r="3082" spans="1:12" x14ac:dyDescent="0.3">
      <c r="A3082">
        <v>583</v>
      </c>
      <c r="C3082">
        <v>3134</v>
      </c>
      <c r="D3082" s="1">
        <v>45196</v>
      </c>
      <c r="E3082">
        <v>7200</v>
      </c>
      <c r="F3082">
        <v>2</v>
      </c>
      <c r="G3082">
        <v>100005</v>
      </c>
      <c r="H3082">
        <v>11</v>
      </c>
      <c r="I3082" t="str">
        <f>_xlfn.XLOOKUP(ohrm_timesheet_item[[#This Row],[employee_id]],hs_hr_employee[emp_number],hs_hr_employee[Employee Name],"NF",0,1)</f>
        <v>x_Ritesh Narayan Singh</v>
      </c>
      <c r="J3082" t="str">
        <f>_xlfn.XLOOKUP(ohrm_timesheet_item[[#This Row],[project_id]],ohrm_project[project_id],ohrm_project[name],"NF",0,1)</f>
        <v>Z210101-TEQMANTRA-ORG</v>
      </c>
      <c r="K3082" t="str">
        <f>_xlfn.XLOOKUP(ohrm_timesheet_item[[#This Row],[activity_id]],ohrm_project_activity[activity_id],ohrm_project_activity[name],"NF",0,1)</f>
        <v>Training</v>
      </c>
      <c r="L3082" s="5">
        <f>ohrm_timesheet_item[[#This Row],[duration]]/60/60</f>
        <v>2</v>
      </c>
    </row>
    <row r="3083" spans="1:12" x14ac:dyDescent="0.3">
      <c r="A3083">
        <v>583</v>
      </c>
      <c r="C3083">
        <v>3135</v>
      </c>
      <c r="D3083" s="1">
        <v>45197</v>
      </c>
      <c r="E3083">
        <v>3600</v>
      </c>
      <c r="F3083">
        <v>2</v>
      </c>
      <c r="G3083">
        <v>100005</v>
      </c>
      <c r="H3083">
        <v>11</v>
      </c>
      <c r="I3083" t="str">
        <f>_xlfn.XLOOKUP(ohrm_timesheet_item[[#This Row],[employee_id]],hs_hr_employee[emp_number],hs_hr_employee[Employee Name],"NF",0,1)</f>
        <v>x_Ritesh Narayan Singh</v>
      </c>
      <c r="J3083" t="str">
        <f>_xlfn.XLOOKUP(ohrm_timesheet_item[[#This Row],[project_id]],ohrm_project[project_id],ohrm_project[name],"NF",0,1)</f>
        <v>Z210101-TEQMANTRA-ORG</v>
      </c>
      <c r="K3083" t="str">
        <f>_xlfn.XLOOKUP(ohrm_timesheet_item[[#This Row],[activity_id]],ohrm_project_activity[activity_id],ohrm_project_activity[name],"NF",0,1)</f>
        <v>Training</v>
      </c>
      <c r="L3083" s="5">
        <f>ohrm_timesheet_item[[#This Row],[duration]]/60/60</f>
        <v>1</v>
      </c>
    </row>
    <row r="3084" spans="1:12" x14ac:dyDescent="0.3">
      <c r="A3084">
        <v>592</v>
      </c>
      <c r="C3084">
        <v>3136</v>
      </c>
      <c r="D3084" s="1">
        <v>45196</v>
      </c>
      <c r="E3084">
        <v>32400</v>
      </c>
      <c r="F3084">
        <v>2</v>
      </c>
      <c r="G3084">
        <v>100003</v>
      </c>
      <c r="H3084">
        <v>11</v>
      </c>
      <c r="I3084" t="str">
        <f>_xlfn.XLOOKUP(ohrm_timesheet_item[[#This Row],[employee_id]],hs_hr_employee[emp_number],hs_hr_employee[Employee Name],"NF",0,1)</f>
        <v>x_Adnaan Ahmed</v>
      </c>
      <c r="J3084" t="str">
        <f>_xlfn.XLOOKUP(ohrm_timesheet_item[[#This Row],[project_id]],ohrm_project[project_id],ohrm_project[name],"NF",0,1)</f>
        <v>Z210101-TEQMANTRA-ORG</v>
      </c>
      <c r="K3084" t="str">
        <f>_xlfn.XLOOKUP(ohrm_timesheet_item[[#This Row],[activity_id]],ohrm_project_activity[activity_id],ohrm_project_activity[name],"NF",0,1)</f>
        <v>Training</v>
      </c>
      <c r="L3084" s="5">
        <f>ohrm_timesheet_item[[#This Row],[duration]]/60/60</f>
        <v>9</v>
      </c>
    </row>
    <row r="3085" spans="1:12" x14ac:dyDescent="0.3">
      <c r="A3085">
        <v>592</v>
      </c>
      <c r="C3085">
        <v>3137</v>
      </c>
      <c r="D3085" s="1">
        <v>45197</v>
      </c>
      <c r="E3085">
        <v>32400</v>
      </c>
      <c r="F3085">
        <v>2</v>
      </c>
      <c r="G3085">
        <v>100003</v>
      </c>
      <c r="H3085">
        <v>11</v>
      </c>
      <c r="I3085" t="str">
        <f>_xlfn.XLOOKUP(ohrm_timesheet_item[[#This Row],[employee_id]],hs_hr_employee[emp_number],hs_hr_employee[Employee Name],"NF",0,1)</f>
        <v>x_Adnaan Ahmed</v>
      </c>
      <c r="J3085" t="str">
        <f>_xlfn.XLOOKUP(ohrm_timesheet_item[[#This Row],[project_id]],ohrm_project[project_id],ohrm_project[name],"NF",0,1)</f>
        <v>Z210101-TEQMANTRA-ORG</v>
      </c>
      <c r="K3085" t="str">
        <f>_xlfn.XLOOKUP(ohrm_timesheet_item[[#This Row],[activity_id]],ohrm_project_activity[activity_id],ohrm_project_activity[name],"NF",0,1)</f>
        <v>Training</v>
      </c>
      <c r="L3085" s="5">
        <f>ohrm_timesheet_item[[#This Row],[duration]]/60/60</f>
        <v>9</v>
      </c>
    </row>
    <row r="3086" spans="1:12" x14ac:dyDescent="0.3">
      <c r="A3086">
        <v>592</v>
      </c>
      <c r="C3086">
        <v>3138</v>
      </c>
      <c r="D3086" s="1">
        <v>45198</v>
      </c>
      <c r="E3086">
        <v>32400</v>
      </c>
      <c r="F3086">
        <v>2</v>
      </c>
      <c r="G3086">
        <v>100003</v>
      </c>
      <c r="H3086">
        <v>11</v>
      </c>
      <c r="I3086" t="str">
        <f>_xlfn.XLOOKUP(ohrm_timesheet_item[[#This Row],[employee_id]],hs_hr_employee[emp_number],hs_hr_employee[Employee Name],"NF",0,1)</f>
        <v>x_Adnaan Ahmed</v>
      </c>
      <c r="J3086" t="str">
        <f>_xlfn.XLOOKUP(ohrm_timesheet_item[[#This Row],[project_id]],ohrm_project[project_id],ohrm_project[name],"NF",0,1)</f>
        <v>Z210101-TEQMANTRA-ORG</v>
      </c>
      <c r="K3086" t="str">
        <f>_xlfn.XLOOKUP(ohrm_timesheet_item[[#This Row],[activity_id]],ohrm_project_activity[activity_id],ohrm_project_activity[name],"NF",0,1)</f>
        <v>Training</v>
      </c>
      <c r="L3086" s="5">
        <f>ohrm_timesheet_item[[#This Row],[duration]]/60/60</f>
        <v>9</v>
      </c>
    </row>
    <row r="3087" spans="1:12" x14ac:dyDescent="0.3">
      <c r="A3087">
        <v>567</v>
      </c>
      <c r="B3087" t="s">
        <v>1002</v>
      </c>
      <c r="C3087">
        <v>3139</v>
      </c>
      <c r="D3087" s="1">
        <v>45175</v>
      </c>
      <c r="E3087">
        <v>0</v>
      </c>
      <c r="F3087">
        <v>6</v>
      </c>
      <c r="G3087">
        <v>7</v>
      </c>
      <c r="H3087">
        <v>54</v>
      </c>
      <c r="I3087" t="str">
        <f>_xlfn.XLOOKUP(ohrm_timesheet_item[[#This Row],[employee_id]],hs_hr_employee[emp_number],hs_hr_employee[Employee Name],"NF",0,1)</f>
        <v>Shekhar Sharma</v>
      </c>
      <c r="J3087" t="str">
        <f>_xlfn.XLOOKUP(ohrm_timesheet_item[[#This Row],[project_id]],ohrm_project[project_id],ohrm_project[name],"NF",0,1)</f>
        <v>C210701-P2 [AMERICANA-Phase2]</v>
      </c>
      <c r="K3087" t="str">
        <f>_xlfn.XLOOKUP(ohrm_timesheet_item[[#This Row],[activity_id]],ohrm_project_activity[activity_id],ohrm_project_activity[name],"NF",0,1)</f>
        <v>Development</v>
      </c>
      <c r="L3087" s="5">
        <f>ohrm_timesheet_item[[#This Row],[duration]]/60/60</f>
        <v>0</v>
      </c>
    </row>
    <row r="3088" spans="1:12" x14ac:dyDescent="0.3">
      <c r="A3088">
        <v>567</v>
      </c>
      <c r="C3088">
        <v>3140</v>
      </c>
      <c r="D3088" s="1">
        <v>45173</v>
      </c>
      <c r="E3088">
        <v>32400</v>
      </c>
      <c r="F3088">
        <v>6</v>
      </c>
      <c r="G3088">
        <v>7</v>
      </c>
      <c r="H3088">
        <v>54</v>
      </c>
      <c r="I3088" t="str">
        <f>_xlfn.XLOOKUP(ohrm_timesheet_item[[#This Row],[employee_id]],hs_hr_employee[emp_number],hs_hr_employee[Employee Name],"NF",0,1)</f>
        <v>Shekhar Sharma</v>
      </c>
      <c r="J3088" t="str">
        <f>_xlfn.XLOOKUP(ohrm_timesheet_item[[#This Row],[project_id]],ohrm_project[project_id],ohrm_project[name],"NF",0,1)</f>
        <v>C210701-P2 [AMERICANA-Phase2]</v>
      </c>
      <c r="K3088" t="str">
        <f>_xlfn.XLOOKUP(ohrm_timesheet_item[[#This Row],[activity_id]],ohrm_project_activity[activity_id],ohrm_project_activity[name],"NF",0,1)</f>
        <v>Development</v>
      </c>
      <c r="L3088" s="5">
        <f>ohrm_timesheet_item[[#This Row],[duration]]/60/60</f>
        <v>9</v>
      </c>
    </row>
    <row r="3089" spans="1:12" x14ac:dyDescent="0.3">
      <c r="A3089">
        <v>567</v>
      </c>
      <c r="C3089">
        <v>3141</v>
      </c>
      <c r="D3089" s="1">
        <v>45174</v>
      </c>
      <c r="E3089">
        <v>32400</v>
      </c>
      <c r="F3089">
        <v>6</v>
      </c>
      <c r="G3089">
        <v>7</v>
      </c>
      <c r="H3089">
        <v>54</v>
      </c>
      <c r="I3089" t="str">
        <f>_xlfn.XLOOKUP(ohrm_timesheet_item[[#This Row],[employee_id]],hs_hr_employee[emp_number],hs_hr_employee[Employee Name],"NF",0,1)</f>
        <v>Shekhar Sharma</v>
      </c>
      <c r="J3089" t="str">
        <f>_xlfn.XLOOKUP(ohrm_timesheet_item[[#This Row],[project_id]],ohrm_project[project_id],ohrm_project[name],"NF",0,1)</f>
        <v>C210701-P2 [AMERICANA-Phase2]</v>
      </c>
      <c r="K3089" t="str">
        <f>_xlfn.XLOOKUP(ohrm_timesheet_item[[#This Row],[activity_id]],ohrm_project_activity[activity_id],ohrm_project_activity[name],"NF",0,1)</f>
        <v>Development</v>
      </c>
      <c r="L3089" s="5">
        <f>ohrm_timesheet_item[[#This Row],[duration]]/60/60</f>
        <v>9</v>
      </c>
    </row>
    <row r="3090" spans="1:12" x14ac:dyDescent="0.3">
      <c r="A3090">
        <v>567</v>
      </c>
      <c r="C3090">
        <v>3142</v>
      </c>
      <c r="D3090" s="1">
        <v>45176</v>
      </c>
      <c r="E3090">
        <v>32400</v>
      </c>
      <c r="F3090">
        <v>6</v>
      </c>
      <c r="G3090">
        <v>7</v>
      </c>
      <c r="H3090">
        <v>54</v>
      </c>
      <c r="I3090" t="str">
        <f>_xlfn.XLOOKUP(ohrm_timesheet_item[[#This Row],[employee_id]],hs_hr_employee[emp_number],hs_hr_employee[Employee Name],"NF",0,1)</f>
        <v>Shekhar Sharma</v>
      </c>
      <c r="J3090" t="str">
        <f>_xlfn.XLOOKUP(ohrm_timesheet_item[[#This Row],[project_id]],ohrm_project[project_id],ohrm_project[name],"NF",0,1)</f>
        <v>C210701-P2 [AMERICANA-Phase2]</v>
      </c>
      <c r="K3090" t="str">
        <f>_xlfn.XLOOKUP(ohrm_timesheet_item[[#This Row],[activity_id]],ohrm_project_activity[activity_id],ohrm_project_activity[name],"NF",0,1)</f>
        <v>Development</v>
      </c>
      <c r="L3090" s="5">
        <f>ohrm_timesheet_item[[#This Row],[duration]]/60/60</f>
        <v>9</v>
      </c>
    </row>
    <row r="3091" spans="1:12" x14ac:dyDescent="0.3">
      <c r="A3091">
        <v>567</v>
      </c>
      <c r="C3091">
        <v>3143</v>
      </c>
      <c r="D3091" s="1">
        <v>45177</v>
      </c>
      <c r="E3091">
        <v>32400</v>
      </c>
      <c r="F3091">
        <v>6</v>
      </c>
      <c r="G3091">
        <v>7</v>
      </c>
      <c r="H3091">
        <v>54</v>
      </c>
      <c r="I3091" t="str">
        <f>_xlfn.XLOOKUP(ohrm_timesheet_item[[#This Row],[employee_id]],hs_hr_employee[emp_number],hs_hr_employee[Employee Name],"NF",0,1)</f>
        <v>Shekhar Sharma</v>
      </c>
      <c r="J3091" t="str">
        <f>_xlfn.XLOOKUP(ohrm_timesheet_item[[#This Row],[project_id]],ohrm_project[project_id],ohrm_project[name],"NF",0,1)</f>
        <v>C210701-P2 [AMERICANA-Phase2]</v>
      </c>
      <c r="K3091" t="str">
        <f>_xlfn.XLOOKUP(ohrm_timesheet_item[[#This Row],[activity_id]],ohrm_project_activity[activity_id],ohrm_project_activity[name],"NF",0,1)</f>
        <v>Development</v>
      </c>
      <c r="L3091" s="5">
        <f>ohrm_timesheet_item[[#This Row],[duration]]/60/60</f>
        <v>9</v>
      </c>
    </row>
    <row r="3092" spans="1:12" x14ac:dyDescent="0.3">
      <c r="A3092">
        <v>581</v>
      </c>
      <c r="C3092">
        <v>3144</v>
      </c>
      <c r="D3092" s="1">
        <v>45190</v>
      </c>
      <c r="E3092">
        <v>21600</v>
      </c>
      <c r="F3092">
        <v>2</v>
      </c>
      <c r="G3092">
        <v>15</v>
      </c>
      <c r="H3092">
        <v>58</v>
      </c>
      <c r="I3092" t="str">
        <f>_xlfn.XLOOKUP(ohrm_timesheet_item[[#This Row],[employee_id]],hs_hr_employee[emp_number],hs_hr_employee[Employee Name],"NF",0,1)</f>
        <v>Gaurav Kokcha</v>
      </c>
      <c r="J3092" t="str">
        <f>_xlfn.XLOOKUP(ohrm_timesheet_item[[#This Row],[project_id]],ohrm_project[project_id],ohrm_project[name],"NF",0,1)</f>
        <v>Z210101-TEQMANTRA-ORG</v>
      </c>
      <c r="K3092" t="str">
        <f>_xlfn.XLOOKUP(ohrm_timesheet_item[[#This Row],[activity_id]],ohrm_project_activity[activity_id],ohrm_project_activity[name],"NF",0,1)</f>
        <v>Staff Augmentation</v>
      </c>
      <c r="L3092" s="5">
        <f>ohrm_timesheet_item[[#This Row],[duration]]/60/60</f>
        <v>6</v>
      </c>
    </row>
    <row r="3093" spans="1:12" x14ac:dyDescent="0.3">
      <c r="A3093">
        <v>581</v>
      </c>
      <c r="C3093">
        <v>3145</v>
      </c>
      <c r="D3093" s="1">
        <v>45191</v>
      </c>
      <c r="E3093">
        <v>18000</v>
      </c>
      <c r="F3093">
        <v>2</v>
      </c>
      <c r="G3093">
        <v>15</v>
      </c>
      <c r="H3093">
        <v>58</v>
      </c>
      <c r="I3093" t="str">
        <f>_xlfn.XLOOKUP(ohrm_timesheet_item[[#This Row],[employee_id]],hs_hr_employee[emp_number],hs_hr_employee[Employee Name],"NF",0,1)</f>
        <v>Gaurav Kokcha</v>
      </c>
      <c r="J3093" t="str">
        <f>_xlfn.XLOOKUP(ohrm_timesheet_item[[#This Row],[project_id]],ohrm_project[project_id],ohrm_project[name],"NF",0,1)</f>
        <v>Z210101-TEQMANTRA-ORG</v>
      </c>
      <c r="K3093" t="str">
        <f>_xlfn.XLOOKUP(ohrm_timesheet_item[[#This Row],[activity_id]],ohrm_project_activity[activity_id],ohrm_project_activity[name],"NF",0,1)</f>
        <v>Staff Augmentation</v>
      </c>
      <c r="L3093" s="5">
        <f>ohrm_timesheet_item[[#This Row],[duration]]/60/60</f>
        <v>5</v>
      </c>
    </row>
    <row r="3094" spans="1:12" x14ac:dyDescent="0.3">
      <c r="A3094">
        <v>581</v>
      </c>
      <c r="C3094">
        <v>3146</v>
      </c>
      <c r="D3094" s="1">
        <v>45187</v>
      </c>
      <c r="E3094">
        <v>0</v>
      </c>
      <c r="F3094">
        <v>2</v>
      </c>
      <c r="G3094">
        <v>15</v>
      </c>
      <c r="H3094">
        <v>11</v>
      </c>
      <c r="I3094" t="str">
        <f>_xlfn.XLOOKUP(ohrm_timesheet_item[[#This Row],[employee_id]],hs_hr_employee[emp_number],hs_hr_employee[Employee Name],"NF",0,1)</f>
        <v>Gaurav Kokcha</v>
      </c>
      <c r="J3094" t="str">
        <f>_xlfn.XLOOKUP(ohrm_timesheet_item[[#This Row],[project_id]],ohrm_project[project_id],ohrm_project[name],"NF",0,1)</f>
        <v>Z210101-TEQMANTRA-ORG</v>
      </c>
      <c r="K3094" t="str">
        <f>_xlfn.XLOOKUP(ohrm_timesheet_item[[#This Row],[activity_id]],ohrm_project_activity[activity_id],ohrm_project_activity[name],"NF",0,1)</f>
        <v>Training</v>
      </c>
      <c r="L3094" s="5">
        <f>ohrm_timesheet_item[[#This Row],[duration]]/60/60</f>
        <v>0</v>
      </c>
    </row>
    <row r="3095" spans="1:12" x14ac:dyDescent="0.3">
      <c r="A3095">
        <v>581</v>
      </c>
      <c r="C3095">
        <v>3147</v>
      </c>
      <c r="D3095" s="1">
        <v>45190</v>
      </c>
      <c r="E3095">
        <v>10800</v>
      </c>
      <c r="F3095">
        <v>2</v>
      </c>
      <c r="G3095">
        <v>15</v>
      </c>
      <c r="H3095">
        <v>11</v>
      </c>
      <c r="I3095" t="str">
        <f>_xlfn.XLOOKUP(ohrm_timesheet_item[[#This Row],[employee_id]],hs_hr_employee[emp_number],hs_hr_employee[Employee Name],"NF",0,1)</f>
        <v>Gaurav Kokcha</v>
      </c>
      <c r="J3095" t="str">
        <f>_xlfn.XLOOKUP(ohrm_timesheet_item[[#This Row],[project_id]],ohrm_project[project_id],ohrm_project[name],"NF",0,1)</f>
        <v>Z210101-TEQMANTRA-ORG</v>
      </c>
      <c r="K3095" t="str">
        <f>_xlfn.XLOOKUP(ohrm_timesheet_item[[#This Row],[activity_id]],ohrm_project_activity[activity_id],ohrm_project_activity[name],"NF",0,1)</f>
        <v>Training</v>
      </c>
      <c r="L3095" s="5">
        <f>ohrm_timesheet_item[[#This Row],[duration]]/60/60</f>
        <v>3</v>
      </c>
    </row>
    <row r="3096" spans="1:12" x14ac:dyDescent="0.3">
      <c r="A3096">
        <v>581</v>
      </c>
      <c r="C3096">
        <v>3148</v>
      </c>
      <c r="D3096" s="1">
        <v>45191</v>
      </c>
      <c r="E3096">
        <v>14400</v>
      </c>
      <c r="F3096">
        <v>2</v>
      </c>
      <c r="G3096">
        <v>15</v>
      </c>
      <c r="H3096">
        <v>11</v>
      </c>
      <c r="I3096" t="str">
        <f>_xlfn.XLOOKUP(ohrm_timesheet_item[[#This Row],[employee_id]],hs_hr_employee[emp_number],hs_hr_employee[Employee Name],"NF",0,1)</f>
        <v>Gaurav Kokcha</v>
      </c>
      <c r="J3096" t="str">
        <f>_xlfn.XLOOKUP(ohrm_timesheet_item[[#This Row],[project_id]],ohrm_project[project_id],ohrm_project[name],"NF",0,1)</f>
        <v>Z210101-TEQMANTRA-ORG</v>
      </c>
      <c r="K3096" t="str">
        <f>_xlfn.XLOOKUP(ohrm_timesheet_item[[#This Row],[activity_id]],ohrm_project_activity[activity_id],ohrm_project_activity[name],"NF",0,1)</f>
        <v>Training</v>
      </c>
      <c r="L3096" s="5">
        <f>ohrm_timesheet_item[[#This Row],[duration]]/60/60</f>
        <v>4</v>
      </c>
    </row>
    <row r="3097" spans="1:12" x14ac:dyDescent="0.3">
      <c r="A3097">
        <v>594</v>
      </c>
      <c r="C3097">
        <v>3149</v>
      </c>
      <c r="D3097" s="1">
        <v>45194</v>
      </c>
      <c r="E3097">
        <v>32400</v>
      </c>
      <c r="F3097">
        <v>6</v>
      </c>
      <c r="G3097">
        <v>7</v>
      </c>
      <c r="H3097">
        <v>54</v>
      </c>
      <c r="I3097" t="str">
        <f>_xlfn.XLOOKUP(ohrm_timesheet_item[[#This Row],[employee_id]],hs_hr_employee[emp_number],hs_hr_employee[Employee Name],"NF",0,1)</f>
        <v>Shekhar Sharma</v>
      </c>
      <c r="J3097" t="str">
        <f>_xlfn.XLOOKUP(ohrm_timesheet_item[[#This Row],[project_id]],ohrm_project[project_id],ohrm_project[name],"NF",0,1)</f>
        <v>C210701-P2 [AMERICANA-Phase2]</v>
      </c>
      <c r="K3097" t="str">
        <f>_xlfn.XLOOKUP(ohrm_timesheet_item[[#This Row],[activity_id]],ohrm_project_activity[activity_id],ohrm_project_activity[name],"NF",0,1)</f>
        <v>Development</v>
      </c>
      <c r="L3097" s="5">
        <f>ohrm_timesheet_item[[#This Row],[duration]]/60/60</f>
        <v>9</v>
      </c>
    </row>
    <row r="3098" spans="1:12" x14ac:dyDescent="0.3">
      <c r="A3098">
        <v>594</v>
      </c>
      <c r="C3098">
        <v>3150</v>
      </c>
      <c r="D3098" s="1">
        <v>45195</v>
      </c>
      <c r="E3098">
        <v>16200</v>
      </c>
      <c r="F3098">
        <v>6</v>
      </c>
      <c r="G3098">
        <v>7</v>
      </c>
      <c r="H3098">
        <v>54</v>
      </c>
      <c r="I3098" t="str">
        <f>_xlfn.XLOOKUP(ohrm_timesheet_item[[#This Row],[employee_id]],hs_hr_employee[emp_number],hs_hr_employee[Employee Name],"NF",0,1)</f>
        <v>Shekhar Sharma</v>
      </c>
      <c r="J3098" t="str">
        <f>_xlfn.XLOOKUP(ohrm_timesheet_item[[#This Row],[project_id]],ohrm_project[project_id],ohrm_project[name],"NF",0,1)</f>
        <v>C210701-P2 [AMERICANA-Phase2]</v>
      </c>
      <c r="K3098" t="str">
        <f>_xlfn.XLOOKUP(ohrm_timesheet_item[[#This Row],[activity_id]],ohrm_project_activity[activity_id],ohrm_project_activity[name],"NF",0,1)</f>
        <v>Development</v>
      </c>
      <c r="L3098" s="5">
        <f>ohrm_timesheet_item[[#This Row],[duration]]/60/60</f>
        <v>4.5</v>
      </c>
    </row>
    <row r="3099" spans="1:12" x14ac:dyDescent="0.3">
      <c r="A3099">
        <v>594</v>
      </c>
      <c r="C3099">
        <v>3151</v>
      </c>
      <c r="D3099" s="1">
        <v>45196</v>
      </c>
      <c r="E3099">
        <v>32400</v>
      </c>
      <c r="F3099">
        <v>6</v>
      </c>
      <c r="G3099">
        <v>7</v>
      </c>
      <c r="H3099">
        <v>54</v>
      </c>
      <c r="I3099" t="str">
        <f>_xlfn.XLOOKUP(ohrm_timesheet_item[[#This Row],[employee_id]],hs_hr_employee[emp_number],hs_hr_employee[Employee Name],"NF",0,1)</f>
        <v>Shekhar Sharma</v>
      </c>
      <c r="J3099" t="str">
        <f>_xlfn.XLOOKUP(ohrm_timesheet_item[[#This Row],[project_id]],ohrm_project[project_id],ohrm_project[name],"NF",0,1)</f>
        <v>C210701-P2 [AMERICANA-Phase2]</v>
      </c>
      <c r="K3099" t="str">
        <f>_xlfn.XLOOKUP(ohrm_timesheet_item[[#This Row],[activity_id]],ohrm_project_activity[activity_id],ohrm_project_activity[name],"NF",0,1)</f>
        <v>Development</v>
      </c>
      <c r="L3099" s="5">
        <f>ohrm_timesheet_item[[#This Row],[duration]]/60/60</f>
        <v>9</v>
      </c>
    </row>
    <row r="3100" spans="1:12" x14ac:dyDescent="0.3">
      <c r="A3100">
        <v>594</v>
      </c>
      <c r="C3100">
        <v>3152</v>
      </c>
      <c r="D3100" s="1">
        <v>45197</v>
      </c>
      <c r="E3100">
        <v>32400</v>
      </c>
      <c r="F3100">
        <v>6</v>
      </c>
      <c r="G3100">
        <v>7</v>
      </c>
      <c r="H3100">
        <v>54</v>
      </c>
      <c r="I3100" t="str">
        <f>_xlfn.XLOOKUP(ohrm_timesheet_item[[#This Row],[employee_id]],hs_hr_employee[emp_number],hs_hr_employee[Employee Name],"NF",0,1)</f>
        <v>Shekhar Sharma</v>
      </c>
      <c r="J3100" t="str">
        <f>_xlfn.XLOOKUP(ohrm_timesheet_item[[#This Row],[project_id]],ohrm_project[project_id],ohrm_project[name],"NF",0,1)</f>
        <v>C210701-P2 [AMERICANA-Phase2]</v>
      </c>
      <c r="K3100" t="str">
        <f>_xlfn.XLOOKUP(ohrm_timesheet_item[[#This Row],[activity_id]],ohrm_project_activity[activity_id],ohrm_project_activity[name],"NF",0,1)</f>
        <v>Development</v>
      </c>
      <c r="L3100" s="5">
        <f>ohrm_timesheet_item[[#This Row],[duration]]/60/60</f>
        <v>9</v>
      </c>
    </row>
    <row r="3101" spans="1:12" x14ac:dyDescent="0.3">
      <c r="A3101">
        <v>594</v>
      </c>
      <c r="C3101">
        <v>3153</v>
      </c>
      <c r="D3101" s="1">
        <v>45198</v>
      </c>
      <c r="E3101">
        <v>25200</v>
      </c>
      <c r="F3101">
        <v>6</v>
      </c>
      <c r="G3101">
        <v>7</v>
      </c>
      <c r="H3101">
        <v>54</v>
      </c>
      <c r="I3101" t="str">
        <f>_xlfn.XLOOKUP(ohrm_timesheet_item[[#This Row],[employee_id]],hs_hr_employee[emp_number],hs_hr_employee[Employee Name],"NF",0,1)</f>
        <v>Shekhar Sharma</v>
      </c>
      <c r="J3101" t="str">
        <f>_xlfn.XLOOKUP(ohrm_timesheet_item[[#This Row],[project_id]],ohrm_project[project_id],ohrm_project[name],"NF",0,1)</f>
        <v>C210701-P2 [AMERICANA-Phase2]</v>
      </c>
      <c r="K3101" t="str">
        <f>_xlfn.XLOOKUP(ohrm_timesheet_item[[#This Row],[activity_id]],ohrm_project_activity[activity_id],ohrm_project_activity[name],"NF",0,1)</f>
        <v>Development</v>
      </c>
      <c r="L3101" s="5">
        <f>ohrm_timesheet_item[[#This Row],[duration]]/60/60</f>
        <v>7</v>
      </c>
    </row>
    <row r="3102" spans="1:12" x14ac:dyDescent="0.3">
      <c r="A3102">
        <v>597</v>
      </c>
      <c r="C3102">
        <v>3154</v>
      </c>
      <c r="D3102" s="1">
        <v>45187</v>
      </c>
      <c r="E3102">
        <v>32400</v>
      </c>
      <c r="F3102">
        <v>2</v>
      </c>
      <c r="G3102">
        <v>7</v>
      </c>
      <c r="H3102">
        <v>14</v>
      </c>
      <c r="I3102" t="str">
        <f>_xlfn.XLOOKUP(ohrm_timesheet_item[[#This Row],[employee_id]],hs_hr_employee[emp_number],hs_hr_employee[Employee Name],"NF",0,1)</f>
        <v>Shekhar Sharma</v>
      </c>
      <c r="J3102" t="str">
        <f>_xlfn.XLOOKUP(ohrm_timesheet_item[[#This Row],[project_id]],ohrm_project[project_id],ohrm_project[name],"NF",0,1)</f>
        <v>Z210101-TEQMANTRA-ORG</v>
      </c>
      <c r="K3102" t="str">
        <f>_xlfn.XLOOKUP(ohrm_timesheet_item[[#This Row],[activity_id]],ohrm_project_activity[activity_id],ohrm_project_activity[name],"NF",0,1)</f>
        <v>Team Engagement</v>
      </c>
      <c r="L3102" s="5">
        <f>ohrm_timesheet_item[[#This Row],[duration]]/60/60</f>
        <v>9</v>
      </c>
    </row>
    <row r="3103" spans="1:12" x14ac:dyDescent="0.3">
      <c r="A3103">
        <v>597</v>
      </c>
      <c r="C3103">
        <v>3155</v>
      </c>
      <c r="D3103" s="1">
        <v>45188</v>
      </c>
      <c r="E3103">
        <v>32400</v>
      </c>
      <c r="F3103">
        <v>2</v>
      </c>
      <c r="G3103">
        <v>7</v>
      </c>
      <c r="H3103">
        <v>14</v>
      </c>
      <c r="I3103" t="str">
        <f>_xlfn.XLOOKUP(ohrm_timesheet_item[[#This Row],[employee_id]],hs_hr_employee[emp_number],hs_hr_employee[Employee Name],"NF",0,1)</f>
        <v>Shekhar Sharma</v>
      </c>
      <c r="J3103" t="str">
        <f>_xlfn.XLOOKUP(ohrm_timesheet_item[[#This Row],[project_id]],ohrm_project[project_id],ohrm_project[name],"NF",0,1)</f>
        <v>Z210101-TEQMANTRA-ORG</v>
      </c>
      <c r="K3103" t="str">
        <f>_xlfn.XLOOKUP(ohrm_timesheet_item[[#This Row],[activity_id]],ohrm_project_activity[activity_id],ohrm_project_activity[name],"NF",0,1)</f>
        <v>Team Engagement</v>
      </c>
      <c r="L3103" s="5">
        <f>ohrm_timesheet_item[[#This Row],[duration]]/60/60</f>
        <v>9</v>
      </c>
    </row>
    <row r="3104" spans="1:12" x14ac:dyDescent="0.3">
      <c r="A3104">
        <v>597</v>
      </c>
      <c r="C3104">
        <v>3156</v>
      </c>
      <c r="D3104" s="1">
        <v>45189</v>
      </c>
      <c r="E3104">
        <v>32400</v>
      </c>
      <c r="F3104">
        <v>2</v>
      </c>
      <c r="G3104">
        <v>7</v>
      </c>
      <c r="H3104">
        <v>14</v>
      </c>
      <c r="I3104" t="str">
        <f>_xlfn.XLOOKUP(ohrm_timesheet_item[[#This Row],[employee_id]],hs_hr_employee[emp_number],hs_hr_employee[Employee Name],"NF",0,1)</f>
        <v>Shekhar Sharma</v>
      </c>
      <c r="J3104" t="str">
        <f>_xlfn.XLOOKUP(ohrm_timesheet_item[[#This Row],[project_id]],ohrm_project[project_id],ohrm_project[name],"NF",0,1)</f>
        <v>Z210101-TEQMANTRA-ORG</v>
      </c>
      <c r="K3104" t="str">
        <f>_xlfn.XLOOKUP(ohrm_timesheet_item[[#This Row],[activity_id]],ohrm_project_activity[activity_id],ohrm_project_activity[name],"NF",0,1)</f>
        <v>Team Engagement</v>
      </c>
      <c r="L3104" s="5">
        <f>ohrm_timesheet_item[[#This Row],[duration]]/60/60</f>
        <v>9</v>
      </c>
    </row>
    <row r="3105" spans="1:12" x14ac:dyDescent="0.3">
      <c r="A3105">
        <v>597</v>
      </c>
      <c r="C3105">
        <v>3157</v>
      </c>
      <c r="D3105" s="1">
        <v>45190</v>
      </c>
      <c r="E3105">
        <v>32400</v>
      </c>
      <c r="F3105">
        <v>2</v>
      </c>
      <c r="G3105">
        <v>7</v>
      </c>
      <c r="H3105">
        <v>14</v>
      </c>
      <c r="I3105" t="str">
        <f>_xlfn.XLOOKUP(ohrm_timesheet_item[[#This Row],[employee_id]],hs_hr_employee[emp_number],hs_hr_employee[Employee Name],"NF",0,1)</f>
        <v>Shekhar Sharma</v>
      </c>
      <c r="J3105" t="str">
        <f>_xlfn.XLOOKUP(ohrm_timesheet_item[[#This Row],[project_id]],ohrm_project[project_id],ohrm_project[name],"NF",0,1)</f>
        <v>Z210101-TEQMANTRA-ORG</v>
      </c>
      <c r="K3105" t="str">
        <f>_xlfn.XLOOKUP(ohrm_timesheet_item[[#This Row],[activity_id]],ohrm_project_activity[activity_id],ohrm_project_activity[name],"NF",0,1)</f>
        <v>Team Engagement</v>
      </c>
      <c r="L3105" s="5">
        <f>ohrm_timesheet_item[[#This Row],[duration]]/60/60</f>
        <v>9</v>
      </c>
    </row>
    <row r="3106" spans="1:12" x14ac:dyDescent="0.3">
      <c r="A3106">
        <v>597</v>
      </c>
      <c r="C3106">
        <v>3158</v>
      </c>
      <c r="D3106" s="1">
        <v>45191</v>
      </c>
      <c r="E3106">
        <v>32400</v>
      </c>
      <c r="F3106">
        <v>2</v>
      </c>
      <c r="G3106">
        <v>7</v>
      </c>
      <c r="H3106">
        <v>14</v>
      </c>
      <c r="I3106" t="str">
        <f>_xlfn.XLOOKUP(ohrm_timesheet_item[[#This Row],[employee_id]],hs_hr_employee[emp_number],hs_hr_employee[Employee Name],"NF",0,1)</f>
        <v>Shekhar Sharma</v>
      </c>
      <c r="J3106" t="str">
        <f>_xlfn.XLOOKUP(ohrm_timesheet_item[[#This Row],[project_id]],ohrm_project[project_id],ohrm_project[name],"NF",0,1)</f>
        <v>Z210101-TEQMANTRA-ORG</v>
      </c>
      <c r="K3106" t="str">
        <f>_xlfn.XLOOKUP(ohrm_timesheet_item[[#This Row],[activity_id]],ohrm_project_activity[activity_id],ohrm_project_activity[name],"NF",0,1)</f>
        <v>Team Engagement</v>
      </c>
      <c r="L3106" s="5">
        <f>ohrm_timesheet_item[[#This Row],[duration]]/60/60</f>
        <v>9</v>
      </c>
    </row>
    <row r="3107" spans="1:12" x14ac:dyDescent="0.3">
      <c r="A3107">
        <v>595</v>
      </c>
      <c r="C3107">
        <v>3159</v>
      </c>
      <c r="D3107" s="1">
        <v>45180</v>
      </c>
      <c r="E3107">
        <v>32400</v>
      </c>
      <c r="F3107">
        <v>2</v>
      </c>
      <c r="G3107">
        <v>7</v>
      </c>
      <c r="H3107">
        <v>9</v>
      </c>
      <c r="I3107" t="str">
        <f>_xlfn.XLOOKUP(ohrm_timesheet_item[[#This Row],[employee_id]],hs_hr_employee[emp_number],hs_hr_employee[Employee Name],"NF",0,1)</f>
        <v>Shekhar Sharma</v>
      </c>
      <c r="J3107" t="str">
        <f>_xlfn.XLOOKUP(ohrm_timesheet_item[[#This Row],[project_id]],ohrm_project[project_id],ohrm_project[name],"NF",0,1)</f>
        <v>Z210101-TEQMANTRA-ORG</v>
      </c>
      <c r="K3107" t="str">
        <f>_xlfn.XLOOKUP(ohrm_timesheet_item[[#This Row],[activity_id]],ohrm_project_activity[activity_id],ohrm_project_activity[name],"NF",0,1)</f>
        <v>Continuous Improvement</v>
      </c>
      <c r="L3107" s="5">
        <f>ohrm_timesheet_item[[#This Row],[duration]]/60/60</f>
        <v>9</v>
      </c>
    </row>
    <row r="3108" spans="1:12" x14ac:dyDescent="0.3">
      <c r="A3108">
        <v>595</v>
      </c>
      <c r="C3108">
        <v>3160</v>
      </c>
      <c r="D3108" s="1">
        <v>45181</v>
      </c>
      <c r="E3108">
        <v>32400</v>
      </c>
      <c r="F3108">
        <v>2</v>
      </c>
      <c r="G3108">
        <v>7</v>
      </c>
      <c r="H3108">
        <v>9</v>
      </c>
      <c r="I3108" t="str">
        <f>_xlfn.XLOOKUP(ohrm_timesheet_item[[#This Row],[employee_id]],hs_hr_employee[emp_number],hs_hr_employee[Employee Name],"NF",0,1)</f>
        <v>Shekhar Sharma</v>
      </c>
      <c r="J3108" t="str">
        <f>_xlfn.XLOOKUP(ohrm_timesheet_item[[#This Row],[project_id]],ohrm_project[project_id],ohrm_project[name],"NF",0,1)</f>
        <v>Z210101-TEQMANTRA-ORG</v>
      </c>
      <c r="K3108" t="str">
        <f>_xlfn.XLOOKUP(ohrm_timesheet_item[[#This Row],[activity_id]],ohrm_project_activity[activity_id],ohrm_project_activity[name],"NF",0,1)</f>
        <v>Continuous Improvement</v>
      </c>
      <c r="L3108" s="5">
        <f>ohrm_timesheet_item[[#This Row],[duration]]/60/60</f>
        <v>9</v>
      </c>
    </row>
    <row r="3109" spans="1:12" x14ac:dyDescent="0.3">
      <c r="A3109">
        <v>595</v>
      </c>
      <c r="C3109">
        <v>3161</v>
      </c>
      <c r="D3109" s="1">
        <v>45182</v>
      </c>
      <c r="E3109">
        <v>32400</v>
      </c>
      <c r="F3109">
        <v>2</v>
      </c>
      <c r="G3109">
        <v>7</v>
      </c>
      <c r="H3109">
        <v>9</v>
      </c>
      <c r="I3109" t="str">
        <f>_xlfn.XLOOKUP(ohrm_timesheet_item[[#This Row],[employee_id]],hs_hr_employee[emp_number],hs_hr_employee[Employee Name],"NF",0,1)</f>
        <v>Shekhar Sharma</v>
      </c>
      <c r="J3109" t="str">
        <f>_xlfn.XLOOKUP(ohrm_timesheet_item[[#This Row],[project_id]],ohrm_project[project_id],ohrm_project[name],"NF",0,1)</f>
        <v>Z210101-TEQMANTRA-ORG</v>
      </c>
      <c r="K3109" t="str">
        <f>_xlfn.XLOOKUP(ohrm_timesheet_item[[#This Row],[activity_id]],ohrm_project_activity[activity_id],ohrm_project_activity[name],"NF",0,1)</f>
        <v>Continuous Improvement</v>
      </c>
      <c r="L3109" s="5">
        <f>ohrm_timesheet_item[[#This Row],[duration]]/60/60</f>
        <v>9</v>
      </c>
    </row>
    <row r="3110" spans="1:12" x14ac:dyDescent="0.3">
      <c r="A3110">
        <v>595</v>
      </c>
      <c r="C3110">
        <v>3162</v>
      </c>
      <c r="D3110" s="1">
        <v>45183</v>
      </c>
      <c r="E3110">
        <v>32400</v>
      </c>
      <c r="F3110">
        <v>2</v>
      </c>
      <c r="G3110">
        <v>7</v>
      </c>
      <c r="H3110">
        <v>9</v>
      </c>
      <c r="I3110" t="str">
        <f>_xlfn.XLOOKUP(ohrm_timesheet_item[[#This Row],[employee_id]],hs_hr_employee[emp_number],hs_hr_employee[Employee Name],"NF",0,1)</f>
        <v>Shekhar Sharma</v>
      </c>
      <c r="J3110" t="str">
        <f>_xlfn.XLOOKUP(ohrm_timesheet_item[[#This Row],[project_id]],ohrm_project[project_id],ohrm_project[name],"NF",0,1)</f>
        <v>Z210101-TEQMANTRA-ORG</v>
      </c>
      <c r="K3110" t="str">
        <f>_xlfn.XLOOKUP(ohrm_timesheet_item[[#This Row],[activity_id]],ohrm_project_activity[activity_id],ohrm_project_activity[name],"NF",0,1)</f>
        <v>Continuous Improvement</v>
      </c>
      <c r="L3110" s="5">
        <f>ohrm_timesheet_item[[#This Row],[duration]]/60/60</f>
        <v>9</v>
      </c>
    </row>
    <row r="3111" spans="1:12" x14ac:dyDescent="0.3">
      <c r="A3111">
        <v>595</v>
      </c>
      <c r="C3111">
        <v>3163</v>
      </c>
      <c r="D3111" s="1">
        <v>45184</v>
      </c>
      <c r="E3111">
        <v>32400</v>
      </c>
      <c r="F3111">
        <v>2</v>
      </c>
      <c r="G3111">
        <v>7</v>
      </c>
      <c r="H3111">
        <v>9</v>
      </c>
      <c r="I3111" t="str">
        <f>_xlfn.XLOOKUP(ohrm_timesheet_item[[#This Row],[employee_id]],hs_hr_employee[emp_number],hs_hr_employee[Employee Name],"NF",0,1)</f>
        <v>Shekhar Sharma</v>
      </c>
      <c r="J3111" t="str">
        <f>_xlfn.XLOOKUP(ohrm_timesheet_item[[#This Row],[project_id]],ohrm_project[project_id],ohrm_project[name],"NF",0,1)</f>
        <v>Z210101-TEQMANTRA-ORG</v>
      </c>
      <c r="K3111" t="str">
        <f>_xlfn.XLOOKUP(ohrm_timesheet_item[[#This Row],[activity_id]],ohrm_project_activity[activity_id],ohrm_project_activity[name],"NF",0,1)</f>
        <v>Continuous Improvement</v>
      </c>
      <c r="L3111" s="5">
        <f>ohrm_timesheet_item[[#This Row],[duration]]/60/60</f>
        <v>9</v>
      </c>
    </row>
    <row r="3112" spans="1:12" x14ac:dyDescent="0.3">
      <c r="A3112">
        <v>596</v>
      </c>
      <c r="B3112" t="s">
        <v>423</v>
      </c>
      <c r="C3112">
        <v>3164</v>
      </c>
      <c r="D3112" s="1">
        <v>45197</v>
      </c>
      <c r="E3112">
        <v>0</v>
      </c>
      <c r="F3112">
        <v>2</v>
      </c>
      <c r="G3112">
        <v>15</v>
      </c>
      <c r="H3112">
        <v>58</v>
      </c>
      <c r="I3112" t="str">
        <f>_xlfn.XLOOKUP(ohrm_timesheet_item[[#This Row],[employee_id]],hs_hr_employee[emp_number],hs_hr_employee[Employee Name],"NF",0,1)</f>
        <v>Gaurav Kokcha</v>
      </c>
      <c r="J3112" t="str">
        <f>_xlfn.XLOOKUP(ohrm_timesheet_item[[#This Row],[project_id]],ohrm_project[project_id],ohrm_project[name],"NF",0,1)</f>
        <v>Z210101-TEQMANTRA-ORG</v>
      </c>
      <c r="K3112" t="str">
        <f>_xlfn.XLOOKUP(ohrm_timesheet_item[[#This Row],[activity_id]],ohrm_project_activity[activity_id],ohrm_project_activity[name],"NF",0,1)</f>
        <v>Staff Augmentation</v>
      </c>
      <c r="L3112" s="5">
        <f>ohrm_timesheet_item[[#This Row],[duration]]/60/60</f>
        <v>0</v>
      </c>
    </row>
    <row r="3113" spans="1:12" x14ac:dyDescent="0.3">
      <c r="A3113">
        <v>596</v>
      </c>
      <c r="C3113">
        <v>3165</v>
      </c>
      <c r="D3113" s="1">
        <v>45194</v>
      </c>
      <c r="E3113">
        <v>14400</v>
      </c>
      <c r="F3113">
        <v>2</v>
      </c>
      <c r="G3113">
        <v>15</v>
      </c>
      <c r="H3113">
        <v>58</v>
      </c>
      <c r="I3113" t="str">
        <f>_xlfn.XLOOKUP(ohrm_timesheet_item[[#This Row],[employee_id]],hs_hr_employee[emp_number],hs_hr_employee[Employee Name],"NF",0,1)</f>
        <v>Gaurav Kokcha</v>
      </c>
      <c r="J3113" t="str">
        <f>_xlfn.XLOOKUP(ohrm_timesheet_item[[#This Row],[project_id]],ohrm_project[project_id],ohrm_project[name],"NF",0,1)</f>
        <v>Z210101-TEQMANTRA-ORG</v>
      </c>
      <c r="K3113" t="str">
        <f>_xlfn.XLOOKUP(ohrm_timesheet_item[[#This Row],[activity_id]],ohrm_project_activity[activity_id],ohrm_project_activity[name],"NF",0,1)</f>
        <v>Staff Augmentation</v>
      </c>
      <c r="L3113" s="5">
        <f>ohrm_timesheet_item[[#This Row],[duration]]/60/60</f>
        <v>4</v>
      </c>
    </row>
    <row r="3114" spans="1:12" x14ac:dyDescent="0.3">
      <c r="A3114">
        <v>596</v>
      </c>
      <c r="C3114">
        <v>3166</v>
      </c>
      <c r="D3114" s="1">
        <v>45195</v>
      </c>
      <c r="E3114">
        <v>21600</v>
      </c>
      <c r="F3114">
        <v>2</v>
      </c>
      <c r="G3114">
        <v>15</v>
      </c>
      <c r="H3114">
        <v>58</v>
      </c>
      <c r="I3114" t="str">
        <f>_xlfn.XLOOKUP(ohrm_timesheet_item[[#This Row],[employee_id]],hs_hr_employee[emp_number],hs_hr_employee[Employee Name],"NF",0,1)</f>
        <v>Gaurav Kokcha</v>
      </c>
      <c r="J3114" t="str">
        <f>_xlfn.XLOOKUP(ohrm_timesheet_item[[#This Row],[project_id]],ohrm_project[project_id],ohrm_project[name],"NF",0,1)</f>
        <v>Z210101-TEQMANTRA-ORG</v>
      </c>
      <c r="K3114" t="str">
        <f>_xlfn.XLOOKUP(ohrm_timesheet_item[[#This Row],[activity_id]],ohrm_project_activity[activity_id],ohrm_project_activity[name],"NF",0,1)</f>
        <v>Staff Augmentation</v>
      </c>
      <c r="L3114" s="5">
        <f>ohrm_timesheet_item[[#This Row],[duration]]/60/60</f>
        <v>6</v>
      </c>
    </row>
    <row r="3115" spans="1:12" x14ac:dyDescent="0.3">
      <c r="A3115">
        <v>596</v>
      </c>
      <c r="C3115">
        <v>3167</v>
      </c>
      <c r="D3115" s="1">
        <v>45196</v>
      </c>
      <c r="E3115">
        <v>18000</v>
      </c>
      <c r="F3115">
        <v>2</v>
      </c>
      <c r="G3115">
        <v>15</v>
      </c>
      <c r="H3115">
        <v>58</v>
      </c>
      <c r="I3115" t="str">
        <f>_xlfn.XLOOKUP(ohrm_timesheet_item[[#This Row],[employee_id]],hs_hr_employee[emp_number],hs_hr_employee[Employee Name],"NF",0,1)</f>
        <v>Gaurav Kokcha</v>
      </c>
      <c r="J3115" t="str">
        <f>_xlfn.XLOOKUP(ohrm_timesheet_item[[#This Row],[project_id]],ohrm_project[project_id],ohrm_project[name],"NF",0,1)</f>
        <v>Z210101-TEQMANTRA-ORG</v>
      </c>
      <c r="K3115" t="str">
        <f>_xlfn.XLOOKUP(ohrm_timesheet_item[[#This Row],[activity_id]],ohrm_project_activity[activity_id],ohrm_project_activity[name],"NF",0,1)</f>
        <v>Staff Augmentation</v>
      </c>
      <c r="L3115" s="5">
        <f>ohrm_timesheet_item[[#This Row],[duration]]/60/60</f>
        <v>5</v>
      </c>
    </row>
    <row r="3116" spans="1:12" x14ac:dyDescent="0.3">
      <c r="A3116">
        <v>596</v>
      </c>
      <c r="C3116">
        <v>3168</v>
      </c>
      <c r="D3116" s="1">
        <v>45198</v>
      </c>
      <c r="E3116">
        <v>21600</v>
      </c>
      <c r="F3116">
        <v>2</v>
      </c>
      <c r="G3116">
        <v>15</v>
      </c>
      <c r="H3116">
        <v>58</v>
      </c>
      <c r="I3116" t="str">
        <f>_xlfn.XLOOKUP(ohrm_timesheet_item[[#This Row],[employee_id]],hs_hr_employee[emp_number],hs_hr_employee[Employee Name],"NF",0,1)</f>
        <v>Gaurav Kokcha</v>
      </c>
      <c r="J3116" t="str">
        <f>_xlfn.XLOOKUP(ohrm_timesheet_item[[#This Row],[project_id]],ohrm_project[project_id],ohrm_project[name],"NF",0,1)</f>
        <v>Z210101-TEQMANTRA-ORG</v>
      </c>
      <c r="K3116" t="str">
        <f>_xlfn.XLOOKUP(ohrm_timesheet_item[[#This Row],[activity_id]],ohrm_project_activity[activity_id],ohrm_project_activity[name],"NF",0,1)</f>
        <v>Staff Augmentation</v>
      </c>
      <c r="L3116" s="5">
        <f>ohrm_timesheet_item[[#This Row],[duration]]/60/60</f>
        <v>6</v>
      </c>
    </row>
    <row r="3117" spans="1:12" x14ac:dyDescent="0.3">
      <c r="A3117">
        <v>596</v>
      </c>
      <c r="C3117">
        <v>3169</v>
      </c>
      <c r="D3117" s="1">
        <v>45194</v>
      </c>
      <c r="E3117">
        <v>18000</v>
      </c>
      <c r="F3117">
        <v>2</v>
      </c>
      <c r="G3117">
        <v>15</v>
      </c>
      <c r="H3117">
        <v>11</v>
      </c>
      <c r="I3117" t="str">
        <f>_xlfn.XLOOKUP(ohrm_timesheet_item[[#This Row],[employee_id]],hs_hr_employee[emp_number],hs_hr_employee[Employee Name],"NF",0,1)</f>
        <v>Gaurav Kokcha</v>
      </c>
      <c r="J3117" t="str">
        <f>_xlfn.XLOOKUP(ohrm_timesheet_item[[#This Row],[project_id]],ohrm_project[project_id],ohrm_project[name],"NF",0,1)</f>
        <v>Z210101-TEQMANTRA-ORG</v>
      </c>
      <c r="K3117" t="str">
        <f>_xlfn.XLOOKUP(ohrm_timesheet_item[[#This Row],[activity_id]],ohrm_project_activity[activity_id],ohrm_project_activity[name],"NF",0,1)</f>
        <v>Training</v>
      </c>
      <c r="L3117" s="5">
        <f>ohrm_timesheet_item[[#This Row],[duration]]/60/60</f>
        <v>5</v>
      </c>
    </row>
    <row r="3118" spans="1:12" x14ac:dyDescent="0.3">
      <c r="A3118">
        <v>596</v>
      </c>
      <c r="C3118">
        <v>3170</v>
      </c>
      <c r="D3118" s="1">
        <v>45195</v>
      </c>
      <c r="E3118">
        <v>10800</v>
      </c>
      <c r="F3118">
        <v>2</v>
      </c>
      <c r="G3118">
        <v>15</v>
      </c>
      <c r="H3118">
        <v>11</v>
      </c>
      <c r="I3118" t="str">
        <f>_xlfn.XLOOKUP(ohrm_timesheet_item[[#This Row],[employee_id]],hs_hr_employee[emp_number],hs_hr_employee[Employee Name],"NF",0,1)</f>
        <v>Gaurav Kokcha</v>
      </c>
      <c r="J3118" t="str">
        <f>_xlfn.XLOOKUP(ohrm_timesheet_item[[#This Row],[project_id]],ohrm_project[project_id],ohrm_project[name],"NF",0,1)</f>
        <v>Z210101-TEQMANTRA-ORG</v>
      </c>
      <c r="K3118" t="str">
        <f>_xlfn.XLOOKUP(ohrm_timesheet_item[[#This Row],[activity_id]],ohrm_project_activity[activity_id],ohrm_project_activity[name],"NF",0,1)</f>
        <v>Training</v>
      </c>
      <c r="L3118" s="5">
        <f>ohrm_timesheet_item[[#This Row],[duration]]/60/60</f>
        <v>3</v>
      </c>
    </row>
    <row r="3119" spans="1:12" x14ac:dyDescent="0.3">
      <c r="A3119">
        <v>596</v>
      </c>
      <c r="C3119">
        <v>3171</v>
      </c>
      <c r="D3119" s="1">
        <v>45196</v>
      </c>
      <c r="E3119">
        <v>14400</v>
      </c>
      <c r="F3119">
        <v>2</v>
      </c>
      <c r="G3119">
        <v>15</v>
      </c>
      <c r="H3119">
        <v>11</v>
      </c>
      <c r="I3119" t="str">
        <f>_xlfn.XLOOKUP(ohrm_timesheet_item[[#This Row],[employee_id]],hs_hr_employee[emp_number],hs_hr_employee[Employee Name],"NF",0,1)</f>
        <v>Gaurav Kokcha</v>
      </c>
      <c r="J3119" t="str">
        <f>_xlfn.XLOOKUP(ohrm_timesheet_item[[#This Row],[project_id]],ohrm_project[project_id],ohrm_project[name],"NF",0,1)</f>
        <v>Z210101-TEQMANTRA-ORG</v>
      </c>
      <c r="K3119" t="str">
        <f>_xlfn.XLOOKUP(ohrm_timesheet_item[[#This Row],[activity_id]],ohrm_project_activity[activity_id],ohrm_project_activity[name],"NF",0,1)</f>
        <v>Training</v>
      </c>
      <c r="L3119" s="5">
        <f>ohrm_timesheet_item[[#This Row],[duration]]/60/60</f>
        <v>4</v>
      </c>
    </row>
    <row r="3120" spans="1:12" x14ac:dyDescent="0.3">
      <c r="A3120">
        <v>596</v>
      </c>
      <c r="C3120">
        <v>3172</v>
      </c>
      <c r="D3120" s="1">
        <v>45197</v>
      </c>
      <c r="E3120">
        <v>0</v>
      </c>
      <c r="F3120">
        <v>2</v>
      </c>
      <c r="G3120">
        <v>15</v>
      </c>
      <c r="H3120">
        <v>11</v>
      </c>
      <c r="I3120" t="str">
        <f>_xlfn.XLOOKUP(ohrm_timesheet_item[[#This Row],[employee_id]],hs_hr_employee[emp_number],hs_hr_employee[Employee Name],"NF",0,1)</f>
        <v>Gaurav Kokcha</v>
      </c>
      <c r="J3120" t="str">
        <f>_xlfn.XLOOKUP(ohrm_timesheet_item[[#This Row],[project_id]],ohrm_project[project_id],ohrm_project[name],"NF",0,1)</f>
        <v>Z210101-TEQMANTRA-ORG</v>
      </c>
      <c r="K3120" t="str">
        <f>_xlfn.XLOOKUP(ohrm_timesheet_item[[#This Row],[activity_id]],ohrm_project_activity[activity_id],ohrm_project_activity[name],"NF",0,1)</f>
        <v>Training</v>
      </c>
      <c r="L3120" s="5">
        <f>ohrm_timesheet_item[[#This Row],[duration]]/60/60</f>
        <v>0</v>
      </c>
    </row>
    <row r="3121" spans="1:12" x14ac:dyDescent="0.3">
      <c r="A3121">
        <v>596</v>
      </c>
      <c r="C3121">
        <v>3173</v>
      </c>
      <c r="D3121" s="1">
        <v>45198</v>
      </c>
      <c r="E3121">
        <v>10800</v>
      </c>
      <c r="F3121">
        <v>2</v>
      </c>
      <c r="G3121">
        <v>15</v>
      </c>
      <c r="H3121">
        <v>11</v>
      </c>
      <c r="I3121" t="str">
        <f>_xlfn.XLOOKUP(ohrm_timesheet_item[[#This Row],[employee_id]],hs_hr_employee[emp_number],hs_hr_employee[Employee Name],"NF",0,1)</f>
        <v>Gaurav Kokcha</v>
      </c>
      <c r="J3121" t="str">
        <f>_xlfn.XLOOKUP(ohrm_timesheet_item[[#This Row],[project_id]],ohrm_project[project_id],ohrm_project[name],"NF",0,1)</f>
        <v>Z210101-TEQMANTRA-ORG</v>
      </c>
      <c r="K3121" t="str">
        <f>_xlfn.XLOOKUP(ohrm_timesheet_item[[#This Row],[activity_id]],ohrm_project_activity[activity_id],ohrm_project_activity[name],"NF",0,1)</f>
        <v>Training</v>
      </c>
      <c r="L3121" s="5">
        <f>ohrm_timesheet_item[[#This Row],[duration]]/60/60</f>
        <v>3</v>
      </c>
    </row>
    <row r="3122" spans="1:12" x14ac:dyDescent="0.3">
      <c r="A3122">
        <v>590</v>
      </c>
      <c r="C3122">
        <v>3174</v>
      </c>
      <c r="D3122" s="1">
        <v>45194</v>
      </c>
      <c r="E3122">
        <v>14400</v>
      </c>
      <c r="F3122">
        <v>6</v>
      </c>
      <c r="G3122">
        <v>16</v>
      </c>
      <c r="H3122">
        <v>57</v>
      </c>
      <c r="I3122" t="str">
        <f>_xlfn.XLOOKUP(ohrm_timesheet_item[[#This Row],[employee_id]],hs_hr_employee[emp_number],hs_hr_employee[Employee Name],"NF",0,1)</f>
        <v>Neha Chaudhary</v>
      </c>
      <c r="J3122" t="str">
        <f>_xlfn.XLOOKUP(ohrm_timesheet_item[[#This Row],[project_id]],ohrm_project[project_id],ohrm_project[name],"NF",0,1)</f>
        <v>C210701-P2 [AMERICANA-Phase2]</v>
      </c>
      <c r="K3122" t="str">
        <f>_xlfn.XLOOKUP(ohrm_timesheet_item[[#This Row],[activity_id]],ohrm_project_activity[activity_id],ohrm_project_activity[name],"NF",0,1)</f>
        <v>Testing</v>
      </c>
      <c r="L3122" s="5">
        <f>ohrm_timesheet_item[[#This Row],[duration]]/60/60</f>
        <v>4</v>
      </c>
    </row>
    <row r="3123" spans="1:12" x14ac:dyDescent="0.3">
      <c r="A3123">
        <v>590</v>
      </c>
      <c r="C3123">
        <v>3175</v>
      </c>
      <c r="D3123" s="1">
        <v>45195</v>
      </c>
      <c r="E3123">
        <v>14400</v>
      </c>
      <c r="F3123">
        <v>6</v>
      </c>
      <c r="G3123">
        <v>16</v>
      </c>
      <c r="H3123">
        <v>57</v>
      </c>
      <c r="I3123" t="str">
        <f>_xlfn.XLOOKUP(ohrm_timesheet_item[[#This Row],[employee_id]],hs_hr_employee[emp_number],hs_hr_employee[Employee Name],"NF",0,1)</f>
        <v>Neha Chaudhary</v>
      </c>
      <c r="J3123" t="str">
        <f>_xlfn.XLOOKUP(ohrm_timesheet_item[[#This Row],[project_id]],ohrm_project[project_id],ohrm_project[name],"NF",0,1)</f>
        <v>C210701-P2 [AMERICANA-Phase2]</v>
      </c>
      <c r="K3123" t="str">
        <f>_xlfn.XLOOKUP(ohrm_timesheet_item[[#This Row],[activity_id]],ohrm_project_activity[activity_id],ohrm_project_activity[name],"NF",0,1)</f>
        <v>Testing</v>
      </c>
      <c r="L3123" s="5">
        <f>ohrm_timesheet_item[[#This Row],[duration]]/60/60</f>
        <v>4</v>
      </c>
    </row>
    <row r="3124" spans="1:12" x14ac:dyDescent="0.3">
      <c r="A3124">
        <v>590</v>
      </c>
      <c r="C3124">
        <v>3176</v>
      </c>
      <c r="D3124" s="1">
        <v>45196</v>
      </c>
      <c r="E3124">
        <v>14400</v>
      </c>
      <c r="F3124">
        <v>6</v>
      </c>
      <c r="G3124">
        <v>16</v>
      </c>
      <c r="H3124">
        <v>57</v>
      </c>
      <c r="I3124" t="str">
        <f>_xlfn.XLOOKUP(ohrm_timesheet_item[[#This Row],[employee_id]],hs_hr_employee[emp_number],hs_hr_employee[Employee Name],"NF",0,1)</f>
        <v>Neha Chaudhary</v>
      </c>
      <c r="J3124" t="str">
        <f>_xlfn.XLOOKUP(ohrm_timesheet_item[[#This Row],[project_id]],ohrm_project[project_id],ohrm_project[name],"NF",0,1)</f>
        <v>C210701-P2 [AMERICANA-Phase2]</v>
      </c>
      <c r="K3124" t="str">
        <f>_xlfn.XLOOKUP(ohrm_timesheet_item[[#This Row],[activity_id]],ohrm_project_activity[activity_id],ohrm_project_activity[name],"NF",0,1)</f>
        <v>Testing</v>
      </c>
      <c r="L3124" s="5">
        <f>ohrm_timesheet_item[[#This Row],[duration]]/60/60</f>
        <v>4</v>
      </c>
    </row>
    <row r="3125" spans="1:12" x14ac:dyDescent="0.3">
      <c r="A3125">
        <v>590</v>
      </c>
      <c r="C3125">
        <v>3177</v>
      </c>
      <c r="D3125" s="1">
        <v>45197</v>
      </c>
      <c r="E3125">
        <v>14400</v>
      </c>
      <c r="F3125">
        <v>6</v>
      </c>
      <c r="G3125">
        <v>16</v>
      </c>
      <c r="H3125">
        <v>57</v>
      </c>
      <c r="I3125" t="str">
        <f>_xlfn.XLOOKUP(ohrm_timesheet_item[[#This Row],[employee_id]],hs_hr_employee[emp_number],hs_hr_employee[Employee Name],"NF",0,1)</f>
        <v>Neha Chaudhary</v>
      </c>
      <c r="J3125" t="str">
        <f>_xlfn.XLOOKUP(ohrm_timesheet_item[[#This Row],[project_id]],ohrm_project[project_id],ohrm_project[name],"NF",0,1)</f>
        <v>C210701-P2 [AMERICANA-Phase2]</v>
      </c>
      <c r="K3125" t="str">
        <f>_xlfn.XLOOKUP(ohrm_timesheet_item[[#This Row],[activity_id]],ohrm_project_activity[activity_id],ohrm_project_activity[name],"NF",0,1)</f>
        <v>Testing</v>
      </c>
      <c r="L3125" s="5">
        <f>ohrm_timesheet_item[[#This Row],[duration]]/60/60</f>
        <v>4</v>
      </c>
    </row>
    <row r="3126" spans="1:12" x14ac:dyDescent="0.3">
      <c r="A3126">
        <v>590</v>
      </c>
      <c r="C3126">
        <v>3178</v>
      </c>
      <c r="D3126" s="1">
        <v>45198</v>
      </c>
      <c r="E3126">
        <v>0</v>
      </c>
      <c r="F3126">
        <v>6</v>
      </c>
      <c r="G3126">
        <v>16</v>
      </c>
      <c r="H3126">
        <v>57</v>
      </c>
      <c r="I3126" t="str">
        <f>_xlfn.XLOOKUP(ohrm_timesheet_item[[#This Row],[employee_id]],hs_hr_employee[emp_number],hs_hr_employee[Employee Name],"NF",0,1)</f>
        <v>Neha Chaudhary</v>
      </c>
      <c r="J3126" t="str">
        <f>_xlfn.XLOOKUP(ohrm_timesheet_item[[#This Row],[project_id]],ohrm_project[project_id],ohrm_project[name],"NF",0,1)</f>
        <v>C210701-P2 [AMERICANA-Phase2]</v>
      </c>
      <c r="K3126" t="str">
        <f>_xlfn.XLOOKUP(ohrm_timesheet_item[[#This Row],[activity_id]],ohrm_project_activity[activity_id],ohrm_project_activity[name],"NF",0,1)</f>
        <v>Testing</v>
      </c>
      <c r="L3126" s="5">
        <f>ohrm_timesheet_item[[#This Row],[duration]]/60/60</f>
        <v>0</v>
      </c>
    </row>
    <row r="3127" spans="1:12" x14ac:dyDescent="0.3">
      <c r="A3127">
        <v>590</v>
      </c>
      <c r="C3127">
        <v>3179</v>
      </c>
      <c r="D3127" s="1">
        <v>45194</v>
      </c>
      <c r="E3127">
        <v>18000</v>
      </c>
      <c r="F3127">
        <v>6</v>
      </c>
      <c r="G3127">
        <v>16</v>
      </c>
      <c r="H3127">
        <v>52</v>
      </c>
      <c r="I3127" t="str">
        <f>_xlfn.XLOOKUP(ohrm_timesheet_item[[#This Row],[employee_id]],hs_hr_employee[emp_number],hs_hr_employee[Employee Name],"NF",0,1)</f>
        <v>Neha Chaudhary</v>
      </c>
      <c r="J3127" t="str">
        <f>_xlfn.XLOOKUP(ohrm_timesheet_item[[#This Row],[project_id]],ohrm_project[project_id],ohrm_project[name],"NF",0,1)</f>
        <v>C210701-P2 [AMERICANA-Phase2]</v>
      </c>
      <c r="K3127" t="str">
        <f>_xlfn.XLOOKUP(ohrm_timesheet_item[[#This Row],[activity_id]],ohrm_project_activity[activity_id],ohrm_project_activity[name],"NF",0,1)</f>
        <v>Customer Meeting</v>
      </c>
      <c r="L3127" s="5">
        <f>ohrm_timesheet_item[[#This Row],[duration]]/60/60</f>
        <v>5</v>
      </c>
    </row>
    <row r="3128" spans="1:12" x14ac:dyDescent="0.3">
      <c r="A3128">
        <v>590</v>
      </c>
      <c r="C3128">
        <v>3180</v>
      </c>
      <c r="D3128" s="1">
        <v>45195</v>
      </c>
      <c r="E3128">
        <v>18000</v>
      </c>
      <c r="F3128">
        <v>6</v>
      </c>
      <c r="G3128">
        <v>16</v>
      </c>
      <c r="H3128">
        <v>52</v>
      </c>
      <c r="I3128" t="str">
        <f>_xlfn.XLOOKUP(ohrm_timesheet_item[[#This Row],[employee_id]],hs_hr_employee[emp_number],hs_hr_employee[Employee Name],"NF",0,1)</f>
        <v>Neha Chaudhary</v>
      </c>
      <c r="J3128" t="str">
        <f>_xlfn.XLOOKUP(ohrm_timesheet_item[[#This Row],[project_id]],ohrm_project[project_id],ohrm_project[name],"NF",0,1)</f>
        <v>C210701-P2 [AMERICANA-Phase2]</v>
      </c>
      <c r="K3128" t="str">
        <f>_xlfn.XLOOKUP(ohrm_timesheet_item[[#This Row],[activity_id]],ohrm_project_activity[activity_id],ohrm_project_activity[name],"NF",0,1)</f>
        <v>Customer Meeting</v>
      </c>
      <c r="L3128" s="5">
        <f>ohrm_timesheet_item[[#This Row],[duration]]/60/60</f>
        <v>5</v>
      </c>
    </row>
    <row r="3129" spans="1:12" x14ac:dyDescent="0.3">
      <c r="A3129">
        <v>590</v>
      </c>
      <c r="C3129">
        <v>3181</v>
      </c>
      <c r="D3129" s="1">
        <v>45196</v>
      </c>
      <c r="E3129">
        <v>18000</v>
      </c>
      <c r="F3129">
        <v>6</v>
      </c>
      <c r="G3129">
        <v>16</v>
      </c>
      <c r="H3129">
        <v>52</v>
      </c>
      <c r="I3129" t="str">
        <f>_xlfn.XLOOKUP(ohrm_timesheet_item[[#This Row],[employee_id]],hs_hr_employee[emp_number],hs_hr_employee[Employee Name],"NF",0,1)</f>
        <v>Neha Chaudhary</v>
      </c>
      <c r="J3129" t="str">
        <f>_xlfn.XLOOKUP(ohrm_timesheet_item[[#This Row],[project_id]],ohrm_project[project_id],ohrm_project[name],"NF",0,1)</f>
        <v>C210701-P2 [AMERICANA-Phase2]</v>
      </c>
      <c r="K3129" t="str">
        <f>_xlfn.XLOOKUP(ohrm_timesheet_item[[#This Row],[activity_id]],ohrm_project_activity[activity_id],ohrm_project_activity[name],"NF",0,1)</f>
        <v>Customer Meeting</v>
      </c>
      <c r="L3129" s="5">
        <f>ohrm_timesheet_item[[#This Row],[duration]]/60/60</f>
        <v>5</v>
      </c>
    </row>
    <row r="3130" spans="1:12" x14ac:dyDescent="0.3">
      <c r="A3130">
        <v>590</v>
      </c>
      <c r="C3130">
        <v>3182</v>
      </c>
      <c r="D3130" s="1">
        <v>45197</v>
      </c>
      <c r="E3130">
        <v>18000</v>
      </c>
      <c r="F3130">
        <v>6</v>
      </c>
      <c r="G3130">
        <v>16</v>
      </c>
      <c r="H3130">
        <v>52</v>
      </c>
      <c r="I3130" t="str">
        <f>_xlfn.XLOOKUP(ohrm_timesheet_item[[#This Row],[employee_id]],hs_hr_employee[emp_number],hs_hr_employee[Employee Name],"NF",0,1)</f>
        <v>Neha Chaudhary</v>
      </c>
      <c r="J3130" t="str">
        <f>_xlfn.XLOOKUP(ohrm_timesheet_item[[#This Row],[project_id]],ohrm_project[project_id],ohrm_project[name],"NF",0,1)</f>
        <v>C210701-P2 [AMERICANA-Phase2]</v>
      </c>
      <c r="K3130" t="str">
        <f>_xlfn.XLOOKUP(ohrm_timesheet_item[[#This Row],[activity_id]],ohrm_project_activity[activity_id],ohrm_project_activity[name],"NF",0,1)</f>
        <v>Customer Meeting</v>
      </c>
      <c r="L3130" s="5">
        <f>ohrm_timesheet_item[[#This Row],[duration]]/60/60</f>
        <v>5</v>
      </c>
    </row>
    <row r="3131" spans="1:12" x14ac:dyDescent="0.3">
      <c r="A3131">
        <v>590</v>
      </c>
      <c r="C3131">
        <v>3183</v>
      </c>
      <c r="D3131" s="1">
        <v>45198</v>
      </c>
      <c r="E3131">
        <v>18000</v>
      </c>
      <c r="F3131">
        <v>6</v>
      </c>
      <c r="G3131">
        <v>16</v>
      </c>
      <c r="H3131">
        <v>52</v>
      </c>
      <c r="I3131" t="str">
        <f>_xlfn.XLOOKUP(ohrm_timesheet_item[[#This Row],[employee_id]],hs_hr_employee[emp_number],hs_hr_employee[Employee Name],"NF",0,1)</f>
        <v>Neha Chaudhary</v>
      </c>
      <c r="J3131" t="str">
        <f>_xlfn.XLOOKUP(ohrm_timesheet_item[[#This Row],[project_id]],ohrm_project[project_id],ohrm_project[name],"NF",0,1)</f>
        <v>C210701-P2 [AMERICANA-Phase2]</v>
      </c>
      <c r="K3131" t="str">
        <f>_xlfn.XLOOKUP(ohrm_timesheet_item[[#This Row],[activity_id]],ohrm_project_activity[activity_id],ohrm_project_activity[name],"NF",0,1)</f>
        <v>Customer Meeting</v>
      </c>
      <c r="L3131" s="5">
        <f>ohrm_timesheet_item[[#This Row],[duration]]/60/60</f>
        <v>5</v>
      </c>
    </row>
    <row r="3132" spans="1:12" x14ac:dyDescent="0.3">
      <c r="A3132">
        <v>591</v>
      </c>
      <c r="C3132">
        <v>3184</v>
      </c>
      <c r="D3132" s="1">
        <v>45196</v>
      </c>
      <c r="E3132">
        <v>32400</v>
      </c>
      <c r="F3132">
        <v>2</v>
      </c>
      <c r="G3132">
        <v>100004</v>
      </c>
      <c r="H3132">
        <v>11</v>
      </c>
      <c r="I3132" t="str">
        <f>_xlfn.XLOOKUP(ohrm_timesheet_item[[#This Row],[employee_id]],hs_hr_employee[emp_number],hs_hr_employee[Employee Name],"NF",0,1)</f>
        <v>Sourav Rathor</v>
      </c>
      <c r="J3132" t="str">
        <f>_xlfn.XLOOKUP(ohrm_timesheet_item[[#This Row],[project_id]],ohrm_project[project_id],ohrm_project[name],"NF",0,1)</f>
        <v>Z210101-TEQMANTRA-ORG</v>
      </c>
      <c r="K3132" t="str">
        <f>_xlfn.XLOOKUP(ohrm_timesheet_item[[#This Row],[activity_id]],ohrm_project_activity[activity_id],ohrm_project_activity[name],"NF",0,1)</f>
        <v>Training</v>
      </c>
      <c r="L3132" s="5">
        <f>ohrm_timesheet_item[[#This Row],[duration]]/60/60</f>
        <v>9</v>
      </c>
    </row>
    <row r="3133" spans="1:12" x14ac:dyDescent="0.3">
      <c r="A3133">
        <v>591</v>
      </c>
      <c r="C3133">
        <v>3185</v>
      </c>
      <c r="D3133" s="1">
        <v>45197</v>
      </c>
      <c r="E3133">
        <v>32400</v>
      </c>
      <c r="F3133">
        <v>2</v>
      </c>
      <c r="G3133">
        <v>100004</v>
      </c>
      <c r="H3133">
        <v>11</v>
      </c>
      <c r="I3133" t="str">
        <f>_xlfn.XLOOKUP(ohrm_timesheet_item[[#This Row],[employee_id]],hs_hr_employee[emp_number],hs_hr_employee[Employee Name],"NF",0,1)</f>
        <v>Sourav Rathor</v>
      </c>
      <c r="J3133" t="str">
        <f>_xlfn.XLOOKUP(ohrm_timesheet_item[[#This Row],[project_id]],ohrm_project[project_id],ohrm_project[name],"NF",0,1)</f>
        <v>Z210101-TEQMANTRA-ORG</v>
      </c>
      <c r="K3133" t="str">
        <f>_xlfn.XLOOKUP(ohrm_timesheet_item[[#This Row],[activity_id]],ohrm_project_activity[activity_id],ohrm_project_activity[name],"NF",0,1)</f>
        <v>Training</v>
      </c>
      <c r="L3133" s="5">
        <f>ohrm_timesheet_item[[#This Row],[duration]]/60/60</f>
        <v>9</v>
      </c>
    </row>
    <row r="3134" spans="1:12" x14ac:dyDescent="0.3">
      <c r="A3134">
        <v>591</v>
      </c>
      <c r="C3134">
        <v>3186</v>
      </c>
      <c r="D3134" s="1">
        <v>45198</v>
      </c>
      <c r="E3134">
        <v>32400</v>
      </c>
      <c r="F3134">
        <v>2</v>
      </c>
      <c r="G3134">
        <v>100004</v>
      </c>
      <c r="H3134">
        <v>11</v>
      </c>
      <c r="I3134" t="str">
        <f>_xlfn.XLOOKUP(ohrm_timesheet_item[[#This Row],[employee_id]],hs_hr_employee[emp_number],hs_hr_employee[Employee Name],"NF",0,1)</f>
        <v>Sourav Rathor</v>
      </c>
      <c r="J3134" t="str">
        <f>_xlfn.XLOOKUP(ohrm_timesheet_item[[#This Row],[project_id]],ohrm_project[project_id],ohrm_project[name],"NF",0,1)</f>
        <v>Z210101-TEQMANTRA-ORG</v>
      </c>
      <c r="K3134" t="str">
        <f>_xlfn.XLOOKUP(ohrm_timesheet_item[[#This Row],[activity_id]],ohrm_project_activity[activity_id],ohrm_project_activity[name],"NF",0,1)</f>
        <v>Training</v>
      </c>
      <c r="L3134" s="5">
        <f>ohrm_timesheet_item[[#This Row],[duration]]/60/60</f>
        <v>9</v>
      </c>
    </row>
    <row r="3135" spans="1:12" x14ac:dyDescent="0.3">
      <c r="A3135">
        <v>570</v>
      </c>
      <c r="C3135">
        <v>3187</v>
      </c>
      <c r="D3135" s="1">
        <v>45173</v>
      </c>
      <c r="E3135">
        <v>32400</v>
      </c>
      <c r="F3135">
        <v>6</v>
      </c>
      <c r="G3135">
        <v>100001</v>
      </c>
      <c r="H3135">
        <v>54</v>
      </c>
      <c r="I3135" t="str">
        <f>_xlfn.XLOOKUP(ohrm_timesheet_item[[#This Row],[employee_id]],hs_hr_employee[emp_number],hs_hr_employee[Employee Name],"NF",0,1)</f>
        <v>Dinesh Agrawal</v>
      </c>
      <c r="J3135" t="str">
        <f>_xlfn.XLOOKUP(ohrm_timesheet_item[[#This Row],[project_id]],ohrm_project[project_id],ohrm_project[name],"NF",0,1)</f>
        <v>C210701-P2 [AMERICANA-Phase2]</v>
      </c>
      <c r="K3135" t="str">
        <f>_xlfn.XLOOKUP(ohrm_timesheet_item[[#This Row],[activity_id]],ohrm_project_activity[activity_id],ohrm_project_activity[name],"NF",0,1)</f>
        <v>Development</v>
      </c>
      <c r="L3135" s="5">
        <f>ohrm_timesheet_item[[#This Row],[duration]]/60/60</f>
        <v>9</v>
      </c>
    </row>
    <row r="3136" spans="1:12" x14ac:dyDescent="0.3">
      <c r="A3136">
        <v>570</v>
      </c>
      <c r="C3136">
        <v>3188</v>
      </c>
      <c r="D3136" s="1">
        <v>45174</v>
      </c>
      <c r="E3136">
        <v>32400</v>
      </c>
      <c r="F3136">
        <v>6</v>
      </c>
      <c r="G3136">
        <v>100001</v>
      </c>
      <c r="H3136">
        <v>54</v>
      </c>
      <c r="I3136" t="str">
        <f>_xlfn.XLOOKUP(ohrm_timesheet_item[[#This Row],[employee_id]],hs_hr_employee[emp_number],hs_hr_employee[Employee Name],"NF",0,1)</f>
        <v>Dinesh Agrawal</v>
      </c>
      <c r="J3136" t="str">
        <f>_xlfn.XLOOKUP(ohrm_timesheet_item[[#This Row],[project_id]],ohrm_project[project_id],ohrm_project[name],"NF",0,1)</f>
        <v>C210701-P2 [AMERICANA-Phase2]</v>
      </c>
      <c r="K3136" t="str">
        <f>_xlfn.XLOOKUP(ohrm_timesheet_item[[#This Row],[activity_id]],ohrm_project_activity[activity_id],ohrm_project_activity[name],"NF",0,1)</f>
        <v>Development</v>
      </c>
      <c r="L3136" s="5">
        <f>ohrm_timesheet_item[[#This Row],[duration]]/60/60</f>
        <v>9</v>
      </c>
    </row>
    <row r="3137" spans="1:12" x14ac:dyDescent="0.3">
      <c r="A3137">
        <v>570</v>
      </c>
      <c r="C3137">
        <v>3189</v>
      </c>
      <c r="D3137" s="1">
        <v>45175</v>
      </c>
      <c r="E3137">
        <v>32400</v>
      </c>
      <c r="F3137">
        <v>6</v>
      </c>
      <c r="G3137">
        <v>100001</v>
      </c>
      <c r="H3137">
        <v>54</v>
      </c>
      <c r="I3137" t="str">
        <f>_xlfn.XLOOKUP(ohrm_timesheet_item[[#This Row],[employee_id]],hs_hr_employee[emp_number],hs_hr_employee[Employee Name],"NF",0,1)</f>
        <v>Dinesh Agrawal</v>
      </c>
      <c r="J3137" t="str">
        <f>_xlfn.XLOOKUP(ohrm_timesheet_item[[#This Row],[project_id]],ohrm_project[project_id],ohrm_project[name],"NF",0,1)</f>
        <v>C210701-P2 [AMERICANA-Phase2]</v>
      </c>
      <c r="K3137" t="str">
        <f>_xlfn.XLOOKUP(ohrm_timesheet_item[[#This Row],[activity_id]],ohrm_project_activity[activity_id],ohrm_project_activity[name],"NF",0,1)</f>
        <v>Development</v>
      </c>
      <c r="L3137" s="5">
        <f>ohrm_timesheet_item[[#This Row],[duration]]/60/60</f>
        <v>9</v>
      </c>
    </row>
    <row r="3138" spans="1:12" x14ac:dyDescent="0.3">
      <c r="A3138">
        <v>570</v>
      </c>
      <c r="C3138">
        <v>3190</v>
      </c>
      <c r="D3138" s="1">
        <v>45176</v>
      </c>
      <c r="E3138">
        <v>32400</v>
      </c>
      <c r="F3138">
        <v>6</v>
      </c>
      <c r="G3138">
        <v>100001</v>
      </c>
      <c r="H3138">
        <v>54</v>
      </c>
      <c r="I3138" t="str">
        <f>_xlfn.XLOOKUP(ohrm_timesheet_item[[#This Row],[employee_id]],hs_hr_employee[emp_number],hs_hr_employee[Employee Name],"NF",0,1)</f>
        <v>Dinesh Agrawal</v>
      </c>
      <c r="J3138" t="str">
        <f>_xlfn.XLOOKUP(ohrm_timesheet_item[[#This Row],[project_id]],ohrm_project[project_id],ohrm_project[name],"NF",0,1)</f>
        <v>C210701-P2 [AMERICANA-Phase2]</v>
      </c>
      <c r="K3138" t="str">
        <f>_xlfn.XLOOKUP(ohrm_timesheet_item[[#This Row],[activity_id]],ohrm_project_activity[activity_id],ohrm_project_activity[name],"NF",0,1)</f>
        <v>Development</v>
      </c>
      <c r="L3138" s="5">
        <f>ohrm_timesheet_item[[#This Row],[duration]]/60/60</f>
        <v>9</v>
      </c>
    </row>
    <row r="3139" spans="1:12" x14ac:dyDescent="0.3">
      <c r="A3139">
        <v>570</v>
      </c>
      <c r="C3139">
        <v>3191</v>
      </c>
      <c r="D3139" s="1">
        <v>45177</v>
      </c>
      <c r="E3139">
        <v>32400</v>
      </c>
      <c r="F3139">
        <v>6</v>
      </c>
      <c r="G3139">
        <v>100001</v>
      </c>
      <c r="H3139">
        <v>54</v>
      </c>
      <c r="I3139" t="str">
        <f>_xlfn.XLOOKUP(ohrm_timesheet_item[[#This Row],[employee_id]],hs_hr_employee[emp_number],hs_hr_employee[Employee Name],"NF",0,1)</f>
        <v>Dinesh Agrawal</v>
      </c>
      <c r="J3139" t="str">
        <f>_xlfn.XLOOKUP(ohrm_timesheet_item[[#This Row],[project_id]],ohrm_project[project_id],ohrm_project[name],"NF",0,1)</f>
        <v>C210701-P2 [AMERICANA-Phase2]</v>
      </c>
      <c r="K3139" t="str">
        <f>_xlfn.XLOOKUP(ohrm_timesheet_item[[#This Row],[activity_id]],ohrm_project_activity[activity_id],ohrm_project_activity[name],"NF",0,1)</f>
        <v>Development</v>
      </c>
      <c r="L3139" s="5">
        <f>ohrm_timesheet_item[[#This Row],[duration]]/60/60</f>
        <v>9</v>
      </c>
    </row>
    <row r="3140" spans="1:12" x14ac:dyDescent="0.3">
      <c r="A3140">
        <v>601</v>
      </c>
      <c r="C3140">
        <v>3192</v>
      </c>
      <c r="D3140" s="1">
        <v>45183</v>
      </c>
      <c r="E3140">
        <v>32400</v>
      </c>
      <c r="F3140">
        <v>6</v>
      </c>
      <c r="G3140">
        <v>100001</v>
      </c>
      <c r="H3140">
        <v>54</v>
      </c>
      <c r="I3140" t="str">
        <f>_xlfn.XLOOKUP(ohrm_timesheet_item[[#This Row],[employee_id]],hs_hr_employee[emp_number],hs_hr_employee[Employee Name],"NF",0,1)</f>
        <v>Dinesh Agrawal</v>
      </c>
      <c r="J3140" t="str">
        <f>_xlfn.XLOOKUP(ohrm_timesheet_item[[#This Row],[project_id]],ohrm_project[project_id],ohrm_project[name],"NF",0,1)</f>
        <v>C210701-P2 [AMERICANA-Phase2]</v>
      </c>
      <c r="K3140" t="str">
        <f>_xlfn.XLOOKUP(ohrm_timesheet_item[[#This Row],[activity_id]],ohrm_project_activity[activity_id],ohrm_project_activity[name],"NF",0,1)</f>
        <v>Development</v>
      </c>
      <c r="L3140" s="5">
        <f>ohrm_timesheet_item[[#This Row],[duration]]/60/60</f>
        <v>9</v>
      </c>
    </row>
    <row r="3141" spans="1:12" x14ac:dyDescent="0.3">
      <c r="A3141">
        <v>601</v>
      </c>
      <c r="C3141">
        <v>3193</v>
      </c>
      <c r="D3141" s="1">
        <v>45184</v>
      </c>
      <c r="E3141">
        <v>32400</v>
      </c>
      <c r="F3141">
        <v>6</v>
      </c>
      <c r="G3141">
        <v>100001</v>
      </c>
      <c r="H3141">
        <v>54</v>
      </c>
      <c r="I3141" t="str">
        <f>_xlfn.XLOOKUP(ohrm_timesheet_item[[#This Row],[employee_id]],hs_hr_employee[emp_number],hs_hr_employee[Employee Name],"NF",0,1)</f>
        <v>Dinesh Agrawal</v>
      </c>
      <c r="J3141" t="str">
        <f>_xlfn.XLOOKUP(ohrm_timesheet_item[[#This Row],[project_id]],ohrm_project[project_id],ohrm_project[name],"NF",0,1)</f>
        <v>C210701-P2 [AMERICANA-Phase2]</v>
      </c>
      <c r="K3141" t="str">
        <f>_xlfn.XLOOKUP(ohrm_timesheet_item[[#This Row],[activity_id]],ohrm_project_activity[activity_id],ohrm_project_activity[name],"NF",0,1)</f>
        <v>Development</v>
      </c>
      <c r="L3141" s="5">
        <f>ohrm_timesheet_item[[#This Row],[duration]]/60/60</f>
        <v>9</v>
      </c>
    </row>
    <row r="3142" spans="1:12" x14ac:dyDescent="0.3">
      <c r="A3142">
        <v>601</v>
      </c>
      <c r="C3142">
        <v>3194</v>
      </c>
      <c r="D3142" s="1">
        <v>45180</v>
      </c>
      <c r="E3142">
        <v>0</v>
      </c>
      <c r="F3142">
        <v>6</v>
      </c>
      <c r="G3142">
        <v>100001</v>
      </c>
      <c r="H3142">
        <v>54</v>
      </c>
      <c r="I3142" t="str">
        <f>_xlfn.XLOOKUP(ohrm_timesheet_item[[#This Row],[employee_id]],hs_hr_employee[emp_number],hs_hr_employee[Employee Name],"NF",0,1)</f>
        <v>Dinesh Agrawal</v>
      </c>
      <c r="J3142" t="str">
        <f>_xlfn.XLOOKUP(ohrm_timesheet_item[[#This Row],[project_id]],ohrm_project[project_id],ohrm_project[name],"NF",0,1)</f>
        <v>C210701-P2 [AMERICANA-Phase2]</v>
      </c>
      <c r="K3142" t="str">
        <f>_xlfn.XLOOKUP(ohrm_timesheet_item[[#This Row],[activity_id]],ohrm_project_activity[activity_id],ohrm_project_activity[name],"NF",0,1)</f>
        <v>Development</v>
      </c>
      <c r="L3142" s="5">
        <f>ohrm_timesheet_item[[#This Row],[duration]]/60/60</f>
        <v>0</v>
      </c>
    </row>
    <row r="3143" spans="1:12" x14ac:dyDescent="0.3">
      <c r="A3143">
        <v>601</v>
      </c>
      <c r="C3143">
        <v>3195</v>
      </c>
      <c r="D3143" s="1">
        <v>45181</v>
      </c>
      <c r="E3143">
        <v>0</v>
      </c>
      <c r="F3143">
        <v>6</v>
      </c>
      <c r="G3143">
        <v>100001</v>
      </c>
      <c r="H3143">
        <v>54</v>
      </c>
      <c r="I3143" t="str">
        <f>_xlfn.XLOOKUP(ohrm_timesheet_item[[#This Row],[employee_id]],hs_hr_employee[emp_number],hs_hr_employee[Employee Name],"NF",0,1)</f>
        <v>Dinesh Agrawal</v>
      </c>
      <c r="J3143" t="str">
        <f>_xlfn.XLOOKUP(ohrm_timesheet_item[[#This Row],[project_id]],ohrm_project[project_id],ohrm_project[name],"NF",0,1)</f>
        <v>C210701-P2 [AMERICANA-Phase2]</v>
      </c>
      <c r="K3143" t="str">
        <f>_xlfn.XLOOKUP(ohrm_timesheet_item[[#This Row],[activity_id]],ohrm_project_activity[activity_id],ohrm_project_activity[name],"NF",0,1)</f>
        <v>Development</v>
      </c>
      <c r="L3143" s="5">
        <f>ohrm_timesheet_item[[#This Row],[duration]]/60/60</f>
        <v>0</v>
      </c>
    </row>
    <row r="3144" spans="1:12" x14ac:dyDescent="0.3">
      <c r="A3144">
        <v>601</v>
      </c>
      <c r="C3144">
        <v>3196</v>
      </c>
      <c r="D3144" s="1">
        <v>45182</v>
      </c>
      <c r="E3144">
        <v>0</v>
      </c>
      <c r="F3144">
        <v>6</v>
      </c>
      <c r="G3144">
        <v>100001</v>
      </c>
      <c r="H3144">
        <v>54</v>
      </c>
      <c r="I3144" t="str">
        <f>_xlfn.XLOOKUP(ohrm_timesheet_item[[#This Row],[employee_id]],hs_hr_employee[emp_number],hs_hr_employee[Employee Name],"NF",0,1)</f>
        <v>Dinesh Agrawal</v>
      </c>
      <c r="J3144" t="str">
        <f>_xlfn.XLOOKUP(ohrm_timesheet_item[[#This Row],[project_id]],ohrm_project[project_id],ohrm_project[name],"NF",0,1)</f>
        <v>C210701-P2 [AMERICANA-Phase2]</v>
      </c>
      <c r="K3144" t="str">
        <f>_xlfn.XLOOKUP(ohrm_timesheet_item[[#This Row],[activity_id]],ohrm_project_activity[activity_id],ohrm_project_activity[name],"NF",0,1)</f>
        <v>Development</v>
      </c>
      <c r="L3144" s="5">
        <f>ohrm_timesheet_item[[#This Row],[duration]]/60/60</f>
        <v>0</v>
      </c>
    </row>
    <row r="3145" spans="1:12" x14ac:dyDescent="0.3">
      <c r="A3145">
        <v>602</v>
      </c>
      <c r="C3145">
        <v>3197</v>
      </c>
      <c r="D3145" s="1">
        <v>45187</v>
      </c>
      <c r="E3145">
        <v>32400</v>
      </c>
      <c r="F3145">
        <v>6</v>
      </c>
      <c r="G3145">
        <v>100001</v>
      </c>
      <c r="H3145">
        <v>54</v>
      </c>
      <c r="I3145" t="str">
        <f>_xlfn.XLOOKUP(ohrm_timesheet_item[[#This Row],[employee_id]],hs_hr_employee[emp_number],hs_hr_employee[Employee Name],"NF",0,1)</f>
        <v>Dinesh Agrawal</v>
      </c>
      <c r="J3145" t="str">
        <f>_xlfn.XLOOKUP(ohrm_timesheet_item[[#This Row],[project_id]],ohrm_project[project_id],ohrm_project[name],"NF",0,1)</f>
        <v>C210701-P2 [AMERICANA-Phase2]</v>
      </c>
      <c r="K3145" t="str">
        <f>_xlfn.XLOOKUP(ohrm_timesheet_item[[#This Row],[activity_id]],ohrm_project_activity[activity_id],ohrm_project_activity[name],"NF",0,1)</f>
        <v>Development</v>
      </c>
      <c r="L3145" s="5">
        <f>ohrm_timesheet_item[[#This Row],[duration]]/60/60</f>
        <v>9</v>
      </c>
    </row>
    <row r="3146" spans="1:12" x14ac:dyDescent="0.3">
      <c r="A3146">
        <v>602</v>
      </c>
      <c r="C3146">
        <v>3198</v>
      </c>
      <c r="D3146" s="1">
        <v>45188</v>
      </c>
      <c r="E3146">
        <v>32400</v>
      </c>
      <c r="F3146">
        <v>6</v>
      </c>
      <c r="G3146">
        <v>100001</v>
      </c>
      <c r="H3146">
        <v>54</v>
      </c>
      <c r="I3146" t="str">
        <f>_xlfn.XLOOKUP(ohrm_timesheet_item[[#This Row],[employee_id]],hs_hr_employee[emp_number],hs_hr_employee[Employee Name],"NF",0,1)</f>
        <v>Dinesh Agrawal</v>
      </c>
      <c r="J3146" t="str">
        <f>_xlfn.XLOOKUP(ohrm_timesheet_item[[#This Row],[project_id]],ohrm_project[project_id],ohrm_project[name],"NF",0,1)</f>
        <v>C210701-P2 [AMERICANA-Phase2]</v>
      </c>
      <c r="K3146" t="str">
        <f>_xlfn.XLOOKUP(ohrm_timesheet_item[[#This Row],[activity_id]],ohrm_project_activity[activity_id],ohrm_project_activity[name],"NF",0,1)</f>
        <v>Development</v>
      </c>
      <c r="L3146" s="5">
        <f>ohrm_timesheet_item[[#This Row],[duration]]/60/60</f>
        <v>9</v>
      </c>
    </row>
    <row r="3147" spans="1:12" x14ac:dyDescent="0.3">
      <c r="A3147">
        <v>602</v>
      </c>
      <c r="C3147">
        <v>3199</v>
      </c>
      <c r="D3147" s="1">
        <v>45189</v>
      </c>
      <c r="E3147">
        <v>32400</v>
      </c>
      <c r="F3147">
        <v>6</v>
      </c>
      <c r="G3147">
        <v>100001</v>
      </c>
      <c r="H3147">
        <v>54</v>
      </c>
      <c r="I3147" t="str">
        <f>_xlfn.XLOOKUP(ohrm_timesheet_item[[#This Row],[employee_id]],hs_hr_employee[emp_number],hs_hr_employee[Employee Name],"NF",0,1)</f>
        <v>Dinesh Agrawal</v>
      </c>
      <c r="J3147" t="str">
        <f>_xlfn.XLOOKUP(ohrm_timesheet_item[[#This Row],[project_id]],ohrm_project[project_id],ohrm_project[name],"NF",0,1)</f>
        <v>C210701-P2 [AMERICANA-Phase2]</v>
      </c>
      <c r="K3147" t="str">
        <f>_xlfn.XLOOKUP(ohrm_timesheet_item[[#This Row],[activity_id]],ohrm_project_activity[activity_id],ohrm_project_activity[name],"NF",0,1)</f>
        <v>Development</v>
      </c>
      <c r="L3147" s="5">
        <f>ohrm_timesheet_item[[#This Row],[duration]]/60/60</f>
        <v>9</v>
      </c>
    </row>
    <row r="3148" spans="1:12" x14ac:dyDescent="0.3">
      <c r="A3148">
        <v>602</v>
      </c>
      <c r="C3148">
        <v>3200</v>
      </c>
      <c r="D3148" s="1">
        <v>45190</v>
      </c>
      <c r="E3148">
        <v>32400</v>
      </c>
      <c r="F3148">
        <v>6</v>
      </c>
      <c r="G3148">
        <v>100001</v>
      </c>
      <c r="H3148">
        <v>54</v>
      </c>
      <c r="I3148" t="str">
        <f>_xlfn.XLOOKUP(ohrm_timesheet_item[[#This Row],[employee_id]],hs_hr_employee[emp_number],hs_hr_employee[Employee Name],"NF",0,1)</f>
        <v>Dinesh Agrawal</v>
      </c>
      <c r="J3148" t="str">
        <f>_xlfn.XLOOKUP(ohrm_timesheet_item[[#This Row],[project_id]],ohrm_project[project_id],ohrm_project[name],"NF",0,1)</f>
        <v>C210701-P2 [AMERICANA-Phase2]</v>
      </c>
      <c r="K3148" t="str">
        <f>_xlfn.XLOOKUP(ohrm_timesheet_item[[#This Row],[activity_id]],ohrm_project_activity[activity_id],ohrm_project_activity[name],"NF",0,1)</f>
        <v>Development</v>
      </c>
      <c r="L3148" s="5">
        <f>ohrm_timesheet_item[[#This Row],[duration]]/60/60</f>
        <v>9</v>
      </c>
    </row>
    <row r="3149" spans="1:12" x14ac:dyDescent="0.3">
      <c r="A3149">
        <v>602</v>
      </c>
      <c r="C3149">
        <v>3201</v>
      </c>
      <c r="D3149" s="1">
        <v>45191</v>
      </c>
      <c r="E3149">
        <v>32400</v>
      </c>
      <c r="F3149">
        <v>6</v>
      </c>
      <c r="G3149">
        <v>100001</v>
      </c>
      <c r="H3149">
        <v>54</v>
      </c>
      <c r="I3149" t="str">
        <f>_xlfn.XLOOKUP(ohrm_timesheet_item[[#This Row],[employee_id]],hs_hr_employee[emp_number],hs_hr_employee[Employee Name],"NF",0,1)</f>
        <v>Dinesh Agrawal</v>
      </c>
      <c r="J3149" t="str">
        <f>_xlfn.XLOOKUP(ohrm_timesheet_item[[#This Row],[project_id]],ohrm_project[project_id],ohrm_project[name],"NF",0,1)</f>
        <v>C210701-P2 [AMERICANA-Phase2]</v>
      </c>
      <c r="K3149" t="str">
        <f>_xlfn.XLOOKUP(ohrm_timesheet_item[[#This Row],[activity_id]],ohrm_project_activity[activity_id],ohrm_project_activity[name],"NF",0,1)</f>
        <v>Development</v>
      </c>
      <c r="L3149" s="5">
        <f>ohrm_timesheet_item[[#This Row],[duration]]/60/60</f>
        <v>9</v>
      </c>
    </row>
    <row r="3150" spans="1:12" x14ac:dyDescent="0.3">
      <c r="A3150">
        <v>585</v>
      </c>
      <c r="C3150">
        <v>3202</v>
      </c>
      <c r="D3150" s="1">
        <v>45194</v>
      </c>
      <c r="E3150">
        <v>0</v>
      </c>
      <c r="F3150">
        <v>6</v>
      </c>
      <c r="G3150">
        <v>100001</v>
      </c>
      <c r="H3150">
        <v>54</v>
      </c>
      <c r="I3150" t="str">
        <f>_xlfn.XLOOKUP(ohrm_timesheet_item[[#This Row],[employee_id]],hs_hr_employee[emp_number],hs_hr_employee[Employee Name],"NF",0,1)</f>
        <v>Dinesh Agrawal</v>
      </c>
      <c r="J3150" t="str">
        <f>_xlfn.XLOOKUP(ohrm_timesheet_item[[#This Row],[project_id]],ohrm_project[project_id],ohrm_project[name],"NF",0,1)</f>
        <v>C210701-P2 [AMERICANA-Phase2]</v>
      </c>
      <c r="K3150" t="str">
        <f>_xlfn.XLOOKUP(ohrm_timesheet_item[[#This Row],[activity_id]],ohrm_project_activity[activity_id],ohrm_project_activity[name],"NF",0,1)</f>
        <v>Development</v>
      </c>
      <c r="L3150" s="5">
        <f>ohrm_timesheet_item[[#This Row],[duration]]/60/60</f>
        <v>0</v>
      </c>
    </row>
    <row r="3151" spans="1:12" x14ac:dyDescent="0.3">
      <c r="A3151">
        <v>585</v>
      </c>
      <c r="C3151">
        <v>3203</v>
      </c>
      <c r="D3151" s="1">
        <v>45195</v>
      </c>
      <c r="E3151">
        <v>32400</v>
      </c>
      <c r="F3151">
        <v>6</v>
      </c>
      <c r="G3151">
        <v>100001</v>
      </c>
      <c r="H3151">
        <v>54</v>
      </c>
      <c r="I3151" t="str">
        <f>_xlfn.XLOOKUP(ohrm_timesheet_item[[#This Row],[employee_id]],hs_hr_employee[emp_number],hs_hr_employee[Employee Name],"NF",0,1)</f>
        <v>Dinesh Agrawal</v>
      </c>
      <c r="J3151" t="str">
        <f>_xlfn.XLOOKUP(ohrm_timesheet_item[[#This Row],[project_id]],ohrm_project[project_id],ohrm_project[name],"NF",0,1)</f>
        <v>C210701-P2 [AMERICANA-Phase2]</v>
      </c>
      <c r="K3151" t="str">
        <f>_xlfn.XLOOKUP(ohrm_timesheet_item[[#This Row],[activity_id]],ohrm_project_activity[activity_id],ohrm_project_activity[name],"NF",0,1)</f>
        <v>Development</v>
      </c>
      <c r="L3151" s="5">
        <f>ohrm_timesheet_item[[#This Row],[duration]]/60/60</f>
        <v>9</v>
      </c>
    </row>
    <row r="3152" spans="1:12" x14ac:dyDescent="0.3">
      <c r="A3152">
        <v>585</v>
      </c>
      <c r="C3152">
        <v>3204</v>
      </c>
      <c r="D3152" s="1">
        <v>45196</v>
      </c>
      <c r="E3152">
        <v>32400</v>
      </c>
      <c r="F3152">
        <v>6</v>
      </c>
      <c r="G3152">
        <v>100001</v>
      </c>
      <c r="H3152">
        <v>54</v>
      </c>
      <c r="I3152" t="str">
        <f>_xlfn.XLOOKUP(ohrm_timesheet_item[[#This Row],[employee_id]],hs_hr_employee[emp_number],hs_hr_employee[Employee Name],"NF",0,1)</f>
        <v>Dinesh Agrawal</v>
      </c>
      <c r="J3152" t="str">
        <f>_xlfn.XLOOKUP(ohrm_timesheet_item[[#This Row],[project_id]],ohrm_project[project_id],ohrm_project[name],"NF",0,1)</f>
        <v>C210701-P2 [AMERICANA-Phase2]</v>
      </c>
      <c r="K3152" t="str">
        <f>_xlfn.XLOOKUP(ohrm_timesheet_item[[#This Row],[activity_id]],ohrm_project_activity[activity_id],ohrm_project_activity[name],"NF",0,1)</f>
        <v>Development</v>
      </c>
      <c r="L3152" s="5">
        <f>ohrm_timesheet_item[[#This Row],[duration]]/60/60</f>
        <v>9</v>
      </c>
    </row>
    <row r="3153" spans="1:12" x14ac:dyDescent="0.3">
      <c r="A3153">
        <v>585</v>
      </c>
      <c r="C3153">
        <v>3205</v>
      </c>
      <c r="D3153" s="1">
        <v>45197</v>
      </c>
      <c r="E3153">
        <v>32400</v>
      </c>
      <c r="F3153">
        <v>6</v>
      </c>
      <c r="G3153">
        <v>100001</v>
      </c>
      <c r="H3153">
        <v>54</v>
      </c>
      <c r="I3153" t="str">
        <f>_xlfn.XLOOKUP(ohrm_timesheet_item[[#This Row],[employee_id]],hs_hr_employee[emp_number],hs_hr_employee[Employee Name],"NF",0,1)</f>
        <v>Dinesh Agrawal</v>
      </c>
      <c r="J3153" t="str">
        <f>_xlfn.XLOOKUP(ohrm_timesheet_item[[#This Row],[project_id]],ohrm_project[project_id],ohrm_project[name],"NF",0,1)</f>
        <v>C210701-P2 [AMERICANA-Phase2]</v>
      </c>
      <c r="K3153" t="str">
        <f>_xlfn.XLOOKUP(ohrm_timesheet_item[[#This Row],[activity_id]],ohrm_project_activity[activity_id],ohrm_project_activity[name],"NF",0,1)</f>
        <v>Development</v>
      </c>
      <c r="L3153" s="5">
        <f>ohrm_timesheet_item[[#This Row],[duration]]/60/60</f>
        <v>9</v>
      </c>
    </row>
    <row r="3154" spans="1:12" x14ac:dyDescent="0.3">
      <c r="A3154">
        <v>585</v>
      </c>
      <c r="C3154">
        <v>3206</v>
      </c>
      <c r="D3154" s="1">
        <v>45198</v>
      </c>
      <c r="E3154">
        <v>32400</v>
      </c>
      <c r="F3154">
        <v>6</v>
      </c>
      <c r="G3154">
        <v>100001</v>
      </c>
      <c r="H3154">
        <v>54</v>
      </c>
      <c r="I3154" t="str">
        <f>_xlfn.XLOOKUP(ohrm_timesheet_item[[#This Row],[employee_id]],hs_hr_employee[emp_number],hs_hr_employee[Employee Name],"NF",0,1)</f>
        <v>Dinesh Agrawal</v>
      </c>
      <c r="J3154" t="str">
        <f>_xlfn.XLOOKUP(ohrm_timesheet_item[[#This Row],[project_id]],ohrm_project[project_id],ohrm_project[name],"NF",0,1)</f>
        <v>C210701-P2 [AMERICANA-Phase2]</v>
      </c>
      <c r="K3154" t="str">
        <f>_xlfn.XLOOKUP(ohrm_timesheet_item[[#This Row],[activity_id]],ohrm_project_activity[activity_id],ohrm_project_activity[name],"NF",0,1)</f>
        <v>Development</v>
      </c>
      <c r="L3154" s="5">
        <f>ohrm_timesheet_item[[#This Row],[duration]]/60/60</f>
        <v>9</v>
      </c>
    </row>
    <row r="3155" spans="1:12" x14ac:dyDescent="0.3">
      <c r="A3155">
        <v>598</v>
      </c>
      <c r="B3155" t="s">
        <v>1051</v>
      </c>
      <c r="C3155">
        <v>3207</v>
      </c>
      <c r="D3155" s="1">
        <v>45201</v>
      </c>
      <c r="E3155">
        <v>0</v>
      </c>
      <c r="F3155">
        <v>2</v>
      </c>
      <c r="G3155">
        <v>100005</v>
      </c>
      <c r="H3155">
        <v>8</v>
      </c>
      <c r="I3155" t="str">
        <f>_xlfn.XLOOKUP(ohrm_timesheet_item[[#This Row],[employee_id]],hs_hr_employee[emp_number],hs_hr_employee[Employee Name],"NF",0,1)</f>
        <v>x_Ritesh Narayan Singh</v>
      </c>
      <c r="J3155" t="str">
        <f>_xlfn.XLOOKUP(ohrm_timesheet_item[[#This Row],[project_id]],ohrm_project[project_id],ohrm_project[name],"NF",0,1)</f>
        <v>Z210101-TEQMANTRA-ORG</v>
      </c>
      <c r="K3155" t="str">
        <f>_xlfn.XLOOKUP(ohrm_timesheet_item[[#This Row],[activity_id]],ohrm_project_activity[activity_id],ohrm_project_activity[name],"NF",0,1)</f>
        <v>Customer Engagement</v>
      </c>
      <c r="L3155" s="5">
        <f>ohrm_timesheet_item[[#This Row],[duration]]/60/60</f>
        <v>0</v>
      </c>
    </row>
    <row r="3156" spans="1:12" x14ac:dyDescent="0.3">
      <c r="A3156">
        <v>598</v>
      </c>
      <c r="B3156" t="s">
        <v>1052</v>
      </c>
      <c r="C3156">
        <v>3208</v>
      </c>
      <c r="D3156" s="1">
        <v>45202</v>
      </c>
      <c r="E3156">
        <v>3600</v>
      </c>
      <c r="F3156">
        <v>2</v>
      </c>
      <c r="G3156">
        <v>100005</v>
      </c>
      <c r="H3156">
        <v>8</v>
      </c>
      <c r="I3156" t="str">
        <f>_xlfn.XLOOKUP(ohrm_timesheet_item[[#This Row],[employee_id]],hs_hr_employee[emp_number],hs_hr_employee[Employee Name],"NF",0,1)</f>
        <v>x_Ritesh Narayan Singh</v>
      </c>
      <c r="J3156" t="str">
        <f>_xlfn.XLOOKUP(ohrm_timesheet_item[[#This Row],[project_id]],ohrm_project[project_id],ohrm_project[name],"NF",0,1)</f>
        <v>Z210101-TEQMANTRA-ORG</v>
      </c>
      <c r="K3156" t="str">
        <f>_xlfn.XLOOKUP(ohrm_timesheet_item[[#This Row],[activity_id]],ohrm_project_activity[activity_id],ohrm_project_activity[name],"NF",0,1)</f>
        <v>Customer Engagement</v>
      </c>
      <c r="L3156" s="5">
        <f>ohrm_timesheet_item[[#This Row],[duration]]/60/60</f>
        <v>1</v>
      </c>
    </row>
    <row r="3157" spans="1:12" x14ac:dyDescent="0.3">
      <c r="A3157">
        <v>598</v>
      </c>
      <c r="C3157">
        <v>3209</v>
      </c>
      <c r="D3157" s="1">
        <v>45201</v>
      </c>
      <c r="E3157">
        <v>0</v>
      </c>
      <c r="F3157">
        <v>2</v>
      </c>
      <c r="G3157">
        <v>100005</v>
      </c>
      <c r="H3157">
        <v>7</v>
      </c>
      <c r="I3157" t="str">
        <f>_xlfn.XLOOKUP(ohrm_timesheet_item[[#This Row],[employee_id]],hs_hr_employee[emp_number],hs_hr_employee[Employee Name],"NF",0,1)</f>
        <v>x_Ritesh Narayan Singh</v>
      </c>
      <c r="J3157" t="str">
        <f>_xlfn.XLOOKUP(ohrm_timesheet_item[[#This Row],[project_id]],ohrm_project[project_id],ohrm_project[name],"NF",0,1)</f>
        <v>Z210101-TEQMANTRA-ORG</v>
      </c>
      <c r="K3157" t="str">
        <f>_xlfn.XLOOKUP(ohrm_timesheet_item[[#This Row],[activity_id]],ohrm_project_activity[activity_id],ohrm_project_activity[name],"NF",0,1)</f>
        <v>Internal Meeting</v>
      </c>
      <c r="L3157" s="5">
        <f>ohrm_timesheet_item[[#This Row],[duration]]/60/60</f>
        <v>0</v>
      </c>
    </row>
    <row r="3158" spans="1:12" x14ac:dyDescent="0.3">
      <c r="A3158">
        <v>598</v>
      </c>
      <c r="C3158">
        <v>3210</v>
      </c>
      <c r="D3158" s="1">
        <v>45202</v>
      </c>
      <c r="E3158">
        <v>14400</v>
      </c>
      <c r="F3158">
        <v>2</v>
      </c>
      <c r="G3158">
        <v>100005</v>
      </c>
      <c r="H3158">
        <v>7</v>
      </c>
      <c r="I3158" t="str">
        <f>_xlfn.XLOOKUP(ohrm_timesheet_item[[#This Row],[employee_id]],hs_hr_employee[emp_number],hs_hr_employee[Employee Name],"NF",0,1)</f>
        <v>x_Ritesh Narayan Singh</v>
      </c>
      <c r="J3158" t="str">
        <f>_xlfn.XLOOKUP(ohrm_timesheet_item[[#This Row],[project_id]],ohrm_project[project_id],ohrm_project[name],"NF",0,1)</f>
        <v>Z210101-TEQMANTRA-ORG</v>
      </c>
      <c r="K3158" t="str">
        <f>_xlfn.XLOOKUP(ohrm_timesheet_item[[#This Row],[activity_id]],ohrm_project_activity[activity_id],ohrm_project_activity[name],"NF",0,1)</f>
        <v>Internal Meeting</v>
      </c>
      <c r="L3158" s="5">
        <f>ohrm_timesheet_item[[#This Row],[duration]]/60/60</f>
        <v>4</v>
      </c>
    </row>
    <row r="3159" spans="1:12" x14ac:dyDescent="0.3">
      <c r="A3159">
        <v>598</v>
      </c>
      <c r="C3159">
        <v>3211</v>
      </c>
      <c r="D3159" s="1">
        <v>45201</v>
      </c>
      <c r="E3159">
        <v>0</v>
      </c>
      <c r="F3159">
        <v>2</v>
      </c>
      <c r="G3159">
        <v>100005</v>
      </c>
      <c r="H3159">
        <v>11</v>
      </c>
      <c r="I3159" t="str">
        <f>_xlfn.XLOOKUP(ohrm_timesheet_item[[#This Row],[employee_id]],hs_hr_employee[emp_number],hs_hr_employee[Employee Name],"NF",0,1)</f>
        <v>x_Ritesh Narayan Singh</v>
      </c>
      <c r="J3159" t="str">
        <f>_xlfn.XLOOKUP(ohrm_timesheet_item[[#This Row],[project_id]],ohrm_project[project_id],ohrm_project[name],"NF",0,1)</f>
        <v>Z210101-TEQMANTRA-ORG</v>
      </c>
      <c r="K3159" t="str">
        <f>_xlfn.XLOOKUP(ohrm_timesheet_item[[#This Row],[activity_id]],ohrm_project_activity[activity_id],ohrm_project_activity[name],"NF",0,1)</f>
        <v>Training</v>
      </c>
      <c r="L3159" s="5">
        <f>ohrm_timesheet_item[[#This Row],[duration]]/60/60</f>
        <v>0</v>
      </c>
    </row>
    <row r="3160" spans="1:12" x14ac:dyDescent="0.3">
      <c r="A3160">
        <v>598</v>
      </c>
      <c r="C3160">
        <v>3212</v>
      </c>
      <c r="D3160" s="1">
        <v>45202</v>
      </c>
      <c r="E3160">
        <v>7200</v>
      </c>
      <c r="F3160">
        <v>2</v>
      </c>
      <c r="G3160">
        <v>100005</v>
      </c>
      <c r="H3160">
        <v>11</v>
      </c>
      <c r="I3160" t="str">
        <f>_xlfn.XLOOKUP(ohrm_timesheet_item[[#This Row],[employee_id]],hs_hr_employee[emp_number],hs_hr_employee[Employee Name],"NF",0,1)</f>
        <v>x_Ritesh Narayan Singh</v>
      </c>
      <c r="J3160" t="str">
        <f>_xlfn.XLOOKUP(ohrm_timesheet_item[[#This Row],[project_id]],ohrm_project[project_id],ohrm_project[name],"NF",0,1)</f>
        <v>Z210101-TEQMANTRA-ORG</v>
      </c>
      <c r="K3160" t="str">
        <f>_xlfn.XLOOKUP(ohrm_timesheet_item[[#This Row],[activity_id]],ohrm_project_activity[activity_id],ohrm_project_activity[name],"NF",0,1)</f>
        <v>Training</v>
      </c>
      <c r="L3160" s="5">
        <f>ohrm_timesheet_item[[#This Row],[duration]]/60/60</f>
        <v>2</v>
      </c>
    </row>
    <row r="3161" spans="1:12" x14ac:dyDescent="0.3">
      <c r="A3161">
        <v>598</v>
      </c>
      <c r="C3161">
        <v>3213</v>
      </c>
      <c r="D3161" s="1">
        <v>45201</v>
      </c>
      <c r="E3161">
        <v>0</v>
      </c>
      <c r="F3161">
        <v>2</v>
      </c>
      <c r="G3161">
        <v>100005</v>
      </c>
      <c r="H3161">
        <v>13</v>
      </c>
      <c r="I3161" t="str">
        <f>_xlfn.XLOOKUP(ohrm_timesheet_item[[#This Row],[employee_id]],hs_hr_employee[emp_number],hs_hr_employee[Employee Name],"NF",0,1)</f>
        <v>x_Ritesh Narayan Singh</v>
      </c>
      <c r="J3161" t="str">
        <f>_xlfn.XLOOKUP(ohrm_timesheet_item[[#This Row],[project_id]],ohrm_project[project_id],ohrm_project[name],"NF",0,1)</f>
        <v>Z210101-TEQMANTRA-ORG</v>
      </c>
      <c r="K3161" t="str">
        <f>_xlfn.XLOOKUP(ohrm_timesheet_item[[#This Row],[activity_id]],ohrm_project_activity[activity_id],ohrm_project_activity[name],"NF",0,1)</f>
        <v>Coaching/Mentoring</v>
      </c>
      <c r="L3161" s="5">
        <f>ohrm_timesheet_item[[#This Row],[duration]]/60/60</f>
        <v>0</v>
      </c>
    </row>
    <row r="3162" spans="1:12" x14ac:dyDescent="0.3">
      <c r="A3162">
        <v>598</v>
      </c>
      <c r="C3162">
        <v>3214</v>
      </c>
      <c r="D3162" s="1">
        <v>45202</v>
      </c>
      <c r="E3162">
        <v>3600</v>
      </c>
      <c r="F3162">
        <v>2</v>
      </c>
      <c r="G3162">
        <v>100005</v>
      </c>
      <c r="H3162">
        <v>13</v>
      </c>
      <c r="I3162" t="str">
        <f>_xlfn.XLOOKUP(ohrm_timesheet_item[[#This Row],[employee_id]],hs_hr_employee[emp_number],hs_hr_employee[Employee Name],"NF",0,1)</f>
        <v>x_Ritesh Narayan Singh</v>
      </c>
      <c r="J3162" t="str">
        <f>_xlfn.XLOOKUP(ohrm_timesheet_item[[#This Row],[project_id]],ohrm_project[project_id],ohrm_project[name],"NF",0,1)</f>
        <v>Z210101-TEQMANTRA-ORG</v>
      </c>
      <c r="K3162" t="str">
        <f>_xlfn.XLOOKUP(ohrm_timesheet_item[[#This Row],[activity_id]],ohrm_project_activity[activity_id],ohrm_project_activity[name],"NF",0,1)</f>
        <v>Coaching/Mentoring</v>
      </c>
      <c r="L3162" s="5">
        <f>ohrm_timesheet_item[[#This Row],[duration]]/60/60</f>
        <v>1</v>
      </c>
    </row>
    <row r="3163" spans="1:12" x14ac:dyDescent="0.3">
      <c r="A3163">
        <v>598</v>
      </c>
      <c r="C3163">
        <v>3215</v>
      </c>
      <c r="D3163" s="1">
        <v>45201</v>
      </c>
      <c r="E3163">
        <v>0</v>
      </c>
      <c r="F3163">
        <v>2</v>
      </c>
      <c r="G3163">
        <v>100005</v>
      </c>
      <c r="H3163">
        <v>10</v>
      </c>
      <c r="I3163" t="str">
        <f>_xlfn.XLOOKUP(ohrm_timesheet_item[[#This Row],[employee_id]],hs_hr_employee[emp_number],hs_hr_employee[Employee Name],"NF",0,1)</f>
        <v>x_Ritesh Narayan Singh</v>
      </c>
      <c r="J3163" t="str">
        <f>_xlfn.XLOOKUP(ohrm_timesheet_item[[#This Row],[project_id]],ohrm_project[project_id],ohrm_project[name],"NF",0,1)</f>
        <v>Z210101-TEQMANTRA-ORG</v>
      </c>
      <c r="K3163" t="str">
        <f>_xlfn.XLOOKUP(ohrm_timesheet_item[[#This Row],[activity_id]],ohrm_project_activity[activity_id],ohrm_project_activity[name],"NF",0,1)</f>
        <v>Workshop</v>
      </c>
      <c r="L3163" s="5">
        <f>ohrm_timesheet_item[[#This Row],[duration]]/60/60</f>
        <v>0</v>
      </c>
    </row>
    <row r="3164" spans="1:12" x14ac:dyDescent="0.3">
      <c r="A3164">
        <v>598</v>
      </c>
      <c r="C3164">
        <v>3216</v>
      </c>
      <c r="D3164" s="1">
        <v>45202</v>
      </c>
      <c r="E3164">
        <v>3600</v>
      </c>
      <c r="F3164">
        <v>2</v>
      </c>
      <c r="G3164">
        <v>100005</v>
      </c>
      <c r="H3164">
        <v>10</v>
      </c>
      <c r="I3164" t="str">
        <f>_xlfn.XLOOKUP(ohrm_timesheet_item[[#This Row],[employee_id]],hs_hr_employee[emp_number],hs_hr_employee[Employee Name],"NF",0,1)</f>
        <v>x_Ritesh Narayan Singh</v>
      </c>
      <c r="J3164" t="str">
        <f>_xlfn.XLOOKUP(ohrm_timesheet_item[[#This Row],[project_id]],ohrm_project[project_id],ohrm_project[name],"NF",0,1)</f>
        <v>Z210101-TEQMANTRA-ORG</v>
      </c>
      <c r="K3164" t="str">
        <f>_xlfn.XLOOKUP(ohrm_timesheet_item[[#This Row],[activity_id]],ohrm_project_activity[activity_id],ohrm_project_activity[name],"NF",0,1)</f>
        <v>Workshop</v>
      </c>
      <c r="L3164" s="5">
        <f>ohrm_timesheet_item[[#This Row],[duration]]/60/60</f>
        <v>1</v>
      </c>
    </row>
    <row r="3165" spans="1:12" x14ac:dyDescent="0.3">
      <c r="A3165">
        <v>598</v>
      </c>
      <c r="B3165" t="s">
        <v>1052</v>
      </c>
      <c r="C3165">
        <v>3217</v>
      </c>
      <c r="D3165" s="1">
        <v>45203</v>
      </c>
      <c r="E3165">
        <v>3600</v>
      </c>
      <c r="F3165">
        <v>2</v>
      </c>
      <c r="G3165">
        <v>100005</v>
      </c>
      <c r="H3165">
        <v>8</v>
      </c>
      <c r="I3165" t="str">
        <f>_xlfn.XLOOKUP(ohrm_timesheet_item[[#This Row],[employee_id]],hs_hr_employee[emp_number],hs_hr_employee[Employee Name],"NF",0,1)</f>
        <v>x_Ritesh Narayan Singh</v>
      </c>
      <c r="J3165" t="str">
        <f>_xlfn.XLOOKUP(ohrm_timesheet_item[[#This Row],[project_id]],ohrm_project[project_id],ohrm_project[name],"NF",0,1)</f>
        <v>Z210101-TEQMANTRA-ORG</v>
      </c>
      <c r="K3165" t="str">
        <f>_xlfn.XLOOKUP(ohrm_timesheet_item[[#This Row],[activity_id]],ohrm_project_activity[activity_id],ohrm_project_activity[name],"NF",0,1)</f>
        <v>Customer Engagement</v>
      </c>
      <c r="L3165" s="5">
        <f>ohrm_timesheet_item[[#This Row],[duration]]/60/60</f>
        <v>1</v>
      </c>
    </row>
    <row r="3166" spans="1:12" x14ac:dyDescent="0.3">
      <c r="A3166">
        <v>598</v>
      </c>
      <c r="B3166" t="s">
        <v>1053</v>
      </c>
      <c r="C3166">
        <v>3218</v>
      </c>
      <c r="D3166" s="1">
        <v>45203</v>
      </c>
      <c r="E3166">
        <v>14400</v>
      </c>
      <c r="F3166">
        <v>2</v>
      </c>
      <c r="G3166">
        <v>100005</v>
      </c>
      <c r="H3166">
        <v>7</v>
      </c>
      <c r="I3166" t="str">
        <f>_xlfn.XLOOKUP(ohrm_timesheet_item[[#This Row],[employee_id]],hs_hr_employee[emp_number],hs_hr_employee[Employee Name],"NF",0,1)</f>
        <v>x_Ritesh Narayan Singh</v>
      </c>
      <c r="J3166" t="str">
        <f>_xlfn.XLOOKUP(ohrm_timesheet_item[[#This Row],[project_id]],ohrm_project[project_id],ohrm_project[name],"NF",0,1)</f>
        <v>Z210101-TEQMANTRA-ORG</v>
      </c>
      <c r="K3166" t="str">
        <f>_xlfn.XLOOKUP(ohrm_timesheet_item[[#This Row],[activity_id]],ohrm_project_activity[activity_id],ohrm_project_activity[name],"NF",0,1)</f>
        <v>Internal Meeting</v>
      </c>
      <c r="L3166" s="5">
        <f>ohrm_timesheet_item[[#This Row],[duration]]/60/60</f>
        <v>4</v>
      </c>
    </row>
    <row r="3167" spans="1:12" x14ac:dyDescent="0.3">
      <c r="A3167">
        <v>598</v>
      </c>
      <c r="B3167" t="s">
        <v>1054</v>
      </c>
      <c r="C3167">
        <v>3219</v>
      </c>
      <c r="D3167" s="1">
        <v>45204</v>
      </c>
      <c r="E3167">
        <v>21600</v>
      </c>
      <c r="F3167">
        <v>2</v>
      </c>
      <c r="G3167">
        <v>100005</v>
      </c>
      <c r="H3167">
        <v>10</v>
      </c>
      <c r="I3167" t="str">
        <f>_xlfn.XLOOKUP(ohrm_timesheet_item[[#This Row],[employee_id]],hs_hr_employee[emp_number],hs_hr_employee[Employee Name],"NF",0,1)</f>
        <v>x_Ritesh Narayan Singh</v>
      </c>
      <c r="J3167" t="str">
        <f>_xlfn.XLOOKUP(ohrm_timesheet_item[[#This Row],[project_id]],ohrm_project[project_id],ohrm_project[name],"NF",0,1)</f>
        <v>Z210101-TEQMANTRA-ORG</v>
      </c>
      <c r="K3167" t="str">
        <f>_xlfn.XLOOKUP(ohrm_timesheet_item[[#This Row],[activity_id]],ohrm_project_activity[activity_id],ohrm_project_activity[name],"NF",0,1)</f>
        <v>Workshop</v>
      </c>
      <c r="L3167" s="5">
        <f>ohrm_timesheet_item[[#This Row],[duration]]/60/60</f>
        <v>6</v>
      </c>
    </row>
    <row r="3168" spans="1:12" x14ac:dyDescent="0.3">
      <c r="A3168">
        <v>598</v>
      </c>
      <c r="C3168">
        <v>3220</v>
      </c>
      <c r="D3168" s="1">
        <v>45203</v>
      </c>
      <c r="E3168">
        <v>7200</v>
      </c>
      <c r="F3168">
        <v>2</v>
      </c>
      <c r="G3168">
        <v>100005</v>
      </c>
      <c r="H3168">
        <v>11</v>
      </c>
      <c r="I3168" t="str">
        <f>_xlfn.XLOOKUP(ohrm_timesheet_item[[#This Row],[employee_id]],hs_hr_employee[emp_number],hs_hr_employee[Employee Name],"NF",0,1)</f>
        <v>x_Ritesh Narayan Singh</v>
      </c>
      <c r="J3168" t="str">
        <f>_xlfn.XLOOKUP(ohrm_timesheet_item[[#This Row],[project_id]],ohrm_project[project_id],ohrm_project[name],"NF",0,1)</f>
        <v>Z210101-TEQMANTRA-ORG</v>
      </c>
      <c r="K3168" t="str">
        <f>_xlfn.XLOOKUP(ohrm_timesheet_item[[#This Row],[activity_id]],ohrm_project_activity[activity_id],ohrm_project_activity[name],"NF",0,1)</f>
        <v>Training</v>
      </c>
      <c r="L3168" s="5">
        <f>ohrm_timesheet_item[[#This Row],[duration]]/60/60</f>
        <v>2</v>
      </c>
    </row>
    <row r="3169" spans="1:12" x14ac:dyDescent="0.3">
      <c r="A3169">
        <v>598</v>
      </c>
      <c r="C3169">
        <v>3221</v>
      </c>
      <c r="D3169" s="1">
        <v>45204</v>
      </c>
      <c r="E3169">
        <v>10800</v>
      </c>
      <c r="F3169">
        <v>2</v>
      </c>
      <c r="G3169">
        <v>100005</v>
      </c>
      <c r="H3169">
        <v>11</v>
      </c>
      <c r="I3169" t="str">
        <f>_xlfn.XLOOKUP(ohrm_timesheet_item[[#This Row],[employee_id]],hs_hr_employee[emp_number],hs_hr_employee[Employee Name],"NF",0,1)</f>
        <v>x_Ritesh Narayan Singh</v>
      </c>
      <c r="J3169" t="str">
        <f>_xlfn.XLOOKUP(ohrm_timesheet_item[[#This Row],[project_id]],ohrm_project[project_id],ohrm_project[name],"NF",0,1)</f>
        <v>Z210101-TEQMANTRA-ORG</v>
      </c>
      <c r="K3169" t="str">
        <f>_xlfn.XLOOKUP(ohrm_timesheet_item[[#This Row],[activity_id]],ohrm_project_activity[activity_id],ohrm_project_activity[name],"NF",0,1)</f>
        <v>Training</v>
      </c>
      <c r="L3169" s="5">
        <f>ohrm_timesheet_item[[#This Row],[duration]]/60/60</f>
        <v>3</v>
      </c>
    </row>
    <row r="3170" spans="1:12" x14ac:dyDescent="0.3">
      <c r="A3170">
        <v>598</v>
      </c>
      <c r="C3170">
        <v>3222</v>
      </c>
      <c r="D3170" s="1">
        <v>45203</v>
      </c>
      <c r="E3170">
        <v>7200</v>
      </c>
      <c r="F3170">
        <v>2</v>
      </c>
      <c r="G3170">
        <v>100005</v>
      </c>
      <c r="H3170">
        <v>13</v>
      </c>
      <c r="I3170" t="str">
        <f>_xlfn.XLOOKUP(ohrm_timesheet_item[[#This Row],[employee_id]],hs_hr_employee[emp_number],hs_hr_employee[Employee Name],"NF",0,1)</f>
        <v>x_Ritesh Narayan Singh</v>
      </c>
      <c r="J3170" t="str">
        <f>_xlfn.XLOOKUP(ohrm_timesheet_item[[#This Row],[project_id]],ohrm_project[project_id],ohrm_project[name],"NF",0,1)</f>
        <v>Z210101-TEQMANTRA-ORG</v>
      </c>
      <c r="K3170" t="str">
        <f>_xlfn.XLOOKUP(ohrm_timesheet_item[[#This Row],[activity_id]],ohrm_project_activity[activity_id],ohrm_project_activity[name],"NF",0,1)</f>
        <v>Coaching/Mentoring</v>
      </c>
      <c r="L3170" s="5">
        <f>ohrm_timesheet_item[[#This Row],[duration]]/60/60</f>
        <v>2</v>
      </c>
    </row>
    <row r="3171" spans="1:12" x14ac:dyDescent="0.3">
      <c r="A3171">
        <v>599</v>
      </c>
      <c r="C3171">
        <v>3223</v>
      </c>
      <c r="D3171" s="1">
        <v>45201</v>
      </c>
      <c r="E3171">
        <v>32400</v>
      </c>
      <c r="F3171">
        <v>2</v>
      </c>
      <c r="G3171">
        <v>100004</v>
      </c>
      <c r="H3171">
        <v>11</v>
      </c>
      <c r="I3171" t="str">
        <f>_xlfn.XLOOKUP(ohrm_timesheet_item[[#This Row],[employee_id]],hs_hr_employee[emp_number],hs_hr_employee[Employee Name],"NF",0,1)</f>
        <v>Sourav Rathor</v>
      </c>
      <c r="J3171" t="str">
        <f>_xlfn.XLOOKUP(ohrm_timesheet_item[[#This Row],[project_id]],ohrm_project[project_id],ohrm_project[name],"NF",0,1)</f>
        <v>Z210101-TEQMANTRA-ORG</v>
      </c>
      <c r="K3171" t="str">
        <f>_xlfn.XLOOKUP(ohrm_timesheet_item[[#This Row],[activity_id]],ohrm_project_activity[activity_id],ohrm_project_activity[name],"NF",0,1)</f>
        <v>Training</v>
      </c>
      <c r="L3171" s="5">
        <f>ohrm_timesheet_item[[#This Row],[duration]]/60/60</f>
        <v>9</v>
      </c>
    </row>
    <row r="3172" spans="1:12" x14ac:dyDescent="0.3">
      <c r="A3172">
        <v>599</v>
      </c>
      <c r="C3172">
        <v>3224</v>
      </c>
      <c r="D3172" s="1">
        <v>45202</v>
      </c>
      <c r="E3172">
        <v>32400</v>
      </c>
      <c r="F3172">
        <v>2</v>
      </c>
      <c r="G3172">
        <v>100004</v>
      </c>
      <c r="H3172">
        <v>11</v>
      </c>
      <c r="I3172" t="str">
        <f>_xlfn.XLOOKUP(ohrm_timesheet_item[[#This Row],[employee_id]],hs_hr_employee[emp_number],hs_hr_employee[Employee Name],"NF",0,1)</f>
        <v>Sourav Rathor</v>
      </c>
      <c r="J3172" t="str">
        <f>_xlfn.XLOOKUP(ohrm_timesheet_item[[#This Row],[project_id]],ohrm_project[project_id],ohrm_project[name],"NF",0,1)</f>
        <v>Z210101-TEQMANTRA-ORG</v>
      </c>
      <c r="K3172" t="str">
        <f>_xlfn.XLOOKUP(ohrm_timesheet_item[[#This Row],[activity_id]],ohrm_project_activity[activity_id],ohrm_project_activity[name],"NF",0,1)</f>
        <v>Training</v>
      </c>
      <c r="L3172" s="5">
        <f>ohrm_timesheet_item[[#This Row],[duration]]/60/60</f>
        <v>9</v>
      </c>
    </row>
    <row r="3173" spans="1:12" x14ac:dyDescent="0.3">
      <c r="A3173">
        <v>599</v>
      </c>
      <c r="C3173">
        <v>3225</v>
      </c>
      <c r="D3173" s="1">
        <v>45203</v>
      </c>
      <c r="E3173">
        <v>32400</v>
      </c>
      <c r="F3173">
        <v>2</v>
      </c>
      <c r="G3173">
        <v>100004</v>
      </c>
      <c r="H3173">
        <v>11</v>
      </c>
      <c r="I3173" t="str">
        <f>_xlfn.XLOOKUP(ohrm_timesheet_item[[#This Row],[employee_id]],hs_hr_employee[emp_number],hs_hr_employee[Employee Name],"NF",0,1)</f>
        <v>Sourav Rathor</v>
      </c>
      <c r="J3173" t="str">
        <f>_xlfn.XLOOKUP(ohrm_timesheet_item[[#This Row],[project_id]],ohrm_project[project_id],ohrm_project[name],"NF",0,1)</f>
        <v>Z210101-TEQMANTRA-ORG</v>
      </c>
      <c r="K3173" t="str">
        <f>_xlfn.XLOOKUP(ohrm_timesheet_item[[#This Row],[activity_id]],ohrm_project_activity[activity_id],ohrm_project_activity[name],"NF",0,1)</f>
        <v>Training</v>
      </c>
      <c r="L3173" s="5">
        <f>ohrm_timesheet_item[[#This Row],[duration]]/60/60</f>
        <v>9</v>
      </c>
    </row>
    <row r="3174" spans="1:12" x14ac:dyDescent="0.3">
      <c r="A3174">
        <v>599</v>
      </c>
      <c r="C3174">
        <v>3226</v>
      </c>
      <c r="D3174" s="1">
        <v>45204</v>
      </c>
      <c r="E3174">
        <v>32400</v>
      </c>
      <c r="F3174">
        <v>2</v>
      </c>
      <c r="G3174">
        <v>100004</v>
      </c>
      <c r="H3174">
        <v>11</v>
      </c>
      <c r="I3174" t="str">
        <f>_xlfn.XLOOKUP(ohrm_timesheet_item[[#This Row],[employee_id]],hs_hr_employee[emp_number],hs_hr_employee[Employee Name],"NF",0,1)</f>
        <v>Sourav Rathor</v>
      </c>
      <c r="J3174" t="str">
        <f>_xlfn.XLOOKUP(ohrm_timesheet_item[[#This Row],[project_id]],ohrm_project[project_id],ohrm_project[name],"NF",0,1)</f>
        <v>Z210101-TEQMANTRA-ORG</v>
      </c>
      <c r="K3174" t="str">
        <f>_xlfn.XLOOKUP(ohrm_timesheet_item[[#This Row],[activity_id]],ohrm_project_activity[activity_id],ohrm_project_activity[name],"NF",0,1)</f>
        <v>Training</v>
      </c>
      <c r="L3174" s="5">
        <f>ohrm_timesheet_item[[#This Row],[duration]]/60/60</f>
        <v>9</v>
      </c>
    </row>
    <row r="3175" spans="1:12" x14ac:dyDescent="0.3">
      <c r="A3175">
        <v>599</v>
      </c>
      <c r="C3175">
        <v>3227</v>
      </c>
      <c r="D3175" s="1">
        <v>45205</v>
      </c>
      <c r="E3175">
        <v>32400</v>
      </c>
      <c r="F3175">
        <v>2</v>
      </c>
      <c r="G3175">
        <v>100004</v>
      </c>
      <c r="H3175">
        <v>11</v>
      </c>
      <c r="I3175" t="str">
        <f>_xlfn.XLOOKUP(ohrm_timesheet_item[[#This Row],[employee_id]],hs_hr_employee[emp_number],hs_hr_employee[Employee Name],"NF",0,1)</f>
        <v>Sourav Rathor</v>
      </c>
      <c r="J3175" t="str">
        <f>_xlfn.XLOOKUP(ohrm_timesheet_item[[#This Row],[project_id]],ohrm_project[project_id],ohrm_project[name],"NF",0,1)</f>
        <v>Z210101-TEQMANTRA-ORG</v>
      </c>
      <c r="K3175" t="str">
        <f>_xlfn.XLOOKUP(ohrm_timesheet_item[[#This Row],[activity_id]],ohrm_project_activity[activity_id],ohrm_project_activity[name],"NF",0,1)</f>
        <v>Training</v>
      </c>
      <c r="L3175" s="5">
        <f>ohrm_timesheet_item[[#This Row],[duration]]/60/60</f>
        <v>9</v>
      </c>
    </row>
    <row r="3176" spans="1:12" x14ac:dyDescent="0.3">
      <c r="A3176">
        <v>598</v>
      </c>
      <c r="C3176">
        <v>3228</v>
      </c>
      <c r="D3176" s="1">
        <v>45205</v>
      </c>
      <c r="E3176">
        <v>7200</v>
      </c>
      <c r="F3176">
        <v>2</v>
      </c>
      <c r="G3176">
        <v>100005</v>
      </c>
      <c r="H3176">
        <v>8</v>
      </c>
      <c r="I3176" t="str">
        <f>_xlfn.XLOOKUP(ohrm_timesheet_item[[#This Row],[employee_id]],hs_hr_employee[emp_number],hs_hr_employee[Employee Name],"NF",0,1)</f>
        <v>x_Ritesh Narayan Singh</v>
      </c>
      <c r="J3176" t="str">
        <f>_xlfn.XLOOKUP(ohrm_timesheet_item[[#This Row],[project_id]],ohrm_project[project_id],ohrm_project[name],"NF",0,1)</f>
        <v>Z210101-TEQMANTRA-ORG</v>
      </c>
      <c r="K3176" t="str">
        <f>_xlfn.XLOOKUP(ohrm_timesheet_item[[#This Row],[activity_id]],ohrm_project_activity[activity_id],ohrm_project_activity[name],"NF",0,1)</f>
        <v>Customer Engagement</v>
      </c>
      <c r="L3176" s="5">
        <f>ohrm_timesheet_item[[#This Row],[duration]]/60/60</f>
        <v>2</v>
      </c>
    </row>
    <row r="3177" spans="1:12" x14ac:dyDescent="0.3">
      <c r="A3177">
        <v>598</v>
      </c>
      <c r="C3177">
        <v>3229</v>
      </c>
      <c r="D3177" s="1">
        <v>45205</v>
      </c>
      <c r="E3177">
        <v>14400</v>
      </c>
      <c r="F3177">
        <v>2</v>
      </c>
      <c r="G3177">
        <v>100005</v>
      </c>
      <c r="H3177">
        <v>7</v>
      </c>
      <c r="I3177" t="str">
        <f>_xlfn.XLOOKUP(ohrm_timesheet_item[[#This Row],[employee_id]],hs_hr_employee[emp_number],hs_hr_employee[Employee Name],"NF",0,1)</f>
        <v>x_Ritesh Narayan Singh</v>
      </c>
      <c r="J3177" t="str">
        <f>_xlfn.XLOOKUP(ohrm_timesheet_item[[#This Row],[project_id]],ohrm_project[project_id],ohrm_project[name],"NF",0,1)</f>
        <v>Z210101-TEQMANTRA-ORG</v>
      </c>
      <c r="K3177" t="str">
        <f>_xlfn.XLOOKUP(ohrm_timesheet_item[[#This Row],[activity_id]],ohrm_project_activity[activity_id],ohrm_project_activity[name],"NF",0,1)</f>
        <v>Internal Meeting</v>
      </c>
      <c r="L3177" s="5">
        <f>ohrm_timesheet_item[[#This Row],[duration]]/60/60</f>
        <v>4</v>
      </c>
    </row>
    <row r="3178" spans="1:12" x14ac:dyDescent="0.3">
      <c r="A3178">
        <v>598</v>
      </c>
      <c r="C3178">
        <v>3230</v>
      </c>
      <c r="D3178" s="1">
        <v>45205</v>
      </c>
      <c r="E3178">
        <v>10800</v>
      </c>
      <c r="F3178">
        <v>2</v>
      </c>
      <c r="G3178">
        <v>100005</v>
      </c>
      <c r="H3178">
        <v>11</v>
      </c>
      <c r="I3178" t="str">
        <f>_xlfn.XLOOKUP(ohrm_timesheet_item[[#This Row],[employee_id]],hs_hr_employee[emp_number],hs_hr_employee[Employee Name],"NF",0,1)</f>
        <v>x_Ritesh Narayan Singh</v>
      </c>
      <c r="J3178" t="str">
        <f>_xlfn.XLOOKUP(ohrm_timesheet_item[[#This Row],[project_id]],ohrm_project[project_id],ohrm_project[name],"NF",0,1)</f>
        <v>Z210101-TEQMANTRA-ORG</v>
      </c>
      <c r="K3178" t="str">
        <f>_xlfn.XLOOKUP(ohrm_timesheet_item[[#This Row],[activity_id]],ohrm_project_activity[activity_id],ohrm_project_activity[name],"NF",0,1)</f>
        <v>Training</v>
      </c>
      <c r="L3178" s="5">
        <f>ohrm_timesheet_item[[#This Row],[duration]]/60/60</f>
        <v>3</v>
      </c>
    </row>
    <row r="3179" spans="1:12" x14ac:dyDescent="0.3">
      <c r="A3179">
        <v>609</v>
      </c>
      <c r="B3179" t="s">
        <v>1052</v>
      </c>
      <c r="C3179">
        <v>3231</v>
      </c>
      <c r="D3179" s="1">
        <v>45208</v>
      </c>
      <c r="E3179">
        <v>7200</v>
      </c>
      <c r="F3179">
        <v>2</v>
      </c>
      <c r="G3179">
        <v>100005</v>
      </c>
      <c r="H3179">
        <v>8</v>
      </c>
      <c r="I3179" t="str">
        <f>_xlfn.XLOOKUP(ohrm_timesheet_item[[#This Row],[employee_id]],hs_hr_employee[emp_number],hs_hr_employee[Employee Name],"NF",0,1)</f>
        <v>x_Ritesh Narayan Singh</v>
      </c>
      <c r="J3179" t="str">
        <f>_xlfn.XLOOKUP(ohrm_timesheet_item[[#This Row],[project_id]],ohrm_project[project_id],ohrm_project[name],"NF",0,1)</f>
        <v>Z210101-TEQMANTRA-ORG</v>
      </c>
      <c r="K3179" t="str">
        <f>_xlfn.XLOOKUP(ohrm_timesheet_item[[#This Row],[activity_id]],ohrm_project_activity[activity_id],ohrm_project_activity[name],"NF",0,1)</f>
        <v>Customer Engagement</v>
      </c>
      <c r="L3179" s="5">
        <f>ohrm_timesheet_item[[#This Row],[duration]]/60/60</f>
        <v>2</v>
      </c>
    </row>
    <row r="3180" spans="1:12" x14ac:dyDescent="0.3">
      <c r="A3180">
        <v>609</v>
      </c>
      <c r="B3180" t="s">
        <v>1055</v>
      </c>
      <c r="C3180">
        <v>3232</v>
      </c>
      <c r="D3180" s="1">
        <v>45209</v>
      </c>
      <c r="E3180">
        <v>14400</v>
      </c>
      <c r="F3180">
        <v>2</v>
      </c>
      <c r="G3180">
        <v>100005</v>
      </c>
      <c r="H3180">
        <v>8</v>
      </c>
      <c r="I3180" t="str">
        <f>_xlfn.XLOOKUP(ohrm_timesheet_item[[#This Row],[employee_id]],hs_hr_employee[emp_number],hs_hr_employee[Employee Name],"NF",0,1)</f>
        <v>x_Ritesh Narayan Singh</v>
      </c>
      <c r="J3180" t="str">
        <f>_xlfn.XLOOKUP(ohrm_timesheet_item[[#This Row],[project_id]],ohrm_project[project_id],ohrm_project[name],"NF",0,1)</f>
        <v>Z210101-TEQMANTRA-ORG</v>
      </c>
      <c r="K3180" t="str">
        <f>_xlfn.XLOOKUP(ohrm_timesheet_item[[#This Row],[activity_id]],ohrm_project_activity[activity_id],ohrm_project_activity[name],"NF",0,1)</f>
        <v>Customer Engagement</v>
      </c>
      <c r="L3180" s="5">
        <f>ohrm_timesheet_item[[#This Row],[duration]]/60/60</f>
        <v>4</v>
      </c>
    </row>
    <row r="3181" spans="1:12" x14ac:dyDescent="0.3">
      <c r="A3181">
        <v>609</v>
      </c>
      <c r="B3181" t="s">
        <v>1056</v>
      </c>
      <c r="C3181">
        <v>3233</v>
      </c>
      <c r="D3181" s="1">
        <v>45211</v>
      </c>
      <c r="E3181">
        <v>7200</v>
      </c>
      <c r="F3181">
        <v>2</v>
      </c>
      <c r="G3181">
        <v>100005</v>
      </c>
      <c r="H3181">
        <v>8</v>
      </c>
      <c r="I3181" t="str">
        <f>_xlfn.XLOOKUP(ohrm_timesheet_item[[#This Row],[employee_id]],hs_hr_employee[emp_number],hs_hr_employee[Employee Name],"NF",0,1)</f>
        <v>x_Ritesh Narayan Singh</v>
      </c>
      <c r="J3181" t="str">
        <f>_xlfn.XLOOKUP(ohrm_timesheet_item[[#This Row],[project_id]],ohrm_project[project_id],ohrm_project[name],"NF",0,1)</f>
        <v>Z210101-TEQMANTRA-ORG</v>
      </c>
      <c r="K3181" t="str">
        <f>_xlfn.XLOOKUP(ohrm_timesheet_item[[#This Row],[activity_id]],ohrm_project_activity[activity_id],ohrm_project_activity[name],"NF",0,1)</f>
        <v>Customer Engagement</v>
      </c>
      <c r="L3181" s="5">
        <f>ohrm_timesheet_item[[#This Row],[duration]]/60/60</f>
        <v>2</v>
      </c>
    </row>
    <row r="3182" spans="1:12" x14ac:dyDescent="0.3">
      <c r="A3182">
        <v>609</v>
      </c>
      <c r="C3182">
        <v>3234</v>
      </c>
      <c r="D3182" s="1">
        <v>45208</v>
      </c>
      <c r="E3182">
        <v>10800</v>
      </c>
      <c r="F3182">
        <v>2</v>
      </c>
      <c r="G3182">
        <v>100005</v>
      </c>
      <c r="H3182">
        <v>7</v>
      </c>
      <c r="I3182" t="str">
        <f>_xlfn.XLOOKUP(ohrm_timesheet_item[[#This Row],[employee_id]],hs_hr_employee[emp_number],hs_hr_employee[Employee Name],"NF",0,1)</f>
        <v>x_Ritesh Narayan Singh</v>
      </c>
      <c r="J3182" t="str">
        <f>_xlfn.XLOOKUP(ohrm_timesheet_item[[#This Row],[project_id]],ohrm_project[project_id],ohrm_project[name],"NF",0,1)</f>
        <v>Z210101-TEQMANTRA-ORG</v>
      </c>
      <c r="K3182" t="str">
        <f>_xlfn.XLOOKUP(ohrm_timesheet_item[[#This Row],[activity_id]],ohrm_project_activity[activity_id],ohrm_project_activity[name],"NF",0,1)</f>
        <v>Internal Meeting</v>
      </c>
      <c r="L3182" s="5">
        <f>ohrm_timesheet_item[[#This Row],[duration]]/60/60</f>
        <v>3</v>
      </c>
    </row>
    <row r="3183" spans="1:12" x14ac:dyDescent="0.3">
      <c r="A3183">
        <v>609</v>
      </c>
      <c r="C3183">
        <v>3235</v>
      </c>
      <c r="D3183" s="1">
        <v>45209</v>
      </c>
      <c r="E3183">
        <v>7200</v>
      </c>
      <c r="F3183">
        <v>2</v>
      </c>
      <c r="G3183">
        <v>100005</v>
      </c>
      <c r="H3183">
        <v>7</v>
      </c>
      <c r="I3183" t="str">
        <f>_xlfn.XLOOKUP(ohrm_timesheet_item[[#This Row],[employee_id]],hs_hr_employee[emp_number],hs_hr_employee[Employee Name],"NF",0,1)</f>
        <v>x_Ritesh Narayan Singh</v>
      </c>
      <c r="J3183" t="str">
        <f>_xlfn.XLOOKUP(ohrm_timesheet_item[[#This Row],[project_id]],ohrm_project[project_id],ohrm_project[name],"NF",0,1)</f>
        <v>Z210101-TEQMANTRA-ORG</v>
      </c>
      <c r="K3183" t="str">
        <f>_xlfn.XLOOKUP(ohrm_timesheet_item[[#This Row],[activity_id]],ohrm_project_activity[activity_id],ohrm_project_activity[name],"NF",0,1)</f>
        <v>Internal Meeting</v>
      </c>
      <c r="L3183" s="5">
        <f>ohrm_timesheet_item[[#This Row],[duration]]/60/60</f>
        <v>2</v>
      </c>
    </row>
    <row r="3184" spans="1:12" x14ac:dyDescent="0.3">
      <c r="A3184">
        <v>609</v>
      </c>
      <c r="C3184">
        <v>3236</v>
      </c>
      <c r="D3184" s="1">
        <v>45211</v>
      </c>
      <c r="E3184">
        <v>10800</v>
      </c>
      <c r="F3184">
        <v>2</v>
      </c>
      <c r="G3184">
        <v>100005</v>
      </c>
      <c r="H3184">
        <v>7</v>
      </c>
      <c r="I3184" t="str">
        <f>_xlfn.XLOOKUP(ohrm_timesheet_item[[#This Row],[employee_id]],hs_hr_employee[emp_number],hs_hr_employee[Employee Name],"NF",0,1)</f>
        <v>x_Ritesh Narayan Singh</v>
      </c>
      <c r="J3184" t="str">
        <f>_xlfn.XLOOKUP(ohrm_timesheet_item[[#This Row],[project_id]],ohrm_project[project_id],ohrm_project[name],"NF",0,1)</f>
        <v>Z210101-TEQMANTRA-ORG</v>
      </c>
      <c r="K3184" t="str">
        <f>_xlfn.XLOOKUP(ohrm_timesheet_item[[#This Row],[activity_id]],ohrm_project_activity[activity_id],ohrm_project_activity[name],"NF",0,1)</f>
        <v>Internal Meeting</v>
      </c>
      <c r="L3184" s="5">
        <f>ohrm_timesheet_item[[#This Row],[duration]]/60/60</f>
        <v>3</v>
      </c>
    </row>
    <row r="3185" spans="1:12" x14ac:dyDescent="0.3">
      <c r="A3185">
        <v>609</v>
      </c>
      <c r="C3185">
        <v>3237</v>
      </c>
      <c r="D3185" s="1">
        <v>45210</v>
      </c>
      <c r="E3185">
        <v>14400</v>
      </c>
      <c r="F3185">
        <v>2</v>
      </c>
      <c r="G3185">
        <v>100005</v>
      </c>
      <c r="H3185">
        <v>7</v>
      </c>
      <c r="I3185" t="str">
        <f>_xlfn.XLOOKUP(ohrm_timesheet_item[[#This Row],[employee_id]],hs_hr_employee[emp_number],hs_hr_employee[Employee Name],"NF",0,1)</f>
        <v>x_Ritesh Narayan Singh</v>
      </c>
      <c r="J3185" t="str">
        <f>_xlfn.XLOOKUP(ohrm_timesheet_item[[#This Row],[project_id]],ohrm_project[project_id],ohrm_project[name],"NF",0,1)</f>
        <v>Z210101-TEQMANTRA-ORG</v>
      </c>
      <c r="K3185" t="str">
        <f>_xlfn.XLOOKUP(ohrm_timesheet_item[[#This Row],[activity_id]],ohrm_project_activity[activity_id],ohrm_project_activity[name],"NF",0,1)</f>
        <v>Internal Meeting</v>
      </c>
      <c r="L3185" s="5">
        <f>ohrm_timesheet_item[[#This Row],[duration]]/60/60</f>
        <v>4</v>
      </c>
    </row>
    <row r="3186" spans="1:12" x14ac:dyDescent="0.3">
      <c r="A3186">
        <v>609</v>
      </c>
      <c r="C3186">
        <v>3238</v>
      </c>
      <c r="D3186" s="1">
        <v>45208</v>
      </c>
      <c r="E3186">
        <v>7200</v>
      </c>
      <c r="F3186">
        <v>2</v>
      </c>
      <c r="G3186">
        <v>100005</v>
      </c>
      <c r="H3186">
        <v>9</v>
      </c>
      <c r="I3186" t="str">
        <f>_xlfn.XLOOKUP(ohrm_timesheet_item[[#This Row],[employee_id]],hs_hr_employee[emp_number],hs_hr_employee[Employee Name],"NF",0,1)</f>
        <v>x_Ritesh Narayan Singh</v>
      </c>
      <c r="J3186" t="str">
        <f>_xlfn.XLOOKUP(ohrm_timesheet_item[[#This Row],[project_id]],ohrm_project[project_id],ohrm_project[name],"NF",0,1)</f>
        <v>Z210101-TEQMANTRA-ORG</v>
      </c>
      <c r="K3186" t="str">
        <f>_xlfn.XLOOKUP(ohrm_timesheet_item[[#This Row],[activity_id]],ohrm_project_activity[activity_id],ohrm_project_activity[name],"NF",0,1)</f>
        <v>Continuous Improvement</v>
      </c>
      <c r="L3186" s="5">
        <f>ohrm_timesheet_item[[#This Row],[duration]]/60/60</f>
        <v>2</v>
      </c>
    </row>
    <row r="3187" spans="1:12" x14ac:dyDescent="0.3">
      <c r="A3187">
        <v>609</v>
      </c>
      <c r="C3187">
        <v>3239</v>
      </c>
      <c r="D3187" s="1">
        <v>45209</v>
      </c>
      <c r="E3187">
        <v>7200</v>
      </c>
      <c r="F3187">
        <v>2</v>
      </c>
      <c r="G3187">
        <v>100005</v>
      </c>
      <c r="H3187">
        <v>9</v>
      </c>
      <c r="I3187" t="str">
        <f>_xlfn.XLOOKUP(ohrm_timesheet_item[[#This Row],[employee_id]],hs_hr_employee[emp_number],hs_hr_employee[Employee Name],"NF",0,1)</f>
        <v>x_Ritesh Narayan Singh</v>
      </c>
      <c r="J3187" t="str">
        <f>_xlfn.XLOOKUP(ohrm_timesheet_item[[#This Row],[project_id]],ohrm_project[project_id],ohrm_project[name],"NF",0,1)</f>
        <v>Z210101-TEQMANTRA-ORG</v>
      </c>
      <c r="K3187" t="str">
        <f>_xlfn.XLOOKUP(ohrm_timesheet_item[[#This Row],[activity_id]],ohrm_project_activity[activity_id],ohrm_project_activity[name],"NF",0,1)</f>
        <v>Continuous Improvement</v>
      </c>
      <c r="L3187" s="5">
        <f>ohrm_timesheet_item[[#This Row],[duration]]/60/60</f>
        <v>2</v>
      </c>
    </row>
    <row r="3188" spans="1:12" x14ac:dyDescent="0.3">
      <c r="A3188">
        <v>609</v>
      </c>
      <c r="C3188">
        <v>3240</v>
      </c>
      <c r="D3188" s="1">
        <v>45211</v>
      </c>
      <c r="E3188">
        <v>7200</v>
      </c>
      <c r="F3188">
        <v>2</v>
      </c>
      <c r="G3188">
        <v>100005</v>
      </c>
      <c r="H3188">
        <v>9</v>
      </c>
      <c r="I3188" t="str">
        <f>_xlfn.XLOOKUP(ohrm_timesheet_item[[#This Row],[employee_id]],hs_hr_employee[emp_number],hs_hr_employee[Employee Name],"NF",0,1)</f>
        <v>x_Ritesh Narayan Singh</v>
      </c>
      <c r="J3188" t="str">
        <f>_xlfn.XLOOKUP(ohrm_timesheet_item[[#This Row],[project_id]],ohrm_project[project_id],ohrm_project[name],"NF",0,1)</f>
        <v>Z210101-TEQMANTRA-ORG</v>
      </c>
      <c r="K3188" t="str">
        <f>_xlfn.XLOOKUP(ohrm_timesheet_item[[#This Row],[activity_id]],ohrm_project_activity[activity_id],ohrm_project_activity[name],"NF",0,1)</f>
        <v>Continuous Improvement</v>
      </c>
      <c r="L3188" s="5">
        <f>ohrm_timesheet_item[[#This Row],[duration]]/60/60</f>
        <v>2</v>
      </c>
    </row>
    <row r="3189" spans="1:12" x14ac:dyDescent="0.3">
      <c r="A3189">
        <v>609</v>
      </c>
      <c r="C3189">
        <v>3241</v>
      </c>
      <c r="D3189" s="1">
        <v>45210</v>
      </c>
      <c r="E3189">
        <v>7200</v>
      </c>
      <c r="F3189">
        <v>2</v>
      </c>
      <c r="G3189">
        <v>100005</v>
      </c>
      <c r="H3189">
        <v>9</v>
      </c>
      <c r="I3189" t="str">
        <f>_xlfn.XLOOKUP(ohrm_timesheet_item[[#This Row],[employee_id]],hs_hr_employee[emp_number],hs_hr_employee[Employee Name],"NF",0,1)</f>
        <v>x_Ritesh Narayan Singh</v>
      </c>
      <c r="J3189" t="str">
        <f>_xlfn.XLOOKUP(ohrm_timesheet_item[[#This Row],[project_id]],ohrm_project[project_id],ohrm_project[name],"NF",0,1)</f>
        <v>Z210101-TEQMANTRA-ORG</v>
      </c>
      <c r="K3189" t="str">
        <f>_xlfn.XLOOKUP(ohrm_timesheet_item[[#This Row],[activity_id]],ohrm_project_activity[activity_id],ohrm_project_activity[name],"NF",0,1)</f>
        <v>Continuous Improvement</v>
      </c>
      <c r="L3189" s="5">
        <f>ohrm_timesheet_item[[#This Row],[duration]]/60/60</f>
        <v>2</v>
      </c>
    </row>
    <row r="3190" spans="1:12" x14ac:dyDescent="0.3">
      <c r="A3190">
        <v>609</v>
      </c>
      <c r="C3190">
        <v>3242</v>
      </c>
      <c r="D3190" s="1">
        <v>45208</v>
      </c>
      <c r="E3190">
        <v>7200</v>
      </c>
      <c r="F3190">
        <v>2</v>
      </c>
      <c r="G3190">
        <v>100005</v>
      </c>
      <c r="H3190">
        <v>11</v>
      </c>
      <c r="I3190" t="str">
        <f>_xlfn.XLOOKUP(ohrm_timesheet_item[[#This Row],[employee_id]],hs_hr_employee[emp_number],hs_hr_employee[Employee Name],"NF",0,1)</f>
        <v>x_Ritesh Narayan Singh</v>
      </c>
      <c r="J3190" t="str">
        <f>_xlfn.XLOOKUP(ohrm_timesheet_item[[#This Row],[project_id]],ohrm_project[project_id],ohrm_project[name],"NF",0,1)</f>
        <v>Z210101-TEQMANTRA-ORG</v>
      </c>
      <c r="K3190" t="str">
        <f>_xlfn.XLOOKUP(ohrm_timesheet_item[[#This Row],[activity_id]],ohrm_project_activity[activity_id],ohrm_project_activity[name],"NF",0,1)</f>
        <v>Training</v>
      </c>
      <c r="L3190" s="5">
        <f>ohrm_timesheet_item[[#This Row],[duration]]/60/60</f>
        <v>2</v>
      </c>
    </row>
    <row r="3191" spans="1:12" x14ac:dyDescent="0.3">
      <c r="A3191">
        <v>609</v>
      </c>
      <c r="C3191">
        <v>3243</v>
      </c>
      <c r="D3191" s="1">
        <v>45209</v>
      </c>
      <c r="E3191">
        <v>3600</v>
      </c>
      <c r="F3191">
        <v>2</v>
      </c>
      <c r="G3191">
        <v>100005</v>
      </c>
      <c r="H3191">
        <v>11</v>
      </c>
      <c r="I3191" t="str">
        <f>_xlfn.XLOOKUP(ohrm_timesheet_item[[#This Row],[employee_id]],hs_hr_employee[emp_number],hs_hr_employee[Employee Name],"NF",0,1)</f>
        <v>x_Ritesh Narayan Singh</v>
      </c>
      <c r="J3191" t="str">
        <f>_xlfn.XLOOKUP(ohrm_timesheet_item[[#This Row],[project_id]],ohrm_project[project_id],ohrm_project[name],"NF",0,1)</f>
        <v>Z210101-TEQMANTRA-ORG</v>
      </c>
      <c r="K3191" t="str">
        <f>_xlfn.XLOOKUP(ohrm_timesheet_item[[#This Row],[activity_id]],ohrm_project_activity[activity_id],ohrm_project_activity[name],"NF",0,1)</f>
        <v>Training</v>
      </c>
      <c r="L3191" s="5">
        <f>ohrm_timesheet_item[[#This Row],[duration]]/60/60</f>
        <v>1</v>
      </c>
    </row>
    <row r="3192" spans="1:12" x14ac:dyDescent="0.3">
      <c r="A3192">
        <v>609</v>
      </c>
      <c r="C3192">
        <v>3244</v>
      </c>
      <c r="D3192" s="1">
        <v>45211</v>
      </c>
      <c r="E3192">
        <v>7200</v>
      </c>
      <c r="F3192">
        <v>2</v>
      </c>
      <c r="G3192">
        <v>100005</v>
      </c>
      <c r="H3192">
        <v>11</v>
      </c>
      <c r="I3192" t="str">
        <f>_xlfn.XLOOKUP(ohrm_timesheet_item[[#This Row],[employee_id]],hs_hr_employee[emp_number],hs_hr_employee[Employee Name],"NF",0,1)</f>
        <v>x_Ritesh Narayan Singh</v>
      </c>
      <c r="J3192" t="str">
        <f>_xlfn.XLOOKUP(ohrm_timesheet_item[[#This Row],[project_id]],ohrm_project[project_id],ohrm_project[name],"NF",0,1)</f>
        <v>Z210101-TEQMANTRA-ORG</v>
      </c>
      <c r="K3192" t="str">
        <f>_xlfn.XLOOKUP(ohrm_timesheet_item[[#This Row],[activity_id]],ohrm_project_activity[activity_id],ohrm_project_activity[name],"NF",0,1)</f>
        <v>Training</v>
      </c>
      <c r="L3192" s="5">
        <f>ohrm_timesheet_item[[#This Row],[duration]]/60/60</f>
        <v>2</v>
      </c>
    </row>
    <row r="3193" spans="1:12" x14ac:dyDescent="0.3">
      <c r="A3193">
        <v>609</v>
      </c>
      <c r="C3193">
        <v>3245</v>
      </c>
      <c r="D3193" s="1">
        <v>45210</v>
      </c>
      <c r="E3193">
        <v>3600</v>
      </c>
      <c r="F3193">
        <v>2</v>
      </c>
      <c r="G3193">
        <v>100005</v>
      </c>
      <c r="H3193">
        <v>11</v>
      </c>
      <c r="I3193" t="str">
        <f>_xlfn.XLOOKUP(ohrm_timesheet_item[[#This Row],[employee_id]],hs_hr_employee[emp_number],hs_hr_employee[Employee Name],"NF",0,1)</f>
        <v>x_Ritesh Narayan Singh</v>
      </c>
      <c r="J3193" t="str">
        <f>_xlfn.XLOOKUP(ohrm_timesheet_item[[#This Row],[project_id]],ohrm_project[project_id],ohrm_project[name],"NF",0,1)</f>
        <v>Z210101-TEQMANTRA-ORG</v>
      </c>
      <c r="K3193" t="str">
        <f>_xlfn.XLOOKUP(ohrm_timesheet_item[[#This Row],[activity_id]],ohrm_project_activity[activity_id],ohrm_project_activity[name],"NF",0,1)</f>
        <v>Training</v>
      </c>
      <c r="L3193" s="5">
        <f>ohrm_timesheet_item[[#This Row],[duration]]/60/60</f>
        <v>1</v>
      </c>
    </row>
    <row r="3194" spans="1:12" x14ac:dyDescent="0.3">
      <c r="A3194">
        <v>609</v>
      </c>
      <c r="C3194">
        <v>3246</v>
      </c>
      <c r="D3194" s="1">
        <v>45210</v>
      </c>
      <c r="E3194">
        <v>7200</v>
      </c>
      <c r="F3194">
        <v>2</v>
      </c>
      <c r="G3194">
        <v>100005</v>
      </c>
      <c r="H3194">
        <v>13</v>
      </c>
      <c r="I3194" t="str">
        <f>_xlfn.XLOOKUP(ohrm_timesheet_item[[#This Row],[employee_id]],hs_hr_employee[emp_number],hs_hr_employee[Employee Name],"NF",0,1)</f>
        <v>x_Ritesh Narayan Singh</v>
      </c>
      <c r="J3194" t="str">
        <f>_xlfn.XLOOKUP(ohrm_timesheet_item[[#This Row],[project_id]],ohrm_project[project_id],ohrm_project[name],"NF",0,1)</f>
        <v>Z210101-TEQMANTRA-ORG</v>
      </c>
      <c r="K3194" t="str">
        <f>_xlfn.XLOOKUP(ohrm_timesheet_item[[#This Row],[activity_id]],ohrm_project_activity[activity_id],ohrm_project_activity[name],"NF",0,1)</f>
        <v>Coaching/Mentoring</v>
      </c>
      <c r="L3194" s="5">
        <f>ohrm_timesheet_item[[#This Row],[duration]]/60/60</f>
        <v>2</v>
      </c>
    </row>
    <row r="3195" spans="1:12" x14ac:dyDescent="0.3">
      <c r="A3195">
        <v>610</v>
      </c>
      <c r="C3195">
        <v>3247</v>
      </c>
      <c r="D3195" s="1">
        <v>45215</v>
      </c>
      <c r="E3195">
        <v>32400</v>
      </c>
      <c r="F3195">
        <v>2</v>
      </c>
      <c r="G3195">
        <v>100004</v>
      </c>
      <c r="H3195">
        <v>11</v>
      </c>
      <c r="I3195" t="str">
        <f>_xlfn.XLOOKUP(ohrm_timesheet_item[[#This Row],[employee_id]],hs_hr_employee[emp_number],hs_hr_employee[Employee Name],"NF",0,1)</f>
        <v>Sourav Rathor</v>
      </c>
      <c r="J3195" t="str">
        <f>_xlfn.XLOOKUP(ohrm_timesheet_item[[#This Row],[project_id]],ohrm_project[project_id],ohrm_project[name],"NF",0,1)</f>
        <v>Z210101-TEQMANTRA-ORG</v>
      </c>
      <c r="K3195" t="str">
        <f>_xlfn.XLOOKUP(ohrm_timesheet_item[[#This Row],[activity_id]],ohrm_project_activity[activity_id],ohrm_project_activity[name],"NF",0,1)</f>
        <v>Training</v>
      </c>
      <c r="L3195" s="5">
        <f>ohrm_timesheet_item[[#This Row],[duration]]/60/60</f>
        <v>9</v>
      </c>
    </row>
    <row r="3196" spans="1:12" x14ac:dyDescent="0.3">
      <c r="A3196">
        <v>611</v>
      </c>
      <c r="C3196">
        <v>3248</v>
      </c>
      <c r="D3196" s="1">
        <v>45208</v>
      </c>
      <c r="E3196">
        <v>32400</v>
      </c>
      <c r="F3196">
        <v>2</v>
      </c>
      <c r="G3196">
        <v>100004</v>
      </c>
      <c r="H3196">
        <v>11</v>
      </c>
      <c r="I3196" t="str">
        <f>_xlfn.XLOOKUP(ohrm_timesheet_item[[#This Row],[employee_id]],hs_hr_employee[emp_number],hs_hr_employee[Employee Name],"NF",0,1)</f>
        <v>Sourav Rathor</v>
      </c>
      <c r="J3196" t="str">
        <f>_xlfn.XLOOKUP(ohrm_timesheet_item[[#This Row],[project_id]],ohrm_project[project_id],ohrm_project[name],"NF",0,1)</f>
        <v>Z210101-TEQMANTRA-ORG</v>
      </c>
      <c r="K3196" t="str">
        <f>_xlfn.XLOOKUP(ohrm_timesheet_item[[#This Row],[activity_id]],ohrm_project_activity[activity_id],ohrm_project_activity[name],"NF",0,1)</f>
        <v>Training</v>
      </c>
      <c r="L3196" s="5">
        <f>ohrm_timesheet_item[[#This Row],[duration]]/60/60</f>
        <v>9</v>
      </c>
    </row>
    <row r="3197" spans="1:12" x14ac:dyDescent="0.3">
      <c r="A3197">
        <v>611</v>
      </c>
      <c r="C3197">
        <v>3249</v>
      </c>
      <c r="D3197" s="1">
        <v>45209</v>
      </c>
      <c r="E3197">
        <v>32400</v>
      </c>
      <c r="F3197">
        <v>2</v>
      </c>
      <c r="G3197">
        <v>100004</v>
      </c>
      <c r="H3197">
        <v>11</v>
      </c>
      <c r="I3197" t="str">
        <f>_xlfn.XLOOKUP(ohrm_timesheet_item[[#This Row],[employee_id]],hs_hr_employee[emp_number],hs_hr_employee[Employee Name],"NF",0,1)</f>
        <v>Sourav Rathor</v>
      </c>
      <c r="J3197" t="str">
        <f>_xlfn.XLOOKUP(ohrm_timesheet_item[[#This Row],[project_id]],ohrm_project[project_id],ohrm_project[name],"NF",0,1)</f>
        <v>Z210101-TEQMANTRA-ORG</v>
      </c>
      <c r="K3197" t="str">
        <f>_xlfn.XLOOKUP(ohrm_timesheet_item[[#This Row],[activity_id]],ohrm_project_activity[activity_id],ohrm_project_activity[name],"NF",0,1)</f>
        <v>Training</v>
      </c>
      <c r="L3197" s="5">
        <f>ohrm_timesheet_item[[#This Row],[duration]]/60/60</f>
        <v>9</v>
      </c>
    </row>
    <row r="3198" spans="1:12" x14ac:dyDescent="0.3">
      <c r="A3198">
        <v>611</v>
      </c>
      <c r="C3198">
        <v>3250</v>
      </c>
      <c r="D3198" s="1">
        <v>45210</v>
      </c>
      <c r="E3198">
        <v>32400</v>
      </c>
      <c r="F3198">
        <v>2</v>
      </c>
      <c r="G3198">
        <v>100004</v>
      </c>
      <c r="H3198">
        <v>11</v>
      </c>
      <c r="I3198" t="str">
        <f>_xlfn.XLOOKUP(ohrm_timesheet_item[[#This Row],[employee_id]],hs_hr_employee[emp_number],hs_hr_employee[Employee Name],"NF",0,1)</f>
        <v>Sourav Rathor</v>
      </c>
      <c r="J3198" t="str">
        <f>_xlfn.XLOOKUP(ohrm_timesheet_item[[#This Row],[project_id]],ohrm_project[project_id],ohrm_project[name],"NF",0,1)</f>
        <v>Z210101-TEQMANTRA-ORG</v>
      </c>
      <c r="K3198" t="str">
        <f>_xlfn.XLOOKUP(ohrm_timesheet_item[[#This Row],[activity_id]],ohrm_project_activity[activity_id],ohrm_project_activity[name],"NF",0,1)</f>
        <v>Training</v>
      </c>
      <c r="L3198" s="5">
        <f>ohrm_timesheet_item[[#This Row],[duration]]/60/60</f>
        <v>9</v>
      </c>
    </row>
    <row r="3199" spans="1:12" x14ac:dyDescent="0.3">
      <c r="A3199">
        <v>611</v>
      </c>
      <c r="C3199">
        <v>3251</v>
      </c>
      <c r="D3199" s="1">
        <v>45211</v>
      </c>
      <c r="E3199">
        <v>32400</v>
      </c>
      <c r="F3199">
        <v>2</v>
      </c>
      <c r="G3199">
        <v>100004</v>
      </c>
      <c r="H3199">
        <v>11</v>
      </c>
      <c r="I3199" t="str">
        <f>_xlfn.XLOOKUP(ohrm_timesheet_item[[#This Row],[employee_id]],hs_hr_employee[emp_number],hs_hr_employee[Employee Name],"NF",0,1)</f>
        <v>Sourav Rathor</v>
      </c>
      <c r="J3199" t="str">
        <f>_xlfn.XLOOKUP(ohrm_timesheet_item[[#This Row],[project_id]],ohrm_project[project_id],ohrm_project[name],"NF",0,1)</f>
        <v>Z210101-TEQMANTRA-ORG</v>
      </c>
      <c r="K3199" t="str">
        <f>_xlfn.XLOOKUP(ohrm_timesheet_item[[#This Row],[activity_id]],ohrm_project_activity[activity_id],ohrm_project_activity[name],"NF",0,1)</f>
        <v>Training</v>
      </c>
      <c r="L3199" s="5">
        <f>ohrm_timesheet_item[[#This Row],[duration]]/60/60</f>
        <v>9</v>
      </c>
    </row>
    <row r="3200" spans="1:12" x14ac:dyDescent="0.3">
      <c r="A3200">
        <v>605</v>
      </c>
      <c r="C3200">
        <v>3252</v>
      </c>
      <c r="D3200" s="1">
        <v>45201</v>
      </c>
      <c r="E3200">
        <v>32400</v>
      </c>
      <c r="F3200">
        <v>2</v>
      </c>
      <c r="G3200">
        <v>100006</v>
      </c>
      <c r="H3200">
        <v>58</v>
      </c>
      <c r="I3200" t="str">
        <f>_xlfn.XLOOKUP(ohrm_timesheet_item[[#This Row],[employee_id]],hs_hr_employee[emp_number],hs_hr_employee[Employee Name],"NF",0,1)</f>
        <v>Preeti Tyagi</v>
      </c>
      <c r="J3200" t="str">
        <f>_xlfn.XLOOKUP(ohrm_timesheet_item[[#This Row],[project_id]],ohrm_project[project_id],ohrm_project[name],"NF",0,1)</f>
        <v>Z210101-TEQMANTRA-ORG</v>
      </c>
      <c r="K3200" t="str">
        <f>_xlfn.XLOOKUP(ohrm_timesheet_item[[#This Row],[activity_id]],ohrm_project_activity[activity_id],ohrm_project_activity[name],"NF",0,1)</f>
        <v>Staff Augmentation</v>
      </c>
      <c r="L3200" s="5">
        <f>ohrm_timesheet_item[[#This Row],[duration]]/60/60</f>
        <v>9</v>
      </c>
    </row>
    <row r="3201" spans="1:12" x14ac:dyDescent="0.3">
      <c r="A3201">
        <v>605</v>
      </c>
      <c r="C3201">
        <v>3253</v>
      </c>
      <c r="D3201" s="1">
        <v>45202</v>
      </c>
      <c r="E3201">
        <v>32400</v>
      </c>
      <c r="F3201">
        <v>2</v>
      </c>
      <c r="G3201">
        <v>100006</v>
      </c>
      <c r="H3201">
        <v>58</v>
      </c>
      <c r="I3201" t="str">
        <f>_xlfn.XLOOKUP(ohrm_timesheet_item[[#This Row],[employee_id]],hs_hr_employee[emp_number],hs_hr_employee[Employee Name],"NF",0,1)</f>
        <v>Preeti Tyagi</v>
      </c>
      <c r="J3201" t="str">
        <f>_xlfn.XLOOKUP(ohrm_timesheet_item[[#This Row],[project_id]],ohrm_project[project_id],ohrm_project[name],"NF",0,1)</f>
        <v>Z210101-TEQMANTRA-ORG</v>
      </c>
      <c r="K3201" t="str">
        <f>_xlfn.XLOOKUP(ohrm_timesheet_item[[#This Row],[activity_id]],ohrm_project_activity[activity_id],ohrm_project_activity[name],"NF",0,1)</f>
        <v>Staff Augmentation</v>
      </c>
      <c r="L3201" s="5">
        <f>ohrm_timesheet_item[[#This Row],[duration]]/60/60</f>
        <v>9</v>
      </c>
    </row>
    <row r="3202" spans="1:12" x14ac:dyDescent="0.3">
      <c r="A3202">
        <v>605</v>
      </c>
      <c r="C3202">
        <v>3254</v>
      </c>
      <c r="D3202" s="1">
        <v>45203</v>
      </c>
      <c r="E3202">
        <v>32400</v>
      </c>
      <c r="F3202">
        <v>2</v>
      </c>
      <c r="G3202">
        <v>100006</v>
      </c>
      <c r="H3202">
        <v>58</v>
      </c>
      <c r="I3202" t="str">
        <f>_xlfn.XLOOKUP(ohrm_timesheet_item[[#This Row],[employee_id]],hs_hr_employee[emp_number],hs_hr_employee[Employee Name],"NF",0,1)</f>
        <v>Preeti Tyagi</v>
      </c>
      <c r="J3202" t="str">
        <f>_xlfn.XLOOKUP(ohrm_timesheet_item[[#This Row],[project_id]],ohrm_project[project_id],ohrm_project[name],"NF",0,1)</f>
        <v>Z210101-TEQMANTRA-ORG</v>
      </c>
      <c r="K3202" t="str">
        <f>_xlfn.XLOOKUP(ohrm_timesheet_item[[#This Row],[activity_id]],ohrm_project_activity[activity_id],ohrm_project_activity[name],"NF",0,1)</f>
        <v>Staff Augmentation</v>
      </c>
      <c r="L3202" s="5">
        <f>ohrm_timesheet_item[[#This Row],[duration]]/60/60</f>
        <v>9</v>
      </c>
    </row>
    <row r="3203" spans="1:12" x14ac:dyDescent="0.3">
      <c r="A3203">
        <v>605</v>
      </c>
      <c r="C3203">
        <v>3255</v>
      </c>
      <c r="D3203" s="1">
        <v>45204</v>
      </c>
      <c r="E3203">
        <v>32400</v>
      </c>
      <c r="F3203">
        <v>2</v>
      </c>
      <c r="G3203">
        <v>100006</v>
      </c>
      <c r="H3203">
        <v>58</v>
      </c>
      <c r="I3203" t="str">
        <f>_xlfn.XLOOKUP(ohrm_timesheet_item[[#This Row],[employee_id]],hs_hr_employee[emp_number],hs_hr_employee[Employee Name],"NF",0,1)</f>
        <v>Preeti Tyagi</v>
      </c>
      <c r="J3203" t="str">
        <f>_xlfn.XLOOKUP(ohrm_timesheet_item[[#This Row],[project_id]],ohrm_project[project_id],ohrm_project[name],"NF",0,1)</f>
        <v>Z210101-TEQMANTRA-ORG</v>
      </c>
      <c r="K3203" t="str">
        <f>_xlfn.XLOOKUP(ohrm_timesheet_item[[#This Row],[activity_id]],ohrm_project_activity[activity_id],ohrm_project_activity[name],"NF",0,1)</f>
        <v>Staff Augmentation</v>
      </c>
      <c r="L3203" s="5">
        <f>ohrm_timesheet_item[[#This Row],[duration]]/60/60</f>
        <v>9</v>
      </c>
    </row>
    <row r="3204" spans="1:12" x14ac:dyDescent="0.3">
      <c r="A3204">
        <v>605</v>
      </c>
      <c r="C3204">
        <v>3256</v>
      </c>
      <c r="D3204" s="1">
        <v>45205</v>
      </c>
      <c r="E3204">
        <v>32400</v>
      </c>
      <c r="F3204">
        <v>2</v>
      </c>
      <c r="G3204">
        <v>100006</v>
      </c>
      <c r="H3204">
        <v>58</v>
      </c>
      <c r="I3204" t="str">
        <f>_xlfn.XLOOKUP(ohrm_timesheet_item[[#This Row],[employee_id]],hs_hr_employee[emp_number],hs_hr_employee[Employee Name],"NF",0,1)</f>
        <v>Preeti Tyagi</v>
      </c>
      <c r="J3204" t="str">
        <f>_xlfn.XLOOKUP(ohrm_timesheet_item[[#This Row],[project_id]],ohrm_project[project_id],ohrm_project[name],"NF",0,1)</f>
        <v>Z210101-TEQMANTRA-ORG</v>
      </c>
      <c r="K3204" t="str">
        <f>_xlfn.XLOOKUP(ohrm_timesheet_item[[#This Row],[activity_id]],ohrm_project_activity[activity_id],ohrm_project_activity[name],"NF",0,1)</f>
        <v>Staff Augmentation</v>
      </c>
      <c r="L3204" s="5">
        <f>ohrm_timesheet_item[[#This Row],[duration]]/60/60</f>
        <v>9</v>
      </c>
    </row>
    <row r="3205" spans="1:12" x14ac:dyDescent="0.3">
      <c r="A3205">
        <v>613</v>
      </c>
      <c r="C3205">
        <v>3257</v>
      </c>
      <c r="D3205" s="1">
        <v>45208</v>
      </c>
      <c r="E3205">
        <v>32400</v>
      </c>
      <c r="F3205">
        <v>2</v>
      </c>
      <c r="G3205">
        <v>100006</v>
      </c>
      <c r="H3205">
        <v>58</v>
      </c>
      <c r="I3205" t="str">
        <f>_xlfn.XLOOKUP(ohrm_timesheet_item[[#This Row],[employee_id]],hs_hr_employee[emp_number],hs_hr_employee[Employee Name],"NF",0,1)</f>
        <v>Preeti Tyagi</v>
      </c>
      <c r="J3205" t="str">
        <f>_xlfn.XLOOKUP(ohrm_timesheet_item[[#This Row],[project_id]],ohrm_project[project_id],ohrm_project[name],"NF",0,1)</f>
        <v>Z210101-TEQMANTRA-ORG</v>
      </c>
      <c r="K3205" t="str">
        <f>_xlfn.XLOOKUP(ohrm_timesheet_item[[#This Row],[activity_id]],ohrm_project_activity[activity_id],ohrm_project_activity[name],"NF",0,1)</f>
        <v>Staff Augmentation</v>
      </c>
      <c r="L3205" s="5">
        <f>ohrm_timesheet_item[[#This Row],[duration]]/60/60</f>
        <v>9</v>
      </c>
    </row>
    <row r="3206" spans="1:12" x14ac:dyDescent="0.3">
      <c r="A3206">
        <v>613</v>
      </c>
      <c r="C3206">
        <v>3258</v>
      </c>
      <c r="D3206" s="1">
        <v>45209</v>
      </c>
      <c r="E3206">
        <v>32400</v>
      </c>
      <c r="F3206">
        <v>2</v>
      </c>
      <c r="G3206">
        <v>100006</v>
      </c>
      <c r="H3206">
        <v>58</v>
      </c>
      <c r="I3206" t="str">
        <f>_xlfn.XLOOKUP(ohrm_timesheet_item[[#This Row],[employee_id]],hs_hr_employee[emp_number],hs_hr_employee[Employee Name],"NF",0,1)</f>
        <v>Preeti Tyagi</v>
      </c>
      <c r="J3206" t="str">
        <f>_xlfn.XLOOKUP(ohrm_timesheet_item[[#This Row],[project_id]],ohrm_project[project_id],ohrm_project[name],"NF",0,1)</f>
        <v>Z210101-TEQMANTRA-ORG</v>
      </c>
      <c r="K3206" t="str">
        <f>_xlfn.XLOOKUP(ohrm_timesheet_item[[#This Row],[activity_id]],ohrm_project_activity[activity_id],ohrm_project_activity[name],"NF",0,1)</f>
        <v>Staff Augmentation</v>
      </c>
      <c r="L3206" s="5">
        <f>ohrm_timesheet_item[[#This Row],[duration]]/60/60</f>
        <v>9</v>
      </c>
    </row>
    <row r="3207" spans="1:12" x14ac:dyDescent="0.3">
      <c r="A3207">
        <v>613</v>
      </c>
      <c r="C3207">
        <v>3259</v>
      </c>
      <c r="D3207" s="1">
        <v>45210</v>
      </c>
      <c r="E3207">
        <v>32400</v>
      </c>
      <c r="F3207">
        <v>2</v>
      </c>
      <c r="G3207">
        <v>100006</v>
      </c>
      <c r="H3207">
        <v>58</v>
      </c>
      <c r="I3207" t="str">
        <f>_xlfn.XLOOKUP(ohrm_timesheet_item[[#This Row],[employee_id]],hs_hr_employee[emp_number],hs_hr_employee[Employee Name],"NF",0,1)</f>
        <v>Preeti Tyagi</v>
      </c>
      <c r="J3207" t="str">
        <f>_xlfn.XLOOKUP(ohrm_timesheet_item[[#This Row],[project_id]],ohrm_project[project_id],ohrm_project[name],"NF",0,1)</f>
        <v>Z210101-TEQMANTRA-ORG</v>
      </c>
      <c r="K3207" t="str">
        <f>_xlfn.XLOOKUP(ohrm_timesheet_item[[#This Row],[activity_id]],ohrm_project_activity[activity_id],ohrm_project_activity[name],"NF",0,1)</f>
        <v>Staff Augmentation</v>
      </c>
      <c r="L3207" s="5">
        <f>ohrm_timesheet_item[[#This Row],[duration]]/60/60</f>
        <v>9</v>
      </c>
    </row>
    <row r="3208" spans="1:12" x14ac:dyDescent="0.3">
      <c r="A3208">
        <v>613</v>
      </c>
      <c r="C3208">
        <v>3260</v>
      </c>
      <c r="D3208" s="1">
        <v>45211</v>
      </c>
      <c r="E3208">
        <v>32400</v>
      </c>
      <c r="F3208">
        <v>2</v>
      </c>
      <c r="G3208">
        <v>100006</v>
      </c>
      <c r="H3208">
        <v>58</v>
      </c>
      <c r="I3208" t="str">
        <f>_xlfn.XLOOKUP(ohrm_timesheet_item[[#This Row],[employee_id]],hs_hr_employee[emp_number],hs_hr_employee[Employee Name],"NF",0,1)</f>
        <v>Preeti Tyagi</v>
      </c>
      <c r="J3208" t="str">
        <f>_xlfn.XLOOKUP(ohrm_timesheet_item[[#This Row],[project_id]],ohrm_project[project_id],ohrm_project[name],"NF",0,1)</f>
        <v>Z210101-TEQMANTRA-ORG</v>
      </c>
      <c r="K3208" t="str">
        <f>_xlfn.XLOOKUP(ohrm_timesheet_item[[#This Row],[activity_id]],ohrm_project_activity[activity_id],ohrm_project_activity[name],"NF",0,1)</f>
        <v>Staff Augmentation</v>
      </c>
      <c r="L3208" s="5">
        <f>ohrm_timesheet_item[[#This Row],[duration]]/60/60</f>
        <v>9</v>
      </c>
    </row>
    <row r="3209" spans="1:12" x14ac:dyDescent="0.3">
      <c r="A3209">
        <v>613</v>
      </c>
      <c r="C3209">
        <v>3261</v>
      </c>
      <c r="D3209" s="1">
        <v>45212</v>
      </c>
      <c r="E3209">
        <v>32400</v>
      </c>
      <c r="F3209">
        <v>2</v>
      </c>
      <c r="G3209">
        <v>100006</v>
      </c>
      <c r="H3209">
        <v>58</v>
      </c>
      <c r="I3209" t="str">
        <f>_xlfn.XLOOKUP(ohrm_timesheet_item[[#This Row],[employee_id]],hs_hr_employee[emp_number],hs_hr_employee[Employee Name],"NF",0,1)</f>
        <v>Preeti Tyagi</v>
      </c>
      <c r="J3209" t="str">
        <f>_xlfn.XLOOKUP(ohrm_timesheet_item[[#This Row],[project_id]],ohrm_project[project_id],ohrm_project[name],"NF",0,1)</f>
        <v>Z210101-TEQMANTRA-ORG</v>
      </c>
      <c r="K3209" t="str">
        <f>_xlfn.XLOOKUP(ohrm_timesheet_item[[#This Row],[activity_id]],ohrm_project_activity[activity_id],ohrm_project_activity[name],"NF",0,1)</f>
        <v>Staff Augmentation</v>
      </c>
      <c r="L3209" s="5">
        <f>ohrm_timesheet_item[[#This Row],[duration]]/60/60</f>
        <v>9</v>
      </c>
    </row>
    <row r="3210" spans="1:12" x14ac:dyDescent="0.3">
      <c r="A3210">
        <v>610</v>
      </c>
      <c r="C3210">
        <v>3262</v>
      </c>
      <c r="D3210" s="1">
        <v>45216</v>
      </c>
      <c r="E3210">
        <v>32400</v>
      </c>
      <c r="F3210">
        <v>2</v>
      </c>
      <c r="G3210">
        <v>100004</v>
      </c>
      <c r="H3210">
        <v>11</v>
      </c>
      <c r="I3210" t="str">
        <f>_xlfn.XLOOKUP(ohrm_timesheet_item[[#This Row],[employee_id]],hs_hr_employee[emp_number],hs_hr_employee[Employee Name],"NF",0,1)</f>
        <v>Sourav Rathor</v>
      </c>
      <c r="J3210" t="str">
        <f>_xlfn.XLOOKUP(ohrm_timesheet_item[[#This Row],[project_id]],ohrm_project[project_id],ohrm_project[name],"NF",0,1)</f>
        <v>Z210101-TEQMANTRA-ORG</v>
      </c>
      <c r="K3210" t="str">
        <f>_xlfn.XLOOKUP(ohrm_timesheet_item[[#This Row],[activity_id]],ohrm_project_activity[activity_id],ohrm_project_activity[name],"NF",0,1)</f>
        <v>Training</v>
      </c>
      <c r="L3210" s="5">
        <f>ohrm_timesheet_item[[#This Row],[duration]]/60/60</f>
        <v>9</v>
      </c>
    </row>
    <row r="3211" spans="1:12" x14ac:dyDescent="0.3">
      <c r="A3211">
        <v>610</v>
      </c>
      <c r="C3211">
        <v>3263</v>
      </c>
      <c r="D3211" s="1">
        <v>45217</v>
      </c>
      <c r="E3211">
        <v>32400</v>
      </c>
      <c r="F3211">
        <v>2</v>
      </c>
      <c r="G3211">
        <v>100004</v>
      </c>
      <c r="H3211">
        <v>11</v>
      </c>
      <c r="I3211" t="str">
        <f>_xlfn.XLOOKUP(ohrm_timesheet_item[[#This Row],[employee_id]],hs_hr_employee[emp_number],hs_hr_employee[Employee Name],"NF",0,1)</f>
        <v>Sourav Rathor</v>
      </c>
      <c r="J3211" t="str">
        <f>_xlfn.XLOOKUP(ohrm_timesheet_item[[#This Row],[project_id]],ohrm_project[project_id],ohrm_project[name],"NF",0,1)</f>
        <v>Z210101-TEQMANTRA-ORG</v>
      </c>
      <c r="K3211" t="str">
        <f>_xlfn.XLOOKUP(ohrm_timesheet_item[[#This Row],[activity_id]],ohrm_project_activity[activity_id],ohrm_project_activity[name],"NF",0,1)</f>
        <v>Training</v>
      </c>
      <c r="L3211" s="5">
        <f>ohrm_timesheet_item[[#This Row],[duration]]/60/60</f>
        <v>9</v>
      </c>
    </row>
    <row r="3212" spans="1:12" x14ac:dyDescent="0.3">
      <c r="A3212">
        <v>610</v>
      </c>
      <c r="C3212">
        <v>3264</v>
      </c>
      <c r="D3212" s="1">
        <v>45218</v>
      </c>
      <c r="E3212">
        <v>32400</v>
      </c>
      <c r="F3212">
        <v>2</v>
      </c>
      <c r="G3212">
        <v>100004</v>
      </c>
      <c r="H3212">
        <v>11</v>
      </c>
      <c r="I3212" t="str">
        <f>_xlfn.XLOOKUP(ohrm_timesheet_item[[#This Row],[employee_id]],hs_hr_employee[emp_number],hs_hr_employee[Employee Name],"NF",0,1)</f>
        <v>Sourav Rathor</v>
      </c>
      <c r="J3212" t="str">
        <f>_xlfn.XLOOKUP(ohrm_timesheet_item[[#This Row],[project_id]],ohrm_project[project_id],ohrm_project[name],"NF",0,1)</f>
        <v>Z210101-TEQMANTRA-ORG</v>
      </c>
      <c r="K3212" t="str">
        <f>_xlfn.XLOOKUP(ohrm_timesheet_item[[#This Row],[activity_id]],ohrm_project_activity[activity_id],ohrm_project_activity[name],"NF",0,1)</f>
        <v>Training</v>
      </c>
      <c r="L3212" s="5">
        <f>ohrm_timesheet_item[[#This Row],[duration]]/60/60</f>
        <v>9</v>
      </c>
    </row>
    <row r="3213" spans="1:12" x14ac:dyDescent="0.3">
      <c r="A3213">
        <v>610</v>
      </c>
      <c r="C3213">
        <v>3265</v>
      </c>
      <c r="D3213" s="1">
        <v>45219</v>
      </c>
      <c r="E3213">
        <v>32400</v>
      </c>
      <c r="F3213">
        <v>2</v>
      </c>
      <c r="G3213">
        <v>100004</v>
      </c>
      <c r="H3213">
        <v>11</v>
      </c>
      <c r="I3213" t="str">
        <f>_xlfn.XLOOKUP(ohrm_timesheet_item[[#This Row],[employee_id]],hs_hr_employee[emp_number],hs_hr_employee[Employee Name],"NF",0,1)</f>
        <v>Sourav Rathor</v>
      </c>
      <c r="J3213" t="str">
        <f>_xlfn.XLOOKUP(ohrm_timesheet_item[[#This Row],[project_id]],ohrm_project[project_id],ohrm_project[name],"NF",0,1)</f>
        <v>Z210101-TEQMANTRA-ORG</v>
      </c>
      <c r="K3213" t="str">
        <f>_xlfn.XLOOKUP(ohrm_timesheet_item[[#This Row],[activity_id]],ohrm_project_activity[activity_id],ohrm_project_activity[name],"NF",0,1)</f>
        <v>Training</v>
      </c>
      <c r="L3213" s="5">
        <f>ohrm_timesheet_item[[#This Row],[duration]]/60/60</f>
        <v>9</v>
      </c>
    </row>
    <row r="3214" spans="1:12" x14ac:dyDescent="0.3">
      <c r="A3214">
        <v>616</v>
      </c>
      <c r="B3214" t="s">
        <v>1057</v>
      </c>
      <c r="C3214">
        <v>3266</v>
      </c>
      <c r="D3214" s="1">
        <v>45201</v>
      </c>
      <c r="E3214">
        <v>0</v>
      </c>
      <c r="F3214">
        <v>2</v>
      </c>
      <c r="G3214">
        <v>15</v>
      </c>
      <c r="H3214">
        <v>58</v>
      </c>
      <c r="I3214" t="str">
        <f>_xlfn.XLOOKUP(ohrm_timesheet_item[[#This Row],[employee_id]],hs_hr_employee[emp_number],hs_hr_employee[Employee Name],"NF",0,1)</f>
        <v>Gaurav Kokcha</v>
      </c>
      <c r="J3214" t="str">
        <f>_xlfn.XLOOKUP(ohrm_timesheet_item[[#This Row],[project_id]],ohrm_project[project_id],ohrm_project[name],"NF",0,1)</f>
        <v>Z210101-TEQMANTRA-ORG</v>
      </c>
      <c r="K3214" t="str">
        <f>_xlfn.XLOOKUP(ohrm_timesheet_item[[#This Row],[activity_id]],ohrm_project_activity[activity_id],ohrm_project_activity[name],"NF",0,1)</f>
        <v>Staff Augmentation</v>
      </c>
      <c r="L3214" s="5">
        <f>ohrm_timesheet_item[[#This Row],[duration]]/60/60</f>
        <v>0</v>
      </c>
    </row>
    <row r="3215" spans="1:12" x14ac:dyDescent="0.3">
      <c r="A3215">
        <v>616</v>
      </c>
      <c r="C3215">
        <v>3267</v>
      </c>
      <c r="D3215" s="1">
        <v>45202</v>
      </c>
      <c r="E3215">
        <v>21600</v>
      </c>
      <c r="F3215">
        <v>2</v>
      </c>
      <c r="G3215">
        <v>15</v>
      </c>
      <c r="H3215">
        <v>58</v>
      </c>
      <c r="I3215" t="str">
        <f>_xlfn.XLOOKUP(ohrm_timesheet_item[[#This Row],[employee_id]],hs_hr_employee[emp_number],hs_hr_employee[Employee Name],"NF",0,1)</f>
        <v>Gaurav Kokcha</v>
      </c>
      <c r="J3215" t="str">
        <f>_xlfn.XLOOKUP(ohrm_timesheet_item[[#This Row],[project_id]],ohrm_project[project_id],ohrm_project[name],"NF",0,1)</f>
        <v>Z210101-TEQMANTRA-ORG</v>
      </c>
      <c r="K3215" t="str">
        <f>_xlfn.XLOOKUP(ohrm_timesheet_item[[#This Row],[activity_id]],ohrm_project_activity[activity_id],ohrm_project_activity[name],"NF",0,1)</f>
        <v>Staff Augmentation</v>
      </c>
      <c r="L3215" s="5">
        <f>ohrm_timesheet_item[[#This Row],[duration]]/60/60</f>
        <v>6</v>
      </c>
    </row>
    <row r="3216" spans="1:12" x14ac:dyDescent="0.3">
      <c r="A3216">
        <v>616</v>
      </c>
      <c r="C3216">
        <v>3268</v>
      </c>
      <c r="D3216" s="1">
        <v>45203</v>
      </c>
      <c r="E3216">
        <v>14400</v>
      </c>
      <c r="F3216">
        <v>2</v>
      </c>
      <c r="G3216">
        <v>15</v>
      </c>
      <c r="H3216">
        <v>58</v>
      </c>
      <c r="I3216" t="str">
        <f>_xlfn.XLOOKUP(ohrm_timesheet_item[[#This Row],[employee_id]],hs_hr_employee[emp_number],hs_hr_employee[Employee Name],"NF",0,1)</f>
        <v>Gaurav Kokcha</v>
      </c>
      <c r="J3216" t="str">
        <f>_xlfn.XLOOKUP(ohrm_timesheet_item[[#This Row],[project_id]],ohrm_project[project_id],ohrm_project[name],"NF",0,1)</f>
        <v>Z210101-TEQMANTRA-ORG</v>
      </c>
      <c r="K3216" t="str">
        <f>_xlfn.XLOOKUP(ohrm_timesheet_item[[#This Row],[activity_id]],ohrm_project_activity[activity_id],ohrm_project_activity[name],"NF",0,1)</f>
        <v>Staff Augmentation</v>
      </c>
      <c r="L3216" s="5">
        <f>ohrm_timesheet_item[[#This Row],[duration]]/60/60</f>
        <v>4</v>
      </c>
    </row>
    <row r="3217" spans="1:12" x14ac:dyDescent="0.3">
      <c r="A3217">
        <v>616</v>
      </c>
      <c r="C3217">
        <v>3269</v>
      </c>
      <c r="D3217" s="1">
        <v>45204</v>
      </c>
      <c r="E3217">
        <v>18000</v>
      </c>
      <c r="F3217">
        <v>2</v>
      </c>
      <c r="G3217">
        <v>15</v>
      </c>
      <c r="H3217">
        <v>58</v>
      </c>
      <c r="I3217" t="str">
        <f>_xlfn.XLOOKUP(ohrm_timesheet_item[[#This Row],[employee_id]],hs_hr_employee[emp_number],hs_hr_employee[Employee Name],"NF",0,1)</f>
        <v>Gaurav Kokcha</v>
      </c>
      <c r="J3217" t="str">
        <f>_xlfn.XLOOKUP(ohrm_timesheet_item[[#This Row],[project_id]],ohrm_project[project_id],ohrm_project[name],"NF",0,1)</f>
        <v>Z210101-TEQMANTRA-ORG</v>
      </c>
      <c r="K3217" t="str">
        <f>_xlfn.XLOOKUP(ohrm_timesheet_item[[#This Row],[activity_id]],ohrm_project_activity[activity_id],ohrm_project_activity[name],"NF",0,1)</f>
        <v>Staff Augmentation</v>
      </c>
      <c r="L3217" s="5">
        <f>ohrm_timesheet_item[[#This Row],[duration]]/60/60</f>
        <v>5</v>
      </c>
    </row>
    <row r="3218" spans="1:12" x14ac:dyDescent="0.3">
      <c r="A3218">
        <v>616</v>
      </c>
      <c r="C3218">
        <v>3270</v>
      </c>
      <c r="D3218" s="1">
        <v>45205</v>
      </c>
      <c r="E3218">
        <v>10800</v>
      </c>
      <c r="F3218">
        <v>2</v>
      </c>
      <c r="G3218">
        <v>15</v>
      </c>
      <c r="H3218">
        <v>58</v>
      </c>
      <c r="I3218" t="str">
        <f>_xlfn.XLOOKUP(ohrm_timesheet_item[[#This Row],[employee_id]],hs_hr_employee[emp_number],hs_hr_employee[Employee Name],"NF",0,1)</f>
        <v>Gaurav Kokcha</v>
      </c>
      <c r="J3218" t="str">
        <f>_xlfn.XLOOKUP(ohrm_timesheet_item[[#This Row],[project_id]],ohrm_project[project_id],ohrm_project[name],"NF",0,1)</f>
        <v>Z210101-TEQMANTRA-ORG</v>
      </c>
      <c r="K3218" t="str">
        <f>_xlfn.XLOOKUP(ohrm_timesheet_item[[#This Row],[activity_id]],ohrm_project_activity[activity_id],ohrm_project_activity[name],"NF",0,1)</f>
        <v>Staff Augmentation</v>
      </c>
      <c r="L3218" s="5">
        <f>ohrm_timesheet_item[[#This Row],[duration]]/60/60</f>
        <v>3</v>
      </c>
    </row>
    <row r="3219" spans="1:12" x14ac:dyDescent="0.3">
      <c r="A3219">
        <v>616</v>
      </c>
      <c r="C3219">
        <v>3271</v>
      </c>
      <c r="D3219" s="1">
        <v>45201</v>
      </c>
      <c r="E3219">
        <v>0</v>
      </c>
      <c r="F3219">
        <v>2</v>
      </c>
      <c r="G3219">
        <v>15</v>
      </c>
      <c r="H3219">
        <v>11</v>
      </c>
      <c r="I3219" t="str">
        <f>_xlfn.XLOOKUP(ohrm_timesheet_item[[#This Row],[employee_id]],hs_hr_employee[emp_number],hs_hr_employee[Employee Name],"NF",0,1)</f>
        <v>Gaurav Kokcha</v>
      </c>
      <c r="J3219" t="str">
        <f>_xlfn.XLOOKUP(ohrm_timesheet_item[[#This Row],[project_id]],ohrm_project[project_id],ohrm_project[name],"NF",0,1)</f>
        <v>Z210101-TEQMANTRA-ORG</v>
      </c>
      <c r="K3219" t="str">
        <f>_xlfn.XLOOKUP(ohrm_timesheet_item[[#This Row],[activity_id]],ohrm_project_activity[activity_id],ohrm_project_activity[name],"NF",0,1)</f>
        <v>Training</v>
      </c>
      <c r="L3219" s="5">
        <f>ohrm_timesheet_item[[#This Row],[duration]]/60/60</f>
        <v>0</v>
      </c>
    </row>
    <row r="3220" spans="1:12" x14ac:dyDescent="0.3">
      <c r="A3220">
        <v>616</v>
      </c>
      <c r="C3220">
        <v>3272</v>
      </c>
      <c r="D3220" s="1">
        <v>45202</v>
      </c>
      <c r="E3220">
        <v>10800</v>
      </c>
      <c r="F3220">
        <v>2</v>
      </c>
      <c r="G3220">
        <v>15</v>
      </c>
      <c r="H3220">
        <v>11</v>
      </c>
      <c r="I3220" t="str">
        <f>_xlfn.XLOOKUP(ohrm_timesheet_item[[#This Row],[employee_id]],hs_hr_employee[emp_number],hs_hr_employee[Employee Name],"NF",0,1)</f>
        <v>Gaurav Kokcha</v>
      </c>
      <c r="J3220" t="str">
        <f>_xlfn.XLOOKUP(ohrm_timesheet_item[[#This Row],[project_id]],ohrm_project[project_id],ohrm_project[name],"NF",0,1)</f>
        <v>Z210101-TEQMANTRA-ORG</v>
      </c>
      <c r="K3220" t="str">
        <f>_xlfn.XLOOKUP(ohrm_timesheet_item[[#This Row],[activity_id]],ohrm_project_activity[activity_id],ohrm_project_activity[name],"NF",0,1)</f>
        <v>Training</v>
      </c>
      <c r="L3220" s="5">
        <f>ohrm_timesheet_item[[#This Row],[duration]]/60/60</f>
        <v>3</v>
      </c>
    </row>
    <row r="3221" spans="1:12" x14ac:dyDescent="0.3">
      <c r="A3221">
        <v>616</v>
      </c>
      <c r="C3221">
        <v>3273</v>
      </c>
      <c r="D3221" s="1">
        <v>45203</v>
      </c>
      <c r="E3221">
        <v>18000</v>
      </c>
      <c r="F3221">
        <v>2</v>
      </c>
      <c r="G3221">
        <v>15</v>
      </c>
      <c r="H3221">
        <v>11</v>
      </c>
      <c r="I3221" t="str">
        <f>_xlfn.XLOOKUP(ohrm_timesheet_item[[#This Row],[employee_id]],hs_hr_employee[emp_number],hs_hr_employee[Employee Name],"NF",0,1)</f>
        <v>Gaurav Kokcha</v>
      </c>
      <c r="J3221" t="str">
        <f>_xlfn.XLOOKUP(ohrm_timesheet_item[[#This Row],[project_id]],ohrm_project[project_id],ohrm_project[name],"NF",0,1)</f>
        <v>Z210101-TEQMANTRA-ORG</v>
      </c>
      <c r="K3221" t="str">
        <f>_xlfn.XLOOKUP(ohrm_timesheet_item[[#This Row],[activity_id]],ohrm_project_activity[activity_id],ohrm_project_activity[name],"NF",0,1)</f>
        <v>Training</v>
      </c>
      <c r="L3221" s="5">
        <f>ohrm_timesheet_item[[#This Row],[duration]]/60/60</f>
        <v>5</v>
      </c>
    </row>
    <row r="3222" spans="1:12" x14ac:dyDescent="0.3">
      <c r="A3222">
        <v>616</v>
      </c>
      <c r="C3222">
        <v>3274</v>
      </c>
      <c r="D3222" s="1">
        <v>45204</v>
      </c>
      <c r="E3222">
        <v>14400</v>
      </c>
      <c r="F3222">
        <v>2</v>
      </c>
      <c r="G3222">
        <v>15</v>
      </c>
      <c r="H3222">
        <v>11</v>
      </c>
      <c r="I3222" t="str">
        <f>_xlfn.XLOOKUP(ohrm_timesheet_item[[#This Row],[employee_id]],hs_hr_employee[emp_number],hs_hr_employee[Employee Name],"NF",0,1)</f>
        <v>Gaurav Kokcha</v>
      </c>
      <c r="J3222" t="str">
        <f>_xlfn.XLOOKUP(ohrm_timesheet_item[[#This Row],[project_id]],ohrm_project[project_id],ohrm_project[name],"NF",0,1)</f>
        <v>Z210101-TEQMANTRA-ORG</v>
      </c>
      <c r="K3222" t="str">
        <f>_xlfn.XLOOKUP(ohrm_timesheet_item[[#This Row],[activity_id]],ohrm_project_activity[activity_id],ohrm_project_activity[name],"NF",0,1)</f>
        <v>Training</v>
      </c>
      <c r="L3222" s="5">
        <f>ohrm_timesheet_item[[#This Row],[duration]]/60/60</f>
        <v>4</v>
      </c>
    </row>
    <row r="3223" spans="1:12" x14ac:dyDescent="0.3">
      <c r="A3223">
        <v>616</v>
      </c>
      <c r="C3223">
        <v>3275</v>
      </c>
      <c r="D3223" s="1">
        <v>45205</v>
      </c>
      <c r="E3223">
        <v>21600</v>
      </c>
      <c r="F3223">
        <v>2</v>
      </c>
      <c r="G3223">
        <v>15</v>
      </c>
      <c r="H3223">
        <v>11</v>
      </c>
      <c r="I3223" t="str">
        <f>_xlfn.XLOOKUP(ohrm_timesheet_item[[#This Row],[employee_id]],hs_hr_employee[emp_number],hs_hr_employee[Employee Name],"NF",0,1)</f>
        <v>Gaurav Kokcha</v>
      </c>
      <c r="J3223" t="str">
        <f>_xlfn.XLOOKUP(ohrm_timesheet_item[[#This Row],[project_id]],ohrm_project[project_id],ohrm_project[name],"NF",0,1)</f>
        <v>Z210101-TEQMANTRA-ORG</v>
      </c>
      <c r="K3223" t="str">
        <f>_xlfn.XLOOKUP(ohrm_timesheet_item[[#This Row],[activity_id]],ohrm_project_activity[activity_id],ohrm_project_activity[name],"NF",0,1)</f>
        <v>Training</v>
      </c>
      <c r="L3223" s="5">
        <f>ohrm_timesheet_item[[#This Row],[duration]]/60/60</f>
        <v>6</v>
      </c>
    </row>
    <row r="3224" spans="1:12" x14ac:dyDescent="0.3">
      <c r="A3224">
        <v>617</v>
      </c>
      <c r="C3224">
        <v>3276</v>
      </c>
      <c r="D3224" s="1">
        <v>45208</v>
      </c>
      <c r="E3224">
        <v>18000</v>
      </c>
      <c r="F3224">
        <v>2</v>
      </c>
      <c r="G3224">
        <v>15</v>
      </c>
      <c r="H3224">
        <v>58</v>
      </c>
      <c r="I3224" t="str">
        <f>_xlfn.XLOOKUP(ohrm_timesheet_item[[#This Row],[employee_id]],hs_hr_employee[emp_number],hs_hr_employee[Employee Name],"NF",0,1)</f>
        <v>Gaurav Kokcha</v>
      </c>
      <c r="J3224" t="str">
        <f>_xlfn.XLOOKUP(ohrm_timesheet_item[[#This Row],[project_id]],ohrm_project[project_id],ohrm_project[name],"NF",0,1)</f>
        <v>Z210101-TEQMANTRA-ORG</v>
      </c>
      <c r="K3224" t="str">
        <f>_xlfn.XLOOKUP(ohrm_timesheet_item[[#This Row],[activity_id]],ohrm_project_activity[activity_id],ohrm_project_activity[name],"NF",0,1)</f>
        <v>Staff Augmentation</v>
      </c>
      <c r="L3224" s="5">
        <f>ohrm_timesheet_item[[#This Row],[duration]]/60/60</f>
        <v>5</v>
      </c>
    </row>
    <row r="3225" spans="1:12" x14ac:dyDescent="0.3">
      <c r="A3225">
        <v>617</v>
      </c>
      <c r="C3225">
        <v>3277</v>
      </c>
      <c r="D3225" s="1">
        <v>45209</v>
      </c>
      <c r="E3225">
        <v>21600</v>
      </c>
      <c r="F3225">
        <v>2</v>
      </c>
      <c r="G3225">
        <v>15</v>
      </c>
      <c r="H3225">
        <v>58</v>
      </c>
      <c r="I3225" t="str">
        <f>_xlfn.XLOOKUP(ohrm_timesheet_item[[#This Row],[employee_id]],hs_hr_employee[emp_number],hs_hr_employee[Employee Name],"NF",0,1)</f>
        <v>Gaurav Kokcha</v>
      </c>
      <c r="J3225" t="str">
        <f>_xlfn.XLOOKUP(ohrm_timesheet_item[[#This Row],[project_id]],ohrm_project[project_id],ohrm_project[name],"NF",0,1)</f>
        <v>Z210101-TEQMANTRA-ORG</v>
      </c>
      <c r="K3225" t="str">
        <f>_xlfn.XLOOKUP(ohrm_timesheet_item[[#This Row],[activity_id]],ohrm_project_activity[activity_id],ohrm_project_activity[name],"NF",0,1)</f>
        <v>Staff Augmentation</v>
      </c>
      <c r="L3225" s="5">
        <f>ohrm_timesheet_item[[#This Row],[duration]]/60/60</f>
        <v>6</v>
      </c>
    </row>
    <row r="3226" spans="1:12" x14ac:dyDescent="0.3">
      <c r="A3226">
        <v>617</v>
      </c>
      <c r="C3226">
        <v>3278</v>
      </c>
      <c r="D3226" s="1">
        <v>45210</v>
      </c>
      <c r="E3226">
        <v>14400</v>
      </c>
      <c r="F3226">
        <v>2</v>
      </c>
      <c r="G3226">
        <v>15</v>
      </c>
      <c r="H3226">
        <v>58</v>
      </c>
      <c r="I3226" t="str">
        <f>_xlfn.XLOOKUP(ohrm_timesheet_item[[#This Row],[employee_id]],hs_hr_employee[emp_number],hs_hr_employee[Employee Name],"NF",0,1)</f>
        <v>Gaurav Kokcha</v>
      </c>
      <c r="J3226" t="str">
        <f>_xlfn.XLOOKUP(ohrm_timesheet_item[[#This Row],[project_id]],ohrm_project[project_id],ohrm_project[name],"NF",0,1)</f>
        <v>Z210101-TEQMANTRA-ORG</v>
      </c>
      <c r="K3226" t="str">
        <f>_xlfn.XLOOKUP(ohrm_timesheet_item[[#This Row],[activity_id]],ohrm_project_activity[activity_id],ohrm_project_activity[name],"NF",0,1)</f>
        <v>Staff Augmentation</v>
      </c>
      <c r="L3226" s="5">
        <f>ohrm_timesheet_item[[#This Row],[duration]]/60/60</f>
        <v>4</v>
      </c>
    </row>
    <row r="3227" spans="1:12" x14ac:dyDescent="0.3">
      <c r="A3227">
        <v>617</v>
      </c>
      <c r="C3227">
        <v>3279</v>
      </c>
      <c r="D3227" s="1">
        <v>45211</v>
      </c>
      <c r="E3227">
        <v>7200</v>
      </c>
      <c r="F3227">
        <v>2</v>
      </c>
      <c r="G3227">
        <v>15</v>
      </c>
      <c r="H3227">
        <v>58</v>
      </c>
      <c r="I3227" t="str">
        <f>_xlfn.XLOOKUP(ohrm_timesheet_item[[#This Row],[employee_id]],hs_hr_employee[emp_number],hs_hr_employee[Employee Name],"NF",0,1)</f>
        <v>Gaurav Kokcha</v>
      </c>
      <c r="J3227" t="str">
        <f>_xlfn.XLOOKUP(ohrm_timesheet_item[[#This Row],[project_id]],ohrm_project[project_id],ohrm_project[name],"NF",0,1)</f>
        <v>Z210101-TEQMANTRA-ORG</v>
      </c>
      <c r="K3227" t="str">
        <f>_xlfn.XLOOKUP(ohrm_timesheet_item[[#This Row],[activity_id]],ohrm_project_activity[activity_id],ohrm_project_activity[name],"NF",0,1)</f>
        <v>Staff Augmentation</v>
      </c>
      <c r="L3227" s="5">
        <f>ohrm_timesheet_item[[#This Row],[duration]]/60/60</f>
        <v>2</v>
      </c>
    </row>
    <row r="3228" spans="1:12" x14ac:dyDescent="0.3">
      <c r="A3228">
        <v>617</v>
      </c>
      <c r="C3228">
        <v>3280</v>
      </c>
      <c r="D3228" s="1">
        <v>45212</v>
      </c>
      <c r="E3228">
        <v>18000</v>
      </c>
      <c r="F3228">
        <v>2</v>
      </c>
      <c r="G3228">
        <v>15</v>
      </c>
      <c r="H3228">
        <v>58</v>
      </c>
      <c r="I3228" t="str">
        <f>_xlfn.XLOOKUP(ohrm_timesheet_item[[#This Row],[employee_id]],hs_hr_employee[emp_number],hs_hr_employee[Employee Name],"NF",0,1)</f>
        <v>Gaurav Kokcha</v>
      </c>
      <c r="J3228" t="str">
        <f>_xlfn.XLOOKUP(ohrm_timesheet_item[[#This Row],[project_id]],ohrm_project[project_id],ohrm_project[name],"NF",0,1)</f>
        <v>Z210101-TEQMANTRA-ORG</v>
      </c>
      <c r="K3228" t="str">
        <f>_xlfn.XLOOKUP(ohrm_timesheet_item[[#This Row],[activity_id]],ohrm_project_activity[activity_id],ohrm_project_activity[name],"NF",0,1)</f>
        <v>Staff Augmentation</v>
      </c>
      <c r="L3228" s="5">
        <f>ohrm_timesheet_item[[#This Row],[duration]]/60/60</f>
        <v>5</v>
      </c>
    </row>
    <row r="3229" spans="1:12" x14ac:dyDescent="0.3">
      <c r="A3229">
        <v>617</v>
      </c>
      <c r="C3229">
        <v>3281</v>
      </c>
      <c r="D3229" s="1">
        <v>45208</v>
      </c>
      <c r="E3229">
        <v>14400</v>
      </c>
      <c r="F3229">
        <v>2</v>
      </c>
      <c r="G3229">
        <v>15</v>
      </c>
      <c r="H3229">
        <v>11</v>
      </c>
      <c r="I3229" t="str">
        <f>_xlfn.XLOOKUP(ohrm_timesheet_item[[#This Row],[employee_id]],hs_hr_employee[emp_number],hs_hr_employee[Employee Name],"NF",0,1)</f>
        <v>Gaurav Kokcha</v>
      </c>
      <c r="J3229" t="str">
        <f>_xlfn.XLOOKUP(ohrm_timesheet_item[[#This Row],[project_id]],ohrm_project[project_id],ohrm_project[name],"NF",0,1)</f>
        <v>Z210101-TEQMANTRA-ORG</v>
      </c>
      <c r="K3229" t="str">
        <f>_xlfn.XLOOKUP(ohrm_timesheet_item[[#This Row],[activity_id]],ohrm_project_activity[activity_id],ohrm_project_activity[name],"NF",0,1)</f>
        <v>Training</v>
      </c>
      <c r="L3229" s="5">
        <f>ohrm_timesheet_item[[#This Row],[duration]]/60/60</f>
        <v>4</v>
      </c>
    </row>
    <row r="3230" spans="1:12" x14ac:dyDescent="0.3">
      <c r="A3230">
        <v>617</v>
      </c>
      <c r="C3230">
        <v>3282</v>
      </c>
      <c r="D3230" s="1">
        <v>45209</v>
      </c>
      <c r="E3230">
        <v>10800</v>
      </c>
      <c r="F3230">
        <v>2</v>
      </c>
      <c r="G3230">
        <v>15</v>
      </c>
      <c r="H3230">
        <v>11</v>
      </c>
      <c r="I3230" t="str">
        <f>_xlfn.XLOOKUP(ohrm_timesheet_item[[#This Row],[employee_id]],hs_hr_employee[emp_number],hs_hr_employee[Employee Name],"NF",0,1)</f>
        <v>Gaurav Kokcha</v>
      </c>
      <c r="J3230" t="str">
        <f>_xlfn.XLOOKUP(ohrm_timesheet_item[[#This Row],[project_id]],ohrm_project[project_id],ohrm_project[name],"NF",0,1)</f>
        <v>Z210101-TEQMANTRA-ORG</v>
      </c>
      <c r="K3230" t="str">
        <f>_xlfn.XLOOKUP(ohrm_timesheet_item[[#This Row],[activity_id]],ohrm_project_activity[activity_id],ohrm_project_activity[name],"NF",0,1)</f>
        <v>Training</v>
      </c>
      <c r="L3230" s="5">
        <f>ohrm_timesheet_item[[#This Row],[duration]]/60/60</f>
        <v>3</v>
      </c>
    </row>
    <row r="3231" spans="1:12" x14ac:dyDescent="0.3">
      <c r="A3231">
        <v>617</v>
      </c>
      <c r="C3231">
        <v>3283</v>
      </c>
      <c r="D3231" s="1">
        <v>45210</v>
      </c>
      <c r="E3231">
        <v>18000</v>
      </c>
      <c r="F3231">
        <v>2</v>
      </c>
      <c r="G3231">
        <v>15</v>
      </c>
      <c r="H3231">
        <v>11</v>
      </c>
      <c r="I3231" t="str">
        <f>_xlfn.XLOOKUP(ohrm_timesheet_item[[#This Row],[employee_id]],hs_hr_employee[emp_number],hs_hr_employee[Employee Name],"NF",0,1)</f>
        <v>Gaurav Kokcha</v>
      </c>
      <c r="J3231" t="str">
        <f>_xlfn.XLOOKUP(ohrm_timesheet_item[[#This Row],[project_id]],ohrm_project[project_id],ohrm_project[name],"NF",0,1)</f>
        <v>Z210101-TEQMANTRA-ORG</v>
      </c>
      <c r="K3231" t="str">
        <f>_xlfn.XLOOKUP(ohrm_timesheet_item[[#This Row],[activity_id]],ohrm_project_activity[activity_id],ohrm_project_activity[name],"NF",0,1)</f>
        <v>Training</v>
      </c>
      <c r="L3231" s="5">
        <f>ohrm_timesheet_item[[#This Row],[duration]]/60/60</f>
        <v>5</v>
      </c>
    </row>
    <row r="3232" spans="1:12" x14ac:dyDescent="0.3">
      <c r="A3232">
        <v>617</v>
      </c>
      <c r="C3232">
        <v>3284</v>
      </c>
      <c r="D3232" s="1">
        <v>45211</v>
      </c>
      <c r="E3232">
        <v>25200</v>
      </c>
      <c r="F3232">
        <v>2</v>
      </c>
      <c r="G3232">
        <v>15</v>
      </c>
      <c r="H3232">
        <v>11</v>
      </c>
      <c r="I3232" t="str">
        <f>_xlfn.XLOOKUP(ohrm_timesheet_item[[#This Row],[employee_id]],hs_hr_employee[emp_number],hs_hr_employee[Employee Name],"NF",0,1)</f>
        <v>Gaurav Kokcha</v>
      </c>
      <c r="J3232" t="str">
        <f>_xlfn.XLOOKUP(ohrm_timesheet_item[[#This Row],[project_id]],ohrm_project[project_id],ohrm_project[name],"NF",0,1)</f>
        <v>Z210101-TEQMANTRA-ORG</v>
      </c>
      <c r="K3232" t="str">
        <f>_xlfn.XLOOKUP(ohrm_timesheet_item[[#This Row],[activity_id]],ohrm_project_activity[activity_id],ohrm_project_activity[name],"NF",0,1)</f>
        <v>Training</v>
      </c>
      <c r="L3232" s="5">
        <f>ohrm_timesheet_item[[#This Row],[duration]]/60/60</f>
        <v>7</v>
      </c>
    </row>
    <row r="3233" spans="1:12" x14ac:dyDescent="0.3">
      <c r="A3233">
        <v>617</v>
      </c>
      <c r="C3233">
        <v>3285</v>
      </c>
      <c r="D3233" s="1">
        <v>45212</v>
      </c>
      <c r="E3233">
        <v>14400</v>
      </c>
      <c r="F3233">
        <v>2</v>
      </c>
      <c r="G3233">
        <v>15</v>
      </c>
      <c r="H3233">
        <v>11</v>
      </c>
      <c r="I3233" t="str">
        <f>_xlfn.XLOOKUP(ohrm_timesheet_item[[#This Row],[employee_id]],hs_hr_employee[emp_number],hs_hr_employee[Employee Name],"NF",0,1)</f>
        <v>Gaurav Kokcha</v>
      </c>
      <c r="J3233" t="str">
        <f>_xlfn.XLOOKUP(ohrm_timesheet_item[[#This Row],[project_id]],ohrm_project[project_id],ohrm_project[name],"NF",0,1)</f>
        <v>Z210101-TEQMANTRA-ORG</v>
      </c>
      <c r="K3233" t="str">
        <f>_xlfn.XLOOKUP(ohrm_timesheet_item[[#This Row],[activity_id]],ohrm_project_activity[activity_id],ohrm_project_activity[name],"NF",0,1)</f>
        <v>Training</v>
      </c>
      <c r="L3233" s="5">
        <f>ohrm_timesheet_item[[#This Row],[duration]]/60/60</f>
        <v>4</v>
      </c>
    </row>
    <row r="3234" spans="1:12" x14ac:dyDescent="0.3">
      <c r="A3234">
        <v>615</v>
      </c>
      <c r="B3234" t="s">
        <v>1058</v>
      </c>
      <c r="C3234">
        <v>3286</v>
      </c>
      <c r="D3234" s="1">
        <v>45217</v>
      </c>
      <c r="E3234">
        <v>0</v>
      </c>
      <c r="F3234">
        <v>2</v>
      </c>
      <c r="G3234">
        <v>15</v>
      </c>
      <c r="H3234">
        <v>58</v>
      </c>
      <c r="I3234" t="str">
        <f>_xlfn.XLOOKUP(ohrm_timesheet_item[[#This Row],[employee_id]],hs_hr_employee[emp_number],hs_hr_employee[Employee Name],"NF",0,1)</f>
        <v>Gaurav Kokcha</v>
      </c>
      <c r="J3234" t="str">
        <f>_xlfn.XLOOKUP(ohrm_timesheet_item[[#This Row],[project_id]],ohrm_project[project_id],ohrm_project[name],"NF",0,1)</f>
        <v>Z210101-TEQMANTRA-ORG</v>
      </c>
      <c r="K3234" t="str">
        <f>_xlfn.XLOOKUP(ohrm_timesheet_item[[#This Row],[activity_id]],ohrm_project_activity[activity_id],ohrm_project_activity[name],"NF",0,1)</f>
        <v>Staff Augmentation</v>
      </c>
      <c r="L3234" s="5">
        <f>ohrm_timesheet_item[[#This Row],[duration]]/60/60</f>
        <v>0</v>
      </c>
    </row>
    <row r="3235" spans="1:12" x14ac:dyDescent="0.3">
      <c r="A3235">
        <v>615</v>
      </c>
      <c r="C3235">
        <v>3287</v>
      </c>
      <c r="D3235" s="1">
        <v>45215</v>
      </c>
      <c r="E3235">
        <v>18000</v>
      </c>
      <c r="F3235">
        <v>2</v>
      </c>
      <c r="G3235">
        <v>15</v>
      </c>
      <c r="H3235">
        <v>58</v>
      </c>
      <c r="I3235" t="str">
        <f>_xlfn.XLOOKUP(ohrm_timesheet_item[[#This Row],[employee_id]],hs_hr_employee[emp_number],hs_hr_employee[Employee Name],"NF",0,1)</f>
        <v>Gaurav Kokcha</v>
      </c>
      <c r="J3235" t="str">
        <f>_xlfn.XLOOKUP(ohrm_timesheet_item[[#This Row],[project_id]],ohrm_project[project_id],ohrm_project[name],"NF",0,1)</f>
        <v>Z210101-TEQMANTRA-ORG</v>
      </c>
      <c r="K3235" t="str">
        <f>_xlfn.XLOOKUP(ohrm_timesheet_item[[#This Row],[activity_id]],ohrm_project_activity[activity_id],ohrm_project_activity[name],"NF",0,1)</f>
        <v>Staff Augmentation</v>
      </c>
      <c r="L3235" s="5">
        <f>ohrm_timesheet_item[[#This Row],[duration]]/60/60</f>
        <v>5</v>
      </c>
    </row>
    <row r="3236" spans="1:12" x14ac:dyDescent="0.3">
      <c r="A3236">
        <v>615</v>
      </c>
      <c r="C3236">
        <v>3288</v>
      </c>
      <c r="D3236" s="1">
        <v>45216</v>
      </c>
      <c r="E3236">
        <v>14400</v>
      </c>
      <c r="F3236">
        <v>2</v>
      </c>
      <c r="G3236">
        <v>15</v>
      </c>
      <c r="H3236">
        <v>58</v>
      </c>
      <c r="I3236" t="str">
        <f>_xlfn.XLOOKUP(ohrm_timesheet_item[[#This Row],[employee_id]],hs_hr_employee[emp_number],hs_hr_employee[Employee Name],"NF",0,1)</f>
        <v>Gaurav Kokcha</v>
      </c>
      <c r="J3236" t="str">
        <f>_xlfn.XLOOKUP(ohrm_timesheet_item[[#This Row],[project_id]],ohrm_project[project_id],ohrm_project[name],"NF",0,1)</f>
        <v>Z210101-TEQMANTRA-ORG</v>
      </c>
      <c r="K3236" t="str">
        <f>_xlfn.XLOOKUP(ohrm_timesheet_item[[#This Row],[activity_id]],ohrm_project_activity[activity_id],ohrm_project_activity[name],"NF",0,1)</f>
        <v>Staff Augmentation</v>
      </c>
      <c r="L3236" s="5">
        <f>ohrm_timesheet_item[[#This Row],[duration]]/60/60</f>
        <v>4</v>
      </c>
    </row>
    <row r="3237" spans="1:12" x14ac:dyDescent="0.3">
      <c r="A3237">
        <v>615</v>
      </c>
      <c r="C3237">
        <v>3289</v>
      </c>
      <c r="D3237" s="1">
        <v>45215</v>
      </c>
      <c r="E3237">
        <v>14400</v>
      </c>
      <c r="F3237">
        <v>2</v>
      </c>
      <c r="G3237">
        <v>15</v>
      </c>
      <c r="H3237">
        <v>11</v>
      </c>
      <c r="I3237" t="str">
        <f>_xlfn.XLOOKUP(ohrm_timesheet_item[[#This Row],[employee_id]],hs_hr_employee[emp_number],hs_hr_employee[Employee Name],"NF",0,1)</f>
        <v>Gaurav Kokcha</v>
      </c>
      <c r="J3237" t="str">
        <f>_xlfn.XLOOKUP(ohrm_timesheet_item[[#This Row],[project_id]],ohrm_project[project_id],ohrm_project[name],"NF",0,1)</f>
        <v>Z210101-TEQMANTRA-ORG</v>
      </c>
      <c r="K3237" t="str">
        <f>_xlfn.XLOOKUP(ohrm_timesheet_item[[#This Row],[activity_id]],ohrm_project_activity[activity_id],ohrm_project_activity[name],"NF",0,1)</f>
        <v>Training</v>
      </c>
      <c r="L3237" s="5">
        <f>ohrm_timesheet_item[[#This Row],[duration]]/60/60</f>
        <v>4</v>
      </c>
    </row>
    <row r="3238" spans="1:12" x14ac:dyDescent="0.3">
      <c r="A3238">
        <v>615</v>
      </c>
      <c r="C3238">
        <v>3290</v>
      </c>
      <c r="D3238" s="1">
        <v>45216</v>
      </c>
      <c r="E3238">
        <v>18000</v>
      </c>
      <c r="F3238">
        <v>2</v>
      </c>
      <c r="G3238">
        <v>15</v>
      </c>
      <c r="H3238">
        <v>11</v>
      </c>
      <c r="I3238" t="str">
        <f>_xlfn.XLOOKUP(ohrm_timesheet_item[[#This Row],[employee_id]],hs_hr_employee[emp_number],hs_hr_employee[Employee Name],"NF",0,1)</f>
        <v>Gaurav Kokcha</v>
      </c>
      <c r="J3238" t="str">
        <f>_xlfn.XLOOKUP(ohrm_timesheet_item[[#This Row],[project_id]],ohrm_project[project_id],ohrm_project[name],"NF",0,1)</f>
        <v>Z210101-TEQMANTRA-ORG</v>
      </c>
      <c r="K3238" t="str">
        <f>_xlfn.XLOOKUP(ohrm_timesheet_item[[#This Row],[activity_id]],ohrm_project_activity[activity_id],ohrm_project_activity[name],"NF",0,1)</f>
        <v>Training</v>
      </c>
      <c r="L3238" s="5">
        <f>ohrm_timesheet_item[[#This Row],[duration]]/60/60</f>
        <v>5</v>
      </c>
    </row>
    <row r="3239" spans="1:12" x14ac:dyDescent="0.3">
      <c r="A3239">
        <v>615</v>
      </c>
      <c r="C3239">
        <v>3291</v>
      </c>
      <c r="D3239" s="1">
        <v>45217</v>
      </c>
      <c r="E3239">
        <v>0</v>
      </c>
      <c r="F3239">
        <v>2</v>
      </c>
      <c r="G3239">
        <v>15</v>
      </c>
      <c r="H3239">
        <v>11</v>
      </c>
      <c r="I3239" t="str">
        <f>_xlfn.XLOOKUP(ohrm_timesheet_item[[#This Row],[employee_id]],hs_hr_employee[emp_number],hs_hr_employee[Employee Name],"NF",0,1)</f>
        <v>Gaurav Kokcha</v>
      </c>
      <c r="J3239" t="str">
        <f>_xlfn.XLOOKUP(ohrm_timesheet_item[[#This Row],[project_id]],ohrm_project[project_id],ohrm_project[name],"NF",0,1)</f>
        <v>Z210101-TEQMANTRA-ORG</v>
      </c>
      <c r="K3239" t="str">
        <f>_xlfn.XLOOKUP(ohrm_timesheet_item[[#This Row],[activity_id]],ohrm_project_activity[activity_id],ohrm_project_activity[name],"NF",0,1)</f>
        <v>Training</v>
      </c>
      <c r="L3239" s="5">
        <f>ohrm_timesheet_item[[#This Row],[duration]]/60/60</f>
        <v>0</v>
      </c>
    </row>
    <row r="3240" spans="1:12" x14ac:dyDescent="0.3">
      <c r="A3240">
        <v>612</v>
      </c>
      <c r="C3240">
        <v>3292</v>
      </c>
      <c r="D3240" s="1">
        <v>45215</v>
      </c>
      <c r="E3240">
        <v>32400</v>
      </c>
      <c r="F3240">
        <v>2</v>
      </c>
      <c r="G3240">
        <v>100006</v>
      </c>
      <c r="H3240">
        <v>58</v>
      </c>
      <c r="I3240" t="str">
        <f>_xlfn.XLOOKUP(ohrm_timesheet_item[[#This Row],[employee_id]],hs_hr_employee[emp_number],hs_hr_employee[Employee Name],"NF",0,1)</f>
        <v>Preeti Tyagi</v>
      </c>
      <c r="J3240" t="str">
        <f>_xlfn.XLOOKUP(ohrm_timesheet_item[[#This Row],[project_id]],ohrm_project[project_id],ohrm_project[name],"NF",0,1)</f>
        <v>Z210101-TEQMANTRA-ORG</v>
      </c>
      <c r="K3240" t="str">
        <f>_xlfn.XLOOKUP(ohrm_timesheet_item[[#This Row],[activity_id]],ohrm_project_activity[activity_id],ohrm_project_activity[name],"NF",0,1)</f>
        <v>Staff Augmentation</v>
      </c>
      <c r="L3240" s="5">
        <f>ohrm_timesheet_item[[#This Row],[duration]]/60/60</f>
        <v>9</v>
      </c>
    </row>
    <row r="3241" spans="1:12" x14ac:dyDescent="0.3">
      <c r="A3241">
        <v>612</v>
      </c>
      <c r="C3241">
        <v>3293</v>
      </c>
      <c r="D3241" s="1">
        <v>45216</v>
      </c>
      <c r="E3241">
        <v>32400</v>
      </c>
      <c r="F3241">
        <v>2</v>
      </c>
      <c r="G3241">
        <v>100006</v>
      </c>
      <c r="H3241">
        <v>58</v>
      </c>
      <c r="I3241" t="str">
        <f>_xlfn.XLOOKUP(ohrm_timesheet_item[[#This Row],[employee_id]],hs_hr_employee[emp_number],hs_hr_employee[Employee Name],"NF",0,1)</f>
        <v>Preeti Tyagi</v>
      </c>
      <c r="J3241" t="str">
        <f>_xlfn.XLOOKUP(ohrm_timesheet_item[[#This Row],[project_id]],ohrm_project[project_id],ohrm_project[name],"NF",0,1)</f>
        <v>Z210101-TEQMANTRA-ORG</v>
      </c>
      <c r="K3241" t="str">
        <f>_xlfn.XLOOKUP(ohrm_timesheet_item[[#This Row],[activity_id]],ohrm_project_activity[activity_id],ohrm_project_activity[name],"NF",0,1)</f>
        <v>Staff Augmentation</v>
      </c>
      <c r="L3241" s="5">
        <f>ohrm_timesheet_item[[#This Row],[duration]]/60/60</f>
        <v>9</v>
      </c>
    </row>
    <row r="3242" spans="1:12" x14ac:dyDescent="0.3">
      <c r="A3242">
        <v>612</v>
      </c>
      <c r="C3242">
        <v>3294</v>
      </c>
      <c r="D3242" s="1">
        <v>45217</v>
      </c>
      <c r="E3242">
        <v>32400</v>
      </c>
      <c r="F3242">
        <v>2</v>
      </c>
      <c r="G3242">
        <v>100006</v>
      </c>
      <c r="H3242">
        <v>58</v>
      </c>
      <c r="I3242" t="str">
        <f>_xlfn.XLOOKUP(ohrm_timesheet_item[[#This Row],[employee_id]],hs_hr_employee[emp_number],hs_hr_employee[Employee Name],"NF",0,1)</f>
        <v>Preeti Tyagi</v>
      </c>
      <c r="J3242" t="str">
        <f>_xlfn.XLOOKUP(ohrm_timesheet_item[[#This Row],[project_id]],ohrm_project[project_id],ohrm_project[name],"NF",0,1)</f>
        <v>Z210101-TEQMANTRA-ORG</v>
      </c>
      <c r="K3242" t="str">
        <f>_xlfn.XLOOKUP(ohrm_timesheet_item[[#This Row],[activity_id]],ohrm_project_activity[activity_id],ohrm_project_activity[name],"NF",0,1)</f>
        <v>Staff Augmentation</v>
      </c>
      <c r="L3242" s="5">
        <f>ohrm_timesheet_item[[#This Row],[duration]]/60/60</f>
        <v>9</v>
      </c>
    </row>
    <row r="3243" spans="1:12" x14ac:dyDescent="0.3">
      <c r="A3243">
        <v>612</v>
      </c>
      <c r="C3243">
        <v>3295</v>
      </c>
      <c r="D3243" s="1">
        <v>45218</v>
      </c>
      <c r="E3243">
        <v>32400</v>
      </c>
      <c r="F3243">
        <v>2</v>
      </c>
      <c r="G3243">
        <v>100006</v>
      </c>
      <c r="H3243">
        <v>58</v>
      </c>
      <c r="I3243" t="str">
        <f>_xlfn.XLOOKUP(ohrm_timesheet_item[[#This Row],[employee_id]],hs_hr_employee[emp_number],hs_hr_employee[Employee Name],"NF",0,1)</f>
        <v>Preeti Tyagi</v>
      </c>
      <c r="J3243" t="str">
        <f>_xlfn.XLOOKUP(ohrm_timesheet_item[[#This Row],[project_id]],ohrm_project[project_id],ohrm_project[name],"NF",0,1)</f>
        <v>Z210101-TEQMANTRA-ORG</v>
      </c>
      <c r="K3243" t="str">
        <f>_xlfn.XLOOKUP(ohrm_timesheet_item[[#This Row],[activity_id]],ohrm_project_activity[activity_id],ohrm_project_activity[name],"NF",0,1)</f>
        <v>Staff Augmentation</v>
      </c>
      <c r="L3243" s="5">
        <f>ohrm_timesheet_item[[#This Row],[duration]]/60/60</f>
        <v>9</v>
      </c>
    </row>
    <row r="3244" spans="1:12" x14ac:dyDescent="0.3">
      <c r="A3244">
        <v>612</v>
      </c>
      <c r="C3244">
        <v>3296</v>
      </c>
      <c r="D3244" s="1">
        <v>45219</v>
      </c>
      <c r="E3244">
        <v>32400</v>
      </c>
      <c r="F3244">
        <v>2</v>
      </c>
      <c r="G3244">
        <v>100006</v>
      </c>
      <c r="H3244">
        <v>58</v>
      </c>
      <c r="I3244" t="str">
        <f>_xlfn.XLOOKUP(ohrm_timesheet_item[[#This Row],[employee_id]],hs_hr_employee[emp_number],hs_hr_employee[Employee Name],"NF",0,1)</f>
        <v>Preeti Tyagi</v>
      </c>
      <c r="J3244" t="str">
        <f>_xlfn.XLOOKUP(ohrm_timesheet_item[[#This Row],[project_id]],ohrm_project[project_id],ohrm_project[name],"NF",0,1)</f>
        <v>Z210101-TEQMANTRA-ORG</v>
      </c>
      <c r="K3244" t="str">
        <f>_xlfn.XLOOKUP(ohrm_timesheet_item[[#This Row],[activity_id]],ohrm_project_activity[activity_id],ohrm_project_activity[name],"NF",0,1)</f>
        <v>Staff Augmentation</v>
      </c>
      <c r="L3244" s="5">
        <f>ohrm_timesheet_item[[#This Row],[duration]]/60/60</f>
        <v>9</v>
      </c>
    </row>
    <row r="3245" spans="1:12" x14ac:dyDescent="0.3">
      <c r="A3245">
        <v>619</v>
      </c>
      <c r="C3245">
        <v>3297</v>
      </c>
      <c r="D3245" s="1">
        <v>45222</v>
      </c>
      <c r="E3245">
        <v>32400</v>
      </c>
      <c r="F3245">
        <v>2</v>
      </c>
      <c r="G3245">
        <v>100006</v>
      </c>
      <c r="H3245">
        <v>58</v>
      </c>
      <c r="I3245" t="str">
        <f>_xlfn.XLOOKUP(ohrm_timesheet_item[[#This Row],[employee_id]],hs_hr_employee[emp_number],hs_hr_employee[Employee Name],"NF",0,1)</f>
        <v>Preeti Tyagi</v>
      </c>
      <c r="J3245" t="str">
        <f>_xlfn.XLOOKUP(ohrm_timesheet_item[[#This Row],[project_id]],ohrm_project[project_id],ohrm_project[name],"NF",0,1)</f>
        <v>Z210101-TEQMANTRA-ORG</v>
      </c>
      <c r="K3245" t="str">
        <f>_xlfn.XLOOKUP(ohrm_timesheet_item[[#This Row],[activity_id]],ohrm_project_activity[activity_id],ohrm_project_activity[name],"NF",0,1)</f>
        <v>Staff Augmentation</v>
      </c>
      <c r="L3245" s="5">
        <f>ohrm_timesheet_item[[#This Row],[duration]]/60/60</f>
        <v>9</v>
      </c>
    </row>
    <row r="3246" spans="1:12" x14ac:dyDescent="0.3">
      <c r="A3246">
        <v>619</v>
      </c>
      <c r="C3246">
        <v>3298</v>
      </c>
      <c r="D3246" s="1">
        <v>45223</v>
      </c>
      <c r="E3246">
        <v>32400</v>
      </c>
      <c r="F3246">
        <v>2</v>
      </c>
      <c r="G3246">
        <v>100006</v>
      </c>
      <c r="H3246">
        <v>58</v>
      </c>
      <c r="I3246" t="str">
        <f>_xlfn.XLOOKUP(ohrm_timesheet_item[[#This Row],[employee_id]],hs_hr_employee[emp_number],hs_hr_employee[Employee Name],"NF",0,1)</f>
        <v>Preeti Tyagi</v>
      </c>
      <c r="J3246" t="str">
        <f>_xlfn.XLOOKUP(ohrm_timesheet_item[[#This Row],[project_id]],ohrm_project[project_id],ohrm_project[name],"NF",0,1)</f>
        <v>Z210101-TEQMANTRA-ORG</v>
      </c>
      <c r="K3246" t="str">
        <f>_xlfn.XLOOKUP(ohrm_timesheet_item[[#This Row],[activity_id]],ohrm_project_activity[activity_id],ohrm_project_activity[name],"NF",0,1)</f>
        <v>Staff Augmentation</v>
      </c>
      <c r="L3246" s="5">
        <f>ohrm_timesheet_item[[#This Row],[duration]]/60/60</f>
        <v>9</v>
      </c>
    </row>
    <row r="3247" spans="1:12" x14ac:dyDescent="0.3">
      <c r="A3247">
        <v>619</v>
      </c>
      <c r="C3247">
        <v>3299</v>
      </c>
      <c r="D3247" s="1">
        <v>45224</v>
      </c>
      <c r="E3247">
        <v>32400</v>
      </c>
      <c r="F3247">
        <v>2</v>
      </c>
      <c r="G3247">
        <v>100006</v>
      </c>
      <c r="H3247">
        <v>58</v>
      </c>
      <c r="I3247" t="str">
        <f>_xlfn.XLOOKUP(ohrm_timesheet_item[[#This Row],[employee_id]],hs_hr_employee[emp_number],hs_hr_employee[Employee Name],"NF",0,1)</f>
        <v>Preeti Tyagi</v>
      </c>
      <c r="J3247" t="str">
        <f>_xlfn.XLOOKUP(ohrm_timesheet_item[[#This Row],[project_id]],ohrm_project[project_id],ohrm_project[name],"NF",0,1)</f>
        <v>Z210101-TEQMANTRA-ORG</v>
      </c>
      <c r="K3247" t="str">
        <f>_xlfn.XLOOKUP(ohrm_timesheet_item[[#This Row],[activity_id]],ohrm_project_activity[activity_id],ohrm_project_activity[name],"NF",0,1)</f>
        <v>Staff Augmentation</v>
      </c>
      <c r="L3247" s="5">
        <f>ohrm_timesheet_item[[#This Row],[duration]]/60/60</f>
        <v>9</v>
      </c>
    </row>
    <row r="3248" spans="1:12" x14ac:dyDescent="0.3">
      <c r="A3248">
        <v>619</v>
      </c>
      <c r="C3248">
        <v>3300</v>
      </c>
      <c r="D3248" s="1">
        <v>45225</v>
      </c>
      <c r="E3248">
        <v>32400</v>
      </c>
      <c r="F3248">
        <v>2</v>
      </c>
      <c r="G3248">
        <v>100006</v>
      </c>
      <c r="H3248">
        <v>58</v>
      </c>
      <c r="I3248" t="str">
        <f>_xlfn.XLOOKUP(ohrm_timesheet_item[[#This Row],[employee_id]],hs_hr_employee[emp_number],hs_hr_employee[Employee Name],"NF",0,1)</f>
        <v>Preeti Tyagi</v>
      </c>
      <c r="J3248" t="str">
        <f>_xlfn.XLOOKUP(ohrm_timesheet_item[[#This Row],[project_id]],ohrm_project[project_id],ohrm_project[name],"NF",0,1)</f>
        <v>Z210101-TEQMANTRA-ORG</v>
      </c>
      <c r="K3248" t="str">
        <f>_xlfn.XLOOKUP(ohrm_timesheet_item[[#This Row],[activity_id]],ohrm_project_activity[activity_id],ohrm_project_activity[name],"NF",0,1)</f>
        <v>Staff Augmentation</v>
      </c>
      <c r="L3248" s="5">
        <f>ohrm_timesheet_item[[#This Row],[duration]]/60/60</f>
        <v>9</v>
      </c>
    </row>
    <row r="3249" spans="1:12" x14ac:dyDescent="0.3">
      <c r="A3249">
        <v>619</v>
      </c>
      <c r="C3249">
        <v>3301</v>
      </c>
      <c r="D3249" s="1">
        <v>45226</v>
      </c>
      <c r="E3249">
        <v>32400</v>
      </c>
      <c r="F3249">
        <v>2</v>
      </c>
      <c r="G3249">
        <v>100006</v>
      </c>
      <c r="H3249">
        <v>58</v>
      </c>
      <c r="I3249" t="str">
        <f>_xlfn.XLOOKUP(ohrm_timesheet_item[[#This Row],[employee_id]],hs_hr_employee[emp_number],hs_hr_employee[Employee Name],"NF",0,1)</f>
        <v>Preeti Tyagi</v>
      </c>
      <c r="J3249" t="str">
        <f>_xlfn.XLOOKUP(ohrm_timesheet_item[[#This Row],[project_id]],ohrm_project[project_id],ohrm_project[name],"NF",0,1)</f>
        <v>Z210101-TEQMANTRA-ORG</v>
      </c>
      <c r="K3249" t="str">
        <f>_xlfn.XLOOKUP(ohrm_timesheet_item[[#This Row],[activity_id]],ohrm_project_activity[activity_id],ohrm_project_activity[name],"NF",0,1)</f>
        <v>Staff Augmentation</v>
      </c>
      <c r="L3249" s="5">
        <f>ohrm_timesheet_item[[#This Row],[duration]]/60/60</f>
        <v>9</v>
      </c>
    </row>
    <row r="3250" spans="1:12" x14ac:dyDescent="0.3">
      <c r="A3250">
        <v>609</v>
      </c>
      <c r="C3250">
        <v>3302</v>
      </c>
      <c r="D3250" s="1">
        <v>45212</v>
      </c>
      <c r="E3250">
        <v>7200</v>
      </c>
      <c r="F3250">
        <v>2</v>
      </c>
      <c r="G3250">
        <v>100005</v>
      </c>
      <c r="H3250">
        <v>8</v>
      </c>
      <c r="I3250" t="str">
        <f>_xlfn.XLOOKUP(ohrm_timesheet_item[[#This Row],[employee_id]],hs_hr_employee[emp_number],hs_hr_employee[Employee Name],"NF",0,1)</f>
        <v>x_Ritesh Narayan Singh</v>
      </c>
      <c r="J3250" t="str">
        <f>_xlfn.XLOOKUP(ohrm_timesheet_item[[#This Row],[project_id]],ohrm_project[project_id],ohrm_project[name],"NF",0,1)</f>
        <v>Z210101-TEQMANTRA-ORG</v>
      </c>
      <c r="K3250" t="str">
        <f>_xlfn.XLOOKUP(ohrm_timesheet_item[[#This Row],[activity_id]],ohrm_project_activity[activity_id],ohrm_project_activity[name],"NF",0,1)</f>
        <v>Customer Engagement</v>
      </c>
      <c r="L3250" s="5">
        <f>ohrm_timesheet_item[[#This Row],[duration]]/60/60</f>
        <v>2</v>
      </c>
    </row>
    <row r="3251" spans="1:12" x14ac:dyDescent="0.3">
      <c r="A3251">
        <v>609</v>
      </c>
      <c r="C3251">
        <v>3303</v>
      </c>
      <c r="D3251" s="1">
        <v>45212</v>
      </c>
      <c r="E3251">
        <v>10800</v>
      </c>
      <c r="F3251">
        <v>2</v>
      </c>
      <c r="G3251">
        <v>100005</v>
      </c>
      <c r="H3251">
        <v>7</v>
      </c>
      <c r="I3251" t="str">
        <f>_xlfn.XLOOKUP(ohrm_timesheet_item[[#This Row],[employee_id]],hs_hr_employee[emp_number],hs_hr_employee[Employee Name],"NF",0,1)</f>
        <v>x_Ritesh Narayan Singh</v>
      </c>
      <c r="J3251" t="str">
        <f>_xlfn.XLOOKUP(ohrm_timesheet_item[[#This Row],[project_id]],ohrm_project[project_id],ohrm_project[name],"NF",0,1)</f>
        <v>Z210101-TEQMANTRA-ORG</v>
      </c>
      <c r="K3251" t="str">
        <f>_xlfn.XLOOKUP(ohrm_timesheet_item[[#This Row],[activity_id]],ohrm_project_activity[activity_id],ohrm_project_activity[name],"NF",0,1)</f>
        <v>Internal Meeting</v>
      </c>
      <c r="L3251" s="5">
        <f>ohrm_timesheet_item[[#This Row],[duration]]/60/60</f>
        <v>3</v>
      </c>
    </row>
    <row r="3252" spans="1:12" x14ac:dyDescent="0.3">
      <c r="A3252">
        <v>609</v>
      </c>
      <c r="C3252">
        <v>3304</v>
      </c>
      <c r="D3252" s="1">
        <v>45212</v>
      </c>
      <c r="E3252">
        <v>7200</v>
      </c>
      <c r="F3252">
        <v>2</v>
      </c>
      <c r="G3252">
        <v>100005</v>
      </c>
      <c r="H3252">
        <v>9</v>
      </c>
      <c r="I3252" t="str">
        <f>_xlfn.XLOOKUP(ohrm_timesheet_item[[#This Row],[employee_id]],hs_hr_employee[emp_number],hs_hr_employee[Employee Name],"NF",0,1)</f>
        <v>x_Ritesh Narayan Singh</v>
      </c>
      <c r="J3252" t="str">
        <f>_xlfn.XLOOKUP(ohrm_timesheet_item[[#This Row],[project_id]],ohrm_project[project_id],ohrm_project[name],"NF",0,1)</f>
        <v>Z210101-TEQMANTRA-ORG</v>
      </c>
      <c r="K3252" t="str">
        <f>_xlfn.XLOOKUP(ohrm_timesheet_item[[#This Row],[activity_id]],ohrm_project_activity[activity_id],ohrm_project_activity[name],"NF",0,1)</f>
        <v>Continuous Improvement</v>
      </c>
      <c r="L3252" s="5">
        <f>ohrm_timesheet_item[[#This Row],[duration]]/60/60</f>
        <v>2</v>
      </c>
    </row>
    <row r="3253" spans="1:12" x14ac:dyDescent="0.3">
      <c r="A3253">
        <v>609</v>
      </c>
      <c r="C3253">
        <v>3305</v>
      </c>
      <c r="D3253" s="1">
        <v>45212</v>
      </c>
      <c r="E3253">
        <v>7200</v>
      </c>
      <c r="F3253">
        <v>2</v>
      </c>
      <c r="G3253">
        <v>100005</v>
      </c>
      <c r="H3253">
        <v>11</v>
      </c>
      <c r="I3253" t="str">
        <f>_xlfn.XLOOKUP(ohrm_timesheet_item[[#This Row],[employee_id]],hs_hr_employee[emp_number],hs_hr_employee[Employee Name],"NF",0,1)</f>
        <v>x_Ritesh Narayan Singh</v>
      </c>
      <c r="J3253" t="str">
        <f>_xlfn.XLOOKUP(ohrm_timesheet_item[[#This Row],[project_id]],ohrm_project[project_id],ohrm_project[name],"NF",0,1)</f>
        <v>Z210101-TEQMANTRA-ORG</v>
      </c>
      <c r="K3253" t="str">
        <f>_xlfn.XLOOKUP(ohrm_timesheet_item[[#This Row],[activity_id]],ohrm_project_activity[activity_id],ohrm_project_activity[name],"NF",0,1)</f>
        <v>Training</v>
      </c>
      <c r="L3253" s="5">
        <f>ohrm_timesheet_item[[#This Row],[duration]]/60/60</f>
        <v>2</v>
      </c>
    </row>
    <row r="3254" spans="1:12" x14ac:dyDescent="0.3">
      <c r="A3254">
        <v>621</v>
      </c>
      <c r="B3254" t="s">
        <v>1059</v>
      </c>
      <c r="C3254">
        <v>3306</v>
      </c>
      <c r="D3254" s="1">
        <v>45217</v>
      </c>
      <c r="E3254">
        <v>25200</v>
      </c>
      <c r="F3254">
        <v>2</v>
      </c>
      <c r="G3254">
        <v>100005</v>
      </c>
      <c r="H3254">
        <v>8</v>
      </c>
      <c r="I3254" t="str">
        <f>_xlfn.XLOOKUP(ohrm_timesheet_item[[#This Row],[employee_id]],hs_hr_employee[emp_number],hs_hr_employee[Employee Name],"NF",0,1)</f>
        <v>x_Ritesh Narayan Singh</v>
      </c>
      <c r="J3254" t="str">
        <f>_xlfn.XLOOKUP(ohrm_timesheet_item[[#This Row],[project_id]],ohrm_project[project_id],ohrm_project[name],"NF",0,1)</f>
        <v>Z210101-TEQMANTRA-ORG</v>
      </c>
      <c r="K3254" t="str">
        <f>_xlfn.XLOOKUP(ohrm_timesheet_item[[#This Row],[activity_id]],ohrm_project_activity[activity_id],ohrm_project_activity[name],"NF",0,1)</f>
        <v>Customer Engagement</v>
      </c>
      <c r="L3254" s="5">
        <f>ohrm_timesheet_item[[#This Row],[duration]]/60/60</f>
        <v>7</v>
      </c>
    </row>
    <row r="3255" spans="1:12" x14ac:dyDescent="0.3">
      <c r="A3255">
        <v>621</v>
      </c>
      <c r="B3255" t="s">
        <v>1060</v>
      </c>
      <c r="C3255">
        <v>3307</v>
      </c>
      <c r="D3255" s="1">
        <v>45218</v>
      </c>
      <c r="E3255">
        <v>7200</v>
      </c>
      <c r="F3255">
        <v>2</v>
      </c>
      <c r="G3255">
        <v>100005</v>
      </c>
      <c r="H3255">
        <v>8</v>
      </c>
      <c r="I3255" t="str">
        <f>_xlfn.XLOOKUP(ohrm_timesheet_item[[#This Row],[employee_id]],hs_hr_employee[emp_number],hs_hr_employee[Employee Name],"NF",0,1)</f>
        <v>x_Ritesh Narayan Singh</v>
      </c>
      <c r="J3255" t="str">
        <f>_xlfn.XLOOKUP(ohrm_timesheet_item[[#This Row],[project_id]],ohrm_project[project_id],ohrm_project[name],"NF",0,1)</f>
        <v>Z210101-TEQMANTRA-ORG</v>
      </c>
      <c r="K3255" t="str">
        <f>_xlfn.XLOOKUP(ohrm_timesheet_item[[#This Row],[activity_id]],ohrm_project_activity[activity_id],ohrm_project_activity[name],"NF",0,1)</f>
        <v>Customer Engagement</v>
      </c>
      <c r="L3255" s="5">
        <f>ohrm_timesheet_item[[#This Row],[duration]]/60/60</f>
        <v>2</v>
      </c>
    </row>
    <row r="3256" spans="1:12" x14ac:dyDescent="0.3">
      <c r="A3256">
        <v>621</v>
      </c>
      <c r="B3256" t="s">
        <v>1061</v>
      </c>
      <c r="C3256">
        <v>3308</v>
      </c>
      <c r="D3256" s="1">
        <v>45219</v>
      </c>
      <c r="E3256">
        <v>7200</v>
      </c>
      <c r="F3256">
        <v>2</v>
      </c>
      <c r="G3256">
        <v>100005</v>
      </c>
      <c r="H3256">
        <v>8</v>
      </c>
      <c r="I3256" t="str">
        <f>_xlfn.XLOOKUP(ohrm_timesheet_item[[#This Row],[employee_id]],hs_hr_employee[emp_number],hs_hr_employee[Employee Name],"NF",0,1)</f>
        <v>x_Ritesh Narayan Singh</v>
      </c>
      <c r="J3256" t="str">
        <f>_xlfn.XLOOKUP(ohrm_timesheet_item[[#This Row],[project_id]],ohrm_project[project_id],ohrm_project[name],"NF",0,1)</f>
        <v>Z210101-TEQMANTRA-ORG</v>
      </c>
      <c r="K3256" t="str">
        <f>_xlfn.XLOOKUP(ohrm_timesheet_item[[#This Row],[activity_id]],ohrm_project_activity[activity_id],ohrm_project_activity[name],"NF",0,1)</f>
        <v>Customer Engagement</v>
      </c>
      <c r="L3256" s="5">
        <f>ohrm_timesheet_item[[#This Row],[duration]]/60/60</f>
        <v>2</v>
      </c>
    </row>
    <row r="3257" spans="1:12" x14ac:dyDescent="0.3">
      <c r="A3257">
        <v>621</v>
      </c>
      <c r="C3257">
        <v>3309</v>
      </c>
      <c r="D3257" s="1">
        <v>45215</v>
      </c>
      <c r="E3257">
        <v>7200</v>
      </c>
      <c r="F3257">
        <v>2</v>
      </c>
      <c r="G3257">
        <v>100005</v>
      </c>
      <c r="H3257">
        <v>8</v>
      </c>
      <c r="I3257" t="str">
        <f>_xlfn.XLOOKUP(ohrm_timesheet_item[[#This Row],[employee_id]],hs_hr_employee[emp_number],hs_hr_employee[Employee Name],"NF",0,1)</f>
        <v>x_Ritesh Narayan Singh</v>
      </c>
      <c r="J3257" t="str">
        <f>_xlfn.XLOOKUP(ohrm_timesheet_item[[#This Row],[project_id]],ohrm_project[project_id],ohrm_project[name],"NF",0,1)</f>
        <v>Z210101-TEQMANTRA-ORG</v>
      </c>
      <c r="K3257" t="str">
        <f>_xlfn.XLOOKUP(ohrm_timesheet_item[[#This Row],[activity_id]],ohrm_project_activity[activity_id],ohrm_project_activity[name],"NF",0,1)</f>
        <v>Customer Engagement</v>
      </c>
      <c r="L3257" s="5">
        <f>ohrm_timesheet_item[[#This Row],[duration]]/60/60</f>
        <v>2</v>
      </c>
    </row>
    <row r="3258" spans="1:12" x14ac:dyDescent="0.3">
      <c r="A3258">
        <v>621</v>
      </c>
      <c r="C3258">
        <v>3310</v>
      </c>
      <c r="D3258" s="1">
        <v>45216</v>
      </c>
      <c r="E3258">
        <v>3600</v>
      </c>
      <c r="F3258">
        <v>2</v>
      </c>
      <c r="G3258">
        <v>100005</v>
      </c>
      <c r="H3258">
        <v>8</v>
      </c>
      <c r="I3258" t="str">
        <f>_xlfn.XLOOKUP(ohrm_timesheet_item[[#This Row],[employee_id]],hs_hr_employee[emp_number],hs_hr_employee[Employee Name],"NF",0,1)</f>
        <v>x_Ritesh Narayan Singh</v>
      </c>
      <c r="J3258" t="str">
        <f>_xlfn.XLOOKUP(ohrm_timesheet_item[[#This Row],[project_id]],ohrm_project[project_id],ohrm_project[name],"NF",0,1)</f>
        <v>Z210101-TEQMANTRA-ORG</v>
      </c>
      <c r="K3258" t="str">
        <f>_xlfn.XLOOKUP(ohrm_timesheet_item[[#This Row],[activity_id]],ohrm_project_activity[activity_id],ohrm_project_activity[name],"NF",0,1)</f>
        <v>Customer Engagement</v>
      </c>
      <c r="L3258" s="5">
        <f>ohrm_timesheet_item[[#This Row],[duration]]/60/60</f>
        <v>1</v>
      </c>
    </row>
    <row r="3259" spans="1:12" x14ac:dyDescent="0.3">
      <c r="A3259">
        <v>621</v>
      </c>
      <c r="C3259">
        <v>3311</v>
      </c>
      <c r="D3259" s="1">
        <v>45217</v>
      </c>
      <c r="E3259">
        <v>7200</v>
      </c>
      <c r="F3259">
        <v>2</v>
      </c>
      <c r="G3259">
        <v>100005</v>
      </c>
      <c r="H3259">
        <v>7</v>
      </c>
      <c r="I3259" t="str">
        <f>_xlfn.XLOOKUP(ohrm_timesheet_item[[#This Row],[employee_id]],hs_hr_employee[emp_number],hs_hr_employee[Employee Name],"NF",0,1)</f>
        <v>x_Ritesh Narayan Singh</v>
      </c>
      <c r="J3259" t="str">
        <f>_xlfn.XLOOKUP(ohrm_timesheet_item[[#This Row],[project_id]],ohrm_project[project_id],ohrm_project[name],"NF",0,1)</f>
        <v>Z210101-TEQMANTRA-ORG</v>
      </c>
      <c r="K3259" t="str">
        <f>_xlfn.XLOOKUP(ohrm_timesheet_item[[#This Row],[activity_id]],ohrm_project_activity[activity_id],ohrm_project_activity[name],"NF",0,1)</f>
        <v>Internal Meeting</v>
      </c>
      <c r="L3259" s="5">
        <f>ohrm_timesheet_item[[#This Row],[duration]]/60/60</f>
        <v>2</v>
      </c>
    </row>
    <row r="3260" spans="1:12" x14ac:dyDescent="0.3">
      <c r="A3260">
        <v>621</v>
      </c>
      <c r="C3260">
        <v>3312</v>
      </c>
      <c r="D3260" s="1">
        <v>45215</v>
      </c>
      <c r="E3260">
        <v>10800</v>
      </c>
      <c r="F3260">
        <v>2</v>
      </c>
      <c r="G3260">
        <v>100005</v>
      </c>
      <c r="H3260">
        <v>7</v>
      </c>
      <c r="I3260" t="str">
        <f>_xlfn.XLOOKUP(ohrm_timesheet_item[[#This Row],[employee_id]],hs_hr_employee[emp_number],hs_hr_employee[Employee Name],"NF",0,1)</f>
        <v>x_Ritesh Narayan Singh</v>
      </c>
      <c r="J3260" t="str">
        <f>_xlfn.XLOOKUP(ohrm_timesheet_item[[#This Row],[project_id]],ohrm_project[project_id],ohrm_project[name],"NF",0,1)</f>
        <v>Z210101-TEQMANTRA-ORG</v>
      </c>
      <c r="K3260" t="str">
        <f>_xlfn.XLOOKUP(ohrm_timesheet_item[[#This Row],[activity_id]],ohrm_project_activity[activity_id],ohrm_project_activity[name],"NF",0,1)</f>
        <v>Internal Meeting</v>
      </c>
      <c r="L3260" s="5">
        <f>ohrm_timesheet_item[[#This Row],[duration]]/60/60</f>
        <v>3</v>
      </c>
    </row>
    <row r="3261" spans="1:12" x14ac:dyDescent="0.3">
      <c r="A3261">
        <v>621</v>
      </c>
      <c r="C3261">
        <v>3313</v>
      </c>
      <c r="D3261" s="1">
        <v>45216</v>
      </c>
      <c r="E3261">
        <v>7200</v>
      </c>
      <c r="F3261">
        <v>2</v>
      </c>
      <c r="G3261">
        <v>100005</v>
      </c>
      <c r="H3261">
        <v>7</v>
      </c>
      <c r="I3261" t="str">
        <f>_xlfn.XLOOKUP(ohrm_timesheet_item[[#This Row],[employee_id]],hs_hr_employee[emp_number],hs_hr_employee[Employee Name],"NF",0,1)</f>
        <v>x_Ritesh Narayan Singh</v>
      </c>
      <c r="J3261" t="str">
        <f>_xlfn.XLOOKUP(ohrm_timesheet_item[[#This Row],[project_id]],ohrm_project[project_id],ohrm_project[name],"NF",0,1)</f>
        <v>Z210101-TEQMANTRA-ORG</v>
      </c>
      <c r="K3261" t="str">
        <f>_xlfn.XLOOKUP(ohrm_timesheet_item[[#This Row],[activity_id]],ohrm_project_activity[activity_id],ohrm_project_activity[name],"NF",0,1)</f>
        <v>Internal Meeting</v>
      </c>
      <c r="L3261" s="5">
        <f>ohrm_timesheet_item[[#This Row],[duration]]/60/60</f>
        <v>2</v>
      </c>
    </row>
    <row r="3262" spans="1:12" x14ac:dyDescent="0.3">
      <c r="A3262">
        <v>621</v>
      </c>
      <c r="C3262">
        <v>3314</v>
      </c>
      <c r="D3262" s="1">
        <v>45218</v>
      </c>
      <c r="E3262">
        <v>3600</v>
      </c>
      <c r="F3262">
        <v>2</v>
      </c>
      <c r="G3262">
        <v>100005</v>
      </c>
      <c r="H3262">
        <v>7</v>
      </c>
      <c r="I3262" t="str">
        <f>_xlfn.XLOOKUP(ohrm_timesheet_item[[#This Row],[employee_id]],hs_hr_employee[emp_number],hs_hr_employee[Employee Name],"NF",0,1)</f>
        <v>x_Ritesh Narayan Singh</v>
      </c>
      <c r="J3262" t="str">
        <f>_xlfn.XLOOKUP(ohrm_timesheet_item[[#This Row],[project_id]],ohrm_project[project_id],ohrm_project[name],"NF",0,1)</f>
        <v>Z210101-TEQMANTRA-ORG</v>
      </c>
      <c r="K3262" t="str">
        <f>_xlfn.XLOOKUP(ohrm_timesheet_item[[#This Row],[activity_id]],ohrm_project_activity[activity_id],ohrm_project_activity[name],"NF",0,1)</f>
        <v>Internal Meeting</v>
      </c>
      <c r="L3262" s="5">
        <f>ohrm_timesheet_item[[#This Row],[duration]]/60/60</f>
        <v>1</v>
      </c>
    </row>
    <row r="3263" spans="1:12" x14ac:dyDescent="0.3">
      <c r="A3263">
        <v>621</v>
      </c>
      <c r="C3263">
        <v>3315</v>
      </c>
      <c r="D3263" s="1">
        <v>45219</v>
      </c>
      <c r="E3263">
        <v>7200</v>
      </c>
      <c r="F3263">
        <v>2</v>
      </c>
      <c r="G3263">
        <v>100005</v>
      </c>
      <c r="H3263">
        <v>7</v>
      </c>
      <c r="I3263" t="str">
        <f>_xlfn.XLOOKUP(ohrm_timesheet_item[[#This Row],[employee_id]],hs_hr_employee[emp_number],hs_hr_employee[Employee Name],"NF",0,1)</f>
        <v>x_Ritesh Narayan Singh</v>
      </c>
      <c r="J3263" t="str">
        <f>_xlfn.XLOOKUP(ohrm_timesheet_item[[#This Row],[project_id]],ohrm_project[project_id],ohrm_project[name],"NF",0,1)</f>
        <v>Z210101-TEQMANTRA-ORG</v>
      </c>
      <c r="K3263" t="str">
        <f>_xlfn.XLOOKUP(ohrm_timesheet_item[[#This Row],[activity_id]],ohrm_project_activity[activity_id],ohrm_project_activity[name],"NF",0,1)</f>
        <v>Internal Meeting</v>
      </c>
      <c r="L3263" s="5">
        <f>ohrm_timesheet_item[[#This Row],[duration]]/60/60</f>
        <v>2</v>
      </c>
    </row>
    <row r="3264" spans="1:12" x14ac:dyDescent="0.3">
      <c r="A3264">
        <v>621</v>
      </c>
      <c r="C3264">
        <v>3316</v>
      </c>
      <c r="D3264" s="1">
        <v>45216</v>
      </c>
      <c r="E3264">
        <v>3600</v>
      </c>
      <c r="F3264">
        <v>2</v>
      </c>
      <c r="G3264">
        <v>100005</v>
      </c>
      <c r="H3264">
        <v>58</v>
      </c>
      <c r="I3264" t="str">
        <f>_xlfn.XLOOKUP(ohrm_timesheet_item[[#This Row],[employee_id]],hs_hr_employee[emp_number],hs_hr_employee[Employee Name],"NF",0,1)</f>
        <v>x_Ritesh Narayan Singh</v>
      </c>
      <c r="J3264" t="str">
        <f>_xlfn.XLOOKUP(ohrm_timesheet_item[[#This Row],[project_id]],ohrm_project[project_id],ohrm_project[name],"NF",0,1)</f>
        <v>Z210101-TEQMANTRA-ORG</v>
      </c>
      <c r="K3264" t="str">
        <f>_xlfn.XLOOKUP(ohrm_timesheet_item[[#This Row],[activity_id]],ohrm_project_activity[activity_id],ohrm_project_activity[name],"NF",0,1)</f>
        <v>Staff Augmentation</v>
      </c>
      <c r="L3264" s="5">
        <f>ohrm_timesheet_item[[#This Row],[duration]]/60/60</f>
        <v>1</v>
      </c>
    </row>
    <row r="3265" spans="1:12" x14ac:dyDescent="0.3">
      <c r="A3265">
        <v>621</v>
      </c>
      <c r="C3265">
        <v>3317</v>
      </c>
      <c r="D3265" s="1">
        <v>45215</v>
      </c>
      <c r="E3265">
        <v>3600</v>
      </c>
      <c r="F3265">
        <v>2</v>
      </c>
      <c r="G3265">
        <v>100005</v>
      </c>
      <c r="H3265">
        <v>9</v>
      </c>
      <c r="I3265" t="str">
        <f>_xlfn.XLOOKUP(ohrm_timesheet_item[[#This Row],[employee_id]],hs_hr_employee[emp_number],hs_hr_employee[Employee Name],"NF",0,1)</f>
        <v>x_Ritesh Narayan Singh</v>
      </c>
      <c r="J3265" t="str">
        <f>_xlfn.XLOOKUP(ohrm_timesheet_item[[#This Row],[project_id]],ohrm_project[project_id],ohrm_project[name],"NF",0,1)</f>
        <v>Z210101-TEQMANTRA-ORG</v>
      </c>
      <c r="K3265" t="str">
        <f>_xlfn.XLOOKUP(ohrm_timesheet_item[[#This Row],[activity_id]],ohrm_project_activity[activity_id],ohrm_project_activity[name],"NF",0,1)</f>
        <v>Continuous Improvement</v>
      </c>
      <c r="L3265" s="5">
        <f>ohrm_timesheet_item[[#This Row],[duration]]/60/60</f>
        <v>1</v>
      </c>
    </row>
    <row r="3266" spans="1:12" x14ac:dyDescent="0.3">
      <c r="A3266">
        <v>621</v>
      </c>
      <c r="C3266">
        <v>3318</v>
      </c>
      <c r="D3266" s="1">
        <v>45216</v>
      </c>
      <c r="E3266">
        <v>7200</v>
      </c>
      <c r="F3266">
        <v>2</v>
      </c>
      <c r="G3266">
        <v>100005</v>
      </c>
      <c r="H3266">
        <v>9</v>
      </c>
      <c r="I3266" t="str">
        <f>_xlfn.XLOOKUP(ohrm_timesheet_item[[#This Row],[employee_id]],hs_hr_employee[emp_number],hs_hr_employee[Employee Name],"NF",0,1)</f>
        <v>x_Ritesh Narayan Singh</v>
      </c>
      <c r="J3266" t="str">
        <f>_xlfn.XLOOKUP(ohrm_timesheet_item[[#This Row],[project_id]],ohrm_project[project_id],ohrm_project[name],"NF",0,1)</f>
        <v>Z210101-TEQMANTRA-ORG</v>
      </c>
      <c r="K3266" t="str">
        <f>_xlfn.XLOOKUP(ohrm_timesheet_item[[#This Row],[activity_id]],ohrm_project_activity[activity_id],ohrm_project_activity[name],"NF",0,1)</f>
        <v>Continuous Improvement</v>
      </c>
      <c r="L3266" s="5">
        <f>ohrm_timesheet_item[[#This Row],[duration]]/60/60</f>
        <v>2</v>
      </c>
    </row>
    <row r="3267" spans="1:12" x14ac:dyDescent="0.3">
      <c r="A3267">
        <v>621</v>
      </c>
      <c r="C3267">
        <v>3319</v>
      </c>
      <c r="D3267" s="1">
        <v>45218</v>
      </c>
      <c r="E3267">
        <v>10800</v>
      </c>
      <c r="F3267">
        <v>2</v>
      </c>
      <c r="G3267">
        <v>100005</v>
      </c>
      <c r="H3267">
        <v>9</v>
      </c>
      <c r="I3267" t="str">
        <f>_xlfn.XLOOKUP(ohrm_timesheet_item[[#This Row],[employee_id]],hs_hr_employee[emp_number],hs_hr_employee[Employee Name],"NF",0,1)</f>
        <v>x_Ritesh Narayan Singh</v>
      </c>
      <c r="J3267" t="str">
        <f>_xlfn.XLOOKUP(ohrm_timesheet_item[[#This Row],[project_id]],ohrm_project[project_id],ohrm_project[name],"NF",0,1)</f>
        <v>Z210101-TEQMANTRA-ORG</v>
      </c>
      <c r="K3267" t="str">
        <f>_xlfn.XLOOKUP(ohrm_timesheet_item[[#This Row],[activity_id]],ohrm_project_activity[activity_id],ohrm_project_activity[name],"NF",0,1)</f>
        <v>Continuous Improvement</v>
      </c>
      <c r="L3267" s="5">
        <f>ohrm_timesheet_item[[#This Row],[duration]]/60/60</f>
        <v>3</v>
      </c>
    </row>
    <row r="3268" spans="1:12" x14ac:dyDescent="0.3">
      <c r="A3268">
        <v>621</v>
      </c>
      <c r="C3268">
        <v>3320</v>
      </c>
      <c r="D3268" s="1">
        <v>45219</v>
      </c>
      <c r="E3268">
        <v>7200</v>
      </c>
      <c r="F3268">
        <v>2</v>
      </c>
      <c r="G3268">
        <v>100005</v>
      </c>
      <c r="H3268">
        <v>9</v>
      </c>
      <c r="I3268" t="str">
        <f>_xlfn.XLOOKUP(ohrm_timesheet_item[[#This Row],[employee_id]],hs_hr_employee[emp_number],hs_hr_employee[Employee Name],"NF",0,1)</f>
        <v>x_Ritesh Narayan Singh</v>
      </c>
      <c r="J3268" t="str">
        <f>_xlfn.XLOOKUP(ohrm_timesheet_item[[#This Row],[project_id]],ohrm_project[project_id],ohrm_project[name],"NF",0,1)</f>
        <v>Z210101-TEQMANTRA-ORG</v>
      </c>
      <c r="K3268" t="str">
        <f>_xlfn.XLOOKUP(ohrm_timesheet_item[[#This Row],[activity_id]],ohrm_project_activity[activity_id],ohrm_project_activity[name],"NF",0,1)</f>
        <v>Continuous Improvement</v>
      </c>
      <c r="L3268" s="5">
        <f>ohrm_timesheet_item[[#This Row],[duration]]/60/60</f>
        <v>2</v>
      </c>
    </row>
    <row r="3269" spans="1:12" x14ac:dyDescent="0.3">
      <c r="A3269">
        <v>621</v>
      </c>
      <c r="C3269">
        <v>3321</v>
      </c>
      <c r="D3269" s="1">
        <v>45215</v>
      </c>
      <c r="E3269">
        <v>10800</v>
      </c>
      <c r="F3269">
        <v>2</v>
      </c>
      <c r="G3269">
        <v>100005</v>
      </c>
      <c r="H3269">
        <v>11</v>
      </c>
      <c r="I3269" t="str">
        <f>_xlfn.XLOOKUP(ohrm_timesheet_item[[#This Row],[employee_id]],hs_hr_employee[emp_number],hs_hr_employee[Employee Name],"NF",0,1)</f>
        <v>x_Ritesh Narayan Singh</v>
      </c>
      <c r="J3269" t="str">
        <f>_xlfn.XLOOKUP(ohrm_timesheet_item[[#This Row],[project_id]],ohrm_project[project_id],ohrm_project[name],"NF",0,1)</f>
        <v>Z210101-TEQMANTRA-ORG</v>
      </c>
      <c r="K3269" t="str">
        <f>_xlfn.XLOOKUP(ohrm_timesheet_item[[#This Row],[activity_id]],ohrm_project_activity[activity_id],ohrm_project_activity[name],"NF",0,1)</f>
        <v>Training</v>
      </c>
      <c r="L3269" s="5">
        <f>ohrm_timesheet_item[[#This Row],[duration]]/60/60</f>
        <v>3</v>
      </c>
    </row>
    <row r="3270" spans="1:12" x14ac:dyDescent="0.3">
      <c r="A3270">
        <v>621</v>
      </c>
      <c r="C3270">
        <v>3322</v>
      </c>
      <c r="D3270" s="1">
        <v>45216</v>
      </c>
      <c r="E3270">
        <v>10800</v>
      </c>
      <c r="F3270">
        <v>2</v>
      </c>
      <c r="G3270">
        <v>100005</v>
      </c>
      <c r="H3270">
        <v>11</v>
      </c>
      <c r="I3270" t="str">
        <f>_xlfn.XLOOKUP(ohrm_timesheet_item[[#This Row],[employee_id]],hs_hr_employee[emp_number],hs_hr_employee[Employee Name],"NF",0,1)</f>
        <v>x_Ritesh Narayan Singh</v>
      </c>
      <c r="J3270" t="str">
        <f>_xlfn.XLOOKUP(ohrm_timesheet_item[[#This Row],[project_id]],ohrm_project[project_id],ohrm_project[name],"NF",0,1)</f>
        <v>Z210101-TEQMANTRA-ORG</v>
      </c>
      <c r="K3270" t="str">
        <f>_xlfn.XLOOKUP(ohrm_timesheet_item[[#This Row],[activity_id]],ohrm_project_activity[activity_id],ohrm_project_activity[name],"NF",0,1)</f>
        <v>Training</v>
      </c>
      <c r="L3270" s="5">
        <f>ohrm_timesheet_item[[#This Row],[duration]]/60/60</f>
        <v>3</v>
      </c>
    </row>
    <row r="3271" spans="1:12" x14ac:dyDescent="0.3">
      <c r="A3271">
        <v>621</v>
      </c>
      <c r="C3271">
        <v>3323</v>
      </c>
      <c r="D3271" s="1">
        <v>45218</v>
      </c>
      <c r="E3271">
        <v>10800</v>
      </c>
      <c r="F3271">
        <v>2</v>
      </c>
      <c r="G3271">
        <v>100005</v>
      </c>
      <c r="H3271">
        <v>11</v>
      </c>
      <c r="I3271" t="str">
        <f>_xlfn.XLOOKUP(ohrm_timesheet_item[[#This Row],[employee_id]],hs_hr_employee[emp_number],hs_hr_employee[Employee Name],"NF",0,1)</f>
        <v>x_Ritesh Narayan Singh</v>
      </c>
      <c r="J3271" t="str">
        <f>_xlfn.XLOOKUP(ohrm_timesheet_item[[#This Row],[project_id]],ohrm_project[project_id],ohrm_project[name],"NF",0,1)</f>
        <v>Z210101-TEQMANTRA-ORG</v>
      </c>
      <c r="K3271" t="str">
        <f>_xlfn.XLOOKUP(ohrm_timesheet_item[[#This Row],[activity_id]],ohrm_project_activity[activity_id],ohrm_project_activity[name],"NF",0,1)</f>
        <v>Training</v>
      </c>
      <c r="L3271" s="5">
        <f>ohrm_timesheet_item[[#This Row],[duration]]/60/60</f>
        <v>3</v>
      </c>
    </row>
    <row r="3272" spans="1:12" x14ac:dyDescent="0.3">
      <c r="A3272">
        <v>621</v>
      </c>
      <c r="C3272">
        <v>3324</v>
      </c>
      <c r="D3272" s="1">
        <v>45219</v>
      </c>
      <c r="E3272">
        <v>10800</v>
      </c>
      <c r="F3272">
        <v>2</v>
      </c>
      <c r="G3272">
        <v>100005</v>
      </c>
      <c r="H3272">
        <v>11</v>
      </c>
      <c r="I3272" t="str">
        <f>_xlfn.XLOOKUP(ohrm_timesheet_item[[#This Row],[employee_id]],hs_hr_employee[emp_number],hs_hr_employee[Employee Name],"NF",0,1)</f>
        <v>x_Ritesh Narayan Singh</v>
      </c>
      <c r="J3272" t="str">
        <f>_xlfn.XLOOKUP(ohrm_timesheet_item[[#This Row],[project_id]],ohrm_project[project_id],ohrm_project[name],"NF",0,1)</f>
        <v>Z210101-TEQMANTRA-ORG</v>
      </c>
      <c r="K3272" t="str">
        <f>_xlfn.XLOOKUP(ohrm_timesheet_item[[#This Row],[activity_id]],ohrm_project_activity[activity_id],ohrm_project_activity[name],"NF",0,1)</f>
        <v>Training</v>
      </c>
      <c r="L3272" s="5">
        <f>ohrm_timesheet_item[[#This Row],[duration]]/60/60</f>
        <v>3</v>
      </c>
    </row>
    <row r="3273" spans="1:12" x14ac:dyDescent="0.3">
      <c r="A3273">
        <v>620</v>
      </c>
      <c r="B3273" t="s">
        <v>1052</v>
      </c>
      <c r="C3273">
        <v>3325</v>
      </c>
      <c r="D3273" s="1">
        <v>45226</v>
      </c>
      <c r="E3273">
        <v>7200</v>
      </c>
      <c r="F3273">
        <v>2</v>
      </c>
      <c r="G3273">
        <v>100005</v>
      </c>
      <c r="H3273">
        <v>8</v>
      </c>
      <c r="I3273" t="str">
        <f>_xlfn.XLOOKUP(ohrm_timesheet_item[[#This Row],[employee_id]],hs_hr_employee[emp_number],hs_hr_employee[Employee Name],"NF",0,1)</f>
        <v>x_Ritesh Narayan Singh</v>
      </c>
      <c r="J3273" t="str">
        <f>_xlfn.XLOOKUP(ohrm_timesheet_item[[#This Row],[project_id]],ohrm_project[project_id],ohrm_project[name],"NF",0,1)</f>
        <v>Z210101-TEQMANTRA-ORG</v>
      </c>
      <c r="K3273" t="str">
        <f>_xlfn.XLOOKUP(ohrm_timesheet_item[[#This Row],[activity_id]],ohrm_project_activity[activity_id],ohrm_project_activity[name],"NF",0,1)</f>
        <v>Customer Engagement</v>
      </c>
      <c r="L3273" s="5">
        <f>ohrm_timesheet_item[[#This Row],[duration]]/60/60</f>
        <v>2</v>
      </c>
    </row>
    <row r="3274" spans="1:12" x14ac:dyDescent="0.3">
      <c r="A3274">
        <v>620</v>
      </c>
      <c r="C3274">
        <v>3326</v>
      </c>
      <c r="D3274" s="1">
        <v>45222</v>
      </c>
      <c r="E3274">
        <v>7200</v>
      </c>
      <c r="F3274">
        <v>2</v>
      </c>
      <c r="G3274">
        <v>100005</v>
      </c>
      <c r="H3274">
        <v>8</v>
      </c>
      <c r="I3274" t="str">
        <f>_xlfn.XLOOKUP(ohrm_timesheet_item[[#This Row],[employee_id]],hs_hr_employee[emp_number],hs_hr_employee[Employee Name],"NF",0,1)</f>
        <v>x_Ritesh Narayan Singh</v>
      </c>
      <c r="J3274" t="str">
        <f>_xlfn.XLOOKUP(ohrm_timesheet_item[[#This Row],[project_id]],ohrm_project[project_id],ohrm_project[name],"NF",0,1)</f>
        <v>Z210101-TEQMANTRA-ORG</v>
      </c>
      <c r="K3274" t="str">
        <f>_xlfn.XLOOKUP(ohrm_timesheet_item[[#This Row],[activity_id]],ohrm_project_activity[activity_id],ohrm_project_activity[name],"NF",0,1)</f>
        <v>Customer Engagement</v>
      </c>
      <c r="L3274" s="5">
        <f>ohrm_timesheet_item[[#This Row],[duration]]/60/60</f>
        <v>2</v>
      </c>
    </row>
    <row r="3275" spans="1:12" x14ac:dyDescent="0.3">
      <c r="A3275">
        <v>620</v>
      </c>
      <c r="C3275">
        <v>3327</v>
      </c>
      <c r="D3275" s="1">
        <v>45224</v>
      </c>
      <c r="E3275">
        <v>7200</v>
      </c>
      <c r="F3275">
        <v>2</v>
      </c>
      <c r="G3275">
        <v>100005</v>
      </c>
      <c r="H3275">
        <v>8</v>
      </c>
      <c r="I3275" t="str">
        <f>_xlfn.XLOOKUP(ohrm_timesheet_item[[#This Row],[employee_id]],hs_hr_employee[emp_number],hs_hr_employee[Employee Name],"NF",0,1)</f>
        <v>x_Ritesh Narayan Singh</v>
      </c>
      <c r="J3275" t="str">
        <f>_xlfn.XLOOKUP(ohrm_timesheet_item[[#This Row],[project_id]],ohrm_project[project_id],ohrm_project[name],"NF",0,1)</f>
        <v>Z210101-TEQMANTRA-ORG</v>
      </c>
      <c r="K3275" t="str">
        <f>_xlfn.XLOOKUP(ohrm_timesheet_item[[#This Row],[activity_id]],ohrm_project_activity[activity_id],ohrm_project_activity[name],"NF",0,1)</f>
        <v>Customer Engagement</v>
      </c>
      <c r="L3275" s="5">
        <f>ohrm_timesheet_item[[#This Row],[duration]]/60/60</f>
        <v>2</v>
      </c>
    </row>
    <row r="3276" spans="1:12" x14ac:dyDescent="0.3">
      <c r="A3276">
        <v>620</v>
      </c>
      <c r="C3276">
        <v>3328</v>
      </c>
      <c r="D3276" s="1">
        <v>45225</v>
      </c>
      <c r="E3276">
        <v>7200</v>
      </c>
      <c r="F3276">
        <v>2</v>
      </c>
      <c r="G3276">
        <v>100005</v>
      </c>
      <c r="H3276">
        <v>8</v>
      </c>
      <c r="I3276" t="str">
        <f>_xlfn.XLOOKUP(ohrm_timesheet_item[[#This Row],[employee_id]],hs_hr_employee[emp_number],hs_hr_employee[Employee Name],"NF",0,1)</f>
        <v>x_Ritesh Narayan Singh</v>
      </c>
      <c r="J3276" t="str">
        <f>_xlfn.XLOOKUP(ohrm_timesheet_item[[#This Row],[project_id]],ohrm_project[project_id],ohrm_project[name],"NF",0,1)</f>
        <v>Z210101-TEQMANTRA-ORG</v>
      </c>
      <c r="K3276" t="str">
        <f>_xlfn.XLOOKUP(ohrm_timesheet_item[[#This Row],[activity_id]],ohrm_project_activity[activity_id],ohrm_project_activity[name],"NF",0,1)</f>
        <v>Customer Engagement</v>
      </c>
      <c r="L3276" s="5">
        <f>ohrm_timesheet_item[[#This Row],[duration]]/60/60</f>
        <v>2</v>
      </c>
    </row>
    <row r="3277" spans="1:12" x14ac:dyDescent="0.3">
      <c r="A3277">
        <v>620</v>
      </c>
      <c r="C3277">
        <v>3329</v>
      </c>
      <c r="D3277" s="1">
        <v>45222</v>
      </c>
      <c r="E3277">
        <v>10800</v>
      </c>
      <c r="F3277">
        <v>2</v>
      </c>
      <c r="G3277">
        <v>100005</v>
      </c>
      <c r="H3277">
        <v>7</v>
      </c>
      <c r="I3277" t="str">
        <f>_xlfn.XLOOKUP(ohrm_timesheet_item[[#This Row],[employee_id]],hs_hr_employee[emp_number],hs_hr_employee[Employee Name],"NF",0,1)</f>
        <v>x_Ritesh Narayan Singh</v>
      </c>
      <c r="J3277" t="str">
        <f>_xlfn.XLOOKUP(ohrm_timesheet_item[[#This Row],[project_id]],ohrm_project[project_id],ohrm_project[name],"NF",0,1)</f>
        <v>Z210101-TEQMANTRA-ORG</v>
      </c>
      <c r="K3277" t="str">
        <f>_xlfn.XLOOKUP(ohrm_timesheet_item[[#This Row],[activity_id]],ohrm_project_activity[activity_id],ohrm_project_activity[name],"NF",0,1)</f>
        <v>Internal Meeting</v>
      </c>
      <c r="L3277" s="5">
        <f>ohrm_timesheet_item[[#This Row],[duration]]/60/60</f>
        <v>3</v>
      </c>
    </row>
    <row r="3278" spans="1:12" x14ac:dyDescent="0.3">
      <c r="A3278">
        <v>620</v>
      </c>
      <c r="C3278">
        <v>3330</v>
      </c>
      <c r="D3278" s="1">
        <v>45224</v>
      </c>
      <c r="E3278">
        <v>10800</v>
      </c>
      <c r="F3278">
        <v>2</v>
      </c>
      <c r="G3278">
        <v>100005</v>
      </c>
      <c r="H3278">
        <v>7</v>
      </c>
      <c r="I3278" t="str">
        <f>_xlfn.XLOOKUP(ohrm_timesheet_item[[#This Row],[employee_id]],hs_hr_employee[emp_number],hs_hr_employee[Employee Name],"NF",0,1)</f>
        <v>x_Ritesh Narayan Singh</v>
      </c>
      <c r="J3278" t="str">
        <f>_xlfn.XLOOKUP(ohrm_timesheet_item[[#This Row],[project_id]],ohrm_project[project_id],ohrm_project[name],"NF",0,1)</f>
        <v>Z210101-TEQMANTRA-ORG</v>
      </c>
      <c r="K3278" t="str">
        <f>_xlfn.XLOOKUP(ohrm_timesheet_item[[#This Row],[activity_id]],ohrm_project_activity[activity_id],ohrm_project_activity[name],"NF",0,1)</f>
        <v>Internal Meeting</v>
      </c>
      <c r="L3278" s="5">
        <f>ohrm_timesheet_item[[#This Row],[duration]]/60/60</f>
        <v>3</v>
      </c>
    </row>
    <row r="3279" spans="1:12" x14ac:dyDescent="0.3">
      <c r="A3279">
        <v>620</v>
      </c>
      <c r="C3279">
        <v>3331</v>
      </c>
      <c r="D3279" s="1">
        <v>45225</v>
      </c>
      <c r="E3279">
        <v>10800</v>
      </c>
      <c r="F3279">
        <v>2</v>
      </c>
      <c r="G3279">
        <v>100005</v>
      </c>
      <c r="H3279">
        <v>7</v>
      </c>
      <c r="I3279" t="str">
        <f>_xlfn.XLOOKUP(ohrm_timesheet_item[[#This Row],[employee_id]],hs_hr_employee[emp_number],hs_hr_employee[Employee Name],"NF",0,1)</f>
        <v>x_Ritesh Narayan Singh</v>
      </c>
      <c r="J3279" t="str">
        <f>_xlfn.XLOOKUP(ohrm_timesheet_item[[#This Row],[project_id]],ohrm_project[project_id],ohrm_project[name],"NF",0,1)</f>
        <v>Z210101-TEQMANTRA-ORG</v>
      </c>
      <c r="K3279" t="str">
        <f>_xlfn.XLOOKUP(ohrm_timesheet_item[[#This Row],[activity_id]],ohrm_project_activity[activity_id],ohrm_project_activity[name],"NF",0,1)</f>
        <v>Internal Meeting</v>
      </c>
      <c r="L3279" s="5">
        <f>ohrm_timesheet_item[[#This Row],[duration]]/60/60</f>
        <v>3</v>
      </c>
    </row>
    <row r="3280" spans="1:12" x14ac:dyDescent="0.3">
      <c r="A3280">
        <v>620</v>
      </c>
      <c r="C3280">
        <v>3332</v>
      </c>
      <c r="D3280" s="1">
        <v>45226</v>
      </c>
      <c r="E3280">
        <v>10800</v>
      </c>
      <c r="F3280">
        <v>2</v>
      </c>
      <c r="G3280">
        <v>100005</v>
      </c>
      <c r="H3280">
        <v>7</v>
      </c>
      <c r="I3280" t="str">
        <f>_xlfn.XLOOKUP(ohrm_timesheet_item[[#This Row],[employee_id]],hs_hr_employee[emp_number],hs_hr_employee[Employee Name],"NF",0,1)</f>
        <v>x_Ritesh Narayan Singh</v>
      </c>
      <c r="J3280" t="str">
        <f>_xlfn.XLOOKUP(ohrm_timesheet_item[[#This Row],[project_id]],ohrm_project[project_id],ohrm_project[name],"NF",0,1)</f>
        <v>Z210101-TEQMANTRA-ORG</v>
      </c>
      <c r="K3280" t="str">
        <f>_xlfn.XLOOKUP(ohrm_timesheet_item[[#This Row],[activity_id]],ohrm_project_activity[activity_id],ohrm_project_activity[name],"NF",0,1)</f>
        <v>Internal Meeting</v>
      </c>
      <c r="L3280" s="5">
        <f>ohrm_timesheet_item[[#This Row],[duration]]/60/60</f>
        <v>3</v>
      </c>
    </row>
    <row r="3281" spans="1:12" x14ac:dyDescent="0.3">
      <c r="A3281">
        <v>620</v>
      </c>
      <c r="C3281">
        <v>3333</v>
      </c>
      <c r="D3281" s="1">
        <v>45222</v>
      </c>
      <c r="E3281">
        <v>7200</v>
      </c>
      <c r="F3281">
        <v>2</v>
      </c>
      <c r="G3281">
        <v>100005</v>
      </c>
      <c r="H3281">
        <v>13</v>
      </c>
      <c r="I3281" t="str">
        <f>_xlfn.XLOOKUP(ohrm_timesheet_item[[#This Row],[employee_id]],hs_hr_employee[emp_number],hs_hr_employee[Employee Name],"NF",0,1)</f>
        <v>x_Ritesh Narayan Singh</v>
      </c>
      <c r="J3281" t="str">
        <f>_xlfn.XLOOKUP(ohrm_timesheet_item[[#This Row],[project_id]],ohrm_project[project_id],ohrm_project[name],"NF",0,1)</f>
        <v>Z210101-TEQMANTRA-ORG</v>
      </c>
      <c r="K3281" t="str">
        <f>_xlfn.XLOOKUP(ohrm_timesheet_item[[#This Row],[activity_id]],ohrm_project_activity[activity_id],ohrm_project_activity[name],"NF",0,1)</f>
        <v>Coaching/Mentoring</v>
      </c>
      <c r="L3281" s="5">
        <f>ohrm_timesheet_item[[#This Row],[duration]]/60/60</f>
        <v>2</v>
      </c>
    </row>
    <row r="3282" spans="1:12" x14ac:dyDescent="0.3">
      <c r="A3282">
        <v>620</v>
      </c>
      <c r="C3282">
        <v>3334</v>
      </c>
      <c r="D3282" s="1">
        <v>45223</v>
      </c>
      <c r="E3282">
        <v>0</v>
      </c>
      <c r="F3282">
        <v>2</v>
      </c>
      <c r="G3282">
        <v>100005</v>
      </c>
      <c r="H3282">
        <v>13</v>
      </c>
      <c r="I3282" t="str">
        <f>_xlfn.XLOOKUP(ohrm_timesheet_item[[#This Row],[employee_id]],hs_hr_employee[emp_number],hs_hr_employee[Employee Name],"NF",0,1)</f>
        <v>x_Ritesh Narayan Singh</v>
      </c>
      <c r="J3282" t="str">
        <f>_xlfn.XLOOKUP(ohrm_timesheet_item[[#This Row],[project_id]],ohrm_project[project_id],ohrm_project[name],"NF",0,1)</f>
        <v>Z210101-TEQMANTRA-ORG</v>
      </c>
      <c r="K3282" t="str">
        <f>_xlfn.XLOOKUP(ohrm_timesheet_item[[#This Row],[activity_id]],ohrm_project_activity[activity_id],ohrm_project_activity[name],"NF",0,1)</f>
        <v>Coaching/Mentoring</v>
      </c>
      <c r="L3282" s="5">
        <f>ohrm_timesheet_item[[#This Row],[duration]]/60/60</f>
        <v>0</v>
      </c>
    </row>
    <row r="3283" spans="1:12" x14ac:dyDescent="0.3">
      <c r="A3283">
        <v>620</v>
      </c>
      <c r="C3283">
        <v>3335</v>
      </c>
      <c r="D3283" s="1">
        <v>45224</v>
      </c>
      <c r="E3283">
        <v>3600</v>
      </c>
      <c r="F3283">
        <v>2</v>
      </c>
      <c r="G3283">
        <v>100005</v>
      </c>
      <c r="H3283">
        <v>13</v>
      </c>
      <c r="I3283" t="str">
        <f>_xlfn.XLOOKUP(ohrm_timesheet_item[[#This Row],[employee_id]],hs_hr_employee[emp_number],hs_hr_employee[Employee Name],"NF",0,1)</f>
        <v>x_Ritesh Narayan Singh</v>
      </c>
      <c r="J3283" t="str">
        <f>_xlfn.XLOOKUP(ohrm_timesheet_item[[#This Row],[project_id]],ohrm_project[project_id],ohrm_project[name],"NF",0,1)</f>
        <v>Z210101-TEQMANTRA-ORG</v>
      </c>
      <c r="K3283" t="str">
        <f>_xlfn.XLOOKUP(ohrm_timesheet_item[[#This Row],[activity_id]],ohrm_project_activity[activity_id],ohrm_project_activity[name],"NF",0,1)</f>
        <v>Coaching/Mentoring</v>
      </c>
      <c r="L3283" s="5">
        <f>ohrm_timesheet_item[[#This Row],[duration]]/60/60</f>
        <v>1</v>
      </c>
    </row>
    <row r="3284" spans="1:12" x14ac:dyDescent="0.3">
      <c r="A3284">
        <v>620</v>
      </c>
      <c r="C3284">
        <v>3336</v>
      </c>
      <c r="D3284" s="1">
        <v>45225</v>
      </c>
      <c r="E3284">
        <v>3600</v>
      </c>
      <c r="F3284">
        <v>2</v>
      </c>
      <c r="G3284">
        <v>100005</v>
      </c>
      <c r="H3284">
        <v>13</v>
      </c>
      <c r="I3284" t="str">
        <f>_xlfn.XLOOKUP(ohrm_timesheet_item[[#This Row],[employee_id]],hs_hr_employee[emp_number],hs_hr_employee[Employee Name],"NF",0,1)</f>
        <v>x_Ritesh Narayan Singh</v>
      </c>
      <c r="J3284" t="str">
        <f>_xlfn.XLOOKUP(ohrm_timesheet_item[[#This Row],[project_id]],ohrm_project[project_id],ohrm_project[name],"NF",0,1)</f>
        <v>Z210101-TEQMANTRA-ORG</v>
      </c>
      <c r="K3284" t="str">
        <f>_xlfn.XLOOKUP(ohrm_timesheet_item[[#This Row],[activity_id]],ohrm_project_activity[activity_id],ohrm_project_activity[name],"NF",0,1)</f>
        <v>Coaching/Mentoring</v>
      </c>
      <c r="L3284" s="5">
        <f>ohrm_timesheet_item[[#This Row],[duration]]/60/60</f>
        <v>1</v>
      </c>
    </row>
    <row r="3285" spans="1:12" x14ac:dyDescent="0.3">
      <c r="A3285">
        <v>620</v>
      </c>
      <c r="C3285">
        <v>3337</v>
      </c>
      <c r="D3285" s="1">
        <v>45226</v>
      </c>
      <c r="E3285">
        <v>3600</v>
      </c>
      <c r="F3285">
        <v>2</v>
      </c>
      <c r="G3285">
        <v>100005</v>
      </c>
      <c r="H3285">
        <v>13</v>
      </c>
      <c r="I3285" t="str">
        <f>_xlfn.XLOOKUP(ohrm_timesheet_item[[#This Row],[employee_id]],hs_hr_employee[emp_number],hs_hr_employee[Employee Name],"NF",0,1)</f>
        <v>x_Ritesh Narayan Singh</v>
      </c>
      <c r="J3285" t="str">
        <f>_xlfn.XLOOKUP(ohrm_timesheet_item[[#This Row],[project_id]],ohrm_project[project_id],ohrm_project[name],"NF",0,1)</f>
        <v>Z210101-TEQMANTRA-ORG</v>
      </c>
      <c r="K3285" t="str">
        <f>_xlfn.XLOOKUP(ohrm_timesheet_item[[#This Row],[activity_id]],ohrm_project_activity[activity_id],ohrm_project_activity[name],"NF",0,1)</f>
        <v>Coaching/Mentoring</v>
      </c>
      <c r="L3285" s="5">
        <f>ohrm_timesheet_item[[#This Row],[duration]]/60/60</f>
        <v>1</v>
      </c>
    </row>
    <row r="3286" spans="1:12" x14ac:dyDescent="0.3">
      <c r="A3286">
        <v>620</v>
      </c>
      <c r="C3286">
        <v>3338</v>
      </c>
      <c r="D3286" s="1">
        <v>45222</v>
      </c>
      <c r="E3286">
        <v>3600</v>
      </c>
      <c r="F3286">
        <v>2</v>
      </c>
      <c r="G3286">
        <v>100005</v>
      </c>
      <c r="H3286">
        <v>9</v>
      </c>
      <c r="I3286" t="str">
        <f>_xlfn.XLOOKUP(ohrm_timesheet_item[[#This Row],[employee_id]],hs_hr_employee[emp_number],hs_hr_employee[Employee Name],"NF",0,1)</f>
        <v>x_Ritesh Narayan Singh</v>
      </c>
      <c r="J3286" t="str">
        <f>_xlfn.XLOOKUP(ohrm_timesheet_item[[#This Row],[project_id]],ohrm_project[project_id],ohrm_project[name],"NF",0,1)</f>
        <v>Z210101-TEQMANTRA-ORG</v>
      </c>
      <c r="K3286" t="str">
        <f>_xlfn.XLOOKUP(ohrm_timesheet_item[[#This Row],[activity_id]],ohrm_project_activity[activity_id],ohrm_project_activity[name],"NF",0,1)</f>
        <v>Continuous Improvement</v>
      </c>
      <c r="L3286" s="5">
        <f>ohrm_timesheet_item[[#This Row],[duration]]/60/60</f>
        <v>1</v>
      </c>
    </row>
    <row r="3287" spans="1:12" x14ac:dyDescent="0.3">
      <c r="A3287">
        <v>620</v>
      </c>
      <c r="C3287">
        <v>3339</v>
      </c>
      <c r="D3287" s="1">
        <v>45223</v>
      </c>
      <c r="E3287">
        <v>0</v>
      </c>
      <c r="F3287">
        <v>2</v>
      </c>
      <c r="G3287">
        <v>100005</v>
      </c>
      <c r="H3287">
        <v>9</v>
      </c>
      <c r="I3287" t="str">
        <f>_xlfn.XLOOKUP(ohrm_timesheet_item[[#This Row],[employee_id]],hs_hr_employee[emp_number],hs_hr_employee[Employee Name],"NF",0,1)</f>
        <v>x_Ritesh Narayan Singh</v>
      </c>
      <c r="J3287" t="str">
        <f>_xlfn.XLOOKUP(ohrm_timesheet_item[[#This Row],[project_id]],ohrm_project[project_id],ohrm_project[name],"NF",0,1)</f>
        <v>Z210101-TEQMANTRA-ORG</v>
      </c>
      <c r="K3287" t="str">
        <f>_xlfn.XLOOKUP(ohrm_timesheet_item[[#This Row],[activity_id]],ohrm_project_activity[activity_id],ohrm_project_activity[name],"NF",0,1)</f>
        <v>Continuous Improvement</v>
      </c>
      <c r="L3287" s="5">
        <f>ohrm_timesheet_item[[#This Row],[duration]]/60/60</f>
        <v>0</v>
      </c>
    </row>
    <row r="3288" spans="1:12" x14ac:dyDescent="0.3">
      <c r="A3288">
        <v>620</v>
      </c>
      <c r="C3288">
        <v>3340</v>
      </c>
      <c r="D3288" s="1">
        <v>45224</v>
      </c>
      <c r="E3288">
        <v>7200</v>
      </c>
      <c r="F3288">
        <v>2</v>
      </c>
      <c r="G3288">
        <v>100005</v>
      </c>
      <c r="H3288">
        <v>9</v>
      </c>
      <c r="I3288" t="str">
        <f>_xlfn.XLOOKUP(ohrm_timesheet_item[[#This Row],[employee_id]],hs_hr_employee[emp_number],hs_hr_employee[Employee Name],"NF",0,1)</f>
        <v>x_Ritesh Narayan Singh</v>
      </c>
      <c r="J3288" t="str">
        <f>_xlfn.XLOOKUP(ohrm_timesheet_item[[#This Row],[project_id]],ohrm_project[project_id],ohrm_project[name],"NF",0,1)</f>
        <v>Z210101-TEQMANTRA-ORG</v>
      </c>
      <c r="K3288" t="str">
        <f>_xlfn.XLOOKUP(ohrm_timesheet_item[[#This Row],[activity_id]],ohrm_project_activity[activity_id],ohrm_project_activity[name],"NF",0,1)</f>
        <v>Continuous Improvement</v>
      </c>
      <c r="L3288" s="5">
        <f>ohrm_timesheet_item[[#This Row],[duration]]/60/60</f>
        <v>2</v>
      </c>
    </row>
    <row r="3289" spans="1:12" x14ac:dyDescent="0.3">
      <c r="A3289">
        <v>620</v>
      </c>
      <c r="C3289">
        <v>3341</v>
      </c>
      <c r="D3289" s="1">
        <v>45225</v>
      </c>
      <c r="E3289">
        <v>3600</v>
      </c>
      <c r="F3289">
        <v>2</v>
      </c>
      <c r="G3289">
        <v>100005</v>
      </c>
      <c r="H3289">
        <v>9</v>
      </c>
      <c r="I3289" t="str">
        <f>_xlfn.XLOOKUP(ohrm_timesheet_item[[#This Row],[employee_id]],hs_hr_employee[emp_number],hs_hr_employee[Employee Name],"NF",0,1)</f>
        <v>x_Ritesh Narayan Singh</v>
      </c>
      <c r="J3289" t="str">
        <f>_xlfn.XLOOKUP(ohrm_timesheet_item[[#This Row],[project_id]],ohrm_project[project_id],ohrm_project[name],"NF",0,1)</f>
        <v>Z210101-TEQMANTRA-ORG</v>
      </c>
      <c r="K3289" t="str">
        <f>_xlfn.XLOOKUP(ohrm_timesheet_item[[#This Row],[activity_id]],ohrm_project_activity[activity_id],ohrm_project_activity[name],"NF",0,1)</f>
        <v>Continuous Improvement</v>
      </c>
      <c r="L3289" s="5">
        <f>ohrm_timesheet_item[[#This Row],[duration]]/60/60</f>
        <v>1</v>
      </c>
    </row>
    <row r="3290" spans="1:12" x14ac:dyDescent="0.3">
      <c r="A3290">
        <v>620</v>
      </c>
      <c r="C3290">
        <v>3342</v>
      </c>
      <c r="D3290" s="1">
        <v>45226</v>
      </c>
      <c r="E3290">
        <v>7200</v>
      </c>
      <c r="F3290">
        <v>2</v>
      </c>
      <c r="G3290">
        <v>100005</v>
      </c>
      <c r="H3290">
        <v>9</v>
      </c>
      <c r="I3290" t="str">
        <f>_xlfn.XLOOKUP(ohrm_timesheet_item[[#This Row],[employee_id]],hs_hr_employee[emp_number],hs_hr_employee[Employee Name],"NF",0,1)</f>
        <v>x_Ritesh Narayan Singh</v>
      </c>
      <c r="J3290" t="str">
        <f>_xlfn.XLOOKUP(ohrm_timesheet_item[[#This Row],[project_id]],ohrm_project[project_id],ohrm_project[name],"NF",0,1)</f>
        <v>Z210101-TEQMANTRA-ORG</v>
      </c>
      <c r="K3290" t="str">
        <f>_xlfn.XLOOKUP(ohrm_timesheet_item[[#This Row],[activity_id]],ohrm_project_activity[activity_id],ohrm_project_activity[name],"NF",0,1)</f>
        <v>Continuous Improvement</v>
      </c>
      <c r="L3290" s="5">
        <f>ohrm_timesheet_item[[#This Row],[duration]]/60/60</f>
        <v>2</v>
      </c>
    </row>
    <row r="3291" spans="1:12" x14ac:dyDescent="0.3">
      <c r="A3291">
        <v>620</v>
      </c>
      <c r="C3291">
        <v>3343</v>
      </c>
      <c r="D3291" s="1">
        <v>45222</v>
      </c>
      <c r="E3291">
        <v>3600</v>
      </c>
      <c r="F3291">
        <v>2</v>
      </c>
      <c r="G3291">
        <v>100005</v>
      </c>
      <c r="H3291">
        <v>11</v>
      </c>
      <c r="I3291" t="str">
        <f>_xlfn.XLOOKUP(ohrm_timesheet_item[[#This Row],[employee_id]],hs_hr_employee[emp_number],hs_hr_employee[Employee Name],"NF",0,1)</f>
        <v>x_Ritesh Narayan Singh</v>
      </c>
      <c r="J3291" t="str">
        <f>_xlfn.XLOOKUP(ohrm_timesheet_item[[#This Row],[project_id]],ohrm_project[project_id],ohrm_project[name],"NF",0,1)</f>
        <v>Z210101-TEQMANTRA-ORG</v>
      </c>
      <c r="K3291" t="str">
        <f>_xlfn.XLOOKUP(ohrm_timesheet_item[[#This Row],[activity_id]],ohrm_project_activity[activity_id],ohrm_project_activity[name],"NF",0,1)</f>
        <v>Training</v>
      </c>
      <c r="L3291" s="5">
        <f>ohrm_timesheet_item[[#This Row],[duration]]/60/60</f>
        <v>1</v>
      </c>
    </row>
    <row r="3292" spans="1:12" x14ac:dyDescent="0.3">
      <c r="A3292">
        <v>620</v>
      </c>
      <c r="C3292">
        <v>3344</v>
      </c>
      <c r="D3292" s="1">
        <v>45223</v>
      </c>
      <c r="E3292">
        <v>0</v>
      </c>
      <c r="F3292">
        <v>2</v>
      </c>
      <c r="G3292">
        <v>100005</v>
      </c>
      <c r="H3292">
        <v>11</v>
      </c>
      <c r="I3292" t="str">
        <f>_xlfn.XLOOKUP(ohrm_timesheet_item[[#This Row],[employee_id]],hs_hr_employee[emp_number],hs_hr_employee[Employee Name],"NF",0,1)</f>
        <v>x_Ritesh Narayan Singh</v>
      </c>
      <c r="J3292" t="str">
        <f>_xlfn.XLOOKUP(ohrm_timesheet_item[[#This Row],[project_id]],ohrm_project[project_id],ohrm_project[name],"NF",0,1)</f>
        <v>Z210101-TEQMANTRA-ORG</v>
      </c>
      <c r="K3292" t="str">
        <f>_xlfn.XLOOKUP(ohrm_timesheet_item[[#This Row],[activity_id]],ohrm_project_activity[activity_id],ohrm_project_activity[name],"NF",0,1)</f>
        <v>Training</v>
      </c>
      <c r="L3292" s="5">
        <f>ohrm_timesheet_item[[#This Row],[duration]]/60/60</f>
        <v>0</v>
      </c>
    </row>
    <row r="3293" spans="1:12" x14ac:dyDescent="0.3">
      <c r="A3293">
        <v>620</v>
      </c>
      <c r="C3293">
        <v>3345</v>
      </c>
      <c r="D3293" s="1">
        <v>45224</v>
      </c>
      <c r="E3293">
        <v>3600</v>
      </c>
      <c r="F3293">
        <v>2</v>
      </c>
      <c r="G3293">
        <v>100005</v>
      </c>
      <c r="H3293">
        <v>11</v>
      </c>
      <c r="I3293" t="str">
        <f>_xlfn.XLOOKUP(ohrm_timesheet_item[[#This Row],[employee_id]],hs_hr_employee[emp_number],hs_hr_employee[Employee Name],"NF",0,1)</f>
        <v>x_Ritesh Narayan Singh</v>
      </c>
      <c r="J3293" t="str">
        <f>_xlfn.XLOOKUP(ohrm_timesheet_item[[#This Row],[project_id]],ohrm_project[project_id],ohrm_project[name],"NF",0,1)</f>
        <v>Z210101-TEQMANTRA-ORG</v>
      </c>
      <c r="K3293" t="str">
        <f>_xlfn.XLOOKUP(ohrm_timesheet_item[[#This Row],[activity_id]],ohrm_project_activity[activity_id],ohrm_project_activity[name],"NF",0,1)</f>
        <v>Training</v>
      </c>
      <c r="L3293" s="5">
        <f>ohrm_timesheet_item[[#This Row],[duration]]/60/60</f>
        <v>1</v>
      </c>
    </row>
    <row r="3294" spans="1:12" x14ac:dyDescent="0.3">
      <c r="A3294">
        <v>620</v>
      </c>
      <c r="C3294">
        <v>3346</v>
      </c>
      <c r="D3294" s="1">
        <v>45225</v>
      </c>
      <c r="E3294">
        <v>7200</v>
      </c>
      <c r="F3294">
        <v>2</v>
      </c>
      <c r="G3294">
        <v>100005</v>
      </c>
      <c r="H3294">
        <v>11</v>
      </c>
      <c r="I3294" t="str">
        <f>_xlfn.XLOOKUP(ohrm_timesheet_item[[#This Row],[employee_id]],hs_hr_employee[emp_number],hs_hr_employee[Employee Name],"NF",0,1)</f>
        <v>x_Ritesh Narayan Singh</v>
      </c>
      <c r="J3294" t="str">
        <f>_xlfn.XLOOKUP(ohrm_timesheet_item[[#This Row],[project_id]],ohrm_project[project_id],ohrm_project[name],"NF",0,1)</f>
        <v>Z210101-TEQMANTRA-ORG</v>
      </c>
      <c r="K3294" t="str">
        <f>_xlfn.XLOOKUP(ohrm_timesheet_item[[#This Row],[activity_id]],ohrm_project_activity[activity_id],ohrm_project_activity[name],"NF",0,1)</f>
        <v>Training</v>
      </c>
      <c r="L3294" s="5">
        <f>ohrm_timesheet_item[[#This Row],[duration]]/60/60</f>
        <v>2</v>
      </c>
    </row>
    <row r="3295" spans="1:12" x14ac:dyDescent="0.3">
      <c r="A3295">
        <v>620</v>
      </c>
      <c r="C3295">
        <v>3347</v>
      </c>
      <c r="D3295" s="1">
        <v>45226</v>
      </c>
      <c r="E3295">
        <v>3600</v>
      </c>
      <c r="F3295">
        <v>2</v>
      </c>
      <c r="G3295">
        <v>100005</v>
      </c>
      <c r="H3295">
        <v>11</v>
      </c>
      <c r="I3295" t="str">
        <f>_xlfn.XLOOKUP(ohrm_timesheet_item[[#This Row],[employee_id]],hs_hr_employee[emp_number],hs_hr_employee[Employee Name],"NF",0,1)</f>
        <v>x_Ritesh Narayan Singh</v>
      </c>
      <c r="J3295" t="str">
        <f>_xlfn.XLOOKUP(ohrm_timesheet_item[[#This Row],[project_id]],ohrm_project[project_id],ohrm_project[name],"NF",0,1)</f>
        <v>Z210101-TEQMANTRA-ORG</v>
      </c>
      <c r="K3295" t="str">
        <f>_xlfn.XLOOKUP(ohrm_timesheet_item[[#This Row],[activity_id]],ohrm_project_activity[activity_id],ohrm_project_activity[name],"NF",0,1)</f>
        <v>Training</v>
      </c>
      <c r="L3295" s="5">
        <f>ohrm_timesheet_item[[#This Row],[duration]]/60/60</f>
        <v>1</v>
      </c>
    </row>
    <row r="3296" spans="1:12" x14ac:dyDescent="0.3">
      <c r="A3296">
        <v>623</v>
      </c>
      <c r="C3296">
        <v>3348</v>
      </c>
      <c r="D3296" s="1">
        <v>45222</v>
      </c>
      <c r="E3296">
        <v>32400</v>
      </c>
      <c r="F3296">
        <v>2</v>
      </c>
      <c r="G3296">
        <v>100004</v>
      </c>
      <c r="H3296">
        <v>11</v>
      </c>
      <c r="I3296" t="str">
        <f>_xlfn.XLOOKUP(ohrm_timesheet_item[[#This Row],[employee_id]],hs_hr_employee[emp_number],hs_hr_employee[Employee Name],"NF",0,1)</f>
        <v>Sourav Rathor</v>
      </c>
      <c r="J3296" t="str">
        <f>_xlfn.XLOOKUP(ohrm_timesheet_item[[#This Row],[project_id]],ohrm_project[project_id],ohrm_project[name],"NF",0,1)</f>
        <v>Z210101-TEQMANTRA-ORG</v>
      </c>
      <c r="K3296" t="str">
        <f>_xlfn.XLOOKUP(ohrm_timesheet_item[[#This Row],[activity_id]],ohrm_project_activity[activity_id],ohrm_project_activity[name],"NF",0,1)</f>
        <v>Training</v>
      </c>
      <c r="L3296" s="5">
        <f>ohrm_timesheet_item[[#This Row],[duration]]/60/60</f>
        <v>9</v>
      </c>
    </row>
    <row r="3297" spans="1:12" x14ac:dyDescent="0.3">
      <c r="A3297">
        <v>623</v>
      </c>
      <c r="C3297">
        <v>3349</v>
      </c>
      <c r="D3297" s="1">
        <v>45223</v>
      </c>
      <c r="E3297">
        <v>32400</v>
      </c>
      <c r="F3297">
        <v>2</v>
      </c>
      <c r="G3297">
        <v>100004</v>
      </c>
      <c r="H3297">
        <v>11</v>
      </c>
      <c r="I3297" t="str">
        <f>_xlfn.XLOOKUP(ohrm_timesheet_item[[#This Row],[employee_id]],hs_hr_employee[emp_number],hs_hr_employee[Employee Name],"NF",0,1)</f>
        <v>Sourav Rathor</v>
      </c>
      <c r="J3297" t="str">
        <f>_xlfn.XLOOKUP(ohrm_timesheet_item[[#This Row],[project_id]],ohrm_project[project_id],ohrm_project[name],"NF",0,1)</f>
        <v>Z210101-TEQMANTRA-ORG</v>
      </c>
      <c r="K3297" t="str">
        <f>_xlfn.XLOOKUP(ohrm_timesheet_item[[#This Row],[activity_id]],ohrm_project_activity[activity_id],ohrm_project_activity[name],"NF",0,1)</f>
        <v>Training</v>
      </c>
      <c r="L3297" s="5">
        <f>ohrm_timesheet_item[[#This Row],[duration]]/60/60</f>
        <v>9</v>
      </c>
    </row>
    <row r="3298" spans="1:12" x14ac:dyDescent="0.3">
      <c r="A3298">
        <v>623</v>
      </c>
      <c r="C3298">
        <v>3350</v>
      </c>
      <c r="D3298" s="1">
        <v>45224</v>
      </c>
      <c r="E3298">
        <v>32400</v>
      </c>
      <c r="F3298">
        <v>2</v>
      </c>
      <c r="G3298">
        <v>100004</v>
      </c>
      <c r="H3298">
        <v>11</v>
      </c>
      <c r="I3298" t="str">
        <f>_xlfn.XLOOKUP(ohrm_timesheet_item[[#This Row],[employee_id]],hs_hr_employee[emp_number],hs_hr_employee[Employee Name],"NF",0,1)</f>
        <v>Sourav Rathor</v>
      </c>
      <c r="J3298" t="str">
        <f>_xlfn.XLOOKUP(ohrm_timesheet_item[[#This Row],[project_id]],ohrm_project[project_id],ohrm_project[name],"NF",0,1)</f>
        <v>Z210101-TEQMANTRA-ORG</v>
      </c>
      <c r="K3298" t="str">
        <f>_xlfn.XLOOKUP(ohrm_timesheet_item[[#This Row],[activity_id]],ohrm_project_activity[activity_id],ohrm_project_activity[name],"NF",0,1)</f>
        <v>Training</v>
      </c>
      <c r="L3298" s="5">
        <f>ohrm_timesheet_item[[#This Row],[duration]]/60/60</f>
        <v>9</v>
      </c>
    </row>
    <row r="3299" spans="1:12" x14ac:dyDescent="0.3">
      <c r="A3299">
        <v>623</v>
      </c>
      <c r="C3299">
        <v>3351</v>
      </c>
      <c r="D3299" s="1">
        <v>45225</v>
      </c>
      <c r="E3299">
        <v>32400</v>
      </c>
      <c r="F3299">
        <v>2</v>
      </c>
      <c r="G3299">
        <v>100004</v>
      </c>
      <c r="H3299">
        <v>11</v>
      </c>
      <c r="I3299" t="str">
        <f>_xlfn.XLOOKUP(ohrm_timesheet_item[[#This Row],[employee_id]],hs_hr_employee[emp_number],hs_hr_employee[Employee Name],"NF",0,1)</f>
        <v>Sourav Rathor</v>
      </c>
      <c r="J3299" t="str">
        <f>_xlfn.XLOOKUP(ohrm_timesheet_item[[#This Row],[project_id]],ohrm_project[project_id],ohrm_project[name],"NF",0,1)</f>
        <v>Z210101-TEQMANTRA-ORG</v>
      </c>
      <c r="K3299" t="str">
        <f>_xlfn.XLOOKUP(ohrm_timesheet_item[[#This Row],[activity_id]],ohrm_project_activity[activity_id],ohrm_project_activity[name],"NF",0,1)</f>
        <v>Training</v>
      </c>
      <c r="L3299" s="5">
        <f>ohrm_timesheet_item[[#This Row],[duration]]/60/60</f>
        <v>9</v>
      </c>
    </row>
    <row r="3300" spans="1:12" x14ac:dyDescent="0.3">
      <c r="A3300">
        <v>623</v>
      </c>
      <c r="C3300">
        <v>3352</v>
      </c>
      <c r="D3300" s="1">
        <v>45226</v>
      </c>
      <c r="E3300">
        <v>32400</v>
      </c>
      <c r="F3300">
        <v>2</v>
      </c>
      <c r="G3300">
        <v>100004</v>
      </c>
      <c r="H3300">
        <v>11</v>
      </c>
      <c r="I3300" t="str">
        <f>_xlfn.XLOOKUP(ohrm_timesheet_item[[#This Row],[employee_id]],hs_hr_employee[emp_number],hs_hr_employee[Employee Name],"NF",0,1)</f>
        <v>Sourav Rathor</v>
      </c>
      <c r="J3300" t="str">
        <f>_xlfn.XLOOKUP(ohrm_timesheet_item[[#This Row],[project_id]],ohrm_project[project_id],ohrm_project[name],"NF",0,1)</f>
        <v>Z210101-TEQMANTRA-ORG</v>
      </c>
      <c r="K3300" t="str">
        <f>_xlfn.XLOOKUP(ohrm_timesheet_item[[#This Row],[activity_id]],ohrm_project_activity[activity_id],ohrm_project_activity[name],"NF",0,1)</f>
        <v>Training</v>
      </c>
      <c r="L3300" s="5">
        <f>ohrm_timesheet_item[[#This Row],[duration]]/60/60</f>
        <v>9</v>
      </c>
    </row>
    <row r="3301" spans="1:12" x14ac:dyDescent="0.3">
      <c r="A3301">
        <v>625</v>
      </c>
      <c r="C3301">
        <v>3353</v>
      </c>
      <c r="D3301" s="1">
        <v>45230</v>
      </c>
      <c r="E3301">
        <v>32400</v>
      </c>
      <c r="F3301">
        <v>2</v>
      </c>
      <c r="G3301">
        <v>100004</v>
      </c>
      <c r="H3301">
        <v>14</v>
      </c>
      <c r="I3301" t="str">
        <f>_xlfn.XLOOKUP(ohrm_timesheet_item[[#This Row],[employee_id]],hs_hr_employee[emp_number],hs_hr_employee[Employee Name],"NF",0,1)</f>
        <v>Sourav Rathor</v>
      </c>
      <c r="J3301" t="str">
        <f>_xlfn.XLOOKUP(ohrm_timesheet_item[[#This Row],[project_id]],ohrm_project[project_id],ohrm_project[name],"NF",0,1)</f>
        <v>Z210101-TEQMANTRA-ORG</v>
      </c>
      <c r="K3301" t="str">
        <f>_xlfn.XLOOKUP(ohrm_timesheet_item[[#This Row],[activity_id]],ohrm_project_activity[activity_id],ohrm_project_activity[name],"NF",0,1)</f>
        <v>Team Engagement</v>
      </c>
      <c r="L3301" s="5">
        <f>ohrm_timesheet_item[[#This Row],[duration]]/60/60</f>
        <v>9</v>
      </c>
    </row>
    <row r="3302" spans="1:12" x14ac:dyDescent="0.3">
      <c r="A3302">
        <v>627</v>
      </c>
      <c r="C3302">
        <v>3354</v>
      </c>
      <c r="D3302" s="1">
        <v>45229</v>
      </c>
      <c r="E3302">
        <v>32400</v>
      </c>
      <c r="F3302">
        <v>2</v>
      </c>
      <c r="G3302">
        <v>100006</v>
      </c>
      <c r="H3302">
        <v>58</v>
      </c>
      <c r="I3302" t="str">
        <f>_xlfn.XLOOKUP(ohrm_timesheet_item[[#This Row],[employee_id]],hs_hr_employee[emp_number],hs_hr_employee[Employee Name],"NF",0,1)</f>
        <v>Preeti Tyagi</v>
      </c>
      <c r="J3302" t="str">
        <f>_xlfn.XLOOKUP(ohrm_timesheet_item[[#This Row],[project_id]],ohrm_project[project_id],ohrm_project[name],"NF",0,1)</f>
        <v>Z210101-TEQMANTRA-ORG</v>
      </c>
      <c r="K3302" t="str">
        <f>_xlfn.XLOOKUP(ohrm_timesheet_item[[#This Row],[activity_id]],ohrm_project_activity[activity_id],ohrm_project_activity[name],"NF",0,1)</f>
        <v>Staff Augmentation</v>
      </c>
      <c r="L3302" s="5">
        <f>ohrm_timesheet_item[[#This Row],[duration]]/60/60</f>
        <v>9</v>
      </c>
    </row>
    <row r="3303" spans="1:12" x14ac:dyDescent="0.3">
      <c r="A3303">
        <v>627</v>
      </c>
      <c r="C3303">
        <v>3355</v>
      </c>
      <c r="D3303" s="1">
        <v>45230</v>
      </c>
      <c r="E3303">
        <v>32400</v>
      </c>
      <c r="F3303">
        <v>2</v>
      </c>
      <c r="G3303">
        <v>100006</v>
      </c>
      <c r="H3303">
        <v>58</v>
      </c>
      <c r="I3303" t="str">
        <f>_xlfn.XLOOKUP(ohrm_timesheet_item[[#This Row],[employee_id]],hs_hr_employee[emp_number],hs_hr_employee[Employee Name],"NF",0,1)</f>
        <v>Preeti Tyagi</v>
      </c>
      <c r="J3303" t="str">
        <f>_xlfn.XLOOKUP(ohrm_timesheet_item[[#This Row],[project_id]],ohrm_project[project_id],ohrm_project[name],"NF",0,1)</f>
        <v>Z210101-TEQMANTRA-ORG</v>
      </c>
      <c r="K3303" t="str">
        <f>_xlfn.XLOOKUP(ohrm_timesheet_item[[#This Row],[activity_id]],ohrm_project_activity[activity_id],ohrm_project_activity[name],"NF",0,1)</f>
        <v>Staff Augmentation</v>
      </c>
      <c r="L3303" s="5">
        <f>ohrm_timesheet_item[[#This Row],[duration]]/60/60</f>
        <v>9</v>
      </c>
    </row>
    <row r="3304" spans="1:12" x14ac:dyDescent="0.3">
      <c r="A3304">
        <v>629</v>
      </c>
      <c r="C3304">
        <v>3356</v>
      </c>
      <c r="D3304" s="1">
        <v>45201</v>
      </c>
      <c r="E3304">
        <v>32400</v>
      </c>
      <c r="F3304">
        <v>6</v>
      </c>
      <c r="G3304">
        <v>7</v>
      </c>
      <c r="H3304">
        <v>54</v>
      </c>
      <c r="I3304" t="str">
        <f>_xlfn.XLOOKUP(ohrm_timesheet_item[[#This Row],[employee_id]],hs_hr_employee[emp_number],hs_hr_employee[Employee Name],"NF",0,1)</f>
        <v>Shekhar Sharma</v>
      </c>
      <c r="J3304" t="str">
        <f>_xlfn.XLOOKUP(ohrm_timesheet_item[[#This Row],[project_id]],ohrm_project[project_id],ohrm_project[name],"NF",0,1)</f>
        <v>C210701-P2 [AMERICANA-Phase2]</v>
      </c>
      <c r="K3304" t="str">
        <f>_xlfn.XLOOKUP(ohrm_timesheet_item[[#This Row],[activity_id]],ohrm_project_activity[activity_id],ohrm_project_activity[name],"NF",0,1)</f>
        <v>Development</v>
      </c>
      <c r="L3304" s="5">
        <f>ohrm_timesheet_item[[#This Row],[duration]]/60/60</f>
        <v>9</v>
      </c>
    </row>
    <row r="3305" spans="1:12" x14ac:dyDescent="0.3">
      <c r="A3305">
        <v>629</v>
      </c>
      <c r="C3305">
        <v>3357</v>
      </c>
      <c r="D3305" s="1">
        <v>45202</v>
      </c>
      <c r="E3305">
        <v>32400</v>
      </c>
      <c r="F3305">
        <v>6</v>
      </c>
      <c r="G3305">
        <v>7</v>
      </c>
      <c r="H3305">
        <v>54</v>
      </c>
      <c r="I3305" t="str">
        <f>_xlfn.XLOOKUP(ohrm_timesheet_item[[#This Row],[employee_id]],hs_hr_employee[emp_number],hs_hr_employee[Employee Name],"NF",0,1)</f>
        <v>Shekhar Sharma</v>
      </c>
      <c r="J3305" t="str">
        <f>_xlfn.XLOOKUP(ohrm_timesheet_item[[#This Row],[project_id]],ohrm_project[project_id],ohrm_project[name],"NF",0,1)</f>
        <v>C210701-P2 [AMERICANA-Phase2]</v>
      </c>
      <c r="K3305" t="str">
        <f>_xlfn.XLOOKUP(ohrm_timesheet_item[[#This Row],[activity_id]],ohrm_project_activity[activity_id],ohrm_project_activity[name],"NF",0,1)</f>
        <v>Development</v>
      </c>
      <c r="L3305" s="5">
        <f>ohrm_timesheet_item[[#This Row],[duration]]/60/60</f>
        <v>9</v>
      </c>
    </row>
    <row r="3306" spans="1:12" x14ac:dyDescent="0.3">
      <c r="A3306">
        <v>629</v>
      </c>
      <c r="C3306">
        <v>3358</v>
      </c>
      <c r="D3306" s="1">
        <v>45203</v>
      </c>
      <c r="E3306">
        <v>32400</v>
      </c>
      <c r="F3306">
        <v>6</v>
      </c>
      <c r="G3306">
        <v>7</v>
      </c>
      <c r="H3306">
        <v>54</v>
      </c>
      <c r="I3306" t="str">
        <f>_xlfn.XLOOKUP(ohrm_timesheet_item[[#This Row],[employee_id]],hs_hr_employee[emp_number],hs_hr_employee[Employee Name],"NF",0,1)</f>
        <v>Shekhar Sharma</v>
      </c>
      <c r="J3306" t="str">
        <f>_xlfn.XLOOKUP(ohrm_timesheet_item[[#This Row],[project_id]],ohrm_project[project_id],ohrm_project[name],"NF",0,1)</f>
        <v>C210701-P2 [AMERICANA-Phase2]</v>
      </c>
      <c r="K3306" t="str">
        <f>_xlfn.XLOOKUP(ohrm_timesheet_item[[#This Row],[activity_id]],ohrm_project_activity[activity_id],ohrm_project_activity[name],"NF",0,1)</f>
        <v>Development</v>
      </c>
      <c r="L3306" s="5">
        <f>ohrm_timesheet_item[[#This Row],[duration]]/60/60</f>
        <v>9</v>
      </c>
    </row>
    <row r="3307" spans="1:12" x14ac:dyDescent="0.3">
      <c r="A3307">
        <v>629</v>
      </c>
      <c r="C3307">
        <v>3359</v>
      </c>
      <c r="D3307" s="1">
        <v>45204</v>
      </c>
      <c r="E3307">
        <v>32400</v>
      </c>
      <c r="F3307">
        <v>6</v>
      </c>
      <c r="G3307">
        <v>7</v>
      </c>
      <c r="H3307">
        <v>54</v>
      </c>
      <c r="I3307" t="str">
        <f>_xlfn.XLOOKUP(ohrm_timesheet_item[[#This Row],[employee_id]],hs_hr_employee[emp_number],hs_hr_employee[Employee Name],"NF",0,1)</f>
        <v>Shekhar Sharma</v>
      </c>
      <c r="J3307" t="str">
        <f>_xlfn.XLOOKUP(ohrm_timesheet_item[[#This Row],[project_id]],ohrm_project[project_id],ohrm_project[name],"NF",0,1)</f>
        <v>C210701-P2 [AMERICANA-Phase2]</v>
      </c>
      <c r="K3307" t="str">
        <f>_xlfn.XLOOKUP(ohrm_timesheet_item[[#This Row],[activity_id]],ohrm_project_activity[activity_id],ohrm_project_activity[name],"NF",0,1)</f>
        <v>Development</v>
      </c>
      <c r="L3307" s="5">
        <f>ohrm_timesheet_item[[#This Row],[duration]]/60/60</f>
        <v>9</v>
      </c>
    </row>
    <row r="3308" spans="1:12" x14ac:dyDescent="0.3">
      <c r="A3308">
        <v>629</v>
      </c>
      <c r="C3308">
        <v>3360</v>
      </c>
      <c r="D3308" s="1">
        <v>45205</v>
      </c>
      <c r="E3308">
        <v>32400</v>
      </c>
      <c r="F3308">
        <v>6</v>
      </c>
      <c r="G3308">
        <v>7</v>
      </c>
      <c r="H3308">
        <v>54</v>
      </c>
      <c r="I3308" t="str">
        <f>_xlfn.XLOOKUP(ohrm_timesheet_item[[#This Row],[employee_id]],hs_hr_employee[emp_number],hs_hr_employee[Employee Name],"NF",0,1)</f>
        <v>Shekhar Sharma</v>
      </c>
      <c r="J3308" t="str">
        <f>_xlfn.XLOOKUP(ohrm_timesheet_item[[#This Row],[project_id]],ohrm_project[project_id],ohrm_project[name],"NF",0,1)</f>
        <v>C210701-P2 [AMERICANA-Phase2]</v>
      </c>
      <c r="K3308" t="str">
        <f>_xlfn.XLOOKUP(ohrm_timesheet_item[[#This Row],[activity_id]],ohrm_project_activity[activity_id],ohrm_project_activity[name],"NF",0,1)</f>
        <v>Development</v>
      </c>
      <c r="L3308" s="5">
        <f>ohrm_timesheet_item[[#This Row],[duration]]/60/60</f>
        <v>9</v>
      </c>
    </row>
    <row r="3309" spans="1:12" x14ac:dyDescent="0.3">
      <c r="A3309">
        <v>608</v>
      </c>
      <c r="C3309">
        <v>3361</v>
      </c>
      <c r="D3309" s="1">
        <v>45208</v>
      </c>
      <c r="E3309">
        <v>32400</v>
      </c>
      <c r="F3309">
        <v>6</v>
      </c>
      <c r="G3309">
        <v>7</v>
      </c>
      <c r="H3309">
        <v>54</v>
      </c>
      <c r="I3309" t="str">
        <f>_xlfn.XLOOKUP(ohrm_timesheet_item[[#This Row],[employee_id]],hs_hr_employee[emp_number],hs_hr_employee[Employee Name],"NF",0,1)</f>
        <v>Shekhar Sharma</v>
      </c>
      <c r="J3309" t="str">
        <f>_xlfn.XLOOKUP(ohrm_timesheet_item[[#This Row],[project_id]],ohrm_project[project_id],ohrm_project[name],"NF",0,1)</f>
        <v>C210701-P2 [AMERICANA-Phase2]</v>
      </c>
      <c r="K3309" t="str">
        <f>_xlfn.XLOOKUP(ohrm_timesheet_item[[#This Row],[activity_id]],ohrm_project_activity[activity_id],ohrm_project_activity[name],"NF",0,1)</f>
        <v>Development</v>
      </c>
      <c r="L3309" s="5">
        <f>ohrm_timesheet_item[[#This Row],[duration]]/60/60</f>
        <v>9</v>
      </c>
    </row>
    <row r="3310" spans="1:12" x14ac:dyDescent="0.3">
      <c r="A3310">
        <v>608</v>
      </c>
      <c r="C3310">
        <v>3362</v>
      </c>
      <c r="D3310" s="1">
        <v>45209</v>
      </c>
      <c r="E3310">
        <v>16200</v>
      </c>
      <c r="F3310">
        <v>6</v>
      </c>
      <c r="G3310">
        <v>7</v>
      </c>
      <c r="H3310">
        <v>54</v>
      </c>
      <c r="I3310" t="str">
        <f>_xlfn.XLOOKUP(ohrm_timesheet_item[[#This Row],[employee_id]],hs_hr_employee[emp_number],hs_hr_employee[Employee Name],"NF",0,1)</f>
        <v>Shekhar Sharma</v>
      </c>
      <c r="J3310" t="str">
        <f>_xlfn.XLOOKUP(ohrm_timesheet_item[[#This Row],[project_id]],ohrm_project[project_id],ohrm_project[name],"NF",0,1)</f>
        <v>C210701-P2 [AMERICANA-Phase2]</v>
      </c>
      <c r="K3310" t="str">
        <f>_xlfn.XLOOKUP(ohrm_timesheet_item[[#This Row],[activity_id]],ohrm_project_activity[activity_id],ohrm_project_activity[name],"NF",0,1)</f>
        <v>Development</v>
      </c>
      <c r="L3310" s="5">
        <f>ohrm_timesheet_item[[#This Row],[duration]]/60/60</f>
        <v>4.5</v>
      </c>
    </row>
    <row r="3311" spans="1:12" x14ac:dyDescent="0.3">
      <c r="A3311">
        <v>608</v>
      </c>
      <c r="C3311">
        <v>3363</v>
      </c>
      <c r="D3311" s="1">
        <v>45210</v>
      </c>
      <c r="E3311">
        <v>32400</v>
      </c>
      <c r="F3311">
        <v>6</v>
      </c>
      <c r="G3311">
        <v>7</v>
      </c>
      <c r="H3311">
        <v>54</v>
      </c>
      <c r="I3311" t="str">
        <f>_xlfn.XLOOKUP(ohrm_timesheet_item[[#This Row],[employee_id]],hs_hr_employee[emp_number],hs_hr_employee[Employee Name],"NF",0,1)</f>
        <v>Shekhar Sharma</v>
      </c>
      <c r="J3311" t="str">
        <f>_xlfn.XLOOKUP(ohrm_timesheet_item[[#This Row],[project_id]],ohrm_project[project_id],ohrm_project[name],"NF",0,1)</f>
        <v>C210701-P2 [AMERICANA-Phase2]</v>
      </c>
      <c r="K3311" t="str">
        <f>_xlfn.XLOOKUP(ohrm_timesheet_item[[#This Row],[activity_id]],ohrm_project_activity[activity_id],ohrm_project_activity[name],"NF",0,1)</f>
        <v>Development</v>
      </c>
      <c r="L3311" s="5">
        <f>ohrm_timesheet_item[[#This Row],[duration]]/60/60</f>
        <v>9</v>
      </c>
    </row>
    <row r="3312" spans="1:12" x14ac:dyDescent="0.3">
      <c r="A3312">
        <v>608</v>
      </c>
      <c r="C3312">
        <v>3364</v>
      </c>
      <c r="D3312" s="1">
        <v>45211</v>
      </c>
      <c r="E3312">
        <v>32400</v>
      </c>
      <c r="F3312">
        <v>6</v>
      </c>
      <c r="G3312">
        <v>7</v>
      </c>
      <c r="H3312">
        <v>54</v>
      </c>
      <c r="I3312" t="str">
        <f>_xlfn.XLOOKUP(ohrm_timesheet_item[[#This Row],[employee_id]],hs_hr_employee[emp_number],hs_hr_employee[Employee Name],"NF",0,1)</f>
        <v>Shekhar Sharma</v>
      </c>
      <c r="J3312" t="str">
        <f>_xlfn.XLOOKUP(ohrm_timesheet_item[[#This Row],[project_id]],ohrm_project[project_id],ohrm_project[name],"NF",0,1)</f>
        <v>C210701-P2 [AMERICANA-Phase2]</v>
      </c>
      <c r="K3312" t="str">
        <f>_xlfn.XLOOKUP(ohrm_timesheet_item[[#This Row],[activity_id]],ohrm_project_activity[activity_id],ohrm_project_activity[name],"NF",0,1)</f>
        <v>Development</v>
      </c>
      <c r="L3312" s="5">
        <f>ohrm_timesheet_item[[#This Row],[duration]]/60/60</f>
        <v>9</v>
      </c>
    </row>
    <row r="3313" spans="1:12" x14ac:dyDescent="0.3">
      <c r="A3313">
        <v>608</v>
      </c>
      <c r="C3313">
        <v>3365</v>
      </c>
      <c r="D3313" s="1">
        <v>45212</v>
      </c>
      <c r="E3313">
        <v>32400</v>
      </c>
      <c r="F3313">
        <v>6</v>
      </c>
      <c r="G3313">
        <v>7</v>
      </c>
      <c r="H3313">
        <v>54</v>
      </c>
      <c r="I3313" t="str">
        <f>_xlfn.XLOOKUP(ohrm_timesheet_item[[#This Row],[employee_id]],hs_hr_employee[emp_number],hs_hr_employee[Employee Name],"NF",0,1)</f>
        <v>Shekhar Sharma</v>
      </c>
      <c r="J3313" t="str">
        <f>_xlfn.XLOOKUP(ohrm_timesheet_item[[#This Row],[project_id]],ohrm_project[project_id],ohrm_project[name],"NF",0,1)</f>
        <v>C210701-P2 [AMERICANA-Phase2]</v>
      </c>
      <c r="K3313" t="str">
        <f>_xlfn.XLOOKUP(ohrm_timesheet_item[[#This Row],[activity_id]],ohrm_project_activity[activity_id],ohrm_project_activity[name],"NF",0,1)</f>
        <v>Development</v>
      </c>
      <c r="L3313" s="5">
        <f>ohrm_timesheet_item[[#This Row],[duration]]/60/60</f>
        <v>9</v>
      </c>
    </row>
    <row r="3314" spans="1:12" x14ac:dyDescent="0.3">
      <c r="A3314">
        <v>630</v>
      </c>
      <c r="C3314">
        <v>3366</v>
      </c>
      <c r="D3314" s="1">
        <v>45215</v>
      </c>
      <c r="E3314">
        <v>32400</v>
      </c>
      <c r="F3314">
        <v>6</v>
      </c>
      <c r="G3314">
        <v>7</v>
      </c>
      <c r="H3314">
        <v>54</v>
      </c>
      <c r="I3314" t="str">
        <f>_xlfn.XLOOKUP(ohrm_timesheet_item[[#This Row],[employee_id]],hs_hr_employee[emp_number],hs_hr_employee[Employee Name],"NF",0,1)</f>
        <v>Shekhar Sharma</v>
      </c>
      <c r="J3314" t="str">
        <f>_xlfn.XLOOKUP(ohrm_timesheet_item[[#This Row],[project_id]],ohrm_project[project_id],ohrm_project[name],"NF",0,1)</f>
        <v>C210701-P2 [AMERICANA-Phase2]</v>
      </c>
      <c r="K3314" t="str">
        <f>_xlfn.XLOOKUP(ohrm_timesheet_item[[#This Row],[activity_id]],ohrm_project_activity[activity_id],ohrm_project_activity[name],"NF",0,1)</f>
        <v>Development</v>
      </c>
      <c r="L3314" s="5">
        <f>ohrm_timesheet_item[[#This Row],[duration]]/60/60</f>
        <v>9</v>
      </c>
    </row>
    <row r="3315" spans="1:12" x14ac:dyDescent="0.3">
      <c r="A3315">
        <v>630</v>
      </c>
      <c r="C3315">
        <v>3367</v>
      </c>
      <c r="D3315" s="1">
        <v>45216</v>
      </c>
      <c r="E3315">
        <v>32400</v>
      </c>
      <c r="F3315">
        <v>6</v>
      </c>
      <c r="G3315">
        <v>7</v>
      </c>
      <c r="H3315">
        <v>54</v>
      </c>
      <c r="I3315" t="str">
        <f>_xlfn.XLOOKUP(ohrm_timesheet_item[[#This Row],[employee_id]],hs_hr_employee[emp_number],hs_hr_employee[Employee Name],"NF",0,1)</f>
        <v>Shekhar Sharma</v>
      </c>
      <c r="J3315" t="str">
        <f>_xlfn.XLOOKUP(ohrm_timesheet_item[[#This Row],[project_id]],ohrm_project[project_id],ohrm_project[name],"NF",0,1)</f>
        <v>C210701-P2 [AMERICANA-Phase2]</v>
      </c>
      <c r="K3315" t="str">
        <f>_xlfn.XLOOKUP(ohrm_timesheet_item[[#This Row],[activity_id]],ohrm_project_activity[activity_id],ohrm_project_activity[name],"NF",0,1)</f>
        <v>Development</v>
      </c>
      <c r="L3315" s="5">
        <f>ohrm_timesheet_item[[#This Row],[duration]]/60/60</f>
        <v>9</v>
      </c>
    </row>
    <row r="3316" spans="1:12" x14ac:dyDescent="0.3">
      <c r="A3316">
        <v>630</v>
      </c>
      <c r="C3316">
        <v>3368</v>
      </c>
      <c r="D3316" s="1">
        <v>45217</v>
      </c>
      <c r="E3316">
        <v>32400</v>
      </c>
      <c r="F3316">
        <v>6</v>
      </c>
      <c r="G3316">
        <v>7</v>
      </c>
      <c r="H3316">
        <v>54</v>
      </c>
      <c r="I3316" t="str">
        <f>_xlfn.XLOOKUP(ohrm_timesheet_item[[#This Row],[employee_id]],hs_hr_employee[emp_number],hs_hr_employee[Employee Name],"NF",0,1)</f>
        <v>Shekhar Sharma</v>
      </c>
      <c r="J3316" t="str">
        <f>_xlfn.XLOOKUP(ohrm_timesheet_item[[#This Row],[project_id]],ohrm_project[project_id],ohrm_project[name],"NF",0,1)</f>
        <v>C210701-P2 [AMERICANA-Phase2]</v>
      </c>
      <c r="K3316" t="str">
        <f>_xlfn.XLOOKUP(ohrm_timesheet_item[[#This Row],[activity_id]],ohrm_project_activity[activity_id],ohrm_project_activity[name],"NF",0,1)</f>
        <v>Development</v>
      </c>
      <c r="L3316" s="5">
        <f>ohrm_timesheet_item[[#This Row],[duration]]/60/60</f>
        <v>9</v>
      </c>
    </row>
    <row r="3317" spans="1:12" x14ac:dyDescent="0.3">
      <c r="A3317">
        <v>630</v>
      </c>
      <c r="C3317">
        <v>3369</v>
      </c>
      <c r="D3317" s="1">
        <v>45218</v>
      </c>
      <c r="E3317">
        <v>32400</v>
      </c>
      <c r="F3317">
        <v>6</v>
      </c>
      <c r="G3317">
        <v>7</v>
      </c>
      <c r="H3317">
        <v>54</v>
      </c>
      <c r="I3317" t="str">
        <f>_xlfn.XLOOKUP(ohrm_timesheet_item[[#This Row],[employee_id]],hs_hr_employee[emp_number],hs_hr_employee[Employee Name],"NF",0,1)</f>
        <v>Shekhar Sharma</v>
      </c>
      <c r="J3317" t="str">
        <f>_xlfn.XLOOKUP(ohrm_timesheet_item[[#This Row],[project_id]],ohrm_project[project_id],ohrm_project[name],"NF",0,1)</f>
        <v>C210701-P2 [AMERICANA-Phase2]</v>
      </c>
      <c r="K3317" t="str">
        <f>_xlfn.XLOOKUP(ohrm_timesheet_item[[#This Row],[activity_id]],ohrm_project_activity[activity_id],ohrm_project_activity[name],"NF",0,1)</f>
        <v>Development</v>
      </c>
      <c r="L3317" s="5">
        <f>ohrm_timesheet_item[[#This Row],[duration]]/60/60</f>
        <v>9</v>
      </c>
    </row>
    <row r="3318" spans="1:12" x14ac:dyDescent="0.3">
      <c r="A3318">
        <v>630</v>
      </c>
      <c r="C3318">
        <v>3370</v>
      </c>
      <c r="D3318" s="1">
        <v>45219</v>
      </c>
      <c r="E3318">
        <v>32400</v>
      </c>
      <c r="F3318">
        <v>6</v>
      </c>
      <c r="G3318">
        <v>7</v>
      </c>
      <c r="H3318">
        <v>54</v>
      </c>
      <c r="I3318" t="str">
        <f>_xlfn.XLOOKUP(ohrm_timesheet_item[[#This Row],[employee_id]],hs_hr_employee[emp_number],hs_hr_employee[Employee Name],"NF",0,1)</f>
        <v>Shekhar Sharma</v>
      </c>
      <c r="J3318" t="str">
        <f>_xlfn.XLOOKUP(ohrm_timesheet_item[[#This Row],[project_id]],ohrm_project[project_id],ohrm_project[name],"NF",0,1)</f>
        <v>C210701-P2 [AMERICANA-Phase2]</v>
      </c>
      <c r="K3318" t="str">
        <f>_xlfn.XLOOKUP(ohrm_timesheet_item[[#This Row],[activity_id]],ohrm_project_activity[activity_id],ohrm_project_activity[name],"NF",0,1)</f>
        <v>Development</v>
      </c>
      <c r="L3318" s="5">
        <f>ohrm_timesheet_item[[#This Row],[duration]]/60/60</f>
        <v>9</v>
      </c>
    </row>
    <row r="3319" spans="1:12" x14ac:dyDescent="0.3">
      <c r="A3319">
        <v>622</v>
      </c>
      <c r="C3319">
        <v>3371</v>
      </c>
      <c r="D3319" s="1">
        <v>45222</v>
      </c>
      <c r="E3319">
        <v>32400</v>
      </c>
      <c r="F3319">
        <v>6</v>
      </c>
      <c r="G3319">
        <v>7</v>
      </c>
      <c r="H3319">
        <v>54</v>
      </c>
      <c r="I3319" t="str">
        <f>_xlfn.XLOOKUP(ohrm_timesheet_item[[#This Row],[employee_id]],hs_hr_employee[emp_number],hs_hr_employee[Employee Name],"NF",0,1)</f>
        <v>Shekhar Sharma</v>
      </c>
      <c r="J3319" t="str">
        <f>_xlfn.XLOOKUP(ohrm_timesheet_item[[#This Row],[project_id]],ohrm_project[project_id],ohrm_project[name],"NF",0,1)</f>
        <v>C210701-P2 [AMERICANA-Phase2]</v>
      </c>
      <c r="K3319" t="str">
        <f>_xlfn.XLOOKUP(ohrm_timesheet_item[[#This Row],[activity_id]],ohrm_project_activity[activity_id],ohrm_project_activity[name],"NF",0,1)</f>
        <v>Development</v>
      </c>
      <c r="L3319" s="5">
        <f>ohrm_timesheet_item[[#This Row],[duration]]/60/60</f>
        <v>9</v>
      </c>
    </row>
    <row r="3320" spans="1:12" x14ac:dyDescent="0.3">
      <c r="A3320">
        <v>622</v>
      </c>
      <c r="C3320">
        <v>3372</v>
      </c>
      <c r="D3320" s="1">
        <v>45223</v>
      </c>
      <c r="E3320">
        <v>32400</v>
      </c>
      <c r="F3320">
        <v>6</v>
      </c>
      <c r="G3320">
        <v>7</v>
      </c>
      <c r="H3320">
        <v>54</v>
      </c>
      <c r="I3320" t="str">
        <f>_xlfn.XLOOKUP(ohrm_timesheet_item[[#This Row],[employee_id]],hs_hr_employee[emp_number],hs_hr_employee[Employee Name],"NF",0,1)</f>
        <v>Shekhar Sharma</v>
      </c>
      <c r="J3320" t="str">
        <f>_xlfn.XLOOKUP(ohrm_timesheet_item[[#This Row],[project_id]],ohrm_project[project_id],ohrm_project[name],"NF",0,1)</f>
        <v>C210701-P2 [AMERICANA-Phase2]</v>
      </c>
      <c r="K3320" t="str">
        <f>_xlfn.XLOOKUP(ohrm_timesheet_item[[#This Row],[activity_id]],ohrm_project_activity[activity_id],ohrm_project_activity[name],"NF",0,1)</f>
        <v>Development</v>
      </c>
      <c r="L3320" s="5">
        <f>ohrm_timesheet_item[[#This Row],[duration]]/60/60</f>
        <v>9</v>
      </c>
    </row>
    <row r="3321" spans="1:12" x14ac:dyDescent="0.3">
      <c r="A3321">
        <v>622</v>
      </c>
      <c r="C3321">
        <v>3373</v>
      </c>
      <c r="D3321" s="1">
        <v>45224</v>
      </c>
      <c r="E3321">
        <v>32400</v>
      </c>
      <c r="F3321">
        <v>6</v>
      </c>
      <c r="G3321">
        <v>7</v>
      </c>
      <c r="H3321">
        <v>54</v>
      </c>
      <c r="I3321" t="str">
        <f>_xlfn.XLOOKUP(ohrm_timesheet_item[[#This Row],[employee_id]],hs_hr_employee[emp_number],hs_hr_employee[Employee Name],"NF",0,1)</f>
        <v>Shekhar Sharma</v>
      </c>
      <c r="J3321" t="str">
        <f>_xlfn.XLOOKUP(ohrm_timesheet_item[[#This Row],[project_id]],ohrm_project[project_id],ohrm_project[name],"NF",0,1)</f>
        <v>C210701-P2 [AMERICANA-Phase2]</v>
      </c>
      <c r="K3321" t="str">
        <f>_xlfn.XLOOKUP(ohrm_timesheet_item[[#This Row],[activity_id]],ohrm_project_activity[activity_id],ohrm_project_activity[name],"NF",0,1)</f>
        <v>Development</v>
      </c>
      <c r="L3321" s="5">
        <f>ohrm_timesheet_item[[#This Row],[duration]]/60/60</f>
        <v>9</v>
      </c>
    </row>
    <row r="3322" spans="1:12" x14ac:dyDescent="0.3">
      <c r="A3322">
        <v>622</v>
      </c>
      <c r="C3322">
        <v>3374</v>
      </c>
      <c r="D3322" s="1">
        <v>45225</v>
      </c>
      <c r="E3322">
        <v>32400</v>
      </c>
      <c r="F3322">
        <v>6</v>
      </c>
      <c r="G3322">
        <v>7</v>
      </c>
      <c r="H3322">
        <v>54</v>
      </c>
      <c r="I3322" t="str">
        <f>_xlfn.XLOOKUP(ohrm_timesheet_item[[#This Row],[employee_id]],hs_hr_employee[emp_number],hs_hr_employee[Employee Name],"NF",0,1)</f>
        <v>Shekhar Sharma</v>
      </c>
      <c r="J3322" t="str">
        <f>_xlfn.XLOOKUP(ohrm_timesheet_item[[#This Row],[project_id]],ohrm_project[project_id],ohrm_project[name],"NF",0,1)</f>
        <v>C210701-P2 [AMERICANA-Phase2]</v>
      </c>
      <c r="K3322" t="str">
        <f>_xlfn.XLOOKUP(ohrm_timesheet_item[[#This Row],[activity_id]],ohrm_project_activity[activity_id],ohrm_project_activity[name],"NF",0,1)</f>
        <v>Development</v>
      </c>
      <c r="L3322" s="5">
        <f>ohrm_timesheet_item[[#This Row],[duration]]/60/60</f>
        <v>9</v>
      </c>
    </row>
    <row r="3323" spans="1:12" x14ac:dyDescent="0.3">
      <c r="A3323">
        <v>622</v>
      </c>
      <c r="C3323">
        <v>3375</v>
      </c>
      <c r="D3323" s="1">
        <v>45226</v>
      </c>
      <c r="E3323">
        <v>32400</v>
      </c>
      <c r="F3323">
        <v>6</v>
      </c>
      <c r="G3323">
        <v>7</v>
      </c>
      <c r="H3323">
        <v>54</v>
      </c>
      <c r="I3323" t="str">
        <f>_xlfn.XLOOKUP(ohrm_timesheet_item[[#This Row],[employee_id]],hs_hr_employee[emp_number],hs_hr_employee[Employee Name],"NF",0,1)</f>
        <v>Shekhar Sharma</v>
      </c>
      <c r="J3323" t="str">
        <f>_xlfn.XLOOKUP(ohrm_timesheet_item[[#This Row],[project_id]],ohrm_project[project_id],ohrm_project[name],"NF",0,1)</f>
        <v>C210701-P2 [AMERICANA-Phase2]</v>
      </c>
      <c r="K3323" t="str">
        <f>_xlfn.XLOOKUP(ohrm_timesheet_item[[#This Row],[activity_id]],ohrm_project_activity[activity_id],ohrm_project_activity[name],"NF",0,1)</f>
        <v>Development</v>
      </c>
      <c r="L3323" s="5">
        <f>ohrm_timesheet_item[[#This Row],[duration]]/60/60</f>
        <v>9</v>
      </c>
    </row>
    <row r="3324" spans="1:12" x14ac:dyDescent="0.3">
      <c r="A3324">
        <v>628</v>
      </c>
      <c r="C3324">
        <v>3376</v>
      </c>
      <c r="D3324" s="1">
        <v>45229</v>
      </c>
      <c r="E3324">
        <v>32400</v>
      </c>
      <c r="F3324">
        <v>6</v>
      </c>
      <c r="G3324">
        <v>7</v>
      </c>
      <c r="H3324">
        <v>54</v>
      </c>
      <c r="I3324" t="str">
        <f>_xlfn.XLOOKUP(ohrm_timesheet_item[[#This Row],[employee_id]],hs_hr_employee[emp_number],hs_hr_employee[Employee Name],"NF",0,1)</f>
        <v>Shekhar Sharma</v>
      </c>
      <c r="J3324" t="str">
        <f>_xlfn.XLOOKUP(ohrm_timesheet_item[[#This Row],[project_id]],ohrm_project[project_id],ohrm_project[name],"NF",0,1)</f>
        <v>C210701-P2 [AMERICANA-Phase2]</v>
      </c>
      <c r="K3324" t="str">
        <f>_xlfn.XLOOKUP(ohrm_timesheet_item[[#This Row],[activity_id]],ohrm_project_activity[activity_id],ohrm_project_activity[name],"NF",0,1)</f>
        <v>Development</v>
      </c>
      <c r="L3324" s="5">
        <f>ohrm_timesheet_item[[#This Row],[duration]]/60/60</f>
        <v>9</v>
      </c>
    </row>
    <row r="3325" spans="1:12" x14ac:dyDescent="0.3">
      <c r="A3325">
        <v>628</v>
      </c>
      <c r="C3325">
        <v>3377</v>
      </c>
      <c r="D3325" s="1">
        <v>45230</v>
      </c>
      <c r="E3325">
        <v>32400</v>
      </c>
      <c r="F3325">
        <v>6</v>
      </c>
      <c r="G3325">
        <v>7</v>
      </c>
      <c r="H3325">
        <v>54</v>
      </c>
      <c r="I3325" t="str">
        <f>_xlfn.XLOOKUP(ohrm_timesheet_item[[#This Row],[employee_id]],hs_hr_employee[emp_number],hs_hr_employee[Employee Name],"NF",0,1)</f>
        <v>Shekhar Sharma</v>
      </c>
      <c r="J3325" t="str">
        <f>_xlfn.XLOOKUP(ohrm_timesheet_item[[#This Row],[project_id]],ohrm_project[project_id],ohrm_project[name],"NF",0,1)</f>
        <v>C210701-P2 [AMERICANA-Phase2]</v>
      </c>
      <c r="K3325" t="str">
        <f>_xlfn.XLOOKUP(ohrm_timesheet_item[[#This Row],[activity_id]],ohrm_project_activity[activity_id],ohrm_project_activity[name],"NF",0,1)</f>
        <v>Development</v>
      </c>
      <c r="L3325" s="5">
        <f>ohrm_timesheet_item[[#This Row],[duration]]/60/60</f>
        <v>9</v>
      </c>
    </row>
    <row r="3326" spans="1:12" x14ac:dyDescent="0.3">
      <c r="A3326">
        <v>615</v>
      </c>
      <c r="C3326">
        <v>3378</v>
      </c>
      <c r="D3326" s="1">
        <v>45218</v>
      </c>
      <c r="E3326">
        <v>21600</v>
      </c>
      <c r="F3326">
        <v>2</v>
      </c>
      <c r="G3326">
        <v>15</v>
      </c>
      <c r="H3326">
        <v>58</v>
      </c>
      <c r="I3326" t="str">
        <f>_xlfn.XLOOKUP(ohrm_timesheet_item[[#This Row],[employee_id]],hs_hr_employee[emp_number],hs_hr_employee[Employee Name],"NF",0,1)</f>
        <v>Gaurav Kokcha</v>
      </c>
      <c r="J3326" t="str">
        <f>_xlfn.XLOOKUP(ohrm_timesheet_item[[#This Row],[project_id]],ohrm_project[project_id],ohrm_project[name],"NF",0,1)</f>
        <v>Z210101-TEQMANTRA-ORG</v>
      </c>
      <c r="K3326" t="str">
        <f>_xlfn.XLOOKUP(ohrm_timesheet_item[[#This Row],[activity_id]],ohrm_project_activity[activity_id],ohrm_project_activity[name],"NF",0,1)</f>
        <v>Staff Augmentation</v>
      </c>
      <c r="L3326" s="5">
        <f>ohrm_timesheet_item[[#This Row],[duration]]/60/60</f>
        <v>6</v>
      </c>
    </row>
    <row r="3327" spans="1:12" x14ac:dyDescent="0.3">
      <c r="A3327">
        <v>615</v>
      </c>
      <c r="C3327">
        <v>3379</v>
      </c>
      <c r="D3327" s="1">
        <v>45219</v>
      </c>
      <c r="E3327">
        <v>18000</v>
      </c>
      <c r="F3327">
        <v>2</v>
      </c>
      <c r="G3327">
        <v>15</v>
      </c>
      <c r="H3327">
        <v>58</v>
      </c>
      <c r="I3327" t="str">
        <f>_xlfn.XLOOKUP(ohrm_timesheet_item[[#This Row],[employee_id]],hs_hr_employee[emp_number],hs_hr_employee[Employee Name],"NF",0,1)</f>
        <v>Gaurav Kokcha</v>
      </c>
      <c r="J3327" t="str">
        <f>_xlfn.XLOOKUP(ohrm_timesheet_item[[#This Row],[project_id]],ohrm_project[project_id],ohrm_project[name],"NF",0,1)</f>
        <v>Z210101-TEQMANTRA-ORG</v>
      </c>
      <c r="K3327" t="str">
        <f>_xlfn.XLOOKUP(ohrm_timesheet_item[[#This Row],[activity_id]],ohrm_project_activity[activity_id],ohrm_project_activity[name],"NF",0,1)</f>
        <v>Staff Augmentation</v>
      </c>
      <c r="L3327" s="5">
        <f>ohrm_timesheet_item[[#This Row],[duration]]/60/60</f>
        <v>5</v>
      </c>
    </row>
    <row r="3328" spans="1:12" x14ac:dyDescent="0.3">
      <c r="A3328">
        <v>615</v>
      </c>
      <c r="C3328">
        <v>3380</v>
      </c>
      <c r="D3328" s="1">
        <v>45218</v>
      </c>
      <c r="E3328">
        <v>10800</v>
      </c>
      <c r="F3328">
        <v>2</v>
      </c>
      <c r="G3328">
        <v>15</v>
      </c>
      <c r="H3328">
        <v>11</v>
      </c>
      <c r="I3328" t="str">
        <f>_xlfn.XLOOKUP(ohrm_timesheet_item[[#This Row],[employee_id]],hs_hr_employee[emp_number],hs_hr_employee[Employee Name],"NF",0,1)</f>
        <v>Gaurav Kokcha</v>
      </c>
      <c r="J3328" t="str">
        <f>_xlfn.XLOOKUP(ohrm_timesheet_item[[#This Row],[project_id]],ohrm_project[project_id],ohrm_project[name],"NF",0,1)</f>
        <v>Z210101-TEQMANTRA-ORG</v>
      </c>
      <c r="K3328" t="str">
        <f>_xlfn.XLOOKUP(ohrm_timesheet_item[[#This Row],[activity_id]],ohrm_project_activity[activity_id],ohrm_project_activity[name],"NF",0,1)</f>
        <v>Training</v>
      </c>
      <c r="L3328" s="5">
        <f>ohrm_timesheet_item[[#This Row],[duration]]/60/60</f>
        <v>3</v>
      </c>
    </row>
    <row r="3329" spans="1:12" x14ac:dyDescent="0.3">
      <c r="A3329">
        <v>615</v>
      </c>
      <c r="C3329">
        <v>3381</v>
      </c>
      <c r="D3329" s="1">
        <v>45219</v>
      </c>
      <c r="E3329">
        <v>14400</v>
      </c>
      <c r="F3329">
        <v>2</v>
      </c>
      <c r="G3329">
        <v>15</v>
      </c>
      <c r="H3329">
        <v>11</v>
      </c>
      <c r="I3329" t="str">
        <f>_xlfn.XLOOKUP(ohrm_timesheet_item[[#This Row],[employee_id]],hs_hr_employee[emp_number],hs_hr_employee[Employee Name],"NF",0,1)</f>
        <v>Gaurav Kokcha</v>
      </c>
      <c r="J3329" t="str">
        <f>_xlfn.XLOOKUP(ohrm_timesheet_item[[#This Row],[project_id]],ohrm_project[project_id],ohrm_project[name],"NF",0,1)</f>
        <v>Z210101-TEQMANTRA-ORG</v>
      </c>
      <c r="K3329" t="str">
        <f>_xlfn.XLOOKUP(ohrm_timesheet_item[[#This Row],[activity_id]],ohrm_project_activity[activity_id],ohrm_project_activity[name],"NF",0,1)</f>
        <v>Training</v>
      </c>
      <c r="L3329" s="5">
        <f>ohrm_timesheet_item[[#This Row],[duration]]/60/60</f>
        <v>4</v>
      </c>
    </row>
    <row r="3330" spans="1:12" x14ac:dyDescent="0.3">
      <c r="A3330">
        <v>620</v>
      </c>
      <c r="B3330" t="s">
        <v>1062</v>
      </c>
      <c r="C3330">
        <v>3382</v>
      </c>
      <c r="D3330" s="1">
        <v>45223</v>
      </c>
      <c r="E3330">
        <v>0</v>
      </c>
      <c r="F3330">
        <v>2</v>
      </c>
      <c r="G3330">
        <v>100005</v>
      </c>
      <c r="H3330">
        <v>8</v>
      </c>
      <c r="I3330" t="str">
        <f>_xlfn.XLOOKUP(ohrm_timesheet_item[[#This Row],[employee_id]],hs_hr_employee[emp_number],hs_hr_employee[Employee Name],"NF",0,1)</f>
        <v>x_Ritesh Narayan Singh</v>
      </c>
      <c r="J3330" t="str">
        <f>_xlfn.XLOOKUP(ohrm_timesheet_item[[#This Row],[project_id]],ohrm_project[project_id],ohrm_project[name],"NF",0,1)</f>
        <v>Z210101-TEQMANTRA-ORG</v>
      </c>
      <c r="K3330" t="str">
        <f>_xlfn.XLOOKUP(ohrm_timesheet_item[[#This Row],[activity_id]],ohrm_project_activity[activity_id],ohrm_project_activity[name],"NF",0,1)</f>
        <v>Customer Engagement</v>
      </c>
      <c r="L3330" s="5">
        <f>ohrm_timesheet_item[[#This Row],[duration]]/60/60</f>
        <v>0</v>
      </c>
    </row>
    <row r="3331" spans="1:12" x14ac:dyDescent="0.3">
      <c r="A3331">
        <v>632</v>
      </c>
      <c r="C3331">
        <v>3383</v>
      </c>
      <c r="D3331" s="1">
        <v>45222</v>
      </c>
      <c r="E3331">
        <v>14400</v>
      </c>
      <c r="F3331">
        <v>2</v>
      </c>
      <c r="G3331">
        <v>15</v>
      </c>
      <c r="H3331">
        <v>58</v>
      </c>
      <c r="I3331" t="str">
        <f>_xlfn.XLOOKUP(ohrm_timesheet_item[[#This Row],[employee_id]],hs_hr_employee[emp_number],hs_hr_employee[Employee Name],"NF",0,1)</f>
        <v>Gaurav Kokcha</v>
      </c>
      <c r="J3331" t="str">
        <f>_xlfn.XLOOKUP(ohrm_timesheet_item[[#This Row],[project_id]],ohrm_project[project_id],ohrm_project[name],"NF",0,1)</f>
        <v>Z210101-TEQMANTRA-ORG</v>
      </c>
      <c r="K3331" t="str">
        <f>_xlfn.XLOOKUP(ohrm_timesheet_item[[#This Row],[activity_id]],ohrm_project_activity[activity_id],ohrm_project_activity[name],"NF",0,1)</f>
        <v>Staff Augmentation</v>
      </c>
      <c r="L3331" s="5">
        <f>ohrm_timesheet_item[[#This Row],[duration]]/60/60</f>
        <v>4</v>
      </c>
    </row>
    <row r="3332" spans="1:12" x14ac:dyDescent="0.3">
      <c r="A3332">
        <v>632</v>
      </c>
      <c r="C3332">
        <v>3384</v>
      </c>
      <c r="D3332" s="1">
        <v>45223</v>
      </c>
      <c r="E3332">
        <v>21600</v>
      </c>
      <c r="F3332">
        <v>2</v>
      </c>
      <c r="G3332">
        <v>15</v>
      </c>
      <c r="H3332">
        <v>58</v>
      </c>
      <c r="I3332" t="str">
        <f>_xlfn.XLOOKUP(ohrm_timesheet_item[[#This Row],[employee_id]],hs_hr_employee[emp_number],hs_hr_employee[Employee Name],"NF",0,1)</f>
        <v>Gaurav Kokcha</v>
      </c>
      <c r="J3332" t="str">
        <f>_xlfn.XLOOKUP(ohrm_timesheet_item[[#This Row],[project_id]],ohrm_project[project_id],ohrm_project[name],"NF",0,1)</f>
        <v>Z210101-TEQMANTRA-ORG</v>
      </c>
      <c r="K3332" t="str">
        <f>_xlfn.XLOOKUP(ohrm_timesheet_item[[#This Row],[activity_id]],ohrm_project_activity[activity_id],ohrm_project_activity[name],"NF",0,1)</f>
        <v>Staff Augmentation</v>
      </c>
      <c r="L3332" s="5">
        <f>ohrm_timesheet_item[[#This Row],[duration]]/60/60</f>
        <v>6</v>
      </c>
    </row>
    <row r="3333" spans="1:12" x14ac:dyDescent="0.3">
      <c r="A3333">
        <v>632</v>
      </c>
      <c r="C3333">
        <v>3385</v>
      </c>
      <c r="D3333" s="1">
        <v>45224</v>
      </c>
      <c r="E3333">
        <v>18000</v>
      </c>
      <c r="F3333">
        <v>2</v>
      </c>
      <c r="G3333">
        <v>15</v>
      </c>
      <c r="H3333">
        <v>58</v>
      </c>
      <c r="I3333" t="str">
        <f>_xlfn.XLOOKUP(ohrm_timesheet_item[[#This Row],[employee_id]],hs_hr_employee[emp_number],hs_hr_employee[Employee Name],"NF",0,1)</f>
        <v>Gaurav Kokcha</v>
      </c>
      <c r="J3333" t="str">
        <f>_xlfn.XLOOKUP(ohrm_timesheet_item[[#This Row],[project_id]],ohrm_project[project_id],ohrm_project[name],"NF",0,1)</f>
        <v>Z210101-TEQMANTRA-ORG</v>
      </c>
      <c r="K3333" t="str">
        <f>_xlfn.XLOOKUP(ohrm_timesheet_item[[#This Row],[activity_id]],ohrm_project_activity[activity_id],ohrm_project_activity[name],"NF",0,1)</f>
        <v>Staff Augmentation</v>
      </c>
      <c r="L3333" s="5">
        <f>ohrm_timesheet_item[[#This Row],[duration]]/60/60</f>
        <v>5</v>
      </c>
    </row>
    <row r="3334" spans="1:12" x14ac:dyDescent="0.3">
      <c r="A3334">
        <v>632</v>
      </c>
      <c r="C3334">
        <v>3386</v>
      </c>
      <c r="D3334" s="1">
        <v>45225</v>
      </c>
      <c r="E3334">
        <v>10800</v>
      </c>
      <c r="F3334">
        <v>2</v>
      </c>
      <c r="G3334">
        <v>15</v>
      </c>
      <c r="H3334">
        <v>58</v>
      </c>
      <c r="I3334" t="str">
        <f>_xlfn.XLOOKUP(ohrm_timesheet_item[[#This Row],[employee_id]],hs_hr_employee[emp_number],hs_hr_employee[Employee Name],"NF",0,1)</f>
        <v>Gaurav Kokcha</v>
      </c>
      <c r="J3334" t="str">
        <f>_xlfn.XLOOKUP(ohrm_timesheet_item[[#This Row],[project_id]],ohrm_project[project_id],ohrm_project[name],"NF",0,1)</f>
        <v>Z210101-TEQMANTRA-ORG</v>
      </c>
      <c r="K3334" t="str">
        <f>_xlfn.XLOOKUP(ohrm_timesheet_item[[#This Row],[activity_id]],ohrm_project_activity[activity_id],ohrm_project_activity[name],"NF",0,1)</f>
        <v>Staff Augmentation</v>
      </c>
      <c r="L3334" s="5">
        <f>ohrm_timesheet_item[[#This Row],[duration]]/60/60</f>
        <v>3</v>
      </c>
    </row>
    <row r="3335" spans="1:12" x14ac:dyDescent="0.3">
      <c r="A3335">
        <v>632</v>
      </c>
      <c r="C3335">
        <v>3387</v>
      </c>
      <c r="D3335" s="1">
        <v>45226</v>
      </c>
      <c r="E3335">
        <v>14400</v>
      </c>
      <c r="F3335">
        <v>2</v>
      </c>
      <c r="G3335">
        <v>15</v>
      </c>
      <c r="H3335">
        <v>58</v>
      </c>
      <c r="I3335" t="str">
        <f>_xlfn.XLOOKUP(ohrm_timesheet_item[[#This Row],[employee_id]],hs_hr_employee[emp_number],hs_hr_employee[Employee Name],"NF",0,1)</f>
        <v>Gaurav Kokcha</v>
      </c>
      <c r="J3335" t="str">
        <f>_xlfn.XLOOKUP(ohrm_timesheet_item[[#This Row],[project_id]],ohrm_project[project_id],ohrm_project[name],"NF",0,1)</f>
        <v>Z210101-TEQMANTRA-ORG</v>
      </c>
      <c r="K3335" t="str">
        <f>_xlfn.XLOOKUP(ohrm_timesheet_item[[#This Row],[activity_id]],ohrm_project_activity[activity_id],ohrm_project_activity[name],"NF",0,1)</f>
        <v>Staff Augmentation</v>
      </c>
      <c r="L3335" s="5">
        <f>ohrm_timesheet_item[[#This Row],[duration]]/60/60</f>
        <v>4</v>
      </c>
    </row>
    <row r="3336" spans="1:12" x14ac:dyDescent="0.3">
      <c r="A3336">
        <v>632</v>
      </c>
      <c r="C3336">
        <v>3388</v>
      </c>
      <c r="D3336" s="1">
        <v>45222</v>
      </c>
      <c r="E3336">
        <v>18000</v>
      </c>
      <c r="F3336">
        <v>2</v>
      </c>
      <c r="G3336">
        <v>15</v>
      </c>
      <c r="H3336">
        <v>11</v>
      </c>
      <c r="I3336" t="str">
        <f>_xlfn.XLOOKUP(ohrm_timesheet_item[[#This Row],[employee_id]],hs_hr_employee[emp_number],hs_hr_employee[Employee Name],"NF",0,1)</f>
        <v>Gaurav Kokcha</v>
      </c>
      <c r="J3336" t="str">
        <f>_xlfn.XLOOKUP(ohrm_timesheet_item[[#This Row],[project_id]],ohrm_project[project_id],ohrm_project[name],"NF",0,1)</f>
        <v>Z210101-TEQMANTRA-ORG</v>
      </c>
      <c r="K3336" t="str">
        <f>_xlfn.XLOOKUP(ohrm_timesheet_item[[#This Row],[activity_id]],ohrm_project_activity[activity_id],ohrm_project_activity[name],"NF",0,1)</f>
        <v>Training</v>
      </c>
      <c r="L3336" s="5">
        <f>ohrm_timesheet_item[[#This Row],[duration]]/60/60</f>
        <v>5</v>
      </c>
    </row>
    <row r="3337" spans="1:12" x14ac:dyDescent="0.3">
      <c r="A3337">
        <v>632</v>
      </c>
      <c r="C3337">
        <v>3389</v>
      </c>
      <c r="D3337" s="1">
        <v>45223</v>
      </c>
      <c r="E3337">
        <v>10800</v>
      </c>
      <c r="F3337">
        <v>2</v>
      </c>
      <c r="G3337">
        <v>15</v>
      </c>
      <c r="H3337">
        <v>11</v>
      </c>
      <c r="I3337" t="str">
        <f>_xlfn.XLOOKUP(ohrm_timesheet_item[[#This Row],[employee_id]],hs_hr_employee[emp_number],hs_hr_employee[Employee Name],"NF",0,1)</f>
        <v>Gaurav Kokcha</v>
      </c>
      <c r="J3337" t="str">
        <f>_xlfn.XLOOKUP(ohrm_timesheet_item[[#This Row],[project_id]],ohrm_project[project_id],ohrm_project[name],"NF",0,1)</f>
        <v>Z210101-TEQMANTRA-ORG</v>
      </c>
      <c r="K3337" t="str">
        <f>_xlfn.XLOOKUP(ohrm_timesheet_item[[#This Row],[activity_id]],ohrm_project_activity[activity_id],ohrm_project_activity[name],"NF",0,1)</f>
        <v>Training</v>
      </c>
      <c r="L3337" s="5">
        <f>ohrm_timesheet_item[[#This Row],[duration]]/60/60</f>
        <v>3</v>
      </c>
    </row>
    <row r="3338" spans="1:12" x14ac:dyDescent="0.3">
      <c r="A3338">
        <v>632</v>
      </c>
      <c r="C3338">
        <v>3390</v>
      </c>
      <c r="D3338" s="1">
        <v>45224</v>
      </c>
      <c r="E3338">
        <v>14400</v>
      </c>
      <c r="F3338">
        <v>2</v>
      </c>
      <c r="G3338">
        <v>15</v>
      </c>
      <c r="H3338">
        <v>11</v>
      </c>
      <c r="I3338" t="str">
        <f>_xlfn.XLOOKUP(ohrm_timesheet_item[[#This Row],[employee_id]],hs_hr_employee[emp_number],hs_hr_employee[Employee Name],"NF",0,1)</f>
        <v>Gaurav Kokcha</v>
      </c>
      <c r="J3338" t="str">
        <f>_xlfn.XLOOKUP(ohrm_timesheet_item[[#This Row],[project_id]],ohrm_project[project_id],ohrm_project[name],"NF",0,1)</f>
        <v>Z210101-TEQMANTRA-ORG</v>
      </c>
      <c r="K3338" t="str">
        <f>_xlfn.XLOOKUP(ohrm_timesheet_item[[#This Row],[activity_id]],ohrm_project_activity[activity_id],ohrm_project_activity[name],"NF",0,1)</f>
        <v>Training</v>
      </c>
      <c r="L3338" s="5">
        <f>ohrm_timesheet_item[[#This Row],[duration]]/60/60</f>
        <v>4</v>
      </c>
    </row>
    <row r="3339" spans="1:12" x14ac:dyDescent="0.3">
      <c r="A3339">
        <v>632</v>
      </c>
      <c r="C3339">
        <v>3391</v>
      </c>
      <c r="D3339" s="1">
        <v>45225</v>
      </c>
      <c r="E3339">
        <v>21600</v>
      </c>
      <c r="F3339">
        <v>2</v>
      </c>
      <c r="G3339">
        <v>15</v>
      </c>
      <c r="H3339">
        <v>11</v>
      </c>
      <c r="I3339" t="str">
        <f>_xlfn.XLOOKUP(ohrm_timesheet_item[[#This Row],[employee_id]],hs_hr_employee[emp_number],hs_hr_employee[Employee Name],"NF",0,1)</f>
        <v>Gaurav Kokcha</v>
      </c>
      <c r="J3339" t="str">
        <f>_xlfn.XLOOKUP(ohrm_timesheet_item[[#This Row],[project_id]],ohrm_project[project_id],ohrm_project[name],"NF",0,1)</f>
        <v>Z210101-TEQMANTRA-ORG</v>
      </c>
      <c r="K3339" t="str">
        <f>_xlfn.XLOOKUP(ohrm_timesheet_item[[#This Row],[activity_id]],ohrm_project_activity[activity_id],ohrm_project_activity[name],"NF",0,1)</f>
        <v>Training</v>
      </c>
      <c r="L3339" s="5">
        <f>ohrm_timesheet_item[[#This Row],[duration]]/60/60</f>
        <v>6</v>
      </c>
    </row>
    <row r="3340" spans="1:12" x14ac:dyDescent="0.3">
      <c r="A3340">
        <v>632</v>
      </c>
      <c r="C3340">
        <v>3392</v>
      </c>
      <c r="D3340" s="1">
        <v>45226</v>
      </c>
      <c r="E3340">
        <v>18000</v>
      </c>
      <c r="F3340">
        <v>2</v>
      </c>
      <c r="G3340">
        <v>15</v>
      </c>
      <c r="H3340">
        <v>11</v>
      </c>
      <c r="I3340" t="str">
        <f>_xlfn.XLOOKUP(ohrm_timesheet_item[[#This Row],[employee_id]],hs_hr_employee[emp_number],hs_hr_employee[Employee Name],"NF",0,1)</f>
        <v>Gaurav Kokcha</v>
      </c>
      <c r="J3340" t="str">
        <f>_xlfn.XLOOKUP(ohrm_timesheet_item[[#This Row],[project_id]],ohrm_project[project_id],ohrm_project[name],"NF",0,1)</f>
        <v>Z210101-TEQMANTRA-ORG</v>
      </c>
      <c r="K3340" t="str">
        <f>_xlfn.XLOOKUP(ohrm_timesheet_item[[#This Row],[activity_id]],ohrm_project_activity[activity_id],ohrm_project_activity[name],"NF",0,1)</f>
        <v>Training</v>
      </c>
      <c r="L3340" s="5">
        <f>ohrm_timesheet_item[[#This Row],[duration]]/60/60</f>
        <v>5</v>
      </c>
    </row>
    <row r="3341" spans="1:12" x14ac:dyDescent="0.3">
      <c r="A3341">
        <v>620</v>
      </c>
      <c r="C3341">
        <v>3393</v>
      </c>
      <c r="D3341" s="1">
        <v>45223</v>
      </c>
      <c r="E3341">
        <v>0</v>
      </c>
      <c r="F3341">
        <v>2</v>
      </c>
      <c r="G3341">
        <v>100005</v>
      </c>
      <c r="H3341">
        <v>7</v>
      </c>
      <c r="I3341" t="str">
        <f>_xlfn.XLOOKUP(ohrm_timesheet_item[[#This Row],[employee_id]],hs_hr_employee[emp_number],hs_hr_employee[Employee Name],"NF",0,1)</f>
        <v>x_Ritesh Narayan Singh</v>
      </c>
      <c r="J3341" t="str">
        <f>_xlfn.XLOOKUP(ohrm_timesheet_item[[#This Row],[project_id]],ohrm_project[project_id],ohrm_project[name],"NF",0,1)</f>
        <v>Z210101-TEQMANTRA-ORG</v>
      </c>
      <c r="K3341" t="str">
        <f>_xlfn.XLOOKUP(ohrm_timesheet_item[[#This Row],[activity_id]],ohrm_project_activity[activity_id],ohrm_project_activity[name],"NF",0,1)</f>
        <v>Internal Meeting</v>
      </c>
      <c r="L3341" s="5">
        <f>ohrm_timesheet_item[[#This Row],[duration]]/60/60</f>
        <v>0</v>
      </c>
    </row>
    <row r="3342" spans="1:12" x14ac:dyDescent="0.3">
      <c r="A3342">
        <v>631</v>
      </c>
      <c r="C3342">
        <v>3394</v>
      </c>
      <c r="D3342" s="1">
        <v>45229</v>
      </c>
      <c r="E3342">
        <v>14400</v>
      </c>
      <c r="F3342">
        <v>2</v>
      </c>
      <c r="G3342">
        <v>15</v>
      </c>
      <c r="H3342">
        <v>58</v>
      </c>
      <c r="I3342" t="str">
        <f>_xlfn.XLOOKUP(ohrm_timesheet_item[[#This Row],[employee_id]],hs_hr_employee[emp_number],hs_hr_employee[Employee Name],"NF",0,1)</f>
        <v>Gaurav Kokcha</v>
      </c>
      <c r="J3342" t="str">
        <f>_xlfn.XLOOKUP(ohrm_timesheet_item[[#This Row],[project_id]],ohrm_project[project_id],ohrm_project[name],"NF",0,1)</f>
        <v>Z210101-TEQMANTRA-ORG</v>
      </c>
      <c r="K3342" t="str">
        <f>_xlfn.XLOOKUP(ohrm_timesheet_item[[#This Row],[activity_id]],ohrm_project_activity[activity_id],ohrm_project_activity[name],"NF",0,1)</f>
        <v>Staff Augmentation</v>
      </c>
      <c r="L3342" s="5">
        <f>ohrm_timesheet_item[[#This Row],[duration]]/60/60</f>
        <v>4</v>
      </c>
    </row>
    <row r="3343" spans="1:12" x14ac:dyDescent="0.3">
      <c r="A3343">
        <v>631</v>
      </c>
      <c r="C3343">
        <v>3395</v>
      </c>
      <c r="D3343" s="1">
        <v>45230</v>
      </c>
      <c r="E3343">
        <v>10800</v>
      </c>
      <c r="F3343">
        <v>2</v>
      </c>
      <c r="G3343">
        <v>15</v>
      </c>
      <c r="H3343">
        <v>58</v>
      </c>
      <c r="I3343" t="str">
        <f>_xlfn.XLOOKUP(ohrm_timesheet_item[[#This Row],[employee_id]],hs_hr_employee[emp_number],hs_hr_employee[Employee Name],"NF",0,1)</f>
        <v>Gaurav Kokcha</v>
      </c>
      <c r="J3343" t="str">
        <f>_xlfn.XLOOKUP(ohrm_timesheet_item[[#This Row],[project_id]],ohrm_project[project_id],ohrm_project[name],"NF",0,1)</f>
        <v>Z210101-TEQMANTRA-ORG</v>
      </c>
      <c r="K3343" t="str">
        <f>_xlfn.XLOOKUP(ohrm_timesheet_item[[#This Row],[activity_id]],ohrm_project_activity[activity_id],ohrm_project_activity[name],"NF",0,1)</f>
        <v>Staff Augmentation</v>
      </c>
      <c r="L3343" s="5">
        <f>ohrm_timesheet_item[[#This Row],[duration]]/60/60</f>
        <v>3</v>
      </c>
    </row>
    <row r="3344" spans="1:12" x14ac:dyDescent="0.3">
      <c r="A3344">
        <v>631</v>
      </c>
      <c r="C3344">
        <v>3396</v>
      </c>
      <c r="D3344" s="1">
        <v>45229</v>
      </c>
      <c r="E3344">
        <v>18000</v>
      </c>
      <c r="F3344">
        <v>2</v>
      </c>
      <c r="G3344">
        <v>15</v>
      </c>
      <c r="H3344">
        <v>11</v>
      </c>
      <c r="I3344" t="str">
        <f>_xlfn.XLOOKUP(ohrm_timesheet_item[[#This Row],[employee_id]],hs_hr_employee[emp_number],hs_hr_employee[Employee Name],"NF",0,1)</f>
        <v>Gaurav Kokcha</v>
      </c>
      <c r="J3344" t="str">
        <f>_xlfn.XLOOKUP(ohrm_timesheet_item[[#This Row],[project_id]],ohrm_project[project_id],ohrm_project[name],"NF",0,1)</f>
        <v>Z210101-TEQMANTRA-ORG</v>
      </c>
      <c r="K3344" t="str">
        <f>_xlfn.XLOOKUP(ohrm_timesheet_item[[#This Row],[activity_id]],ohrm_project_activity[activity_id],ohrm_project_activity[name],"NF",0,1)</f>
        <v>Training</v>
      </c>
      <c r="L3344" s="5">
        <f>ohrm_timesheet_item[[#This Row],[duration]]/60/60</f>
        <v>5</v>
      </c>
    </row>
    <row r="3345" spans="1:12" x14ac:dyDescent="0.3">
      <c r="A3345">
        <v>631</v>
      </c>
      <c r="C3345">
        <v>3397</v>
      </c>
      <c r="D3345" s="1">
        <v>45230</v>
      </c>
      <c r="E3345">
        <v>21600</v>
      </c>
      <c r="F3345">
        <v>2</v>
      </c>
      <c r="G3345">
        <v>15</v>
      </c>
      <c r="H3345">
        <v>11</v>
      </c>
      <c r="I3345" t="str">
        <f>_xlfn.XLOOKUP(ohrm_timesheet_item[[#This Row],[employee_id]],hs_hr_employee[emp_number],hs_hr_employee[Employee Name],"NF",0,1)</f>
        <v>Gaurav Kokcha</v>
      </c>
      <c r="J3345" t="str">
        <f>_xlfn.XLOOKUP(ohrm_timesheet_item[[#This Row],[project_id]],ohrm_project[project_id],ohrm_project[name],"NF",0,1)</f>
        <v>Z210101-TEQMANTRA-ORG</v>
      </c>
      <c r="K3345" t="str">
        <f>_xlfn.XLOOKUP(ohrm_timesheet_item[[#This Row],[activity_id]],ohrm_project_activity[activity_id],ohrm_project_activity[name],"NF",0,1)</f>
        <v>Training</v>
      </c>
      <c r="L3345" s="5">
        <f>ohrm_timesheet_item[[#This Row],[duration]]/60/60</f>
        <v>6</v>
      </c>
    </row>
    <row r="3346" spans="1:12" x14ac:dyDescent="0.3">
      <c r="A3346">
        <v>624</v>
      </c>
      <c r="B3346" t="s">
        <v>1063</v>
      </c>
      <c r="C3346">
        <v>3398</v>
      </c>
      <c r="D3346" s="1">
        <v>45230</v>
      </c>
      <c r="E3346">
        <v>10800</v>
      </c>
      <c r="F3346">
        <v>2</v>
      </c>
      <c r="G3346">
        <v>100005</v>
      </c>
      <c r="H3346">
        <v>10</v>
      </c>
      <c r="I3346" t="str">
        <f>_xlfn.XLOOKUP(ohrm_timesheet_item[[#This Row],[employee_id]],hs_hr_employee[emp_number],hs_hr_employee[Employee Name],"NF",0,1)</f>
        <v>x_Ritesh Narayan Singh</v>
      </c>
      <c r="J3346" t="str">
        <f>_xlfn.XLOOKUP(ohrm_timesheet_item[[#This Row],[project_id]],ohrm_project[project_id],ohrm_project[name],"NF",0,1)</f>
        <v>Z210101-TEQMANTRA-ORG</v>
      </c>
      <c r="K3346" t="str">
        <f>_xlfn.XLOOKUP(ohrm_timesheet_item[[#This Row],[activity_id]],ohrm_project_activity[activity_id],ohrm_project_activity[name],"NF",0,1)</f>
        <v>Workshop</v>
      </c>
      <c r="L3346" s="5">
        <f>ohrm_timesheet_item[[#This Row],[duration]]/60/60</f>
        <v>3</v>
      </c>
    </row>
    <row r="3347" spans="1:12" x14ac:dyDescent="0.3">
      <c r="A3347">
        <v>624</v>
      </c>
      <c r="C3347">
        <v>3399</v>
      </c>
      <c r="D3347" s="1">
        <v>45230</v>
      </c>
      <c r="E3347">
        <v>7200</v>
      </c>
      <c r="F3347">
        <v>2</v>
      </c>
      <c r="G3347">
        <v>100005</v>
      </c>
      <c r="H3347">
        <v>7</v>
      </c>
      <c r="I3347" t="str">
        <f>_xlfn.XLOOKUP(ohrm_timesheet_item[[#This Row],[employee_id]],hs_hr_employee[emp_number],hs_hr_employee[Employee Name],"NF",0,1)</f>
        <v>x_Ritesh Narayan Singh</v>
      </c>
      <c r="J3347" t="str">
        <f>_xlfn.XLOOKUP(ohrm_timesheet_item[[#This Row],[project_id]],ohrm_project[project_id],ohrm_project[name],"NF",0,1)</f>
        <v>Z210101-TEQMANTRA-ORG</v>
      </c>
      <c r="K3347" t="str">
        <f>_xlfn.XLOOKUP(ohrm_timesheet_item[[#This Row],[activity_id]],ohrm_project_activity[activity_id],ohrm_project_activity[name],"NF",0,1)</f>
        <v>Internal Meeting</v>
      </c>
      <c r="L3347" s="5">
        <f>ohrm_timesheet_item[[#This Row],[duration]]/60/60</f>
        <v>2</v>
      </c>
    </row>
    <row r="3348" spans="1:12" x14ac:dyDescent="0.3">
      <c r="A3348">
        <v>624</v>
      </c>
      <c r="C3348">
        <v>3400</v>
      </c>
      <c r="D3348" s="1">
        <v>45229</v>
      </c>
      <c r="E3348">
        <v>3600</v>
      </c>
      <c r="F3348">
        <v>2</v>
      </c>
      <c r="G3348">
        <v>100005</v>
      </c>
      <c r="H3348">
        <v>7</v>
      </c>
      <c r="I3348" t="str">
        <f>_xlfn.XLOOKUP(ohrm_timesheet_item[[#This Row],[employee_id]],hs_hr_employee[emp_number],hs_hr_employee[Employee Name],"NF",0,1)</f>
        <v>x_Ritesh Narayan Singh</v>
      </c>
      <c r="J3348" t="str">
        <f>_xlfn.XLOOKUP(ohrm_timesheet_item[[#This Row],[project_id]],ohrm_project[project_id],ohrm_project[name],"NF",0,1)</f>
        <v>Z210101-TEQMANTRA-ORG</v>
      </c>
      <c r="K3348" t="str">
        <f>_xlfn.XLOOKUP(ohrm_timesheet_item[[#This Row],[activity_id]],ohrm_project_activity[activity_id],ohrm_project_activity[name],"NF",0,1)</f>
        <v>Internal Meeting</v>
      </c>
      <c r="L3348" s="5">
        <f>ohrm_timesheet_item[[#This Row],[duration]]/60/60</f>
        <v>1</v>
      </c>
    </row>
    <row r="3349" spans="1:12" x14ac:dyDescent="0.3">
      <c r="A3349">
        <v>624</v>
      </c>
      <c r="C3349">
        <v>3401</v>
      </c>
      <c r="D3349" s="1">
        <v>45230</v>
      </c>
      <c r="E3349">
        <v>3600</v>
      </c>
      <c r="F3349">
        <v>2</v>
      </c>
      <c r="G3349">
        <v>100005</v>
      </c>
      <c r="H3349">
        <v>9</v>
      </c>
      <c r="I3349" t="str">
        <f>_xlfn.XLOOKUP(ohrm_timesheet_item[[#This Row],[employee_id]],hs_hr_employee[emp_number],hs_hr_employee[Employee Name],"NF",0,1)</f>
        <v>x_Ritesh Narayan Singh</v>
      </c>
      <c r="J3349" t="str">
        <f>_xlfn.XLOOKUP(ohrm_timesheet_item[[#This Row],[project_id]],ohrm_project[project_id],ohrm_project[name],"NF",0,1)</f>
        <v>Z210101-TEQMANTRA-ORG</v>
      </c>
      <c r="K3349" t="str">
        <f>_xlfn.XLOOKUP(ohrm_timesheet_item[[#This Row],[activity_id]],ohrm_project_activity[activity_id],ohrm_project_activity[name],"NF",0,1)</f>
        <v>Continuous Improvement</v>
      </c>
      <c r="L3349" s="5">
        <f>ohrm_timesheet_item[[#This Row],[duration]]/60/60</f>
        <v>1</v>
      </c>
    </row>
    <row r="3350" spans="1:12" x14ac:dyDescent="0.3">
      <c r="A3350">
        <v>624</v>
      </c>
      <c r="C3350">
        <v>3402</v>
      </c>
      <c r="D3350" s="1">
        <v>45229</v>
      </c>
      <c r="E3350">
        <v>3600</v>
      </c>
      <c r="F3350">
        <v>2</v>
      </c>
      <c r="G3350">
        <v>100005</v>
      </c>
      <c r="H3350">
        <v>9</v>
      </c>
      <c r="I3350" t="str">
        <f>_xlfn.XLOOKUP(ohrm_timesheet_item[[#This Row],[employee_id]],hs_hr_employee[emp_number],hs_hr_employee[Employee Name],"NF",0,1)</f>
        <v>x_Ritesh Narayan Singh</v>
      </c>
      <c r="J3350" t="str">
        <f>_xlfn.XLOOKUP(ohrm_timesheet_item[[#This Row],[project_id]],ohrm_project[project_id],ohrm_project[name],"NF",0,1)</f>
        <v>Z210101-TEQMANTRA-ORG</v>
      </c>
      <c r="K3350" t="str">
        <f>_xlfn.XLOOKUP(ohrm_timesheet_item[[#This Row],[activity_id]],ohrm_project_activity[activity_id],ohrm_project_activity[name],"NF",0,1)</f>
        <v>Continuous Improvement</v>
      </c>
      <c r="L3350" s="5">
        <f>ohrm_timesheet_item[[#This Row],[duration]]/60/60</f>
        <v>1</v>
      </c>
    </row>
    <row r="3351" spans="1:12" x14ac:dyDescent="0.3">
      <c r="A3351">
        <v>624</v>
      </c>
      <c r="C3351">
        <v>3403</v>
      </c>
      <c r="D3351" s="1">
        <v>45229</v>
      </c>
      <c r="E3351">
        <v>3600</v>
      </c>
      <c r="F3351">
        <v>2</v>
      </c>
      <c r="G3351">
        <v>100005</v>
      </c>
      <c r="H3351">
        <v>8</v>
      </c>
      <c r="I3351" t="str">
        <f>_xlfn.XLOOKUP(ohrm_timesheet_item[[#This Row],[employee_id]],hs_hr_employee[emp_number],hs_hr_employee[Employee Name],"NF",0,1)</f>
        <v>x_Ritesh Narayan Singh</v>
      </c>
      <c r="J3351" t="str">
        <f>_xlfn.XLOOKUP(ohrm_timesheet_item[[#This Row],[project_id]],ohrm_project[project_id],ohrm_project[name],"NF",0,1)</f>
        <v>Z210101-TEQMANTRA-ORG</v>
      </c>
      <c r="K3351" t="str">
        <f>_xlfn.XLOOKUP(ohrm_timesheet_item[[#This Row],[activity_id]],ohrm_project_activity[activity_id],ohrm_project_activity[name],"NF",0,1)</f>
        <v>Customer Engagement</v>
      </c>
      <c r="L3351" s="5">
        <f>ohrm_timesheet_item[[#This Row],[duration]]/60/60</f>
        <v>1</v>
      </c>
    </row>
    <row r="3352" spans="1:12" x14ac:dyDescent="0.3">
      <c r="A3352">
        <v>624</v>
      </c>
      <c r="C3352">
        <v>3404</v>
      </c>
      <c r="D3352" s="1">
        <v>45229</v>
      </c>
      <c r="E3352">
        <v>10800</v>
      </c>
      <c r="F3352">
        <v>2</v>
      </c>
      <c r="G3352">
        <v>100005</v>
      </c>
      <c r="H3352">
        <v>10</v>
      </c>
      <c r="I3352" t="str">
        <f>_xlfn.XLOOKUP(ohrm_timesheet_item[[#This Row],[employee_id]],hs_hr_employee[emp_number],hs_hr_employee[Employee Name],"NF",0,1)</f>
        <v>x_Ritesh Narayan Singh</v>
      </c>
      <c r="J3352" t="str">
        <f>_xlfn.XLOOKUP(ohrm_timesheet_item[[#This Row],[project_id]],ohrm_project[project_id],ohrm_project[name],"NF",0,1)</f>
        <v>Z210101-TEQMANTRA-ORG</v>
      </c>
      <c r="K3352" t="str">
        <f>_xlfn.XLOOKUP(ohrm_timesheet_item[[#This Row],[activity_id]],ohrm_project_activity[activity_id],ohrm_project_activity[name],"NF",0,1)</f>
        <v>Workshop</v>
      </c>
      <c r="L3352" s="5">
        <f>ohrm_timesheet_item[[#This Row],[duration]]/60/60</f>
        <v>3</v>
      </c>
    </row>
    <row r="3353" spans="1:12" x14ac:dyDescent="0.3">
      <c r="A3353">
        <v>624</v>
      </c>
      <c r="C3353">
        <v>3405</v>
      </c>
      <c r="D3353" s="1">
        <v>45229</v>
      </c>
      <c r="E3353">
        <v>10800</v>
      </c>
      <c r="F3353">
        <v>2</v>
      </c>
      <c r="G3353">
        <v>100005</v>
      </c>
      <c r="H3353">
        <v>13</v>
      </c>
      <c r="I3353" t="str">
        <f>_xlfn.XLOOKUP(ohrm_timesheet_item[[#This Row],[employee_id]],hs_hr_employee[emp_number],hs_hr_employee[Employee Name],"NF",0,1)</f>
        <v>x_Ritesh Narayan Singh</v>
      </c>
      <c r="J3353" t="str">
        <f>_xlfn.XLOOKUP(ohrm_timesheet_item[[#This Row],[project_id]],ohrm_project[project_id],ohrm_project[name],"NF",0,1)</f>
        <v>Z210101-TEQMANTRA-ORG</v>
      </c>
      <c r="K3353" t="str">
        <f>_xlfn.XLOOKUP(ohrm_timesheet_item[[#This Row],[activity_id]],ohrm_project_activity[activity_id],ohrm_project_activity[name],"NF",0,1)</f>
        <v>Coaching/Mentoring</v>
      </c>
      <c r="L3353" s="5">
        <f>ohrm_timesheet_item[[#This Row],[duration]]/60/60</f>
        <v>3</v>
      </c>
    </row>
    <row r="3354" spans="1:12" x14ac:dyDescent="0.3">
      <c r="A3354">
        <v>624</v>
      </c>
      <c r="C3354">
        <v>3406</v>
      </c>
      <c r="D3354" s="1">
        <v>45230</v>
      </c>
      <c r="E3354">
        <v>10800</v>
      </c>
      <c r="F3354">
        <v>2</v>
      </c>
      <c r="G3354">
        <v>100005</v>
      </c>
      <c r="H3354">
        <v>13</v>
      </c>
      <c r="I3354" t="str">
        <f>_xlfn.XLOOKUP(ohrm_timesheet_item[[#This Row],[employee_id]],hs_hr_employee[emp_number],hs_hr_employee[Employee Name],"NF",0,1)</f>
        <v>x_Ritesh Narayan Singh</v>
      </c>
      <c r="J3354" t="str">
        <f>_xlfn.XLOOKUP(ohrm_timesheet_item[[#This Row],[project_id]],ohrm_project[project_id],ohrm_project[name],"NF",0,1)</f>
        <v>Z210101-TEQMANTRA-ORG</v>
      </c>
      <c r="K3354" t="str">
        <f>_xlfn.XLOOKUP(ohrm_timesheet_item[[#This Row],[activity_id]],ohrm_project_activity[activity_id],ohrm_project_activity[name],"NF",0,1)</f>
        <v>Coaching/Mentoring</v>
      </c>
      <c r="L3354" s="5">
        <f>ohrm_timesheet_item[[#This Row],[duration]]/60/60</f>
        <v>3</v>
      </c>
    </row>
    <row r="3355" spans="1:12" x14ac:dyDescent="0.3">
      <c r="A3355">
        <v>631</v>
      </c>
      <c r="B3355" t="s">
        <v>483</v>
      </c>
      <c r="C3355">
        <v>3407</v>
      </c>
      <c r="D3355" s="1">
        <v>45231</v>
      </c>
      <c r="E3355">
        <v>0</v>
      </c>
      <c r="F3355">
        <v>2</v>
      </c>
      <c r="G3355">
        <v>15</v>
      </c>
      <c r="H3355">
        <v>58</v>
      </c>
      <c r="I3355" t="str">
        <f>_xlfn.XLOOKUP(ohrm_timesheet_item[[#This Row],[employee_id]],hs_hr_employee[emp_number],hs_hr_employee[Employee Name],"NF",0,1)</f>
        <v>Gaurav Kokcha</v>
      </c>
      <c r="J3355" t="str">
        <f>_xlfn.XLOOKUP(ohrm_timesheet_item[[#This Row],[project_id]],ohrm_project[project_id],ohrm_project[name],"NF",0,1)</f>
        <v>Z210101-TEQMANTRA-ORG</v>
      </c>
      <c r="K3355" t="str">
        <f>_xlfn.XLOOKUP(ohrm_timesheet_item[[#This Row],[activity_id]],ohrm_project_activity[activity_id],ohrm_project_activity[name],"NF",0,1)</f>
        <v>Staff Augmentation</v>
      </c>
      <c r="L3355" s="5">
        <f>ohrm_timesheet_item[[#This Row],[duration]]/60/60</f>
        <v>0</v>
      </c>
    </row>
    <row r="3356" spans="1:12" x14ac:dyDescent="0.3">
      <c r="A3356">
        <v>631</v>
      </c>
      <c r="C3356">
        <v>3408</v>
      </c>
      <c r="D3356" s="1">
        <v>45231</v>
      </c>
      <c r="E3356">
        <v>0</v>
      </c>
      <c r="F3356">
        <v>2</v>
      </c>
      <c r="G3356">
        <v>15</v>
      </c>
      <c r="H3356">
        <v>11</v>
      </c>
      <c r="I3356" t="str">
        <f>_xlfn.XLOOKUP(ohrm_timesheet_item[[#This Row],[employee_id]],hs_hr_employee[emp_number],hs_hr_employee[Employee Name],"NF",0,1)</f>
        <v>Gaurav Kokcha</v>
      </c>
      <c r="J3356" t="str">
        <f>_xlfn.XLOOKUP(ohrm_timesheet_item[[#This Row],[project_id]],ohrm_project[project_id],ohrm_project[name],"NF",0,1)</f>
        <v>Z210101-TEQMANTRA-ORG</v>
      </c>
      <c r="K3356" t="str">
        <f>_xlfn.XLOOKUP(ohrm_timesheet_item[[#This Row],[activity_id]],ohrm_project_activity[activity_id],ohrm_project_activity[name],"NF",0,1)</f>
        <v>Training</v>
      </c>
      <c r="L3356" s="5">
        <f>ohrm_timesheet_item[[#This Row],[duration]]/60/60</f>
        <v>0</v>
      </c>
    </row>
    <row r="3357" spans="1:12" x14ac:dyDescent="0.3">
      <c r="A3357">
        <v>625</v>
      </c>
      <c r="C3357">
        <v>3409</v>
      </c>
      <c r="D3357" s="1">
        <v>45231</v>
      </c>
      <c r="E3357">
        <v>32400</v>
      </c>
      <c r="F3357">
        <v>2</v>
      </c>
      <c r="G3357">
        <v>100004</v>
      </c>
      <c r="H3357">
        <v>14</v>
      </c>
      <c r="I3357" t="str">
        <f>_xlfn.XLOOKUP(ohrm_timesheet_item[[#This Row],[employee_id]],hs_hr_employee[emp_number],hs_hr_employee[Employee Name],"NF",0,1)</f>
        <v>Sourav Rathor</v>
      </c>
      <c r="J3357" t="str">
        <f>_xlfn.XLOOKUP(ohrm_timesheet_item[[#This Row],[project_id]],ohrm_project[project_id],ohrm_project[name],"NF",0,1)</f>
        <v>Z210101-TEQMANTRA-ORG</v>
      </c>
      <c r="K3357" t="str">
        <f>_xlfn.XLOOKUP(ohrm_timesheet_item[[#This Row],[activity_id]],ohrm_project_activity[activity_id],ohrm_project_activity[name],"NF",0,1)</f>
        <v>Team Engagement</v>
      </c>
      <c r="L3357" s="5">
        <f>ohrm_timesheet_item[[#This Row],[duration]]/60/60</f>
        <v>9</v>
      </c>
    </row>
    <row r="3358" spans="1:12" x14ac:dyDescent="0.3">
      <c r="A3358">
        <v>625</v>
      </c>
      <c r="C3358">
        <v>3410</v>
      </c>
      <c r="D3358" s="1">
        <v>45232</v>
      </c>
      <c r="E3358">
        <v>32400</v>
      </c>
      <c r="F3358">
        <v>2</v>
      </c>
      <c r="G3358">
        <v>100004</v>
      </c>
      <c r="H3358">
        <v>14</v>
      </c>
      <c r="I3358" t="str">
        <f>_xlfn.XLOOKUP(ohrm_timesheet_item[[#This Row],[employee_id]],hs_hr_employee[emp_number],hs_hr_employee[Employee Name],"NF",0,1)</f>
        <v>Sourav Rathor</v>
      </c>
      <c r="J3358" t="str">
        <f>_xlfn.XLOOKUP(ohrm_timesheet_item[[#This Row],[project_id]],ohrm_project[project_id],ohrm_project[name],"NF",0,1)</f>
        <v>Z210101-TEQMANTRA-ORG</v>
      </c>
      <c r="K3358" t="str">
        <f>_xlfn.XLOOKUP(ohrm_timesheet_item[[#This Row],[activity_id]],ohrm_project_activity[activity_id],ohrm_project_activity[name],"NF",0,1)</f>
        <v>Team Engagement</v>
      </c>
      <c r="L3358" s="5">
        <f>ohrm_timesheet_item[[#This Row],[duration]]/60/60</f>
        <v>9</v>
      </c>
    </row>
    <row r="3359" spans="1:12" x14ac:dyDescent="0.3">
      <c r="A3359">
        <v>625</v>
      </c>
      <c r="C3359">
        <v>3411</v>
      </c>
      <c r="D3359" s="1">
        <v>45233</v>
      </c>
      <c r="E3359">
        <v>32400</v>
      </c>
      <c r="F3359">
        <v>2</v>
      </c>
      <c r="G3359">
        <v>100004</v>
      </c>
      <c r="H3359">
        <v>14</v>
      </c>
      <c r="I3359" t="str">
        <f>_xlfn.XLOOKUP(ohrm_timesheet_item[[#This Row],[employee_id]],hs_hr_employee[emp_number],hs_hr_employee[Employee Name],"NF",0,1)</f>
        <v>Sourav Rathor</v>
      </c>
      <c r="J3359" t="str">
        <f>_xlfn.XLOOKUP(ohrm_timesheet_item[[#This Row],[project_id]],ohrm_project[project_id],ohrm_project[name],"NF",0,1)</f>
        <v>Z210101-TEQMANTRA-ORG</v>
      </c>
      <c r="K3359" t="str">
        <f>_xlfn.XLOOKUP(ohrm_timesheet_item[[#This Row],[activity_id]],ohrm_project_activity[activity_id],ohrm_project_activity[name],"NF",0,1)</f>
        <v>Team Engagement</v>
      </c>
      <c r="L3359" s="5">
        <f>ohrm_timesheet_item[[#This Row],[duration]]/60/60</f>
        <v>9</v>
      </c>
    </row>
    <row r="3360" spans="1:12" x14ac:dyDescent="0.3">
      <c r="A3360">
        <v>600</v>
      </c>
      <c r="C3360">
        <v>3412</v>
      </c>
      <c r="D3360" s="1">
        <v>45201</v>
      </c>
      <c r="E3360">
        <v>32400</v>
      </c>
      <c r="F3360">
        <v>6</v>
      </c>
      <c r="G3360">
        <v>100001</v>
      </c>
      <c r="H3360">
        <v>54</v>
      </c>
      <c r="I3360" t="str">
        <f>_xlfn.XLOOKUP(ohrm_timesheet_item[[#This Row],[employee_id]],hs_hr_employee[emp_number],hs_hr_employee[Employee Name],"NF",0,1)</f>
        <v>Dinesh Agrawal</v>
      </c>
      <c r="J3360" t="str">
        <f>_xlfn.XLOOKUP(ohrm_timesheet_item[[#This Row],[project_id]],ohrm_project[project_id],ohrm_project[name],"NF",0,1)</f>
        <v>C210701-P2 [AMERICANA-Phase2]</v>
      </c>
      <c r="K3360" t="str">
        <f>_xlfn.XLOOKUP(ohrm_timesheet_item[[#This Row],[activity_id]],ohrm_project_activity[activity_id],ohrm_project_activity[name],"NF",0,1)</f>
        <v>Development</v>
      </c>
      <c r="L3360" s="5">
        <f>ohrm_timesheet_item[[#This Row],[duration]]/60/60</f>
        <v>9</v>
      </c>
    </row>
    <row r="3361" spans="1:12" x14ac:dyDescent="0.3">
      <c r="A3361">
        <v>600</v>
      </c>
      <c r="C3361">
        <v>3413</v>
      </c>
      <c r="D3361" s="1">
        <v>45202</v>
      </c>
      <c r="E3361">
        <v>32400</v>
      </c>
      <c r="F3361">
        <v>6</v>
      </c>
      <c r="G3361">
        <v>100001</v>
      </c>
      <c r="H3361">
        <v>54</v>
      </c>
      <c r="I3361" t="str">
        <f>_xlfn.XLOOKUP(ohrm_timesheet_item[[#This Row],[employee_id]],hs_hr_employee[emp_number],hs_hr_employee[Employee Name],"NF",0,1)</f>
        <v>Dinesh Agrawal</v>
      </c>
      <c r="J3361" t="str">
        <f>_xlfn.XLOOKUP(ohrm_timesheet_item[[#This Row],[project_id]],ohrm_project[project_id],ohrm_project[name],"NF",0,1)</f>
        <v>C210701-P2 [AMERICANA-Phase2]</v>
      </c>
      <c r="K3361" t="str">
        <f>_xlfn.XLOOKUP(ohrm_timesheet_item[[#This Row],[activity_id]],ohrm_project_activity[activity_id],ohrm_project_activity[name],"NF",0,1)</f>
        <v>Development</v>
      </c>
      <c r="L3361" s="5">
        <f>ohrm_timesheet_item[[#This Row],[duration]]/60/60</f>
        <v>9</v>
      </c>
    </row>
    <row r="3362" spans="1:12" x14ac:dyDescent="0.3">
      <c r="A3362">
        <v>600</v>
      </c>
      <c r="C3362">
        <v>3414</v>
      </c>
      <c r="D3362" s="1">
        <v>45203</v>
      </c>
      <c r="E3362">
        <v>32400</v>
      </c>
      <c r="F3362">
        <v>6</v>
      </c>
      <c r="G3362">
        <v>100001</v>
      </c>
      <c r="H3362">
        <v>54</v>
      </c>
      <c r="I3362" t="str">
        <f>_xlfn.XLOOKUP(ohrm_timesheet_item[[#This Row],[employee_id]],hs_hr_employee[emp_number],hs_hr_employee[Employee Name],"NF",0,1)</f>
        <v>Dinesh Agrawal</v>
      </c>
      <c r="J3362" t="str">
        <f>_xlfn.XLOOKUP(ohrm_timesheet_item[[#This Row],[project_id]],ohrm_project[project_id],ohrm_project[name],"NF",0,1)</f>
        <v>C210701-P2 [AMERICANA-Phase2]</v>
      </c>
      <c r="K3362" t="str">
        <f>_xlfn.XLOOKUP(ohrm_timesheet_item[[#This Row],[activity_id]],ohrm_project_activity[activity_id],ohrm_project_activity[name],"NF",0,1)</f>
        <v>Development</v>
      </c>
      <c r="L3362" s="5">
        <f>ohrm_timesheet_item[[#This Row],[duration]]/60/60</f>
        <v>9</v>
      </c>
    </row>
    <row r="3363" spans="1:12" x14ac:dyDescent="0.3">
      <c r="A3363">
        <v>600</v>
      </c>
      <c r="C3363">
        <v>3415</v>
      </c>
      <c r="D3363" s="1">
        <v>45204</v>
      </c>
      <c r="E3363">
        <v>32400</v>
      </c>
      <c r="F3363">
        <v>6</v>
      </c>
      <c r="G3363">
        <v>100001</v>
      </c>
      <c r="H3363">
        <v>54</v>
      </c>
      <c r="I3363" t="str">
        <f>_xlfn.XLOOKUP(ohrm_timesheet_item[[#This Row],[employee_id]],hs_hr_employee[emp_number],hs_hr_employee[Employee Name],"NF",0,1)</f>
        <v>Dinesh Agrawal</v>
      </c>
      <c r="J3363" t="str">
        <f>_xlfn.XLOOKUP(ohrm_timesheet_item[[#This Row],[project_id]],ohrm_project[project_id],ohrm_project[name],"NF",0,1)</f>
        <v>C210701-P2 [AMERICANA-Phase2]</v>
      </c>
      <c r="K3363" t="str">
        <f>_xlfn.XLOOKUP(ohrm_timesheet_item[[#This Row],[activity_id]],ohrm_project_activity[activity_id],ohrm_project_activity[name],"NF",0,1)</f>
        <v>Development</v>
      </c>
      <c r="L3363" s="5">
        <f>ohrm_timesheet_item[[#This Row],[duration]]/60/60</f>
        <v>9</v>
      </c>
    </row>
    <row r="3364" spans="1:12" x14ac:dyDescent="0.3">
      <c r="A3364">
        <v>600</v>
      </c>
      <c r="C3364">
        <v>3416</v>
      </c>
      <c r="D3364" s="1">
        <v>45205</v>
      </c>
      <c r="E3364">
        <v>32400</v>
      </c>
      <c r="F3364">
        <v>6</v>
      </c>
      <c r="G3364">
        <v>100001</v>
      </c>
      <c r="H3364">
        <v>54</v>
      </c>
      <c r="I3364" t="str">
        <f>_xlfn.XLOOKUP(ohrm_timesheet_item[[#This Row],[employee_id]],hs_hr_employee[emp_number],hs_hr_employee[Employee Name],"NF",0,1)</f>
        <v>Dinesh Agrawal</v>
      </c>
      <c r="J3364" t="str">
        <f>_xlfn.XLOOKUP(ohrm_timesheet_item[[#This Row],[project_id]],ohrm_project[project_id],ohrm_project[name],"NF",0,1)</f>
        <v>C210701-P2 [AMERICANA-Phase2]</v>
      </c>
      <c r="K3364" t="str">
        <f>_xlfn.XLOOKUP(ohrm_timesheet_item[[#This Row],[activity_id]],ohrm_project_activity[activity_id],ohrm_project_activity[name],"NF",0,1)</f>
        <v>Development</v>
      </c>
      <c r="L3364" s="5">
        <f>ohrm_timesheet_item[[#This Row],[duration]]/60/60</f>
        <v>9</v>
      </c>
    </row>
    <row r="3365" spans="1:12" x14ac:dyDescent="0.3">
      <c r="A3365">
        <v>607</v>
      </c>
      <c r="C3365">
        <v>3417</v>
      </c>
      <c r="D3365" s="1">
        <v>45208</v>
      </c>
      <c r="E3365">
        <v>32400</v>
      </c>
      <c r="F3365">
        <v>6</v>
      </c>
      <c r="G3365">
        <v>100001</v>
      </c>
      <c r="H3365">
        <v>54</v>
      </c>
      <c r="I3365" t="str">
        <f>_xlfn.XLOOKUP(ohrm_timesheet_item[[#This Row],[employee_id]],hs_hr_employee[emp_number],hs_hr_employee[Employee Name],"NF",0,1)</f>
        <v>Dinesh Agrawal</v>
      </c>
      <c r="J3365" t="str">
        <f>_xlfn.XLOOKUP(ohrm_timesheet_item[[#This Row],[project_id]],ohrm_project[project_id],ohrm_project[name],"NF",0,1)</f>
        <v>C210701-P2 [AMERICANA-Phase2]</v>
      </c>
      <c r="K3365" t="str">
        <f>_xlfn.XLOOKUP(ohrm_timesheet_item[[#This Row],[activity_id]],ohrm_project_activity[activity_id],ohrm_project_activity[name],"NF",0,1)</f>
        <v>Development</v>
      </c>
      <c r="L3365" s="5">
        <f>ohrm_timesheet_item[[#This Row],[duration]]/60/60</f>
        <v>9</v>
      </c>
    </row>
    <row r="3366" spans="1:12" x14ac:dyDescent="0.3">
      <c r="A3366">
        <v>607</v>
      </c>
      <c r="C3366">
        <v>3418</v>
      </c>
      <c r="D3366" s="1">
        <v>45209</v>
      </c>
      <c r="E3366">
        <v>32400</v>
      </c>
      <c r="F3366">
        <v>6</v>
      </c>
      <c r="G3366">
        <v>100001</v>
      </c>
      <c r="H3366">
        <v>54</v>
      </c>
      <c r="I3366" t="str">
        <f>_xlfn.XLOOKUP(ohrm_timesheet_item[[#This Row],[employee_id]],hs_hr_employee[emp_number],hs_hr_employee[Employee Name],"NF",0,1)</f>
        <v>Dinesh Agrawal</v>
      </c>
      <c r="J3366" t="str">
        <f>_xlfn.XLOOKUP(ohrm_timesheet_item[[#This Row],[project_id]],ohrm_project[project_id],ohrm_project[name],"NF",0,1)</f>
        <v>C210701-P2 [AMERICANA-Phase2]</v>
      </c>
      <c r="K3366" t="str">
        <f>_xlfn.XLOOKUP(ohrm_timesheet_item[[#This Row],[activity_id]],ohrm_project_activity[activity_id],ohrm_project_activity[name],"NF",0,1)</f>
        <v>Development</v>
      </c>
      <c r="L3366" s="5">
        <f>ohrm_timesheet_item[[#This Row],[duration]]/60/60</f>
        <v>9</v>
      </c>
    </row>
    <row r="3367" spans="1:12" x14ac:dyDescent="0.3">
      <c r="A3367">
        <v>607</v>
      </c>
      <c r="C3367">
        <v>3419</v>
      </c>
      <c r="D3367" s="1">
        <v>45210</v>
      </c>
      <c r="E3367">
        <v>32400</v>
      </c>
      <c r="F3367">
        <v>6</v>
      </c>
      <c r="G3367">
        <v>100001</v>
      </c>
      <c r="H3367">
        <v>54</v>
      </c>
      <c r="I3367" t="str">
        <f>_xlfn.XLOOKUP(ohrm_timesheet_item[[#This Row],[employee_id]],hs_hr_employee[emp_number],hs_hr_employee[Employee Name],"NF",0,1)</f>
        <v>Dinesh Agrawal</v>
      </c>
      <c r="J3367" t="str">
        <f>_xlfn.XLOOKUP(ohrm_timesheet_item[[#This Row],[project_id]],ohrm_project[project_id],ohrm_project[name],"NF",0,1)</f>
        <v>C210701-P2 [AMERICANA-Phase2]</v>
      </c>
      <c r="K3367" t="str">
        <f>_xlfn.XLOOKUP(ohrm_timesheet_item[[#This Row],[activity_id]],ohrm_project_activity[activity_id],ohrm_project_activity[name],"NF",0,1)</f>
        <v>Development</v>
      </c>
      <c r="L3367" s="5">
        <f>ohrm_timesheet_item[[#This Row],[duration]]/60/60</f>
        <v>9</v>
      </c>
    </row>
    <row r="3368" spans="1:12" x14ac:dyDescent="0.3">
      <c r="A3368">
        <v>607</v>
      </c>
      <c r="C3368">
        <v>3420</v>
      </c>
      <c r="D3368" s="1">
        <v>45211</v>
      </c>
      <c r="E3368">
        <v>32400</v>
      </c>
      <c r="F3368">
        <v>6</v>
      </c>
      <c r="G3368">
        <v>100001</v>
      </c>
      <c r="H3368">
        <v>54</v>
      </c>
      <c r="I3368" t="str">
        <f>_xlfn.XLOOKUP(ohrm_timesheet_item[[#This Row],[employee_id]],hs_hr_employee[emp_number],hs_hr_employee[Employee Name],"NF",0,1)</f>
        <v>Dinesh Agrawal</v>
      </c>
      <c r="J3368" t="str">
        <f>_xlfn.XLOOKUP(ohrm_timesheet_item[[#This Row],[project_id]],ohrm_project[project_id],ohrm_project[name],"NF",0,1)</f>
        <v>C210701-P2 [AMERICANA-Phase2]</v>
      </c>
      <c r="K3368" t="str">
        <f>_xlfn.XLOOKUP(ohrm_timesheet_item[[#This Row],[activity_id]],ohrm_project_activity[activity_id],ohrm_project_activity[name],"NF",0,1)</f>
        <v>Development</v>
      </c>
      <c r="L3368" s="5">
        <f>ohrm_timesheet_item[[#This Row],[duration]]/60/60</f>
        <v>9</v>
      </c>
    </row>
    <row r="3369" spans="1:12" x14ac:dyDescent="0.3">
      <c r="A3369">
        <v>607</v>
      </c>
      <c r="C3369">
        <v>3421</v>
      </c>
      <c r="D3369" s="1">
        <v>45212</v>
      </c>
      <c r="E3369">
        <v>32400</v>
      </c>
      <c r="F3369">
        <v>6</v>
      </c>
      <c r="G3369">
        <v>100001</v>
      </c>
      <c r="H3369">
        <v>54</v>
      </c>
      <c r="I3369" t="str">
        <f>_xlfn.XLOOKUP(ohrm_timesheet_item[[#This Row],[employee_id]],hs_hr_employee[emp_number],hs_hr_employee[Employee Name],"NF",0,1)</f>
        <v>Dinesh Agrawal</v>
      </c>
      <c r="J3369" t="str">
        <f>_xlfn.XLOOKUP(ohrm_timesheet_item[[#This Row],[project_id]],ohrm_project[project_id],ohrm_project[name],"NF",0,1)</f>
        <v>C210701-P2 [AMERICANA-Phase2]</v>
      </c>
      <c r="K3369" t="str">
        <f>_xlfn.XLOOKUP(ohrm_timesheet_item[[#This Row],[activity_id]],ohrm_project_activity[activity_id],ohrm_project_activity[name],"NF",0,1)</f>
        <v>Development</v>
      </c>
      <c r="L3369" s="5">
        <f>ohrm_timesheet_item[[#This Row],[duration]]/60/60</f>
        <v>9</v>
      </c>
    </row>
    <row r="3370" spans="1:12" x14ac:dyDescent="0.3">
      <c r="A3370">
        <v>634</v>
      </c>
      <c r="C3370">
        <v>3422</v>
      </c>
      <c r="D3370" s="1">
        <v>45215</v>
      </c>
      <c r="E3370">
        <v>32400</v>
      </c>
      <c r="F3370">
        <v>6</v>
      </c>
      <c r="G3370">
        <v>100001</v>
      </c>
      <c r="H3370">
        <v>54</v>
      </c>
      <c r="I3370" t="str">
        <f>_xlfn.XLOOKUP(ohrm_timesheet_item[[#This Row],[employee_id]],hs_hr_employee[emp_number],hs_hr_employee[Employee Name],"NF",0,1)</f>
        <v>Dinesh Agrawal</v>
      </c>
      <c r="J3370" t="str">
        <f>_xlfn.XLOOKUP(ohrm_timesheet_item[[#This Row],[project_id]],ohrm_project[project_id],ohrm_project[name],"NF",0,1)</f>
        <v>C210701-P2 [AMERICANA-Phase2]</v>
      </c>
      <c r="K3370" t="str">
        <f>_xlfn.XLOOKUP(ohrm_timesheet_item[[#This Row],[activity_id]],ohrm_project_activity[activity_id],ohrm_project_activity[name],"NF",0,1)</f>
        <v>Development</v>
      </c>
      <c r="L3370" s="5">
        <f>ohrm_timesheet_item[[#This Row],[duration]]/60/60</f>
        <v>9</v>
      </c>
    </row>
    <row r="3371" spans="1:12" x14ac:dyDescent="0.3">
      <c r="A3371">
        <v>634</v>
      </c>
      <c r="C3371">
        <v>3423</v>
      </c>
      <c r="D3371" s="1">
        <v>45216</v>
      </c>
      <c r="E3371">
        <v>32400</v>
      </c>
      <c r="F3371">
        <v>6</v>
      </c>
      <c r="G3371">
        <v>100001</v>
      </c>
      <c r="H3371">
        <v>54</v>
      </c>
      <c r="I3371" t="str">
        <f>_xlfn.XLOOKUP(ohrm_timesheet_item[[#This Row],[employee_id]],hs_hr_employee[emp_number],hs_hr_employee[Employee Name],"NF",0,1)</f>
        <v>Dinesh Agrawal</v>
      </c>
      <c r="J3371" t="str">
        <f>_xlfn.XLOOKUP(ohrm_timesheet_item[[#This Row],[project_id]],ohrm_project[project_id],ohrm_project[name],"NF",0,1)</f>
        <v>C210701-P2 [AMERICANA-Phase2]</v>
      </c>
      <c r="K3371" t="str">
        <f>_xlfn.XLOOKUP(ohrm_timesheet_item[[#This Row],[activity_id]],ohrm_project_activity[activity_id],ohrm_project_activity[name],"NF",0,1)</f>
        <v>Development</v>
      </c>
      <c r="L3371" s="5">
        <f>ohrm_timesheet_item[[#This Row],[duration]]/60/60</f>
        <v>9</v>
      </c>
    </row>
    <row r="3372" spans="1:12" x14ac:dyDescent="0.3">
      <c r="A3372">
        <v>634</v>
      </c>
      <c r="C3372">
        <v>3424</v>
      </c>
      <c r="D3372" s="1">
        <v>45217</v>
      </c>
      <c r="E3372">
        <v>32400</v>
      </c>
      <c r="F3372">
        <v>6</v>
      </c>
      <c r="G3372">
        <v>100001</v>
      </c>
      <c r="H3372">
        <v>54</v>
      </c>
      <c r="I3372" t="str">
        <f>_xlfn.XLOOKUP(ohrm_timesheet_item[[#This Row],[employee_id]],hs_hr_employee[emp_number],hs_hr_employee[Employee Name],"NF",0,1)</f>
        <v>Dinesh Agrawal</v>
      </c>
      <c r="J3372" t="str">
        <f>_xlfn.XLOOKUP(ohrm_timesheet_item[[#This Row],[project_id]],ohrm_project[project_id],ohrm_project[name],"NF",0,1)</f>
        <v>C210701-P2 [AMERICANA-Phase2]</v>
      </c>
      <c r="K3372" t="str">
        <f>_xlfn.XLOOKUP(ohrm_timesheet_item[[#This Row],[activity_id]],ohrm_project_activity[activity_id],ohrm_project_activity[name],"NF",0,1)</f>
        <v>Development</v>
      </c>
      <c r="L3372" s="5">
        <f>ohrm_timesheet_item[[#This Row],[duration]]/60/60</f>
        <v>9</v>
      </c>
    </row>
    <row r="3373" spans="1:12" x14ac:dyDescent="0.3">
      <c r="A3373">
        <v>634</v>
      </c>
      <c r="B3373" t="s">
        <v>1064</v>
      </c>
      <c r="C3373">
        <v>3425</v>
      </c>
      <c r="D3373" s="1">
        <v>45218</v>
      </c>
      <c r="E3373">
        <v>0</v>
      </c>
      <c r="F3373">
        <v>6</v>
      </c>
      <c r="G3373">
        <v>100001</v>
      </c>
      <c r="H3373">
        <v>54</v>
      </c>
      <c r="I3373" t="str">
        <f>_xlfn.XLOOKUP(ohrm_timesheet_item[[#This Row],[employee_id]],hs_hr_employee[emp_number],hs_hr_employee[Employee Name],"NF",0,1)</f>
        <v>Dinesh Agrawal</v>
      </c>
      <c r="J3373" t="str">
        <f>_xlfn.XLOOKUP(ohrm_timesheet_item[[#This Row],[project_id]],ohrm_project[project_id],ohrm_project[name],"NF",0,1)</f>
        <v>C210701-P2 [AMERICANA-Phase2]</v>
      </c>
      <c r="K3373" t="str">
        <f>_xlfn.XLOOKUP(ohrm_timesheet_item[[#This Row],[activity_id]],ohrm_project_activity[activity_id],ohrm_project_activity[name],"NF",0,1)</f>
        <v>Development</v>
      </c>
      <c r="L3373" s="5">
        <f>ohrm_timesheet_item[[#This Row],[duration]]/60/60</f>
        <v>0</v>
      </c>
    </row>
    <row r="3374" spans="1:12" x14ac:dyDescent="0.3">
      <c r="A3374">
        <v>634</v>
      </c>
      <c r="B3374" t="s">
        <v>1064</v>
      </c>
      <c r="C3374">
        <v>3426</v>
      </c>
      <c r="D3374" s="1">
        <v>45219</v>
      </c>
      <c r="E3374">
        <v>0</v>
      </c>
      <c r="F3374">
        <v>6</v>
      </c>
      <c r="G3374">
        <v>100001</v>
      </c>
      <c r="H3374">
        <v>54</v>
      </c>
      <c r="I3374" t="str">
        <f>_xlfn.XLOOKUP(ohrm_timesheet_item[[#This Row],[employee_id]],hs_hr_employee[emp_number],hs_hr_employee[Employee Name],"NF",0,1)</f>
        <v>Dinesh Agrawal</v>
      </c>
      <c r="J3374" t="str">
        <f>_xlfn.XLOOKUP(ohrm_timesheet_item[[#This Row],[project_id]],ohrm_project[project_id],ohrm_project[name],"NF",0,1)</f>
        <v>C210701-P2 [AMERICANA-Phase2]</v>
      </c>
      <c r="K3374" t="str">
        <f>_xlfn.XLOOKUP(ohrm_timesheet_item[[#This Row],[activity_id]],ohrm_project_activity[activity_id],ohrm_project_activity[name],"NF",0,1)</f>
        <v>Development</v>
      </c>
      <c r="L3374" s="5">
        <f>ohrm_timesheet_item[[#This Row],[duration]]/60/60</f>
        <v>0</v>
      </c>
    </row>
    <row r="3375" spans="1:12" x14ac:dyDescent="0.3">
      <c r="A3375">
        <v>635</v>
      </c>
      <c r="B3375" t="s">
        <v>1065</v>
      </c>
      <c r="C3375">
        <v>3427</v>
      </c>
      <c r="D3375" s="1">
        <v>45223</v>
      </c>
      <c r="E3375">
        <v>0</v>
      </c>
      <c r="F3375">
        <v>6</v>
      </c>
      <c r="G3375">
        <v>100001</v>
      </c>
      <c r="H3375">
        <v>54</v>
      </c>
      <c r="I3375" t="str">
        <f>_xlfn.XLOOKUP(ohrm_timesheet_item[[#This Row],[employee_id]],hs_hr_employee[emp_number],hs_hr_employee[Employee Name],"NF",0,1)</f>
        <v>Dinesh Agrawal</v>
      </c>
      <c r="J3375" t="str">
        <f>_xlfn.XLOOKUP(ohrm_timesheet_item[[#This Row],[project_id]],ohrm_project[project_id],ohrm_project[name],"NF",0,1)</f>
        <v>C210701-P2 [AMERICANA-Phase2]</v>
      </c>
      <c r="K3375" t="str">
        <f>_xlfn.XLOOKUP(ohrm_timesheet_item[[#This Row],[activity_id]],ohrm_project_activity[activity_id],ohrm_project_activity[name],"NF",0,1)</f>
        <v>Development</v>
      </c>
      <c r="L3375" s="5">
        <f>ohrm_timesheet_item[[#This Row],[duration]]/60/60</f>
        <v>0</v>
      </c>
    </row>
    <row r="3376" spans="1:12" x14ac:dyDescent="0.3">
      <c r="A3376">
        <v>635</v>
      </c>
      <c r="C3376">
        <v>3428</v>
      </c>
      <c r="D3376" s="1">
        <v>45222</v>
      </c>
      <c r="E3376">
        <v>32400</v>
      </c>
      <c r="F3376">
        <v>6</v>
      </c>
      <c r="G3376">
        <v>100001</v>
      </c>
      <c r="H3376">
        <v>54</v>
      </c>
      <c r="I3376" t="str">
        <f>_xlfn.XLOOKUP(ohrm_timesheet_item[[#This Row],[employee_id]],hs_hr_employee[emp_number],hs_hr_employee[Employee Name],"NF",0,1)</f>
        <v>Dinesh Agrawal</v>
      </c>
      <c r="J3376" t="str">
        <f>_xlfn.XLOOKUP(ohrm_timesheet_item[[#This Row],[project_id]],ohrm_project[project_id],ohrm_project[name],"NF",0,1)</f>
        <v>C210701-P2 [AMERICANA-Phase2]</v>
      </c>
      <c r="K3376" t="str">
        <f>_xlfn.XLOOKUP(ohrm_timesheet_item[[#This Row],[activity_id]],ohrm_project_activity[activity_id],ohrm_project_activity[name],"NF",0,1)</f>
        <v>Development</v>
      </c>
      <c r="L3376" s="5">
        <f>ohrm_timesheet_item[[#This Row],[duration]]/60/60</f>
        <v>9</v>
      </c>
    </row>
    <row r="3377" spans="1:12" x14ac:dyDescent="0.3">
      <c r="A3377">
        <v>635</v>
      </c>
      <c r="C3377">
        <v>3429</v>
      </c>
      <c r="D3377" s="1">
        <v>45224</v>
      </c>
      <c r="E3377">
        <v>32400</v>
      </c>
      <c r="F3377">
        <v>6</v>
      </c>
      <c r="G3377">
        <v>100001</v>
      </c>
      <c r="H3377">
        <v>54</v>
      </c>
      <c r="I3377" t="str">
        <f>_xlfn.XLOOKUP(ohrm_timesheet_item[[#This Row],[employee_id]],hs_hr_employee[emp_number],hs_hr_employee[Employee Name],"NF",0,1)</f>
        <v>Dinesh Agrawal</v>
      </c>
      <c r="J3377" t="str">
        <f>_xlfn.XLOOKUP(ohrm_timesheet_item[[#This Row],[project_id]],ohrm_project[project_id],ohrm_project[name],"NF",0,1)</f>
        <v>C210701-P2 [AMERICANA-Phase2]</v>
      </c>
      <c r="K3377" t="str">
        <f>_xlfn.XLOOKUP(ohrm_timesheet_item[[#This Row],[activity_id]],ohrm_project_activity[activity_id],ohrm_project_activity[name],"NF",0,1)</f>
        <v>Development</v>
      </c>
      <c r="L3377" s="5">
        <f>ohrm_timesheet_item[[#This Row],[duration]]/60/60</f>
        <v>9</v>
      </c>
    </row>
    <row r="3378" spans="1:12" x14ac:dyDescent="0.3">
      <c r="A3378">
        <v>635</v>
      </c>
      <c r="C3378">
        <v>3430</v>
      </c>
      <c r="D3378" s="1">
        <v>45225</v>
      </c>
      <c r="E3378">
        <v>32400</v>
      </c>
      <c r="F3378">
        <v>6</v>
      </c>
      <c r="G3378">
        <v>100001</v>
      </c>
      <c r="H3378">
        <v>54</v>
      </c>
      <c r="I3378" t="str">
        <f>_xlfn.XLOOKUP(ohrm_timesheet_item[[#This Row],[employee_id]],hs_hr_employee[emp_number],hs_hr_employee[Employee Name],"NF",0,1)</f>
        <v>Dinesh Agrawal</v>
      </c>
      <c r="J3378" t="str">
        <f>_xlfn.XLOOKUP(ohrm_timesheet_item[[#This Row],[project_id]],ohrm_project[project_id],ohrm_project[name],"NF",0,1)</f>
        <v>C210701-P2 [AMERICANA-Phase2]</v>
      </c>
      <c r="K3378" t="str">
        <f>_xlfn.XLOOKUP(ohrm_timesheet_item[[#This Row],[activity_id]],ohrm_project_activity[activity_id],ohrm_project_activity[name],"NF",0,1)</f>
        <v>Development</v>
      </c>
      <c r="L3378" s="5">
        <f>ohrm_timesheet_item[[#This Row],[duration]]/60/60</f>
        <v>9</v>
      </c>
    </row>
    <row r="3379" spans="1:12" x14ac:dyDescent="0.3">
      <c r="A3379">
        <v>635</v>
      </c>
      <c r="C3379">
        <v>3431</v>
      </c>
      <c r="D3379" s="1">
        <v>45226</v>
      </c>
      <c r="E3379">
        <v>32400</v>
      </c>
      <c r="F3379">
        <v>6</v>
      </c>
      <c r="G3379">
        <v>100001</v>
      </c>
      <c r="H3379">
        <v>54</v>
      </c>
      <c r="I3379" t="str">
        <f>_xlfn.XLOOKUP(ohrm_timesheet_item[[#This Row],[employee_id]],hs_hr_employee[emp_number],hs_hr_employee[Employee Name],"NF",0,1)</f>
        <v>Dinesh Agrawal</v>
      </c>
      <c r="J3379" t="str">
        <f>_xlfn.XLOOKUP(ohrm_timesheet_item[[#This Row],[project_id]],ohrm_project[project_id],ohrm_project[name],"NF",0,1)</f>
        <v>C210701-P2 [AMERICANA-Phase2]</v>
      </c>
      <c r="K3379" t="str">
        <f>_xlfn.XLOOKUP(ohrm_timesheet_item[[#This Row],[activity_id]],ohrm_project_activity[activity_id],ohrm_project_activity[name],"NF",0,1)</f>
        <v>Development</v>
      </c>
      <c r="L3379" s="5">
        <f>ohrm_timesheet_item[[#This Row],[duration]]/60/60</f>
        <v>9</v>
      </c>
    </row>
    <row r="3380" spans="1:12" x14ac:dyDescent="0.3">
      <c r="A3380">
        <v>603</v>
      </c>
      <c r="B3380" t="s">
        <v>596</v>
      </c>
      <c r="C3380">
        <v>3432</v>
      </c>
      <c r="D3380" s="1">
        <v>45201</v>
      </c>
      <c r="E3380">
        <v>0</v>
      </c>
      <c r="F3380">
        <v>6</v>
      </c>
      <c r="G3380">
        <v>16</v>
      </c>
      <c r="H3380">
        <v>52</v>
      </c>
      <c r="I3380" t="str">
        <f>_xlfn.XLOOKUP(ohrm_timesheet_item[[#This Row],[employee_id]],hs_hr_employee[emp_number],hs_hr_employee[Employee Name],"NF",0,1)</f>
        <v>Neha Chaudhary</v>
      </c>
      <c r="J3380" t="str">
        <f>_xlfn.XLOOKUP(ohrm_timesheet_item[[#This Row],[project_id]],ohrm_project[project_id],ohrm_project[name],"NF",0,1)</f>
        <v>C210701-P2 [AMERICANA-Phase2]</v>
      </c>
      <c r="K3380" t="str">
        <f>_xlfn.XLOOKUP(ohrm_timesheet_item[[#This Row],[activity_id]],ohrm_project_activity[activity_id],ohrm_project_activity[name],"NF",0,1)</f>
        <v>Customer Meeting</v>
      </c>
      <c r="L3380" s="5">
        <f>ohrm_timesheet_item[[#This Row],[duration]]/60/60</f>
        <v>0</v>
      </c>
    </row>
    <row r="3381" spans="1:12" x14ac:dyDescent="0.3">
      <c r="A3381">
        <v>603</v>
      </c>
      <c r="C3381">
        <v>3433</v>
      </c>
      <c r="D3381" s="1">
        <v>45202</v>
      </c>
      <c r="E3381">
        <v>32400</v>
      </c>
      <c r="F3381">
        <v>6</v>
      </c>
      <c r="G3381">
        <v>16</v>
      </c>
      <c r="H3381">
        <v>52</v>
      </c>
      <c r="I3381" t="str">
        <f>_xlfn.XLOOKUP(ohrm_timesheet_item[[#This Row],[employee_id]],hs_hr_employee[emp_number],hs_hr_employee[Employee Name],"NF",0,1)</f>
        <v>Neha Chaudhary</v>
      </c>
      <c r="J3381" t="str">
        <f>_xlfn.XLOOKUP(ohrm_timesheet_item[[#This Row],[project_id]],ohrm_project[project_id],ohrm_project[name],"NF",0,1)</f>
        <v>C210701-P2 [AMERICANA-Phase2]</v>
      </c>
      <c r="K3381" t="str">
        <f>_xlfn.XLOOKUP(ohrm_timesheet_item[[#This Row],[activity_id]],ohrm_project_activity[activity_id],ohrm_project_activity[name],"NF",0,1)</f>
        <v>Customer Meeting</v>
      </c>
      <c r="L3381" s="5">
        <f>ohrm_timesheet_item[[#This Row],[duration]]/60/60</f>
        <v>9</v>
      </c>
    </row>
    <row r="3382" spans="1:12" x14ac:dyDescent="0.3">
      <c r="A3382">
        <v>603</v>
      </c>
      <c r="C3382">
        <v>3434</v>
      </c>
      <c r="D3382" s="1">
        <v>45203</v>
      </c>
      <c r="E3382">
        <v>32400</v>
      </c>
      <c r="F3382">
        <v>6</v>
      </c>
      <c r="G3382">
        <v>16</v>
      </c>
      <c r="H3382">
        <v>52</v>
      </c>
      <c r="I3382" t="str">
        <f>_xlfn.XLOOKUP(ohrm_timesheet_item[[#This Row],[employee_id]],hs_hr_employee[emp_number],hs_hr_employee[Employee Name],"NF",0,1)</f>
        <v>Neha Chaudhary</v>
      </c>
      <c r="J3382" t="str">
        <f>_xlfn.XLOOKUP(ohrm_timesheet_item[[#This Row],[project_id]],ohrm_project[project_id],ohrm_project[name],"NF",0,1)</f>
        <v>C210701-P2 [AMERICANA-Phase2]</v>
      </c>
      <c r="K3382" t="str">
        <f>_xlfn.XLOOKUP(ohrm_timesheet_item[[#This Row],[activity_id]],ohrm_project_activity[activity_id],ohrm_project_activity[name],"NF",0,1)</f>
        <v>Customer Meeting</v>
      </c>
      <c r="L3382" s="5">
        <f>ohrm_timesheet_item[[#This Row],[duration]]/60/60</f>
        <v>9</v>
      </c>
    </row>
    <row r="3383" spans="1:12" x14ac:dyDescent="0.3">
      <c r="A3383">
        <v>603</v>
      </c>
      <c r="C3383">
        <v>3435</v>
      </c>
      <c r="D3383" s="1">
        <v>45204</v>
      </c>
      <c r="E3383">
        <v>32400</v>
      </c>
      <c r="F3383">
        <v>6</v>
      </c>
      <c r="G3383">
        <v>16</v>
      </c>
      <c r="H3383">
        <v>52</v>
      </c>
      <c r="I3383" t="str">
        <f>_xlfn.XLOOKUP(ohrm_timesheet_item[[#This Row],[employee_id]],hs_hr_employee[emp_number],hs_hr_employee[Employee Name],"NF",0,1)</f>
        <v>Neha Chaudhary</v>
      </c>
      <c r="J3383" t="str">
        <f>_xlfn.XLOOKUP(ohrm_timesheet_item[[#This Row],[project_id]],ohrm_project[project_id],ohrm_project[name],"NF",0,1)</f>
        <v>C210701-P2 [AMERICANA-Phase2]</v>
      </c>
      <c r="K3383" t="str">
        <f>_xlfn.XLOOKUP(ohrm_timesheet_item[[#This Row],[activity_id]],ohrm_project_activity[activity_id],ohrm_project_activity[name],"NF",0,1)</f>
        <v>Customer Meeting</v>
      </c>
      <c r="L3383" s="5">
        <f>ohrm_timesheet_item[[#This Row],[duration]]/60/60</f>
        <v>9</v>
      </c>
    </row>
    <row r="3384" spans="1:12" x14ac:dyDescent="0.3">
      <c r="A3384">
        <v>603</v>
      </c>
      <c r="C3384">
        <v>3436</v>
      </c>
      <c r="D3384" s="1">
        <v>45205</v>
      </c>
      <c r="E3384">
        <v>32400</v>
      </c>
      <c r="F3384">
        <v>6</v>
      </c>
      <c r="G3384">
        <v>16</v>
      </c>
      <c r="H3384">
        <v>52</v>
      </c>
      <c r="I3384" t="str">
        <f>_xlfn.XLOOKUP(ohrm_timesheet_item[[#This Row],[employee_id]],hs_hr_employee[emp_number],hs_hr_employee[Employee Name],"NF",0,1)</f>
        <v>Neha Chaudhary</v>
      </c>
      <c r="J3384" t="str">
        <f>_xlfn.XLOOKUP(ohrm_timesheet_item[[#This Row],[project_id]],ohrm_project[project_id],ohrm_project[name],"NF",0,1)</f>
        <v>C210701-P2 [AMERICANA-Phase2]</v>
      </c>
      <c r="K3384" t="str">
        <f>_xlfn.XLOOKUP(ohrm_timesheet_item[[#This Row],[activity_id]],ohrm_project_activity[activity_id],ohrm_project_activity[name],"NF",0,1)</f>
        <v>Customer Meeting</v>
      </c>
      <c r="L3384" s="5">
        <f>ohrm_timesheet_item[[#This Row],[duration]]/60/60</f>
        <v>9</v>
      </c>
    </row>
    <row r="3385" spans="1:12" x14ac:dyDescent="0.3">
      <c r="A3385">
        <v>637</v>
      </c>
      <c r="C3385">
        <v>3437</v>
      </c>
      <c r="D3385" s="1">
        <v>45208</v>
      </c>
      <c r="E3385">
        <v>32400</v>
      </c>
      <c r="F3385">
        <v>6</v>
      </c>
      <c r="G3385">
        <v>16</v>
      </c>
      <c r="H3385">
        <v>52</v>
      </c>
      <c r="I3385" t="str">
        <f>_xlfn.XLOOKUP(ohrm_timesheet_item[[#This Row],[employee_id]],hs_hr_employee[emp_number],hs_hr_employee[Employee Name],"NF",0,1)</f>
        <v>Neha Chaudhary</v>
      </c>
      <c r="J3385" t="str">
        <f>_xlfn.XLOOKUP(ohrm_timesheet_item[[#This Row],[project_id]],ohrm_project[project_id],ohrm_project[name],"NF",0,1)</f>
        <v>C210701-P2 [AMERICANA-Phase2]</v>
      </c>
      <c r="K3385" t="str">
        <f>_xlfn.XLOOKUP(ohrm_timesheet_item[[#This Row],[activity_id]],ohrm_project_activity[activity_id],ohrm_project_activity[name],"NF",0,1)</f>
        <v>Customer Meeting</v>
      </c>
      <c r="L3385" s="5">
        <f>ohrm_timesheet_item[[#This Row],[duration]]/60/60</f>
        <v>9</v>
      </c>
    </row>
    <row r="3386" spans="1:12" x14ac:dyDescent="0.3">
      <c r="A3386">
        <v>637</v>
      </c>
      <c r="C3386">
        <v>3438</v>
      </c>
      <c r="D3386" s="1">
        <v>45209</v>
      </c>
      <c r="E3386">
        <v>32400</v>
      </c>
      <c r="F3386">
        <v>6</v>
      </c>
      <c r="G3386">
        <v>16</v>
      </c>
      <c r="H3386">
        <v>52</v>
      </c>
      <c r="I3386" t="str">
        <f>_xlfn.XLOOKUP(ohrm_timesheet_item[[#This Row],[employee_id]],hs_hr_employee[emp_number],hs_hr_employee[Employee Name],"NF",0,1)</f>
        <v>Neha Chaudhary</v>
      </c>
      <c r="J3386" t="str">
        <f>_xlfn.XLOOKUP(ohrm_timesheet_item[[#This Row],[project_id]],ohrm_project[project_id],ohrm_project[name],"NF",0,1)</f>
        <v>C210701-P2 [AMERICANA-Phase2]</v>
      </c>
      <c r="K3386" t="str">
        <f>_xlfn.XLOOKUP(ohrm_timesheet_item[[#This Row],[activity_id]],ohrm_project_activity[activity_id],ohrm_project_activity[name],"NF",0,1)</f>
        <v>Customer Meeting</v>
      </c>
      <c r="L3386" s="5">
        <f>ohrm_timesheet_item[[#This Row],[duration]]/60/60</f>
        <v>9</v>
      </c>
    </row>
    <row r="3387" spans="1:12" x14ac:dyDescent="0.3">
      <c r="A3387">
        <v>637</v>
      </c>
      <c r="C3387">
        <v>3439</v>
      </c>
      <c r="D3387" s="1">
        <v>45210</v>
      </c>
      <c r="E3387">
        <v>32400</v>
      </c>
      <c r="F3387">
        <v>6</v>
      </c>
      <c r="G3387">
        <v>16</v>
      </c>
      <c r="H3387">
        <v>52</v>
      </c>
      <c r="I3387" t="str">
        <f>_xlfn.XLOOKUP(ohrm_timesheet_item[[#This Row],[employee_id]],hs_hr_employee[emp_number],hs_hr_employee[Employee Name],"NF",0,1)</f>
        <v>Neha Chaudhary</v>
      </c>
      <c r="J3387" t="str">
        <f>_xlfn.XLOOKUP(ohrm_timesheet_item[[#This Row],[project_id]],ohrm_project[project_id],ohrm_project[name],"NF",0,1)</f>
        <v>C210701-P2 [AMERICANA-Phase2]</v>
      </c>
      <c r="K3387" t="str">
        <f>_xlfn.XLOOKUP(ohrm_timesheet_item[[#This Row],[activity_id]],ohrm_project_activity[activity_id],ohrm_project_activity[name],"NF",0,1)</f>
        <v>Customer Meeting</v>
      </c>
      <c r="L3387" s="5">
        <f>ohrm_timesheet_item[[#This Row],[duration]]/60/60</f>
        <v>9</v>
      </c>
    </row>
    <row r="3388" spans="1:12" x14ac:dyDescent="0.3">
      <c r="A3388">
        <v>637</v>
      </c>
      <c r="C3388">
        <v>3440</v>
      </c>
      <c r="D3388" s="1">
        <v>45211</v>
      </c>
      <c r="E3388">
        <v>32400</v>
      </c>
      <c r="F3388">
        <v>6</v>
      </c>
      <c r="G3388">
        <v>16</v>
      </c>
      <c r="H3388">
        <v>52</v>
      </c>
      <c r="I3388" t="str">
        <f>_xlfn.XLOOKUP(ohrm_timesheet_item[[#This Row],[employee_id]],hs_hr_employee[emp_number],hs_hr_employee[Employee Name],"NF",0,1)</f>
        <v>Neha Chaudhary</v>
      </c>
      <c r="J3388" t="str">
        <f>_xlfn.XLOOKUP(ohrm_timesheet_item[[#This Row],[project_id]],ohrm_project[project_id],ohrm_project[name],"NF",0,1)</f>
        <v>C210701-P2 [AMERICANA-Phase2]</v>
      </c>
      <c r="K3388" t="str">
        <f>_xlfn.XLOOKUP(ohrm_timesheet_item[[#This Row],[activity_id]],ohrm_project_activity[activity_id],ohrm_project_activity[name],"NF",0,1)</f>
        <v>Customer Meeting</v>
      </c>
      <c r="L3388" s="5">
        <f>ohrm_timesheet_item[[#This Row],[duration]]/60/60</f>
        <v>9</v>
      </c>
    </row>
    <row r="3389" spans="1:12" x14ac:dyDescent="0.3">
      <c r="A3389">
        <v>637</v>
      </c>
      <c r="C3389">
        <v>3441</v>
      </c>
      <c r="D3389" s="1">
        <v>45212</v>
      </c>
      <c r="E3389">
        <v>32400</v>
      </c>
      <c r="F3389">
        <v>6</v>
      </c>
      <c r="G3389">
        <v>16</v>
      </c>
      <c r="H3389">
        <v>52</v>
      </c>
      <c r="I3389" t="str">
        <f>_xlfn.XLOOKUP(ohrm_timesheet_item[[#This Row],[employee_id]],hs_hr_employee[emp_number],hs_hr_employee[Employee Name],"NF",0,1)</f>
        <v>Neha Chaudhary</v>
      </c>
      <c r="J3389" t="str">
        <f>_xlfn.XLOOKUP(ohrm_timesheet_item[[#This Row],[project_id]],ohrm_project[project_id],ohrm_project[name],"NF",0,1)</f>
        <v>C210701-P2 [AMERICANA-Phase2]</v>
      </c>
      <c r="K3389" t="str">
        <f>_xlfn.XLOOKUP(ohrm_timesheet_item[[#This Row],[activity_id]],ohrm_project_activity[activity_id],ohrm_project_activity[name],"NF",0,1)</f>
        <v>Customer Meeting</v>
      </c>
      <c r="L3389" s="5">
        <f>ohrm_timesheet_item[[#This Row],[duration]]/60/60</f>
        <v>9</v>
      </c>
    </row>
    <row r="3390" spans="1:12" x14ac:dyDescent="0.3">
      <c r="A3390">
        <v>638</v>
      </c>
      <c r="C3390">
        <v>3442</v>
      </c>
      <c r="D3390" s="1">
        <v>45215</v>
      </c>
      <c r="E3390">
        <v>16200</v>
      </c>
      <c r="F3390">
        <v>6</v>
      </c>
      <c r="G3390">
        <v>16</v>
      </c>
      <c r="H3390">
        <v>52</v>
      </c>
      <c r="I3390" t="str">
        <f>_xlfn.XLOOKUP(ohrm_timesheet_item[[#This Row],[employee_id]],hs_hr_employee[emp_number],hs_hr_employee[Employee Name],"NF",0,1)</f>
        <v>Neha Chaudhary</v>
      </c>
      <c r="J3390" t="str">
        <f>_xlfn.XLOOKUP(ohrm_timesheet_item[[#This Row],[project_id]],ohrm_project[project_id],ohrm_project[name],"NF",0,1)</f>
        <v>C210701-P2 [AMERICANA-Phase2]</v>
      </c>
      <c r="K3390" t="str">
        <f>_xlfn.XLOOKUP(ohrm_timesheet_item[[#This Row],[activity_id]],ohrm_project_activity[activity_id],ohrm_project_activity[name],"NF",0,1)</f>
        <v>Customer Meeting</v>
      </c>
      <c r="L3390" s="5">
        <f>ohrm_timesheet_item[[#This Row],[duration]]/60/60</f>
        <v>4.5</v>
      </c>
    </row>
    <row r="3391" spans="1:12" x14ac:dyDescent="0.3">
      <c r="A3391">
        <v>638</v>
      </c>
      <c r="C3391">
        <v>3443</v>
      </c>
      <c r="D3391" s="1">
        <v>45216</v>
      </c>
      <c r="E3391">
        <v>32400</v>
      </c>
      <c r="F3391">
        <v>6</v>
      </c>
      <c r="G3391">
        <v>16</v>
      </c>
      <c r="H3391">
        <v>52</v>
      </c>
      <c r="I3391" t="str">
        <f>_xlfn.XLOOKUP(ohrm_timesheet_item[[#This Row],[employee_id]],hs_hr_employee[emp_number],hs_hr_employee[Employee Name],"NF",0,1)</f>
        <v>Neha Chaudhary</v>
      </c>
      <c r="J3391" t="str">
        <f>_xlfn.XLOOKUP(ohrm_timesheet_item[[#This Row],[project_id]],ohrm_project[project_id],ohrm_project[name],"NF",0,1)</f>
        <v>C210701-P2 [AMERICANA-Phase2]</v>
      </c>
      <c r="K3391" t="str">
        <f>_xlfn.XLOOKUP(ohrm_timesheet_item[[#This Row],[activity_id]],ohrm_project_activity[activity_id],ohrm_project_activity[name],"NF",0,1)</f>
        <v>Customer Meeting</v>
      </c>
      <c r="L3391" s="5">
        <f>ohrm_timesheet_item[[#This Row],[duration]]/60/60</f>
        <v>9</v>
      </c>
    </row>
    <row r="3392" spans="1:12" x14ac:dyDescent="0.3">
      <c r="A3392">
        <v>638</v>
      </c>
      <c r="C3392">
        <v>3444</v>
      </c>
      <c r="D3392" s="1">
        <v>45217</v>
      </c>
      <c r="E3392">
        <v>32400</v>
      </c>
      <c r="F3392">
        <v>6</v>
      </c>
      <c r="G3392">
        <v>16</v>
      </c>
      <c r="H3392">
        <v>52</v>
      </c>
      <c r="I3392" t="str">
        <f>_xlfn.XLOOKUP(ohrm_timesheet_item[[#This Row],[employee_id]],hs_hr_employee[emp_number],hs_hr_employee[Employee Name],"NF",0,1)</f>
        <v>Neha Chaudhary</v>
      </c>
      <c r="J3392" t="str">
        <f>_xlfn.XLOOKUP(ohrm_timesheet_item[[#This Row],[project_id]],ohrm_project[project_id],ohrm_project[name],"NF",0,1)</f>
        <v>C210701-P2 [AMERICANA-Phase2]</v>
      </c>
      <c r="K3392" t="str">
        <f>_xlfn.XLOOKUP(ohrm_timesheet_item[[#This Row],[activity_id]],ohrm_project_activity[activity_id],ohrm_project_activity[name],"NF",0,1)</f>
        <v>Customer Meeting</v>
      </c>
      <c r="L3392" s="5">
        <f>ohrm_timesheet_item[[#This Row],[duration]]/60/60</f>
        <v>9</v>
      </c>
    </row>
    <row r="3393" spans="1:12" x14ac:dyDescent="0.3">
      <c r="A3393">
        <v>638</v>
      </c>
      <c r="C3393">
        <v>3445</v>
      </c>
      <c r="D3393" s="1">
        <v>45218</v>
      </c>
      <c r="E3393">
        <v>32400</v>
      </c>
      <c r="F3393">
        <v>6</v>
      </c>
      <c r="G3393">
        <v>16</v>
      </c>
      <c r="H3393">
        <v>52</v>
      </c>
      <c r="I3393" t="str">
        <f>_xlfn.XLOOKUP(ohrm_timesheet_item[[#This Row],[employee_id]],hs_hr_employee[emp_number],hs_hr_employee[Employee Name],"NF",0,1)</f>
        <v>Neha Chaudhary</v>
      </c>
      <c r="J3393" t="str">
        <f>_xlfn.XLOOKUP(ohrm_timesheet_item[[#This Row],[project_id]],ohrm_project[project_id],ohrm_project[name],"NF",0,1)</f>
        <v>C210701-P2 [AMERICANA-Phase2]</v>
      </c>
      <c r="K3393" t="str">
        <f>_xlfn.XLOOKUP(ohrm_timesheet_item[[#This Row],[activity_id]],ohrm_project_activity[activity_id],ohrm_project_activity[name],"NF",0,1)</f>
        <v>Customer Meeting</v>
      </c>
      <c r="L3393" s="5">
        <f>ohrm_timesheet_item[[#This Row],[duration]]/60/60</f>
        <v>9</v>
      </c>
    </row>
    <row r="3394" spans="1:12" x14ac:dyDescent="0.3">
      <c r="A3394">
        <v>638</v>
      </c>
      <c r="C3394">
        <v>3446</v>
      </c>
      <c r="D3394" s="1">
        <v>45219</v>
      </c>
      <c r="E3394">
        <v>32400</v>
      </c>
      <c r="F3394">
        <v>6</v>
      </c>
      <c r="G3394">
        <v>16</v>
      </c>
      <c r="H3394">
        <v>52</v>
      </c>
      <c r="I3394" t="str">
        <f>_xlfn.XLOOKUP(ohrm_timesheet_item[[#This Row],[employee_id]],hs_hr_employee[emp_number],hs_hr_employee[Employee Name],"NF",0,1)</f>
        <v>Neha Chaudhary</v>
      </c>
      <c r="J3394" t="str">
        <f>_xlfn.XLOOKUP(ohrm_timesheet_item[[#This Row],[project_id]],ohrm_project[project_id],ohrm_project[name],"NF",0,1)</f>
        <v>C210701-P2 [AMERICANA-Phase2]</v>
      </c>
      <c r="K3394" t="str">
        <f>_xlfn.XLOOKUP(ohrm_timesheet_item[[#This Row],[activity_id]],ohrm_project_activity[activity_id],ohrm_project_activity[name],"NF",0,1)</f>
        <v>Customer Meeting</v>
      </c>
      <c r="L3394" s="5">
        <f>ohrm_timesheet_item[[#This Row],[duration]]/60/60</f>
        <v>9</v>
      </c>
    </row>
    <row r="3395" spans="1:12" x14ac:dyDescent="0.3">
      <c r="A3395">
        <v>639</v>
      </c>
      <c r="C3395">
        <v>3447</v>
      </c>
      <c r="D3395" s="1">
        <v>45222</v>
      </c>
      <c r="E3395">
        <v>32400</v>
      </c>
      <c r="F3395">
        <v>6</v>
      </c>
      <c r="G3395">
        <v>16</v>
      </c>
      <c r="H3395">
        <v>52</v>
      </c>
      <c r="I3395" t="str">
        <f>_xlfn.XLOOKUP(ohrm_timesheet_item[[#This Row],[employee_id]],hs_hr_employee[emp_number],hs_hr_employee[Employee Name],"NF",0,1)</f>
        <v>Neha Chaudhary</v>
      </c>
      <c r="J3395" t="str">
        <f>_xlfn.XLOOKUP(ohrm_timesheet_item[[#This Row],[project_id]],ohrm_project[project_id],ohrm_project[name],"NF",0,1)</f>
        <v>C210701-P2 [AMERICANA-Phase2]</v>
      </c>
      <c r="K3395" t="str">
        <f>_xlfn.XLOOKUP(ohrm_timesheet_item[[#This Row],[activity_id]],ohrm_project_activity[activity_id],ohrm_project_activity[name],"NF",0,1)</f>
        <v>Customer Meeting</v>
      </c>
      <c r="L3395" s="5">
        <f>ohrm_timesheet_item[[#This Row],[duration]]/60/60</f>
        <v>9</v>
      </c>
    </row>
    <row r="3396" spans="1:12" x14ac:dyDescent="0.3">
      <c r="A3396">
        <v>639</v>
      </c>
      <c r="C3396">
        <v>3448</v>
      </c>
      <c r="D3396" s="1">
        <v>45223</v>
      </c>
      <c r="E3396">
        <v>32400</v>
      </c>
      <c r="F3396">
        <v>6</v>
      </c>
      <c r="G3396">
        <v>16</v>
      </c>
      <c r="H3396">
        <v>52</v>
      </c>
      <c r="I3396" t="str">
        <f>_xlfn.XLOOKUP(ohrm_timesheet_item[[#This Row],[employee_id]],hs_hr_employee[emp_number],hs_hr_employee[Employee Name],"NF",0,1)</f>
        <v>Neha Chaudhary</v>
      </c>
      <c r="J3396" t="str">
        <f>_xlfn.XLOOKUP(ohrm_timesheet_item[[#This Row],[project_id]],ohrm_project[project_id],ohrm_project[name],"NF",0,1)</f>
        <v>C210701-P2 [AMERICANA-Phase2]</v>
      </c>
      <c r="K3396" t="str">
        <f>_xlfn.XLOOKUP(ohrm_timesheet_item[[#This Row],[activity_id]],ohrm_project_activity[activity_id],ohrm_project_activity[name],"NF",0,1)</f>
        <v>Customer Meeting</v>
      </c>
      <c r="L3396" s="5">
        <f>ohrm_timesheet_item[[#This Row],[duration]]/60/60</f>
        <v>9</v>
      </c>
    </row>
    <row r="3397" spans="1:12" x14ac:dyDescent="0.3">
      <c r="A3397">
        <v>639</v>
      </c>
      <c r="C3397">
        <v>3449</v>
      </c>
      <c r="D3397" s="1">
        <v>45224</v>
      </c>
      <c r="E3397">
        <v>32400</v>
      </c>
      <c r="F3397">
        <v>6</v>
      </c>
      <c r="G3397">
        <v>16</v>
      </c>
      <c r="H3397">
        <v>52</v>
      </c>
      <c r="I3397" t="str">
        <f>_xlfn.XLOOKUP(ohrm_timesheet_item[[#This Row],[employee_id]],hs_hr_employee[emp_number],hs_hr_employee[Employee Name],"NF",0,1)</f>
        <v>Neha Chaudhary</v>
      </c>
      <c r="J3397" t="str">
        <f>_xlfn.XLOOKUP(ohrm_timesheet_item[[#This Row],[project_id]],ohrm_project[project_id],ohrm_project[name],"NF",0,1)</f>
        <v>C210701-P2 [AMERICANA-Phase2]</v>
      </c>
      <c r="K3397" t="str">
        <f>_xlfn.XLOOKUP(ohrm_timesheet_item[[#This Row],[activity_id]],ohrm_project_activity[activity_id],ohrm_project_activity[name],"NF",0,1)</f>
        <v>Customer Meeting</v>
      </c>
      <c r="L3397" s="5">
        <f>ohrm_timesheet_item[[#This Row],[duration]]/60/60</f>
        <v>9</v>
      </c>
    </row>
    <row r="3398" spans="1:12" x14ac:dyDescent="0.3">
      <c r="A3398">
        <v>639</v>
      </c>
      <c r="C3398">
        <v>3450</v>
      </c>
      <c r="D3398" s="1">
        <v>45225</v>
      </c>
      <c r="E3398">
        <v>32400</v>
      </c>
      <c r="F3398">
        <v>6</v>
      </c>
      <c r="G3398">
        <v>16</v>
      </c>
      <c r="H3398">
        <v>52</v>
      </c>
      <c r="I3398" t="str">
        <f>_xlfn.XLOOKUP(ohrm_timesheet_item[[#This Row],[employee_id]],hs_hr_employee[emp_number],hs_hr_employee[Employee Name],"NF",0,1)</f>
        <v>Neha Chaudhary</v>
      </c>
      <c r="J3398" t="str">
        <f>_xlfn.XLOOKUP(ohrm_timesheet_item[[#This Row],[project_id]],ohrm_project[project_id],ohrm_project[name],"NF",0,1)</f>
        <v>C210701-P2 [AMERICANA-Phase2]</v>
      </c>
      <c r="K3398" t="str">
        <f>_xlfn.XLOOKUP(ohrm_timesheet_item[[#This Row],[activity_id]],ohrm_project_activity[activity_id],ohrm_project_activity[name],"NF",0,1)</f>
        <v>Customer Meeting</v>
      </c>
      <c r="L3398" s="5">
        <f>ohrm_timesheet_item[[#This Row],[duration]]/60/60</f>
        <v>9</v>
      </c>
    </row>
    <row r="3399" spans="1:12" x14ac:dyDescent="0.3">
      <c r="A3399">
        <v>639</v>
      </c>
      <c r="C3399">
        <v>3451</v>
      </c>
      <c r="D3399" s="1">
        <v>45226</v>
      </c>
      <c r="E3399">
        <v>0</v>
      </c>
      <c r="F3399">
        <v>6</v>
      </c>
      <c r="G3399">
        <v>16</v>
      </c>
      <c r="H3399">
        <v>52</v>
      </c>
      <c r="I3399" t="str">
        <f>_xlfn.XLOOKUP(ohrm_timesheet_item[[#This Row],[employee_id]],hs_hr_employee[emp_number],hs_hr_employee[Employee Name],"NF",0,1)</f>
        <v>Neha Chaudhary</v>
      </c>
      <c r="J3399" t="str">
        <f>_xlfn.XLOOKUP(ohrm_timesheet_item[[#This Row],[project_id]],ohrm_project[project_id],ohrm_project[name],"NF",0,1)</f>
        <v>C210701-P2 [AMERICANA-Phase2]</v>
      </c>
      <c r="K3399" t="str">
        <f>_xlfn.XLOOKUP(ohrm_timesheet_item[[#This Row],[activity_id]],ohrm_project_activity[activity_id],ohrm_project_activity[name],"NF",0,1)</f>
        <v>Customer Meeting</v>
      </c>
      <c r="L3399" s="5">
        <f>ohrm_timesheet_item[[#This Row],[duration]]/60/60</f>
        <v>0</v>
      </c>
    </row>
    <row r="3400" spans="1:12" x14ac:dyDescent="0.3">
      <c r="A3400">
        <v>636</v>
      </c>
      <c r="C3400">
        <v>3452</v>
      </c>
      <c r="D3400" s="1">
        <v>45229</v>
      </c>
      <c r="E3400">
        <v>32400</v>
      </c>
      <c r="F3400">
        <v>6</v>
      </c>
      <c r="G3400">
        <v>16</v>
      </c>
      <c r="H3400">
        <v>52</v>
      </c>
      <c r="I3400" t="str">
        <f>_xlfn.XLOOKUP(ohrm_timesheet_item[[#This Row],[employee_id]],hs_hr_employee[emp_number],hs_hr_employee[Employee Name],"NF",0,1)</f>
        <v>Neha Chaudhary</v>
      </c>
      <c r="J3400" t="str">
        <f>_xlfn.XLOOKUP(ohrm_timesheet_item[[#This Row],[project_id]],ohrm_project[project_id],ohrm_project[name],"NF",0,1)</f>
        <v>C210701-P2 [AMERICANA-Phase2]</v>
      </c>
      <c r="K3400" t="str">
        <f>_xlfn.XLOOKUP(ohrm_timesheet_item[[#This Row],[activity_id]],ohrm_project_activity[activity_id],ohrm_project_activity[name],"NF",0,1)</f>
        <v>Customer Meeting</v>
      </c>
      <c r="L3400" s="5">
        <f>ohrm_timesheet_item[[#This Row],[duration]]/60/60</f>
        <v>9</v>
      </c>
    </row>
    <row r="3401" spans="1:12" x14ac:dyDescent="0.3">
      <c r="A3401">
        <v>636</v>
      </c>
      <c r="C3401">
        <v>3453</v>
      </c>
      <c r="D3401" s="1">
        <v>45230</v>
      </c>
      <c r="E3401">
        <v>32400</v>
      </c>
      <c r="F3401">
        <v>6</v>
      </c>
      <c r="G3401">
        <v>16</v>
      </c>
      <c r="H3401">
        <v>52</v>
      </c>
      <c r="I3401" t="str">
        <f>_xlfn.XLOOKUP(ohrm_timesheet_item[[#This Row],[employee_id]],hs_hr_employee[emp_number],hs_hr_employee[Employee Name],"NF",0,1)</f>
        <v>Neha Chaudhary</v>
      </c>
      <c r="J3401" t="str">
        <f>_xlfn.XLOOKUP(ohrm_timesheet_item[[#This Row],[project_id]],ohrm_project[project_id],ohrm_project[name],"NF",0,1)</f>
        <v>C210701-P2 [AMERICANA-Phase2]</v>
      </c>
      <c r="K3401" t="str">
        <f>_xlfn.XLOOKUP(ohrm_timesheet_item[[#This Row],[activity_id]],ohrm_project_activity[activity_id],ohrm_project_activity[name],"NF",0,1)</f>
        <v>Customer Meeting</v>
      </c>
      <c r="L3401" s="5">
        <f>ohrm_timesheet_item[[#This Row],[duration]]/60/60</f>
        <v>9</v>
      </c>
    </row>
    <row r="3402" spans="1:12" x14ac:dyDescent="0.3">
      <c r="A3402">
        <v>636</v>
      </c>
      <c r="C3402">
        <v>3454</v>
      </c>
      <c r="D3402" s="1">
        <v>45231</v>
      </c>
      <c r="E3402">
        <v>32400</v>
      </c>
      <c r="F3402">
        <v>6</v>
      </c>
      <c r="G3402">
        <v>16</v>
      </c>
      <c r="H3402">
        <v>52</v>
      </c>
      <c r="I3402" t="str">
        <f>_xlfn.XLOOKUP(ohrm_timesheet_item[[#This Row],[employee_id]],hs_hr_employee[emp_number],hs_hr_employee[Employee Name],"NF",0,1)</f>
        <v>Neha Chaudhary</v>
      </c>
      <c r="J3402" t="str">
        <f>_xlfn.XLOOKUP(ohrm_timesheet_item[[#This Row],[project_id]],ohrm_project[project_id],ohrm_project[name],"NF",0,1)</f>
        <v>C210701-P2 [AMERICANA-Phase2]</v>
      </c>
      <c r="K3402" t="str">
        <f>_xlfn.XLOOKUP(ohrm_timesheet_item[[#This Row],[activity_id]],ohrm_project_activity[activity_id],ohrm_project_activity[name],"NF",0,1)</f>
        <v>Customer Meeting</v>
      </c>
      <c r="L3402" s="5">
        <f>ohrm_timesheet_item[[#This Row],[duration]]/60/60</f>
        <v>9</v>
      </c>
    </row>
    <row r="3403" spans="1:12" x14ac:dyDescent="0.3">
      <c r="A3403">
        <v>636</v>
      </c>
      <c r="C3403">
        <v>3455</v>
      </c>
      <c r="D3403" s="1">
        <v>45232</v>
      </c>
      <c r="E3403">
        <v>32400</v>
      </c>
      <c r="F3403">
        <v>6</v>
      </c>
      <c r="G3403">
        <v>16</v>
      </c>
      <c r="H3403">
        <v>52</v>
      </c>
      <c r="I3403" t="str">
        <f>_xlfn.XLOOKUP(ohrm_timesheet_item[[#This Row],[employee_id]],hs_hr_employee[emp_number],hs_hr_employee[Employee Name],"NF",0,1)</f>
        <v>Neha Chaudhary</v>
      </c>
      <c r="J3403" t="str">
        <f>_xlfn.XLOOKUP(ohrm_timesheet_item[[#This Row],[project_id]],ohrm_project[project_id],ohrm_project[name],"NF",0,1)</f>
        <v>C210701-P2 [AMERICANA-Phase2]</v>
      </c>
      <c r="K3403" t="str">
        <f>_xlfn.XLOOKUP(ohrm_timesheet_item[[#This Row],[activity_id]],ohrm_project_activity[activity_id],ohrm_project_activity[name],"NF",0,1)</f>
        <v>Customer Meeting</v>
      </c>
      <c r="L3403" s="5">
        <f>ohrm_timesheet_item[[#This Row],[duration]]/60/60</f>
        <v>9</v>
      </c>
    </row>
    <row r="3404" spans="1:12" x14ac:dyDescent="0.3">
      <c r="A3404">
        <v>636</v>
      </c>
      <c r="C3404">
        <v>3456</v>
      </c>
      <c r="D3404" s="1">
        <v>45233</v>
      </c>
      <c r="E3404">
        <v>32400</v>
      </c>
      <c r="F3404">
        <v>6</v>
      </c>
      <c r="G3404">
        <v>16</v>
      </c>
      <c r="H3404">
        <v>52</v>
      </c>
      <c r="I3404" t="str">
        <f>_xlfn.XLOOKUP(ohrm_timesheet_item[[#This Row],[employee_id]],hs_hr_employee[emp_number],hs_hr_employee[Employee Name],"NF",0,1)</f>
        <v>Neha Chaudhary</v>
      </c>
      <c r="J3404" t="str">
        <f>_xlfn.XLOOKUP(ohrm_timesheet_item[[#This Row],[project_id]],ohrm_project[project_id],ohrm_project[name],"NF",0,1)</f>
        <v>C210701-P2 [AMERICANA-Phase2]</v>
      </c>
      <c r="K3404" t="str">
        <f>_xlfn.XLOOKUP(ohrm_timesheet_item[[#This Row],[activity_id]],ohrm_project_activity[activity_id],ohrm_project_activity[name],"NF",0,1)</f>
        <v>Customer Meeting</v>
      </c>
      <c r="L3404" s="5">
        <f>ohrm_timesheet_item[[#This Row],[duration]]/60/60</f>
        <v>9</v>
      </c>
    </row>
    <row r="3405" spans="1:12" x14ac:dyDescent="0.3">
      <c r="A3405">
        <v>631</v>
      </c>
      <c r="C3405">
        <v>3457</v>
      </c>
      <c r="D3405" s="1">
        <v>45232</v>
      </c>
      <c r="E3405">
        <v>18000</v>
      </c>
      <c r="F3405">
        <v>2</v>
      </c>
      <c r="G3405">
        <v>15</v>
      </c>
      <c r="H3405">
        <v>58</v>
      </c>
      <c r="I3405" t="str">
        <f>_xlfn.XLOOKUP(ohrm_timesheet_item[[#This Row],[employee_id]],hs_hr_employee[emp_number],hs_hr_employee[Employee Name],"NF",0,1)</f>
        <v>Gaurav Kokcha</v>
      </c>
      <c r="J3405" t="str">
        <f>_xlfn.XLOOKUP(ohrm_timesheet_item[[#This Row],[project_id]],ohrm_project[project_id],ohrm_project[name],"NF",0,1)</f>
        <v>Z210101-TEQMANTRA-ORG</v>
      </c>
      <c r="K3405" t="str">
        <f>_xlfn.XLOOKUP(ohrm_timesheet_item[[#This Row],[activity_id]],ohrm_project_activity[activity_id],ohrm_project_activity[name],"NF",0,1)</f>
        <v>Staff Augmentation</v>
      </c>
      <c r="L3405" s="5">
        <f>ohrm_timesheet_item[[#This Row],[duration]]/60/60</f>
        <v>5</v>
      </c>
    </row>
    <row r="3406" spans="1:12" x14ac:dyDescent="0.3">
      <c r="A3406">
        <v>631</v>
      </c>
      <c r="C3406">
        <v>3458</v>
      </c>
      <c r="D3406" s="1">
        <v>45233</v>
      </c>
      <c r="E3406">
        <v>10800</v>
      </c>
      <c r="F3406">
        <v>2</v>
      </c>
      <c r="G3406">
        <v>15</v>
      </c>
      <c r="H3406">
        <v>58</v>
      </c>
      <c r="I3406" t="str">
        <f>_xlfn.XLOOKUP(ohrm_timesheet_item[[#This Row],[employee_id]],hs_hr_employee[emp_number],hs_hr_employee[Employee Name],"NF",0,1)</f>
        <v>Gaurav Kokcha</v>
      </c>
      <c r="J3406" t="str">
        <f>_xlfn.XLOOKUP(ohrm_timesheet_item[[#This Row],[project_id]],ohrm_project[project_id],ohrm_project[name],"NF",0,1)</f>
        <v>Z210101-TEQMANTRA-ORG</v>
      </c>
      <c r="K3406" t="str">
        <f>_xlfn.XLOOKUP(ohrm_timesheet_item[[#This Row],[activity_id]],ohrm_project_activity[activity_id],ohrm_project_activity[name],"NF",0,1)</f>
        <v>Staff Augmentation</v>
      </c>
      <c r="L3406" s="5">
        <f>ohrm_timesheet_item[[#This Row],[duration]]/60/60</f>
        <v>3</v>
      </c>
    </row>
    <row r="3407" spans="1:12" x14ac:dyDescent="0.3">
      <c r="A3407">
        <v>631</v>
      </c>
      <c r="C3407">
        <v>3459</v>
      </c>
      <c r="D3407" s="1">
        <v>45232</v>
      </c>
      <c r="E3407">
        <v>14400</v>
      </c>
      <c r="F3407">
        <v>2</v>
      </c>
      <c r="G3407">
        <v>15</v>
      </c>
      <c r="H3407">
        <v>11</v>
      </c>
      <c r="I3407" t="str">
        <f>_xlfn.XLOOKUP(ohrm_timesheet_item[[#This Row],[employee_id]],hs_hr_employee[emp_number],hs_hr_employee[Employee Name],"NF",0,1)</f>
        <v>Gaurav Kokcha</v>
      </c>
      <c r="J3407" t="str">
        <f>_xlfn.XLOOKUP(ohrm_timesheet_item[[#This Row],[project_id]],ohrm_project[project_id],ohrm_project[name],"NF",0,1)</f>
        <v>Z210101-TEQMANTRA-ORG</v>
      </c>
      <c r="K3407" t="str">
        <f>_xlfn.XLOOKUP(ohrm_timesheet_item[[#This Row],[activity_id]],ohrm_project_activity[activity_id],ohrm_project_activity[name],"NF",0,1)</f>
        <v>Training</v>
      </c>
      <c r="L3407" s="5">
        <f>ohrm_timesheet_item[[#This Row],[duration]]/60/60</f>
        <v>4</v>
      </c>
    </row>
    <row r="3408" spans="1:12" x14ac:dyDescent="0.3">
      <c r="A3408">
        <v>631</v>
      </c>
      <c r="C3408">
        <v>3460</v>
      </c>
      <c r="D3408" s="1">
        <v>45233</v>
      </c>
      <c r="E3408">
        <v>21600</v>
      </c>
      <c r="F3408">
        <v>2</v>
      </c>
      <c r="G3408">
        <v>15</v>
      </c>
      <c r="H3408">
        <v>11</v>
      </c>
      <c r="I3408" t="str">
        <f>_xlfn.XLOOKUP(ohrm_timesheet_item[[#This Row],[employee_id]],hs_hr_employee[emp_number],hs_hr_employee[Employee Name],"NF",0,1)</f>
        <v>Gaurav Kokcha</v>
      </c>
      <c r="J3408" t="str">
        <f>_xlfn.XLOOKUP(ohrm_timesheet_item[[#This Row],[project_id]],ohrm_project[project_id],ohrm_project[name],"NF",0,1)</f>
        <v>Z210101-TEQMANTRA-ORG</v>
      </c>
      <c r="K3408" t="str">
        <f>_xlfn.XLOOKUP(ohrm_timesheet_item[[#This Row],[activity_id]],ohrm_project_activity[activity_id],ohrm_project_activity[name],"NF",0,1)</f>
        <v>Training</v>
      </c>
      <c r="L3408" s="5">
        <f>ohrm_timesheet_item[[#This Row],[duration]]/60/60</f>
        <v>6</v>
      </c>
    </row>
    <row r="3409" spans="1:12" x14ac:dyDescent="0.3">
      <c r="A3409">
        <v>643</v>
      </c>
      <c r="C3409">
        <v>3461</v>
      </c>
      <c r="D3409" s="1">
        <v>45236</v>
      </c>
      <c r="E3409">
        <v>32400</v>
      </c>
      <c r="F3409">
        <v>2</v>
      </c>
      <c r="G3409">
        <v>100004</v>
      </c>
      <c r="H3409">
        <v>14</v>
      </c>
      <c r="I3409" t="str">
        <f>_xlfn.XLOOKUP(ohrm_timesheet_item[[#This Row],[employee_id]],hs_hr_employee[emp_number],hs_hr_employee[Employee Name],"NF",0,1)</f>
        <v>Sourav Rathor</v>
      </c>
      <c r="J3409" t="str">
        <f>_xlfn.XLOOKUP(ohrm_timesheet_item[[#This Row],[project_id]],ohrm_project[project_id],ohrm_project[name],"NF",0,1)</f>
        <v>Z210101-TEQMANTRA-ORG</v>
      </c>
      <c r="K3409" t="str">
        <f>_xlfn.XLOOKUP(ohrm_timesheet_item[[#This Row],[activity_id]],ohrm_project_activity[activity_id],ohrm_project_activity[name],"NF",0,1)</f>
        <v>Team Engagement</v>
      </c>
      <c r="L3409" s="5">
        <f>ohrm_timesheet_item[[#This Row],[duration]]/60/60</f>
        <v>9</v>
      </c>
    </row>
    <row r="3410" spans="1:12" x14ac:dyDescent="0.3">
      <c r="A3410">
        <v>643</v>
      </c>
      <c r="C3410">
        <v>3462</v>
      </c>
      <c r="D3410" s="1">
        <v>45237</v>
      </c>
      <c r="E3410">
        <v>32400</v>
      </c>
      <c r="F3410">
        <v>2</v>
      </c>
      <c r="G3410">
        <v>100004</v>
      </c>
      <c r="H3410">
        <v>14</v>
      </c>
      <c r="I3410" t="str">
        <f>_xlfn.XLOOKUP(ohrm_timesheet_item[[#This Row],[employee_id]],hs_hr_employee[emp_number],hs_hr_employee[Employee Name],"NF",0,1)</f>
        <v>Sourav Rathor</v>
      </c>
      <c r="J3410" t="str">
        <f>_xlfn.XLOOKUP(ohrm_timesheet_item[[#This Row],[project_id]],ohrm_project[project_id],ohrm_project[name],"NF",0,1)</f>
        <v>Z210101-TEQMANTRA-ORG</v>
      </c>
      <c r="K3410" t="str">
        <f>_xlfn.XLOOKUP(ohrm_timesheet_item[[#This Row],[activity_id]],ohrm_project_activity[activity_id],ohrm_project_activity[name],"NF",0,1)</f>
        <v>Team Engagement</v>
      </c>
      <c r="L3410" s="5">
        <f>ohrm_timesheet_item[[#This Row],[duration]]/60/60</f>
        <v>9</v>
      </c>
    </row>
    <row r="3411" spans="1:12" x14ac:dyDescent="0.3">
      <c r="A3411">
        <v>643</v>
      </c>
      <c r="C3411">
        <v>3463</v>
      </c>
      <c r="D3411" s="1">
        <v>45238</v>
      </c>
      <c r="E3411">
        <v>32400</v>
      </c>
      <c r="F3411">
        <v>2</v>
      </c>
      <c r="G3411">
        <v>100004</v>
      </c>
      <c r="H3411">
        <v>14</v>
      </c>
      <c r="I3411" t="str">
        <f>_xlfn.XLOOKUP(ohrm_timesheet_item[[#This Row],[employee_id]],hs_hr_employee[emp_number],hs_hr_employee[Employee Name],"NF",0,1)</f>
        <v>Sourav Rathor</v>
      </c>
      <c r="J3411" t="str">
        <f>_xlfn.XLOOKUP(ohrm_timesheet_item[[#This Row],[project_id]],ohrm_project[project_id],ohrm_project[name],"NF",0,1)</f>
        <v>Z210101-TEQMANTRA-ORG</v>
      </c>
      <c r="K3411" t="str">
        <f>_xlfn.XLOOKUP(ohrm_timesheet_item[[#This Row],[activity_id]],ohrm_project_activity[activity_id],ohrm_project_activity[name],"NF",0,1)</f>
        <v>Team Engagement</v>
      </c>
      <c r="L3411" s="5">
        <f>ohrm_timesheet_item[[#This Row],[duration]]/60/60</f>
        <v>9</v>
      </c>
    </row>
    <row r="3412" spans="1:12" x14ac:dyDescent="0.3">
      <c r="A3412">
        <v>627</v>
      </c>
      <c r="C3412">
        <v>3464</v>
      </c>
      <c r="D3412" s="1">
        <v>45231</v>
      </c>
      <c r="E3412">
        <v>32400</v>
      </c>
      <c r="F3412">
        <v>2</v>
      </c>
      <c r="G3412">
        <v>100006</v>
      </c>
      <c r="H3412">
        <v>58</v>
      </c>
      <c r="I3412" t="str">
        <f>_xlfn.XLOOKUP(ohrm_timesheet_item[[#This Row],[employee_id]],hs_hr_employee[emp_number],hs_hr_employee[Employee Name],"NF",0,1)</f>
        <v>Preeti Tyagi</v>
      </c>
      <c r="J3412" t="str">
        <f>_xlfn.XLOOKUP(ohrm_timesheet_item[[#This Row],[project_id]],ohrm_project[project_id],ohrm_project[name],"NF",0,1)</f>
        <v>Z210101-TEQMANTRA-ORG</v>
      </c>
      <c r="K3412" t="str">
        <f>_xlfn.XLOOKUP(ohrm_timesheet_item[[#This Row],[activity_id]],ohrm_project_activity[activity_id],ohrm_project_activity[name],"NF",0,1)</f>
        <v>Staff Augmentation</v>
      </c>
      <c r="L3412" s="5">
        <f>ohrm_timesheet_item[[#This Row],[duration]]/60/60</f>
        <v>9</v>
      </c>
    </row>
    <row r="3413" spans="1:12" x14ac:dyDescent="0.3">
      <c r="A3413">
        <v>627</v>
      </c>
      <c r="C3413">
        <v>3465</v>
      </c>
      <c r="D3413" s="1">
        <v>45232</v>
      </c>
      <c r="E3413">
        <v>32400</v>
      </c>
      <c r="F3413">
        <v>2</v>
      </c>
      <c r="G3413">
        <v>100006</v>
      </c>
      <c r="H3413">
        <v>58</v>
      </c>
      <c r="I3413" t="str">
        <f>_xlfn.XLOOKUP(ohrm_timesheet_item[[#This Row],[employee_id]],hs_hr_employee[emp_number],hs_hr_employee[Employee Name],"NF",0,1)</f>
        <v>Preeti Tyagi</v>
      </c>
      <c r="J3413" t="str">
        <f>_xlfn.XLOOKUP(ohrm_timesheet_item[[#This Row],[project_id]],ohrm_project[project_id],ohrm_project[name],"NF",0,1)</f>
        <v>Z210101-TEQMANTRA-ORG</v>
      </c>
      <c r="K3413" t="str">
        <f>_xlfn.XLOOKUP(ohrm_timesheet_item[[#This Row],[activity_id]],ohrm_project_activity[activity_id],ohrm_project_activity[name],"NF",0,1)</f>
        <v>Staff Augmentation</v>
      </c>
      <c r="L3413" s="5">
        <f>ohrm_timesheet_item[[#This Row],[duration]]/60/60</f>
        <v>9</v>
      </c>
    </row>
    <row r="3414" spans="1:12" x14ac:dyDescent="0.3">
      <c r="A3414">
        <v>627</v>
      </c>
      <c r="C3414">
        <v>3466</v>
      </c>
      <c r="D3414" s="1">
        <v>45233</v>
      </c>
      <c r="E3414">
        <v>32400</v>
      </c>
      <c r="F3414">
        <v>2</v>
      </c>
      <c r="G3414">
        <v>100006</v>
      </c>
      <c r="H3414">
        <v>58</v>
      </c>
      <c r="I3414" t="str">
        <f>_xlfn.XLOOKUP(ohrm_timesheet_item[[#This Row],[employee_id]],hs_hr_employee[emp_number],hs_hr_employee[Employee Name],"NF",0,1)</f>
        <v>Preeti Tyagi</v>
      </c>
      <c r="J3414" t="str">
        <f>_xlfn.XLOOKUP(ohrm_timesheet_item[[#This Row],[project_id]],ohrm_project[project_id],ohrm_project[name],"NF",0,1)</f>
        <v>Z210101-TEQMANTRA-ORG</v>
      </c>
      <c r="K3414" t="str">
        <f>_xlfn.XLOOKUP(ohrm_timesheet_item[[#This Row],[activity_id]],ohrm_project_activity[activity_id],ohrm_project_activity[name],"NF",0,1)</f>
        <v>Staff Augmentation</v>
      </c>
      <c r="L3414" s="5">
        <f>ohrm_timesheet_item[[#This Row],[duration]]/60/60</f>
        <v>9</v>
      </c>
    </row>
    <row r="3415" spans="1:12" x14ac:dyDescent="0.3">
      <c r="A3415">
        <v>627</v>
      </c>
      <c r="C3415">
        <v>3467</v>
      </c>
      <c r="D3415" s="1">
        <v>45234</v>
      </c>
      <c r="E3415">
        <v>0</v>
      </c>
      <c r="F3415">
        <v>2</v>
      </c>
      <c r="G3415">
        <v>100006</v>
      </c>
      <c r="H3415">
        <v>58</v>
      </c>
      <c r="I3415" t="str">
        <f>_xlfn.XLOOKUP(ohrm_timesheet_item[[#This Row],[employee_id]],hs_hr_employee[emp_number],hs_hr_employee[Employee Name],"NF",0,1)</f>
        <v>Preeti Tyagi</v>
      </c>
      <c r="J3415" t="str">
        <f>_xlfn.XLOOKUP(ohrm_timesheet_item[[#This Row],[project_id]],ohrm_project[project_id],ohrm_project[name],"NF",0,1)</f>
        <v>Z210101-TEQMANTRA-ORG</v>
      </c>
      <c r="K3415" t="str">
        <f>_xlfn.XLOOKUP(ohrm_timesheet_item[[#This Row],[activity_id]],ohrm_project_activity[activity_id],ohrm_project_activity[name],"NF",0,1)</f>
        <v>Staff Augmentation</v>
      </c>
      <c r="L3415" s="5">
        <f>ohrm_timesheet_item[[#This Row],[duration]]/60/60</f>
        <v>0</v>
      </c>
    </row>
    <row r="3416" spans="1:12" x14ac:dyDescent="0.3">
      <c r="A3416">
        <v>646</v>
      </c>
      <c r="C3416">
        <v>3468</v>
      </c>
      <c r="D3416" s="1">
        <v>45236</v>
      </c>
      <c r="E3416">
        <v>32400</v>
      </c>
      <c r="F3416">
        <v>2</v>
      </c>
      <c r="G3416">
        <v>100006</v>
      </c>
      <c r="H3416">
        <v>58</v>
      </c>
      <c r="I3416" t="str">
        <f>_xlfn.XLOOKUP(ohrm_timesheet_item[[#This Row],[employee_id]],hs_hr_employee[emp_number],hs_hr_employee[Employee Name],"NF",0,1)</f>
        <v>Preeti Tyagi</v>
      </c>
      <c r="J3416" t="str">
        <f>_xlfn.XLOOKUP(ohrm_timesheet_item[[#This Row],[project_id]],ohrm_project[project_id],ohrm_project[name],"NF",0,1)</f>
        <v>Z210101-TEQMANTRA-ORG</v>
      </c>
      <c r="K3416" t="str">
        <f>_xlfn.XLOOKUP(ohrm_timesheet_item[[#This Row],[activity_id]],ohrm_project_activity[activity_id],ohrm_project_activity[name],"NF",0,1)</f>
        <v>Staff Augmentation</v>
      </c>
      <c r="L3416" s="5">
        <f>ohrm_timesheet_item[[#This Row],[duration]]/60/60</f>
        <v>9</v>
      </c>
    </row>
    <row r="3417" spans="1:12" x14ac:dyDescent="0.3">
      <c r="A3417">
        <v>646</v>
      </c>
      <c r="C3417">
        <v>3469</v>
      </c>
      <c r="D3417" s="1">
        <v>45237</v>
      </c>
      <c r="E3417">
        <v>32400</v>
      </c>
      <c r="F3417">
        <v>2</v>
      </c>
      <c r="G3417">
        <v>100006</v>
      </c>
      <c r="H3417">
        <v>58</v>
      </c>
      <c r="I3417" t="str">
        <f>_xlfn.XLOOKUP(ohrm_timesheet_item[[#This Row],[employee_id]],hs_hr_employee[emp_number],hs_hr_employee[Employee Name],"NF",0,1)</f>
        <v>Preeti Tyagi</v>
      </c>
      <c r="J3417" t="str">
        <f>_xlfn.XLOOKUP(ohrm_timesheet_item[[#This Row],[project_id]],ohrm_project[project_id],ohrm_project[name],"NF",0,1)</f>
        <v>Z210101-TEQMANTRA-ORG</v>
      </c>
      <c r="K3417" t="str">
        <f>_xlfn.XLOOKUP(ohrm_timesheet_item[[#This Row],[activity_id]],ohrm_project_activity[activity_id],ohrm_project_activity[name],"NF",0,1)</f>
        <v>Staff Augmentation</v>
      </c>
      <c r="L3417" s="5">
        <f>ohrm_timesheet_item[[#This Row],[duration]]/60/60</f>
        <v>9</v>
      </c>
    </row>
    <row r="3418" spans="1:12" x14ac:dyDescent="0.3">
      <c r="A3418">
        <v>646</v>
      </c>
      <c r="C3418">
        <v>3470</v>
      </c>
      <c r="D3418" s="1">
        <v>45238</v>
      </c>
      <c r="E3418">
        <v>32400</v>
      </c>
      <c r="F3418">
        <v>2</v>
      </c>
      <c r="G3418">
        <v>100006</v>
      </c>
      <c r="H3418">
        <v>58</v>
      </c>
      <c r="I3418" t="str">
        <f>_xlfn.XLOOKUP(ohrm_timesheet_item[[#This Row],[employee_id]],hs_hr_employee[emp_number],hs_hr_employee[Employee Name],"NF",0,1)</f>
        <v>Preeti Tyagi</v>
      </c>
      <c r="J3418" t="str">
        <f>_xlfn.XLOOKUP(ohrm_timesheet_item[[#This Row],[project_id]],ohrm_project[project_id],ohrm_project[name],"NF",0,1)</f>
        <v>Z210101-TEQMANTRA-ORG</v>
      </c>
      <c r="K3418" t="str">
        <f>_xlfn.XLOOKUP(ohrm_timesheet_item[[#This Row],[activity_id]],ohrm_project_activity[activity_id],ohrm_project_activity[name],"NF",0,1)</f>
        <v>Staff Augmentation</v>
      </c>
      <c r="L3418" s="5">
        <f>ohrm_timesheet_item[[#This Row],[duration]]/60/60</f>
        <v>9</v>
      </c>
    </row>
    <row r="3419" spans="1:12" x14ac:dyDescent="0.3">
      <c r="A3419">
        <v>646</v>
      </c>
      <c r="C3419">
        <v>3471</v>
      </c>
      <c r="D3419" s="1">
        <v>45239</v>
      </c>
      <c r="E3419">
        <v>32400</v>
      </c>
      <c r="F3419">
        <v>2</v>
      </c>
      <c r="G3419">
        <v>100006</v>
      </c>
      <c r="H3419">
        <v>58</v>
      </c>
      <c r="I3419" t="str">
        <f>_xlfn.XLOOKUP(ohrm_timesheet_item[[#This Row],[employee_id]],hs_hr_employee[emp_number],hs_hr_employee[Employee Name],"NF",0,1)</f>
        <v>Preeti Tyagi</v>
      </c>
      <c r="J3419" t="str">
        <f>_xlfn.XLOOKUP(ohrm_timesheet_item[[#This Row],[project_id]],ohrm_project[project_id],ohrm_project[name],"NF",0,1)</f>
        <v>Z210101-TEQMANTRA-ORG</v>
      </c>
      <c r="K3419" t="str">
        <f>_xlfn.XLOOKUP(ohrm_timesheet_item[[#This Row],[activity_id]],ohrm_project_activity[activity_id],ohrm_project_activity[name],"NF",0,1)</f>
        <v>Staff Augmentation</v>
      </c>
      <c r="L3419" s="5">
        <f>ohrm_timesheet_item[[#This Row],[duration]]/60/60</f>
        <v>9</v>
      </c>
    </row>
    <row r="3420" spans="1:12" x14ac:dyDescent="0.3">
      <c r="A3420">
        <v>646</v>
      </c>
      <c r="C3420">
        <v>3472</v>
      </c>
      <c r="D3420" s="1">
        <v>45240</v>
      </c>
      <c r="E3420">
        <v>32400</v>
      </c>
      <c r="F3420">
        <v>2</v>
      </c>
      <c r="G3420">
        <v>100006</v>
      </c>
      <c r="H3420">
        <v>58</v>
      </c>
      <c r="I3420" t="str">
        <f>_xlfn.XLOOKUP(ohrm_timesheet_item[[#This Row],[employee_id]],hs_hr_employee[emp_number],hs_hr_employee[Employee Name],"NF",0,1)</f>
        <v>Preeti Tyagi</v>
      </c>
      <c r="J3420" t="str">
        <f>_xlfn.XLOOKUP(ohrm_timesheet_item[[#This Row],[project_id]],ohrm_project[project_id],ohrm_project[name],"NF",0,1)</f>
        <v>Z210101-TEQMANTRA-ORG</v>
      </c>
      <c r="K3420" t="str">
        <f>_xlfn.XLOOKUP(ohrm_timesheet_item[[#This Row],[activity_id]],ohrm_project_activity[activity_id],ohrm_project_activity[name],"NF",0,1)</f>
        <v>Staff Augmentation</v>
      </c>
      <c r="L3420" s="5">
        <f>ohrm_timesheet_item[[#This Row],[duration]]/60/60</f>
        <v>9</v>
      </c>
    </row>
    <row r="3421" spans="1:12" x14ac:dyDescent="0.3">
      <c r="A3421">
        <v>645</v>
      </c>
      <c r="C3421">
        <v>3473</v>
      </c>
      <c r="D3421" s="1">
        <v>45245</v>
      </c>
      <c r="E3421">
        <v>32400</v>
      </c>
      <c r="F3421">
        <v>2</v>
      </c>
      <c r="G3421">
        <v>100006</v>
      </c>
      <c r="H3421">
        <v>58</v>
      </c>
      <c r="I3421" t="str">
        <f>_xlfn.XLOOKUP(ohrm_timesheet_item[[#This Row],[employee_id]],hs_hr_employee[emp_number],hs_hr_employee[Employee Name],"NF",0,1)</f>
        <v>Preeti Tyagi</v>
      </c>
      <c r="J3421" t="str">
        <f>_xlfn.XLOOKUP(ohrm_timesheet_item[[#This Row],[project_id]],ohrm_project[project_id],ohrm_project[name],"NF",0,1)</f>
        <v>Z210101-TEQMANTRA-ORG</v>
      </c>
      <c r="K3421" t="str">
        <f>_xlfn.XLOOKUP(ohrm_timesheet_item[[#This Row],[activity_id]],ohrm_project_activity[activity_id],ohrm_project_activity[name],"NF",0,1)</f>
        <v>Staff Augmentation</v>
      </c>
      <c r="L3421" s="5">
        <f>ohrm_timesheet_item[[#This Row],[duration]]/60/60</f>
        <v>9</v>
      </c>
    </row>
    <row r="3422" spans="1:12" x14ac:dyDescent="0.3">
      <c r="A3422">
        <v>645</v>
      </c>
      <c r="C3422">
        <v>3474</v>
      </c>
      <c r="D3422" s="1">
        <v>45246</v>
      </c>
      <c r="E3422">
        <v>32400</v>
      </c>
      <c r="F3422">
        <v>2</v>
      </c>
      <c r="G3422">
        <v>100006</v>
      </c>
      <c r="H3422">
        <v>58</v>
      </c>
      <c r="I3422" t="str">
        <f>_xlfn.XLOOKUP(ohrm_timesheet_item[[#This Row],[employee_id]],hs_hr_employee[emp_number],hs_hr_employee[Employee Name],"NF",0,1)</f>
        <v>Preeti Tyagi</v>
      </c>
      <c r="J3422" t="str">
        <f>_xlfn.XLOOKUP(ohrm_timesheet_item[[#This Row],[project_id]],ohrm_project[project_id],ohrm_project[name],"NF",0,1)</f>
        <v>Z210101-TEQMANTRA-ORG</v>
      </c>
      <c r="K3422" t="str">
        <f>_xlfn.XLOOKUP(ohrm_timesheet_item[[#This Row],[activity_id]],ohrm_project_activity[activity_id],ohrm_project_activity[name],"NF",0,1)</f>
        <v>Staff Augmentation</v>
      </c>
      <c r="L3422" s="5">
        <f>ohrm_timesheet_item[[#This Row],[duration]]/60/60</f>
        <v>9</v>
      </c>
    </row>
    <row r="3423" spans="1:12" x14ac:dyDescent="0.3">
      <c r="A3423">
        <v>645</v>
      </c>
      <c r="C3423">
        <v>3475</v>
      </c>
      <c r="D3423" s="1">
        <v>45247</v>
      </c>
      <c r="E3423">
        <v>32400</v>
      </c>
      <c r="F3423">
        <v>2</v>
      </c>
      <c r="G3423">
        <v>100006</v>
      </c>
      <c r="H3423">
        <v>58</v>
      </c>
      <c r="I3423" t="str">
        <f>_xlfn.XLOOKUP(ohrm_timesheet_item[[#This Row],[employee_id]],hs_hr_employee[emp_number],hs_hr_employee[Employee Name],"NF",0,1)</f>
        <v>Preeti Tyagi</v>
      </c>
      <c r="J3423" t="str">
        <f>_xlfn.XLOOKUP(ohrm_timesheet_item[[#This Row],[project_id]],ohrm_project[project_id],ohrm_project[name],"NF",0,1)</f>
        <v>Z210101-TEQMANTRA-ORG</v>
      </c>
      <c r="K3423" t="str">
        <f>_xlfn.XLOOKUP(ohrm_timesheet_item[[#This Row],[activity_id]],ohrm_project_activity[activity_id],ohrm_project_activity[name],"NF",0,1)</f>
        <v>Staff Augmentation</v>
      </c>
      <c r="L3423" s="5">
        <f>ohrm_timesheet_item[[#This Row],[duration]]/60/60</f>
        <v>9</v>
      </c>
    </row>
    <row r="3424" spans="1:12" x14ac:dyDescent="0.3">
      <c r="A3424">
        <v>645</v>
      </c>
      <c r="C3424">
        <v>3476</v>
      </c>
      <c r="D3424" s="1">
        <v>45248</v>
      </c>
      <c r="E3424">
        <v>0</v>
      </c>
      <c r="F3424">
        <v>2</v>
      </c>
      <c r="G3424">
        <v>100006</v>
      </c>
      <c r="H3424">
        <v>58</v>
      </c>
      <c r="I3424" t="str">
        <f>_xlfn.XLOOKUP(ohrm_timesheet_item[[#This Row],[employee_id]],hs_hr_employee[emp_number],hs_hr_employee[Employee Name],"NF",0,1)</f>
        <v>Preeti Tyagi</v>
      </c>
      <c r="J3424" t="str">
        <f>_xlfn.XLOOKUP(ohrm_timesheet_item[[#This Row],[project_id]],ohrm_project[project_id],ohrm_project[name],"NF",0,1)</f>
        <v>Z210101-TEQMANTRA-ORG</v>
      </c>
      <c r="K3424" t="str">
        <f>_xlfn.XLOOKUP(ohrm_timesheet_item[[#This Row],[activity_id]],ohrm_project_activity[activity_id],ohrm_project_activity[name],"NF",0,1)</f>
        <v>Staff Augmentation</v>
      </c>
      <c r="L3424" s="5">
        <f>ohrm_timesheet_item[[#This Row],[duration]]/60/60</f>
        <v>0</v>
      </c>
    </row>
    <row r="3425" spans="1:12" x14ac:dyDescent="0.3">
      <c r="A3425">
        <v>645</v>
      </c>
      <c r="C3425">
        <v>3477</v>
      </c>
      <c r="D3425" s="1">
        <v>45249</v>
      </c>
      <c r="E3425">
        <v>0</v>
      </c>
      <c r="F3425">
        <v>2</v>
      </c>
      <c r="G3425">
        <v>100006</v>
      </c>
      <c r="H3425">
        <v>58</v>
      </c>
      <c r="I3425" t="str">
        <f>_xlfn.XLOOKUP(ohrm_timesheet_item[[#This Row],[employee_id]],hs_hr_employee[emp_number],hs_hr_employee[Employee Name],"NF",0,1)</f>
        <v>Preeti Tyagi</v>
      </c>
      <c r="J3425" t="str">
        <f>_xlfn.XLOOKUP(ohrm_timesheet_item[[#This Row],[project_id]],ohrm_project[project_id],ohrm_project[name],"NF",0,1)</f>
        <v>Z210101-TEQMANTRA-ORG</v>
      </c>
      <c r="K3425" t="str">
        <f>_xlfn.XLOOKUP(ohrm_timesheet_item[[#This Row],[activity_id]],ohrm_project_activity[activity_id],ohrm_project_activity[name],"NF",0,1)</f>
        <v>Staff Augmentation</v>
      </c>
      <c r="L3425" s="5">
        <f>ohrm_timesheet_item[[#This Row],[duration]]/60/60</f>
        <v>0</v>
      </c>
    </row>
    <row r="3426" spans="1:12" x14ac:dyDescent="0.3">
      <c r="A3426">
        <v>644</v>
      </c>
      <c r="C3426">
        <v>3478</v>
      </c>
      <c r="D3426" s="1">
        <v>45250</v>
      </c>
      <c r="E3426">
        <v>32400</v>
      </c>
      <c r="F3426">
        <v>2</v>
      </c>
      <c r="G3426">
        <v>100006</v>
      </c>
      <c r="H3426">
        <v>58</v>
      </c>
      <c r="I3426" t="str">
        <f>_xlfn.XLOOKUP(ohrm_timesheet_item[[#This Row],[employee_id]],hs_hr_employee[emp_number],hs_hr_employee[Employee Name],"NF",0,1)</f>
        <v>Preeti Tyagi</v>
      </c>
      <c r="J3426" t="str">
        <f>_xlfn.XLOOKUP(ohrm_timesheet_item[[#This Row],[project_id]],ohrm_project[project_id],ohrm_project[name],"NF",0,1)</f>
        <v>Z210101-TEQMANTRA-ORG</v>
      </c>
      <c r="K3426" t="str">
        <f>_xlfn.XLOOKUP(ohrm_timesheet_item[[#This Row],[activity_id]],ohrm_project_activity[activity_id],ohrm_project_activity[name],"NF",0,1)</f>
        <v>Staff Augmentation</v>
      </c>
      <c r="L3426" s="5">
        <f>ohrm_timesheet_item[[#This Row],[duration]]/60/60</f>
        <v>9</v>
      </c>
    </row>
    <row r="3427" spans="1:12" x14ac:dyDescent="0.3">
      <c r="A3427">
        <v>644</v>
      </c>
      <c r="C3427">
        <v>3479</v>
      </c>
      <c r="D3427" s="1">
        <v>45251</v>
      </c>
      <c r="E3427">
        <v>32400</v>
      </c>
      <c r="F3427">
        <v>2</v>
      </c>
      <c r="G3427">
        <v>100006</v>
      </c>
      <c r="H3427">
        <v>58</v>
      </c>
      <c r="I3427" t="str">
        <f>_xlfn.XLOOKUP(ohrm_timesheet_item[[#This Row],[employee_id]],hs_hr_employee[emp_number],hs_hr_employee[Employee Name],"NF",0,1)</f>
        <v>Preeti Tyagi</v>
      </c>
      <c r="J3427" t="str">
        <f>_xlfn.XLOOKUP(ohrm_timesheet_item[[#This Row],[project_id]],ohrm_project[project_id],ohrm_project[name],"NF",0,1)</f>
        <v>Z210101-TEQMANTRA-ORG</v>
      </c>
      <c r="K3427" t="str">
        <f>_xlfn.XLOOKUP(ohrm_timesheet_item[[#This Row],[activity_id]],ohrm_project_activity[activity_id],ohrm_project_activity[name],"NF",0,1)</f>
        <v>Staff Augmentation</v>
      </c>
      <c r="L3427" s="5">
        <f>ohrm_timesheet_item[[#This Row],[duration]]/60/60</f>
        <v>9</v>
      </c>
    </row>
    <row r="3428" spans="1:12" x14ac:dyDescent="0.3">
      <c r="A3428">
        <v>624</v>
      </c>
      <c r="C3428">
        <v>3480</v>
      </c>
      <c r="D3428" s="1">
        <v>45231</v>
      </c>
      <c r="E3428">
        <v>7200</v>
      </c>
      <c r="F3428">
        <v>2</v>
      </c>
      <c r="G3428">
        <v>100005</v>
      </c>
      <c r="H3428">
        <v>10</v>
      </c>
      <c r="I3428" t="str">
        <f>_xlfn.XLOOKUP(ohrm_timesheet_item[[#This Row],[employee_id]],hs_hr_employee[emp_number],hs_hr_employee[Employee Name],"NF",0,1)</f>
        <v>x_Ritesh Narayan Singh</v>
      </c>
      <c r="J3428" t="str">
        <f>_xlfn.XLOOKUP(ohrm_timesheet_item[[#This Row],[project_id]],ohrm_project[project_id],ohrm_project[name],"NF",0,1)</f>
        <v>Z210101-TEQMANTRA-ORG</v>
      </c>
      <c r="K3428" t="str">
        <f>_xlfn.XLOOKUP(ohrm_timesheet_item[[#This Row],[activity_id]],ohrm_project_activity[activity_id],ohrm_project_activity[name],"NF",0,1)</f>
        <v>Workshop</v>
      </c>
      <c r="L3428" s="5">
        <f>ohrm_timesheet_item[[#This Row],[duration]]/60/60</f>
        <v>2</v>
      </c>
    </row>
    <row r="3429" spans="1:12" x14ac:dyDescent="0.3">
      <c r="A3429">
        <v>624</v>
      </c>
      <c r="C3429">
        <v>3481</v>
      </c>
      <c r="D3429" s="1">
        <v>45231</v>
      </c>
      <c r="E3429">
        <v>10800</v>
      </c>
      <c r="F3429">
        <v>2</v>
      </c>
      <c r="G3429">
        <v>100005</v>
      </c>
      <c r="H3429">
        <v>7</v>
      </c>
      <c r="I3429" t="str">
        <f>_xlfn.XLOOKUP(ohrm_timesheet_item[[#This Row],[employee_id]],hs_hr_employee[emp_number],hs_hr_employee[Employee Name],"NF",0,1)</f>
        <v>x_Ritesh Narayan Singh</v>
      </c>
      <c r="J3429" t="str">
        <f>_xlfn.XLOOKUP(ohrm_timesheet_item[[#This Row],[project_id]],ohrm_project[project_id],ohrm_project[name],"NF",0,1)</f>
        <v>Z210101-TEQMANTRA-ORG</v>
      </c>
      <c r="K3429" t="str">
        <f>_xlfn.XLOOKUP(ohrm_timesheet_item[[#This Row],[activity_id]],ohrm_project_activity[activity_id],ohrm_project_activity[name],"NF",0,1)</f>
        <v>Internal Meeting</v>
      </c>
      <c r="L3429" s="5">
        <f>ohrm_timesheet_item[[#This Row],[duration]]/60/60</f>
        <v>3</v>
      </c>
    </row>
    <row r="3430" spans="1:12" x14ac:dyDescent="0.3">
      <c r="A3430">
        <v>624</v>
      </c>
      <c r="C3430">
        <v>3482</v>
      </c>
      <c r="D3430" s="1">
        <v>45232</v>
      </c>
      <c r="E3430">
        <v>10800</v>
      </c>
      <c r="F3430">
        <v>2</v>
      </c>
      <c r="G3430">
        <v>100005</v>
      </c>
      <c r="H3430">
        <v>7</v>
      </c>
      <c r="I3430" t="str">
        <f>_xlfn.XLOOKUP(ohrm_timesheet_item[[#This Row],[employee_id]],hs_hr_employee[emp_number],hs_hr_employee[Employee Name],"NF",0,1)</f>
        <v>x_Ritesh Narayan Singh</v>
      </c>
      <c r="J3430" t="str">
        <f>_xlfn.XLOOKUP(ohrm_timesheet_item[[#This Row],[project_id]],ohrm_project[project_id],ohrm_project[name],"NF",0,1)</f>
        <v>Z210101-TEQMANTRA-ORG</v>
      </c>
      <c r="K3430" t="str">
        <f>_xlfn.XLOOKUP(ohrm_timesheet_item[[#This Row],[activity_id]],ohrm_project_activity[activity_id],ohrm_project_activity[name],"NF",0,1)</f>
        <v>Internal Meeting</v>
      </c>
      <c r="L3430" s="5">
        <f>ohrm_timesheet_item[[#This Row],[duration]]/60/60</f>
        <v>3</v>
      </c>
    </row>
    <row r="3431" spans="1:12" x14ac:dyDescent="0.3">
      <c r="A3431">
        <v>624</v>
      </c>
      <c r="C3431">
        <v>3483</v>
      </c>
      <c r="D3431" s="1">
        <v>45233</v>
      </c>
      <c r="E3431">
        <v>10800</v>
      </c>
      <c r="F3431">
        <v>2</v>
      </c>
      <c r="G3431">
        <v>100005</v>
      </c>
      <c r="H3431">
        <v>7</v>
      </c>
      <c r="I3431" t="str">
        <f>_xlfn.XLOOKUP(ohrm_timesheet_item[[#This Row],[employee_id]],hs_hr_employee[emp_number],hs_hr_employee[Employee Name],"NF",0,1)</f>
        <v>x_Ritesh Narayan Singh</v>
      </c>
      <c r="J3431" t="str">
        <f>_xlfn.XLOOKUP(ohrm_timesheet_item[[#This Row],[project_id]],ohrm_project[project_id],ohrm_project[name],"NF",0,1)</f>
        <v>Z210101-TEQMANTRA-ORG</v>
      </c>
      <c r="K3431" t="str">
        <f>_xlfn.XLOOKUP(ohrm_timesheet_item[[#This Row],[activity_id]],ohrm_project_activity[activity_id],ohrm_project_activity[name],"NF",0,1)</f>
        <v>Internal Meeting</v>
      </c>
      <c r="L3431" s="5">
        <f>ohrm_timesheet_item[[#This Row],[duration]]/60/60</f>
        <v>3</v>
      </c>
    </row>
    <row r="3432" spans="1:12" x14ac:dyDescent="0.3">
      <c r="A3432">
        <v>624</v>
      </c>
      <c r="C3432">
        <v>3484</v>
      </c>
      <c r="D3432" s="1">
        <v>45231</v>
      </c>
      <c r="E3432">
        <v>7200</v>
      </c>
      <c r="F3432">
        <v>2</v>
      </c>
      <c r="G3432">
        <v>100005</v>
      </c>
      <c r="H3432">
        <v>9</v>
      </c>
      <c r="I3432" t="str">
        <f>_xlfn.XLOOKUP(ohrm_timesheet_item[[#This Row],[employee_id]],hs_hr_employee[emp_number],hs_hr_employee[Employee Name],"NF",0,1)</f>
        <v>x_Ritesh Narayan Singh</v>
      </c>
      <c r="J3432" t="str">
        <f>_xlfn.XLOOKUP(ohrm_timesheet_item[[#This Row],[project_id]],ohrm_project[project_id],ohrm_project[name],"NF",0,1)</f>
        <v>Z210101-TEQMANTRA-ORG</v>
      </c>
      <c r="K3432" t="str">
        <f>_xlfn.XLOOKUP(ohrm_timesheet_item[[#This Row],[activity_id]],ohrm_project_activity[activity_id],ohrm_project_activity[name],"NF",0,1)</f>
        <v>Continuous Improvement</v>
      </c>
      <c r="L3432" s="5">
        <f>ohrm_timesheet_item[[#This Row],[duration]]/60/60</f>
        <v>2</v>
      </c>
    </row>
    <row r="3433" spans="1:12" x14ac:dyDescent="0.3">
      <c r="A3433">
        <v>624</v>
      </c>
      <c r="C3433">
        <v>3485</v>
      </c>
      <c r="D3433" s="1">
        <v>45232</v>
      </c>
      <c r="E3433">
        <v>10800</v>
      </c>
      <c r="F3433">
        <v>2</v>
      </c>
      <c r="G3433">
        <v>100005</v>
      </c>
      <c r="H3433">
        <v>9</v>
      </c>
      <c r="I3433" t="str">
        <f>_xlfn.XLOOKUP(ohrm_timesheet_item[[#This Row],[employee_id]],hs_hr_employee[emp_number],hs_hr_employee[Employee Name],"NF",0,1)</f>
        <v>x_Ritesh Narayan Singh</v>
      </c>
      <c r="J3433" t="str">
        <f>_xlfn.XLOOKUP(ohrm_timesheet_item[[#This Row],[project_id]],ohrm_project[project_id],ohrm_project[name],"NF",0,1)</f>
        <v>Z210101-TEQMANTRA-ORG</v>
      </c>
      <c r="K3433" t="str">
        <f>_xlfn.XLOOKUP(ohrm_timesheet_item[[#This Row],[activity_id]],ohrm_project_activity[activity_id],ohrm_project_activity[name],"NF",0,1)</f>
        <v>Continuous Improvement</v>
      </c>
      <c r="L3433" s="5">
        <f>ohrm_timesheet_item[[#This Row],[duration]]/60/60</f>
        <v>3</v>
      </c>
    </row>
    <row r="3434" spans="1:12" x14ac:dyDescent="0.3">
      <c r="A3434">
        <v>624</v>
      </c>
      <c r="C3434">
        <v>3486</v>
      </c>
      <c r="D3434" s="1">
        <v>45233</v>
      </c>
      <c r="E3434">
        <v>14400</v>
      </c>
      <c r="F3434">
        <v>2</v>
      </c>
      <c r="G3434">
        <v>100005</v>
      </c>
      <c r="H3434">
        <v>9</v>
      </c>
      <c r="I3434" t="str">
        <f>_xlfn.XLOOKUP(ohrm_timesheet_item[[#This Row],[employee_id]],hs_hr_employee[emp_number],hs_hr_employee[Employee Name],"NF",0,1)</f>
        <v>x_Ritesh Narayan Singh</v>
      </c>
      <c r="J3434" t="str">
        <f>_xlfn.XLOOKUP(ohrm_timesheet_item[[#This Row],[project_id]],ohrm_project[project_id],ohrm_project[name],"NF",0,1)</f>
        <v>Z210101-TEQMANTRA-ORG</v>
      </c>
      <c r="K3434" t="str">
        <f>_xlfn.XLOOKUP(ohrm_timesheet_item[[#This Row],[activity_id]],ohrm_project_activity[activity_id],ohrm_project_activity[name],"NF",0,1)</f>
        <v>Continuous Improvement</v>
      </c>
      <c r="L3434" s="5">
        <f>ohrm_timesheet_item[[#This Row],[duration]]/60/60</f>
        <v>4</v>
      </c>
    </row>
    <row r="3435" spans="1:12" x14ac:dyDescent="0.3">
      <c r="A3435">
        <v>624</v>
      </c>
      <c r="C3435">
        <v>3487</v>
      </c>
      <c r="D3435" s="1">
        <v>45231</v>
      </c>
      <c r="E3435">
        <v>7200</v>
      </c>
      <c r="F3435">
        <v>2</v>
      </c>
      <c r="G3435">
        <v>100005</v>
      </c>
      <c r="H3435">
        <v>13</v>
      </c>
      <c r="I3435" t="str">
        <f>_xlfn.XLOOKUP(ohrm_timesheet_item[[#This Row],[employee_id]],hs_hr_employee[emp_number],hs_hr_employee[Employee Name],"NF",0,1)</f>
        <v>x_Ritesh Narayan Singh</v>
      </c>
      <c r="J3435" t="str">
        <f>_xlfn.XLOOKUP(ohrm_timesheet_item[[#This Row],[project_id]],ohrm_project[project_id],ohrm_project[name],"NF",0,1)</f>
        <v>Z210101-TEQMANTRA-ORG</v>
      </c>
      <c r="K3435" t="str">
        <f>_xlfn.XLOOKUP(ohrm_timesheet_item[[#This Row],[activity_id]],ohrm_project_activity[activity_id],ohrm_project_activity[name],"NF",0,1)</f>
        <v>Coaching/Mentoring</v>
      </c>
      <c r="L3435" s="5">
        <f>ohrm_timesheet_item[[#This Row],[duration]]/60/60</f>
        <v>2</v>
      </c>
    </row>
    <row r="3436" spans="1:12" x14ac:dyDescent="0.3">
      <c r="A3436">
        <v>624</v>
      </c>
      <c r="C3436">
        <v>3488</v>
      </c>
      <c r="D3436" s="1">
        <v>45232</v>
      </c>
      <c r="E3436">
        <v>10800</v>
      </c>
      <c r="F3436">
        <v>2</v>
      </c>
      <c r="G3436">
        <v>100005</v>
      </c>
      <c r="H3436">
        <v>13</v>
      </c>
      <c r="I3436" t="str">
        <f>_xlfn.XLOOKUP(ohrm_timesheet_item[[#This Row],[employee_id]],hs_hr_employee[emp_number],hs_hr_employee[Employee Name],"NF",0,1)</f>
        <v>x_Ritesh Narayan Singh</v>
      </c>
      <c r="J3436" t="str">
        <f>_xlfn.XLOOKUP(ohrm_timesheet_item[[#This Row],[project_id]],ohrm_project[project_id],ohrm_project[name],"NF",0,1)</f>
        <v>Z210101-TEQMANTRA-ORG</v>
      </c>
      <c r="K3436" t="str">
        <f>_xlfn.XLOOKUP(ohrm_timesheet_item[[#This Row],[activity_id]],ohrm_project_activity[activity_id],ohrm_project_activity[name],"NF",0,1)</f>
        <v>Coaching/Mentoring</v>
      </c>
      <c r="L3436" s="5">
        <f>ohrm_timesheet_item[[#This Row],[duration]]/60/60</f>
        <v>3</v>
      </c>
    </row>
    <row r="3437" spans="1:12" x14ac:dyDescent="0.3">
      <c r="A3437">
        <v>624</v>
      </c>
      <c r="C3437">
        <v>3489</v>
      </c>
      <c r="D3437" s="1">
        <v>45233</v>
      </c>
      <c r="E3437">
        <v>7200</v>
      </c>
      <c r="F3437">
        <v>2</v>
      </c>
      <c r="G3437">
        <v>100005</v>
      </c>
      <c r="H3437">
        <v>13</v>
      </c>
      <c r="I3437" t="str">
        <f>_xlfn.XLOOKUP(ohrm_timesheet_item[[#This Row],[employee_id]],hs_hr_employee[emp_number],hs_hr_employee[Employee Name],"NF",0,1)</f>
        <v>x_Ritesh Narayan Singh</v>
      </c>
      <c r="J3437" t="str">
        <f>_xlfn.XLOOKUP(ohrm_timesheet_item[[#This Row],[project_id]],ohrm_project[project_id],ohrm_project[name],"NF",0,1)</f>
        <v>Z210101-TEQMANTRA-ORG</v>
      </c>
      <c r="K3437" t="str">
        <f>_xlfn.XLOOKUP(ohrm_timesheet_item[[#This Row],[activity_id]],ohrm_project_activity[activity_id],ohrm_project_activity[name],"NF",0,1)</f>
        <v>Coaching/Mentoring</v>
      </c>
      <c r="L3437" s="5">
        <f>ohrm_timesheet_item[[#This Row],[duration]]/60/60</f>
        <v>2</v>
      </c>
    </row>
    <row r="3438" spans="1:12" x14ac:dyDescent="0.3">
      <c r="A3438">
        <v>651</v>
      </c>
      <c r="C3438">
        <v>3490</v>
      </c>
      <c r="D3438" s="1">
        <v>45236</v>
      </c>
      <c r="E3438">
        <v>7200</v>
      </c>
      <c r="F3438">
        <v>2</v>
      </c>
      <c r="G3438">
        <v>100005</v>
      </c>
      <c r="H3438">
        <v>58</v>
      </c>
      <c r="I3438" t="str">
        <f>_xlfn.XLOOKUP(ohrm_timesheet_item[[#This Row],[employee_id]],hs_hr_employee[emp_number],hs_hr_employee[Employee Name],"NF",0,1)</f>
        <v>x_Ritesh Narayan Singh</v>
      </c>
      <c r="J3438" t="str">
        <f>_xlfn.XLOOKUP(ohrm_timesheet_item[[#This Row],[project_id]],ohrm_project[project_id],ohrm_project[name],"NF",0,1)</f>
        <v>Z210101-TEQMANTRA-ORG</v>
      </c>
      <c r="K3438" t="str">
        <f>_xlfn.XLOOKUP(ohrm_timesheet_item[[#This Row],[activity_id]],ohrm_project_activity[activity_id],ohrm_project_activity[name],"NF",0,1)</f>
        <v>Staff Augmentation</v>
      </c>
      <c r="L3438" s="5">
        <f>ohrm_timesheet_item[[#This Row],[duration]]/60/60</f>
        <v>2</v>
      </c>
    </row>
    <row r="3439" spans="1:12" x14ac:dyDescent="0.3">
      <c r="A3439">
        <v>651</v>
      </c>
      <c r="C3439">
        <v>3491</v>
      </c>
      <c r="D3439" s="1">
        <v>45237</v>
      </c>
      <c r="E3439">
        <v>7200</v>
      </c>
      <c r="F3439">
        <v>2</v>
      </c>
      <c r="G3439">
        <v>100005</v>
      </c>
      <c r="H3439">
        <v>58</v>
      </c>
      <c r="I3439" t="str">
        <f>_xlfn.XLOOKUP(ohrm_timesheet_item[[#This Row],[employee_id]],hs_hr_employee[emp_number],hs_hr_employee[Employee Name],"NF",0,1)</f>
        <v>x_Ritesh Narayan Singh</v>
      </c>
      <c r="J3439" t="str">
        <f>_xlfn.XLOOKUP(ohrm_timesheet_item[[#This Row],[project_id]],ohrm_project[project_id],ohrm_project[name],"NF",0,1)</f>
        <v>Z210101-TEQMANTRA-ORG</v>
      </c>
      <c r="K3439" t="str">
        <f>_xlfn.XLOOKUP(ohrm_timesheet_item[[#This Row],[activity_id]],ohrm_project_activity[activity_id],ohrm_project_activity[name],"NF",0,1)</f>
        <v>Staff Augmentation</v>
      </c>
      <c r="L3439" s="5">
        <f>ohrm_timesheet_item[[#This Row],[duration]]/60/60</f>
        <v>2</v>
      </c>
    </row>
    <row r="3440" spans="1:12" x14ac:dyDescent="0.3">
      <c r="A3440">
        <v>651</v>
      </c>
      <c r="C3440">
        <v>3492</v>
      </c>
      <c r="D3440" s="1">
        <v>45238</v>
      </c>
      <c r="E3440">
        <v>7200</v>
      </c>
      <c r="F3440">
        <v>2</v>
      </c>
      <c r="G3440">
        <v>100005</v>
      </c>
      <c r="H3440">
        <v>58</v>
      </c>
      <c r="I3440" t="str">
        <f>_xlfn.XLOOKUP(ohrm_timesheet_item[[#This Row],[employee_id]],hs_hr_employee[emp_number],hs_hr_employee[Employee Name],"NF",0,1)</f>
        <v>x_Ritesh Narayan Singh</v>
      </c>
      <c r="J3440" t="str">
        <f>_xlfn.XLOOKUP(ohrm_timesheet_item[[#This Row],[project_id]],ohrm_project[project_id],ohrm_project[name],"NF",0,1)</f>
        <v>Z210101-TEQMANTRA-ORG</v>
      </c>
      <c r="K3440" t="str">
        <f>_xlfn.XLOOKUP(ohrm_timesheet_item[[#This Row],[activity_id]],ohrm_project_activity[activity_id],ohrm_project_activity[name],"NF",0,1)</f>
        <v>Staff Augmentation</v>
      </c>
      <c r="L3440" s="5">
        <f>ohrm_timesheet_item[[#This Row],[duration]]/60/60</f>
        <v>2</v>
      </c>
    </row>
    <row r="3441" spans="1:12" x14ac:dyDescent="0.3">
      <c r="A3441">
        <v>651</v>
      </c>
      <c r="C3441">
        <v>3493</v>
      </c>
      <c r="D3441" s="1">
        <v>45239</v>
      </c>
      <c r="E3441">
        <v>7200</v>
      </c>
      <c r="F3441">
        <v>2</v>
      </c>
      <c r="G3441">
        <v>100005</v>
      </c>
      <c r="H3441">
        <v>58</v>
      </c>
      <c r="I3441" t="str">
        <f>_xlfn.XLOOKUP(ohrm_timesheet_item[[#This Row],[employee_id]],hs_hr_employee[emp_number],hs_hr_employee[Employee Name],"NF",0,1)</f>
        <v>x_Ritesh Narayan Singh</v>
      </c>
      <c r="J3441" t="str">
        <f>_xlfn.XLOOKUP(ohrm_timesheet_item[[#This Row],[project_id]],ohrm_project[project_id],ohrm_project[name],"NF",0,1)</f>
        <v>Z210101-TEQMANTRA-ORG</v>
      </c>
      <c r="K3441" t="str">
        <f>_xlfn.XLOOKUP(ohrm_timesheet_item[[#This Row],[activity_id]],ohrm_project_activity[activity_id],ohrm_project_activity[name],"NF",0,1)</f>
        <v>Staff Augmentation</v>
      </c>
      <c r="L3441" s="5">
        <f>ohrm_timesheet_item[[#This Row],[duration]]/60/60</f>
        <v>2</v>
      </c>
    </row>
    <row r="3442" spans="1:12" x14ac:dyDescent="0.3">
      <c r="A3442">
        <v>651</v>
      </c>
      <c r="C3442">
        <v>3494</v>
      </c>
      <c r="D3442" s="1">
        <v>45240</v>
      </c>
      <c r="E3442">
        <v>7200</v>
      </c>
      <c r="F3442">
        <v>2</v>
      </c>
      <c r="G3442">
        <v>100005</v>
      </c>
      <c r="H3442">
        <v>58</v>
      </c>
      <c r="I3442" t="str">
        <f>_xlfn.XLOOKUP(ohrm_timesheet_item[[#This Row],[employee_id]],hs_hr_employee[emp_number],hs_hr_employee[Employee Name],"NF",0,1)</f>
        <v>x_Ritesh Narayan Singh</v>
      </c>
      <c r="J3442" t="str">
        <f>_xlfn.XLOOKUP(ohrm_timesheet_item[[#This Row],[project_id]],ohrm_project[project_id],ohrm_project[name],"NF",0,1)</f>
        <v>Z210101-TEQMANTRA-ORG</v>
      </c>
      <c r="K3442" t="str">
        <f>_xlfn.XLOOKUP(ohrm_timesheet_item[[#This Row],[activity_id]],ohrm_project_activity[activity_id],ohrm_project_activity[name],"NF",0,1)</f>
        <v>Staff Augmentation</v>
      </c>
      <c r="L3442" s="5">
        <f>ohrm_timesheet_item[[#This Row],[duration]]/60/60</f>
        <v>2</v>
      </c>
    </row>
    <row r="3443" spans="1:12" x14ac:dyDescent="0.3">
      <c r="A3443">
        <v>651</v>
      </c>
      <c r="C3443">
        <v>3495</v>
      </c>
      <c r="D3443" s="1">
        <v>45236</v>
      </c>
      <c r="E3443">
        <v>3600</v>
      </c>
      <c r="F3443">
        <v>2</v>
      </c>
      <c r="G3443">
        <v>100005</v>
      </c>
      <c r="H3443">
        <v>8</v>
      </c>
      <c r="I3443" t="str">
        <f>_xlfn.XLOOKUP(ohrm_timesheet_item[[#This Row],[employee_id]],hs_hr_employee[emp_number],hs_hr_employee[Employee Name],"NF",0,1)</f>
        <v>x_Ritesh Narayan Singh</v>
      </c>
      <c r="J3443" t="str">
        <f>_xlfn.XLOOKUP(ohrm_timesheet_item[[#This Row],[project_id]],ohrm_project[project_id],ohrm_project[name],"NF",0,1)</f>
        <v>Z210101-TEQMANTRA-ORG</v>
      </c>
      <c r="K3443" t="str">
        <f>_xlfn.XLOOKUP(ohrm_timesheet_item[[#This Row],[activity_id]],ohrm_project_activity[activity_id],ohrm_project_activity[name],"NF",0,1)</f>
        <v>Customer Engagement</v>
      </c>
      <c r="L3443" s="5">
        <f>ohrm_timesheet_item[[#This Row],[duration]]/60/60</f>
        <v>1</v>
      </c>
    </row>
    <row r="3444" spans="1:12" x14ac:dyDescent="0.3">
      <c r="A3444">
        <v>651</v>
      </c>
      <c r="C3444">
        <v>3496</v>
      </c>
      <c r="D3444" s="1">
        <v>45237</v>
      </c>
      <c r="E3444">
        <v>3600</v>
      </c>
      <c r="F3444">
        <v>2</v>
      </c>
      <c r="G3444">
        <v>100005</v>
      </c>
      <c r="H3444">
        <v>8</v>
      </c>
      <c r="I3444" t="str">
        <f>_xlfn.XLOOKUP(ohrm_timesheet_item[[#This Row],[employee_id]],hs_hr_employee[emp_number],hs_hr_employee[Employee Name],"NF",0,1)</f>
        <v>x_Ritesh Narayan Singh</v>
      </c>
      <c r="J3444" t="str">
        <f>_xlfn.XLOOKUP(ohrm_timesheet_item[[#This Row],[project_id]],ohrm_project[project_id],ohrm_project[name],"NF",0,1)</f>
        <v>Z210101-TEQMANTRA-ORG</v>
      </c>
      <c r="K3444" t="str">
        <f>_xlfn.XLOOKUP(ohrm_timesheet_item[[#This Row],[activity_id]],ohrm_project_activity[activity_id],ohrm_project_activity[name],"NF",0,1)</f>
        <v>Customer Engagement</v>
      </c>
      <c r="L3444" s="5">
        <f>ohrm_timesheet_item[[#This Row],[duration]]/60/60</f>
        <v>1</v>
      </c>
    </row>
    <row r="3445" spans="1:12" x14ac:dyDescent="0.3">
      <c r="A3445">
        <v>651</v>
      </c>
      <c r="C3445">
        <v>3497</v>
      </c>
      <c r="D3445" s="1">
        <v>45238</v>
      </c>
      <c r="E3445">
        <v>3600</v>
      </c>
      <c r="F3445">
        <v>2</v>
      </c>
      <c r="G3445">
        <v>100005</v>
      </c>
      <c r="H3445">
        <v>8</v>
      </c>
      <c r="I3445" t="str">
        <f>_xlfn.XLOOKUP(ohrm_timesheet_item[[#This Row],[employee_id]],hs_hr_employee[emp_number],hs_hr_employee[Employee Name],"NF",0,1)</f>
        <v>x_Ritesh Narayan Singh</v>
      </c>
      <c r="J3445" t="str">
        <f>_xlfn.XLOOKUP(ohrm_timesheet_item[[#This Row],[project_id]],ohrm_project[project_id],ohrm_project[name],"NF",0,1)</f>
        <v>Z210101-TEQMANTRA-ORG</v>
      </c>
      <c r="K3445" t="str">
        <f>_xlfn.XLOOKUP(ohrm_timesheet_item[[#This Row],[activity_id]],ohrm_project_activity[activity_id],ohrm_project_activity[name],"NF",0,1)</f>
        <v>Customer Engagement</v>
      </c>
      <c r="L3445" s="5">
        <f>ohrm_timesheet_item[[#This Row],[duration]]/60/60</f>
        <v>1</v>
      </c>
    </row>
    <row r="3446" spans="1:12" x14ac:dyDescent="0.3">
      <c r="A3446">
        <v>651</v>
      </c>
      <c r="C3446">
        <v>3498</v>
      </c>
      <c r="D3446" s="1">
        <v>45239</v>
      </c>
      <c r="E3446">
        <v>3600</v>
      </c>
      <c r="F3446">
        <v>2</v>
      </c>
      <c r="G3446">
        <v>100005</v>
      </c>
      <c r="H3446">
        <v>8</v>
      </c>
      <c r="I3446" t="str">
        <f>_xlfn.XLOOKUP(ohrm_timesheet_item[[#This Row],[employee_id]],hs_hr_employee[emp_number],hs_hr_employee[Employee Name],"NF",0,1)</f>
        <v>x_Ritesh Narayan Singh</v>
      </c>
      <c r="J3446" t="str">
        <f>_xlfn.XLOOKUP(ohrm_timesheet_item[[#This Row],[project_id]],ohrm_project[project_id],ohrm_project[name],"NF",0,1)</f>
        <v>Z210101-TEQMANTRA-ORG</v>
      </c>
      <c r="K3446" t="str">
        <f>_xlfn.XLOOKUP(ohrm_timesheet_item[[#This Row],[activity_id]],ohrm_project_activity[activity_id],ohrm_project_activity[name],"NF",0,1)</f>
        <v>Customer Engagement</v>
      </c>
      <c r="L3446" s="5">
        <f>ohrm_timesheet_item[[#This Row],[duration]]/60/60</f>
        <v>1</v>
      </c>
    </row>
    <row r="3447" spans="1:12" x14ac:dyDescent="0.3">
      <c r="A3447">
        <v>651</v>
      </c>
      <c r="C3447">
        <v>3499</v>
      </c>
      <c r="D3447" s="1">
        <v>45240</v>
      </c>
      <c r="E3447">
        <v>3600</v>
      </c>
      <c r="F3447">
        <v>2</v>
      </c>
      <c r="G3447">
        <v>100005</v>
      </c>
      <c r="H3447">
        <v>8</v>
      </c>
      <c r="I3447" t="str">
        <f>_xlfn.XLOOKUP(ohrm_timesheet_item[[#This Row],[employee_id]],hs_hr_employee[emp_number],hs_hr_employee[Employee Name],"NF",0,1)</f>
        <v>x_Ritesh Narayan Singh</v>
      </c>
      <c r="J3447" t="str">
        <f>_xlfn.XLOOKUP(ohrm_timesheet_item[[#This Row],[project_id]],ohrm_project[project_id],ohrm_project[name],"NF",0,1)</f>
        <v>Z210101-TEQMANTRA-ORG</v>
      </c>
      <c r="K3447" t="str">
        <f>_xlfn.XLOOKUP(ohrm_timesheet_item[[#This Row],[activity_id]],ohrm_project_activity[activity_id],ohrm_project_activity[name],"NF",0,1)</f>
        <v>Customer Engagement</v>
      </c>
      <c r="L3447" s="5">
        <f>ohrm_timesheet_item[[#This Row],[duration]]/60/60</f>
        <v>1</v>
      </c>
    </row>
    <row r="3448" spans="1:12" x14ac:dyDescent="0.3">
      <c r="A3448">
        <v>651</v>
      </c>
      <c r="C3448">
        <v>3500</v>
      </c>
      <c r="D3448" s="1">
        <v>45236</v>
      </c>
      <c r="E3448">
        <v>10800</v>
      </c>
      <c r="F3448">
        <v>2</v>
      </c>
      <c r="G3448">
        <v>100005</v>
      </c>
      <c r="H3448">
        <v>13</v>
      </c>
      <c r="I3448" t="str">
        <f>_xlfn.XLOOKUP(ohrm_timesheet_item[[#This Row],[employee_id]],hs_hr_employee[emp_number],hs_hr_employee[Employee Name],"NF",0,1)</f>
        <v>x_Ritesh Narayan Singh</v>
      </c>
      <c r="J3448" t="str">
        <f>_xlfn.XLOOKUP(ohrm_timesheet_item[[#This Row],[project_id]],ohrm_project[project_id],ohrm_project[name],"NF",0,1)</f>
        <v>Z210101-TEQMANTRA-ORG</v>
      </c>
      <c r="K3448" t="str">
        <f>_xlfn.XLOOKUP(ohrm_timesheet_item[[#This Row],[activity_id]],ohrm_project_activity[activity_id],ohrm_project_activity[name],"NF",0,1)</f>
        <v>Coaching/Mentoring</v>
      </c>
      <c r="L3448" s="5">
        <f>ohrm_timesheet_item[[#This Row],[duration]]/60/60</f>
        <v>3</v>
      </c>
    </row>
    <row r="3449" spans="1:12" x14ac:dyDescent="0.3">
      <c r="A3449">
        <v>651</v>
      </c>
      <c r="C3449">
        <v>3501</v>
      </c>
      <c r="D3449" s="1">
        <v>45237</v>
      </c>
      <c r="E3449">
        <v>10800</v>
      </c>
      <c r="F3449">
        <v>2</v>
      </c>
      <c r="G3449">
        <v>100005</v>
      </c>
      <c r="H3449">
        <v>13</v>
      </c>
      <c r="I3449" t="str">
        <f>_xlfn.XLOOKUP(ohrm_timesheet_item[[#This Row],[employee_id]],hs_hr_employee[emp_number],hs_hr_employee[Employee Name],"NF",0,1)</f>
        <v>x_Ritesh Narayan Singh</v>
      </c>
      <c r="J3449" t="str">
        <f>_xlfn.XLOOKUP(ohrm_timesheet_item[[#This Row],[project_id]],ohrm_project[project_id],ohrm_project[name],"NF",0,1)</f>
        <v>Z210101-TEQMANTRA-ORG</v>
      </c>
      <c r="K3449" t="str">
        <f>_xlfn.XLOOKUP(ohrm_timesheet_item[[#This Row],[activity_id]],ohrm_project_activity[activity_id],ohrm_project_activity[name],"NF",0,1)</f>
        <v>Coaching/Mentoring</v>
      </c>
      <c r="L3449" s="5">
        <f>ohrm_timesheet_item[[#This Row],[duration]]/60/60</f>
        <v>3</v>
      </c>
    </row>
    <row r="3450" spans="1:12" x14ac:dyDescent="0.3">
      <c r="A3450">
        <v>651</v>
      </c>
      <c r="C3450">
        <v>3502</v>
      </c>
      <c r="D3450" s="1">
        <v>45238</v>
      </c>
      <c r="E3450">
        <v>10800</v>
      </c>
      <c r="F3450">
        <v>2</v>
      </c>
      <c r="G3450">
        <v>100005</v>
      </c>
      <c r="H3450">
        <v>13</v>
      </c>
      <c r="I3450" t="str">
        <f>_xlfn.XLOOKUP(ohrm_timesheet_item[[#This Row],[employee_id]],hs_hr_employee[emp_number],hs_hr_employee[Employee Name],"NF",0,1)</f>
        <v>x_Ritesh Narayan Singh</v>
      </c>
      <c r="J3450" t="str">
        <f>_xlfn.XLOOKUP(ohrm_timesheet_item[[#This Row],[project_id]],ohrm_project[project_id],ohrm_project[name],"NF",0,1)</f>
        <v>Z210101-TEQMANTRA-ORG</v>
      </c>
      <c r="K3450" t="str">
        <f>_xlfn.XLOOKUP(ohrm_timesheet_item[[#This Row],[activity_id]],ohrm_project_activity[activity_id],ohrm_project_activity[name],"NF",0,1)</f>
        <v>Coaching/Mentoring</v>
      </c>
      <c r="L3450" s="5">
        <f>ohrm_timesheet_item[[#This Row],[duration]]/60/60</f>
        <v>3</v>
      </c>
    </row>
    <row r="3451" spans="1:12" x14ac:dyDescent="0.3">
      <c r="A3451">
        <v>651</v>
      </c>
      <c r="C3451">
        <v>3503</v>
      </c>
      <c r="D3451" s="1">
        <v>45239</v>
      </c>
      <c r="E3451">
        <v>10800</v>
      </c>
      <c r="F3451">
        <v>2</v>
      </c>
      <c r="G3451">
        <v>100005</v>
      </c>
      <c r="H3451">
        <v>13</v>
      </c>
      <c r="I3451" t="str">
        <f>_xlfn.XLOOKUP(ohrm_timesheet_item[[#This Row],[employee_id]],hs_hr_employee[emp_number],hs_hr_employee[Employee Name],"NF",0,1)</f>
        <v>x_Ritesh Narayan Singh</v>
      </c>
      <c r="J3451" t="str">
        <f>_xlfn.XLOOKUP(ohrm_timesheet_item[[#This Row],[project_id]],ohrm_project[project_id],ohrm_project[name],"NF",0,1)</f>
        <v>Z210101-TEQMANTRA-ORG</v>
      </c>
      <c r="K3451" t="str">
        <f>_xlfn.XLOOKUP(ohrm_timesheet_item[[#This Row],[activity_id]],ohrm_project_activity[activity_id],ohrm_project_activity[name],"NF",0,1)</f>
        <v>Coaching/Mentoring</v>
      </c>
      <c r="L3451" s="5">
        <f>ohrm_timesheet_item[[#This Row],[duration]]/60/60</f>
        <v>3</v>
      </c>
    </row>
    <row r="3452" spans="1:12" x14ac:dyDescent="0.3">
      <c r="A3452">
        <v>651</v>
      </c>
      <c r="C3452">
        <v>3504</v>
      </c>
      <c r="D3452" s="1">
        <v>45240</v>
      </c>
      <c r="E3452">
        <v>10800</v>
      </c>
      <c r="F3452">
        <v>2</v>
      </c>
      <c r="G3452">
        <v>100005</v>
      </c>
      <c r="H3452">
        <v>13</v>
      </c>
      <c r="I3452" t="str">
        <f>_xlfn.XLOOKUP(ohrm_timesheet_item[[#This Row],[employee_id]],hs_hr_employee[emp_number],hs_hr_employee[Employee Name],"NF",0,1)</f>
        <v>x_Ritesh Narayan Singh</v>
      </c>
      <c r="J3452" t="str">
        <f>_xlfn.XLOOKUP(ohrm_timesheet_item[[#This Row],[project_id]],ohrm_project[project_id],ohrm_project[name],"NF",0,1)</f>
        <v>Z210101-TEQMANTRA-ORG</v>
      </c>
      <c r="K3452" t="str">
        <f>_xlfn.XLOOKUP(ohrm_timesheet_item[[#This Row],[activity_id]],ohrm_project_activity[activity_id],ohrm_project_activity[name],"NF",0,1)</f>
        <v>Coaching/Mentoring</v>
      </c>
      <c r="L3452" s="5">
        <f>ohrm_timesheet_item[[#This Row],[duration]]/60/60</f>
        <v>3</v>
      </c>
    </row>
    <row r="3453" spans="1:12" x14ac:dyDescent="0.3">
      <c r="A3453">
        <v>651</v>
      </c>
      <c r="C3453">
        <v>3505</v>
      </c>
      <c r="D3453" s="1">
        <v>45236</v>
      </c>
      <c r="E3453">
        <v>7200</v>
      </c>
      <c r="F3453">
        <v>2</v>
      </c>
      <c r="G3453">
        <v>100005</v>
      </c>
      <c r="H3453">
        <v>11</v>
      </c>
      <c r="I3453" t="str">
        <f>_xlfn.XLOOKUP(ohrm_timesheet_item[[#This Row],[employee_id]],hs_hr_employee[emp_number],hs_hr_employee[Employee Name],"NF",0,1)</f>
        <v>x_Ritesh Narayan Singh</v>
      </c>
      <c r="J3453" t="str">
        <f>_xlfn.XLOOKUP(ohrm_timesheet_item[[#This Row],[project_id]],ohrm_project[project_id],ohrm_project[name],"NF",0,1)</f>
        <v>Z210101-TEQMANTRA-ORG</v>
      </c>
      <c r="K3453" t="str">
        <f>_xlfn.XLOOKUP(ohrm_timesheet_item[[#This Row],[activity_id]],ohrm_project_activity[activity_id],ohrm_project_activity[name],"NF",0,1)</f>
        <v>Training</v>
      </c>
      <c r="L3453" s="5">
        <f>ohrm_timesheet_item[[#This Row],[duration]]/60/60</f>
        <v>2</v>
      </c>
    </row>
    <row r="3454" spans="1:12" x14ac:dyDescent="0.3">
      <c r="A3454">
        <v>651</v>
      </c>
      <c r="C3454">
        <v>3506</v>
      </c>
      <c r="D3454" s="1">
        <v>45237</v>
      </c>
      <c r="E3454">
        <v>7200</v>
      </c>
      <c r="F3454">
        <v>2</v>
      </c>
      <c r="G3454">
        <v>100005</v>
      </c>
      <c r="H3454">
        <v>11</v>
      </c>
      <c r="I3454" t="str">
        <f>_xlfn.XLOOKUP(ohrm_timesheet_item[[#This Row],[employee_id]],hs_hr_employee[emp_number],hs_hr_employee[Employee Name],"NF",0,1)</f>
        <v>x_Ritesh Narayan Singh</v>
      </c>
      <c r="J3454" t="str">
        <f>_xlfn.XLOOKUP(ohrm_timesheet_item[[#This Row],[project_id]],ohrm_project[project_id],ohrm_project[name],"NF",0,1)</f>
        <v>Z210101-TEQMANTRA-ORG</v>
      </c>
      <c r="K3454" t="str">
        <f>_xlfn.XLOOKUP(ohrm_timesheet_item[[#This Row],[activity_id]],ohrm_project_activity[activity_id],ohrm_project_activity[name],"NF",0,1)</f>
        <v>Training</v>
      </c>
      <c r="L3454" s="5">
        <f>ohrm_timesheet_item[[#This Row],[duration]]/60/60</f>
        <v>2</v>
      </c>
    </row>
    <row r="3455" spans="1:12" x14ac:dyDescent="0.3">
      <c r="A3455">
        <v>651</v>
      </c>
      <c r="C3455">
        <v>3507</v>
      </c>
      <c r="D3455" s="1">
        <v>45238</v>
      </c>
      <c r="E3455">
        <v>7200</v>
      </c>
      <c r="F3455">
        <v>2</v>
      </c>
      <c r="G3455">
        <v>100005</v>
      </c>
      <c r="H3455">
        <v>11</v>
      </c>
      <c r="I3455" t="str">
        <f>_xlfn.XLOOKUP(ohrm_timesheet_item[[#This Row],[employee_id]],hs_hr_employee[emp_number],hs_hr_employee[Employee Name],"NF",0,1)</f>
        <v>x_Ritesh Narayan Singh</v>
      </c>
      <c r="J3455" t="str">
        <f>_xlfn.XLOOKUP(ohrm_timesheet_item[[#This Row],[project_id]],ohrm_project[project_id],ohrm_project[name],"NF",0,1)</f>
        <v>Z210101-TEQMANTRA-ORG</v>
      </c>
      <c r="K3455" t="str">
        <f>_xlfn.XLOOKUP(ohrm_timesheet_item[[#This Row],[activity_id]],ohrm_project_activity[activity_id],ohrm_project_activity[name],"NF",0,1)</f>
        <v>Training</v>
      </c>
      <c r="L3455" s="5">
        <f>ohrm_timesheet_item[[#This Row],[duration]]/60/60</f>
        <v>2</v>
      </c>
    </row>
    <row r="3456" spans="1:12" x14ac:dyDescent="0.3">
      <c r="A3456">
        <v>651</v>
      </c>
      <c r="C3456">
        <v>3508</v>
      </c>
      <c r="D3456" s="1">
        <v>45239</v>
      </c>
      <c r="E3456">
        <v>7200</v>
      </c>
      <c r="F3456">
        <v>2</v>
      </c>
      <c r="G3456">
        <v>100005</v>
      </c>
      <c r="H3456">
        <v>11</v>
      </c>
      <c r="I3456" t="str">
        <f>_xlfn.XLOOKUP(ohrm_timesheet_item[[#This Row],[employee_id]],hs_hr_employee[emp_number],hs_hr_employee[Employee Name],"NF",0,1)</f>
        <v>x_Ritesh Narayan Singh</v>
      </c>
      <c r="J3456" t="str">
        <f>_xlfn.XLOOKUP(ohrm_timesheet_item[[#This Row],[project_id]],ohrm_project[project_id],ohrm_project[name],"NF",0,1)</f>
        <v>Z210101-TEQMANTRA-ORG</v>
      </c>
      <c r="K3456" t="str">
        <f>_xlfn.XLOOKUP(ohrm_timesheet_item[[#This Row],[activity_id]],ohrm_project_activity[activity_id],ohrm_project_activity[name],"NF",0,1)</f>
        <v>Training</v>
      </c>
      <c r="L3456" s="5">
        <f>ohrm_timesheet_item[[#This Row],[duration]]/60/60</f>
        <v>2</v>
      </c>
    </row>
    <row r="3457" spans="1:12" x14ac:dyDescent="0.3">
      <c r="A3457">
        <v>651</v>
      </c>
      <c r="C3457">
        <v>3509</v>
      </c>
      <c r="D3457" s="1">
        <v>45240</v>
      </c>
      <c r="E3457">
        <v>7200</v>
      </c>
      <c r="F3457">
        <v>2</v>
      </c>
      <c r="G3457">
        <v>100005</v>
      </c>
      <c r="H3457">
        <v>11</v>
      </c>
      <c r="I3457" t="str">
        <f>_xlfn.XLOOKUP(ohrm_timesheet_item[[#This Row],[employee_id]],hs_hr_employee[emp_number],hs_hr_employee[Employee Name],"NF",0,1)</f>
        <v>x_Ritesh Narayan Singh</v>
      </c>
      <c r="J3457" t="str">
        <f>_xlfn.XLOOKUP(ohrm_timesheet_item[[#This Row],[project_id]],ohrm_project[project_id],ohrm_project[name],"NF",0,1)</f>
        <v>Z210101-TEQMANTRA-ORG</v>
      </c>
      <c r="K3457" t="str">
        <f>_xlfn.XLOOKUP(ohrm_timesheet_item[[#This Row],[activity_id]],ohrm_project_activity[activity_id],ohrm_project_activity[name],"NF",0,1)</f>
        <v>Training</v>
      </c>
      <c r="L3457" s="5">
        <f>ohrm_timesheet_item[[#This Row],[duration]]/60/60</f>
        <v>2</v>
      </c>
    </row>
    <row r="3458" spans="1:12" x14ac:dyDescent="0.3">
      <c r="A3458">
        <v>651</v>
      </c>
      <c r="C3458">
        <v>3510</v>
      </c>
      <c r="D3458" s="1">
        <v>45236</v>
      </c>
      <c r="E3458">
        <v>3600</v>
      </c>
      <c r="F3458">
        <v>2</v>
      </c>
      <c r="G3458">
        <v>100005</v>
      </c>
      <c r="H3458">
        <v>9</v>
      </c>
      <c r="I3458" t="str">
        <f>_xlfn.XLOOKUP(ohrm_timesheet_item[[#This Row],[employee_id]],hs_hr_employee[emp_number],hs_hr_employee[Employee Name],"NF",0,1)</f>
        <v>x_Ritesh Narayan Singh</v>
      </c>
      <c r="J3458" t="str">
        <f>_xlfn.XLOOKUP(ohrm_timesheet_item[[#This Row],[project_id]],ohrm_project[project_id],ohrm_project[name],"NF",0,1)</f>
        <v>Z210101-TEQMANTRA-ORG</v>
      </c>
      <c r="K3458" t="str">
        <f>_xlfn.XLOOKUP(ohrm_timesheet_item[[#This Row],[activity_id]],ohrm_project_activity[activity_id],ohrm_project_activity[name],"NF",0,1)</f>
        <v>Continuous Improvement</v>
      </c>
      <c r="L3458" s="5">
        <f>ohrm_timesheet_item[[#This Row],[duration]]/60/60</f>
        <v>1</v>
      </c>
    </row>
    <row r="3459" spans="1:12" x14ac:dyDescent="0.3">
      <c r="A3459">
        <v>651</v>
      </c>
      <c r="C3459">
        <v>3511</v>
      </c>
      <c r="D3459" s="1">
        <v>45237</v>
      </c>
      <c r="E3459">
        <v>3600</v>
      </c>
      <c r="F3459">
        <v>2</v>
      </c>
      <c r="G3459">
        <v>100005</v>
      </c>
      <c r="H3459">
        <v>9</v>
      </c>
      <c r="I3459" t="str">
        <f>_xlfn.XLOOKUP(ohrm_timesheet_item[[#This Row],[employee_id]],hs_hr_employee[emp_number],hs_hr_employee[Employee Name],"NF",0,1)</f>
        <v>x_Ritesh Narayan Singh</v>
      </c>
      <c r="J3459" t="str">
        <f>_xlfn.XLOOKUP(ohrm_timesheet_item[[#This Row],[project_id]],ohrm_project[project_id],ohrm_project[name],"NF",0,1)</f>
        <v>Z210101-TEQMANTRA-ORG</v>
      </c>
      <c r="K3459" t="str">
        <f>_xlfn.XLOOKUP(ohrm_timesheet_item[[#This Row],[activity_id]],ohrm_project_activity[activity_id],ohrm_project_activity[name],"NF",0,1)</f>
        <v>Continuous Improvement</v>
      </c>
      <c r="L3459" s="5">
        <f>ohrm_timesheet_item[[#This Row],[duration]]/60/60</f>
        <v>1</v>
      </c>
    </row>
    <row r="3460" spans="1:12" x14ac:dyDescent="0.3">
      <c r="A3460">
        <v>651</v>
      </c>
      <c r="C3460">
        <v>3512</v>
      </c>
      <c r="D3460" s="1">
        <v>45238</v>
      </c>
      <c r="E3460">
        <v>3600</v>
      </c>
      <c r="F3460">
        <v>2</v>
      </c>
      <c r="G3460">
        <v>100005</v>
      </c>
      <c r="H3460">
        <v>9</v>
      </c>
      <c r="I3460" t="str">
        <f>_xlfn.XLOOKUP(ohrm_timesheet_item[[#This Row],[employee_id]],hs_hr_employee[emp_number],hs_hr_employee[Employee Name],"NF",0,1)</f>
        <v>x_Ritesh Narayan Singh</v>
      </c>
      <c r="J3460" t="str">
        <f>_xlfn.XLOOKUP(ohrm_timesheet_item[[#This Row],[project_id]],ohrm_project[project_id],ohrm_project[name],"NF",0,1)</f>
        <v>Z210101-TEQMANTRA-ORG</v>
      </c>
      <c r="K3460" t="str">
        <f>_xlfn.XLOOKUP(ohrm_timesheet_item[[#This Row],[activity_id]],ohrm_project_activity[activity_id],ohrm_project_activity[name],"NF",0,1)</f>
        <v>Continuous Improvement</v>
      </c>
      <c r="L3460" s="5">
        <f>ohrm_timesheet_item[[#This Row],[duration]]/60/60</f>
        <v>1</v>
      </c>
    </row>
    <row r="3461" spans="1:12" x14ac:dyDescent="0.3">
      <c r="A3461">
        <v>651</v>
      </c>
      <c r="C3461">
        <v>3513</v>
      </c>
      <c r="D3461" s="1">
        <v>45239</v>
      </c>
      <c r="E3461">
        <v>3600</v>
      </c>
      <c r="F3461">
        <v>2</v>
      </c>
      <c r="G3461">
        <v>100005</v>
      </c>
      <c r="H3461">
        <v>9</v>
      </c>
      <c r="I3461" t="str">
        <f>_xlfn.XLOOKUP(ohrm_timesheet_item[[#This Row],[employee_id]],hs_hr_employee[emp_number],hs_hr_employee[Employee Name],"NF",0,1)</f>
        <v>x_Ritesh Narayan Singh</v>
      </c>
      <c r="J3461" t="str">
        <f>_xlfn.XLOOKUP(ohrm_timesheet_item[[#This Row],[project_id]],ohrm_project[project_id],ohrm_project[name],"NF",0,1)</f>
        <v>Z210101-TEQMANTRA-ORG</v>
      </c>
      <c r="K3461" t="str">
        <f>_xlfn.XLOOKUP(ohrm_timesheet_item[[#This Row],[activity_id]],ohrm_project_activity[activity_id],ohrm_project_activity[name],"NF",0,1)</f>
        <v>Continuous Improvement</v>
      </c>
      <c r="L3461" s="5">
        <f>ohrm_timesheet_item[[#This Row],[duration]]/60/60</f>
        <v>1</v>
      </c>
    </row>
    <row r="3462" spans="1:12" x14ac:dyDescent="0.3">
      <c r="A3462">
        <v>651</v>
      </c>
      <c r="C3462">
        <v>3514</v>
      </c>
      <c r="D3462" s="1">
        <v>45240</v>
      </c>
      <c r="E3462">
        <v>3600</v>
      </c>
      <c r="F3462">
        <v>2</v>
      </c>
      <c r="G3462">
        <v>100005</v>
      </c>
      <c r="H3462">
        <v>9</v>
      </c>
      <c r="I3462" t="str">
        <f>_xlfn.XLOOKUP(ohrm_timesheet_item[[#This Row],[employee_id]],hs_hr_employee[emp_number],hs_hr_employee[Employee Name],"NF",0,1)</f>
        <v>x_Ritesh Narayan Singh</v>
      </c>
      <c r="J3462" t="str">
        <f>_xlfn.XLOOKUP(ohrm_timesheet_item[[#This Row],[project_id]],ohrm_project[project_id],ohrm_project[name],"NF",0,1)</f>
        <v>Z210101-TEQMANTRA-ORG</v>
      </c>
      <c r="K3462" t="str">
        <f>_xlfn.XLOOKUP(ohrm_timesheet_item[[#This Row],[activity_id]],ohrm_project_activity[activity_id],ohrm_project_activity[name],"NF",0,1)</f>
        <v>Continuous Improvement</v>
      </c>
      <c r="L3462" s="5">
        <f>ohrm_timesheet_item[[#This Row],[duration]]/60/60</f>
        <v>1</v>
      </c>
    </row>
    <row r="3463" spans="1:12" x14ac:dyDescent="0.3">
      <c r="A3463">
        <v>652</v>
      </c>
      <c r="B3463" t="s">
        <v>1066</v>
      </c>
      <c r="C3463">
        <v>3515</v>
      </c>
      <c r="D3463" s="1">
        <v>45243</v>
      </c>
      <c r="E3463">
        <v>0</v>
      </c>
      <c r="F3463">
        <v>2</v>
      </c>
      <c r="G3463">
        <v>100005</v>
      </c>
      <c r="H3463">
        <v>7</v>
      </c>
      <c r="I3463" t="str">
        <f>_xlfn.XLOOKUP(ohrm_timesheet_item[[#This Row],[employee_id]],hs_hr_employee[emp_number],hs_hr_employee[Employee Name],"NF",0,1)</f>
        <v>x_Ritesh Narayan Singh</v>
      </c>
      <c r="J3463" t="str">
        <f>_xlfn.XLOOKUP(ohrm_timesheet_item[[#This Row],[project_id]],ohrm_project[project_id],ohrm_project[name],"NF",0,1)</f>
        <v>Z210101-TEQMANTRA-ORG</v>
      </c>
      <c r="K3463" t="str">
        <f>_xlfn.XLOOKUP(ohrm_timesheet_item[[#This Row],[activity_id]],ohrm_project_activity[activity_id],ohrm_project_activity[name],"NF",0,1)</f>
        <v>Internal Meeting</v>
      </c>
      <c r="L3463" s="5">
        <f>ohrm_timesheet_item[[#This Row],[duration]]/60/60</f>
        <v>0</v>
      </c>
    </row>
    <row r="3464" spans="1:12" x14ac:dyDescent="0.3">
      <c r="A3464">
        <v>652</v>
      </c>
      <c r="B3464" t="s">
        <v>1066</v>
      </c>
      <c r="C3464">
        <v>3516</v>
      </c>
      <c r="D3464" s="1">
        <v>45244</v>
      </c>
      <c r="E3464">
        <v>0</v>
      </c>
      <c r="F3464">
        <v>2</v>
      </c>
      <c r="G3464">
        <v>100005</v>
      </c>
      <c r="H3464">
        <v>7</v>
      </c>
      <c r="I3464" t="str">
        <f>_xlfn.XLOOKUP(ohrm_timesheet_item[[#This Row],[employee_id]],hs_hr_employee[emp_number],hs_hr_employee[Employee Name],"NF",0,1)</f>
        <v>x_Ritesh Narayan Singh</v>
      </c>
      <c r="J3464" t="str">
        <f>_xlfn.XLOOKUP(ohrm_timesheet_item[[#This Row],[project_id]],ohrm_project[project_id],ohrm_project[name],"NF",0,1)</f>
        <v>Z210101-TEQMANTRA-ORG</v>
      </c>
      <c r="K3464" t="str">
        <f>_xlfn.XLOOKUP(ohrm_timesheet_item[[#This Row],[activity_id]],ohrm_project_activity[activity_id],ohrm_project_activity[name],"NF",0,1)</f>
        <v>Internal Meeting</v>
      </c>
      <c r="L3464" s="5">
        <f>ohrm_timesheet_item[[#This Row],[duration]]/60/60</f>
        <v>0</v>
      </c>
    </row>
    <row r="3465" spans="1:12" x14ac:dyDescent="0.3">
      <c r="A3465">
        <v>652</v>
      </c>
      <c r="C3465">
        <v>3517</v>
      </c>
      <c r="D3465" s="1">
        <v>45245</v>
      </c>
      <c r="E3465">
        <v>7200</v>
      </c>
      <c r="F3465">
        <v>2</v>
      </c>
      <c r="G3465">
        <v>100005</v>
      </c>
      <c r="H3465">
        <v>7</v>
      </c>
      <c r="I3465" t="str">
        <f>_xlfn.XLOOKUP(ohrm_timesheet_item[[#This Row],[employee_id]],hs_hr_employee[emp_number],hs_hr_employee[Employee Name],"NF",0,1)</f>
        <v>x_Ritesh Narayan Singh</v>
      </c>
      <c r="J3465" t="str">
        <f>_xlfn.XLOOKUP(ohrm_timesheet_item[[#This Row],[project_id]],ohrm_project[project_id],ohrm_project[name],"NF",0,1)</f>
        <v>Z210101-TEQMANTRA-ORG</v>
      </c>
      <c r="K3465" t="str">
        <f>_xlfn.XLOOKUP(ohrm_timesheet_item[[#This Row],[activity_id]],ohrm_project_activity[activity_id],ohrm_project_activity[name],"NF",0,1)</f>
        <v>Internal Meeting</v>
      </c>
      <c r="L3465" s="5">
        <f>ohrm_timesheet_item[[#This Row],[duration]]/60/60</f>
        <v>2</v>
      </c>
    </row>
    <row r="3466" spans="1:12" x14ac:dyDescent="0.3">
      <c r="A3466">
        <v>652</v>
      </c>
      <c r="C3466">
        <v>3518</v>
      </c>
      <c r="D3466" s="1">
        <v>45246</v>
      </c>
      <c r="E3466">
        <v>7200</v>
      </c>
      <c r="F3466">
        <v>2</v>
      </c>
      <c r="G3466">
        <v>100005</v>
      </c>
      <c r="H3466">
        <v>7</v>
      </c>
      <c r="I3466" t="str">
        <f>_xlfn.XLOOKUP(ohrm_timesheet_item[[#This Row],[employee_id]],hs_hr_employee[emp_number],hs_hr_employee[Employee Name],"NF",0,1)</f>
        <v>x_Ritesh Narayan Singh</v>
      </c>
      <c r="J3466" t="str">
        <f>_xlfn.XLOOKUP(ohrm_timesheet_item[[#This Row],[project_id]],ohrm_project[project_id],ohrm_project[name],"NF",0,1)</f>
        <v>Z210101-TEQMANTRA-ORG</v>
      </c>
      <c r="K3466" t="str">
        <f>_xlfn.XLOOKUP(ohrm_timesheet_item[[#This Row],[activity_id]],ohrm_project_activity[activity_id],ohrm_project_activity[name],"NF",0,1)</f>
        <v>Internal Meeting</v>
      </c>
      <c r="L3466" s="5">
        <f>ohrm_timesheet_item[[#This Row],[duration]]/60/60</f>
        <v>2</v>
      </c>
    </row>
    <row r="3467" spans="1:12" x14ac:dyDescent="0.3">
      <c r="A3467">
        <v>652</v>
      </c>
      <c r="C3467">
        <v>3519</v>
      </c>
      <c r="D3467" s="1">
        <v>45247</v>
      </c>
      <c r="E3467">
        <v>7200</v>
      </c>
      <c r="F3467">
        <v>2</v>
      </c>
      <c r="G3467">
        <v>100005</v>
      </c>
      <c r="H3467">
        <v>7</v>
      </c>
      <c r="I3467" t="str">
        <f>_xlfn.XLOOKUP(ohrm_timesheet_item[[#This Row],[employee_id]],hs_hr_employee[emp_number],hs_hr_employee[Employee Name],"NF",0,1)</f>
        <v>x_Ritesh Narayan Singh</v>
      </c>
      <c r="J3467" t="str">
        <f>_xlfn.XLOOKUP(ohrm_timesheet_item[[#This Row],[project_id]],ohrm_project[project_id],ohrm_project[name],"NF",0,1)</f>
        <v>Z210101-TEQMANTRA-ORG</v>
      </c>
      <c r="K3467" t="str">
        <f>_xlfn.XLOOKUP(ohrm_timesheet_item[[#This Row],[activity_id]],ohrm_project_activity[activity_id],ohrm_project_activity[name],"NF",0,1)</f>
        <v>Internal Meeting</v>
      </c>
      <c r="L3467" s="5">
        <f>ohrm_timesheet_item[[#This Row],[duration]]/60/60</f>
        <v>2</v>
      </c>
    </row>
    <row r="3468" spans="1:12" x14ac:dyDescent="0.3">
      <c r="A3468">
        <v>652</v>
      </c>
      <c r="C3468">
        <v>3520</v>
      </c>
      <c r="D3468" s="1">
        <v>45243</v>
      </c>
      <c r="E3468">
        <v>0</v>
      </c>
      <c r="F3468">
        <v>2</v>
      </c>
      <c r="G3468">
        <v>100005</v>
      </c>
      <c r="H3468">
        <v>8</v>
      </c>
      <c r="I3468" t="str">
        <f>_xlfn.XLOOKUP(ohrm_timesheet_item[[#This Row],[employee_id]],hs_hr_employee[emp_number],hs_hr_employee[Employee Name],"NF",0,1)</f>
        <v>x_Ritesh Narayan Singh</v>
      </c>
      <c r="J3468" t="str">
        <f>_xlfn.XLOOKUP(ohrm_timesheet_item[[#This Row],[project_id]],ohrm_project[project_id],ohrm_project[name],"NF",0,1)</f>
        <v>Z210101-TEQMANTRA-ORG</v>
      </c>
      <c r="K3468" t="str">
        <f>_xlfn.XLOOKUP(ohrm_timesheet_item[[#This Row],[activity_id]],ohrm_project_activity[activity_id],ohrm_project_activity[name],"NF",0,1)</f>
        <v>Customer Engagement</v>
      </c>
      <c r="L3468" s="5">
        <f>ohrm_timesheet_item[[#This Row],[duration]]/60/60</f>
        <v>0</v>
      </c>
    </row>
    <row r="3469" spans="1:12" x14ac:dyDescent="0.3">
      <c r="A3469">
        <v>652</v>
      </c>
      <c r="C3469">
        <v>3521</v>
      </c>
      <c r="D3469" s="1">
        <v>45244</v>
      </c>
      <c r="E3469">
        <v>0</v>
      </c>
      <c r="F3469">
        <v>2</v>
      </c>
      <c r="G3469">
        <v>100005</v>
      </c>
      <c r="H3469">
        <v>8</v>
      </c>
      <c r="I3469" t="str">
        <f>_xlfn.XLOOKUP(ohrm_timesheet_item[[#This Row],[employee_id]],hs_hr_employee[emp_number],hs_hr_employee[Employee Name],"NF",0,1)</f>
        <v>x_Ritesh Narayan Singh</v>
      </c>
      <c r="J3469" t="str">
        <f>_xlfn.XLOOKUP(ohrm_timesheet_item[[#This Row],[project_id]],ohrm_project[project_id],ohrm_project[name],"NF",0,1)</f>
        <v>Z210101-TEQMANTRA-ORG</v>
      </c>
      <c r="K3469" t="str">
        <f>_xlfn.XLOOKUP(ohrm_timesheet_item[[#This Row],[activity_id]],ohrm_project_activity[activity_id],ohrm_project_activity[name],"NF",0,1)</f>
        <v>Customer Engagement</v>
      </c>
      <c r="L3469" s="5">
        <f>ohrm_timesheet_item[[#This Row],[duration]]/60/60</f>
        <v>0</v>
      </c>
    </row>
    <row r="3470" spans="1:12" x14ac:dyDescent="0.3">
      <c r="A3470">
        <v>652</v>
      </c>
      <c r="C3470">
        <v>3522</v>
      </c>
      <c r="D3470" s="1">
        <v>45245</v>
      </c>
      <c r="E3470">
        <v>3600</v>
      </c>
      <c r="F3470">
        <v>2</v>
      </c>
      <c r="G3470">
        <v>100005</v>
      </c>
      <c r="H3470">
        <v>8</v>
      </c>
      <c r="I3470" t="str">
        <f>_xlfn.XLOOKUP(ohrm_timesheet_item[[#This Row],[employee_id]],hs_hr_employee[emp_number],hs_hr_employee[Employee Name],"NF",0,1)</f>
        <v>x_Ritesh Narayan Singh</v>
      </c>
      <c r="J3470" t="str">
        <f>_xlfn.XLOOKUP(ohrm_timesheet_item[[#This Row],[project_id]],ohrm_project[project_id],ohrm_project[name],"NF",0,1)</f>
        <v>Z210101-TEQMANTRA-ORG</v>
      </c>
      <c r="K3470" t="str">
        <f>_xlfn.XLOOKUP(ohrm_timesheet_item[[#This Row],[activity_id]],ohrm_project_activity[activity_id],ohrm_project_activity[name],"NF",0,1)</f>
        <v>Customer Engagement</v>
      </c>
      <c r="L3470" s="5">
        <f>ohrm_timesheet_item[[#This Row],[duration]]/60/60</f>
        <v>1</v>
      </c>
    </row>
    <row r="3471" spans="1:12" x14ac:dyDescent="0.3">
      <c r="A3471">
        <v>652</v>
      </c>
      <c r="C3471">
        <v>3523</v>
      </c>
      <c r="D3471" s="1">
        <v>45246</v>
      </c>
      <c r="E3471">
        <v>3600</v>
      </c>
      <c r="F3471">
        <v>2</v>
      </c>
      <c r="G3471">
        <v>100005</v>
      </c>
      <c r="H3471">
        <v>8</v>
      </c>
      <c r="I3471" t="str">
        <f>_xlfn.XLOOKUP(ohrm_timesheet_item[[#This Row],[employee_id]],hs_hr_employee[emp_number],hs_hr_employee[Employee Name],"NF",0,1)</f>
        <v>x_Ritesh Narayan Singh</v>
      </c>
      <c r="J3471" t="str">
        <f>_xlfn.XLOOKUP(ohrm_timesheet_item[[#This Row],[project_id]],ohrm_project[project_id],ohrm_project[name],"NF",0,1)</f>
        <v>Z210101-TEQMANTRA-ORG</v>
      </c>
      <c r="K3471" t="str">
        <f>_xlfn.XLOOKUP(ohrm_timesheet_item[[#This Row],[activity_id]],ohrm_project_activity[activity_id],ohrm_project_activity[name],"NF",0,1)</f>
        <v>Customer Engagement</v>
      </c>
      <c r="L3471" s="5">
        <f>ohrm_timesheet_item[[#This Row],[duration]]/60/60</f>
        <v>1</v>
      </c>
    </row>
    <row r="3472" spans="1:12" x14ac:dyDescent="0.3">
      <c r="A3472">
        <v>652</v>
      </c>
      <c r="C3472">
        <v>3524</v>
      </c>
      <c r="D3472" s="1">
        <v>45247</v>
      </c>
      <c r="E3472">
        <v>3600</v>
      </c>
      <c r="F3472">
        <v>2</v>
      </c>
      <c r="G3472">
        <v>100005</v>
      </c>
      <c r="H3472">
        <v>8</v>
      </c>
      <c r="I3472" t="str">
        <f>_xlfn.XLOOKUP(ohrm_timesheet_item[[#This Row],[employee_id]],hs_hr_employee[emp_number],hs_hr_employee[Employee Name],"NF",0,1)</f>
        <v>x_Ritesh Narayan Singh</v>
      </c>
      <c r="J3472" t="str">
        <f>_xlfn.XLOOKUP(ohrm_timesheet_item[[#This Row],[project_id]],ohrm_project[project_id],ohrm_project[name],"NF",0,1)</f>
        <v>Z210101-TEQMANTRA-ORG</v>
      </c>
      <c r="K3472" t="str">
        <f>_xlfn.XLOOKUP(ohrm_timesheet_item[[#This Row],[activity_id]],ohrm_project_activity[activity_id],ohrm_project_activity[name],"NF",0,1)</f>
        <v>Customer Engagement</v>
      </c>
      <c r="L3472" s="5">
        <f>ohrm_timesheet_item[[#This Row],[duration]]/60/60</f>
        <v>1</v>
      </c>
    </row>
    <row r="3473" spans="1:12" x14ac:dyDescent="0.3">
      <c r="A3473">
        <v>652</v>
      </c>
      <c r="C3473">
        <v>3525</v>
      </c>
      <c r="D3473" s="1">
        <v>45243</v>
      </c>
      <c r="E3473">
        <v>0</v>
      </c>
      <c r="F3473">
        <v>2</v>
      </c>
      <c r="G3473">
        <v>100005</v>
      </c>
      <c r="H3473">
        <v>58</v>
      </c>
      <c r="I3473" t="str">
        <f>_xlfn.XLOOKUP(ohrm_timesheet_item[[#This Row],[employee_id]],hs_hr_employee[emp_number],hs_hr_employee[Employee Name],"NF",0,1)</f>
        <v>x_Ritesh Narayan Singh</v>
      </c>
      <c r="J3473" t="str">
        <f>_xlfn.XLOOKUP(ohrm_timesheet_item[[#This Row],[project_id]],ohrm_project[project_id],ohrm_project[name],"NF",0,1)</f>
        <v>Z210101-TEQMANTRA-ORG</v>
      </c>
      <c r="K3473" t="str">
        <f>_xlfn.XLOOKUP(ohrm_timesheet_item[[#This Row],[activity_id]],ohrm_project_activity[activity_id],ohrm_project_activity[name],"NF",0,1)</f>
        <v>Staff Augmentation</v>
      </c>
      <c r="L3473" s="5">
        <f>ohrm_timesheet_item[[#This Row],[duration]]/60/60</f>
        <v>0</v>
      </c>
    </row>
    <row r="3474" spans="1:12" x14ac:dyDescent="0.3">
      <c r="A3474">
        <v>652</v>
      </c>
      <c r="C3474">
        <v>3526</v>
      </c>
      <c r="D3474" s="1">
        <v>45244</v>
      </c>
      <c r="E3474">
        <v>0</v>
      </c>
      <c r="F3474">
        <v>2</v>
      </c>
      <c r="G3474">
        <v>100005</v>
      </c>
      <c r="H3474">
        <v>58</v>
      </c>
      <c r="I3474" t="str">
        <f>_xlfn.XLOOKUP(ohrm_timesheet_item[[#This Row],[employee_id]],hs_hr_employee[emp_number],hs_hr_employee[Employee Name],"NF",0,1)</f>
        <v>x_Ritesh Narayan Singh</v>
      </c>
      <c r="J3474" t="str">
        <f>_xlfn.XLOOKUP(ohrm_timesheet_item[[#This Row],[project_id]],ohrm_project[project_id],ohrm_project[name],"NF",0,1)</f>
        <v>Z210101-TEQMANTRA-ORG</v>
      </c>
      <c r="K3474" t="str">
        <f>_xlfn.XLOOKUP(ohrm_timesheet_item[[#This Row],[activity_id]],ohrm_project_activity[activity_id],ohrm_project_activity[name],"NF",0,1)</f>
        <v>Staff Augmentation</v>
      </c>
      <c r="L3474" s="5">
        <f>ohrm_timesheet_item[[#This Row],[duration]]/60/60</f>
        <v>0</v>
      </c>
    </row>
    <row r="3475" spans="1:12" x14ac:dyDescent="0.3">
      <c r="A3475">
        <v>652</v>
      </c>
      <c r="C3475">
        <v>3527</v>
      </c>
      <c r="D3475" s="1">
        <v>45245</v>
      </c>
      <c r="E3475">
        <v>7200</v>
      </c>
      <c r="F3475">
        <v>2</v>
      </c>
      <c r="G3475">
        <v>100005</v>
      </c>
      <c r="H3475">
        <v>58</v>
      </c>
      <c r="I3475" t="str">
        <f>_xlfn.XLOOKUP(ohrm_timesheet_item[[#This Row],[employee_id]],hs_hr_employee[emp_number],hs_hr_employee[Employee Name],"NF",0,1)</f>
        <v>x_Ritesh Narayan Singh</v>
      </c>
      <c r="J3475" t="str">
        <f>_xlfn.XLOOKUP(ohrm_timesheet_item[[#This Row],[project_id]],ohrm_project[project_id],ohrm_project[name],"NF",0,1)</f>
        <v>Z210101-TEQMANTRA-ORG</v>
      </c>
      <c r="K3475" t="str">
        <f>_xlfn.XLOOKUP(ohrm_timesheet_item[[#This Row],[activity_id]],ohrm_project_activity[activity_id],ohrm_project_activity[name],"NF",0,1)</f>
        <v>Staff Augmentation</v>
      </c>
      <c r="L3475" s="5">
        <f>ohrm_timesheet_item[[#This Row],[duration]]/60/60</f>
        <v>2</v>
      </c>
    </row>
    <row r="3476" spans="1:12" x14ac:dyDescent="0.3">
      <c r="A3476">
        <v>652</v>
      </c>
      <c r="C3476">
        <v>3528</v>
      </c>
      <c r="D3476" s="1">
        <v>45246</v>
      </c>
      <c r="E3476">
        <v>7200</v>
      </c>
      <c r="F3476">
        <v>2</v>
      </c>
      <c r="G3476">
        <v>100005</v>
      </c>
      <c r="H3476">
        <v>58</v>
      </c>
      <c r="I3476" t="str">
        <f>_xlfn.XLOOKUP(ohrm_timesheet_item[[#This Row],[employee_id]],hs_hr_employee[emp_number],hs_hr_employee[Employee Name],"NF",0,1)</f>
        <v>x_Ritesh Narayan Singh</v>
      </c>
      <c r="J3476" t="str">
        <f>_xlfn.XLOOKUP(ohrm_timesheet_item[[#This Row],[project_id]],ohrm_project[project_id],ohrm_project[name],"NF",0,1)</f>
        <v>Z210101-TEQMANTRA-ORG</v>
      </c>
      <c r="K3476" t="str">
        <f>_xlfn.XLOOKUP(ohrm_timesheet_item[[#This Row],[activity_id]],ohrm_project_activity[activity_id],ohrm_project_activity[name],"NF",0,1)</f>
        <v>Staff Augmentation</v>
      </c>
      <c r="L3476" s="5">
        <f>ohrm_timesheet_item[[#This Row],[duration]]/60/60</f>
        <v>2</v>
      </c>
    </row>
    <row r="3477" spans="1:12" x14ac:dyDescent="0.3">
      <c r="A3477">
        <v>652</v>
      </c>
      <c r="C3477">
        <v>3529</v>
      </c>
      <c r="D3477" s="1">
        <v>45247</v>
      </c>
      <c r="E3477">
        <v>7200</v>
      </c>
      <c r="F3477">
        <v>2</v>
      </c>
      <c r="G3477">
        <v>100005</v>
      </c>
      <c r="H3477">
        <v>58</v>
      </c>
      <c r="I3477" t="str">
        <f>_xlfn.XLOOKUP(ohrm_timesheet_item[[#This Row],[employee_id]],hs_hr_employee[emp_number],hs_hr_employee[Employee Name],"NF",0,1)</f>
        <v>x_Ritesh Narayan Singh</v>
      </c>
      <c r="J3477" t="str">
        <f>_xlfn.XLOOKUP(ohrm_timesheet_item[[#This Row],[project_id]],ohrm_project[project_id],ohrm_project[name],"NF",0,1)</f>
        <v>Z210101-TEQMANTRA-ORG</v>
      </c>
      <c r="K3477" t="str">
        <f>_xlfn.XLOOKUP(ohrm_timesheet_item[[#This Row],[activity_id]],ohrm_project_activity[activity_id],ohrm_project_activity[name],"NF",0,1)</f>
        <v>Staff Augmentation</v>
      </c>
      <c r="L3477" s="5">
        <f>ohrm_timesheet_item[[#This Row],[duration]]/60/60</f>
        <v>2</v>
      </c>
    </row>
    <row r="3478" spans="1:12" x14ac:dyDescent="0.3">
      <c r="A3478">
        <v>652</v>
      </c>
      <c r="C3478">
        <v>3530</v>
      </c>
      <c r="D3478" s="1">
        <v>45243</v>
      </c>
      <c r="E3478">
        <v>0</v>
      </c>
      <c r="F3478">
        <v>2</v>
      </c>
      <c r="G3478">
        <v>100005</v>
      </c>
      <c r="H3478">
        <v>13</v>
      </c>
      <c r="I3478" t="str">
        <f>_xlfn.XLOOKUP(ohrm_timesheet_item[[#This Row],[employee_id]],hs_hr_employee[emp_number],hs_hr_employee[Employee Name],"NF",0,1)</f>
        <v>x_Ritesh Narayan Singh</v>
      </c>
      <c r="J3478" t="str">
        <f>_xlfn.XLOOKUP(ohrm_timesheet_item[[#This Row],[project_id]],ohrm_project[project_id],ohrm_project[name],"NF",0,1)</f>
        <v>Z210101-TEQMANTRA-ORG</v>
      </c>
      <c r="K3478" t="str">
        <f>_xlfn.XLOOKUP(ohrm_timesheet_item[[#This Row],[activity_id]],ohrm_project_activity[activity_id],ohrm_project_activity[name],"NF",0,1)</f>
        <v>Coaching/Mentoring</v>
      </c>
      <c r="L3478" s="5">
        <f>ohrm_timesheet_item[[#This Row],[duration]]/60/60</f>
        <v>0</v>
      </c>
    </row>
    <row r="3479" spans="1:12" x14ac:dyDescent="0.3">
      <c r="A3479">
        <v>652</v>
      </c>
      <c r="C3479">
        <v>3531</v>
      </c>
      <c r="D3479" s="1">
        <v>45244</v>
      </c>
      <c r="E3479">
        <v>0</v>
      </c>
      <c r="F3479">
        <v>2</v>
      </c>
      <c r="G3479">
        <v>100005</v>
      </c>
      <c r="H3479">
        <v>13</v>
      </c>
      <c r="I3479" t="str">
        <f>_xlfn.XLOOKUP(ohrm_timesheet_item[[#This Row],[employee_id]],hs_hr_employee[emp_number],hs_hr_employee[Employee Name],"NF",0,1)</f>
        <v>x_Ritesh Narayan Singh</v>
      </c>
      <c r="J3479" t="str">
        <f>_xlfn.XLOOKUP(ohrm_timesheet_item[[#This Row],[project_id]],ohrm_project[project_id],ohrm_project[name],"NF",0,1)</f>
        <v>Z210101-TEQMANTRA-ORG</v>
      </c>
      <c r="K3479" t="str">
        <f>_xlfn.XLOOKUP(ohrm_timesheet_item[[#This Row],[activity_id]],ohrm_project_activity[activity_id],ohrm_project_activity[name],"NF",0,1)</f>
        <v>Coaching/Mentoring</v>
      </c>
      <c r="L3479" s="5">
        <f>ohrm_timesheet_item[[#This Row],[duration]]/60/60</f>
        <v>0</v>
      </c>
    </row>
    <row r="3480" spans="1:12" x14ac:dyDescent="0.3">
      <c r="A3480">
        <v>652</v>
      </c>
      <c r="C3480">
        <v>3532</v>
      </c>
      <c r="D3480" s="1">
        <v>45245</v>
      </c>
      <c r="E3480">
        <v>7200</v>
      </c>
      <c r="F3480">
        <v>2</v>
      </c>
      <c r="G3480">
        <v>100005</v>
      </c>
      <c r="H3480">
        <v>13</v>
      </c>
      <c r="I3480" t="str">
        <f>_xlfn.XLOOKUP(ohrm_timesheet_item[[#This Row],[employee_id]],hs_hr_employee[emp_number],hs_hr_employee[Employee Name],"NF",0,1)</f>
        <v>x_Ritesh Narayan Singh</v>
      </c>
      <c r="J3480" t="str">
        <f>_xlfn.XLOOKUP(ohrm_timesheet_item[[#This Row],[project_id]],ohrm_project[project_id],ohrm_project[name],"NF",0,1)</f>
        <v>Z210101-TEQMANTRA-ORG</v>
      </c>
      <c r="K3480" t="str">
        <f>_xlfn.XLOOKUP(ohrm_timesheet_item[[#This Row],[activity_id]],ohrm_project_activity[activity_id],ohrm_project_activity[name],"NF",0,1)</f>
        <v>Coaching/Mentoring</v>
      </c>
      <c r="L3480" s="5">
        <f>ohrm_timesheet_item[[#This Row],[duration]]/60/60</f>
        <v>2</v>
      </c>
    </row>
    <row r="3481" spans="1:12" x14ac:dyDescent="0.3">
      <c r="A3481">
        <v>652</v>
      </c>
      <c r="C3481">
        <v>3533</v>
      </c>
      <c r="D3481" s="1">
        <v>45246</v>
      </c>
      <c r="E3481">
        <v>7200</v>
      </c>
      <c r="F3481">
        <v>2</v>
      </c>
      <c r="G3481">
        <v>100005</v>
      </c>
      <c r="H3481">
        <v>13</v>
      </c>
      <c r="I3481" t="str">
        <f>_xlfn.XLOOKUP(ohrm_timesheet_item[[#This Row],[employee_id]],hs_hr_employee[emp_number],hs_hr_employee[Employee Name],"NF",0,1)</f>
        <v>x_Ritesh Narayan Singh</v>
      </c>
      <c r="J3481" t="str">
        <f>_xlfn.XLOOKUP(ohrm_timesheet_item[[#This Row],[project_id]],ohrm_project[project_id],ohrm_project[name],"NF",0,1)</f>
        <v>Z210101-TEQMANTRA-ORG</v>
      </c>
      <c r="K3481" t="str">
        <f>_xlfn.XLOOKUP(ohrm_timesheet_item[[#This Row],[activity_id]],ohrm_project_activity[activity_id],ohrm_project_activity[name],"NF",0,1)</f>
        <v>Coaching/Mentoring</v>
      </c>
      <c r="L3481" s="5">
        <f>ohrm_timesheet_item[[#This Row],[duration]]/60/60</f>
        <v>2</v>
      </c>
    </row>
    <row r="3482" spans="1:12" x14ac:dyDescent="0.3">
      <c r="A3482">
        <v>652</v>
      </c>
      <c r="C3482">
        <v>3534</v>
      </c>
      <c r="D3482" s="1">
        <v>45247</v>
      </c>
      <c r="E3482">
        <v>7200</v>
      </c>
      <c r="F3482">
        <v>2</v>
      </c>
      <c r="G3482">
        <v>100005</v>
      </c>
      <c r="H3482">
        <v>13</v>
      </c>
      <c r="I3482" t="str">
        <f>_xlfn.XLOOKUP(ohrm_timesheet_item[[#This Row],[employee_id]],hs_hr_employee[emp_number],hs_hr_employee[Employee Name],"NF",0,1)</f>
        <v>x_Ritesh Narayan Singh</v>
      </c>
      <c r="J3482" t="str">
        <f>_xlfn.XLOOKUP(ohrm_timesheet_item[[#This Row],[project_id]],ohrm_project[project_id],ohrm_project[name],"NF",0,1)</f>
        <v>Z210101-TEQMANTRA-ORG</v>
      </c>
      <c r="K3482" t="str">
        <f>_xlfn.XLOOKUP(ohrm_timesheet_item[[#This Row],[activity_id]],ohrm_project_activity[activity_id],ohrm_project_activity[name],"NF",0,1)</f>
        <v>Coaching/Mentoring</v>
      </c>
      <c r="L3482" s="5">
        <f>ohrm_timesheet_item[[#This Row],[duration]]/60/60</f>
        <v>2</v>
      </c>
    </row>
    <row r="3483" spans="1:12" x14ac:dyDescent="0.3">
      <c r="A3483">
        <v>652</v>
      </c>
      <c r="C3483">
        <v>3535</v>
      </c>
      <c r="D3483" s="1">
        <v>45243</v>
      </c>
      <c r="E3483">
        <v>0</v>
      </c>
      <c r="F3483">
        <v>2</v>
      </c>
      <c r="G3483">
        <v>100005</v>
      </c>
      <c r="H3483">
        <v>11</v>
      </c>
      <c r="I3483" t="str">
        <f>_xlfn.XLOOKUP(ohrm_timesheet_item[[#This Row],[employee_id]],hs_hr_employee[emp_number],hs_hr_employee[Employee Name],"NF",0,1)</f>
        <v>x_Ritesh Narayan Singh</v>
      </c>
      <c r="J3483" t="str">
        <f>_xlfn.XLOOKUP(ohrm_timesheet_item[[#This Row],[project_id]],ohrm_project[project_id],ohrm_project[name],"NF",0,1)</f>
        <v>Z210101-TEQMANTRA-ORG</v>
      </c>
      <c r="K3483" t="str">
        <f>_xlfn.XLOOKUP(ohrm_timesheet_item[[#This Row],[activity_id]],ohrm_project_activity[activity_id],ohrm_project_activity[name],"NF",0,1)</f>
        <v>Training</v>
      </c>
      <c r="L3483" s="5">
        <f>ohrm_timesheet_item[[#This Row],[duration]]/60/60</f>
        <v>0</v>
      </c>
    </row>
    <row r="3484" spans="1:12" x14ac:dyDescent="0.3">
      <c r="A3484">
        <v>652</v>
      </c>
      <c r="C3484">
        <v>3536</v>
      </c>
      <c r="D3484" s="1">
        <v>45244</v>
      </c>
      <c r="E3484">
        <v>0</v>
      </c>
      <c r="F3484">
        <v>2</v>
      </c>
      <c r="G3484">
        <v>100005</v>
      </c>
      <c r="H3484">
        <v>11</v>
      </c>
      <c r="I3484" t="str">
        <f>_xlfn.XLOOKUP(ohrm_timesheet_item[[#This Row],[employee_id]],hs_hr_employee[emp_number],hs_hr_employee[Employee Name],"NF",0,1)</f>
        <v>x_Ritesh Narayan Singh</v>
      </c>
      <c r="J3484" t="str">
        <f>_xlfn.XLOOKUP(ohrm_timesheet_item[[#This Row],[project_id]],ohrm_project[project_id],ohrm_project[name],"NF",0,1)</f>
        <v>Z210101-TEQMANTRA-ORG</v>
      </c>
      <c r="K3484" t="str">
        <f>_xlfn.XLOOKUP(ohrm_timesheet_item[[#This Row],[activity_id]],ohrm_project_activity[activity_id],ohrm_project_activity[name],"NF",0,1)</f>
        <v>Training</v>
      </c>
      <c r="L3484" s="5">
        <f>ohrm_timesheet_item[[#This Row],[duration]]/60/60</f>
        <v>0</v>
      </c>
    </row>
    <row r="3485" spans="1:12" x14ac:dyDescent="0.3">
      <c r="A3485">
        <v>652</v>
      </c>
      <c r="C3485">
        <v>3537</v>
      </c>
      <c r="D3485" s="1">
        <v>45245</v>
      </c>
      <c r="E3485">
        <v>7200</v>
      </c>
      <c r="F3485">
        <v>2</v>
      </c>
      <c r="G3485">
        <v>100005</v>
      </c>
      <c r="H3485">
        <v>11</v>
      </c>
      <c r="I3485" t="str">
        <f>_xlfn.XLOOKUP(ohrm_timesheet_item[[#This Row],[employee_id]],hs_hr_employee[emp_number],hs_hr_employee[Employee Name],"NF",0,1)</f>
        <v>x_Ritesh Narayan Singh</v>
      </c>
      <c r="J3485" t="str">
        <f>_xlfn.XLOOKUP(ohrm_timesheet_item[[#This Row],[project_id]],ohrm_project[project_id],ohrm_project[name],"NF",0,1)</f>
        <v>Z210101-TEQMANTRA-ORG</v>
      </c>
      <c r="K3485" t="str">
        <f>_xlfn.XLOOKUP(ohrm_timesheet_item[[#This Row],[activity_id]],ohrm_project_activity[activity_id],ohrm_project_activity[name],"NF",0,1)</f>
        <v>Training</v>
      </c>
      <c r="L3485" s="5">
        <f>ohrm_timesheet_item[[#This Row],[duration]]/60/60</f>
        <v>2</v>
      </c>
    </row>
    <row r="3486" spans="1:12" x14ac:dyDescent="0.3">
      <c r="A3486">
        <v>652</v>
      </c>
      <c r="C3486">
        <v>3538</v>
      </c>
      <c r="D3486" s="1">
        <v>45246</v>
      </c>
      <c r="E3486">
        <v>7200</v>
      </c>
      <c r="F3486">
        <v>2</v>
      </c>
      <c r="G3486">
        <v>100005</v>
      </c>
      <c r="H3486">
        <v>11</v>
      </c>
      <c r="I3486" t="str">
        <f>_xlfn.XLOOKUP(ohrm_timesheet_item[[#This Row],[employee_id]],hs_hr_employee[emp_number],hs_hr_employee[Employee Name],"NF",0,1)</f>
        <v>x_Ritesh Narayan Singh</v>
      </c>
      <c r="J3486" t="str">
        <f>_xlfn.XLOOKUP(ohrm_timesheet_item[[#This Row],[project_id]],ohrm_project[project_id],ohrm_project[name],"NF",0,1)</f>
        <v>Z210101-TEQMANTRA-ORG</v>
      </c>
      <c r="K3486" t="str">
        <f>_xlfn.XLOOKUP(ohrm_timesheet_item[[#This Row],[activity_id]],ohrm_project_activity[activity_id],ohrm_project_activity[name],"NF",0,1)</f>
        <v>Training</v>
      </c>
      <c r="L3486" s="5">
        <f>ohrm_timesheet_item[[#This Row],[duration]]/60/60</f>
        <v>2</v>
      </c>
    </row>
    <row r="3487" spans="1:12" x14ac:dyDescent="0.3">
      <c r="A3487">
        <v>652</v>
      </c>
      <c r="C3487">
        <v>3539</v>
      </c>
      <c r="D3487" s="1">
        <v>45247</v>
      </c>
      <c r="E3487">
        <v>7200</v>
      </c>
      <c r="F3487">
        <v>2</v>
      </c>
      <c r="G3487">
        <v>100005</v>
      </c>
      <c r="H3487">
        <v>11</v>
      </c>
      <c r="I3487" t="str">
        <f>_xlfn.XLOOKUP(ohrm_timesheet_item[[#This Row],[employee_id]],hs_hr_employee[emp_number],hs_hr_employee[Employee Name],"NF",0,1)</f>
        <v>x_Ritesh Narayan Singh</v>
      </c>
      <c r="J3487" t="str">
        <f>_xlfn.XLOOKUP(ohrm_timesheet_item[[#This Row],[project_id]],ohrm_project[project_id],ohrm_project[name],"NF",0,1)</f>
        <v>Z210101-TEQMANTRA-ORG</v>
      </c>
      <c r="K3487" t="str">
        <f>_xlfn.XLOOKUP(ohrm_timesheet_item[[#This Row],[activity_id]],ohrm_project_activity[activity_id],ohrm_project_activity[name],"NF",0,1)</f>
        <v>Training</v>
      </c>
      <c r="L3487" s="5">
        <f>ohrm_timesheet_item[[#This Row],[duration]]/60/60</f>
        <v>2</v>
      </c>
    </row>
    <row r="3488" spans="1:12" x14ac:dyDescent="0.3">
      <c r="A3488">
        <v>648</v>
      </c>
      <c r="C3488">
        <v>3540</v>
      </c>
      <c r="D3488" s="1">
        <v>45250</v>
      </c>
      <c r="E3488">
        <v>3600</v>
      </c>
      <c r="F3488">
        <v>2</v>
      </c>
      <c r="G3488">
        <v>100005</v>
      </c>
      <c r="H3488">
        <v>8</v>
      </c>
      <c r="I3488" t="str">
        <f>_xlfn.XLOOKUP(ohrm_timesheet_item[[#This Row],[employee_id]],hs_hr_employee[emp_number],hs_hr_employee[Employee Name],"NF",0,1)</f>
        <v>x_Ritesh Narayan Singh</v>
      </c>
      <c r="J3488" t="str">
        <f>_xlfn.XLOOKUP(ohrm_timesheet_item[[#This Row],[project_id]],ohrm_project[project_id],ohrm_project[name],"NF",0,1)</f>
        <v>Z210101-TEQMANTRA-ORG</v>
      </c>
      <c r="K3488" t="str">
        <f>_xlfn.XLOOKUP(ohrm_timesheet_item[[#This Row],[activity_id]],ohrm_project_activity[activity_id],ohrm_project_activity[name],"NF",0,1)</f>
        <v>Customer Engagement</v>
      </c>
      <c r="L3488" s="5">
        <f>ohrm_timesheet_item[[#This Row],[duration]]/60/60</f>
        <v>1</v>
      </c>
    </row>
    <row r="3489" spans="1:12" x14ac:dyDescent="0.3">
      <c r="A3489">
        <v>648</v>
      </c>
      <c r="C3489">
        <v>3541</v>
      </c>
      <c r="D3489" s="1">
        <v>45251</v>
      </c>
      <c r="E3489">
        <v>3600</v>
      </c>
      <c r="F3489">
        <v>2</v>
      </c>
      <c r="G3489">
        <v>100005</v>
      </c>
      <c r="H3489">
        <v>8</v>
      </c>
      <c r="I3489" t="str">
        <f>_xlfn.XLOOKUP(ohrm_timesheet_item[[#This Row],[employee_id]],hs_hr_employee[emp_number],hs_hr_employee[Employee Name],"NF",0,1)</f>
        <v>x_Ritesh Narayan Singh</v>
      </c>
      <c r="J3489" t="str">
        <f>_xlfn.XLOOKUP(ohrm_timesheet_item[[#This Row],[project_id]],ohrm_project[project_id],ohrm_project[name],"NF",0,1)</f>
        <v>Z210101-TEQMANTRA-ORG</v>
      </c>
      <c r="K3489" t="str">
        <f>_xlfn.XLOOKUP(ohrm_timesheet_item[[#This Row],[activity_id]],ohrm_project_activity[activity_id],ohrm_project_activity[name],"NF",0,1)</f>
        <v>Customer Engagement</v>
      </c>
      <c r="L3489" s="5">
        <f>ohrm_timesheet_item[[#This Row],[duration]]/60/60</f>
        <v>1</v>
      </c>
    </row>
    <row r="3490" spans="1:12" x14ac:dyDescent="0.3">
      <c r="A3490">
        <v>648</v>
      </c>
      <c r="C3490">
        <v>3542</v>
      </c>
      <c r="D3490" s="1">
        <v>45252</v>
      </c>
      <c r="E3490">
        <v>3600</v>
      </c>
      <c r="F3490">
        <v>2</v>
      </c>
      <c r="G3490">
        <v>100005</v>
      </c>
      <c r="H3490">
        <v>8</v>
      </c>
      <c r="I3490" t="str">
        <f>_xlfn.XLOOKUP(ohrm_timesheet_item[[#This Row],[employee_id]],hs_hr_employee[emp_number],hs_hr_employee[Employee Name],"NF",0,1)</f>
        <v>x_Ritesh Narayan Singh</v>
      </c>
      <c r="J3490" t="str">
        <f>_xlfn.XLOOKUP(ohrm_timesheet_item[[#This Row],[project_id]],ohrm_project[project_id],ohrm_project[name],"NF",0,1)</f>
        <v>Z210101-TEQMANTRA-ORG</v>
      </c>
      <c r="K3490" t="str">
        <f>_xlfn.XLOOKUP(ohrm_timesheet_item[[#This Row],[activity_id]],ohrm_project_activity[activity_id],ohrm_project_activity[name],"NF",0,1)</f>
        <v>Customer Engagement</v>
      </c>
      <c r="L3490" s="5">
        <f>ohrm_timesheet_item[[#This Row],[duration]]/60/60</f>
        <v>1</v>
      </c>
    </row>
    <row r="3491" spans="1:12" x14ac:dyDescent="0.3">
      <c r="A3491">
        <v>648</v>
      </c>
      <c r="C3491">
        <v>3543</v>
      </c>
      <c r="D3491" s="1">
        <v>45253</v>
      </c>
      <c r="E3491">
        <v>3600</v>
      </c>
      <c r="F3491">
        <v>2</v>
      </c>
      <c r="G3491">
        <v>100005</v>
      </c>
      <c r="H3491">
        <v>8</v>
      </c>
      <c r="I3491" t="str">
        <f>_xlfn.XLOOKUP(ohrm_timesheet_item[[#This Row],[employee_id]],hs_hr_employee[emp_number],hs_hr_employee[Employee Name],"NF",0,1)</f>
        <v>x_Ritesh Narayan Singh</v>
      </c>
      <c r="J3491" t="str">
        <f>_xlfn.XLOOKUP(ohrm_timesheet_item[[#This Row],[project_id]],ohrm_project[project_id],ohrm_project[name],"NF",0,1)</f>
        <v>Z210101-TEQMANTRA-ORG</v>
      </c>
      <c r="K3491" t="str">
        <f>_xlfn.XLOOKUP(ohrm_timesheet_item[[#This Row],[activity_id]],ohrm_project_activity[activity_id],ohrm_project_activity[name],"NF",0,1)</f>
        <v>Customer Engagement</v>
      </c>
      <c r="L3491" s="5">
        <f>ohrm_timesheet_item[[#This Row],[duration]]/60/60</f>
        <v>1</v>
      </c>
    </row>
    <row r="3492" spans="1:12" x14ac:dyDescent="0.3">
      <c r="A3492">
        <v>648</v>
      </c>
      <c r="C3492">
        <v>3544</v>
      </c>
      <c r="D3492" s="1">
        <v>45250</v>
      </c>
      <c r="E3492">
        <v>7200</v>
      </c>
      <c r="F3492">
        <v>2</v>
      </c>
      <c r="G3492">
        <v>100005</v>
      </c>
      <c r="H3492">
        <v>7</v>
      </c>
      <c r="I3492" t="str">
        <f>_xlfn.XLOOKUP(ohrm_timesheet_item[[#This Row],[employee_id]],hs_hr_employee[emp_number],hs_hr_employee[Employee Name],"NF",0,1)</f>
        <v>x_Ritesh Narayan Singh</v>
      </c>
      <c r="J3492" t="str">
        <f>_xlfn.XLOOKUP(ohrm_timesheet_item[[#This Row],[project_id]],ohrm_project[project_id],ohrm_project[name],"NF",0,1)</f>
        <v>Z210101-TEQMANTRA-ORG</v>
      </c>
      <c r="K3492" t="str">
        <f>_xlfn.XLOOKUP(ohrm_timesheet_item[[#This Row],[activity_id]],ohrm_project_activity[activity_id],ohrm_project_activity[name],"NF",0,1)</f>
        <v>Internal Meeting</v>
      </c>
      <c r="L3492" s="5">
        <f>ohrm_timesheet_item[[#This Row],[duration]]/60/60</f>
        <v>2</v>
      </c>
    </row>
    <row r="3493" spans="1:12" x14ac:dyDescent="0.3">
      <c r="A3493">
        <v>648</v>
      </c>
      <c r="C3493">
        <v>3545</v>
      </c>
      <c r="D3493" s="1">
        <v>45253</v>
      </c>
      <c r="E3493">
        <v>7200</v>
      </c>
      <c r="F3493">
        <v>2</v>
      </c>
      <c r="G3493">
        <v>100005</v>
      </c>
      <c r="H3493">
        <v>7</v>
      </c>
      <c r="I3493" t="str">
        <f>_xlfn.XLOOKUP(ohrm_timesheet_item[[#This Row],[employee_id]],hs_hr_employee[emp_number],hs_hr_employee[Employee Name],"NF",0,1)</f>
        <v>x_Ritesh Narayan Singh</v>
      </c>
      <c r="J3493" t="str">
        <f>_xlfn.XLOOKUP(ohrm_timesheet_item[[#This Row],[project_id]],ohrm_project[project_id],ohrm_project[name],"NF",0,1)</f>
        <v>Z210101-TEQMANTRA-ORG</v>
      </c>
      <c r="K3493" t="str">
        <f>_xlfn.XLOOKUP(ohrm_timesheet_item[[#This Row],[activity_id]],ohrm_project_activity[activity_id],ohrm_project_activity[name],"NF",0,1)</f>
        <v>Internal Meeting</v>
      </c>
      <c r="L3493" s="5">
        <f>ohrm_timesheet_item[[#This Row],[duration]]/60/60</f>
        <v>2</v>
      </c>
    </row>
    <row r="3494" spans="1:12" x14ac:dyDescent="0.3">
      <c r="A3494">
        <v>648</v>
      </c>
      <c r="C3494">
        <v>3546</v>
      </c>
      <c r="D3494" s="1">
        <v>45252</v>
      </c>
      <c r="E3494">
        <v>7200</v>
      </c>
      <c r="F3494">
        <v>2</v>
      </c>
      <c r="G3494">
        <v>100005</v>
      </c>
      <c r="H3494">
        <v>7</v>
      </c>
      <c r="I3494" t="str">
        <f>_xlfn.XLOOKUP(ohrm_timesheet_item[[#This Row],[employee_id]],hs_hr_employee[emp_number],hs_hr_employee[Employee Name],"NF",0,1)</f>
        <v>x_Ritesh Narayan Singh</v>
      </c>
      <c r="J3494" t="str">
        <f>_xlfn.XLOOKUP(ohrm_timesheet_item[[#This Row],[project_id]],ohrm_project[project_id],ohrm_project[name],"NF",0,1)</f>
        <v>Z210101-TEQMANTRA-ORG</v>
      </c>
      <c r="K3494" t="str">
        <f>_xlfn.XLOOKUP(ohrm_timesheet_item[[#This Row],[activity_id]],ohrm_project_activity[activity_id],ohrm_project_activity[name],"NF",0,1)</f>
        <v>Internal Meeting</v>
      </c>
      <c r="L3494" s="5">
        <f>ohrm_timesheet_item[[#This Row],[duration]]/60/60</f>
        <v>2</v>
      </c>
    </row>
    <row r="3495" spans="1:12" x14ac:dyDescent="0.3">
      <c r="A3495">
        <v>648</v>
      </c>
      <c r="C3495">
        <v>3547</v>
      </c>
      <c r="D3495" s="1">
        <v>45251</v>
      </c>
      <c r="E3495">
        <v>7200</v>
      </c>
      <c r="F3495">
        <v>2</v>
      </c>
      <c r="G3495">
        <v>100005</v>
      </c>
      <c r="H3495">
        <v>7</v>
      </c>
      <c r="I3495" t="str">
        <f>_xlfn.XLOOKUP(ohrm_timesheet_item[[#This Row],[employee_id]],hs_hr_employee[emp_number],hs_hr_employee[Employee Name],"NF",0,1)</f>
        <v>x_Ritesh Narayan Singh</v>
      </c>
      <c r="J3495" t="str">
        <f>_xlfn.XLOOKUP(ohrm_timesheet_item[[#This Row],[project_id]],ohrm_project[project_id],ohrm_project[name],"NF",0,1)</f>
        <v>Z210101-TEQMANTRA-ORG</v>
      </c>
      <c r="K3495" t="str">
        <f>_xlfn.XLOOKUP(ohrm_timesheet_item[[#This Row],[activity_id]],ohrm_project_activity[activity_id],ohrm_project_activity[name],"NF",0,1)</f>
        <v>Internal Meeting</v>
      </c>
      <c r="L3495" s="5">
        <f>ohrm_timesheet_item[[#This Row],[duration]]/60/60</f>
        <v>2</v>
      </c>
    </row>
    <row r="3496" spans="1:12" x14ac:dyDescent="0.3">
      <c r="A3496">
        <v>648</v>
      </c>
      <c r="C3496">
        <v>3548</v>
      </c>
      <c r="D3496" s="1">
        <v>45250</v>
      </c>
      <c r="E3496">
        <v>7200</v>
      </c>
      <c r="F3496">
        <v>2</v>
      </c>
      <c r="G3496">
        <v>100005</v>
      </c>
      <c r="H3496">
        <v>58</v>
      </c>
      <c r="I3496" t="str">
        <f>_xlfn.XLOOKUP(ohrm_timesheet_item[[#This Row],[employee_id]],hs_hr_employee[emp_number],hs_hr_employee[Employee Name],"NF",0,1)</f>
        <v>x_Ritesh Narayan Singh</v>
      </c>
      <c r="J3496" t="str">
        <f>_xlfn.XLOOKUP(ohrm_timesheet_item[[#This Row],[project_id]],ohrm_project[project_id],ohrm_project[name],"NF",0,1)</f>
        <v>Z210101-TEQMANTRA-ORG</v>
      </c>
      <c r="K3496" t="str">
        <f>_xlfn.XLOOKUP(ohrm_timesheet_item[[#This Row],[activity_id]],ohrm_project_activity[activity_id],ohrm_project_activity[name],"NF",0,1)</f>
        <v>Staff Augmentation</v>
      </c>
      <c r="L3496" s="5">
        <f>ohrm_timesheet_item[[#This Row],[duration]]/60/60</f>
        <v>2</v>
      </c>
    </row>
    <row r="3497" spans="1:12" x14ac:dyDescent="0.3">
      <c r="A3497">
        <v>648</v>
      </c>
      <c r="C3497">
        <v>3549</v>
      </c>
      <c r="D3497" s="1">
        <v>45253</v>
      </c>
      <c r="E3497">
        <v>7200</v>
      </c>
      <c r="F3497">
        <v>2</v>
      </c>
      <c r="G3497">
        <v>100005</v>
      </c>
      <c r="H3497">
        <v>58</v>
      </c>
      <c r="I3497" t="str">
        <f>_xlfn.XLOOKUP(ohrm_timesheet_item[[#This Row],[employee_id]],hs_hr_employee[emp_number],hs_hr_employee[Employee Name],"NF",0,1)</f>
        <v>x_Ritesh Narayan Singh</v>
      </c>
      <c r="J3497" t="str">
        <f>_xlfn.XLOOKUP(ohrm_timesheet_item[[#This Row],[project_id]],ohrm_project[project_id],ohrm_project[name],"NF",0,1)</f>
        <v>Z210101-TEQMANTRA-ORG</v>
      </c>
      <c r="K3497" t="str">
        <f>_xlfn.XLOOKUP(ohrm_timesheet_item[[#This Row],[activity_id]],ohrm_project_activity[activity_id],ohrm_project_activity[name],"NF",0,1)</f>
        <v>Staff Augmentation</v>
      </c>
      <c r="L3497" s="5">
        <f>ohrm_timesheet_item[[#This Row],[duration]]/60/60</f>
        <v>2</v>
      </c>
    </row>
    <row r="3498" spans="1:12" x14ac:dyDescent="0.3">
      <c r="A3498">
        <v>648</v>
      </c>
      <c r="C3498">
        <v>3550</v>
      </c>
      <c r="D3498" s="1">
        <v>45251</v>
      </c>
      <c r="E3498">
        <v>7200</v>
      </c>
      <c r="F3498">
        <v>2</v>
      </c>
      <c r="G3498">
        <v>100005</v>
      </c>
      <c r="H3498">
        <v>58</v>
      </c>
      <c r="I3498" t="str">
        <f>_xlfn.XLOOKUP(ohrm_timesheet_item[[#This Row],[employee_id]],hs_hr_employee[emp_number],hs_hr_employee[Employee Name],"NF",0,1)</f>
        <v>x_Ritesh Narayan Singh</v>
      </c>
      <c r="J3498" t="str">
        <f>_xlfn.XLOOKUP(ohrm_timesheet_item[[#This Row],[project_id]],ohrm_project[project_id],ohrm_project[name],"NF",0,1)</f>
        <v>Z210101-TEQMANTRA-ORG</v>
      </c>
      <c r="K3498" t="str">
        <f>_xlfn.XLOOKUP(ohrm_timesheet_item[[#This Row],[activity_id]],ohrm_project_activity[activity_id],ohrm_project_activity[name],"NF",0,1)</f>
        <v>Staff Augmentation</v>
      </c>
      <c r="L3498" s="5">
        <f>ohrm_timesheet_item[[#This Row],[duration]]/60/60</f>
        <v>2</v>
      </c>
    </row>
    <row r="3499" spans="1:12" x14ac:dyDescent="0.3">
      <c r="A3499">
        <v>648</v>
      </c>
      <c r="C3499">
        <v>3551</v>
      </c>
      <c r="D3499" s="1">
        <v>45252</v>
      </c>
      <c r="E3499">
        <v>7200</v>
      </c>
      <c r="F3499">
        <v>2</v>
      </c>
      <c r="G3499">
        <v>100005</v>
      </c>
      <c r="H3499">
        <v>58</v>
      </c>
      <c r="I3499" t="str">
        <f>_xlfn.XLOOKUP(ohrm_timesheet_item[[#This Row],[employee_id]],hs_hr_employee[emp_number],hs_hr_employee[Employee Name],"NF",0,1)</f>
        <v>x_Ritesh Narayan Singh</v>
      </c>
      <c r="J3499" t="str">
        <f>_xlfn.XLOOKUP(ohrm_timesheet_item[[#This Row],[project_id]],ohrm_project[project_id],ohrm_project[name],"NF",0,1)</f>
        <v>Z210101-TEQMANTRA-ORG</v>
      </c>
      <c r="K3499" t="str">
        <f>_xlfn.XLOOKUP(ohrm_timesheet_item[[#This Row],[activity_id]],ohrm_project_activity[activity_id],ohrm_project_activity[name],"NF",0,1)</f>
        <v>Staff Augmentation</v>
      </c>
      <c r="L3499" s="5">
        <f>ohrm_timesheet_item[[#This Row],[duration]]/60/60</f>
        <v>2</v>
      </c>
    </row>
    <row r="3500" spans="1:12" x14ac:dyDescent="0.3">
      <c r="A3500">
        <v>648</v>
      </c>
      <c r="C3500">
        <v>3552</v>
      </c>
      <c r="D3500" s="1">
        <v>45250</v>
      </c>
      <c r="E3500">
        <v>7200</v>
      </c>
      <c r="F3500">
        <v>2</v>
      </c>
      <c r="G3500">
        <v>100005</v>
      </c>
      <c r="H3500">
        <v>13</v>
      </c>
      <c r="I3500" t="str">
        <f>_xlfn.XLOOKUP(ohrm_timesheet_item[[#This Row],[employee_id]],hs_hr_employee[emp_number],hs_hr_employee[Employee Name],"NF",0,1)</f>
        <v>x_Ritesh Narayan Singh</v>
      </c>
      <c r="J3500" t="str">
        <f>_xlfn.XLOOKUP(ohrm_timesheet_item[[#This Row],[project_id]],ohrm_project[project_id],ohrm_project[name],"NF",0,1)</f>
        <v>Z210101-TEQMANTRA-ORG</v>
      </c>
      <c r="K3500" t="str">
        <f>_xlfn.XLOOKUP(ohrm_timesheet_item[[#This Row],[activity_id]],ohrm_project_activity[activity_id],ohrm_project_activity[name],"NF",0,1)</f>
        <v>Coaching/Mentoring</v>
      </c>
      <c r="L3500" s="5">
        <f>ohrm_timesheet_item[[#This Row],[duration]]/60/60</f>
        <v>2</v>
      </c>
    </row>
    <row r="3501" spans="1:12" x14ac:dyDescent="0.3">
      <c r="A3501">
        <v>648</v>
      </c>
      <c r="C3501">
        <v>3553</v>
      </c>
      <c r="D3501" s="1">
        <v>45253</v>
      </c>
      <c r="E3501">
        <v>7200</v>
      </c>
      <c r="F3501">
        <v>2</v>
      </c>
      <c r="G3501">
        <v>100005</v>
      </c>
      <c r="H3501">
        <v>13</v>
      </c>
      <c r="I3501" t="str">
        <f>_xlfn.XLOOKUP(ohrm_timesheet_item[[#This Row],[employee_id]],hs_hr_employee[emp_number],hs_hr_employee[Employee Name],"NF",0,1)</f>
        <v>x_Ritesh Narayan Singh</v>
      </c>
      <c r="J3501" t="str">
        <f>_xlfn.XLOOKUP(ohrm_timesheet_item[[#This Row],[project_id]],ohrm_project[project_id],ohrm_project[name],"NF",0,1)</f>
        <v>Z210101-TEQMANTRA-ORG</v>
      </c>
      <c r="K3501" t="str">
        <f>_xlfn.XLOOKUP(ohrm_timesheet_item[[#This Row],[activity_id]],ohrm_project_activity[activity_id],ohrm_project_activity[name],"NF",0,1)</f>
        <v>Coaching/Mentoring</v>
      </c>
      <c r="L3501" s="5">
        <f>ohrm_timesheet_item[[#This Row],[duration]]/60/60</f>
        <v>2</v>
      </c>
    </row>
    <row r="3502" spans="1:12" x14ac:dyDescent="0.3">
      <c r="A3502">
        <v>648</v>
      </c>
      <c r="C3502">
        <v>3554</v>
      </c>
      <c r="D3502" s="1">
        <v>45251</v>
      </c>
      <c r="E3502">
        <v>7200</v>
      </c>
      <c r="F3502">
        <v>2</v>
      </c>
      <c r="G3502">
        <v>100005</v>
      </c>
      <c r="H3502">
        <v>13</v>
      </c>
      <c r="I3502" t="str">
        <f>_xlfn.XLOOKUP(ohrm_timesheet_item[[#This Row],[employee_id]],hs_hr_employee[emp_number],hs_hr_employee[Employee Name],"NF",0,1)</f>
        <v>x_Ritesh Narayan Singh</v>
      </c>
      <c r="J3502" t="str">
        <f>_xlfn.XLOOKUP(ohrm_timesheet_item[[#This Row],[project_id]],ohrm_project[project_id],ohrm_project[name],"NF",0,1)</f>
        <v>Z210101-TEQMANTRA-ORG</v>
      </c>
      <c r="K3502" t="str">
        <f>_xlfn.XLOOKUP(ohrm_timesheet_item[[#This Row],[activity_id]],ohrm_project_activity[activity_id],ohrm_project_activity[name],"NF",0,1)</f>
        <v>Coaching/Mentoring</v>
      </c>
      <c r="L3502" s="5">
        <f>ohrm_timesheet_item[[#This Row],[duration]]/60/60</f>
        <v>2</v>
      </c>
    </row>
    <row r="3503" spans="1:12" x14ac:dyDescent="0.3">
      <c r="A3503">
        <v>648</v>
      </c>
      <c r="C3503">
        <v>3555</v>
      </c>
      <c r="D3503" s="1">
        <v>45252</v>
      </c>
      <c r="E3503">
        <v>7200</v>
      </c>
      <c r="F3503">
        <v>2</v>
      </c>
      <c r="G3503">
        <v>100005</v>
      </c>
      <c r="H3503">
        <v>13</v>
      </c>
      <c r="I3503" t="str">
        <f>_xlfn.XLOOKUP(ohrm_timesheet_item[[#This Row],[employee_id]],hs_hr_employee[emp_number],hs_hr_employee[Employee Name],"NF",0,1)</f>
        <v>x_Ritesh Narayan Singh</v>
      </c>
      <c r="J3503" t="str">
        <f>_xlfn.XLOOKUP(ohrm_timesheet_item[[#This Row],[project_id]],ohrm_project[project_id],ohrm_project[name],"NF",0,1)</f>
        <v>Z210101-TEQMANTRA-ORG</v>
      </c>
      <c r="K3503" t="str">
        <f>_xlfn.XLOOKUP(ohrm_timesheet_item[[#This Row],[activity_id]],ohrm_project_activity[activity_id],ohrm_project_activity[name],"NF",0,1)</f>
        <v>Coaching/Mentoring</v>
      </c>
      <c r="L3503" s="5">
        <f>ohrm_timesheet_item[[#This Row],[duration]]/60/60</f>
        <v>2</v>
      </c>
    </row>
    <row r="3504" spans="1:12" x14ac:dyDescent="0.3">
      <c r="A3504">
        <v>648</v>
      </c>
      <c r="C3504">
        <v>3556</v>
      </c>
      <c r="D3504" s="1">
        <v>45250</v>
      </c>
      <c r="E3504">
        <v>7200</v>
      </c>
      <c r="F3504">
        <v>2</v>
      </c>
      <c r="G3504">
        <v>100005</v>
      </c>
      <c r="H3504">
        <v>9</v>
      </c>
      <c r="I3504" t="str">
        <f>_xlfn.XLOOKUP(ohrm_timesheet_item[[#This Row],[employee_id]],hs_hr_employee[emp_number],hs_hr_employee[Employee Name],"NF",0,1)</f>
        <v>x_Ritesh Narayan Singh</v>
      </c>
      <c r="J3504" t="str">
        <f>_xlfn.XLOOKUP(ohrm_timesheet_item[[#This Row],[project_id]],ohrm_project[project_id],ohrm_project[name],"NF",0,1)</f>
        <v>Z210101-TEQMANTRA-ORG</v>
      </c>
      <c r="K3504" t="str">
        <f>_xlfn.XLOOKUP(ohrm_timesheet_item[[#This Row],[activity_id]],ohrm_project_activity[activity_id],ohrm_project_activity[name],"NF",0,1)</f>
        <v>Continuous Improvement</v>
      </c>
      <c r="L3504" s="5">
        <f>ohrm_timesheet_item[[#This Row],[duration]]/60/60</f>
        <v>2</v>
      </c>
    </row>
    <row r="3505" spans="1:12" x14ac:dyDescent="0.3">
      <c r="A3505">
        <v>648</v>
      </c>
      <c r="C3505">
        <v>3557</v>
      </c>
      <c r="D3505" s="1">
        <v>45251</v>
      </c>
      <c r="E3505">
        <v>7200</v>
      </c>
      <c r="F3505">
        <v>2</v>
      </c>
      <c r="G3505">
        <v>100005</v>
      </c>
      <c r="H3505">
        <v>9</v>
      </c>
      <c r="I3505" t="str">
        <f>_xlfn.XLOOKUP(ohrm_timesheet_item[[#This Row],[employee_id]],hs_hr_employee[emp_number],hs_hr_employee[Employee Name],"NF",0,1)</f>
        <v>x_Ritesh Narayan Singh</v>
      </c>
      <c r="J3505" t="str">
        <f>_xlfn.XLOOKUP(ohrm_timesheet_item[[#This Row],[project_id]],ohrm_project[project_id],ohrm_project[name],"NF",0,1)</f>
        <v>Z210101-TEQMANTRA-ORG</v>
      </c>
      <c r="K3505" t="str">
        <f>_xlfn.XLOOKUP(ohrm_timesheet_item[[#This Row],[activity_id]],ohrm_project_activity[activity_id],ohrm_project_activity[name],"NF",0,1)</f>
        <v>Continuous Improvement</v>
      </c>
      <c r="L3505" s="5">
        <f>ohrm_timesheet_item[[#This Row],[duration]]/60/60</f>
        <v>2</v>
      </c>
    </row>
    <row r="3506" spans="1:12" x14ac:dyDescent="0.3">
      <c r="A3506">
        <v>648</v>
      </c>
      <c r="C3506">
        <v>3558</v>
      </c>
      <c r="D3506" s="1">
        <v>45252</v>
      </c>
      <c r="E3506">
        <v>7200</v>
      </c>
      <c r="F3506">
        <v>2</v>
      </c>
      <c r="G3506">
        <v>100005</v>
      </c>
      <c r="H3506">
        <v>9</v>
      </c>
      <c r="I3506" t="str">
        <f>_xlfn.XLOOKUP(ohrm_timesheet_item[[#This Row],[employee_id]],hs_hr_employee[emp_number],hs_hr_employee[Employee Name],"NF",0,1)</f>
        <v>x_Ritesh Narayan Singh</v>
      </c>
      <c r="J3506" t="str">
        <f>_xlfn.XLOOKUP(ohrm_timesheet_item[[#This Row],[project_id]],ohrm_project[project_id],ohrm_project[name],"NF",0,1)</f>
        <v>Z210101-TEQMANTRA-ORG</v>
      </c>
      <c r="K3506" t="str">
        <f>_xlfn.XLOOKUP(ohrm_timesheet_item[[#This Row],[activity_id]],ohrm_project_activity[activity_id],ohrm_project_activity[name],"NF",0,1)</f>
        <v>Continuous Improvement</v>
      </c>
      <c r="L3506" s="5">
        <f>ohrm_timesheet_item[[#This Row],[duration]]/60/60</f>
        <v>2</v>
      </c>
    </row>
    <row r="3507" spans="1:12" x14ac:dyDescent="0.3">
      <c r="A3507">
        <v>648</v>
      </c>
      <c r="C3507">
        <v>3559</v>
      </c>
      <c r="D3507" s="1">
        <v>45253</v>
      </c>
      <c r="E3507">
        <v>7200</v>
      </c>
      <c r="F3507">
        <v>2</v>
      </c>
      <c r="G3507">
        <v>100005</v>
      </c>
      <c r="H3507">
        <v>9</v>
      </c>
      <c r="I3507" t="str">
        <f>_xlfn.XLOOKUP(ohrm_timesheet_item[[#This Row],[employee_id]],hs_hr_employee[emp_number],hs_hr_employee[Employee Name],"NF",0,1)</f>
        <v>x_Ritesh Narayan Singh</v>
      </c>
      <c r="J3507" t="str">
        <f>_xlfn.XLOOKUP(ohrm_timesheet_item[[#This Row],[project_id]],ohrm_project[project_id],ohrm_project[name],"NF",0,1)</f>
        <v>Z210101-TEQMANTRA-ORG</v>
      </c>
      <c r="K3507" t="str">
        <f>_xlfn.XLOOKUP(ohrm_timesheet_item[[#This Row],[activity_id]],ohrm_project_activity[activity_id],ohrm_project_activity[name],"NF",0,1)</f>
        <v>Continuous Improvement</v>
      </c>
      <c r="L3507" s="5">
        <f>ohrm_timesheet_item[[#This Row],[duration]]/60/60</f>
        <v>2</v>
      </c>
    </row>
    <row r="3508" spans="1:12" x14ac:dyDescent="0.3">
      <c r="A3508">
        <v>642</v>
      </c>
      <c r="C3508">
        <v>3560</v>
      </c>
      <c r="D3508" s="1">
        <v>45236</v>
      </c>
      <c r="E3508">
        <v>10800</v>
      </c>
      <c r="F3508">
        <v>2</v>
      </c>
      <c r="G3508">
        <v>15</v>
      </c>
      <c r="H3508">
        <v>58</v>
      </c>
      <c r="I3508" t="str">
        <f>_xlfn.XLOOKUP(ohrm_timesheet_item[[#This Row],[employee_id]],hs_hr_employee[emp_number],hs_hr_employee[Employee Name],"NF",0,1)</f>
        <v>Gaurav Kokcha</v>
      </c>
      <c r="J3508" t="str">
        <f>_xlfn.XLOOKUP(ohrm_timesheet_item[[#This Row],[project_id]],ohrm_project[project_id],ohrm_project[name],"NF",0,1)</f>
        <v>Z210101-TEQMANTRA-ORG</v>
      </c>
      <c r="K3508" t="str">
        <f>_xlfn.XLOOKUP(ohrm_timesheet_item[[#This Row],[activity_id]],ohrm_project_activity[activity_id],ohrm_project_activity[name],"NF",0,1)</f>
        <v>Staff Augmentation</v>
      </c>
      <c r="L3508" s="5">
        <f>ohrm_timesheet_item[[#This Row],[duration]]/60/60</f>
        <v>3</v>
      </c>
    </row>
    <row r="3509" spans="1:12" x14ac:dyDescent="0.3">
      <c r="A3509">
        <v>642</v>
      </c>
      <c r="C3509">
        <v>3561</v>
      </c>
      <c r="D3509" s="1">
        <v>45237</v>
      </c>
      <c r="E3509">
        <v>14400</v>
      </c>
      <c r="F3509">
        <v>2</v>
      </c>
      <c r="G3509">
        <v>15</v>
      </c>
      <c r="H3509">
        <v>58</v>
      </c>
      <c r="I3509" t="str">
        <f>_xlfn.XLOOKUP(ohrm_timesheet_item[[#This Row],[employee_id]],hs_hr_employee[emp_number],hs_hr_employee[Employee Name],"NF",0,1)</f>
        <v>Gaurav Kokcha</v>
      </c>
      <c r="J3509" t="str">
        <f>_xlfn.XLOOKUP(ohrm_timesheet_item[[#This Row],[project_id]],ohrm_project[project_id],ohrm_project[name],"NF",0,1)</f>
        <v>Z210101-TEQMANTRA-ORG</v>
      </c>
      <c r="K3509" t="str">
        <f>_xlfn.XLOOKUP(ohrm_timesheet_item[[#This Row],[activity_id]],ohrm_project_activity[activity_id],ohrm_project_activity[name],"NF",0,1)</f>
        <v>Staff Augmentation</v>
      </c>
      <c r="L3509" s="5">
        <f>ohrm_timesheet_item[[#This Row],[duration]]/60/60</f>
        <v>4</v>
      </c>
    </row>
    <row r="3510" spans="1:12" x14ac:dyDescent="0.3">
      <c r="A3510">
        <v>642</v>
      </c>
      <c r="C3510">
        <v>3562</v>
      </c>
      <c r="D3510" s="1">
        <v>45238</v>
      </c>
      <c r="E3510">
        <v>18000</v>
      </c>
      <c r="F3510">
        <v>2</v>
      </c>
      <c r="G3510">
        <v>15</v>
      </c>
      <c r="H3510">
        <v>58</v>
      </c>
      <c r="I3510" t="str">
        <f>_xlfn.XLOOKUP(ohrm_timesheet_item[[#This Row],[employee_id]],hs_hr_employee[emp_number],hs_hr_employee[Employee Name],"NF",0,1)</f>
        <v>Gaurav Kokcha</v>
      </c>
      <c r="J3510" t="str">
        <f>_xlfn.XLOOKUP(ohrm_timesheet_item[[#This Row],[project_id]],ohrm_project[project_id],ohrm_project[name],"NF",0,1)</f>
        <v>Z210101-TEQMANTRA-ORG</v>
      </c>
      <c r="K3510" t="str">
        <f>_xlfn.XLOOKUP(ohrm_timesheet_item[[#This Row],[activity_id]],ohrm_project_activity[activity_id],ohrm_project_activity[name],"NF",0,1)</f>
        <v>Staff Augmentation</v>
      </c>
      <c r="L3510" s="5">
        <f>ohrm_timesheet_item[[#This Row],[duration]]/60/60</f>
        <v>5</v>
      </c>
    </row>
    <row r="3511" spans="1:12" x14ac:dyDescent="0.3">
      <c r="A3511">
        <v>642</v>
      </c>
      <c r="C3511">
        <v>3563</v>
      </c>
      <c r="D3511" s="1">
        <v>45239</v>
      </c>
      <c r="E3511">
        <v>14400</v>
      </c>
      <c r="F3511">
        <v>2</v>
      </c>
      <c r="G3511">
        <v>15</v>
      </c>
      <c r="H3511">
        <v>58</v>
      </c>
      <c r="I3511" t="str">
        <f>_xlfn.XLOOKUP(ohrm_timesheet_item[[#This Row],[employee_id]],hs_hr_employee[emp_number],hs_hr_employee[Employee Name],"NF",0,1)</f>
        <v>Gaurav Kokcha</v>
      </c>
      <c r="J3511" t="str">
        <f>_xlfn.XLOOKUP(ohrm_timesheet_item[[#This Row],[project_id]],ohrm_project[project_id],ohrm_project[name],"NF",0,1)</f>
        <v>Z210101-TEQMANTRA-ORG</v>
      </c>
      <c r="K3511" t="str">
        <f>_xlfn.XLOOKUP(ohrm_timesheet_item[[#This Row],[activity_id]],ohrm_project_activity[activity_id],ohrm_project_activity[name],"NF",0,1)</f>
        <v>Staff Augmentation</v>
      </c>
      <c r="L3511" s="5">
        <f>ohrm_timesheet_item[[#This Row],[duration]]/60/60</f>
        <v>4</v>
      </c>
    </row>
    <row r="3512" spans="1:12" x14ac:dyDescent="0.3">
      <c r="A3512">
        <v>642</v>
      </c>
      <c r="C3512">
        <v>3564</v>
      </c>
      <c r="D3512" s="1">
        <v>45240</v>
      </c>
      <c r="E3512">
        <v>18000</v>
      </c>
      <c r="F3512">
        <v>2</v>
      </c>
      <c r="G3512">
        <v>15</v>
      </c>
      <c r="H3512">
        <v>58</v>
      </c>
      <c r="I3512" t="str">
        <f>_xlfn.XLOOKUP(ohrm_timesheet_item[[#This Row],[employee_id]],hs_hr_employee[emp_number],hs_hr_employee[Employee Name],"NF",0,1)</f>
        <v>Gaurav Kokcha</v>
      </c>
      <c r="J3512" t="str">
        <f>_xlfn.XLOOKUP(ohrm_timesheet_item[[#This Row],[project_id]],ohrm_project[project_id],ohrm_project[name],"NF",0,1)</f>
        <v>Z210101-TEQMANTRA-ORG</v>
      </c>
      <c r="K3512" t="str">
        <f>_xlfn.XLOOKUP(ohrm_timesheet_item[[#This Row],[activity_id]],ohrm_project_activity[activity_id],ohrm_project_activity[name],"NF",0,1)</f>
        <v>Staff Augmentation</v>
      </c>
      <c r="L3512" s="5">
        <f>ohrm_timesheet_item[[#This Row],[duration]]/60/60</f>
        <v>5</v>
      </c>
    </row>
    <row r="3513" spans="1:12" x14ac:dyDescent="0.3">
      <c r="A3513">
        <v>642</v>
      </c>
      <c r="C3513">
        <v>3565</v>
      </c>
      <c r="D3513" s="1">
        <v>45236</v>
      </c>
      <c r="E3513">
        <v>18000</v>
      </c>
      <c r="F3513">
        <v>2</v>
      </c>
      <c r="G3513">
        <v>15</v>
      </c>
      <c r="H3513">
        <v>11</v>
      </c>
      <c r="I3513" t="str">
        <f>_xlfn.XLOOKUP(ohrm_timesheet_item[[#This Row],[employee_id]],hs_hr_employee[emp_number],hs_hr_employee[Employee Name],"NF",0,1)</f>
        <v>Gaurav Kokcha</v>
      </c>
      <c r="J3513" t="str">
        <f>_xlfn.XLOOKUP(ohrm_timesheet_item[[#This Row],[project_id]],ohrm_project[project_id],ohrm_project[name],"NF",0,1)</f>
        <v>Z210101-TEQMANTRA-ORG</v>
      </c>
      <c r="K3513" t="str">
        <f>_xlfn.XLOOKUP(ohrm_timesheet_item[[#This Row],[activity_id]],ohrm_project_activity[activity_id],ohrm_project_activity[name],"NF",0,1)</f>
        <v>Training</v>
      </c>
      <c r="L3513" s="5">
        <f>ohrm_timesheet_item[[#This Row],[duration]]/60/60</f>
        <v>5</v>
      </c>
    </row>
    <row r="3514" spans="1:12" x14ac:dyDescent="0.3">
      <c r="A3514">
        <v>642</v>
      </c>
      <c r="C3514">
        <v>3566</v>
      </c>
      <c r="D3514" s="1">
        <v>45237</v>
      </c>
      <c r="E3514">
        <v>14400</v>
      </c>
      <c r="F3514">
        <v>2</v>
      </c>
      <c r="G3514">
        <v>15</v>
      </c>
      <c r="H3514">
        <v>11</v>
      </c>
      <c r="I3514" t="str">
        <f>_xlfn.XLOOKUP(ohrm_timesheet_item[[#This Row],[employee_id]],hs_hr_employee[emp_number],hs_hr_employee[Employee Name],"NF",0,1)</f>
        <v>Gaurav Kokcha</v>
      </c>
      <c r="J3514" t="str">
        <f>_xlfn.XLOOKUP(ohrm_timesheet_item[[#This Row],[project_id]],ohrm_project[project_id],ohrm_project[name],"NF",0,1)</f>
        <v>Z210101-TEQMANTRA-ORG</v>
      </c>
      <c r="K3514" t="str">
        <f>_xlfn.XLOOKUP(ohrm_timesheet_item[[#This Row],[activity_id]],ohrm_project_activity[activity_id],ohrm_project_activity[name],"NF",0,1)</f>
        <v>Training</v>
      </c>
      <c r="L3514" s="5">
        <f>ohrm_timesheet_item[[#This Row],[duration]]/60/60</f>
        <v>4</v>
      </c>
    </row>
    <row r="3515" spans="1:12" x14ac:dyDescent="0.3">
      <c r="A3515">
        <v>642</v>
      </c>
      <c r="C3515">
        <v>3567</v>
      </c>
      <c r="D3515" s="1">
        <v>45238</v>
      </c>
      <c r="E3515">
        <v>14400</v>
      </c>
      <c r="F3515">
        <v>2</v>
      </c>
      <c r="G3515">
        <v>15</v>
      </c>
      <c r="H3515">
        <v>11</v>
      </c>
      <c r="I3515" t="str">
        <f>_xlfn.XLOOKUP(ohrm_timesheet_item[[#This Row],[employee_id]],hs_hr_employee[emp_number],hs_hr_employee[Employee Name],"NF",0,1)</f>
        <v>Gaurav Kokcha</v>
      </c>
      <c r="J3515" t="str">
        <f>_xlfn.XLOOKUP(ohrm_timesheet_item[[#This Row],[project_id]],ohrm_project[project_id],ohrm_project[name],"NF",0,1)</f>
        <v>Z210101-TEQMANTRA-ORG</v>
      </c>
      <c r="K3515" t="str">
        <f>_xlfn.XLOOKUP(ohrm_timesheet_item[[#This Row],[activity_id]],ohrm_project_activity[activity_id],ohrm_project_activity[name],"NF",0,1)</f>
        <v>Training</v>
      </c>
      <c r="L3515" s="5">
        <f>ohrm_timesheet_item[[#This Row],[duration]]/60/60</f>
        <v>4</v>
      </c>
    </row>
    <row r="3516" spans="1:12" x14ac:dyDescent="0.3">
      <c r="A3516">
        <v>642</v>
      </c>
      <c r="C3516">
        <v>3568</v>
      </c>
      <c r="D3516" s="1">
        <v>45239</v>
      </c>
      <c r="E3516">
        <v>7200</v>
      </c>
      <c r="F3516">
        <v>2</v>
      </c>
      <c r="G3516">
        <v>15</v>
      </c>
      <c r="H3516">
        <v>11</v>
      </c>
      <c r="I3516" t="str">
        <f>_xlfn.XLOOKUP(ohrm_timesheet_item[[#This Row],[employee_id]],hs_hr_employee[emp_number],hs_hr_employee[Employee Name],"NF",0,1)</f>
        <v>Gaurav Kokcha</v>
      </c>
      <c r="J3516" t="str">
        <f>_xlfn.XLOOKUP(ohrm_timesheet_item[[#This Row],[project_id]],ohrm_project[project_id],ohrm_project[name],"NF",0,1)</f>
        <v>Z210101-TEQMANTRA-ORG</v>
      </c>
      <c r="K3516" t="str">
        <f>_xlfn.XLOOKUP(ohrm_timesheet_item[[#This Row],[activity_id]],ohrm_project_activity[activity_id],ohrm_project_activity[name],"NF",0,1)</f>
        <v>Training</v>
      </c>
      <c r="L3516" s="5">
        <f>ohrm_timesheet_item[[#This Row],[duration]]/60/60</f>
        <v>2</v>
      </c>
    </row>
    <row r="3517" spans="1:12" x14ac:dyDescent="0.3">
      <c r="A3517">
        <v>642</v>
      </c>
      <c r="C3517">
        <v>3569</v>
      </c>
      <c r="D3517" s="1">
        <v>45240</v>
      </c>
      <c r="E3517">
        <v>14400</v>
      </c>
      <c r="F3517">
        <v>2</v>
      </c>
      <c r="G3517">
        <v>15</v>
      </c>
      <c r="H3517">
        <v>11</v>
      </c>
      <c r="I3517" t="str">
        <f>_xlfn.XLOOKUP(ohrm_timesheet_item[[#This Row],[employee_id]],hs_hr_employee[emp_number],hs_hr_employee[Employee Name],"NF",0,1)</f>
        <v>Gaurav Kokcha</v>
      </c>
      <c r="J3517" t="str">
        <f>_xlfn.XLOOKUP(ohrm_timesheet_item[[#This Row],[project_id]],ohrm_project[project_id],ohrm_project[name],"NF",0,1)</f>
        <v>Z210101-TEQMANTRA-ORG</v>
      </c>
      <c r="K3517" t="str">
        <f>_xlfn.XLOOKUP(ohrm_timesheet_item[[#This Row],[activity_id]],ohrm_project_activity[activity_id],ohrm_project_activity[name],"NF",0,1)</f>
        <v>Training</v>
      </c>
      <c r="L3517" s="5">
        <f>ohrm_timesheet_item[[#This Row],[duration]]/60/60</f>
        <v>4</v>
      </c>
    </row>
    <row r="3518" spans="1:12" x14ac:dyDescent="0.3">
      <c r="A3518">
        <v>642</v>
      </c>
      <c r="C3518">
        <v>3570</v>
      </c>
      <c r="D3518" s="1">
        <v>45236</v>
      </c>
      <c r="E3518">
        <v>3600</v>
      </c>
      <c r="F3518">
        <v>2</v>
      </c>
      <c r="G3518">
        <v>15</v>
      </c>
      <c r="H3518">
        <v>14</v>
      </c>
      <c r="I3518" t="str">
        <f>_xlfn.XLOOKUP(ohrm_timesheet_item[[#This Row],[employee_id]],hs_hr_employee[emp_number],hs_hr_employee[Employee Name],"NF",0,1)</f>
        <v>Gaurav Kokcha</v>
      </c>
      <c r="J3518" t="str">
        <f>_xlfn.XLOOKUP(ohrm_timesheet_item[[#This Row],[project_id]],ohrm_project[project_id],ohrm_project[name],"NF",0,1)</f>
        <v>Z210101-TEQMANTRA-ORG</v>
      </c>
      <c r="K3518" t="str">
        <f>_xlfn.XLOOKUP(ohrm_timesheet_item[[#This Row],[activity_id]],ohrm_project_activity[activity_id],ohrm_project_activity[name],"NF",0,1)</f>
        <v>Team Engagement</v>
      </c>
      <c r="L3518" s="5">
        <f>ohrm_timesheet_item[[#This Row],[duration]]/60/60</f>
        <v>1</v>
      </c>
    </row>
    <row r="3519" spans="1:12" x14ac:dyDescent="0.3">
      <c r="A3519">
        <v>642</v>
      </c>
      <c r="C3519">
        <v>3571</v>
      </c>
      <c r="D3519" s="1">
        <v>45237</v>
      </c>
      <c r="E3519">
        <v>3600</v>
      </c>
      <c r="F3519">
        <v>2</v>
      </c>
      <c r="G3519">
        <v>15</v>
      </c>
      <c r="H3519">
        <v>14</v>
      </c>
      <c r="I3519" t="str">
        <f>_xlfn.XLOOKUP(ohrm_timesheet_item[[#This Row],[employee_id]],hs_hr_employee[emp_number],hs_hr_employee[Employee Name],"NF",0,1)</f>
        <v>Gaurav Kokcha</v>
      </c>
      <c r="J3519" t="str">
        <f>_xlfn.XLOOKUP(ohrm_timesheet_item[[#This Row],[project_id]],ohrm_project[project_id],ohrm_project[name],"NF",0,1)</f>
        <v>Z210101-TEQMANTRA-ORG</v>
      </c>
      <c r="K3519" t="str">
        <f>_xlfn.XLOOKUP(ohrm_timesheet_item[[#This Row],[activity_id]],ohrm_project_activity[activity_id],ohrm_project_activity[name],"NF",0,1)</f>
        <v>Team Engagement</v>
      </c>
      <c r="L3519" s="5">
        <f>ohrm_timesheet_item[[#This Row],[duration]]/60/60</f>
        <v>1</v>
      </c>
    </row>
    <row r="3520" spans="1:12" x14ac:dyDescent="0.3">
      <c r="A3520">
        <v>642</v>
      </c>
      <c r="C3520">
        <v>3572</v>
      </c>
      <c r="D3520" s="1">
        <v>45238</v>
      </c>
      <c r="E3520">
        <v>0</v>
      </c>
      <c r="F3520">
        <v>2</v>
      </c>
      <c r="G3520">
        <v>15</v>
      </c>
      <c r="H3520">
        <v>14</v>
      </c>
      <c r="I3520" t="str">
        <f>_xlfn.XLOOKUP(ohrm_timesheet_item[[#This Row],[employee_id]],hs_hr_employee[emp_number],hs_hr_employee[Employee Name],"NF",0,1)</f>
        <v>Gaurav Kokcha</v>
      </c>
      <c r="J3520" t="str">
        <f>_xlfn.XLOOKUP(ohrm_timesheet_item[[#This Row],[project_id]],ohrm_project[project_id],ohrm_project[name],"NF",0,1)</f>
        <v>Z210101-TEQMANTRA-ORG</v>
      </c>
      <c r="K3520" t="str">
        <f>_xlfn.XLOOKUP(ohrm_timesheet_item[[#This Row],[activity_id]],ohrm_project_activity[activity_id],ohrm_project_activity[name],"NF",0,1)</f>
        <v>Team Engagement</v>
      </c>
      <c r="L3520" s="5">
        <f>ohrm_timesheet_item[[#This Row],[duration]]/60/60</f>
        <v>0</v>
      </c>
    </row>
    <row r="3521" spans="1:12" x14ac:dyDescent="0.3">
      <c r="A3521">
        <v>642</v>
      </c>
      <c r="C3521">
        <v>3573</v>
      </c>
      <c r="D3521" s="1">
        <v>45239</v>
      </c>
      <c r="E3521">
        <v>10800</v>
      </c>
      <c r="F3521">
        <v>2</v>
      </c>
      <c r="G3521">
        <v>15</v>
      </c>
      <c r="H3521">
        <v>14</v>
      </c>
      <c r="I3521" t="str">
        <f>_xlfn.XLOOKUP(ohrm_timesheet_item[[#This Row],[employee_id]],hs_hr_employee[emp_number],hs_hr_employee[Employee Name],"NF",0,1)</f>
        <v>Gaurav Kokcha</v>
      </c>
      <c r="J3521" t="str">
        <f>_xlfn.XLOOKUP(ohrm_timesheet_item[[#This Row],[project_id]],ohrm_project[project_id],ohrm_project[name],"NF",0,1)</f>
        <v>Z210101-TEQMANTRA-ORG</v>
      </c>
      <c r="K3521" t="str">
        <f>_xlfn.XLOOKUP(ohrm_timesheet_item[[#This Row],[activity_id]],ohrm_project_activity[activity_id],ohrm_project_activity[name],"NF",0,1)</f>
        <v>Team Engagement</v>
      </c>
      <c r="L3521" s="5">
        <f>ohrm_timesheet_item[[#This Row],[duration]]/60/60</f>
        <v>3</v>
      </c>
    </row>
    <row r="3522" spans="1:12" x14ac:dyDescent="0.3">
      <c r="A3522">
        <v>642</v>
      </c>
      <c r="C3522">
        <v>3574</v>
      </c>
      <c r="D3522" s="1">
        <v>45240</v>
      </c>
      <c r="E3522">
        <v>0</v>
      </c>
      <c r="F3522">
        <v>2</v>
      </c>
      <c r="G3522">
        <v>15</v>
      </c>
      <c r="H3522">
        <v>14</v>
      </c>
      <c r="I3522" t="str">
        <f>_xlfn.XLOOKUP(ohrm_timesheet_item[[#This Row],[employee_id]],hs_hr_employee[emp_number],hs_hr_employee[Employee Name],"NF",0,1)</f>
        <v>Gaurav Kokcha</v>
      </c>
      <c r="J3522" t="str">
        <f>_xlfn.XLOOKUP(ohrm_timesheet_item[[#This Row],[project_id]],ohrm_project[project_id],ohrm_project[name],"NF",0,1)</f>
        <v>Z210101-TEQMANTRA-ORG</v>
      </c>
      <c r="K3522" t="str">
        <f>_xlfn.XLOOKUP(ohrm_timesheet_item[[#This Row],[activity_id]],ohrm_project_activity[activity_id],ohrm_project_activity[name],"NF",0,1)</f>
        <v>Team Engagement</v>
      </c>
      <c r="L3522" s="5">
        <f>ohrm_timesheet_item[[#This Row],[duration]]/60/60</f>
        <v>0</v>
      </c>
    </row>
    <row r="3523" spans="1:12" x14ac:dyDescent="0.3">
      <c r="A3523">
        <v>653</v>
      </c>
      <c r="B3523" t="s">
        <v>1067</v>
      </c>
      <c r="C3523">
        <v>3575</v>
      </c>
      <c r="D3523" s="1">
        <v>45243</v>
      </c>
      <c r="E3523">
        <v>0</v>
      </c>
      <c r="F3523">
        <v>2</v>
      </c>
      <c r="G3523">
        <v>15</v>
      </c>
      <c r="H3523">
        <v>58</v>
      </c>
      <c r="I3523" t="str">
        <f>_xlfn.XLOOKUP(ohrm_timesheet_item[[#This Row],[employee_id]],hs_hr_employee[emp_number],hs_hr_employee[Employee Name],"NF",0,1)</f>
        <v>Gaurav Kokcha</v>
      </c>
      <c r="J3523" t="str">
        <f>_xlfn.XLOOKUP(ohrm_timesheet_item[[#This Row],[project_id]],ohrm_project[project_id],ohrm_project[name],"NF",0,1)</f>
        <v>Z210101-TEQMANTRA-ORG</v>
      </c>
      <c r="K3523" t="str">
        <f>_xlfn.XLOOKUP(ohrm_timesheet_item[[#This Row],[activity_id]],ohrm_project_activity[activity_id],ohrm_project_activity[name],"NF",0,1)</f>
        <v>Staff Augmentation</v>
      </c>
      <c r="L3523" s="5">
        <f>ohrm_timesheet_item[[#This Row],[duration]]/60/60</f>
        <v>0</v>
      </c>
    </row>
    <row r="3524" spans="1:12" x14ac:dyDescent="0.3">
      <c r="A3524">
        <v>653</v>
      </c>
      <c r="B3524" t="s">
        <v>1067</v>
      </c>
      <c r="C3524">
        <v>3576</v>
      </c>
      <c r="D3524" s="1">
        <v>45244</v>
      </c>
      <c r="E3524">
        <v>0</v>
      </c>
      <c r="F3524">
        <v>2</v>
      </c>
      <c r="G3524">
        <v>15</v>
      </c>
      <c r="H3524">
        <v>58</v>
      </c>
      <c r="I3524" t="str">
        <f>_xlfn.XLOOKUP(ohrm_timesheet_item[[#This Row],[employee_id]],hs_hr_employee[emp_number],hs_hr_employee[Employee Name],"NF",0,1)</f>
        <v>Gaurav Kokcha</v>
      </c>
      <c r="J3524" t="str">
        <f>_xlfn.XLOOKUP(ohrm_timesheet_item[[#This Row],[project_id]],ohrm_project[project_id],ohrm_project[name],"NF",0,1)</f>
        <v>Z210101-TEQMANTRA-ORG</v>
      </c>
      <c r="K3524" t="str">
        <f>_xlfn.XLOOKUP(ohrm_timesheet_item[[#This Row],[activity_id]],ohrm_project_activity[activity_id],ohrm_project_activity[name],"NF",0,1)</f>
        <v>Staff Augmentation</v>
      </c>
      <c r="L3524" s="5">
        <f>ohrm_timesheet_item[[#This Row],[duration]]/60/60</f>
        <v>0</v>
      </c>
    </row>
    <row r="3525" spans="1:12" x14ac:dyDescent="0.3">
      <c r="A3525">
        <v>653</v>
      </c>
      <c r="C3525">
        <v>3577</v>
      </c>
      <c r="D3525" s="1">
        <v>45245</v>
      </c>
      <c r="E3525">
        <v>14400</v>
      </c>
      <c r="F3525">
        <v>2</v>
      </c>
      <c r="G3525">
        <v>15</v>
      </c>
      <c r="H3525">
        <v>58</v>
      </c>
      <c r="I3525" t="str">
        <f>_xlfn.XLOOKUP(ohrm_timesheet_item[[#This Row],[employee_id]],hs_hr_employee[emp_number],hs_hr_employee[Employee Name],"NF",0,1)</f>
        <v>Gaurav Kokcha</v>
      </c>
      <c r="J3525" t="str">
        <f>_xlfn.XLOOKUP(ohrm_timesheet_item[[#This Row],[project_id]],ohrm_project[project_id],ohrm_project[name],"NF",0,1)</f>
        <v>Z210101-TEQMANTRA-ORG</v>
      </c>
      <c r="K3525" t="str">
        <f>_xlfn.XLOOKUP(ohrm_timesheet_item[[#This Row],[activity_id]],ohrm_project_activity[activity_id],ohrm_project_activity[name],"NF",0,1)</f>
        <v>Staff Augmentation</v>
      </c>
      <c r="L3525" s="5">
        <f>ohrm_timesheet_item[[#This Row],[duration]]/60/60</f>
        <v>4</v>
      </c>
    </row>
    <row r="3526" spans="1:12" x14ac:dyDescent="0.3">
      <c r="A3526">
        <v>653</v>
      </c>
      <c r="C3526">
        <v>3578</v>
      </c>
      <c r="D3526" s="1">
        <v>45246</v>
      </c>
      <c r="E3526">
        <v>10800</v>
      </c>
      <c r="F3526">
        <v>2</v>
      </c>
      <c r="G3526">
        <v>15</v>
      </c>
      <c r="H3526">
        <v>58</v>
      </c>
      <c r="I3526" t="str">
        <f>_xlfn.XLOOKUP(ohrm_timesheet_item[[#This Row],[employee_id]],hs_hr_employee[emp_number],hs_hr_employee[Employee Name],"NF",0,1)</f>
        <v>Gaurav Kokcha</v>
      </c>
      <c r="J3526" t="str">
        <f>_xlfn.XLOOKUP(ohrm_timesheet_item[[#This Row],[project_id]],ohrm_project[project_id],ohrm_project[name],"NF",0,1)</f>
        <v>Z210101-TEQMANTRA-ORG</v>
      </c>
      <c r="K3526" t="str">
        <f>_xlfn.XLOOKUP(ohrm_timesheet_item[[#This Row],[activity_id]],ohrm_project_activity[activity_id],ohrm_project_activity[name],"NF",0,1)</f>
        <v>Staff Augmentation</v>
      </c>
      <c r="L3526" s="5">
        <f>ohrm_timesheet_item[[#This Row],[duration]]/60/60</f>
        <v>3</v>
      </c>
    </row>
    <row r="3527" spans="1:12" x14ac:dyDescent="0.3">
      <c r="A3527">
        <v>653</v>
      </c>
      <c r="C3527">
        <v>3579</v>
      </c>
      <c r="D3527" s="1">
        <v>45247</v>
      </c>
      <c r="E3527">
        <v>7200</v>
      </c>
      <c r="F3527">
        <v>2</v>
      </c>
      <c r="G3527">
        <v>15</v>
      </c>
      <c r="H3527">
        <v>58</v>
      </c>
      <c r="I3527" t="str">
        <f>_xlfn.XLOOKUP(ohrm_timesheet_item[[#This Row],[employee_id]],hs_hr_employee[emp_number],hs_hr_employee[Employee Name],"NF",0,1)</f>
        <v>Gaurav Kokcha</v>
      </c>
      <c r="J3527" t="str">
        <f>_xlfn.XLOOKUP(ohrm_timesheet_item[[#This Row],[project_id]],ohrm_project[project_id],ohrm_project[name],"NF",0,1)</f>
        <v>Z210101-TEQMANTRA-ORG</v>
      </c>
      <c r="K3527" t="str">
        <f>_xlfn.XLOOKUP(ohrm_timesheet_item[[#This Row],[activity_id]],ohrm_project_activity[activity_id],ohrm_project_activity[name],"NF",0,1)</f>
        <v>Staff Augmentation</v>
      </c>
      <c r="L3527" s="5">
        <f>ohrm_timesheet_item[[#This Row],[duration]]/60/60</f>
        <v>2</v>
      </c>
    </row>
    <row r="3528" spans="1:12" x14ac:dyDescent="0.3">
      <c r="A3528">
        <v>653</v>
      </c>
      <c r="C3528">
        <v>3580</v>
      </c>
      <c r="D3528" s="1">
        <v>45243</v>
      </c>
      <c r="E3528">
        <v>0</v>
      </c>
      <c r="F3528">
        <v>2</v>
      </c>
      <c r="G3528">
        <v>15</v>
      </c>
      <c r="H3528">
        <v>14</v>
      </c>
      <c r="I3528" t="str">
        <f>_xlfn.XLOOKUP(ohrm_timesheet_item[[#This Row],[employee_id]],hs_hr_employee[emp_number],hs_hr_employee[Employee Name],"NF",0,1)</f>
        <v>Gaurav Kokcha</v>
      </c>
      <c r="J3528" t="str">
        <f>_xlfn.XLOOKUP(ohrm_timesheet_item[[#This Row],[project_id]],ohrm_project[project_id],ohrm_project[name],"NF",0,1)</f>
        <v>Z210101-TEQMANTRA-ORG</v>
      </c>
      <c r="K3528" t="str">
        <f>_xlfn.XLOOKUP(ohrm_timesheet_item[[#This Row],[activity_id]],ohrm_project_activity[activity_id],ohrm_project_activity[name],"NF",0,1)</f>
        <v>Team Engagement</v>
      </c>
      <c r="L3528" s="5">
        <f>ohrm_timesheet_item[[#This Row],[duration]]/60/60</f>
        <v>0</v>
      </c>
    </row>
    <row r="3529" spans="1:12" x14ac:dyDescent="0.3">
      <c r="A3529">
        <v>653</v>
      </c>
      <c r="C3529">
        <v>3581</v>
      </c>
      <c r="D3529" s="1">
        <v>45244</v>
      </c>
      <c r="E3529">
        <v>0</v>
      </c>
      <c r="F3529">
        <v>2</v>
      </c>
      <c r="G3529">
        <v>15</v>
      </c>
      <c r="H3529">
        <v>14</v>
      </c>
      <c r="I3529" t="str">
        <f>_xlfn.XLOOKUP(ohrm_timesheet_item[[#This Row],[employee_id]],hs_hr_employee[emp_number],hs_hr_employee[Employee Name],"NF",0,1)</f>
        <v>Gaurav Kokcha</v>
      </c>
      <c r="J3529" t="str">
        <f>_xlfn.XLOOKUP(ohrm_timesheet_item[[#This Row],[project_id]],ohrm_project[project_id],ohrm_project[name],"NF",0,1)</f>
        <v>Z210101-TEQMANTRA-ORG</v>
      </c>
      <c r="K3529" t="str">
        <f>_xlfn.XLOOKUP(ohrm_timesheet_item[[#This Row],[activity_id]],ohrm_project_activity[activity_id],ohrm_project_activity[name],"NF",0,1)</f>
        <v>Team Engagement</v>
      </c>
      <c r="L3529" s="5">
        <f>ohrm_timesheet_item[[#This Row],[duration]]/60/60</f>
        <v>0</v>
      </c>
    </row>
    <row r="3530" spans="1:12" x14ac:dyDescent="0.3">
      <c r="A3530">
        <v>653</v>
      </c>
      <c r="C3530">
        <v>3582</v>
      </c>
      <c r="D3530" s="1">
        <v>45245</v>
      </c>
      <c r="E3530">
        <v>3600</v>
      </c>
      <c r="F3530">
        <v>2</v>
      </c>
      <c r="G3530">
        <v>15</v>
      </c>
      <c r="H3530">
        <v>14</v>
      </c>
      <c r="I3530" t="str">
        <f>_xlfn.XLOOKUP(ohrm_timesheet_item[[#This Row],[employee_id]],hs_hr_employee[emp_number],hs_hr_employee[Employee Name],"NF",0,1)</f>
        <v>Gaurav Kokcha</v>
      </c>
      <c r="J3530" t="str">
        <f>_xlfn.XLOOKUP(ohrm_timesheet_item[[#This Row],[project_id]],ohrm_project[project_id],ohrm_project[name],"NF",0,1)</f>
        <v>Z210101-TEQMANTRA-ORG</v>
      </c>
      <c r="K3530" t="str">
        <f>_xlfn.XLOOKUP(ohrm_timesheet_item[[#This Row],[activity_id]],ohrm_project_activity[activity_id],ohrm_project_activity[name],"NF",0,1)</f>
        <v>Team Engagement</v>
      </c>
      <c r="L3530" s="5">
        <f>ohrm_timesheet_item[[#This Row],[duration]]/60/60</f>
        <v>1</v>
      </c>
    </row>
    <row r="3531" spans="1:12" x14ac:dyDescent="0.3">
      <c r="A3531">
        <v>653</v>
      </c>
      <c r="C3531">
        <v>3583</v>
      </c>
      <c r="D3531" s="1">
        <v>45246</v>
      </c>
      <c r="E3531">
        <v>7200</v>
      </c>
      <c r="F3531">
        <v>2</v>
      </c>
      <c r="G3531">
        <v>15</v>
      </c>
      <c r="H3531">
        <v>14</v>
      </c>
      <c r="I3531" t="str">
        <f>_xlfn.XLOOKUP(ohrm_timesheet_item[[#This Row],[employee_id]],hs_hr_employee[emp_number],hs_hr_employee[Employee Name],"NF",0,1)</f>
        <v>Gaurav Kokcha</v>
      </c>
      <c r="J3531" t="str">
        <f>_xlfn.XLOOKUP(ohrm_timesheet_item[[#This Row],[project_id]],ohrm_project[project_id],ohrm_project[name],"NF",0,1)</f>
        <v>Z210101-TEQMANTRA-ORG</v>
      </c>
      <c r="K3531" t="str">
        <f>_xlfn.XLOOKUP(ohrm_timesheet_item[[#This Row],[activity_id]],ohrm_project_activity[activity_id],ohrm_project_activity[name],"NF",0,1)</f>
        <v>Team Engagement</v>
      </c>
      <c r="L3531" s="5">
        <f>ohrm_timesheet_item[[#This Row],[duration]]/60/60</f>
        <v>2</v>
      </c>
    </row>
    <row r="3532" spans="1:12" x14ac:dyDescent="0.3">
      <c r="A3532">
        <v>653</v>
      </c>
      <c r="C3532">
        <v>3584</v>
      </c>
      <c r="D3532" s="1">
        <v>45247</v>
      </c>
      <c r="E3532">
        <v>7200</v>
      </c>
      <c r="F3532">
        <v>2</v>
      </c>
      <c r="G3532">
        <v>15</v>
      </c>
      <c r="H3532">
        <v>14</v>
      </c>
      <c r="I3532" t="str">
        <f>_xlfn.XLOOKUP(ohrm_timesheet_item[[#This Row],[employee_id]],hs_hr_employee[emp_number],hs_hr_employee[Employee Name],"NF",0,1)</f>
        <v>Gaurav Kokcha</v>
      </c>
      <c r="J3532" t="str">
        <f>_xlfn.XLOOKUP(ohrm_timesheet_item[[#This Row],[project_id]],ohrm_project[project_id],ohrm_project[name],"NF",0,1)</f>
        <v>Z210101-TEQMANTRA-ORG</v>
      </c>
      <c r="K3532" t="str">
        <f>_xlfn.XLOOKUP(ohrm_timesheet_item[[#This Row],[activity_id]],ohrm_project_activity[activity_id],ohrm_project_activity[name],"NF",0,1)</f>
        <v>Team Engagement</v>
      </c>
      <c r="L3532" s="5">
        <f>ohrm_timesheet_item[[#This Row],[duration]]/60/60</f>
        <v>2</v>
      </c>
    </row>
    <row r="3533" spans="1:12" x14ac:dyDescent="0.3">
      <c r="A3533">
        <v>653</v>
      </c>
      <c r="C3533">
        <v>3585</v>
      </c>
      <c r="D3533" s="1">
        <v>45243</v>
      </c>
      <c r="E3533">
        <v>0</v>
      </c>
      <c r="F3533">
        <v>2</v>
      </c>
      <c r="G3533">
        <v>15</v>
      </c>
      <c r="H3533">
        <v>11</v>
      </c>
      <c r="I3533" t="str">
        <f>_xlfn.XLOOKUP(ohrm_timesheet_item[[#This Row],[employee_id]],hs_hr_employee[emp_number],hs_hr_employee[Employee Name],"NF",0,1)</f>
        <v>Gaurav Kokcha</v>
      </c>
      <c r="J3533" t="str">
        <f>_xlfn.XLOOKUP(ohrm_timesheet_item[[#This Row],[project_id]],ohrm_project[project_id],ohrm_project[name],"NF",0,1)</f>
        <v>Z210101-TEQMANTRA-ORG</v>
      </c>
      <c r="K3533" t="str">
        <f>_xlfn.XLOOKUP(ohrm_timesheet_item[[#This Row],[activity_id]],ohrm_project_activity[activity_id],ohrm_project_activity[name],"NF",0,1)</f>
        <v>Training</v>
      </c>
      <c r="L3533" s="5">
        <f>ohrm_timesheet_item[[#This Row],[duration]]/60/60</f>
        <v>0</v>
      </c>
    </row>
    <row r="3534" spans="1:12" x14ac:dyDescent="0.3">
      <c r="A3534">
        <v>653</v>
      </c>
      <c r="C3534">
        <v>3586</v>
      </c>
      <c r="D3534" s="1">
        <v>45244</v>
      </c>
      <c r="E3534">
        <v>0</v>
      </c>
      <c r="F3534">
        <v>2</v>
      </c>
      <c r="G3534">
        <v>15</v>
      </c>
      <c r="H3534">
        <v>11</v>
      </c>
      <c r="I3534" t="str">
        <f>_xlfn.XLOOKUP(ohrm_timesheet_item[[#This Row],[employee_id]],hs_hr_employee[emp_number],hs_hr_employee[Employee Name],"NF",0,1)</f>
        <v>Gaurav Kokcha</v>
      </c>
      <c r="J3534" t="str">
        <f>_xlfn.XLOOKUP(ohrm_timesheet_item[[#This Row],[project_id]],ohrm_project[project_id],ohrm_project[name],"NF",0,1)</f>
        <v>Z210101-TEQMANTRA-ORG</v>
      </c>
      <c r="K3534" t="str">
        <f>_xlfn.XLOOKUP(ohrm_timesheet_item[[#This Row],[activity_id]],ohrm_project_activity[activity_id],ohrm_project_activity[name],"NF",0,1)</f>
        <v>Training</v>
      </c>
      <c r="L3534" s="5">
        <f>ohrm_timesheet_item[[#This Row],[duration]]/60/60</f>
        <v>0</v>
      </c>
    </row>
    <row r="3535" spans="1:12" x14ac:dyDescent="0.3">
      <c r="A3535">
        <v>653</v>
      </c>
      <c r="C3535">
        <v>3587</v>
      </c>
      <c r="D3535" s="1">
        <v>45245</v>
      </c>
      <c r="E3535">
        <v>14400</v>
      </c>
      <c r="F3535">
        <v>2</v>
      </c>
      <c r="G3535">
        <v>15</v>
      </c>
      <c r="H3535">
        <v>11</v>
      </c>
      <c r="I3535" t="str">
        <f>_xlfn.XLOOKUP(ohrm_timesheet_item[[#This Row],[employee_id]],hs_hr_employee[emp_number],hs_hr_employee[Employee Name],"NF",0,1)</f>
        <v>Gaurav Kokcha</v>
      </c>
      <c r="J3535" t="str">
        <f>_xlfn.XLOOKUP(ohrm_timesheet_item[[#This Row],[project_id]],ohrm_project[project_id],ohrm_project[name],"NF",0,1)</f>
        <v>Z210101-TEQMANTRA-ORG</v>
      </c>
      <c r="K3535" t="str">
        <f>_xlfn.XLOOKUP(ohrm_timesheet_item[[#This Row],[activity_id]],ohrm_project_activity[activity_id],ohrm_project_activity[name],"NF",0,1)</f>
        <v>Training</v>
      </c>
      <c r="L3535" s="5">
        <f>ohrm_timesheet_item[[#This Row],[duration]]/60/60</f>
        <v>4</v>
      </c>
    </row>
    <row r="3536" spans="1:12" x14ac:dyDescent="0.3">
      <c r="A3536">
        <v>653</v>
      </c>
      <c r="C3536">
        <v>3588</v>
      </c>
      <c r="D3536" s="1">
        <v>45246</v>
      </c>
      <c r="E3536">
        <v>14400</v>
      </c>
      <c r="F3536">
        <v>2</v>
      </c>
      <c r="G3536">
        <v>15</v>
      </c>
      <c r="H3536">
        <v>11</v>
      </c>
      <c r="I3536" t="str">
        <f>_xlfn.XLOOKUP(ohrm_timesheet_item[[#This Row],[employee_id]],hs_hr_employee[emp_number],hs_hr_employee[Employee Name],"NF",0,1)</f>
        <v>Gaurav Kokcha</v>
      </c>
      <c r="J3536" t="str">
        <f>_xlfn.XLOOKUP(ohrm_timesheet_item[[#This Row],[project_id]],ohrm_project[project_id],ohrm_project[name],"NF",0,1)</f>
        <v>Z210101-TEQMANTRA-ORG</v>
      </c>
      <c r="K3536" t="str">
        <f>_xlfn.XLOOKUP(ohrm_timesheet_item[[#This Row],[activity_id]],ohrm_project_activity[activity_id],ohrm_project_activity[name],"NF",0,1)</f>
        <v>Training</v>
      </c>
      <c r="L3536" s="5">
        <f>ohrm_timesheet_item[[#This Row],[duration]]/60/60</f>
        <v>4</v>
      </c>
    </row>
    <row r="3537" spans="1:12" x14ac:dyDescent="0.3">
      <c r="A3537">
        <v>653</v>
      </c>
      <c r="C3537">
        <v>3589</v>
      </c>
      <c r="D3537" s="1">
        <v>45247</v>
      </c>
      <c r="E3537">
        <v>18000</v>
      </c>
      <c r="F3537">
        <v>2</v>
      </c>
      <c r="G3537">
        <v>15</v>
      </c>
      <c r="H3537">
        <v>11</v>
      </c>
      <c r="I3537" t="str">
        <f>_xlfn.XLOOKUP(ohrm_timesheet_item[[#This Row],[employee_id]],hs_hr_employee[emp_number],hs_hr_employee[Employee Name],"NF",0,1)</f>
        <v>Gaurav Kokcha</v>
      </c>
      <c r="J3537" t="str">
        <f>_xlfn.XLOOKUP(ohrm_timesheet_item[[#This Row],[project_id]],ohrm_project[project_id],ohrm_project[name],"NF",0,1)</f>
        <v>Z210101-TEQMANTRA-ORG</v>
      </c>
      <c r="K3537" t="str">
        <f>_xlfn.XLOOKUP(ohrm_timesheet_item[[#This Row],[activity_id]],ohrm_project_activity[activity_id],ohrm_project_activity[name],"NF",0,1)</f>
        <v>Training</v>
      </c>
      <c r="L3537" s="5">
        <f>ohrm_timesheet_item[[#This Row],[duration]]/60/60</f>
        <v>5</v>
      </c>
    </row>
    <row r="3538" spans="1:12" x14ac:dyDescent="0.3">
      <c r="A3538">
        <v>650</v>
      </c>
      <c r="C3538">
        <v>3590</v>
      </c>
      <c r="D3538" s="1">
        <v>45250</v>
      </c>
      <c r="E3538">
        <v>18000</v>
      </c>
      <c r="F3538">
        <v>2</v>
      </c>
      <c r="G3538">
        <v>15</v>
      </c>
      <c r="H3538">
        <v>58</v>
      </c>
      <c r="I3538" t="str">
        <f>_xlfn.XLOOKUP(ohrm_timesheet_item[[#This Row],[employee_id]],hs_hr_employee[emp_number],hs_hr_employee[Employee Name],"NF",0,1)</f>
        <v>Gaurav Kokcha</v>
      </c>
      <c r="J3538" t="str">
        <f>_xlfn.XLOOKUP(ohrm_timesheet_item[[#This Row],[project_id]],ohrm_project[project_id],ohrm_project[name],"NF",0,1)</f>
        <v>Z210101-TEQMANTRA-ORG</v>
      </c>
      <c r="K3538" t="str">
        <f>_xlfn.XLOOKUP(ohrm_timesheet_item[[#This Row],[activity_id]],ohrm_project_activity[activity_id],ohrm_project_activity[name],"NF",0,1)</f>
        <v>Staff Augmentation</v>
      </c>
      <c r="L3538" s="5">
        <f>ohrm_timesheet_item[[#This Row],[duration]]/60/60</f>
        <v>5</v>
      </c>
    </row>
    <row r="3539" spans="1:12" x14ac:dyDescent="0.3">
      <c r="A3539">
        <v>650</v>
      </c>
      <c r="C3539">
        <v>3591</v>
      </c>
      <c r="D3539" s="1">
        <v>45251</v>
      </c>
      <c r="E3539">
        <v>10800</v>
      </c>
      <c r="F3539">
        <v>2</v>
      </c>
      <c r="G3539">
        <v>15</v>
      </c>
      <c r="H3539">
        <v>58</v>
      </c>
      <c r="I3539" t="str">
        <f>_xlfn.XLOOKUP(ohrm_timesheet_item[[#This Row],[employee_id]],hs_hr_employee[emp_number],hs_hr_employee[Employee Name],"NF",0,1)</f>
        <v>Gaurav Kokcha</v>
      </c>
      <c r="J3539" t="str">
        <f>_xlfn.XLOOKUP(ohrm_timesheet_item[[#This Row],[project_id]],ohrm_project[project_id],ohrm_project[name],"NF",0,1)</f>
        <v>Z210101-TEQMANTRA-ORG</v>
      </c>
      <c r="K3539" t="str">
        <f>_xlfn.XLOOKUP(ohrm_timesheet_item[[#This Row],[activity_id]],ohrm_project_activity[activity_id],ohrm_project_activity[name],"NF",0,1)</f>
        <v>Staff Augmentation</v>
      </c>
      <c r="L3539" s="5">
        <f>ohrm_timesheet_item[[#This Row],[duration]]/60/60</f>
        <v>3</v>
      </c>
    </row>
    <row r="3540" spans="1:12" x14ac:dyDescent="0.3">
      <c r="A3540">
        <v>650</v>
      </c>
      <c r="C3540">
        <v>3592</v>
      </c>
      <c r="D3540" s="1">
        <v>45252</v>
      </c>
      <c r="E3540">
        <v>7200</v>
      </c>
      <c r="F3540">
        <v>2</v>
      </c>
      <c r="G3540">
        <v>15</v>
      </c>
      <c r="H3540">
        <v>58</v>
      </c>
      <c r="I3540" t="str">
        <f>_xlfn.XLOOKUP(ohrm_timesheet_item[[#This Row],[employee_id]],hs_hr_employee[emp_number],hs_hr_employee[Employee Name],"NF",0,1)</f>
        <v>Gaurav Kokcha</v>
      </c>
      <c r="J3540" t="str">
        <f>_xlfn.XLOOKUP(ohrm_timesheet_item[[#This Row],[project_id]],ohrm_project[project_id],ohrm_project[name],"NF",0,1)</f>
        <v>Z210101-TEQMANTRA-ORG</v>
      </c>
      <c r="K3540" t="str">
        <f>_xlfn.XLOOKUP(ohrm_timesheet_item[[#This Row],[activity_id]],ohrm_project_activity[activity_id],ohrm_project_activity[name],"NF",0,1)</f>
        <v>Staff Augmentation</v>
      </c>
      <c r="L3540" s="5">
        <f>ohrm_timesheet_item[[#This Row],[duration]]/60/60</f>
        <v>2</v>
      </c>
    </row>
    <row r="3541" spans="1:12" x14ac:dyDescent="0.3">
      <c r="A3541">
        <v>650</v>
      </c>
      <c r="C3541">
        <v>3593</v>
      </c>
      <c r="D3541" s="1">
        <v>45253</v>
      </c>
      <c r="E3541">
        <v>14400</v>
      </c>
      <c r="F3541">
        <v>2</v>
      </c>
      <c r="G3541">
        <v>15</v>
      </c>
      <c r="H3541">
        <v>58</v>
      </c>
      <c r="I3541" t="str">
        <f>_xlfn.XLOOKUP(ohrm_timesheet_item[[#This Row],[employee_id]],hs_hr_employee[emp_number],hs_hr_employee[Employee Name],"NF",0,1)</f>
        <v>Gaurav Kokcha</v>
      </c>
      <c r="J3541" t="str">
        <f>_xlfn.XLOOKUP(ohrm_timesheet_item[[#This Row],[project_id]],ohrm_project[project_id],ohrm_project[name],"NF",0,1)</f>
        <v>Z210101-TEQMANTRA-ORG</v>
      </c>
      <c r="K3541" t="str">
        <f>_xlfn.XLOOKUP(ohrm_timesheet_item[[#This Row],[activity_id]],ohrm_project_activity[activity_id],ohrm_project_activity[name],"NF",0,1)</f>
        <v>Staff Augmentation</v>
      </c>
      <c r="L3541" s="5">
        <f>ohrm_timesheet_item[[#This Row],[duration]]/60/60</f>
        <v>4</v>
      </c>
    </row>
    <row r="3542" spans="1:12" x14ac:dyDescent="0.3">
      <c r="A3542">
        <v>650</v>
      </c>
      <c r="C3542">
        <v>3594</v>
      </c>
      <c r="D3542" s="1">
        <v>45250</v>
      </c>
      <c r="E3542">
        <v>0</v>
      </c>
      <c r="F3542">
        <v>2</v>
      </c>
      <c r="G3542">
        <v>15</v>
      </c>
      <c r="H3542">
        <v>14</v>
      </c>
      <c r="I3542" t="str">
        <f>_xlfn.XLOOKUP(ohrm_timesheet_item[[#This Row],[employee_id]],hs_hr_employee[emp_number],hs_hr_employee[Employee Name],"NF",0,1)</f>
        <v>Gaurav Kokcha</v>
      </c>
      <c r="J3542" t="str">
        <f>_xlfn.XLOOKUP(ohrm_timesheet_item[[#This Row],[project_id]],ohrm_project[project_id],ohrm_project[name],"NF",0,1)</f>
        <v>Z210101-TEQMANTRA-ORG</v>
      </c>
      <c r="K3542" t="str">
        <f>_xlfn.XLOOKUP(ohrm_timesheet_item[[#This Row],[activity_id]],ohrm_project_activity[activity_id],ohrm_project_activity[name],"NF",0,1)</f>
        <v>Team Engagement</v>
      </c>
      <c r="L3542" s="5">
        <f>ohrm_timesheet_item[[#This Row],[duration]]/60/60</f>
        <v>0</v>
      </c>
    </row>
    <row r="3543" spans="1:12" x14ac:dyDescent="0.3">
      <c r="A3543">
        <v>650</v>
      </c>
      <c r="C3543">
        <v>3595</v>
      </c>
      <c r="D3543" s="1">
        <v>45251</v>
      </c>
      <c r="E3543">
        <v>7200</v>
      </c>
      <c r="F3543">
        <v>2</v>
      </c>
      <c r="G3543">
        <v>15</v>
      </c>
      <c r="H3543">
        <v>14</v>
      </c>
      <c r="I3543" t="str">
        <f>_xlfn.XLOOKUP(ohrm_timesheet_item[[#This Row],[employee_id]],hs_hr_employee[emp_number],hs_hr_employee[Employee Name],"NF",0,1)</f>
        <v>Gaurav Kokcha</v>
      </c>
      <c r="J3543" t="str">
        <f>_xlfn.XLOOKUP(ohrm_timesheet_item[[#This Row],[project_id]],ohrm_project[project_id],ohrm_project[name],"NF",0,1)</f>
        <v>Z210101-TEQMANTRA-ORG</v>
      </c>
      <c r="K3543" t="str">
        <f>_xlfn.XLOOKUP(ohrm_timesheet_item[[#This Row],[activity_id]],ohrm_project_activity[activity_id],ohrm_project_activity[name],"NF",0,1)</f>
        <v>Team Engagement</v>
      </c>
      <c r="L3543" s="5">
        <f>ohrm_timesheet_item[[#This Row],[duration]]/60/60</f>
        <v>2</v>
      </c>
    </row>
    <row r="3544" spans="1:12" x14ac:dyDescent="0.3">
      <c r="A3544">
        <v>650</v>
      </c>
      <c r="C3544">
        <v>3596</v>
      </c>
      <c r="D3544" s="1">
        <v>45252</v>
      </c>
      <c r="E3544">
        <v>7200</v>
      </c>
      <c r="F3544">
        <v>2</v>
      </c>
      <c r="G3544">
        <v>15</v>
      </c>
      <c r="H3544">
        <v>14</v>
      </c>
      <c r="I3544" t="str">
        <f>_xlfn.XLOOKUP(ohrm_timesheet_item[[#This Row],[employee_id]],hs_hr_employee[emp_number],hs_hr_employee[Employee Name],"NF",0,1)</f>
        <v>Gaurav Kokcha</v>
      </c>
      <c r="J3544" t="str">
        <f>_xlfn.XLOOKUP(ohrm_timesheet_item[[#This Row],[project_id]],ohrm_project[project_id],ohrm_project[name],"NF",0,1)</f>
        <v>Z210101-TEQMANTRA-ORG</v>
      </c>
      <c r="K3544" t="str">
        <f>_xlfn.XLOOKUP(ohrm_timesheet_item[[#This Row],[activity_id]],ohrm_project_activity[activity_id],ohrm_project_activity[name],"NF",0,1)</f>
        <v>Team Engagement</v>
      </c>
      <c r="L3544" s="5">
        <f>ohrm_timesheet_item[[#This Row],[duration]]/60/60</f>
        <v>2</v>
      </c>
    </row>
    <row r="3545" spans="1:12" x14ac:dyDescent="0.3">
      <c r="A3545">
        <v>650</v>
      </c>
      <c r="C3545">
        <v>3597</v>
      </c>
      <c r="D3545" s="1">
        <v>45253</v>
      </c>
      <c r="E3545">
        <v>3600</v>
      </c>
      <c r="F3545">
        <v>2</v>
      </c>
      <c r="G3545">
        <v>15</v>
      </c>
      <c r="H3545">
        <v>14</v>
      </c>
      <c r="I3545" t="str">
        <f>_xlfn.XLOOKUP(ohrm_timesheet_item[[#This Row],[employee_id]],hs_hr_employee[emp_number],hs_hr_employee[Employee Name],"NF",0,1)</f>
        <v>Gaurav Kokcha</v>
      </c>
      <c r="J3545" t="str">
        <f>_xlfn.XLOOKUP(ohrm_timesheet_item[[#This Row],[project_id]],ohrm_project[project_id],ohrm_project[name],"NF",0,1)</f>
        <v>Z210101-TEQMANTRA-ORG</v>
      </c>
      <c r="K3545" t="str">
        <f>_xlfn.XLOOKUP(ohrm_timesheet_item[[#This Row],[activity_id]],ohrm_project_activity[activity_id],ohrm_project_activity[name],"NF",0,1)</f>
        <v>Team Engagement</v>
      </c>
      <c r="L3545" s="5">
        <f>ohrm_timesheet_item[[#This Row],[duration]]/60/60</f>
        <v>1</v>
      </c>
    </row>
    <row r="3546" spans="1:12" x14ac:dyDescent="0.3">
      <c r="A3546">
        <v>650</v>
      </c>
      <c r="C3546">
        <v>3598</v>
      </c>
      <c r="D3546" s="1">
        <v>45250</v>
      </c>
      <c r="E3546">
        <v>14400</v>
      </c>
      <c r="F3546">
        <v>2</v>
      </c>
      <c r="G3546">
        <v>15</v>
      </c>
      <c r="H3546">
        <v>11</v>
      </c>
      <c r="I3546" t="str">
        <f>_xlfn.XLOOKUP(ohrm_timesheet_item[[#This Row],[employee_id]],hs_hr_employee[emp_number],hs_hr_employee[Employee Name],"NF",0,1)</f>
        <v>Gaurav Kokcha</v>
      </c>
      <c r="J3546" t="str">
        <f>_xlfn.XLOOKUP(ohrm_timesheet_item[[#This Row],[project_id]],ohrm_project[project_id],ohrm_project[name],"NF",0,1)</f>
        <v>Z210101-TEQMANTRA-ORG</v>
      </c>
      <c r="K3546" t="str">
        <f>_xlfn.XLOOKUP(ohrm_timesheet_item[[#This Row],[activity_id]],ohrm_project_activity[activity_id],ohrm_project_activity[name],"NF",0,1)</f>
        <v>Training</v>
      </c>
      <c r="L3546" s="5">
        <f>ohrm_timesheet_item[[#This Row],[duration]]/60/60</f>
        <v>4</v>
      </c>
    </row>
    <row r="3547" spans="1:12" x14ac:dyDescent="0.3">
      <c r="A3547">
        <v>650</v>
      </c>
      <c r="C3547">
        <v>3599</v>
      </c>
      <c r="D3547" s="1">
        <v>45251</v>
      </c>
      <c r="E3547">
        <v>14400</v>
      </c>
      <c r="F3547">
        <v>2</v>
      </c>
      <c r="G3547">
        <v>15</v>
      </c>
      <c r="H3547">
        <v>11</v>
      </c>
      <c r="I3547" t="str">
        <f>_xlfn.XLOOKUP(ohrm_timesheet_item[[#This Row],[employee_id]],hs_hr_employee[emp_number],hs_hr_employee[Employee Name],"NF",0,1)</f>
        <v>Gaurav Kokcha</v>
      </c>
      <c r="J3547" t="str">
        <f>_xlfn.XLOOKUP(ohrm_timesheet_item[[#This Row],[project_id]],ohrm_project[project_id],ohrm_project[name],"NF",0,1)</f>
        <v>Z210101-TEQMANTRA-ORG</v>
      </c>
      <c r="K3547" t="str">
        <f>_xlfn.XLOOKUP(ohrm_timesheet_item[[#This Row],[activity_id]],ohrm_project_activity[activity_id],ohrm_project_activity[name],"NF",0,1)</f>
        <v>Training</v>
      </c>
      <c r="L3547" s="5">
        <f>ohrm_timesheet_item[[#This Row],[duration]]/60/60</f>
        <v>4</v>
      </c>
    </row>
    <row r="3548" spans="1:12" x14ac:dyDescent="0.3">
      <c r="A3548">
        <v>650</v>
      </c>
      <c r="C3548">
        <v>3600</v>
      </c>
      <c r="D3548" s="1">
        <v>45252</v>
      </c>
      <c r="E3548">
        <v>18000</v>
      </c>
      <c r="F3548">
        <v>2</v>
      </c>
      <c r="G3548">
        <v>15</v>
      </c>
      <c r="H3548">
        <v>11</v>
      </c>
      <c r="I3548" t="str">
        <f>_xlfn.XLOOKUP(ohrm_timesheet_item[[#This Row],[employee_id]],hs_hr_employee[emp_number],hs_hr_employee[Employee Name],"NF",0,1)</f>
        <v>Gaurav Kokcha</v>
      </c>
      <c r="J3548" t="str">
        <f>_xlfn.XLOOKUP(ohrm_timesheet_item[[#This Row],[project_id]],ohrm_project[project_id],ohrm_project[name],"NF",0,1)</f>
        <v>Z210101-TEQMANTRA-ORG</v>
      </c>
      <c r="K3548" t="str">
        <f>_xlfn.XLOOKUP(ohrm_timesheet_item[[#This Row],[activity_id]],ohrm_project_activity[activity_id],ohrm_project_activity[name],"NF",0,1)</f>
        <v>Training</v>
      </c>
      <c r="L3548" s="5">
        <f>ohrm_timesheet_item[[#This Row],[duration]]/60/60</f>
        <v>5</v>
      </c>
    </row>
    <row r="3549" spans="1:12" x14ac:dyDescent="0.3">
      <c r="A3549">
        <v>650</v>
      </c>
      <c r="C3549">
        <v>3601</v>
      </c>
      <c r="D3549" s="1">
        <v>45253</v>
      </c>
      <c r="E3549">
        <v>14400</v>
      </c>
      <c r="F3549">
        <v>2</v>
      </c>
      <c r="G3549">
        <v>15</v>
      </c>
      <c r="H3549">
        <v>11</v>
      </c>
      <c r="I3549" t="str">
        <f>_xlfn.XLOOKUP(ohrm_timesheet_item[[#This Row],[employee_id]],hs_hr_employee[emp_number],hs_hr_employee[Employee Name],"NF",0,1)</f>
        <v>Gaurav Kokcha</v>
      </c>
      <c r="J3549" t="str">
        <f>_xlfn.XLOOKUP(ohrm_timesheet_item[[#This Row],[project_id]],ohrm_project[project_id],ohrm_project[name],"NF",0,1)</f>
        <v>Z210101-TEQMANTRA-ORG</v>
      </c>
      <c r="K3549" t="str">
        <f>_xlfn.XLOOKUP(ohrm_timesheet_item[[#This Row],[activity_id]],ohrm_project_activity[activity_id],ohrm_project_activity[name],"NF",0,1)</f>
        <v>Training</v>
      </c>
      <c r="L3549" s="5">
        <f>ohrm_timesheet_item[[#This Row],[duration]]/60/60</f>
        <v>4</v>
      </c>
    </row>
    <row r="3550" spans="1:12" x14ac:dyDescent="0.3">
      <c r="A3550">
        <v>644</v>
      </c>
      <c r="C3550">
        <v>3602</v>
      </c>
      <c r="D3550" s="1">
        <v>45252</v>
      </c>
      <c r="E3550">
        <v>32400</v>
      </c>
      <c r="F3550">
        <v>2</v>
      </c>
      <c r="G3550">
        <v>100006</v>
      </c>
      <c r="H3550">
        <v>58</v>
      </c>
      <c r="I3550" t="str">
        <f>_xlfn.XLOOKUP(ohrm_timesheet_item[[#This Row],[employee_id]],hs_hr_employee[emp_number],hs_hr_employee[Employee Name],"NF",0,1)</f>
        <v>Preeti Tyagi</v>
      </c>
      <c r="J3550" t="str">
        <f>_xlfn.XLOOKUP(ohrm_timesheet_item[[#This Row],[project_id]],ohrm_project[project_id],ohrm_project[name],"NF",0,1)</f>
        <v>Z210101-TEQMANTRA-ORG</v>
      </c>
      <c r="K3550" t="str">
        <f>_xlfn.XLOOKUP(ohrm_timesheet_item[[#This Row],[activity_id]],ohrm_project_activity[activity_id],ohrm_project_activity[name],"NF",0,1)</f>
        <v>Staff Augmentation</v>
      </c>
      <c r="L3550" s="5">
        <f>ohrm_timesheet_item[[#This Row],[duration]]/60/60</f>
        <v>9</v>
      </c>
    </row>
    <row r="3551" spans="1:12" x14ac:dyDescent="0.3">
      <c r="A3551">
        <v>644</v>
      </c>
      <c r="C3551">
        <v>3603</v>
      </c>
      <c r="D3551" s="1">
        <v>45253</v>
      </c>
      <c r="E3551">
        <v>32400</v>
      </c>
      <c r="F3551">
        <v>2</v>
      </c>
      <c r="G3551">
        <v>100006</v>
      </c>
      <c r="H3551">
        <v>58</v>
      </c>
      <c r="I3551" t="str">
        <f>_xlfn.XLOOKUP(ohrm_timesheet_item[[#This Row],[employee_id]],hs_hr_employee[emp_number],hs_hr_employee[Employee Name],"NF",0,1)</f>
        <v>Preeti Tyagi</v>
      </c>
      <c r="J3551" t="str">
        <f>_xlfn.XLOOKUP(ohrm_timesheet_item[[#This Row],[project_id]],ohrm_project[project_id],ohrm_project[name],"NF",0,1)</f>
        <v>Z210101-TEQMANTRA-ORG</v>
      </c>
      <c r="K3551" t="str">
        <f>_xlfn.XLOOKUP(ohrm_timesheet_item[[#This Row],[activity_id]],ohrm_project_activity[activity_id],ohrm_project_activity[name],"NF",0,1)</f>
        <v>Staff Augmentation</v>
      </c>
      <c r="L3551" s="5">
        <f>ohrm_timesheet_item[[#This Row],[duration]]/60/60</f>
        <v>9</v>
      </c>
    </row>
    <row r="3552" spans="1:12" x14ac:dyDescent="0.3">
      <c r="A3552">
        <v>654</v>
      </c>
      <c r="C3552">
        <v>3604</v>
      </c>
      <c r="D3552" s="1">
        <v>45257</v>
      </c>
      <c r="E3552">
        <v>32400</v>
      </c>
      <c r="F3552">
        <v>2</v>
      </c>
      <c r="G3552">
        <v>100006</v>
      </c>
      <c r="H3552">
        <v>58</v>
      </c>
      <c r="I3552" t="str">
        <f>_xlfn.XLOOKUP(ohrm_timesheet_item[[#This Row],[employee_id]],hs_hr_employee[emp_number],hs_hr_employee[Employee Name],"NF",0,1)</f>
        <v>Preeti Tyagi</v>
      </c>
      <c r="J3552" t="str">
        <f>_xlfn.XLOOKUP(ohrm_timesheet_item[[#This Row],[project_id]],ohrm_project[project_id],ohrm_project[name],"NF",0,1)</f>
        <v>Z210101-TEQMANTRA-ORG</v>
      </c>
      <c r="K3552" t="str">
        <f>_xlfn.XLOOKUP(ohrm_timesheet_item[[#This Row],[activity_id]],ohrm_project_activity[activity_id],ohrm_project_activity[name],"NF",0,1)</f>
        <v>Staff Augmentation</v>
      </c>
      <c r="L3552" s="5">
        <f>ohrm_timesheet_item[[#This Row],[duration]]/60/60</f>
        <v>9</v>
      </c>
    </row>
    <row r="3553" spans="1:12" x14ac:dyDescent="0.3">
      <c r="A3553">
        <v>654</v>
      </c>
      <c r="C3553">
        <v>3605</v>
      </c>
      <c r="D3553" s="1">
        <v>45258</v>
      </c>
      <c r="E3553">
        <v>32400</v>
      </c>
      <c r="F3553">
        <v>2</v>
      </c>
      <c r="G3553">
        <v>100006</v>
      </c>
      <c r="H3553">
        <v>58</v>
      </c>
      <c r="I3553" t="str">
        <f>_xlfn.XLOOKUP(ohrm_timesheet_item[[#This Row],[employee_id]],hs_hr_employee[emp_number],hs_hr_employee[Employee Name],"NF",0,1)</f>
        <v>Preeti Tyagi</v>
      </c>
      <c r="J3553" t="str">
        <f>_xlfn.XLOOKUP(ohrm_timesheet_item[[#This Row],[project_id]],ohrm_project[project_id],ohrm_project[name],"NF",0,1)</f>
        <v>Z210101-TEQMANTRA-ORG</v>
      </c>
      <c r="K3553" t="str">
        <f>_xlfn.XLOOKUP(ohrm_timesheet_item[[#This Row],[activity_id]],ohrm_project_activity[activity_id],ohrm_project_activity[name],"NF",0,1)</f>
        <v>Staff Augmentation</v>
      </c>
      <c r="L3553" s="5">
        <f>ohrm_timesheet_item[[#This Row],[duration]]/60/60</f>
        <v>9</v>
      </c>
    </row>
    <row r="3554" spans="1:12" x14ac:dyDescent="0.3">
      <c r="A3554">
        <v>654</v>
      </c>
      <c r="C3554">
        <v>3606</v>
      </c>
      <c r="D3554" s="1">
        <v>45259</v>
      </c>
      <c r="E3554">
        <v>32400</v>
      </c>
      <c r="F3554">
        <v>2</v>
      </c>
      <c r="G3554">
        <v>100006</v>
      </c>
      <c r="H3554">
        <v>58</v>
      </c>
      <c r="I3554" t="str">
        <f>_xlfn.XLOOKUP(ohrm_timesheet_item[[#This Row],[employee_id]],hs_hr_employee[emp_number],hs_hr_employee[Employee Name],"NF",0,1)</f>
        <v>Preeti Tyagi</v>
      </c>
      <c r="J3554" t="str">
        <f>_xlfn.XLOOKUP(ohrm_timesheet_item[[#This Row],[project_id]],ohrm_project[project_id],ohrm_project[name],"NF",0,1)</f>
        <v>Z210101-TEQMANTRA-ORG</v>
      </c>
      <c r="K3554" t="str">
        <f>_xlfn.XLOOKUP(ohrm_timesheet_item[[#This Row],[activity_id]],ohrm_project_activity[activity_id],ohrm_project_activity[name],"NF",0,1)</f>
        <v>Staff Augmentation</v>
      </c>
      <c r="L3554" s="5">
        <f>ohrm_timesheet_item[[#This Row],[duration]]/60/60</f>
        <v>9</v>
      </c>
    </row>
    <row r="3555" spans="1:12" x14ac:dyDescent="0.3">
      <c r="A3555">
        <v>654</v>
      </c>
      <c r="C3555">
        <v>3607</v>
      </c>
      <c r="D3555" s="1">
        <v>45260</v>
      </c>
      <c r="E3555">
        <v>32400</v>
      </c>
      <c r="F3555">
        <v>2</v>
      </c>
      <c r="G3555">
        <v>100006</v>
      </c>
      <c r="H3555">
        <v>58</v>
      </c>
      <c r="I3555" t="str">
        <f>_xlfn.XLOOKUP(ohrm_timesheet_item[[#This Row],[employee_id]],hs_hr_employee[emp_number],hs_hr_employee[Employee Name],"NF",0,1)</f>
        <v>Preeti Tyagi</v>
      </c>
      <c r="J3555" t="str">
        <f>_xlfn.XLOOKUP(ohrm_timesheet_item[[#This Row],[project_id]],ohrm_project[project_id],ohrm_project[name],"NF",0,1)</f>
        <v>Z210101-TEQMANTRA-ORG</v>
      </c>
      <c r="K3555" t="str">
        <f>_xlfn.XLOOKUP(ohrm_timesheet_item[[#This Row],[activity_id]],ohrm_project_activity[activity_id],ohrm_project_activity[name],"NF",0,1)</f>
        <v>Staff Augmentation</v>
      </c>
      <c r="L3555" s="5">
        <f>ohrm_timesheet_item[[#This Row],[duration]]/60/60</f>
        <v>9</v>
      </c>
    </row>
    <row r="3556" spans="1:12" x14ac:dyDescent="0.3">
      <c r="A3556">
        <v>654</v>
      </c>
      <c r="C3556">
        <v>3608</v>
      </c>
      <c r="D3556" s="1">
        <v>45261</v>
      </c>
      <c r="E3556">
        <v>32400</v>
      </c>
      <c r="F3556">
        <v>2</v>
      </c>
      <c r="G3556">
        <v>100006</v>
      </c>
      <c r="H3556">
        <v>58</v>
      </c>
      <c r="I3556" t="str">
        <f>_xlfn.XLOOKUP(ohrm_timesheet_item[[#This Row],[employee_id]],hs_hr_employee[emp_number],hs_hr_employee[Employee Name],"NF",0,1)</f>
        <v>Preeti Tyagi</v>
      </c>
      <c r="J3556" t="str">
        <f>_xlfn.XLOOKUP(ohrm_timesheet_item[[#This Row],[project_id]],ohrm_project[project_id],ohrm_project[name],"NF",0,1)</f>
        <v>Z210101-TEQMANTRA-ORG</v>
      </c>
      <c r="K3556" t="str">
        <f>_xlfn.XLOOKUP(ohrm_timesheet_item[[#This Row],[activity_id]],ohrm_project_activity[activity_id],ohrm_project_activity[name],"NF",0,1)</f>
        <v>Staff Augmentation</v>
      </c>
      <c r="L3556" s="5">
        <f>ohrm_timesheet_item[[#This Row],[duration]]/60/60</f>
        <v>9</v>
      </c>
    </row>
    <row r="3557" spans="1:12" x14ac:dyDescent="0.3">
      <c r="A3557">
        <v>654</v>
      </c>
      <c r="C3557">
        <v>3609</v>
      </c>
      <c r="D3557" s="1">
        <v>45262</v>
      </c>
      <c r="E3557">
        <v>0</v>
      </c>
      <c r="F3557">
        <v>2</v>
      </c>
      <c r="G3557">
        <v>100006</v>
      </c>
      <c r="H3557">
        <v>58</v>
      </c>
      <c r="I3557" t="str">
        <f>_xlfn.XLOOKUP(ohrm_timesheet_item[[#This Row],[employee_id]],hs_hr_employee[emp_number],hs_hr_employee[Employee Name],"NF",0,1)</f>
        <v>Preeti Tyagi</v>
      </c>
      <c r="J3557" t="str">
        <f>_xlfn.XLOOKUP(ohrm_timesheet_item[[#This Row],[project_id]],ohrm_project[project_id],ohrm_project[name],"NF",0,1)</f>
        <v>Z210101-TEQMANTRA-ORG</v>
      </c>
      <c r="K3557" t="str">
        <f>_xlfn.XLOOKUP(ohrm_timesheet_item[[#This Row],[activity_id]],ohrm_project_activity[activity_id],ohrm_project_activity[name],"NF",0,1)</f>
        <v>Staff Augmentation</v>
      </c>
      <c r="L3557" s="5">
        <f>ohrm_timesheet_item[[#This Row],[duration]]/60/60</f>
        <v>0</v>
      </c>
    </row>
    <row r="3558" spans="1:12" x14ac:dyDescent="0.3">
      <c r="A3558">
        <v>643</v>
      </c>
      <c r="C3558">
        <v>3610</v>
      </c>
      <c r="D3558" s="1">
        <v>45239</v>
      </c>
      <c r="E3558">
        <v>32400</v>
      </c>
      <c r="F3558">
        <v>2</v>
      </c>
      <c r="G3558">
        <v>100004</v>
      </c>
      <c r="H3558">
        <v>14</v>
      </c>
      <c r="I3558" t="str">
        <f>_xlfn.XLOOKUP(ohrm_timesheet_item[[#This Row],[employee_id]],hs_hr_employee[emp_number],hs_hr_employee[Employee Name],"NF",0,1)</f>
        <v>Sourav Rathor</v>
      </c>
      <c r="J3558" t="str">
        <f>_xlfn.XLOOKUP(ohrm_timesheet_item[[#This Row],[project_id]],ohrm_project[project_id],ohrm_project[name],"NF",0,1)</f>
        <v>Z210101-TEQMANTRA-ORG</v>
      </c>
      <c r="K3558" t="str">
        <f>_xlfn.XLOOKUP(ohrm_timesheet_item[[#This Row],[activity_id]],ohrm_project_activity[activity_id],ohrm_project_activity[name],"NF",0,1)</f>
        <v>Team Engagement</v>
      </c>
      <c r="L3558" s="5">
        <f>ohrm_timesheet_item[[#This Row],[duration]]/60/60</f>
        <v>9</v>
      </c>
    </row>
    <row r="3559" spans="1:12" x14ac:dyDescent="0.3">
      <c r="A3559">
        <v>643</v>
      </c>
      <c r="C3559">
        <v>3611</v>
      </c>
      <c r="D3559" s="1">
        <v>45240</v>
      </c>
      <c r="E3559">
        <v>32400</v>
      </c>
      <c r="F3559">
        <v>2</v>
      </c>
      <c r="G3559">
        <v>100004</v>
      </c>
      <c r="H3559">
        <v>14</v>
      </c>
      <c r="I3559" t="str">
        <f>_xlfn.XLOOKUP(ohrm_timesheet_item[[#This Row],[employee_id]],hs_hr_employee[emp_number],hs_hr_employee[Employee Name],"NF",0,1)</f>
        <v>Sourav Rathor</v>
      </c>
      <c r="J3559" t="str">
        <f>_xlfn.XLOOKUP(ohrm_timesheet_item[[#This Row],[project_id]],ohrm_project[project_id],ohrm_project[name],"NF",0,1)</f>
        <v>Z210101-TEQMANTRA-ORG</v>
      </c>
      <c r="K3559" t="str">
        <f>_xlfn.XLOOKUP(ohrm_timesheet_item[[#This Row],[activity_id]],ohrm_project_activity[activity_id],ohrm_project_activity[name],"NF",0,1)</f>
        <v>Team Engagement</v>
      </c>
      <c r="L3559" s="5">
        <f>ohrm_timesheet_item[[#This Row],[duration]]/60/60</f>
        <v>9</v>
      </c>
    </row>
    <row r="3560" spans="1:12" x14ac:dyDescent="0.3">
      <c r="A3560">
        <v>656</v>
      </c>
      <c r="C3560">
        <v>3612</v>
      </c>
      <c r="D3560" s="1">
        <v>45243</v>
      </c>
      <c r="E3560">
        <v>32400</v>
      </c>
      <c r="F3560">
        <v>6</v>
      </c>
      <c r="G3560">
        <v>100004</v>
      </c>
      <c r="H3560">
        <v>54</v>
      </c>
      <c r="I3560" t="str">
        <f>_xlfn.XLOOKUP(ohrm_timesheet_item[[#This Row],[employee_id]],hs_hr_employee[emp_number],hs_hr_employee[Employee Name],"NF",0,1)</f>
        <v>Sourav Rathor</v>
      </c>
      <c r="J3560" t="str">
        <f>_xlfn.XLOOKUP(ohrm_timesheet_item[[#This Row],[project_id]],ohrm_project[project_id],ohrm_project[name],"NF",0,1)</f>
        <v>C210701-P2 [AMERICANA-Phase2]</v>
      </c>
      <c r="K3560" t="str">
        <f>_xlfn.XLOOKUP(ohrm_timesheet_item[[#This Row],[activity_id]],ohrm_project_activity[activity_id],ohrm_project_activity[name],"NF",0,1)</f>
        <v>Development</v>
      </c>
      <c r="L3560" s="5">
        <f>ohrm_timesheet_item[[#This Row],[duration]]/60/60</f>
        <v>9</v>
      </c>
    </row>
    <row r="3561" spans="1:12" x14ac:dyDescent="0.3">
      <c r="A3561">
        <v>656</v>
      </c>
      <c r="C3561">
        <v>3613</v>
      </c>
      <c r="D3561" s="1">
        <v>45244</v>
      </c>
      <c r="E3561">
        <v>32400</v>
      </c>
      <c r="F3561">
        <v>6</v>
      </c>
      <c r="G3561">
        <v>100004</v>
      </c>
      <c r="H3561">
        <v>54</v>
      </c>
      <c r="I3561" t="str">
        <f>_xlfn.XLOOKUP(ohrm_timesheet_item[[#This Row],[employee_id]],hs_hr_employee[emp_number],hs_hr_employee[Employee Name],"NF",0,1)</f>
        <v>Sourav Rathor</v>
      </c>
      <c r="J3561" t="str">
        <f>_xlfn.XLOOKUP(ohrm_timesheet_item[[#This Row],[project_id]],ohrm_project[project_id],ohrm_project[name],"NF",0,1)</f>
        <v>C210701-P2 [AMERICANA-Phase2]</v>
      </c>
      <c r="K3561" t="str">
        <f>_xlfn.XLOOKUP(ohrm_timesheet_item[[#This Row],[activity_id]],ohrm_project_activity[activity_id],ohrm_project_activity[name],"NF",0,1)</f>
        <v>Development</v>
      </c>
      <c r="L3561" s="5">
        <f>ohrm_timesheet_item[[#This Row],[duration]]/60/60</f>
        <v>9</v>
      </c>
    </row>
    <row r="3562" spans="1:12" x14ac:dyDescent="0.3">
      <c r="A3562">
        <v>656</v>
      </c>
      <c r="C3562">
        <v>3614</v>
      </c>
      <c r="D3562" s="1">
        <v>45245</v>
      </c>
      <c r="E3562">
        <v>32400</v>
      </c>
      <c r="F3562">
        <v>6</v>
      </c>
      <c r="G3562">
        <v>100004</v>
      </c>
      <c r="H3562">
        <v>54</v>
      </c>
      <c r="I3562" t="str">
        <f>_xlfn.XLOOKUP(ohrm_timesheet_item[[#This Row],[employee_id]],hs_hr_employee[emp_number],hs_hr_employee[Employee Name],"NF",0,1)</f>
        <v>Sourav Rathor</v>
      </c>
      <c r="J3562" t="str">
        <f>_xlfn.XLOOKUP(ohrm_timesheet_item[[#This Row],[project_id]],ohrm_project[project_id],ohrm_project[name],"NF",0,1)</f>
        <v>C210701-P2 [AMERICANA-Phase2]</v>
      </c>
      <c r="K3562" t="str">
        <f>_xlfn.XLOOKUP(ohrm_timesheet_item[[#This Row],[activity_id]],ohrm_project_activity[activity_id],ohrm_project_activity[name],"NF",0,1)</f>
        <v>Development</v>
      </c>
      <c r="L3562" s="5">
        <f>ohrm_timesheet_item[[#This Row],[duration]]/60/60</f>
        <v>9</v>
      </c>
    </row>
    <row r="3563" spans="1:12" x14ac:dyDescent="0.3">
      <c r="A3563">
        <v>656</v>
      </c>
      <c r="C3563">
        <v>3615</v>
      </c>
      <c r="D3563" s="1">
        <v>45246</v>
      </c>
      <c r="E3563">
        <v>32400</v>
      </c>
      <c r="F3563">
        <v>6</v>
      </c>
      <c r="G3563">
        <v>100004</v>
      </c>
      <c r="H3563">
        <v>54</v>
      </c>
      <c r="I3563" t="str">
        <f>_xlfn.XLOOKUP(ohrm_timesheet_item[[#This Row],[employee_id]],hs_hr_employee[emp_number],hs_hr_employee[Employee Name],"NF",0,1)</f>
        <v>Sourav Rathor</v>
      </c>
      <c r="J3563" t="str">
        <f>_xlfn.XLOOKUP(ohrm_timesheet_item[[#This Row],[project_id]],ohrm_project[project_id],ohrm_project[name],"NF",0,1)</f>
        <v>C210701-P2 [AMERICANA-Phase2]</v>
      </c>
      <c r="K3563" t="str">
        <f>_xlfn.XLOOKUP(ohrm_timesheet_item[[#This Row],[activity_id]],ohrm_project_activity[activity_id],ohrm_project_activity[name],"NF",0,1)</f>
        <v>Development</v>
      </c>
      <c r="L3563" s="5">
        <f>ohrm_timesheet_item[[#This Row],[duration]]/60/60</f>
        <v>9</v>
      </c>
    </row>
    <row r="3564" spans="1:12" x14ac:dyDescent="0.3">
      <c r="A3564">
        <v>656</v>
      </c>
      <c r="C3564">
        <v>3616</v>
      </c>
      <c r="D3564" s="1">
        <v>45247</v>
      </c>
      <c r="E3564">
        <v>32400</v>
      </c>
      <c r="F3564">
        <v>6</v>
      </c>
      <c r="G3564">
        <v>100004</v>
      </c>
      <c r="H3564">
        <v>54</v>
      </c>
      <c r="I3564" t="str">
        <f>_xlfn.XLOOKUP(ohrm_timesheet_item[[#This Row],[employee_id]],hs_hr_employee[emp_number],hs_hr_employee[Employee Name],"NF",0,1)</f>
        <v>Sourav Rathor</v>
      </c>
      <c r="J3564" t="str">
        <f>_xlfn.XLOOKUP(ohrm_timesheet_item[[#This Row],[project_id]],ohrm_project[project_id],ohrm_project[name],"NF",0,1)</f>
        <v>C210701-P2 [AMERICANA-Phase2]</v>
      </c>
      <c r="K3564" t="str">
        <f>_xlfn.XLOOKUP(ohrm_timesheet_item[[#This Row],[activity_id]],ohrm_project_activity[activity_id],ohrm_project_activity[name],"NF",0,1)</f>
        <v>Development</v>
      </c>
      <c r="L3564" s="5">
        <f>ohrm_timesheet_item[[#This Row],[duration]]/60/60</f>
        <v>9</v>
      </c>
    </row>
    <row r="3565" spans="1:12" x14ac:dyDescent="0.3">
      <c r="A3565">
        <v>657</v>
      </c>
      <c r="C3565">
        <v>3617</v>
      </c>
      <c r="D3565" s="1">
        <v>45250</v>
      </c>
      <c r="E3565">
        <v>32400</v>
      </c>
      <c r="F3565">
        <v>6</v>
      </c>
      <c r="G3565">
        <v>100004</v>
      </c>
      <c r="H3565">
        <v>54</v>
      </c>
      <c r="I3565" t="str">
        <f>_xlfn.XLOOKUP(ohrm_timesheet_item[[#This Row],[employee_id]],hs_hr_employee[emp_number],hs_hr_employee[Employee Name],"NF",0,1)</f>
        <v>Sourav Rathor</v>
      </c>
      <c r="J3565" t="str">
        <f>_xlfn.XLOOKUP(ohrm_timesheet_item[[#This Row],[project_id]],ohrm_project[project_id],ohrm_project[name],"NF",0,1)</f>
        <v>C210701-P2 [AMERICANA-Phase2]</v>
      </c>
      <c r="K3565" t="str">
        <f>_xlfn.XLOOKUP(ohrm_timesheet_item[[#This Row],[activity_id]],ohrm_project_activity[activity_id],ohrm_project_activity[name],"NF",0,1)</f>
        <v>Development</v>
      </c>
      <c r="L3565" s="5">
        <f>ohrm_timesheet_item[[#This Row],[duration]]/60/60</f>
        <v>9</v>
      </c>
    </row>
    <row r="3566" spans="1:12" x14ac:dyDescent="0.3">
      <c r="A3566">
        <v>657</v>
      </c>
      <c r="C3566">
        <v>3618</v>
      </c>
      <c r="D3566" s="1">
        <v>45251</v>
      </c>
      <c r="E3566">
        <v>32400</v>
      </c>
      <c r="F3566">
        <v>6</v>
      </c>
      <c r="G3566">
        <v>100004</v>
      </c>
      <c r="H3566">
        <v>54</v>
      </c>
      <c r="I3566" t="str">
        <f>_xlfn.XLOOKUP(ohrm_timesheet_item[[#This Row],[employee_id]],hs_hr_employee[emp_number],hs_hr_employee[Employee Name],"NF",0,1)</f>
        <v>Sourav Rathor</v>
      </c>
      <c r="J3566" t="str">
        <f>_xlfn.XLOOKUP(ohrm_timesheet_item[[#This Row],[project_id]],ohrm_project[project_id],ohrm_project[name],"NF",0,1)</f>
        <v>C210701-P2 [AMERICANA-Phase2]</v>
      </c>
      <c r="K3566" t="str">
        <f>_xlfn.XLOOKUP(ohrm_timesheet_item[[#This Row],[activity_id]],ohrm_project_activity[activity_id],ohrm_project_activity[name],"NF",0,1)</f>
        <v>Development</v>
      </c>
      <c r="L3566" s="5">
        <f>ohrm_timesheet_item[[#This Row],[duration]]/60/60</f>
        <v>9</v>
      </c>
    </row>
    <row r="3567" spans="1:12" x14ac:dyDescent="0.3">
      <c r="A3567">
        <v>657</v>
      </c>
      <c r="C3567">
        <v>3619</v>
      </c>
      <c r="D3567" s="1">
        <v>45252</v>
      </c>
      <c r="E3567">
        <v>32400</v>
      </c>
      <c r="F3567">
        <v>6</v>
      </c>
      <c r="G3567">
        <v>100004</v>
      </c>
      <c r="H3567">
        <v>54</v>
      </c>
      <c r="I3567" t="str">
        <f>_xlfn.XLOOKUP(ohrm_timesheet_item[[#This Row],[employee_id]],hs_hr_employee[emp_number],hs_hr_employee[Employee Name],"NF",0,1)</f>
        <v>Sourav Rathor</v>
      </c>
      <c r="J3567" t="str">
        <f>_xlfn.XLOOKUP(ohrm_timesheet_item[[#This Row],[project_id]],ohrm_project[project_id],ohrm_project[name],"NF",0,1)</f>
        <v>C210701-P2 [AMERICANA-Phase2]</v>
      </c>
      <c r="K3567" t="str">
        <f>_xlfn.XLOOKUP(ohrm_timesheet_item[[#This Row],[activity_id]],ohrm_project_activity[activity_id],ohrm_project_activity[name],"NF",0,1)</f>
        <v>Development</v>
      </c>
      <c r="L3567" s="5">
        <f>ohrm_timesheet_item[[#This Row],[duration]]/60/60</f>
        <v>9</v>
      </c>
    </row>
    <row r="3568" spans="1:12" x14ac:dyDescent="0.3">
      <c r="A3568">
        <v>657</v>
      </c>
      <c r="C3568">
        <v>3620</v>
      </c>
      <c r="D3568" s="1">
        <v>45254</v>
      </c>
      <c r="E3568">
        <v>32400</v>
      </c>
      <c r="F3568">
        <v>6</v>
      </c>
      <c r="G3568">
        <v>100004</v>
      </c>
      <c r="H3568">
        <v>54</v>
      </c>
      <c r="I3568" t="str">
        <f>_xlfn.XLOOKUP(ohrm_timesheet_item[[#This Row],[employee_id]],hs_hr_employee[emp_number],hs_hr_employee[Employee Name],"NF",0,1)</f>
        <v>Sourav Rathor</v>
      </c>
      <c r="J3568" t="str">
        <f>_xlfn.XLOOKUP(ohrm_timesheet_item[[#This Row],[project_id]],ohrm_project[project_id],ohrm_project[name],"NF",0,1)</f>
        <v>C210701-P2 [AMERICANA-Phase2]</v>
      </c>
      <c r="K3568" t="str">
        <f>_xlfn.XLOOKUP(ohrm_timesheet_item[[#This Row],[activity_id]],ohrm_project_activity[activity_id],ohrm_project_activity[name],"NF",0,1)</f>
        <v>Development</v>
      </c>
      <c r="L3568" s="5">
        <f>ohrm_timesheet_item[[#This Row],[duration]]/60/60</f>
        <v>9</v>
      </c>
    </row>
    <row r="3569" spans="1:12" x14ac:dyDescent="0.3">
      <c r="A3569">
        <v>655</v>
      </c>
      <c r="C3569">
        <v>3621</v>
      </c>
      <c r="D3569" s="1">
        <v>45257</v>
      </c>
      <c r="E3569">
        <v>32400</v>
      </c>
      <c r="F3569">
        <v>6</v>
      </c>
      <c r="G3569">
        <v>100004</v>
      </c>
      <c r="H3569">
        <v>54</v>
      </c>
      <c r="I3569" t="str">
        <f>_xlfn.XLOOKUP(ohrm_timesheet_item[[#This Row],[employee_id]],hs_hr_employee[emp_number],hs_hr_employee[Employee Name],"NF",0,1)</f>
        <v>Sourav Rathor</v>
      </c>
      <c r="J3569" t="str">
        <f>_xlfn.XLOOKUP(ohrm_timesheet_item[[#This Row],[project_id]],ohrm_project[project_id],ohrm_project[name],"NF",0,1)</f>
        <v>C210701-P2 [AMERICANA-Phase2]</v>
      </c>
      <c r="K3569" t="str">
        <f>_xlfn.XLOOKUP(ohrm_timesheet_item[[#This Row],[activity_id]],ohrm_project_activity[activity_id],ohrm_project_activity[name],"NF",0,1)</f>
        <v>Development</v>
      </c>
      <c r="L3569" s="5">
        <f>ohrm_timesheet_item[[#This Row],[duration]]/60/60</f>
        <v>9</v>
      </c>
    </row>
    <row r="3570" spans="1:12" x14ac:dyDescent="0.3">
      <c r="A3570">
        <v>655</v>
      </c>
      <c r="C3570">
        <v>3622</v>
      </c>
      <c r="D3570" s="1">
        <v>45258</v>
      </c>
      <c r="E3570">
        <v>32400</v>
      </c>
      <c r="F3570">
        <v>6</v>
      </c>
      <c r="G3570">
        <v>100004</v>
      </c>
      <c r="H3570">
        <v>54</v>
      </c>
      <c r="I3570" t="str">
        <f>_xlfn.XLOOKUP(ohrm_timesheet_item[[#This Row],[employee_id]],hs_hr_employee[emp_number],hs_hr_employee[Employee Name],"NF",0,1)</f>
        <v>Sourav Rathor</v>
      </c>
      <c r="J3570" t="str">
        <f>_xlfn.XLOOKUP(ohrm_timesheet_item[[#This Row],[project_id]],ohrm_project[project_id],ohrm_project[name],"NF",0,1)</f>
        <v>C210701-P2 [AMERICANA-Phase2]</v>
      </c>
      <c r="K3570" t="str">
        <f>_xlfn.XLOOKUP(ohrm_timesheet_item[[#This Row],[activity_id]],ohrm_project_activity[activity_id],ohrm_project_activity[name],"NF",0,1)</f>
        <v>Development</v>
      </c>
      <c r="L3570" s="5">
        <f>ohrm_timesheet_item[[#This Row],[duration]]/60/60</f>
        <v>9</v>
      </c>
    </row>
    <row r="3571" spans="1:12" x14ac:dyDescent="0.3">
      <c r="A3571">
        <v>655</v>
      </c>
      <c r="C3571">
        <v>3623</v>
      </c>
      <c r="D3571" s="1">
        <v>45259</v>
      </c>
      <c r="E3571">
        <v>32400</v>
      </c>
      <c r="F3571">
        <v>6</v>
      </c>
      <c r="G3571">
        <v>100004</v>
      </c>
      <c r="H3571">
        <v>54</v>
      </c>
      <c r="I3571" t="str">
        <f>_xlfn.XLOOKUP(ohrm_timesheet_item[[#This Row],[employee_id]],hs_hr_employee[emp_number],hs_hr_employee[Employee Name],"NF",0,1)</f>
        <v>Sourav Rathor</v>
      </c>
      <c r="J3571" t="str">
        <f>_xlfn.XLOOKUP(ohrm_timesheet_item[[#This Row],[project_id]],ohrm_project[project_id],ohrm_project[name],"NF",0,1)</f>
        <v>C210701-P2 [AMERICANA-Phase2]</v>
      </c>
      <c r="K3571" t="str">
        <f>_xlfn.XLOOKUP(ohrm_timesheet_item[[#This Row],[activity_id]],ohrm_project_activity[activity_id],ohrm_project_activity[name],"NF",0,1)</f>
        <v>Development</v>
      </c>
      <c r="L3571" s="5">
        <f>ohrm_timesheet_item[[#This Row],[duration]]/60/60</f>
        <v>9</v>
      </c>
    </row>
    <row r="3572" spans="1:12" x14ac:dyDescent="0.3">
      <c r="A3572">
        <v>650</v>
      </c>
      <c r="B3572" t="s">
        <v>1068</v>
      </c>
      <c r="C3572">
        <v>3624</v>
      </c>
      <c r="D3572" s="1">
        <v>45254</v>
      </c>
      <c r="E3572">
        <v>0</v>
      </c>
      <c r="F3572">
        <v>2</v>
      </c>
      <c r="G3572">
        <v>15</v>
      </c>
      <c r="H3572">
        <v>58</v>
      </c>
      <c r="I3572" t="str">
        <f>_xlfn.XLOOKUP(ohrm_timesheet_item[[#This Row],[employee_id]],hs_hr_employee[emp_number],hs_hr_employee[Employee Name],"NF",0,1)</f>
        <v>Gaurav Kokcha</v>
      </c>
      <c r="J3572" t="str">
        <f>_xlfn.XLOOKUP(ohrm_timesheet_item[[#This Row],[project_id]],ohrm_project[project_id],ohrm_project[name],"NF",0,1)</f>
        <v>Z210101-TEQMANTRA-ORG</v>
      </c>
      <c r="K3572" t="str">
        <f>_xlfn.XLOOKUP(ohrm_timesheet_item[[#This Row],[activity_id]],ohrm_project_activity[activity_id],ohrm_project_activity[name],"NF",0,1)</f>
        <v>Staff Augmentation</v>
      </c>
      <c r="L3572" s="5">
        <f>ohrm_timesheet_item[[#This Row],[duration]]/60/60</f>
        <v>0</v>
      </c>
    </row>
    <row r="3573" spans="1:12" x14ac:dyDescent="0.3">
      <c r="A3573">
        <v>650</v>
      </c>
      <c r="C3573">
        <v>3625</v>
      </c>
      <c r="D3573" s="1">
        <v>45254</v>
      </c>
      <c r="E3573">
        <v>0</v>
      </c>
      <c r="F3573">
        <v>2</v>
      </c>
      <c r="G3573">
        <v>15</v>
      </c>
      <c r="H3573">
        <v>14</v>
      </c>
      <c r="I3573" t="str">
        <f>_xlfn.XLOOKUP(ohrm_timesheet_item[[#This Row],[employee_id]],hs_hr_employee[emp_number],hs_hr_employee[Employee Name],"NF",0,1)</f>
        <v>Gaurav Kokcha</v>
      </c>
      <c r="J3573" t="str">
        <f>_xlfn.XLOOKUP(ohrm_timesheet_item[[#This Row],[project_id]],ohrm_project[project_id],ohrm_project[name],"NF",0,1)</f>
        <v>Z210101-TEQMANTRA-ORG</v>
      </c>
      <c r="K3573" t="str">
        <f>_xlfn.XLOOKUP(ohrm_timesheet_item[[#This Row],[activity_id]],ohrm_project_activity[activity_id],ohrm_project_activity[name],"NF",0,1)</f>
        <v>Team Engagement</v>
      </c>
      <c r="L3573" s="5">
        <f>ohrm_timesheet_item[[#This Row],[duration]]/60/60</f>
        <v>0</v>
      </c>
    </row>
    <row r="3574" spans="1:12" x14ac:dyDescent="0.3">
      <c r="A3574">
        <v>650</v>
      </c>
      <c r="C3574">
        <v>3626</v>
      </c>
      <c r="D3574" s="1">
        <v>45254</v>
      </c>
      <c r="E3574">
        <v>0</v>
      </c>
      <c r="F3574">
        <v>2</v>
      </c>
      <c r="G3574">
        <v>15</v>
      </c>
      <c r="H3574">
        <v>11</v>
      </c>
      <c r="I3574" t="str">
        <f>_xlfn.XLOOKUP(ohrm_timesheet_item[[#This Row],[employee_id]],hs_hr_employee[emp_number],hs_hr_employee[Employee Name],"NF",0,1)</f>
        <v>Gaurav Kokcha</v>
      </c>
      <c r="J3574" t="str">
        <f>_xlfn.XLOOKUP(ohrm_timesheet_item[[#This Row],[project_id]],ohrm_project[project_id],ohrm_project[name],"NF",0,1)</f>
        <v>Z210101-TEQMANTRA-ORG</v>
      </c>
      <c r="K3574" t="str">
        <f>_xlfn.XLOOKUP(ohrm_timesheet_item[[#This Row],[activity_id]],ohrm_project_activity[activity_id],ohrm_project_activity[name],"NF",0,1)</f>
        <v>Training</v>
      </c>
      <c r="L3574" s="5">
        <f>ohrm_timesheet_item[[#This Row],[duration]]/60/60</f>
        <v>0</v>
      </c>
    </row>
    <row r="3575" spans="1:12" x14ac:dyDescent="0.3">
      <c r="A3575">
        <v>658</v>
      </c>
      <c r="C3575">
        <v>3627</v>
      </c>
      <c r="D3575" s="1">
        <v>45257</v>
      </c>
      <c r="E3575">
        <v>18000</v>
      </c>
      <c r="F3575">
        <v>2</v>
      </c>
      <c r="G3575">
        <v>15</v>
      </c>
      <c r="H3575">
        <v>58</v>
      </c>
      <c r="I3575" t="str">
        <f>_xlfn.XLOOKUP(ohrm_timesheet_item[[#This Row],[employee_id]],hs_hr_employee[emp_number],hs_hr_employee[Employee Name],"NF",0,1)</f>
        <v>Gaurav Kokcha</v>
      </c>
      <c r="J3575" t="str">
        <f>_xlfn.XLOOKUP(ohrm_timesheet_item[[#This Row],[project_id]],ohrm_project[project_id],ohrm_project[name],"NF",0,1)</f>
        <v>Z210101-TEQMANTRA-ORG</v>
      </c>
      <c r="K3575" t="str">
        <f>_xlfn.XLOOKUP(ohrm_timesheet_item[[#This Row],[activity_id]],ohrm_project_activity[activity_id],ohrm_project_activity[name],"NF",0,1)</f>
        <v>Staff Augmentation</v>
      </c>
      <c r="L3575" s="5">
        <f>ohrm_timesheet_item[[#This Row],[duration]]/60/60</f>
        <v>5</v>
      </c>
    </row>
    <row r="3576" spans="1:12" x14ac:dyDescent="0.3">
      <c r="A3576">
        <v>658</v>
      </c>
      <c r="C3576">
        <v>3628</v>
      </c>
      <c r="D3576" s="1">
        <v>45258</v>
      </c>
      <c r="E3576">
        <v>10800</v>
      </c>
      <c r="F3576">
        <v>2</v>
      </c>
      <c r="G3576">
        <v>15</v>
      </c>
      <c r="H3576">
        <v>58</v>
      </c>
      <c r="I3576" t="str">
        <f>_xlfn.XLOOKUP(ohrm_timesheet_item[[#This Row],[employee_id]],hs_hr_employee[emp_number],hs_hr_employee[Employee Name],"NF",0,1)</f>
        <v>Gaurav Kokcha</v>
      </c>
      <c r="J3576" t="str">
        <f>_xlfn.XLOOKUP(ohrm_timesheet_item[[#This Row],[project_id]],ohrm_project[project_id],ohrm_project[name],"NF",0,1)</f>
        <v>Z210101-TEQMANTRA-ORG</v>
      </c>
      <c r="K3576" t="str">
        <f>_xlfn.XLOOKUP(ohrm_timesheet_item[[#This Row],[activity_id]],ohrm_project_activity[activity_id],ohrm_project_activity[name],"NF",0,1)</f>
        <v>Staff Augmentation</v>
      </c>
      <c r="L3576" s="5">
        <f>ohrm_timesheet_item[[#This Row],[duration]]/60/60</f>
        <v>3</v>
      </c>
    </row>
    <row r="3577" spans="1:12" x14ac:dyDescent="0.3">
      <c r="A3577">
        <v>658</v>
      </c>
      <c r="C3577">
        <v>3629</v>
      </c>
      <c r="D3577" s="1">
        <v>45259</v>
      </c>
      <c r="E3577">
        <v>14400</v>
      </c>
      <c r="F3577">
        <v>2</v>
      </c>
      <c r="G3577">
        <v>15</v>
      </c>
      <c r="H3577">
        <v>58</v>
      </c>
      <c r="I3577" t="str">
        <f>_xlfn.XLOOKUP(ohrm_timesheet_item[[#This Row],[employee_id]],hs_hr_employee[emp_number],hs_hr_employee[Employee Name],"NF",0,1)</f>
        <v>Gaurav Kokcha</v>
      </c>
      <c r="J3577" t="str">
        <f>_xlfn.XLOOKUP(ohrm_timesheet_item[[#This Row],[project_id]],ohrm_project[project_id],ohrm_project[name],"NF",0,1)</f>
        <v>Z210101-TEQMANTRA-ORG</v>
      </c>
      <c r="K3577" t="str">
        <f>_xlfn.XLOOKUP(ohrm_timesheet_item[[#This Row],[activity_id]],ohrm_project_activity[activity_id],ohrm_project_activity[name],"NF",0,1)</f>
        <v>Staff Augmentation</v>
      </c>
      <c r="L3577" s="5">
        <f>ohrm_timesheet_item[[#This Row],[duration]]/60/60</f>
        <v>4</v>
      </c>
    </row>
    <row r="3578" spans="1:12" x14ac:dyDescent="0.3">
      <c r="A3578">
        <v>658</v>
      </c>
      <c r="C3578">
        <v>3630</v>
      </c>
      <c r="D3578" s="1">
        <v>45257</v>
      </c>
      <c r="E3578">
        <v>14400</v>
      </c>
      <c r="F3578">
        <v>2</v>
      </c>
      <c r="G3578">
        <v>15</v>
      </c>
      <c r="H3578">
        <v>11</v>
      </c>
      <c r="I3578" t="str">
        <f>_xlfn.XLOOKUP(ohrm_timesheet_item[[#This Row],[employee_id]],hs_hr_employee[emp_number],hs_hr_employee[Employee Name],"NF",0,1)</f>
        <v>Gaurav Kokcha</v>
      </c>
      <c r="J3578" t="str">
        <f>_xlfn.XLOOKUP(ohrm_timesheet_item[[#This Row],[project_id]],ohrm_project[project_id],ohrm_project[name],"NF",0,1)</f>
        <v>Z210101-TEQMANTRA-ORG</v>
      </c>
      <c r="K3578" t="str">
        <f>_xlfn.XLOOKUP(ohrm_timesheet_item[[#This Row],[activity_id]],ohrm_project_activity[activity_id],ohrm_project_activity[name],"NF",0,1)</f>
        <v>Training</v>
      </c>
      <c r="L3578" s="5">
        <f>ohrm_timesheet_item[[#This Row],[duration]]/60/60</f>
        <v>4</v>
      </c>
    </row>
    <row r="3579" spans="1:12" x14ac:dyDescent="0.3">
      <c r="A3579">
        <v>658</v>
      </c>
      <c r="C3579">
        <v>3631</v>
      </c>
      <c r="D3579" s="1">
        <v>45258</v>
      </c>
      <c r="E3579">
        <v>21600</v>
      </c>
      <c r="F3579">
        <v>2</v>
      </c>
      <c r="G3579">
        <v>15</v>
      </c>
      <c r="H3579">
        <v>11</v>
      </c>
      <c r="I3579" t="str">
        <f>_xlfn.XLOOKUP(ohrm_timesheet_item[[#This Row],[employee_id]],hs_hr_employee[emp_number],hs_hr_employee[Employee Name],"NF",0,1)</f>
        <v>Gaurav Kokcha</v>
      </c>
      <c r="J3579" t="str">
        <f>_xlfn.XLOOKUP(ohrm_timesheet_item[[#This Row],[project_id]],ohrm_project[project_id],ohrm_project[name],"NF",0,1)</f>
        <v>Z210101-TEQMANTRA-ORG</v>
      </c>
      <c r="K3579" t="str">
        <f>_xlfn.XLOOKUP(ohrm_timesheet_item[[#This Row],[activity_id]],ohrm_project_activity[activity_id],ohrm_project_activity[name],"NF",0,1)</f>
        <v>Training</v>
      </c>
      <c r="L3579" s="5">
        <f>ohrm_timesheet_item[[#This Row],[duration]]/60/60</f>
        <v>6</v>
      </c>
    </row>
    <row r="3580" spans="1:12" x14ac:dyDescent="0.3">
      <c r="A3580">
        <v>658</v>
      </c>
      <c r="C3580">
        <v>3632</v>
      </c>
      <c r="D3580" s="1">
        <v>45259</v>
      </c>
      <c r="E3580">
        <v>18000</v>
      </c>
      <c r="F3580">
        <v>2</v>
      </c>
      <c r="G3580">
        <v>15</v>
      </c>
      <c r="H3580">
        <v>11</v>
      </c>
      <c r="I3580" t="str">
        <f>_xlfn.XLOOKUP(ohrm_timesheet_item[[#This Row],[employee_id]],hs_hr_employee[emp_number],hs_hr_employee[Employee Name],"NF",0,1)</f>
        <v>Gaurav Kokcha</v>
      </c>
      <c r="J3580" t="str">
        <f>_xlfn.XLOOKUP(ohrm_timesheet_item[[#This Row],[project_id]],ohrm_project[project_id],ohrm_project[name],"NF",0,1)</f>
        <v>Z210101-TEQMANTRA-ORG</v>
      </c>
      <c r="K3580" t="str">
        <f>_xlfn.XLOOKUP(ohrm_timesheet_item[[#This Row],[activity_id]],ohrm_project_activity[activity_id],ohrm_project_activity[name],"NF",0,1)</f>
        <v>Training</v>
      </c>
      <c r="L3580" s="5">
        <f>ohrm_timesheet_item[[#This Row],[duration]]/60/60</f>
        <v>5</v>
      </c>
    </row>
    <row r="3581" spans="1:12" x14ac:dyDescent="0.3">
      <c r="A3581">
        <v>628</v>
      </c>
      <c r="C3581">
        <v>3633</v>
      </c>
      <c r="D3581" s="1">
        <v>45231</v>
      </c>
      <c r="E3581">
        <v>32400</v>
      </c>
      <c r="F3581">
        <v>6</v>
      </c>
      <c r="G3581">
        <v>7</v>
      </c>
      <c r="H3581">
        <v>54</v>
      </c>
      <c r="I3581" t="str">
        <f>_xlfn.XLOOKUP(ohrm_timesheet_item[[#This Row],[employee_id]],hs_hr_employee[emp_number],hs_hr_employee[Employee Name],"NF",0,1)</f>
        <v>Shekhar Sharma</v>
      </c>
      <c r="J3581" t="str">
        <f>_xlfn.XLOOKUP(ohrm_timesheet_item[[#This Row],[project_id]],ohrm_project[project_id],ohrm_project[name],"NF",0,1)</f>
        <v>C210701-P2 [AMERICANA-Phase2]</v>
      </c>
      <c r="K3581" t="str">
        <f>_xlfn.XLOOKUP(ohrm_timesheet_item[[#This Row],[activity_id]],ohrm_project_activity[activity_id],ohrm_project_activity[name],"NF",0,1)</f>
        <v>Development</v>
      </c>
      <c r="L3581" s="5">
        <f>ohrm_timesheet_item[[#This Row],[duration]]/60/60</f>
        <v>9</v>
      </c>
    </row>
    <row r="3582" spans="1:12" x14ac:dyDescent="0.3">
      <c r="A3582">
        <v>628</v>
      </c>
      <c r="C3582">
        <v>3634</v>
      </c>
      <c r="D3582" s="1">
        <v>45232</v>
      </c>
      <c r="E3582">
        <v>32400</v>
      </c>
      <c r="F3582">
        <v>6</v>
      </c>
      <c r="G3582">
        <v>7</v>
      </c>
      <c r="H3582">
        <v>54</v>
      </c>
      <c r="I3582" t="str">
        <f>_xlfn.XLOOKUP(ohrm_timesheet_item[[#This Row],[employee_id]],hs_hr_employee[emp_number],hs_hr_employee[Employee Name],"NF",0,1)</f>
        <v>Shekhar Sharma</v>
      </c>
      <c r="J3582" t="str">
        <f>_xlfn.XLOOKUP(ohrm_timesheet_item[[#This Row],[project_id]],ohrm_project[project_id],ohrm_project[name],"NF",0,1)</f>
        <v>C210701-P2 [AMERICANA-Phase2]</v>
      </c>
      <c r="K3582" t="str">
        <f>_xlfn.XLOOKUP(ohrm_timesheet_item[[#This Row],[activity_id]],ohrm_project_activity[activity_id],ohrm_project_activity[name],"NF",0,1)</f>
        <v>Development</v>
      </c>
      <c r="L3582" s="5">
        <f>ohrm_timesheet_item[[#This Row],[duration]]/60/60</f>
        <v>9</v>
      </c>
    </row>
    <row r="3583" spans="1:12" x14ac:dyDescent="0.3">
      <c r="A3583">
        <v>628</v>
      </c>
      <c r="C3583">
        <v>3635</v>
      </c>
      <c r="D3583" s="1">
        <v>45233</v>
      </c>
      <c r="E3583">
        <v>32400</v>
      </c>
      <c r="F3583">
        <v>6</v>
      </c>
      <c r="G3583">
        <v>7</v>
      </c>
      <c r="H3583">
        <v>54</v>
      </c>
      <c r="I3583" t="str">
        <f>_xlfn.XLOOKUP(ohrm_timesheet_item[[#This Row],[employee_id]],hs_hr_employee[emp_number],hs_hr_employee[Employee Name],"NF",0,1)</f>
        <v>Shekhar Sharma</v>
      </c>
      <c r="J3583" t="str">
        <f>_xlfn.XLOOKUP(ohrm_timesheet_item[[#This Row],[project_id]],ohrm_project[project_id],ohrm_project[name],"NF",0,1)</f>
        <v>C210701-P2 [AMERICANA-Phase2]</v>
      </c>
      <c r="K3583" t="str">
        <f>_xlfn.XLOOKUP(ohrm_timesheet_item[[#This Row],[activity_id]],ohrm_project_activity[activity_id],ohrm_project_activity[name],"NF",0,1)</f>
        <v>Development</v>
      </c>
      <c r="L3583" s="5">
        <f>ohrm_timesheet_item[[#This Row],[duration]]/60/60</f>
        <v>9</v>
      </c>
    </row>
    <row r="3584" spans="1:12" x14ac:dyDescent="0.3">
      <c r="A3584">
        <v>660</v>
      </c>
      <c r="C3584">
        <v>3636</v>
      </c>
      <c r="D3584" s="1">
        <v>45238</v>
      </c>
      <c r="E3584">
        <v>16200</v>
      </c>
      <c r="F3584">
        <v>2</v>
      </c>
      <c r="G3584">
        <v>7</v>
      </c>
      <c r="H3584">
        <v>15</v>
      </c>
      <c r="I3584" t="str">
        <f>_xlfn.XLOOKUP(ohrm_timesheet_item[[#This Row],[employee_id]],hs_hr_employee[emp_number],hs_hr_employee[Employee Name],"NF",0,1)</f>
        <v>Shekhar Sharma</v>
      </c>
      <c r="J3584" t="str">
        <f>_xlfn.XLOOKUP(ohrm_timesheet_item[[#This Row],[project_id]],ohrm_project[project_id],ohrm_project[name],"NF",0,1)</f>
        <v>Z210101-TEQMANTRA-ORG</v>
      </c>
      <c r="K3584" t="str">
        <f>_xlfn.XLOOKUP(ohrm_timesheet_item[[#This Row],[activity_id]],ohrm_project_activity[activity_id],ohrm_project_activity[name],"NF",0,1)</f>
        <v>Value-Add Assignment</v>
      </c>
      <c r="L3584" s="5">
        <f>ohrm_timesheet_item[[#This Row],[duration]]/60/60</f>
        <v>4.5</v>
      </c>
    </row>
    <row r="3585" spans="1:12" x14ac:dyDescent="0.3">
      <c r="A3585">
        <v>660</v>
      </c>
      <c r="C3585">
        <v>3637</v>
      </c>
      <c r="D3585" s="1">
        <v>45236</v>
      </c>
      <c r="E3585">
        <v>32400</v>
      </c>
      <c r="F3585">
        <v>2</v>
      </c>
      <c r="G3585">
        <v>7</v>
      </c>
      <c r="H3585">
        <v>15</v>
      </c>
      <c r="I3585" t="str">
        <f>_xlfn.XLOOKUP(ohrm_timesheet_item[[#This Row],[employee_id]],hs_hr_employee[emp_number],hs_hr_employee[Employee Name],"NF",0,1)</f>
        <v>Shekhar Sharma</v>
      </c>
      <c r="J3585" t="str">
        <f>_xlfn.XLOOKUP(ohrm_timesheet_item[[#This Row],[project_id]],ohrm_project[project_id],ohrm_project[name],"NF",0,1)</f>
        <v>Z210101-TEQMANTRA-ORG</v>
      </c>
      <c r="K3585" t="str">
        <f>_xlfn.XLOOKUP(ohrm_timesheet_item[[#This Row],[activity_id]],ohrm_project_activity[activity_id],ohrm_project_activity[name],"NF",0,1)</f>
        <v>Value-Add Assignment</v>
      </c>
      <c r="L3585" s="5">
        <f>ohrm_timesheet_item[[#This Row],[duration]]/60/60</f>
        <v>9</v>
      </c>
    </row>
    <row r="3586" spans="1:12" x14ac:dyDescent="0.3">
      <c r="A3586">
        <v>660</v>
      </c>
      <c r="C3586">
        <v>3638</v>
      </c>
      <c r="D3586" s="1">
        <v>45237</v>
      </c>
      <c r="E3586">
        <v>32400</v>
      </c>
      <c r="F3586">
        <v>2</v>
      </c>
      <c r="G3586">
        <v>7</v>
      </c>
      <c r="H3586">
        <v>15</v>
      </c>
      <c r="I3586" t="str">
        <f>_xlfn.XLOOKUP(ohrm_timesheet_item[[#This Row],[employee_id]],hs_hr_employee[emp_number],hs_hr_employee[Employee Name],"NF",0,1)</f>
        <v>Shekhar Sharma</v>
      </c>
      <c r="J3586" t="str">
        <f>_xlfn.XLOOKUP(ohrm_timesheet_item[[#This Row],[project_id]],ohrm_project[project_id],ohrm_project[name],"NF",0,1)</f>
        <v>Z210101-TEQMANTRA-ORG</v>
      </c>
      <c r="K3586" t="str">
        <f>_xlfn.XLOOKUP(ohrm_timesheet_item[[#This Row],[activity_id]],ohrm_project_activity[activity_id],ohrm_project_activity[name],"NF",0,1)</f>
        <v>Value-Add Assignment</v>
      </c>
      <c r="L3586" s="5">
        <f>ohrm_timesheet_item[[#This Row],[duration]]/60/60</f>
        <v>9</v>
      </c>
    </row>
    <row r="3587" spans="1:12" x14ac:dyDescent="0.3">
      <c r="A3587">
        <v>660</v>
      </c>
      <c r="C3587">
        <v>3639</v>
      </c>
      <c r="D3587" s="1">
        <v>45239</v>
      </c>
      <c r="E3587">
        <v>32400</v>
      </c>
      <c r="F3587">
        <v>2</v>
      </c>
      <c r="G3587">
        <v>7</v>
      </c>
      <c r="H3587">
        <v>15</v>
      </c>
      <c r="I3587" t="str">
        <f>_xlfn.XLOOKUP(ohrm_timesheet_item[[#This Row],[employee_id]],hs_hr_employee[emp_number],hs_hr_employee[Employee Name],"NF",0,1)</f>
        <v>Shekhar Sharma</v>
      </c>
      <c r="J3587" t="str">
        <f>_xlfn.XLOOKUP(ohrm_timesheet_item[[#This Row],[project_id]],ohrm_project[project_id],ohrm_project[name],"NF",0,1)</f>
        <v>Z210101-TEQMANTRA-ORG</v>
      </c>
      <c r="K3587" t="str">
        <f>_xlfn.XLOOKUP(ohrm_timesheet_item[[#This Row],[activity_id]],ohrm_project_activity[activity_id],ohrm_project_activity[name],"NF",0,1)</f>
        <v>Value-Add Assignment</v>
      </c>
      <c r="L3587" s="5">
        <f>ohrm_timesheet_item[[#This Row],[duration]]/60/60</f>
        <v>9</v>
      </c>
    </row>
    <row r="3588" spans="1:12" x14ac:dyDescent="0.3">
      <c r="A3588">
        <v>660</v>
      </c>
      <c r="C3588">
        <v>3640</v>
      </c>
      <c r="D3588" s="1">
        <v>45240</v>
      </c>
      <c r="E3588">
        <v>32400</v>
      </c>
      <c r="F3588">
        <v>2</v>
      </c>
      <c r="G3588">
        <v>7</v>
      </c>
      <c r="H3588">
        <v>15</v>
      </c>
      <c r="I3588" t="str">
        <f>_xlfn.XLOOKUP(ohrm_timesheet_item[[#This Row],[employee_id]],hs_hr_employee[emp_number],hs_hr_employee[Employee Name],"NF",0,1)</f>
        <v>Shekhar Sharma</v>
      </c>
      <c r="J3588" t="str">
        <f>_xlfn.XLOOKUP(ohrm_timesheet_item[[#This Row],[project_id]],ohrm_project[project_id],ohrm_project[name],"NF",0,1)</f>
        <v>Z210101-TEQMANTRA-ORG</v>
      </c>
      <c r="K3588" t="str">
        <f>_xlfn.XLOOKUP(ohrm_timesheet_item[[#This Row],[activity_id]],ohrm_project_activity[activity_id],ohrm_project_activity[name],"NF",0,1)</f>
        <v>Value-Add Assignment</v>
      </c>
      <c r="L3588" s="5">
        <f>ohrm_timesheet_item[[#This Row],[duration]]/60/60</f>
        <v>9</v>
      </c>
    </row>
    <row r="3589" spans="1:12" x14ac:dyDescent="0.3">
      <c r="A3589">
        <v>661</v>
      </c>
      <c r="C3589">
        <v>3641</v>
      </c>
      <c r="D3589" s="1">
        <v>45243</v>
      </c>
      <c r="E3589">
        <v>32400</v>
      </c>
      <c r="F3589">
        <v>6</v>
      </c>
      <c r="G3589">
        <v>7</v>
      </c>
      <c r="H3589">
        <v>54</v>
      </c>
      <c r="I3589" t="str">
        <f>_xlfn.XLOOKUP(ohrm_timesheet_item[[#This Row],[employee_id]],hs_hr_employee[emp_number],hs_hr_employee[Employee Name],"NF",0,1)</f>
        <v>Shekhar Sharma</v>
      </c>
      <c r="J3589" t="str">
        <f>_xlfn.XLOOKUP(ohrm_timesheet_item[[#This Row],[project_id]],ohrm_project[project_id],ohrm_project[name],"NF",0,1)</f>
        <v>C210701-P2 [AMERICANA-Phase2]</v>
      </c>
      <c r="K3589" t="str">
        <f>_xlfn.XLOOKUP(ohrm_timesheet_item[[#This Row],[activity_id]],ohrm_project_activity[activity_id],ohrm_project_activity[name],"NF",0,1)</f>
        <v>Development</v>
      </c>
      <c r="L3589" s="5">
        <f>ohrm_timesheet_item[[#This Row],[duration]]/60/60</f>
        <v>9</v>
      </c>
    </row>
    <row r="3590" spans="1:12" x14ac:dyDescent="0.3">
      <c r="A3590">
        <v>661</v>
      </c>
      <c r="C3590">
        <v>3642</v>
      </c>
      <c r="D3590" s="1">
        <v>45244</v>
      </c>
      <c r="E3590">
        <v>32400</v>
      </c>
      <c r="F3590">
        <v>6</v>
      </c>
      <c r="G3590">
        <v>7</v>
      </c>
      <c r="H3590">
        <v>54</v>
      </c>
      <c r="I3590" t="str">
        <f>_xlfn.XLOOKUP(ohrm_timesheet_item[[#This Row],[employee_id]],hs_hr_employee[emp_number],hs_hr_employee[Employee Name],"NF",0,1)</f>
        <v>Shekhar Sharma</v>
      </c>
      <c r="J3590" t="str">
        <f>_xlfn.XLOOKUP(ohrm_timesheet_item[[#This Row],[project_id]],ohrm_project[project_id],ohrm_project[name],"NF",0,1)</f>
        <v>C210701-P2 [AMERICANA-Phase2]</v>
      </c>
      <c r="K3590" t="str">
        <f>_xlfn.XLOOKUP(ohrm_timesheet_item[[#This Row],[activity_id]],ohrm_project_activity[activity_id],ohrm_project_activity[name],"NF",0,1)</f>
        <v>Development</v>
      </c>
      <c r="L3590" s="5">
        <f>ohrm_timesheet_item[[#This Row],[duration]]/60/60</f>
        <v>9</v>
      </c>
    </row>
    <row r="3591" spans="1:12" x14ac:dyDescent="0.3">
      <c r="A3591">
        <v>661</v>
      </c>
      <c r="C3591">
        <v>3643</v>
      </c>
      <c r="D3591" s="1">
        <v>45245</v>
      </c>
      <c r="E3591">
        <v>32400</v>
      </c>
      <c r="F3591">
        <v>6</v>
      </c>
      <c r="G3591">
        <v>7</v>
      </c>
      <c r="H3591">
        <v>54</v>
      </c>
      <c r="I3591" t="str">
        <f>_xlfn.XLOOKUP(ohrm_timesheet_item[[#This Row],[employee_id]],hs_hr_employee[emp_number],hs_hr_employee[Employee Name],"NF",0,1)</f>
        <v>Shekhar Sharma</v>
      </c>
      <c r="J3591" t="str">
        <f>_xlfn.XLOOKUP(ohrm_timesheet_item[[#This Row],[project_id]],ohrm_project[project_id],ohrm_project[name],"NF",0,1)</f>
        <v>C210701-P2 [AMERICANA-Phase2]</v>
      </c>
      <c r="K3591" t="str">
        <f>_xlfn.XLOOKUP(ohrm_timesheet_item[[#This Row],[activity_id]],ohrm_project_activity[activity_id],ohrm_project_activity[name],"NF",0,1)</f>
        <v>Development</v>
      </c>
      <c r="L3591" s="5">
        <f>ohrm_timesheet_item[[#This Row],[duration]]/60/60</f>
        <v>9</v>
      </c>
    </row>
    <row r="3592" spans="1:12" x14ac:dyDescent="0.3">
      <c r="A3592">
        <v>661</v>
      </c>
      <c r="C3592">
        <v>3644</v>
      </c>
      <c r="D3592" s="1">
        <v>45246</v>
      </c>
      <c r="E3592">
        <v>32400</v>
      </c>
      <c r="F3592">
        <v>6</v>
      </c>
      <c r="G3592">
        <v>7</v>
      </c>
      <c r="H3592">
        <v>54</v>
      </c>
      <c r="I3592" t="str">
        <f>_xlfn.XLOOKUP(ohrm_timesheet_item[[#This Row],[employee_id]],hs_hr_employee[emp_number],hs_hr_employee[Employee Name],"NF",0,1)</f>
        <v>Shekhar Sharma</v>
      </c>
      <c r="J3592" t="str">
        <f>_xlfn.XLOOKUP(ohrm_timesheet_item[[#This Row],[project_id]],ohrm_project[project_id],ohrm_project[name],"NF",0,1)</f>
        <v>C210701-P2 [AMERICANA-Phase2]</v>
      </c>
      <c r="K3592" t="str">
        <f>_xlfn.XLOOKUP(ohrm_timesheet_item[[#This Row],[activity_id]],ohrm_project_activity[activity_id],ohrm_project_activity[name],"NF",0,1)</f>
        <v>Development</v>
      </c>
      <c r="L3592" s="5">
        <f>ohrm_timesheet_item[[#This Row],[duration]]/60/60</f>
        <v>9</v>
      </c>
    </row>
    <row r="3593" spans="1:12" x14ac:dyDescent="0.3">
      <c r="A3593">
        <v>661</v>
      </c>
      <c r="C3593">
        <v>3645</v>
      </c>
      <c r="D3593" s="1">
        <v>45247</v>
      </c>
      <c r="E3593">
        <v>32400</v>
      </c>
      <c r="F3593">
        <v>6</v>
      </c>
      <c r="G3593">
        <v>7</v>
      </c>
      <c r="H3593">
        <v>54</v>
      </c>
      <c r="I3593" t="str">
        <f>_xlfn.XLOOKUP(ohrm_timesheet_item[[#This Row],[employee_id]],hs_hr_employee[emp_number],hs_hr_employee[Employee Name],"NF",0,1)</f>
        <v>Shekhar Sharma</v>
      </c>
      <c r="J3593" t="str">
        <f>_xlfn.XLOOKUP(ohrm_timesheet_item[[#This Row],[project_id]],ohrm_project[project_id],ohrm_project[name],"NF",0,1)</f>
        <v>C210701-P2 [AMERICANA-Phase2]</v>
      </c>
      <c r="K3593" t="str">
        <f>_xlfn.XLOOKUP(ohrm_timesheet_item[[#This Row],[activity_id]],ohrm_project_activity[activity_id],ohrm_project_activity[name],"NF",0,1)</f>
        <v>Development</v>
      </c>
      <c r="L3593" s="5">
        <f>ohrm_timesheet_item[[#This Row],[duration]]/60/60</f>
        <v>9</v>
      </c>
    </row>
    <row r="3594" spans="1:12" x14ac:dyDescent="0.3">
      <c r="A3594">
        <v>662</v>
      </c>
      <c r="C3594">
        <v>3646</v>
      </c>
      <c r="D3594" s="1">
        <v>45250</v>
      </c>
      <c r="E3594">
        <v>32400</v>
      </c>
      <c r="F3594">
        <v>6</v>
      </c>
      <c r="G3594">
        <v>7</v>
      </c>
      <c r="H3594">
        <v>54</v>
      </c>
      <c r="I3594" t="str">
        <f>_xlfn.XLOOKUP(ohrm_timesheet_item[[#This Row],[employee_id]],hs_hr_employee[emp_number],hs_hr_employee[Employee Name],"NF",0,1)</f>
        <v>Shekhar Sharma</v>
      </c>
      <c r="J3594" t="str">
        <f>_xlfn.XLOOKUP(ohrm_timesheet_item[[#This Row],[project_id]],ohrm_project[project_id],ohrm_project[name],"NF",0,1)</f>
        <v>C210701-P2 [AMERICANA-Phase2]</v>
      </c>
      <c r="K3594" t="str">
        <f>_xlfn.XLOOKUP(ohrm_timesheet_item[[#This Row],[activity_id]],ohrm_project_activity[activity_id],ohrm_project_activity[name],"NF",0,1)</f>
        <v>Development</v>
      </c>
      <c r="L3594" s="5">
        <f>ohrm_timesheet_item[[#This Row],[duration]]/60/60</f>
        <v>9</v>
      </c>
    </row>
    <row r="3595" spans="1:12" x14ac:dyDescent="0.3">
      <c r="A3595">
        <v>662</v>
      </c>
      <c r="C3595">
        <v>3647</v>
      </c>
      <c r="D3595" s="1">
        <v>45251</v>
      </c>
      <c r="E3595">
        <v>32400</v>
      </c>
      <c r="F3595">
        <v>6</v>
      </c>
      <c r="G3595">
        <v>7</v>
      </c>
      <c r="H3595">
        <v>54</v>
      </c>
      <c r="I3595" t="str">
        <f>_xlfn.XLOOKUP(ohrm_timesheet_item[[#This Row],[employee_id]],hs_hr_employee[emp_number],hs_hr_employee[Employee Name],"NF",0,1)</f>
        <v>Shekhar Sharma</v>
      </c>
      <c r="J3595" t="str">
        <f>_xlfn.XLOOKUP(ohrm_timesheet_item[[#This Row],[project_id]],ohrm_project[project_id],ohrm_project[name],"NF",0,1)</f>
        <v>C210701-P2 [AMERICANA-Phase2]</v>
      </c>
      <c r="K3595" t="str">
        <f>_xlfn.XLOOKUP(ohrm_timesheet_item[[#This Row],[activity_id]],ohrm_project_activity[activity_id],ohrm_project_activity[name],"NF",0,1)</f>
        <v>Development</v>
      </c>
      <c r="L3595" s="5">
        <f>ohrm_timesheet_item[[#This Row],[duration]]/60/60</f>
        <v>9</v>
      </c>
    </row>
    <row r="3596" spans="1:12" x14ac:dyDescent="0.3">
      <c r="A3596">
        <v>662</v>
      </c>
      <c r="C3596">
        <v>3648</v>
      </c>
      <c r="D3596" s="1">
        <v>45252</v>
      </c>
      <c r="E3596">
        <v>32400</v>
      </c>
      <c r="F3596">
        <v>6</v>
      </c>
      <c r="G3596">
        <v>7</v>
      </c>
      <c r="H3596">
        <v>54</v>
      </c>
      <c r="I3596" t="str">
        <f>_xlfn.XLOOKUP(ohrm_timesheet_item[[#This Row],[employee_id]],hs_hr_employee[emp_number],hs_hr_employee[Employee Name],"NF",0,1)</f>
        <v>Shekhar Sharma</v>
      </c>
      <c r="J3596" t="str">
        <f>_xlfn.XLOOKUP(ohrm_timesheet_item[[#This Row],[project_id]],ohrm_project[project_id],ohrm_project[name],"NF",0,1)</f>
        <v>C210701-P2 [AMERICANA-Phase2]</v>
      </c>
      <c r="K3596" t="str">
        <f>_xlfn.XLOOKUP(ohrm_timesheet_item[[#This Row],[activity_id]],ohrm_project_activity[activity_id],ohrm_project_activity[name],"NF",0,1)</f>
        <v>Development</v>
      </c>
      <c r="L3596" s="5">
        <f>ohrm_timesheet_item[[#This Row],[duration]]/60/60</f>
        <v>9</v>
      </c>
    </row>
    <row r="3597" spans="1:12" x14ac:dyDescent="0.3">
      <c r="A3597">
        <v>662</v>
      </c>
      <c r="C3597">
        <v>3649</v>
      </c>
      <c r="D3597" s="1">
        <v>45253</v>
      </c>
      <c r="E3597">
        <v>32400</v>
      </c>
      <c r="F3597">
        <v>6</v>
      </c>
      <c r="G3597">
        <v>7</v>
      </c>
      <c r="H3597">
        <v>54</v>
      </c>
      <c r="I3597" t="str">
        <f>_xlfn.XLOOKUP(ohrm_timesheet_item[[#This Row],[employee_id]],hs_hr_employee[emp_number],hs_hr_employee[Employee Name],"NF",0,1)</f>
        <v>Shekhar Sharma</v>
      </c>
      <c r="J3597" t="str">
        <f>_xlfn.XLOOKUP(ohrm_timesheet_item[[#This Row],[project_id]],ohrm_project[project_id],ohrm_project[name],"NF",0,1)</f>
        <v>C210701-P2 [AMERICANA-Phase2]</v>
      </c>
      <c r="K3597" t="str">
        <f>_xlfn.XLOOKUP(ohrm_timesheet_item[[#This Row],[activity_id]],ohrm_project_activity[activity_id],ohrm_project_activity[name],"NF",0,1)</f>
        <v>Development</v>
      </c>
      <c r="L3597" s="5">
        <f>ohrm_timesheet_item[[#This Row],[duration]]/60/60</f>
        <v>9</v>
      </c>
    </row>
    <row r="3598" spans="1:12" x14ac:dyDescent="0.3">
      <c r="A3598">
        <v>662</v>
      </c>
      <c r="C3598">
        <v>3650</v>
      </c>
      <c r="D3598" s="1">
        <v>45254</v>
      </c>
      <c r="E3598">
        <v>32400</v>
      </c>
      <c r="F3598">
        <v>6</v>
      </c>
      <c r="G3598">
        <v>7</v>
      </c>
      <c r="H3598">
        <v>54</v>
      </c>
      <c r="I3598" t="str">
        <f>_xlfn.XLOOKUP(ohrm_timesheet_item[[#This Row],[employee_id]],hs_hr_employee[emp_number],hs_hr_employee[Employee Name],"NF",0,1)</f>
        <v>Shekhar Sharma</v>
      </c>
      <c r="J3598" t="str">
        <f>_xlfn.XLOOKUP(ohrm_timesheet_item[[#This Row],[project_id]],ohrm_project[project_id],ohrm_project[name],"NF",0,1)</f>
        <v>C210701-P2 [AMERICANA-Phase2]</v>
      </c>
      <c r="K3598" t="str">
        <f>_xlfn.XLOOKUP(ohrm_timesheet_item[[#This Row],[activity_id]],ohrm_project_activity[activity_id],ohrm_project_activity[name],"NF",0,1)</f>
        <v>Development</v>
      </c>
      <c r="L3598" s="5">
        <f>ohrm_timesheet_item[[#This Row],[duration]]/60/60</f>
        <v>9</v>
      </c>
    </row>
    <row r="3599" spans="1:12" x14ac:dyDescent="0.3">
      <c r="A3599">
        <v>659</v>
      </c>
      <c r="C3599">
        <v>3651</v>
      </c>
      <c r="D3599" s="1">
        <v>45257</v>
      </c>
      <c r="E3599">
        <v>32400</v>
      </c>
      <c r="F3599">
        <v>1</v>
      </c>
      <c r="G3599">
        <v>7</v>
      </c>
      <c r="H3599">
        <v>2</v>
      </c>
      <c r="I3599" t="str">
        <f>_xlfn.XLOOKUP(ohrm_timesheet_item[[#This Row],[employee_id]],hs_hr_employee[emp_number],hs_hr_employee[Employee Name],"NF",0,1)</f>
        <v>Shekhar Sharma</v>
      </c>
      <c r="J3599" t="str">
        <f>_xlfn.XLOOKUP(ohrm_timesheet_item[[#This Row],[project_id]],ohrm_project[project_id],ohrm_project[name],"NF",0,1)</f>
        <v>C210701-P1 [AMERICANA-Phase1]</v>
      </c>
      <c r="K3599" t="str">
        <f>_xlfn.XLOOKUP(ohrm_timesheet_item[[#This Row],[activity_id]],ohrm_project_activity[activity_id],ohrm_project_activity[name],"NF",0,1)</f>
        <v>Development</v>
      </c>
      <c r="L3599" s="5">
        <f>ohrm_timesheet_item[[#This Row],[duration]]/60/60</f>
        <v>9</v>
      </c>
    </row>
    <row r="3600" spans="1:12" x14ac:dyDescent="0.3">
      <c r="A3600">
        <v>659</v>
      </c>
      <c r="C3600">
        <v>3652</v>
      </c>
      <c r="D3600" s="1">
        <v>45258</v>
      </c>
      <c r="E3600">
        <v>32400</v>
      </c>
      <c r="F3600">
        <v>1</v>
      </c>
      <c r="G3600">
        <v>7</v>
      </c>
      <c r="H3600">
        <v>2</v>
      </c>
      <c r="I3600" t="str">
        <f>_xlfn.XLOOKUP(ohrm_timesheet_item[[#This Row],[employee_id]],hs_hr_employee[emp_number],hs_hr_employee[Employee Name],"NF",0,1)</f>
        <v>Shekhar Sharma</v>
      </c>
      <c r="J3600" t="str">
        <f>_xlfn.XLOOKUP(ohrm_timesheet_item[[#This Row],[project_id]],ohrm_project[project_id],ohrm_project[name],"NF",0,1)</f>
        <v>C210701-P1 [AMERICANA-Phase1]</v>
      </c>
      <c r="K3600" t="str">
        <f>_xlfn.XLOOKUP(ohrm_timesheet_item[[#This Row],[activity_id]],ohrm_project_activity[activity_id],ohrm_project_activity[name],"NF",0,1)</f>
        <v>Development</v>
      </c>
      <c r="L3600" s="5">
        <f>ohrm_timesheet_item[[#This Row],[duration]]/60/60</f>
        <v>9</v>
      </c>
    </row>
    <row r="3601" spans="1:12" x14ac:dyDescent="0.3">
      <c r="A3601">
        <v>659</v>
      </c>
      <c r="C3601">
        <v>3653</v>
      </c>
      <c r="D3601" s="1">
        <v>45259</v>
      </c>
      <c r="E3601">
        <v>32400</v>
      </c>
      <c r="F3601">
        <v>1</v>
      </c>
      <c r="G3601">
        <v>7</v>
      </c>
      <c r="H3601">
        <v>2</v>
      </c>
      <c r="I3601" t="str">
        <f>_xlfn.XLOOKUP(ohrm_timesheet_item[[#This Row],[employee_id]],hs_hr_employee[emp_number],hs_hr_employee[Employee Name],"NF",0,1)</f>
        <v>Shekhar Sharma</v>
      </c>
      <c r="J3601" t="str">
        <f>_xlfn.XLOOKUP(ohrm_timesheet_item[[#This Row],[project_id]],ohrm_project[project_id],ohrm_project[name],"NF",0,1)</f>
        <v>C210701-P1 [AMERICANA-Phase1]</v>
      </c>
      <c r="K3601" t="str">
        <f>_xlfn.XLOOKUP(ohrm_timesheet_item[[#This Row],[activity_id]],ohrm_project_activity[activity_id],ohrm_project_activity[name],"NF",0,1)</f>
        <v>Development</v>
      </c>
      <c r="L3601" s="5">
        <f>ohrm_timesheet_item[[#This Row],[duration]]/60/60</f>
        <v>9</v>
      </c>
    </row>
    <row r="3602" spans="1:12" x14ac:dyDescent="0.3">
      <c r="A3602">
        <v>659</v>
      </c>
      <c r="C3602">
        <v>3654</v>
      </c>
      <c r="D3602" s="1">
        <v>45260</v>
      </c>
      <c r="E3602">
        <v>32400</v>
      </c>
      <c r="F3602">
        <v>1</v>
      </c>
      <c r="G3602">
        <v>7</v>
      </c>
      <c r="H3602">
        <v>2</v>
      </c>
      <c r="I3602" t="str">
        <f>_xlfn.XLOOKUP(ohrm_timesheet_item[[#This Row],[employee_id]],hs_hr_employee[emp_number],hs_hr_employee[Employee Name],"NF",0,1)</f>
        <v>Shekhar Sharma</v>
      </c>
      <c r="J3602" t="str">
        <f>_xlfn.XLOOKUP(ohrm_timesheet_item[[#This Row],[project_id]],ohrm_project[project_id],ohrm_project[name],"NF",0,1)</f>
        <v>C210701-P1 [AMERICANA-Phase1]</v>
      </c>
      <c r="K3602" t="str">
        <f>_xlfn.XLOOKUP(ohrm_timesheet_item[[#This Row],[activity_id]],ohrm_project_activity[activity_id],ohrm_project_activity[name],"NF",0,1)</f>
        <v>Development</v>
      </c>
      <c r="L3602" s="5">
        <f>ohrm_timesheet_item[[#This Row],[duration]]/60/60</f>
        <v>9</v>
      </c>
    </row>
    <row r="3603" spans="1:12" x14ac:dyDescent="0.3">
      <c r="A3603">
        <v>659</v>
      </c>
      <c r="C3603">
        <v>3655</v>
      </c>
      <c r="D3603" s="1">
        <v>45261</v>
      </c>
      <c r="E3603">
        <v>32400</v>
      </c>
      <c r="F3603">
        <v>1</v>
      </c>
      <c r="G3603">
        <v>7</v>
      </c>
      <c r="H3603">
        <v>2</v>
      </c>
      <c r="I3603" t="str">
        <f>_xlfn.XLOOKUP(ohrm_timesheet_item[[#This Row],[employee_id]],hs_hr_employee[emp_number],hs_hr_employee[Employee Name],"NF",0,1)</f>
        <v>Shekhar Sharma</v>
      </c>
      <c r="J3603" t="str">
        <f>_xlfn.XLOOKUP(ohrm_timesheet_item[[#This Row],[project_id]],ohrm_project[project_id],ohrm_project[name],"NF",0,1)</f>
        <v>C210701-P1 [AMERICANA-Phase1]</v>
      </c>
      <c r="K3603" t="str">
        <f>_xlfn.XLOOKUP(ohrm_timesheet_item[[#This Row],[activity_id]],ohrm_project_activity[activity_id],ohrm_project_activity[name],"NF",0,1)</f>
        <v>Development</v>
      </c>
      <c r="L3603" s="5">
        <f>ohrm_timesheet_item[[#This Row],[duration]]/60/60</f>
        <v>9</v>
      </c>
    </row>
    <row r="3604" spans="1:12" x14ac:dyDescent="0.3">
      <c r="A3604">
        <v>664</v>
      </c>
      <c r="C3604">
        <v>3656</v>
      </c>
      <c r="D3604" s="1">
        <v>45236</v>
      </c>
      <c r="E3604">
        <v>32400</v>
      </c>
      <c r="F3604">
        <v>6</v>
      </c>
      <c r="G3604">
        <v>16</v>
      </c>
      <c r="H3604">
        <v>52</v>
      </c>
      <c r="I3604" t="str">
        <f>_xlfn.XLOOKUP(ohrm_timesheet_item[[#This Row],[employee_id]],hs_hr_employee[emp_number],hs_hr_employee[Employee Name],"NF",0,1)</f>
        <v>Neha Chaudhary</v>
      </c>
      <c r="J3604" t="str">
        <f>_xlfn.XLOOKUP(ohrm_timesheet_item[[#This Row],[project_id]],ohrm_project[project_id],ohrm_project[name],"NF",0,1)</f>
        <v>C210701-P2 [AMERICANA-Phase2]</v>
      </c>
      <c r="K3604" t="str">
        <f>_xlfn.XLOOKUP(ohrm_timesheet_item[[#This Row],[activity_id]],ohrm_project_activity[activity_id],ohrm_project_activity[name],"NF",0,1)</f>
        <v>Customer Meeting</v>
      </c>
      <c r="L3604" s="5">
        <f>ohrm_timesheet_item[[#This Row],[duration]]/60/60</f>
        <v>9</v>
      </c>
    </row>
    <row r="3605" spans="1:12" x14ac:dyDescent="0.3">
      <c r="A3605">
        <v>664</v>
      </c>
      <c r="C3605">
        <v>3657</v>
      </c>
      <c r="D3605" s="1">
        <v>45237</v>
      </c>
      <c r="E3605">
        <v>0</v>
      </c>
      <c r="F3605">
        <v>6</v>
      </c>
      <c r="G3605">
        <v>16</v>
      </c>
      <c r="H3605">
        <v>52</v>
      </c>
      <c r="I3605" t="str">
        <f>_xlfn.XLOOKUP(ohrm_timesheet_item[[#This Row],[employee_id]],hs_hr_employee[emp_number],hs_hr_employee[Employee Name],"NF",0,1)</f>
        <v>Neha Chaudhary</v>
      </c>
      <c r="J3605" t="str">
        <f>_xlfn.XLOOKUP(ohrm_timesheet_item[[#This Row],[project_id]],ohrm_project[project_id],ohrm_project[name],"NF",0,1)</f>
        <v>C210701-P2 [AMERICANA-Phase2]</v>
      </c>
      <c r="K3605" t="str">
        <f>_xlfn.XLOOKUP(ohrm_timesheet_item[[#This Row],[activity_id]],ohrm_project_activity[activity_id],ohrm_project_activity[name],"NF",0,1)</f>
        <v>Customer Meeting</v>
      </c>
      <c r="L3605" s="5">
        <f>ohrm_timesheet_item[[#This Row],[duration]]/60/60</f>
        <v>0</v>
      </c>
    </row>
    <row r="3606" spans="1:12" x14ac:dyDescent="0.3">
      <c r="A3606">
        <v>664</v>
      </c>
      <c r="C3606">
        <v>3658</v>
      </c>
      <c r="D3606" s="1">
        <v>45238</v>
      </c>
      <c r="E3606">
        <v>32400</v>
      </c>
      <c r="F3606">
        <v>6</v>
      </c>
      <c r="G3606">
        <v>16</v>
      </c>
      <c r="H3606">
        <v>52</v>
      </c>
      <c r="I3606" t="str">
        <f>_xlfn.XLOOKUP(ohrm_timesheet_item[[#This Row],[employee_id]],hs_hr_employee[emp_number],hs_hr_employee[Employee Name],"NF",0,1)</f>
        <v>Neha Chaudhary</v>
      </c>
      <c r="J3606" t="str">
        <f>_xlfn.XLOOKUP(ohrm_timesheet_item[[#This Row],[project_id]],ohrm_project[project_id],ohrm_project[name],"NF",0,1)</f>
        <v>C210701-P2 [AMERICANA-Phase2]</v>
      </c>
      <c r="K3606" t="str">
        <f>_xlfn.XLOOKUP(ohrm_timesheet_item[[#This Row],[activity_id]],ohrm_project_activity[activity_id],ohrm_project_activity[name],"NF",0,1)</f>
        <v>Customer Meeting</v>
      </c>
      <c r="L3606" s="5">
        <f>ohrm_timesheet_item[[#This Row],[duration]]/60/60</f>
        <v>9</v>
      </c>
    </row>
    <row r="3607" spans="1:12" x14ac:dyDescent="0.3">
      <c r="A3607">
        <v>664</v>
      </c>
      <c r="C3607">
        <v>3659</v>
      </c>
      <c r="D3607" s="1">
        <v>45239</v>
      </c>
      <c r="E3607">
        <v>32400</v>
      </c>
      <c r="F3607">
        <v>6</v>
      </c>
      <c r="G3607">
        <v>16</v>
      </c>
      <c r="H3607">
        <v>52</v>
      </c>
      <c r="I3607" t="str">
        <f>_xlfn.XLOOKUP(ohrm_timesheet_item[[#This Row],[employee_id]],hs_hr_employee[emp_number],hs_hr_employee[Employee Name],"NF",0,1)</f>
        <v>Neha Chaudhary</v>
      </c>
      <c r="J3607" t="str">
        <f>_xlfn.XLOOKUP(ohrm_timesheet_item[[#This Row],[project_id]],ohrm_project[project_id],ohrm_project[name],"NF",0,1)</f>
        <v>C210701-P2 [AMERICANA-Phase2]</v>
      </c>
      <c r="K3607" t="str">
        <f>_xlfn.XLOOKUP(ohrm_timesheet_item[[#This Row],[activity_id]],ohrm_project_activity[activity_id],ohrm_project_activity[name],"NF",0,1)</f>
        <v>Customer Meeting</v>
      </c>
      <c r="L3607" s="5">
        <f>ohrm_timesheet_item[[#This Row],[duration]]/60/60</f>
        <v>9</v>
      </c>
    </row>
    <row r="3608" spans="1:12" x14ac:dyDescent="0.3">
      <c r="A3608">
        <v>664</v>
      </c>
      <c r="C3608">
        <v>3660</v>
      </c>
      <c r="D3608" s="1">
        <v>45240</v>
      </c>
      <c r="E3608">
        <v>32400</v>
      </c>
      <c r="F3608">
        <v>6</v>
      </c>
      <c r="G3608">
        <v>16</v>
      </c>
      <c r="H3608">
        <v>52</v>
      </c>
      <c r="I3608" t="str">
        <f>_xlfn.XLOOKUP(ohrm_timesheet_item[[#This Row],[employee_id]],hs_hr_employee[emp_number],hs_hr_employee[Employee Name],"NF",0,1)</f>
        <v>Neha Chaudhary</v>
      </c>
      <c r="J3608" t="str">
        <f>_xlfn.XLOOKUP(ohrm_timesheet_item[[#This Row],[project_id]],ohrm_project[project_id],ohrm_project[name],"NF",0,1)</f>
        <v>C210701-P2 [AMERICANA-Phase2]</v>
      </c>
      <c r="K3608" t="str">
        <f>_xlfn.XLOOKUP(ohrm_timesheet_item[[#This Row],[activity_id]],ohrm_project_activity[activity_id],ohrm_project_activity[name],"NF",0,1)</f>
        <v>Customer Meeting</v>
      </c>
      <c r="L3608" s="5">
        <f>ohrm_timesheet_item[[#This Row],[duration]]/60/60</f>
        <v>9</v>
      </c>
    </row>
    <row r="3609" spans="1:12" x14ac:dyDescent="0.3">
      <c r="A3609">
        <v>665</v>
      </c>
      <c r="C3609">
        <v>3661</v>
      </c>
      <c r="D3609" s="1">
        <v>45243</v>
      </c>
      <c r="E3609">
        <v>32400</v>
      </c>
      <c r="F3609">
        <v>6</v>
      </c>
      <c r="G3609">
        <v>16</v>
      </c>
      <c r="H3609">
        <v>52</v>
      </c>
      <c r="I3609" t="str">
        <f>_xlfn.XLOOKUP(ohrm_timesheet_item[[#This Row],[employee_id]],hs_hr_employee[emp_number],hs_hr_employee[Employee Name],"NF",0,1)</f>
        <v>Neha Chaudhary</v>
      </c>
      <c r="J3609" t="str">
        <f>_xlfn.XLOOKUP(ohrm_timesheet_item[[#This Row],[project_id]],ohrm_project[project_id],ohrm_project[name],"NF",0,1)</f>
        <v>C210701-P2 [AMERICANA-Phase2]</v>
      </c>
      <c r="K3609" t="str">
        <f>_xlfn.XLOOKUP(ohrm_timesheet_item[[#This Row],[activity_id]],ohrm_project_activity[activity_id],ohrm_project_activity[name],"NF",0,1)</f>
        <v>Customer Meeting</v>
      </c>
      <c r="L3609" s="5">
        <f>ohrm_timesheet_item[[#This Row],[duration]]/60/60</f>
        <v>9</v>
      </c>
    </row>
    <row r="3610" spans="1:12" x14ac:dyDescent="0.3">
      <c r="A3610">
        <v>665</v>
      </c>
      <c r="C3610">
        <v>3662</v>
      </c>
      <c r="D3610" s="1">
        <v>45244</v>
      </c>
      <c r="E3610">
        <v>32400</v>
      </c>
      <c r="F3610">
        <v>6</v>
      </c>
      <c r="G3610">
        <v>16</v>
      </c>
      <c r="H3610">
        <v>52</v>
      </c>
      <c r="I3610" t="str">
        <f>_xlfn.XLOOKUP(ohrm_timesheet_item[[#This Row],[employee_id]],hs_hr_employee[emp_number],hs_hr_employee[Employee Name],"NF",0,1)</f>
        <v>Neha Chaudhary</v>
      </c>
      <c r="J3610" t="str">
        <f>_xlfn.XLOOKUP(ohrm_timesheet_item[[#This Row],[project_id]],ohrm_project[project_id],ohrm_project[name],"NF",0,1)</f>
        <v>C210701-P2 [AMERICANA-Phase2]</v>
      </c>
      <c r="K3610" t="str">
        <f>_xlfn.XLOOKUP(ohrm_timesheet_item[[#This Row],[activity_id]],ohrm_project_activity[activity_id],ohrm_project_activity[name],"NF",0,1)</f>
        <v>Customer Meeting</v>
      </c>
      <c r="L3610" s="5">
        <f>ohrm_timesheet_item[[#This Row],[duration]]/60/60</f>
        <v>9</v>
      </c>
    </row>
    <row r="3611" spans="1:12" x14ac:dyDescent="0.3">
      <c r="A3611">
        <v>665</v>
      </c>
      <c r="C3611">
        <v>3663</v>
      </c>
      <c r="D3611" s="1">
        <v>45245</v>
      </c>
      <c r="E3611">
        <v>32400</v>
      </c>
      <c r="F3611">
        <v>6</v>
      </c>
      <c r="G3611">
        <v>16</v>
      </c>
      <c r="H3611">
        <v>52</v>
      </c>
      <c r="I3611" t="str">
        <f>_xlfn.XLOOKUP(ohrm_timesheet_item[[#This Row],[employee_id]],hs_hr_employee[emp_number],hs_hr_employee[Employee Name],"NF",0,1)</f>
        <v>Neha Chaudhary</v>
      </c>
      <c r="J3611" t="str">
        <f>_xlfn.XLOOKUP(ohrm_timesheet_item[[#This Row],[project_id]],ohrm_project[project_id],ohrm_project[name],"NF",0,1)</f>
        <v>C210701-P2 [AMERICANA-Phase2]</v>
      </c>
      <c r="K3611" t="str">
        <f>_xlfn.XLOOKUP(ohrm_timesheet_item[[#This Row],[activity_id]],ohrm_project_activity[activity_id],ohrm_project_activity[name],"NF",0,1)</f>
        <v>Customer Meeting</v>
      </c>
      <c r="L3611" s="5">
        <f>ohrm_timesheet_item[[#This Row],[duration]]/60/60</f>
        <v>9</v>
      </c>
    </row>
    <row r="3612" spans="1:12" x14ac:dyDescent="0.3">
      <c r="A3612">
        <v>665</v>
      </c>
      <c r="C3612">
        <v>3664</v>
      </c>
      <c r="D3612" s="1">
        <v>45246</v>
      </c>
      <c r="E3612">
        <v>32400</v>
      </c>
      <c r="F3612">
        <v>6</v>
      </c>
      <c r="G3612">
        <v>16</v>
      </c>
      <c r="H3612">
        <v>52</v>
      </c>
      <c r="I3612" t="str">
        <f>_xlfn.XLOOKUP(ohrm_timesheet_item[[#This Row],[employee_id]],hs_hr_employee[emp_number],hs_hr_employee[Employee Name],"NF",0,1)</f>
        <v>Neha Chaudhary</v>
      </c>
      <c r="J3612" t="str">
        <f>_xlfn.XLOOKUP(ohrm_timesheet_item[[#This Row],[project_id]],ohrm_project[project_id],ohrm_project[name],"NF",0,1)</f>
        <v>C210701-P2 [AMERICANA-Phase2]</v>
      </c>
      <c r="K3612" t="str">
        <f>_xlfn.XLOOKUP(ohrm_timesheet_item[[#This Row],[activity_id]],ohrm_project_activity[activity_id],ohrm_project_activity[name],"NF",0,1)</f>
        <v>Customer Meeting</v>
      </c>
      <c r="L3612" s="5">
        <f>ohrm_timesheet_item[[#This Row],[duration]]/60/60</f>
        <v>9</v>
      </c>
    </row>
    <row r="3613" spans="1:12" x14ac:dyDescent="0.3">
      <c r="A3613">
        <v>665</v>
      </c>
      <c r="C3613">
        <v>3665</v>
      </c>
      <c r="D3613" s="1">
        <v>45247</v>
      </c>
      <c r="E3613">
        <v>32400</v>
      </c>
      <c r="F3613">
        <v>6</v>
      </c>
      <c r="G3613">
        <v>16</v>
      </c>
      <c r="H3613">
        <v>52</v>
      </c>
      <c r="I3613" t="str">
        <f>_xlfn.XLOOKUP(ohrm_timesheet_item[[#This Row],[employee_id]],hs_hr_employee[emp_number],hs_hr_employee[Employee Name],"NF",0,1)</f>
        <v>Neha Chaudhary</v>
      </c>
      <c r="J3613" t="str">
        <f>_xlfn.XLOOKUP(ohrm_timesheet_item[[#This Row],[project_id]],ohrm_project[project_id],ohrm_project[name],"NF",0,1)</f>
        <v>C210701-P2 [AMERICANA-Phase2]</v>
      </c>
      <c r="K3613" t="str">
        <f>_xlfn.XLOOKUP(ohrm_timesheet_item[[#This Row],[activity_id]],ohrm_project_activity[activity_id],ohrm_project_activity[name],"NF",0,1)</f>
        <v>Customer Meeting</v>
      </c>
      <c r="L3613" s="5">
        <f>ohrm_timesheet_item[[#This Row],[duration]]/60/60</f>
        <v>9</v>
      </c>
    </row>
    <row r="3614" spans="1:12" x14ac:dyDescent="0.3">
      <c r="A3614">
        <v>666</v>
      </c>
      <c r="C3614">
        <v>3666</v>
      </c>
      <c r="D3614" s="1">
        <v>45250</v>
      </c>
      <c r="E3614">
        <v>16200</v>
      </c>
      <c r="F3614">
        <v>6</v>
      </c>
      <c r="G3614">
        <v>16</v>
      </c>
      <c r="H3614">
        <v>52</v>
      </c>
      <c r="I3614" t="str">
        <f>_xlfn.XLOOKUP(ohrm_timesheet_item[[#This Row],[employee_id]],hs_hr_employee[emp_number],hs_hr_employee[Employee Name],"NF",0,1)</f>
        <v>Neha Chaudhary</v>
      </c>
      <c r="J3614" t="str">
        <f>_xlfn.XLOOKUP(ohrm_timesheet_item[[#This Row],[project_id]],ohrm_project[project_id],ohrm_project[name],"NF",0,1)</f>
        <v>C210701-P2 [AMERICANA-Phase2]</v>
      </c>
      <c r="K3614" t="str">
        <f>_xlfn.XLOOKUP(ohrm_timesheet_item[[#This Row],[activity_id]],ohrm_project_activity[activity_id],ohrm_project_activity[name],"NF",0,1)</f>
        <v>Customer Meeting</v>
      </c>
      <c r="L3614" s="5">
        <f>ohrm_timesheet_item[[#This Row],[duration]]/60/60</f>
        <v>4.5</v>
      </c>
    </row>
    <row r="3615" spans="1:12" x14ac:dyDescent="0.3">
      <c r="A3615">
        <v>666</v>
      </c>
      <c r="C3615">
        <v>3667</v>
      </c>
      <c r="D3615" s="1">
        <v>45251</v>
      </c>
      <c r="E3615">
        <v>32400</v>
      </c>
      <c r="F3615">
        <v>6</v>
      </c>
      <c r="G3615">
        <v>16</v>
      </c>
      <c r="H3615">
        <v>52</v>
      </c>
      <c r="I3615" t="str">
        <f>_xlfn.XLOOKUP(ohrm_timesheet_item[[#This Row],[employee_id]],hs_hr_employee[emp_number],hs_hr_employee[Employee Name],"NF",0,1)</f>
        <v>Neha Chaudhary</v>
      </c>
      <c r="J3615" t="str">
        <f>_xlfn.XLOOKUP(ohrm_timesheet_item[[#This Row],[project_id]],ohrm_project[project_id],ohrm_project[name],"NF",0,1)</f>
        <v>C210701-P2 [AMERICANA-Phase2]</v>
      </c>
      <c r="K3615" t="str">
        <f>_xlfn.XLOOKUP(ohrm_timesheet_item[[#This Row],[activity_id]],ohrm_project_activity[activity_id],ohrm_project_activity[name],"NF",0,1)</f>
        <v>Customer Meeting</v>
      </c>
      <c r="L3615" s="5">
        <f>ohrm_timesheet_item[[#This Row],[duration]]/60/60</f>
        <v>9</v>
      </c>
    </row>
    <row r="3616" spans="1:12" x14ac:dyDescent="0.3">
      <c r="A3616">
        <v>666</v>
      </c>
      <c r="C3616">
        <v>3668</v>
      </c>
      <c r="D3616" s="1">
        <v>45252</v>
      </c>
      <c r="E3616">
        <v>32400</v>
      </c>
      <c r="F3616">
        <v>6</v>
      </c>
      <c r="G3616">
        <v>16</v>
      </c>
      <c r="H3616">
        <v>52</v>
      </c>
      <c r="I3616" t="str">
        <f>_xlfn.XLOOKUP(ohrm_timesheet_item[[#This Row],[employee_id]],hs_hr_employee[emp_number],hs_hr_employee[Employee Name],"NF",0,1)</f>
        <v>Neha Chaudhary</v>
      </c>
      <c r="J3616" t="str">
        <f>_xlfn.XLOOKUP(ohrm_timesheet_item[[#This Row],[project_id]],ohrm_project[project_id],ohrm_project[name],"NF",0,1)</f>
        <v>C210701-P2 [AMERICANA-Phase2]</v>
      </c>
      <c r="K3616" t="str">
        <f>_xlfn.XLOOKUP(ohrm_timesheet_item[[#This Row],[activity_id]],ohrm_project_activity[activity_id],ohrm_project_activity[name],"NF",0,1)</f>
        <v>Customer Meeting</v>
      </c>
      <c r="L3616" s="5">
        <f>ohrm_timesheet_item[[#This Row],[duration]]/60/60</f>
        <v>9</v>
      </c>
    </row>
    <row r="3617" spans="1:12" x14ac:dyDescent="0.3">
      <c r="A3617">
        <v>666</v>
      </c>
      <c r="C3617">
        <v>3669</v>
      </c>
      <c r="D3617" s="1">
        <v>45253</v>
      </c>
      <c r="E3617">
        <v>32400</v>
      </c>
      <c r="F3617">
        <v>6</v>
      </c>
      <c r="G3617">
        <v>16</v>
      </c>
      <c r="H3617">
        <v>52</v>
      </c>
      <c r="I3617" t="str">
        <f>_xlfn.XLOOKUP(ohrm_timesheet_item[[#This Row],[employee_id]],hs_hr_employee[emp_number],hs_hr_employee[Employee Name],"NF",0,1)</f>
        <v>Neha Chaudhary</v>
      </c>
      <c r="J3617" t="str">
        <f>_xlfn.XLOOKUP(ohrm_timesheet_item[[#This Row],[project_id]],ohrm_project[project_id],ohrm_project[name],"NF",0,1)</f>
        <v>C210701-P2 [AMERICANA-Phase2]</v>
      </c>
      <c r="K3617" t="str">
        <f>_xlfn.XLOOKUP(ohrm_timesheet_item[[#This Row],[activity_id]],ohrm_project_activity[activity_id],ohrm_project_activity[name],"NF",0,1)</f>
        <v>Customer Meeting</v>
      </c>
      <c r="L3617" s="5">
        <f>ohrm_timesheet_item[[#This Row],[duration]]/60/60</f>
        <v>9</v>
      </c>
    </row>
    <row r="3618" spans="1:12" x14ac:dyDescent="0.3">
      <c r="A3618">
        <v>666</v>
      </c>
      <c r="C3618">
        <v>3670</v>
      </c>
      <c r="D3618" s="1">
        <v>45254</v>
      </c>
      <c r="E3618">
        <v>32400</v>
      </c>
      <c r="F3618">
        <v>6</v>
      </c>
      <c r="G3618">
        <v>16</v>
      </c>
      <c r="H3618">
        <v>52</v>
      </c>
      <c r="I3618" t="str">
        <f>_xlfn.XLOOKUP(ohrm_timesheet_item[[#This Row],[employee_id]],hs_hr_employee[emp_number],hs_hr_employee[Employee Name],"NF",0,1)</f>
        <v>Neha Chaudhary</v>
      </c>
      <c r="J3618" t="str">
        <f>_xlfn.XLOOKUP(ohrm_timesheet_item[[#This Row],[project_id]],ohrm_project[project_id],ohrm_project[name],"NF",0,1)</f>
        <v>C210701-P2 [AMERICANA-Phase2]</v>
      </c>
      <c r="K3618" t="str">
        <f>_xlfn.XLOOKUP(ohrm_timesheet_item[[#This Row],[activity_id]],ohrm_project_activity[activity_id],ohrm_project_activity[name],"NF",0,1)</f>
        <v>Customer Meeting</v>
      </c>
      <c r="L3618" s="5">
        <f>ohrm_timesheet_item[[#This Row],[duration]]/60/60</f>
        <v>9</v>
      </c>
    </row>
    <row r="3619" spans="1:12" x14ac:dyDescent="0.3">
      <c r="A3619">
        <v>663</v>
      </c>
      <c r="C3619">
        <v>3671</v>
      </c>
      <c r="D3619" s="1">
        <v>45257</v>
      </c>
      <c r="E3619">
        <v>32400</v>
      </c>
      <c r="F3619">
        <v>6</v>
      </c>
      <c r="G3619">
        <v>16</v>
      </c>
      <c r="H3619">
        <v>52</v>
      </c>
      <c r="I3619" t="str">
        <f>_xlfn.XLOOKUP(ohrm_timesheet_item[[#This Row],[employee_id]],hs_hr_employee[emp_number],hs_hr_employee[Employee Name],"NF",0,1)</f>
        <v>Neha Chaudhary</v>
      </c>
      <c r="J3619" t="str">
        <f>_xlfn.XLOOKUP(ohrm_timesheet_item[[#This Row],[project_id]],ohrm_project[project_id],ohrm_project[name],"NF",0,1)</f>
        <v>C210701-P2 [AMERICANA-Phase2]</v>
      </c>
      <c r="K3619" t="str">
        <f>_xlfn.XLOOKUP(ohrm_timesheet_item[[#This Row],[activity_id]],ohrm_project_activity[activity_id],ohrm_project_activity[name],"NF",0,1)</f>
        <v>Customer Meeting</v>
      </c>
      <c r="L3619" s="5">
        <f>ohrm_timesheet_item[[#This Row],[duration]]/60/60</f>
        <v>9</v>
      </c>
    </row>
    <row r="3620" spans="1:12" x14ac:dyDescent="0.3">
      <c r="A3620">
        <v>663</v>
      </c>
      <c r="C3620">
        <v>3672</v>
      </c>
      <c r="D3620" s="1">
        <v>45258</v>
      </c>
      <c r="E3620">
        <v>32400</v>
      </c>
      <c r="F3620">
        <v>6</v>
      </c>
      <c r="G3620">
        <v>16</v>
      </c>
      <c r="H3620">
        <v>52</v>
      </c>
      <c r="I3620" t="str">
        <f>_xlfn.XLOOKUP(ohrm_timesheet_item[[#This Row],[employee_id]],hs_hr_employee[emp_number],hs_hr_employee[Employee Name],"NF",0,1)</f>
        <v>Neha Chaudhary</v>
      </c>
      <c r="J3620" t="str">
        <f>_xlfn.XLOOKUP(ohrm_timesheet_item[[#This Row],[project_id]],ohrm_project[project_id],ohrm_project[name],"NF",0,1)</f>
        <v>C210701-P2 [AMERICANA-Phase2]</v>
      </c>
      <c r="K3620" t="str">
        <f>_xlfn.XLOOKUP(ohrm_timesheet_item[[#This Row],[activity_id]],ohrm_project_activity[activity_id],ohrm_project_activity[name],"NF",0,1)</f>
        <v>Customer Meeting</v>
      </c>
      <c r="L3620" s="5">
        <f>ohrm_timesheet_item[[#This Row],[duration]]/60/60</f>
        <v>9</v>
      </c>
    </row>
    <row r="3621" spans="1:12" x14ac:dyDescent="0.3">
      <c r="A3621">
        <v>663</v>
      </c>
      <c r="C3621">
        <v>3673</v>
      </c>
      <c r="D3621" s="1">
        <v>45259</v>
      </c>
      <c r="E3621">
        <v>32400</v>
      </c>
      <c r="F3621">
        <v>6</v>
      </c>
      <c r="G3621">
        <v>16</v>
      </c>
      <c r="H3621">
        <v>52</v>
      </c>
      <c r="I3621" t="str">
        <f>_xlfn.XLOOKUP(ohrm_timesheet_item[[#This Row],[employee_id]],hs_hr_employee[emp_number],hs_hr_employee[Employee Name],"NF",0,1)</f>
        <v>Neha Chaudhary</v>
      </c>
      <c r="J3621" t="str">
        <f>_xlfn.XLOOKUP(ohrm_timesheet_item[[#This Row],[project_id]],ohrm_project[project_id],ohrm_project[name],"NF",0,1)</f>
        <v>C210701-P2 [AMERICANA-Phase2]</v>
      </c>
      <c r="K3621" t="str">
        <f>_xlfn.XLOOKUP(ohrm_timesheet_item[[#This Row],[activity_id]],ohrm_project_activity[activity_id],ohrm_project_activity[name],"NF",0,1)</f>
        <v>Customer Meeting</v>
      </c>
      <c r="L3621" s="5">
        <f>ohrm_timesheet_item[[#This Row],[duration]]/60/60</f>
        <v>9</v>
      </c>
    </row>
    <row r="3622" spans="1:12" x14ac:dyDescent="0.3">
      <c r="A3622">
        <v>663</v>
      </c>
      <c r="C3622">
        <v>3674</v>
      </c>
      <c r="D3622" s="1">
        <v>45260</v>
      </c>
      <c r="E3622">
        <v>32400</v>
      </c>
      <c r="F3622">
        <v>6</v>
      </c>
      <c r="G3622">
        <v>16</v>
      </c>
      <c r="H3622">
        <v>52</v>
      </c>
      <c r="I3622" t="str">
        <f>_xlfn.XLOOKUP(ohrm_timesheet_item[[#This Row],[employee_id]],hs_hr_employee[emp_number],hs_hr_employee[Employee Name],"NF",0,1)</f>
        <v>Neha Chaudhary</v>
      </c>
      <c r="J3622" t="str">
        <f>_xlfn.XLOOKUP(ohrm_timesheet_item[[#This Row],[project_id]],ohrm_project[project_id],ohrm_project[name],"NF",0,1)</f>
        <v>C210701-P2 [AMERICANA-Phase2]</v>
      </c>
      <c r="K3622" t="str">
        <f>_xlfn.XLOOKUP(ohrm_timesheet_item[[#This Row],[activity_id]],ohrm_project_activity[activity_id],ohrm_project_activity[name],"NF",0,1)</f>
        <v>Customer Meeting</v>
      </c>
      <c r="L3622" s="5">
        <f>ohrm_timesheet_item[[#This Row],[duration]]/60/60</f>
        <v>9</v>
      </c>
    </row>
    <row r="3623" spans="1:12" x14ac:dyDescent="0.3">
      <c r="A3623">
        <v>663</v>
      </c>
      <c r="C3623">
        <v>3675</v>
      </c>
      <c r="D3623" s="1">
        <v>45261</v>
      </c>
      <c r="E3623">
        <v>32400</v>
      </c>
      <c r="F3623">
        <v>6</v>
      </c>
      <c r="G3623">
        <v>16</v>
      </c>
      <c r="H3623">
        <v>52</v>
      </c>
      <c r="I3623" t="str">
        <f>_xlfn.XLOOKUP(ohrm_timesheet_item[[#This Row],[employee_id]],hs_hr_employee[emp_number],hs_hr_employee[Employee Name],"NF",0,1)</f>
        <v>Neha Chaudhary</v>
      </c>
      <c r="J3623" t="str">
        <f>_xlfn.XLOOKUP(ohrm_timesheet_item[[#This Row],[project_id]],ohrm_project[project_id],ohrm_project[name],"NF",0,1)</f>
        <v>C210701-P2 [AMERICANA-Phase2]</v>
      </c>
      <c r="K3623" t="str">
        <f>_xlfn.XLOOKUP(ohrm_timesheet_item[[#This Row],[activity_id]],ohrm_project_activity[activity_id],ohrm_project_activity[name],"NF",0,1)</f>
        <v>Customer Meeting</v>
      </c>
      <c r="L3623" s="5">
        <f>ohrm_timesheet_item[[#This Row],[duration]]/60/60</f>
        <v>9</v>
      </c>
    </row>
    <row r="3624" spans="1:12" x14ac:dyDescent="0.3">
      <c r="A3624">
        <v>658</v>
      </c>
      <c r="C3624">
        <v>3676</v>
      </c>
      <c r="D3624" s="1">
        <v>45260</v>
      </c>
      <c r="E3624">
        <v>18000</v>
      </c>
      <c r="F3624">
        <v>2</v>
      </c>
      <c r="G3624">
        <v>15</v>
      </c>
      <c r="H3624">
        <v>58</v>
      </c>
      <c r="I3624" t="str">
        <f>_xlfn.XLOOKUP(ohrm_timesheet_item[[#This Row],[employee_id]],hs_hr_employee[emp_number],hs_hr_employee[Employee Name],"NF",0,1)</f>
        <v>Gaurav Kokcha</v>
      </c>
      <c r="J3624" t="str">
        <f>_xlfn.XLOOKUP(ohrm_timesheet_item[[#This Row],[project_id]],ohrm_project[project_id],ohrm_project[name],"NF",0,1)</f>
        <v>Z210101-TEQMANTRA-ORG</v>
      </c>
      <c r="K3624" t="str">
        <f>_xlfn.XLOOKUP(ohrm_timesheet_item[[#This Row],[activity_id]],ohrm_project_activity[activity_id],ohrm_project_activity[name],"NF",0,1)</f>
        <v>Staff Augmentation</v>
      </c>
      <c r="L3624" s="5">
        <f>ohrm_timesheet_item[[#This Row],[duration]]/60/60</f>
        <v>5</v>
      </c>
    </row>
    <row r="3625" spans="1:12" x14ac:dyDescent="0.3">
      <c r="A3625">
        <v>658</v>
      </c>
      <c r="C3625">
        <v>3677</v>
      </c>
      <c r="D3625" s="1">
        <v>45261</v>
      </c>
      <c r="E3625">
        <v>10800</v>
      </c>
      <c r="F3625">
        <v>2</v>
      </c>
      <c r="G3625">
        <v>15</v>
      </c>
      <c r="H3625">
        <v>58</v>
      </c>
      <c r="I3625" t="str">
        <f>_xlfn.XLOOKUP(ohrm_timesheet_item[[#This Row],[employee_id]],hs_hr_employee[emp_number],hs_hr_employee[Employee Name],"NF",0,1)</f>
        <v>Gaurav Kokcha</v>
      </c>
      <c r="J3625" t="str">
        <f>_xlfn.XLOOKUP(ohrm_timesheet_item[[#This Row],[project_id]],ohrm_project[project_id],ohrm_project[name],"NF",0,1)</f>
        <v>Z210101-TEQMANTRA-ORG</v>
      </c>
      <c r="K3625" t="str">
        <f>_xlfn.XLOOKUP(ohrm_timesheet_item[[#This Row],[activity_id]],ohrm_project_activity[activity_id],ohrm_project_activity[name],"NF",0,1)</f>
        <v>Staff Augmentation</v>
      </c>
      <c r="L3625" s="5">
        <f>ohrm_timesheet_item[[#This Row],[duration]]/60/60</f>
        <v>3</v>
      </c>
    </row>
    <row r="3626" spans="1:12" x14ac:dyDescent="0.3">
      <c r="A3626">
        <v>658</v>
      </c>
      <c r="C3626">
        <v>3678</v>
      </c>
      <c r="D3626" s="1">
        <v>45260</v>
      </c>
      <c r="E3626">
        <v>14400</v>
      </c>
      <c r="F3626">
        <v>2</v>
      </c>
      <c r="G3626">
        <v>15</v>
      </c>
      <c r="H3626">
        <v>11</v>
      </c>
      <c r="I3626" t="str">
        <f>_xlfn.XLOOKUP(ohrm_timesheet_item[[#This Row],[employee_id]],hs_hr_employee[emp_number],hs_hr_employee[Employee Name],"NF",0,1)</f>
        <v>Gaurav Kokcha</v>
      </c>
      <c r="J3626" t="str">
        <f>_xlfn.XLOOKUP(ohrm_timesheet_item[[#This Row],[project_id]],ohrm_project[project_id],ohrm_project[name],"NF",0,1)</f>
        <v>Z210101-TEQMANTRA-ORG</v>
      </c>
      <c r="K3626" t="str">
        <f>_xlfn.XLOOKUP(ohrm_timesheet_item[[#This Row],[activity_id]],ohrm_project_activity[activity_id],ohrm_project_activity[name],"NF",0,1)</f>
        <v>Training</v>
      </c>
      <c r="L3626" s="5">
        <f>ohrm_timesheet_item[[#This Row],[duration]]/60/60</f>
        <v>4</v>
      </c>
    </row>
    <row r="3627" spans="1:12" x14ac:dyDescent="0.3">
      <c r="A3627">
        <v>658</v>
      </c>
      <c r="C3627">
        <v>3679</v>
      </c>
      <c r="D3627" s="1">
        <v>45261</v>
      </c>
      <c r="E3627">
        <v>21600</v>
      </c>
      <c r="F3627">
        <v>2</v>
      </c>
      <c r="G3627">
        <v>15</v>
      </c>
      <c r="H3627">
        <v>11</v>
      </c>
      <c r="I3627" t="str">
        <f>_xlfn.XLOOKUP(ohrm_timesheet_item[[#This Row],[employee_id]],hs_hr_employee[emp_number],hs_hr_employee[Employee Name],"NF",0,1)</f>
        <v>Gaurav Kokcha</v>
      </c>
      <c r="J3627" t="str">
        <f>_xlfn.XLOOKUP(ohrm_timesheet_item[[#This Row],[project_id]],ohrm_project[project_id],ohrm_project[name],"NF",0,1)</f>
        <v>Z210101-TEQMANTRA-ORG</v>
      </c>
      <c r="K3627" t="str">
        <f>_xlfn.XLOOKUP(ohrm_timesheet_item[[#This Row],[activity_id]],ohrm_project_activity[activity_id],ohrm_project_activity[name],"NF",0,1)</f>
        <v>Training</v>
      </c>
      <c r="L3627" s="5">
        <f>ohrm_timesheet_item[[#This Row],[duration]]/60/60</f>
        <v>6</v>
      </c>
    </row>
    <row r="3628" spans="1:12" x14ac:dyDescent="0.3">
      <c r="A3628">
        <v>655</v>
      </c>
      <c r="C3628">
        <v>3680</v>
      </c>
      <c r="D3628" s="1">
        <v>45260</v>
      </c>
      <c r="E3628">
        <v>32400</v>
      </c>
      <c r="F3628">
        <v>6</v>
      </c>
      <c r="G3628">
        <v>100004</v>
      </c>
      <c r="H3628">
        <v>54</v>
      </c>
      <c r="I3628" t="str">
        <f>_xlfn.XLOOKUP(ohrm_timesheet_item[[#This Row],[employee_id]],hs_hr_employee[emp_number],hs_hr_employee[Employee Name],"NF",0,1)</f>
        <v>Sourav Rathor</v>
      </c>
      <c r="J3628" t="str">
        <f>_xlfn.XLOOKUP(ohrm_timesheet_item[[#This Row],[project_id]],ohrm_project[project_id],ohrm_project[name],"NF",0,1)</f>
        <v>C210701-P2 [AMERICANA-Phase2]</v>
      </c>
      <c r="K3628" t="str">
        <f>_xlfn.XLOOKUP(ohrm_timesheet_item[[#This Row],[activity_id]],ohrm_project_activity[activity_id],ohrm_project_activity[name],"NF",0,1)</f>
        <v>Development</v>
      </c>
      <c r="L3628" s="5">
        <f>ohrm_timesheet_item[[#This Row],[duration]]/60/60</f>
        <v>9</v>
      </c>
    </row>
    <row r="3629" spans="1:12" x14ac:dyDescent="0.3">
      <c r="A3629">
        <v>655</v>
      </c>
      <c r="C3629">
        <v>3681</v>
      </c>
      <c r="D3629" s="1">
        <v>45261</v>
      </c>
      <c r="E3629">
        <v>32400</v>
      </c>
      <c r="F3629">
        <v>6</v>
      </c>
      <c r="G3629">
        <v>100004</v>
      </c>
      <c r="H3629">
        <v>54</v>
      </c>
      <c r="I3629" t="str">
        <f>_xlfn.XLOOKUP(ohrm_timesheet_item[[#This Row],[employee_id]],hs_hr_employee[emp_number],hs_hr_employee[Employee Name],"NF",0,1)</f>
        <v>Sourav Rathor</v>
      </c>
      <c r="J3629" t="str">
        <f>_xlfn.XLOOKUP(ohrm_timesheet_item[[#This Row],[project_id]],ohrm_project[project_id],ohrm_project[name],"NF",0,1)</f>
        <v>C210701-P2 [AMERICANA-Phase2]</v>
      </c>
      <c r="K3629" t="str">
        <f>_xlfn.XLOOKUP(ohrm_timesheet_item[[#This Row],[activity_id]],ohrm_project_activity[activity_id],ohrm_project_activity[name],"NF",0,1)</f>
        <v>Development</v>
      </c>
      <c r="L3629" s="5">
        <f>ohrm_timesheet_item[[#This Row],[duration]]/60/60</f>
        <v>9</v>
      </c>
    </row>
    <row r="3630" spans="1:12" x14ac:dyDescent="0.3">
      <c r="A3630">
        <v>633</v>
      </c>
      <c r="C3630">
        <v>3682</v>
      </c>
      <c r="D3630" s="1">
        <v>45229</v>
      </c>
      <c r="E3630">
        <v>32400</v>
      </c>
      <c r="F3630">
        <v>6</v>
      </c>
      <c r="G3630">
        <v>100001</v>
      </c>
      <c r="H3630">
        <v>54</v>
      </c>
      <c r="I3630" t="str">
        <f>_xlfn.XLOOKUP(ohrm_timesheet_item[[#This Row],[employee_id]],hs_hr_employee[emp_number],hs_hr_employee[Employee Name],"NF",0,1)</f>
        <v>Dinesh Agrawal</v>
      </c>
      <c r="J3630" t="str">
        <f>_xlfn.XLOOKUP(ohrm_timesheet_item[[#This Row],[project_id]],ohrm_project[project_id],ohrm_project[name],"NF",0,1)</f>
        <v>C210701-P2 [AMERICANA-Phase2]</v>
      </c>
      <c r="K3630" t="str">
        <f>_xlfn.XLOOKUP(ohrm_timesheet_item[[#This Row],[activity_id]],ohrm_project_activity[activity_id],ohrm_project_activity[name],"NF",0,1)</f>
        <v>Development</v>
      </c>
      <c r="L3630" s="5">
        <f>ohrm_timesheet_item[[#This Row],[duration]]/60/60</f>
        <v>9</v>
      </c>
    </row>
    <row r="3631" spans="1:12" x14ac:dyDescent="0.3">
      <c r="A3631">
        <v>633</v>
      </c>
      <c r="C3631">
        <v>3683</v>
      </c>
      <c r="D3631" s="1">
        <v>45230</v>
      </c>
      <c r="E3631">
        <v>32400</v>
      </c>
      <c r="F3631">
        <v>6</v>
      </c>
      <c r="G3631">
        <v>100001</v>
      </c>
      <c r="H3631">
        <v>54</v>
      </c>
      <c r="I3631" t="str">
        <f>_xlfn.XLOOKUP(ohrm_timesheet_item[[#This Row],[employee_id]],hs_hr_employee[emp_number],hs_hr_employee[Employee Name],"NF",0,1)</f>
        <v>Dinesh Agrawal</v>
      </c>
      <c r="J3631" t="str">
        <f>_xlfn.XLOOKUP(ohrm_timesheet_item[[#This Row],[project_id]],ohrm_project[project_id],ohrm_project[name],"NF",0,1)</f>
        <v>C210701-P2 [AMERICANA-Phase2]</v>
      </c>
      <c r="K3631" t="str">
        <f>_xlfn.XLOOKUP(ohrm_timesheet_item[[#This Row],[activity_id]],ohrm_project_activity[activity_id],ohrm_project_activity[name],"NF",0,1)</f>
        <v>Development</v>
      </c>
      <c r="L3631" s="5">
        <f>ohrm_timesheet_item[[#This Row],[duration]]/60/60</f>
        <v>9</v>
      </c>
    </row>
    <row r="3632" spans="1:12" x14ac:dyDescent="0.3">
      <c r="A3632">
        <v>633</v>
      </c>
      <c r="C3632">
        <v>3684</v>
      </c>
      <c r="D3632" s="1">
        <v>45231</v>
      </c>
      <c r="E3632">
        <v>32400</v>
      </c>
      <c r="F3632">
        <v>6</v>
      </c>
      <c r="G3632">
        <v>100001</v>
      </c>
      <c r="H3632">
        <v>54</v>
      </c>
      <c r="I3632" t="str">
        <f>_xlfn.XLOOKUP(ohrm_timesheet_item[[#This Row],[employee_id]],hs_hr_employee[emp_number],hs_hr_employee[Employee Name],"NF",0,1)</f>
        <v>Dinesh Agrawal</v>
      </c>
      <c r="J3632" t="str">
        <f>_xlfn.XLOOKUP(ohrm_timesheet_item[[#This Row],[project_id]],ohrm_project[project_id],ohrm_project[name],"NF",0,1)</f>
        <v>C210701-P2 [AMERICANA-Phase2]</v>
      </c>
      <c r="K3632" t="str">
        <f>_xlfn.XLOOKUP(ohrm_timesheet_item[[#This Row],[activity_id]],ohrm_project_activity[activity_id],ohrm_project_activity[name],"NF",0,1)</f>
        <v>Development</v>
      </c>
      <c r="L3632" s="5">
        <f>ohrm_timesheet_item[[#This Row],[duration]]/60/60</f>
        <v>9</v>
      </c>
    </row>
    <row r="3633" spans="1:12" x14ac:dyDescent="0.3">
      <c r="A3633">
        <v>633</v>
      </c>
      <c r="C3633">
        <v>3685</v>
      </c>
      <c r="D3633" s="1">
        <v>45232</v>
      </c>
      <c r="E3633">
        <v>32400</v>
      </c>
      <c r="F3633">
        <v>6</v>
      </c>
      <c r="G3633">
        <v>100001</v>
      </c>
      <c r="H3633">
        <v>54</v>
      </c>
      <c r="I3633" t="str">
        <f>_xlfn.XLOOKUP(ohrm_timesheet_item[[#This Row],[employee_id]],hs_hr_employee[emp_number],hs_hr_employee[Employee Name],"NF",0,1)</f>
        <v>Dinesh Agrawal</v>
      </c>
      <c r="J3633" t="str">
        <f>_xlfn.XLOOKUP(ohrm_timesheet_item[[#This Row],[project_id]],ohrm_project[project_id],ohrm_project[name],"NF",0,1)</f>
        <v>C210701-P2 [AMERICANA-Phase2]</v>
      </c>
      <c r="K3633" t="str">
        <f>_xlfn.XLOOKUP(ohrm_timesheet_item[[#This Row],[activity_id]],ohrm_project_activity[activity_id],ohrm_project_activity[name],"NF",0,1)</f>
        <v>Development</v>
      </c>
      <c r="L3633" s="5">
        <f>ohrm_timesheet_item[[#This Row],[duration]]/60/60</f>
        <v>9</v>
      </c>
    </row>
    <row r="3634" spans="1:12" x14ac:dyDescent="0.3">
      <c r="A3634">
        <v>633</v>
      </c>
      <c r="C3634">
        <v>3686</v>
      </c>
      <c r="D3634" s="1">
        <v>45233</v>
      </c>
      <c r="E3634">
        <v>32400</v>
      </c>
      <c r="F3634">
        <v>6</v>
      </c>
      <c r="G3634">
        <v>100001</v>
      </c>
      <c r="H3634">
        <v>54</v>
      </c>
      <c r="I3634" t="str">
        <f>_xlfn.XLOOKUP(ohrm_timesheet_item[[#This Row],[employee_id]],hs_hr_employee[emp_number],hs_hr_employee[Employee Name],"NF",0,1)</f>
        <v>Dinesh Agrawal</v>
      </c>
      <c r="J3634" t="str">
        <f>_xlfn.XLOOKUP(ohrm_timesheet_item[[#This Row],[project_id]],ohrm_project[project_id],ohrm_project[name],"NF",0,1)</f>
        <v>C210701-P2 [AMERICANA-Phase2]</v>
      </c>
      <c r="K3634" t="str">
        <f>_xlfn.XLOOKUP(ohrm_timesheet_item[[#This Row],[activity_id]],ohrm_project_activity[activity_id],ohrm_project_activity[name],"NF",0,1)</f>
        <v>Development</v>
      </c>
      <c r="L3634" s="5">
        <f>ohrm_timesheet_item[[#This Row],[duration]]/60/60</f>
        <v>9</v>
      </c>
    </row>
    <row r="3635" spans="1:12" x14ac:dyDescent="0.3">
      <c r="A3635">
        <v>669</v>
      </c>
      <c r="C3635">
        <v>3687</v>
      </c>
      <c r="D3635" s="1">
        <v>45236</v>
      </c>
      <c r="E3635">
        <v>32400</v>
      </c>
      <c r="F3635">
        <v>6</v>
      </c>
      <c r="G3635">
        <v>100001</v>
      </c>
      <c r="H3635">
        <v>54</v>
      </c>
      <c r="I3635" t="str">
        <f>_xlfn.XLOOKUP(ohrm_timesheet_item[[#This Row],[employee_id]],hs_hr_employee[emp_number],hs_hr_employee[Employee Name],"NF",0,1)</f>
        <v>Dinesh Agrawal</v>
      </c>
      <c r="J3635" t="str">
        <f>_xlfn.XLOOKUP(ohrm_timesheet_item[[#This Row],[project_id]],ohrm_project[project_id],ohrm_project[name],"NF",0,1)</f>
        <v>C210701-P2 [AMERICANA-Phase2]</v>
      </c>
      <c r="K3635" t="str">
        <f>_xlfn.XLOOKUP(ohrm_timesheet_item[[#This Row],[activity_id]],ohrm_project_activity[activity_id],ohrm_project_activity[name],"NF",0,1)</f>
        <v>Development</v>
      </c>
      <c r="L3635" s="5">
        <f>ohrm_timesheet_item[[#This Row],[duration]]/60/60</f>
        <v>9</v>
      </c>
    </row>
    <row r="3636" spans="1:12" x14ac:dyDescent="0.3">
      <c r="A3636">
        <v>669</v>
      </c>
      <c r="C3636">
        <v>3688</v>
      </c>
      <c r="D3636" s="1">
        <v>45237</v>
      </c>
      <c r="E3636">
        <v>32400</v>
      </c>
      <c r="F3636">
        <v>6</v>
      </c>
      <c r="G3636">
        <v>100001</v>
      </c>
      <c r="H3636">
        <v>54</v>
      </c>
      <c r="I3636" t="str">
        <f>_xlfn.XLOOKUP(ohrm_timesheet_item[[#This Row],[employee_id]],hs_hr_employee[emp_number],hs_hr_employee[Employee Name],"NF",0,1)</f>
        <v>Dinesh Agrawal</v>
      </c>
      <c r="J3636" t="str">
        <f>_xlfn.XLOOKUP(ohrm_timesheet_item[[#This Row],[project_id]],ohrm_project[project_id],ohrm_project[name],"NF",0,1)</f>
        <v>C210701-P2 [AMERICANA-Phase2]</v>
      </c>
      <c r="K3636" t="str">
        <f>_xlfn.XLOOKUP(ohrm_timesheet_item[[#This Row],[activity_id]],ohrm_project_activity[activity_id],ohrm_project_activity[name],"NF",0,1)</f>
        <v>Development</v>
      </c>
      <c r="L3636" s="5">
        <f>ohrm_timesheet_item[[#This Row],[duration]]/60/60</f>
        <v>9</v>
      </c>
    </row>
    <row r="3637" spans="1:12" x14ac:dyDescent="0.3">
      <c r="A3637">
        <v>669</v>
      </c>
      <c r="C3637">
        <v>3689</v>
      </c>
      <c r="D3637" s="1">
        <v>45238</v>
      </c>
      <c r="E3637">
        <v>32400</v>
      </c>
      <c r="F3637">
        <v>6</v>
      </c>
      <c r="G3637">
        <v>100001</v>
      </c>
      <c r="H3637">
        <v>54</v>
      </c>
      <c r="I3637" t="str">
        <f>_xlfn.XLOOKUP(ohrm_timesheet_item[[#This Row],[employee_id]],hs_hr_employee[emp_number],hs_hr_employee[Employee Name],"NF",0,1)</f>
        <v>Dinesh Agrawal</v>
      </c>
      <c r="J3637" t="str">
        <f>_xlfn.XLOOKUP(ohrm_timesheet_item[[#This Row],[project_id]],ohrm_project[project_id],ohrm_project[name],"NF",0,1)</f>
        <v>C210701-P2 [AMERICANA-Phase2]</v>
      </c>
      <c r="K3637" t="str">
        <f>_xlfn.XLOOKUP(ohrm_timesheet_item[[#This Row],[activity_id]],ohrm_project_activity[activity_id],ohrm_project_activity[name],"NF",0,1)</f>
        <v>Development</v>
      </c>
      <c r="L3637" s="5">
        <f>ohrm_timesheet_item[[#This Row],[duration]]/60/60</f>
        <v>9</v>
      </c>
    </row>
    <row r="3638" spans="1:12" x14ac:dyDescent="0.3">
      <c r="A3638">
        <v>669</v>
      </c>
      <c r="C3638">
        <v>3690</v>
      </c>
      <c r="D3638" s="1">
        <v>45239</v>
      </c>
      <c r="E3638">
        <v>32400</v>
      </c>
      <c r="F3638">
        <v>6</v>
      </c>
      <c r="G3638">
        <v>100001</v>
      </c>
      <c r="H3638">
        <v>54</v>
      </c>
      <c r="I3638" t="str">
        <f>_xlfn.XLOOKUP(ohrm_timesheet_item[[#This Row],[employee_id]],hs_hr_employee[emp_number],hs_hr_employee[Employee Name],"NF",0,1)</f>
        <v>Dinesh Agrawal</v>
      </c>
      <c r="J3638" t="str">
        <f>_xlfn.XLOOKUP(ohrm_timesheet_item[[#This Row],[project_id]],ohrm_project[project_id],ohrm_project[name],"NF",0,1)</f>
        <v>C210701-P2 [AMERICANA-Phase2]</v>
      </c>
      <c r="K3638" t="str">
        <f>_xlfn.XLOOKUP(ohrm_timesheet_item[[#This Row],[activity_id]],ohrm_project_activity[activity_id],ohrm_project_activity[name],"NF",0,1)</f>
        <v>Development</v>
      </c>
      <c r="L3638" s="5">
        <f>ohrm_timesheet_item[[#This Row],[duration]]/60/60</f>
        <v>9</v>
      </c>
    </row>
    <row r="3639" spans="1:12" x14ac:dyDescent="0.3">
      <c r="A3639">
        <v>669</v>
      </c>
      <c r="C3639">
        <v>3691</v>
      </c>
      <c r="D3639" s="1">
        <v>45240</v>
      </c>
      <c r="E3639">
        <v>32400</v>
      </c>
      <c r="F3639">
        <v>6</v>
      </c>
      <c r="G3639">
        <v>100001</v>
      </c>
      <c r="H3639">
        <v>54</v>
      </c>
      <c r="I3639" t="str">
        <f>_xlfn.XLOOKUP(ohrm_timesheet_item[[#This Row],[employee_id]],hs_hr_employee[emp_number],hs_hr_employee[Employee Name],"NF",0,1)</f>
        <v>Dinesh Agrawal</v>
      </c>
      <c r="J3639" t="str">
        <f>_xlfn.XLOOKUP(ohrm_timesheet_item[[#This Row],[project_id]],ohrm_project[project_id],ohrm_project[name],"NF",0,1)</f>
        <v>C210701-P2 [AMERICANA-Phase2]</v>
      </c>
      <c r="K3639" t="str">
        <f>_xlfn.XLOOKUP(ohrm_timesheet_item[[#This Row],[activity_id]],ohrm_project_activity[activity_id],ohrm_project_activity[name],"NF",0,1)</f>
        <v>Development</v>
      </c>
      <c r="L3639" s="5">
        <f>ohrm_timesheet_item[[#This Row],[duration]]/60/60</f>
        <v>9</v>
      </c>
    </row>
    <row r="3640" spans="1:12" x14ac:dyDescent="0.3">
      <c r="A3640">
        <v>670</v>
      </c>
      <c r="B3640" t="s">
        <v>1069</v>
      </c>
      <c r="C3640">
        <v>3692</v>
      </c>
      <c r="D3640" s="1">
        <v>45243</v>
      </c>
      <c r="E3640">
        <v>0</v>
      </c>
      <c r="F3640">
        <v>6</v>
      </c>
      <c r="G3640">
        <v>100001</v>
      </c>
      <c r="H3640">
        <v>54</v>
      </c>
      <c r="I3640" t="str">
        <f>_xlfn.XLOOKUP(ohrm_timesheet_item[[#This Row],[employee_id]],hs_hr_employee[emp_number],hs_hr_employee[Employee Name],"NF",0,1)</f>
        <v>Dinesh Agrawal</v>
      </c>
      <c r="J3640" t="str">
        <f>_xlfn.XLOOKUP(ohrm_timesheet_item[[#This Row],[project_id]],ohrm_project[project_id],ohrm_project[name],"NF",0,1)</f>
        <v>C210701-P2 [AMERICANA-Phase2]</v>
      </c>
      <c r="K3640" t="str">
        <f>_xlfn.XLOOKUP(ohrm_timesheet_item[[#This Row],[activity_id]],ohrm_project_activity[activity_id],ohrm_project_activity[name],"NF",0,1)</f>
        <v>Development</v>
      </c>
      <c r="L3640" s="5">
        <f>ohrm_timesheet_item[[#This Row],[duration]]/60/60</f>
        <v>0</v>
      </c>
    </row>
    <row r="3641" spans="1:12" x14ac:dyDescent="0.3">
      <c r="A3641">
        <v>670</v>
      </c>
      <c r="B3641" t="s">
        <v>1069</v>
      </c>
      <c r="C3641">
        <v>3693</v>
      </c>
      <c r="D3641" s="1">
        <v>45244</v>
      </c>
      <c r="E3641">
        <v>0</v>
      </c>
      <c r="F3641">
        <v>6</v>
      </c>
      <c r="G3641">
        <v>100001</v>
      </c>
      <c r="H3641">
        <v>54</v>
      </c>
      <c r="I3641" t="str">
        <f>_xlfn.XLOOKUP(ohrm_timesheet_item[[#This Row],[employee_id]],hs_hr_employee[emp_number],hs_hr_employee[Employee Name],"NF",0,1)</f>
        <v>Dinesh Agrawal</v>
      </c>
      <c r="J3641" t="str">
        <f>_xlfn.XLOOKUP(ohrm_timesheet_item[[#This Row],[project_id]],ohrm_project[project_id],ohrm_project[name],"NF",0,1)</f>
        <v>C210701-P2 [AMERICANA-Phase2]</v>
      </c>
      <c r="K3641" t="str">
        <f>_xlfn.XLOOKUP(ohrm_timesheet_item[[#This Row],[activity_id]],ohrm_project_activity[activity_id],ohrm_project_activity[name],"NF",0,1)</f>
        <v>Development</v>
      </c>
      <c r="L3641" s="5">
        <f>ohrm_timesheet_item[[#This Row],[duration]]/60/60</f>
        <v>0</v>
      </c>
    </row>
    <row r="3642" spans="1:12" x14ac:dyDescent="0.3">
      <c r="A3642">
        <v>670</v>
      </c>
      <c r="B3642" t="s">
        <v>1070</v>
      </c>
      <c r="C3642">
        <v>3694</v>
      </c>
      <c r="D3642" s="1">
        <v>45246</v>
      </c>
      <c r="E3642">
        <v>0</v>
      </c>
      <c r="F3642">
        <v>6</v>
      </c>
      <c r="G3642">
        <v>100001</v>
      </c>
      <c r="H3642">
        <v>54</v>
      </c>
      <c r="I3642" t="str">
        <f>_xlfn.XLOOKUP(ohrm_timesheet_item[[#This Row],[employee_id]],hs_hr_employee[emp_number],hs_hr_employee[Employee Name],"NF",0,1)</f>
        <v>Dinesh Agrawal</v>
      </c>
      <c r="J3642" t="str">
        <f>_xlfn.XLOOKUP(ohrm_timesheet_item[[#This Row],[project_id]],ohrm_project[project_id],ohrm_project[name],"NF",0,1)</f>
        <v>C210701-P2 [AMERICANA-Phase2]</v>
      </c>
      <c r="K3642" t="str">
        <f>_xlfn.XLOOKUP(ohrm_timesheet_item[[#This Row],[activity_id]],ohrm_project_activity[activity_id],ohrm_project_activity[name],"NF",0,1)</f>
        <v>Development</v>
      </c>
      <c r="L3642" s="5">
        <f>ohrm_timesheet_item[[#This Row],[duration]]/60/60</f>
        <v>0</v>
      </c>
    </row>
    <row r="3643" spans="1:12" x14ac:dyDescent="0.3">
      <c r="A3643">
        <v>670</v>
      </c>
      <c r="B3643" t="s">
        <v>1071</v>
      </c>
      <c r="C3643">
        <v>3695</v>
      </c>
      <c r="D3643" s="1">
        <v>45247</v>
      </c>
      <c r="E3643">
        <v>0</v>
      </c>
      <c r="F3643">
        <v>6</v>
      </c>
      <c r="G3643">
        <v>100001</v>
      </c>
      <c r="H3643">
        <v>54</v>
      </c>
      <c r="I3643" t="str">
        <f>_xlfn.XLOOKUP(ohrm_timesheet_item[[#This Row],[employee_id]],hs_hr_employee[emp_number],hs_hr_employee[Employee Name],"NF",0,1)</f>
        <v>Dinesh Agrawal</v>
      </c>
      <c r="J3643" t="str">
        <f>_xlfn.XLOOKUP(ohrm_timesheet_item[[#This Row],[project_id]],ohrm_project[project_id],ohrm_project[name],"NF",0,1)</f>
        <v>C210701-P2 [AMERICANA-Phase2]</v>
      </c>
      <c r="K3643" t="str">
        <f>_xlfn.XLOOKUP(ohrm_timesheet_item[[#This Row],[activity_id]],ohrm_project_activity[activity_id],ohrm_project_activity[name],"NF",0,1)</f>
        <v>Development</v>
      </c>
      <c r="L3643" s="5">
        <f>ohrm_timesheet_item[[#This Row],[duration]]/60/60</f>
        <v>0</v>
      </c>
    </row>
    <row r="3644" spans="1:12" x14ac:dyDescent="0.3">
      <c r="A3644">
        <v>670</v>
      </c>
      <c r="C3644">
        <v>3696</v>
      </c>
      <c r="D3644" s="1">
        <v>45245</v>
      </c>
      <c r="E3644">
        <v>32400</v>
      </c>
      <c r="F3644">
        <v>6</v>
      </c>
      <c r="G3644">
        <v>100001</v>
      </c>
      <c r="H3644">
        <v>54</v>
      </c>
      <c r="I3644" t="str">
        <f>_xlfn.XLOOKUP(ohrm_timesheet_item[[#This Row],[employee_id]],hs_hr_employee[emp_number],hs_hr_employee[Employee Name],"NF",0,1)</f>
        <v>Dinesh Agrawal</v>
      </c>
      <c r="J3644" t="str">
        <f>_xlfn.XLOOKUP(ohrm_timesheet_item[[#This Row],[project_id]],ohrm_project[project_id],ohrm_project[name],"NF",0,1)</f>
        <v>C210701-P2 [AMERICANA-Phase2]</v>
      </c>
      <c r="K3644" t="str">
        <f>_xlfn.XLOOKUP(ohrm_timesheet_item[[#This Row],[activity_id]],ohrm_project_activity[activity_id],ohrm_project_activity[name],"NF",0,1)</f>
        <v>Development</v>
      </c>
      <c r="L3644" s="5">
        <f>ohrm_timesheet_item[[#This Row],[duration]]/60/60</f>
        <v>9</v>
      </c>
    </row>
    <row r="3645" spans="1:12" x14ac:dyDescent="0.3">
      <c r="A3645">
        <v>672</v>
      </c>
      <c r="B3645" t="s">
        <v>1072</v>
      </c>
      <c r="C3645">
        <v>3697</v>
      </c>
      <c r="D3645" s="1">
        <v>45254</v>
      </c>
      <c r="E3645">
        <v>0</v>
      </c>
      <c r="F3645">
        <v>6</v>
      </c>
      <c r="G3645">
        <v>100001</v>
      </c>
      <c r="H3645">
        <v>54</v>
      </c>
      <c r="I3645" t="str">
        <f>_xlfn.XLOOKUP(ohrm_timesheet_item[[#This Row],[employee_id]],hs_hr_employee[emp_number],hs_hr_employee[Employee Name],"NF",0,1)</f>
        <v>Dinesh Agrawal</v>
      </c>
      <c r="J3645" t="str">
        <f>_xlfn.XLOOKUP(ohrm_timesheet_item[[#This Row],[project_id]],ohrm_project[project_id],ohrm_project[name],"NF",0,1)</f>
        <v>C210701-P2 [AMERICANA-Phase2]</v>
      </c>
      <c r="K3645" t="str">
        <f>_xlfn.XLOOKUP(ohrm_timesheet_item[[#This Row],[activity_id]],ohrm_project_activity[activity_id],ohrm_project_activity[name],"NF",0,1)</f>
        <v>Development</v>
      </c>
      <c r="L3645" s="5">
        <f>ohrm_timesheet_item[[#This Row],[duration]]/60/60</f>
        <v>0</v>
      </c>
    </row>
    <row r="3646" spans="1:12" x14ac:dyDescent="0.3">
      <c r="A3646">
        <v>672</v>
      </c>
      <c r="C3646">
        <v>3698</v>
      </c>
      <c r="D3646" s="1">
        <v>45250</v>
      </c>
      <c r="E3646">
        <v>32400</v>
      </c>
      <c r="F3646">
        <v>6</v>
      </c>
      <c r="G3646">
        <v>100001</v>
      </c>
      <c r="H3646">
        <v>54</v>
      </c>
      <c r="I3646" t="str">
        <f>_xlfn.XLOOKUP(ohrm_timesheet_item[[#This Row],[employee_id]],hs_hr_employee[emp_number],hs_hr_employee[Employee Name],"NF",0,1)</f>
        <v>Dinesh Agrawal</v>
      </c>
      <c r="J3646" t="str">
        <f>_xlfn.XLOOKUP(ohrm_timesheet_item[[#This Row],[project_id]],ohrm_project[project_id],ohrm_project[name],"NF",0,1)</f>
        <v>C210701-P2 [AMERICANA-Phase2]</v>
      </c>
      <c r="K3646" t="str">
        <f>_xlfn.XLOOKUP(ohrm_timesheet_item[[#This Row],[activity_id]],ohrm_project_activity[activity_id],ohrm_project_activity[name],"NF",0,1)</f>
        <v>Development</v>
      </c>
      <c r="L3646" s="5">
        <f>ohrm_timesheet_item[[#This Row],[duration]]/60/60</f>
        <v>9</v>
      </c>
    </row>
    <row r="3647" spans="1:12" x14ac:dyDescent="0.3">
      <c r="A3647">
        <v>672</v>
      </c>
      <c r="C3647">
        <v>3699</v>
      </c>
      <c r="D3647" s="1">
        <v>45251</v>
      </c>
      <c r="E3647">
        <v>32400</v>
      </c>
      <c r="F3647">
        <v>6</v>
      </c>
      <c r="G3647">
        <v>100001</v>
      </c>
      <c r="H3647">
        <v>54</v>
      </c>
      <c r="I3647" t="str">
        <f>_xlfn.XLOOKUP(ohrm_timesheet_item[[#This Row],[employee_id]],hs_hr_employee[emp_number],hs_hr_employee[Employee Name],"NF",0,1)</f>
        <v>Dinesh Agrawal</v>
      </c>
      <c r="J3647" t="str">
        <f>_xlfn.XLOOKUP(ohrm_timesheet_item[[#This Row],[project_id]],ohrm_project[project_id],ohrm_project[name],"NF",0,1)</f>
        <v>C210701-P2 [AMERICANA-Phase2]</v>
      </c>
      <c r="K3647" t="str">
        <f>_xlfn.XLOOKUP(ohrm_timesheet_item[[#This Row],[activity_id]],ohrm_project_activity[activity_id],ohrm_project_activity[name],"NF",0,1)</f>
        <v>Development</v>
      </c>
      <c r="L3647" s="5">
        <f>ohrm_timesheet_item[[#This Row],[duration]]/60/60</f>
        <v>9</v>
      </c>
    </row>
    <row r="3648" spans="1:12" x14ac:dyDescent="0.3">
      <c r="A3648">
        <v>672</v>
      </c>
      <c r="C3648">
        <v>3700</v>
      </c>
      <c r="D3648" s="1">
        <v>45252</v>
      </c>
      <c r="E3648">
        <v>32400</v>
      </c>
      <c r="F3648">
        <v>6</v>
      </c>
      <c r="G3648">
        <v>100001</v>
      </c>
      <c r="H3648">
        <v>54</v>
      </c>
      <c r="I3648" t="str">
        <f>_xlfn.XLOOKUP(ohrm_timesheet_item[[#This Row],[employee_id]],hs_hr_employee[emp_number],hs_hr_employee[Employee Name],"NF",0,1)</f>
        <v>Dinesh Agrawal</v>
      </c>
      <c r="J3648" t="str">
        <f>_xlfn.XLOOKUP(ohrm_timesheet_item[[#This Row],[project_id]],ohrm_project[project_id],ohrm_project[name],"NF",0,1)</f>
        <v>C210701-P2 [AMERICANA-Phase2]</v>
      </c>
      <c r="K3648" t="str">
        <f>_xlfn.XLOOKUP(ohrm_timesheet_item[[#This Row],[activity_id]],ohrm_project_activity[activity_id],ohrm_project_activity[name],"NF",0,1)</f>
        <v>Development</v>
      </c>
      <c r="L3648" s="5">
        <f>ohrm_timesheet_item[[#This Row],[duration]]/60/60</f>
        <v>9</v>
      </c>
    </row>
    <row r="3649" spans="1:12" x14ac:dyDescent="0.3">
      <c r="A3649">
        <v>672</v>
      </c>
      <c r="C3649">
        <v>3701</v>
      </c>
      <c r="D3649" s="1">
        <v>45253</v>
      </c>
      <c r="E3649">
        <v>32400</v>
      </c>
      <c r="F3649">
        <v>6</v>
      </c>
      <c r="G3649">
        <v>100001</v>
      </c>
      <c r="H3649">
        <v>54</v>
      </c>
      <c r="I3649" t="str">
        <f>_xlfn.XLOOKUP(ohrm_timesheet_item[[#This Row],[employee_id]],hs_hr_employee[emp_number],hs_hr_employee[Employee Name],"NF",0,1)</f>
        <v>Dinesh Agrawal</v>
      </c>
      <c r="J3649" t="str">
        <f>_xlfn.XLOOKUP(ohrm_timesheet_item[[#This Row],[project_id]],ohrm_project[project_id],ohrm_project[name],"NF",0,1)</f>
        <v>C210701-P2 [AMERICANA-Phase2]</v>
      </c>
      <c r="K3649" t="str">
        <f>_xlfn.XLOOKUP(ohrm_timesheet_item[[#This Row],[activity_id]],ohrm_project_activity[activity_id],ohrm_project_activity[name],"NF",0,1)</f>
        <v>Development</v>
      </c>
      <c r="L3649" s="5">
        <f>ohrm_timesheet_item[[#This Row],[duration]]/60/60</f>
        <v>9</v>
      </c>
    </row>
    <row r="3650" spans="1:12" x14ac:dyDescent="0.3">
      <c r="A3650">
        <v>673</v>
      </c>
      <c r="C3650">
        <v>3702</v>
      </c>
      <c r="D3650" s="1">
        <v>45257</v>
      </c>
      <c r="E3650">
        <v>32400</v>
      </c>
      <c r="F3650">
        <v>6</v>
      </c>
      <c r="G3650">
        <v>100001</v>
      </c>
      <c r="H3650">
        <v>54</v>
      </c>
      <c r="I3650" t="str">
        <f>_xlfn.XLOOKUP(ohrm_timesheet_item[[#This Row],[employee_id]],hs_hr_employee[emp_number],hs_hr_employee[Employee Name],"NF",0,1)</f>
        <v>Dinesh Agrawal</v>
      </c>
      <c r="J3650" t="str">
        <f>_xlfn.XLOOKUP(ohrm_timesheet_item[[#This Row],[project_id]],ohrm_project[project_id],ohrm_project[name],"NF",0,1)</f>
        <v>C210701-P2 [AMERICANA-Phase2]</v>
      </c>
      <c r="K3650" t="str">
        <f>_xlfn.XLOOKUP(ohrm_timesheet_item[[#This Row],[activity_id]],ohrm_project_activity[activity_id],ohrm_project_activity[name],"NF",0,1)</f>
        <v>Development</v>
      </c>
      <c r="L3650" s="5">
        <f>ohrm_timesheet_item[[#This Row],[duration]]/60/60</f>
        <v>9</v>
      </c>
    </row>
    <row r="3651" spans="1:12" x14ac:dyDescent="0.3">
      <c r="A3651">
        <v>673</v>
      </c>
      <c r="C3651">
        <v>3703</v>
      </c>
      <c r="D3651" s="1">
        <v>45258</v>
      </c>
      <c r="E3651">
        <v>32400</v>
      </c>
      <c r="F3651">
        <v>6</v>
      </c>
      <c r="G3651">
        <v>100001</v>
      </c>
      <c r="H3651">
        <v>54</v>
      </c>
      <c r="I3651" t="str">
        <f>_xlfn.XLOOKUP(ohrm_timesheet_item[[#This Row],[employee_id]],hs_hr_employee[emp_number],hs_hr_employee[Employee Name],"NF",0,1)</f>
        <v>Dinesh Agrawal</v>
      </c>
      <c r="J3651" t="str">
        <f>_xlfn.XLOOKUP(ohrm_timesheet_item[[#This Row],[project_id]],ohrm_project[project_id],ohrm_project[name],"NF",0,1)</f>
        <v>C210701-P2 [AMERICANA-Phase2]</v>
      </c>
      <c r="K3651" t="str">
        <f>_xlfn.XLOOKUP(ohrm_timesheet_item[[#This Row],[activity_id]],ohrm_project_activity[activity_id],ohrm_project_activity[name],"NF",0,1)</f>
        <v>Development</v>
      </c>
      <c r="L3651" s="5">
        <f>ohrm_timesheet_item[[#This Row],[duration]]/60/60</f>
        <v>9</v>
      </c>
    </row>
    <row r="3652" spans="1:12" x14ac:dyDescent="0.3">
      <c r="A3652">
        <v>673</v>
      </c>
      <c r="C3652">
        <v>3704</v>
      </c>
      <c r="D3652" s="1">
        <v>45259</v>
      </c>
      <c r="E3652">
        <v>32400</v>
      </c>
      <c r="F3652">
        <v>6</v>
      </c>
      <c r="G3652">
        <v>100001</v>
      </c>
      <c r="H3652">
        <v>54</v>
      </c>
      <c r="I3652" t="str">
        <f>_xlfn.XLOOKUP(ohrm_timesheet_item[[#This Row],[employee_id]],hs_hr_employee[emp_number],hs_hr_employee[Employee Name],"NF",0,1)</f>
        <v>Dinesh Agrawal</v>
      </c>
      <c r="J3652" t="str">
        <f>_xlfn.XLOOKUP(ohrm_timesheet_item[[#This Row],[project_id]],ohrm_project[project_id],ohrm_project[name],"NF",0,1)</f>
        <v>C210701-P2 [AMERICANA-Phase2]</v>
      </c>
      <c r="K3652" t="str">
        <f>_xlfn.XLOOKUP(ohrm_timesheet_item[[#This Row],[activity_id]],ohrm_project_activity[activity_id],ohrm_project_activity[name],"NF",0,1)</f>
        <v>Development</v>
      </c>
      <c r="L3652" s="5">
        <f>ohrm_timesheet_item[[#This Row],[duration]]/60/60</f>
        <v>9</v>
      </c>
    </row>
    <row r="3653" spans="1:12" x14ac:dyDescent="0.3">
      <c r="A3653">
        <v>673</v>
      </c>
      <c r="C3653">
        <v>3705</v>
      </c>
      <c r="D3653" s="1">
        <v>45260</v>
      </c>
      <c r="E3653">
        <v>32400</v>
      </c>
      <c r="F3653">
        <v>13</v>
      </c>
      <c r="G3653">
        <v>100001</v>
      </c>
      <c r="H3653">
        <v>100</v>
      </c>
      <c r="I3653" t="str">
        <f>_xlfn.XLOOKUP(ohrm_timesheet_item[[#This Row],[employee_id]],hs_hr_employee[emp_number],hs_hr_employee[Employee Name],"NF",0,1)</f>
        <v>Dinesh Agrawal</v>
      </c>
      <c r="J3653" t="str">
        <f>_xlfn.XLOOKUP(ohrm_timesheet_item[[#This Row],[project_id]],ohrm_project[project_id],ohrm_project[name],"NF",0,1)</f>
        <v>C230922-P1 [DVC-ProjectOnlineImplementation]</v>
      </c>
      <c r="K3653" t="str">
        <f>_xlfn.XLOOKUP(ohrm_timesheet_item[[#This Row],[activity_id]],ohrm_project_activity[activity_id],ohrm_project_activity[name],"NF",0,1)</f>
        <v>Development</v>
      </c>
      <c r="L3653" s="5">
        <f>ohrm_timesheet_item[[#This Row],[duration]]/60/60</f>
        <v>9</v>
      </c>
    </row>
    <row r="3654" spans="1:12" x14ac:dyDescent="0.3">
      <c r="A3654">
        <v>673</v>
      </c>
      <c r="C3654">
        <v>3706</v>
      </c>
      <c r="D3654" s="1">
        <v>45261</v>
      </c>
      <c r="E3654">
        <v>32400</v>
      </c>
      <c r="F3654">
        <v>13</v>
      </c>
      <c r="G3654">
        <v>100001</v>
      </c>
      <c r="H3654">
        <v>100</v>
      </c>
      <c r="I3654" t="str">
        <f>_xlfn.XLOOKUP(ohrm_timesheet_item[[#This Row],[employee_id]],hs_hr_employee[emp_number],hs_hr_employee[Employee Name],"NF",0,1)</f>
        <v>Dinesh Agrawal</v>
      </c>
      <c r="J3654" t="str">
        <f>_xlfn.XLOOKUP(ohrm_timesheet_item[[#This Row],[project_id]],ohrm_project[project_id],ohrm_project[name],"NF",0,1)</f>
        <v>C230922-P1 [DVC-ProjectOnlineImplementation]</v>
      </c>
      <c r="K3654" t="str">
        <f>_xlfn.XLOOKUP(ohrm_timesheet_item[[#This Row],[activity_id]],ohrm_project_activity[activity_id],ohrm_project_activity[name],"NF",0,1)</f>
        <v>Development</v>
      </c>
      <c r="L3654" s="5">
        <f>ohrm_timesheet_item[[#This Row],[duration]]/60/60</f>
        <v>9</v>
      </c>
    </row>
    <row r="3655" spans="1:12" x14ac:dyDescent="0.3">
      <c r="A3655">
        <v>648</v>
      </c>
      <c r="C3655">
        <v>3707</v>
      </c>
      <c r="D3655" s="1">
        <v>45254</v>
      </c>
      <c r="E3655">
        <v>3600</v>
      </c>
      <c r="F3655">
        <v>2</v>
      </c>
      <c r="G3655">
        <v>100005</v>
      </c>
      <c r="H3655">
        <v>8</v>
      </c>
      <c r="I3655" t="str">
        <f>_xlfn.XLOOKUP(ohrm_timesheet_item[[#This Row],[employee_id]],hs_hr_employee[emp_number],hs_hr_employee[Employee Name],"NF",0,1)</f>
        <v>x_Ritesh Narayan Singh</v>
      </c>
      <c r="J3655" t="str">
        <f>_xlfn.XLOOKUP(ohrm_timesheet_item[[#This Row],[project_id]],ohrm_project[project_id],ohrm_project[name],"NF",0,1)</f>
        <v>Z210101-TEQMANTRA-ORG</v>
      </c>
      <c r="K3655" t="str">
        <f>_xlfn.XLOOKUP(ohrm_timesheet_item[[#This Row],[activity_id]],ohrm_project_activity[activity_id],ohrm_project_activity[name],"NF",0,1)</f>
        <v>Customer Engagement</v>
      </c>
      <c r="L3655" s="5">
        <f>ohrm_timesheet_item[[#This Row],[duration]]/60/60</f>
        <v>1</v>
      </c>
    </row>
    <row r="3656" spans="1:12" x14ac:dyDescent="0.3">
      <c r="A3656">
        <v>648</v>
      </c>
      <c r="C3656">
        <v>3708</v>
      </c>
      <c r="D3656" s="1">
        <v>45254</v>
      </c>
      <c r="E3656">
        <v>7200</v>
      </c>
      <c r="F3656">
        <v>2</v>
      </c>
      <c r="G3656">
        <v>100005</v>
      </c>
      <c r="H3656">
        <v>7</v>
      </c>
      <c r="I3656" t="str">
        <f>_xlfn.XLOOKUP(ohrm_timesheet_item[[#This Row],[employee_id]],hs_hr_employee[emp_number],hs_hr_employee[Employee Name],"NF",0,1)</f>
        <v>x_Ritesh Narayan Singh</v>
      </c>
      <c r="J3656" t="str">
        <f>_xlfn.XLOOKUP(ohrm_timesheet_item[[#This Row],[project_id]],ohrm_project[project_id],ohrm_project[name],"NF",0,1)</f>
        <v>Z210101-TEQMANTRA-ORG</v>
      </c>
      <c r="K3656" t="str">
        <f>_xlfn.XLOOKUP(ohrm_timesheet_item[[#This Row],[activity_id]],ohrm_project_activity[activity_id],ohrm_project_activity[name],"NF",0,1)</f>
        <v>Internal Meeting</v>
      </c>
      <c r="L3656" s="5">
        <f>ohrm_timesheet_item[[#This Row],[duration]]/60/60</f>
        <v>2</v>
      </c>
    </row>
    <row r="3657" spans="1:12" x14ac:dyDescent="0.3">
      <c r="A3657">
        <v>648</v>
      </c>
      <c r="C3657">
        <v>3709</v>
      </c>
      <c r="D3657" s="1">
        <v>45254</v>
      </c>
      <c r="E3657">
        <v>7200</v>
      </c>
      <c r="F3657">
        <v>2</v>
      </c>
      <c r="G3657">
        <v>100005</v>
      </c>
      <c r="H3657">
        <v>58</v>
      </c>
      <c r="I3657" t="str">
        <f>_xlfn.XLOOKUP(ohrm_timesheet_item[[#This Row],[employee_id]],hs_hr_employee[emp_number],hs_hr_employee[Employee Name],"NF",0,1)</f>
        <v>x_Ritesh Narayan Singh</v>
      </c>
      <c r="J3657" t="str">
        <f>_xlfn.XLOOKUP(ohrm_timesheet_item[[#This Row],[project_id]],ohrm_project[project_id],ohrm_project[name],"NF",0,1)</f>
        <v>Z210101-TEQMANTRA-ORG</v>
      </c>
      <c r="K3657" t="str">
        <f>_xlfn.XLOOKUP(ohrm_timesheet_item[[#This Row],[activity_id]],ohrm_project_activity[activity_id],ohrm_project_activity[name],"NF",0,1)</f>
        <v>Staff Augmentation</v>
      </c>
      <c r="L3657" s="5">
        <f>ohrm_timesheet_item[[#This Row],[duration]]/60/60</f>
        <v>2</v>
      </c>
    </row>
    <row r="3658" spans="1:12" x14ac:dyDescent="0.3">
      <c r="A3658">
        <v>648</v>
      </c>
      <c r="C3658">
        <v>3710</v>
      </c>
      <c r="D3658" s="1">
        <v>45254</v>
      </c>
      <c r="E3658">
        <v>7200</v>
      </c>
      <c r="F3658">
        <v>2</v>
      </c>
      <c r="G3658">
        <v>100005</v>
      </c>
      <c r="H3658">
        <v>13</v>
      </c>
      <c r="I3658" t="str">
        <f>_xlfn.XLOOKUP(ohrm_timesheet_item[[#This Row],[employee_id]],hs_hr_employee[emp_number],hs_hr_employee[Employee Name],"NF",0,1)</f>
        <v>x_Ritesh Narayan Singh</v>
      </c>
      <c r="J3658" t="str">
        <f>_xlfn.XLOOKUP(ohrm_timesheet_item[[#This Row],[project_id]],ohrm_project[project_id],ohrm_project[name],"NF",0,1)</f>
        <v>Z210101-TEQMANTRA-ORG</v>
      </c>
      <c r="K3658" t="str">
        <f>_xlfn.XLOOKUP(ohrm_timesheet_item[[#This Row],[activity_id]],ohrm_project_activity[activity_id],ohrm_project_activity[name],"NF",0,1)</f>
        <v>Coaching/Mentoring</v>
      </c>
      <c r="L3658" s="5">
        <f>ohrm_timesheet_item[[#This Row],[duration]]/60/60</f>
        <v>2</v>
      </c>
    </row>
    <row r="3659" spans="1:12" x14ac:dyDescent="0.3">
      <c r="A3659">
        <v>648</v>
      </c>
      <c r="C3659">
        <v>3711</v>
      </c>
      <c r="D3659" s="1">
        <v>45254</v>
      </c>
      <c r="E3659">
        <v>7200</v>
      </c>
      <c r="F3659">
        <v>2</v>
      </c>
      <c r="G3659">
        <v>100005</v>
      </c>
      <c r="H3659">
        <v>9</v>
      </c>
      <c r="I3659" t="str">
        <f>_xlfn.XLOOKUP(ohrm_timesheet_item[[#This Row],[employee_id]],hs_hr_employee[emp_number],hs_hr_employee[Employee Name],"NF",0,1)</f>
        <v>x_Ritesh Narayan Singh</v>
      </c>
      <c r="J3659" t="str">
        <f>_xlfn.XLOOKUP(ohrm_timesheet_item[[#This Row],[project_id]],ohrm_project[project_id],ohrm_project[name],"NF",0,1)</f>
        <v>Z210101-TEQMANTRA-ORG</v>
      </c>
      <c r="K3659" t="str">
        <f>_xlfn.XLOOKUP(ohrm_timesheet_item[[#This Row],[activity_id]],ohrm_project_activity[activity_id],ohrm_project_activity[name],"NF",0,1)</f>
        <v>Continuous Improvement</v>
      </c>
      <c r="L3659" s="5">
        <f>ohrm_timesheet_item[[#This Row],[duration]]/60/60</f>
        <v>2</v>
      </c>
    </row>
    <row r="3660" spans="1:12" x14ac:dyDescent="0.3">
      <c r="A3660">
        <v>675</v>
      </c>
      <c r="C3660">
        <v>3712</v>
      </c>
      <c r="D3660" s="1">
        <v>45257</v>
      </c>
      <c r="E3660">
        <v>7200</v>
      </c>
      <c r="F3660">
        <v>2</v>
      </c>
      <c r="G3660">
        <v>100005</v>
      </c>
      <c r="H3660">
        <v>8</v>
      </c>
      <c r="I3660" t="str">
        <f>_xlfn.XLOOKUP(ohrm_timesheet_item[[#This Row],[employee_id]],hs_hr_employee[emp_number],hs_hr_employee[Employee Name],"NF",0,1)</f>
        <v>x_Ritesh Narayan Singh</v>
      </c>
      <c r="J3660" t="str">
        <f>_xlfn.XLOOKUP(ohrm_timesheet_item[[#This Row],[project_id]],ohrm_project[project_id],ohrm_project[name],"NF",0,1)</f>
        <v>Z210101-TEQMANTRA-ORG</v>
      </c>
      <c r="K3660" t="str">
        <f>_xlfn.XLOOKUP(ohrm_timesheet_item[[#This Row],[activity_id]],ohrm_project_activity[activity_id],ohrm_project_activity[name],"NF",0,1)</f>
        <v>Customer Engagement</v>
      </c>
      <c r="L3660" s="5">
        <f>ohrm_timesheet_item[[#This Row],[duration]]/60/60</f>
        <v>2</v>
      </c>
    </row>
    <row r="3661" spans="1:12" x14ac:dyDescent="0.3">
      <c r="A3661">
        <v>675</v>
      </c>
      <c r="C3661">
        <v>3713</v>
      </c>
      <c r="D3661" s="1">
        <v>45260</v>
      </c>
      <c r="E3661">
        <v>7200</v>
      </c>
      <c r="F3661">
        <v>2</v>
      </c>
      <c r="G3661">
        <v>100005</v>
      </c>
      <c r="H3661">
        <v>8</v>
      </c>
      <c r="I3661" t="str">
        <f>_xlfn.XLOOKUP(ohrm_timesheet_item[[#This Row],[employee_id]],hs_hr_employee[emp_number],hs_hr_employee[Employee Name],"NF",0,1)</f>
        <v>x_Ritesh Narayan Singh</v>
      </c>
      <c r="J3661" t="str">
        <f>_xlfn.XLOOKUP(ohrm_timesheet_item[[#This Row],[project_id]],ohrm_project[project_id],ohrm_project[name],"NF",0,1)</f>
        <v>Z210101-TEQMANTRA-ORG</v>
      </c>
      <c r="K3661" t="str">
        <f>_xlfn.XLOOKUP(ohrm_timesheet_item[[#This Row],[activity_id]],ohrm_project_activity[activity_id],ohrm_project_activity[name],"NF",0,1)</f>
        <v>Customer Engagement</v>
      </c>
      <c r="L3661" s="5">
        <f>ohrm_timesheet_item[[#This Row],[duration]]/60/60</f>
        <v>2</v>
      </c>
    </row>
    <row r="3662" spans="1:12" x14ac:dyDescent="0.3">
      <c r="A3662">
        <v>675</v>
      </c>
      <c r="C3662">
        <v>3714</v>
      </c>
      <c r="D3662" s="1">
        <v>45257</v>
      </c>
      <c r="E3662">
        <v>10800</v>
      </c>
      <c r="F3662">
        <v>2</v>
      </c>
      <c r="G3662">
        <v>100005</v>
      </c>
      <c r="H3662">
        <v>7</v>
      </c>
      <c r="I3662" t="str">
        <f>_xlfn.XLOOKUP(ohrm_timesheet_item[[#This Row],[employee_id]],hs_hr_employee[emp_number],hs_hr_employee[Employee Name],"NF",0,1)</f>
        <v>x_Ritesh Narayan Singh</v>
      </c>
      <c r="J3662" t="str">
        <f>_xlfn.XLOOKUP(ohrm_timesheet_item[[#This Row],[project_id]],ohrm_project[project_id],ohrm_project[name],"NF",0,1)</f>
        <v>Z210101-TEQMANTRA-ORG</v>
      </c>
      <c r="K3662" t="str">
        <f>_xlfn.XLOOKUP(ohrm_timesheet_item[[#This Row],[activity_id]],ohrm_project_activity[activity_id],ohrm_project_activity[name],"NF",0,1)</f>
        <v>Internal Meeting</v>
      </c>
      <c r="L3662" s="5">
        <f>ohrm_timesheet_item[[#This Row],[duration]]/60/60</f>
        <v>3</v>
      </c>
    </row>
    <row r="3663" spans="1:12" x14ac:dyDescent="0.3">
      <c r="A3663">
        <v>675</v>
      </c>
      <c r="C3663">
        <v>3715</v>
      </c>
      <c r="D3663" s="1">
        <v>45258</v>
      </c>
      <c r="E3663">
        <v>10800</v>
      </c>
      <c r="F3663">
        <v>2</v>
      </c>
      <c r="G3663">
        <v>100005</v>
      </c>
      <c r="H3663">
        <v>7</v>
      </c>
      <c r="I3663" t="str">
        <f>_xlfn.XLOOKUP(ohrm_timesheet_item[[#This Row],[employee_id]],hs_hr_employee[emp_number],hs_hr_employee[Employee Name],"NF",0,1)</f>
        <v>x_Ritesh Narayan Singh</v>
      </c>
      <c r="J3663" t="str">
        <f>_xlfn.XLOOKUP(ohrm_timesheet_item[[#This Row],[project_id]],ohrm_project[project_id],ohrm_project[name],"NF",0,1)</f>
        <v>Z210101-TEQMANTRA-ORG</v>
      </c>
      <c r="K3663" t="str">
        <f>_xlfn.XLOOKUP(ohrm_timesheet_item[[#This Row],[activity_id]],ohrm_project_activity[activity_id],ohrm_project_activity[name],"NF",0,1)</f>
        <v>Internal Meeting</v>
      </c>
      <c r="L3663" s="5">
        <f>ohrm_timesheet_item[[#This Row],[duration]]/60/60</f>
        <v>3</v>
      </c>
    </row>
    <row r="3664" spans="1:12" x14ac:dyDescent="0.3">
      <c r="A3664">
        <v>675</v>
      </c>
      <c r="C3664">
        <v>3716</v>
      </c>
      <c r="D3664" s="1">
        <v>45259</v>
      </c>
      <c r="E3664">
        <v>10800</v>
      </c>
      <c r="F3664">
        <v>2</v>
      </c>
      <c r="G3664">
        <v>100005</v>
      </c>
      <c r="H3664">
        <v>7</v>
      </c>
      <c r="I3664" t="str">
        <f>_xlfn.XLOOKUP(ohrm_timesheet_item[[#This Row],[employee_id]],hs_hr_employee[emp_number],hs_hr_employee[Employee Name],"NF",0,1)</f>
        <v>x_Ritesh Narayan Singh</v>
      </c>
      <c r="J3664" t="str">
        <f>_xlfn.XLOOKUP(ohrm_timesheet_item[[#This Row],[project_id]],ohrm_project[project_id],ohrm_project[name],"NF",0,1)</f>
        <v>Z210101-TEQMANTRA-ORG</v>
      </c>
      <c r="K3664" t="str">
        <f>_xlfn.XLOOKUP(ohrm_timesheet_item[[#This Row],[activity_id]],ohrm_project_activity[activity_id],ohrm_project_activity[name],"NF",0,1)</f>
        <v>Internal Meeting</v>
      </c>
      <c r="L3664" s="5">
        <f>ohrm_timesheet_item[[#This Row],[duration]]/60/60</f>
        <v>3</v>
      </c>
    </row>
    <row r="3665" spans="1:12" x14ac:dyDescent="0.3">
      <c r="A3665">
        <v>675</v>
      </c>
      <c r="C3665">
        <v>3717</v>
      </c>
      <c r="D3665" s="1">
        <v>45260</v>
      </c>
      <c r="E3665">
        <v>10800</v>
      </c>
      <c r="F3665">
        <v>2</v>
      </c>
      <c r="G3665">
        <v>100005</v>
      </c>
      <c r="H3665">
        <v>7</v>
      </c>
      <c r="I3665" t="str">
        <f>_xlfn.XLOOKUP(ohrm_timesheet_item[[#This Row],[employee_id]],hs_hr_employee[emp_number],hs_hr_employee[Employee Name],"NF",0,1)</f>
        <v>x_Ritesh Narayan Singh</v>
      </c>
      <c r="J3665" t="str">
        <f>_xlfn.XLOOKUP(ohrm_timesheet_item[[#This Row],[project_id]],ohrm_project[project_id],ohrm_project[name],"NF",0,1)</f>
        <v>Z210101-TEQMANTRA-ORG</v>
      </c>
      <c r="K3665" t="str">
        <f>_xlfn.XLOOKUP(ohrm_timesheet_item[[#This Row],[activity_id]],ohrm_project_activity[activity_id],ohrm_project_activity[name],"NF",0,1)</f>
        <v>Internal Meeting</v>
      </c>
      <c r="L3665" s="5">
        <f>ohrm_timesheet_item[[#This Row],[duration]]/60/60</f>
        <v>3</v>
      </c>
    </row>
    <row r="3666" spans="1:12" x14ac:dyDescent="0.3">
      <c r="A3666">
        <v>675</v>
      </c>
      <c r="C3666">
        <v>3718</v>
      </c>
      <c r="D3666" s="1">
        <v>45261</v>
      </c>
      <c r="E3666">
        <v>10800</v>
      </c>
      <c r="F3666">
        <v>2</v>
      </c>
      <c r="G3666">
        <v>100005</v>
      </c>
      <c r="H3666">
        <v>7</v>
      </c>
      <c r="I3666" t="str">
        <f>_xlfn.XLOOKUP(ohrm_timesheet_item[[#This Row],[employee_id]],hs_hr_employee[emp_number],hs_hr_employee[Employee Name],"NF",0,1)</f>
        <v>x_Ritesh Narayan Singh</v>
      </c>
      <c r="J3666" t="str">
        <f>_xlfn.XLOOKUP(ohrm_timesheet_item[[#This Row],[project_id]],ohrm_project[project_id],ohrm_project[name],"NF",0,1)</f>
        <v>Z210101-TEQMANTRA-ORG</v>
      </c>
      <c r="K3666" t="str">
        <f>_xlfn.XLOOKUP(ohrm_timesheet_item[[#This Row],[activity_id]],ohrm_project_activity[activity_id],ohrm_project_activity[name],"NF",0,1)</f>
        <v>Internal Meeting</v>
      </c>
      <c r="L3666" s="5">
        <f>ohrm_timesheet_item[[#This Row],[duration]]/60/60</f>
        <v>3</v>
      </c>
    </row>
    <row r="3667" spans="1:12" x14ac:dyDescent="0.3">
      <c r="A3667">
        <v>675</v>
      </c>
      <c r="C3667">
        <v>3719</v>
      </c>
      <c r="D3667" s="1">
        <v>45261</v>
      </c>
      <c r="E3667">
        <v>10800</v>
      </c>
      <c r="F3667">
        <v>2</v>
      </c>
      <c r="G3667">
        <v>100005</v>
      </c>
      <c r="H3667">
        <v>58</v>
      </c>
      <c r="I3667" t="str">
        <f>_xlfn.XLOOKUP(ohrm_timesheet_item[[#This Row],[employee_id]],hs_hr_employee[emp_number],hs_hr_employee[Employee Name],"NF",0,1)</f>
        <v>x_Ritesh Narayan Singh</v>
      </c>
      <c r="J3667" t="str">
        <f>_xlfn.XLOOKUP(ohrm_timesheet_item[[#This Row],[project_id]],ohrm_project[project_id],ohrm_project[name],"NF",0,1)</f>
        <v>Z210101-TEQMANTRA-ORG</v>
      </c>
      <c r="K3667" t="str">
        <f>_xlfn.XLOOKUP(ohrm_timesheet_item[[#This Row],[activity_id]],ohrm_project_activity[activity_id],ohrm_project_activity[name],"NF",0,1)</f>
        <v>Staff Augmentation</v>
      </c>
      <c r="L3667" s="5">
        <f>ohrm_timesheet_item[[#This Row],[duration]]/60/60</f>
        <v>3</v>
      </c>
    </row>
    <row r="3668" spans="1:12" x14ac:dyDescent="0.3">
      <c r="A3668">
        <v>675</v>
      </c>
      <c r="C3668">
        <v>3720</v>
      </c>
      <c r="D3668" s="1">
        <v>45257</v>
      </c>
      <c r="E3668">
        <v>10800</v>
      </c>
      <c r="F3668">
        <v>2</v>
      </c>
      <c r="G3668">
        <v>100005</v>
      </c>
      <c r="H3668">
        <v>13</v>
      </c>
      <c r="I3668" t="str">
        <f>_xlfn.XLOOKUP(ohrm_timesheet_item[[#This Row],[employee_id]],hs_hr_employee[emp_number],hs_hr_employee[Employee Name],"NF",0,1)</f>
        <v>x_Ritesh Narayan Singh</v>
      </c>
      <c r="J3668" t="str">
        <f>_xlfn.XLOOKUP(ohrm_timesheet_item[[#This Row],[project_id]],ohrm_project[project_id],ohrm_project[name],"NF",0,1)</f>
        <v>Z210101-TEQMANTRA-ORG</v>
      </c>
      <c r="K3668" t="str">
        <f>_xlfn.XLOOKUP(ohrm_timesheet_item[[#This Row],[activity_id]],ohrm_project_activity[activity_id],ohrm_project_activity[name],"NF",0,1)</f>
        <v>Coaching/Mentoring</v>
      </c>
      <c r="L3668" s="5">
        <f>ohrm_timesheet_item[[#This Row],[duration]]/60/60</f>
        <v>3</v>
      </c>
    </row>
    <row r="3669" spans="1:12" x14ac:dyDescent="0.3">
      <c r="A3669">
        <v>675</v>
      </c>
      <c r="C3669">
        <v>3721</v>
      </c>
      <c r="D3669" s="1">
        <v>45259</v>
      </c>
      <c r="E3669">
        <v>10800</v>
      </c>
      <c r="F3669">
        <v>2</v>
      </c>
      <c r="G3669">
        <v>100005</v>
      </c>
      <c r="H3669">
        <v>13</v>
      </c>
      <c r="I3669" t="str">
        <f>_xlfn.XLOOKUP(ohrm_timesheet_item[[#This Row],[employee_id]],hs_hr_employee[emp_number],hs_hr_employee[Employee Name],"NF",0,1)</f>
        <v>x_Ritesh Narayan Singh</v>
      </c>
      <c r="J3669" t="str">
        <f>_xlfn.XLOOKUP(ohrm_timesheet_item[[#This Row],[project_id]],ohrm_project[project_id],ohrm_project[name],"NF",0,1)</f>
        <v>Z210101-TEQMANTRA-ORG</v>
      </c>
      <c r="K3669" t="str">
        <f>_xlfn.XLOOKUP(ohrm_timesheet_item[[#This Row],[activity_id]],ohrm_project_activity[activity_id],ohrm_project_activity[name],"NF",0,1)</f>
        <v>Coaching/Mentoring</v>
      </c>
      <c r="L3669" s="5">
        <f>ohrm_timesheet_item[[#This Row],[duration]]/60/60</f>
        <v>3</v>
      </c>
    </row>
    <row r="3670" spans="1:12" x14ac:dyDescent="0.3">
      <c r="A3670">
        <v>675</v>
      </c>
      <c r="C3670">
        <v>3722</v>
      </c>
      <c r="D3670" s="1">
        <v>45258</v>
      </c>
      <c r="E3670">
        <v>10800</v>
      </c>
      <c r="F3670">
        <v>2</v>
      </c>
      <c r="G3670">
        <v>100005</v>
      </c>
      <c r="H3670">
        <v>13</v>
      </c>
      <c r="I3670" t="str">
        <f>_xlfn.XLOOKUP(ohrm_timesheet_item[[#This Row],[employee_id]],hs_hr_employee[emp_number],hs_hr_employee[Employee Name],"NF",0,1)</f>
        <v>x_Ritesh Narayan Singh</v>
      </c>
      <c r="J3670" t="str">
        <f>_xlfn.XLOOKUP(ohrm_timesheet_item[[#This Row],[project_id]],ohrm_project[project_id],ohrm_project[name],"NF",0,1)</f>
        <v>Z210101-TEQMANTRA-ORG</v>
      </c>
      <c r="K3670" t="str">
        <f>_xlfn.XLOOKUP(ohrm_timesheet_item[[#This Row],[activity_id]],ohrm_project_activity[activity_id],ohrm_project_activity[name],"NF",0,1)</f>
        <v>Coaching/Mentoring</v>
      </c>
      <c r="L3670" s="5">
        <f>ohrm_timesheet_item[[#This Row],[duration]]/60/60</f>
        <v>3</v>
      </c>
    </row>
    <row r="3671" spans="1:12" x14ac:dyDescent="0.3">
      <c r="A3671">
        <v>675</v>
      </c>
      <c r="C3671">
        <v>3723</v>
      </c>
      <c r="D3671" s="1">
        <v>45260</v>
      </c>
      <c r="E3671">
        <v>10800</v>
      </c>
      <c r="F3671">
        <v>2</v>
      </c>
      <c r="G3671">
        <v>100005</v>
      </c>
      <c r="H3671">
        <v>13</v>
      </c>
      <c r="I3671" t="str">
        <f>_xlfn.XLOOKUP(ohrm_timesheet_item[[#This Row],[employee_id]],hs_hr_employee[emp_number],hs_hr_employee[Employee Name],"NF",0,1)</f>
        <v>x_Ritesh Narayan Singh</v>
      </c>
      <c r="J3671" t="str">
        <f>_xlfn.XLOOKUP(ohrm_timesheet_item[[#This Row],[project_id]],ohrm_project[project_id],ohrm_project[name],"NF",0,1)</f>
        <v>Z210101-TEQMANTRA-ORG</v>
      </c>
      <c r="K3671" t="str">
        <f>_xlfn.XLOOKUP(ohrm_timesheet_item[[#This Row],[activity_id]],ohrm_project_activity[activity_id],ohrm_project_activity[name],"NF",0,1)</f>
        <v>Coaching/Mentoring</v>
      </c>
      <c r="L3671" s="5">
        <f>ohrm_timesheet_item[[#This Row],[duration]]/60/60</f>
        <v>3</v>
      </c>
    </row>
    <row r="3672" spans="1:12" x14ac:dyDescent="0.3">
      <c r="A3672">
        <v>675</v>
      </c>
      <c r="C3672">
        <v>3724</v>
      </c>
      <c r="D3672" s="1">
        <v>45261</v>
      </c>
      <c r="E3672">
        <v>10800</v>
      </c>
      <c r="F3672">
        <v>2</v>
      </c>
      <c r="G3672">
        <v>100005</v>
      </c>
      <c r="H3672">
        <v>13</v>
      </c>
      <c r="I3672" t="str">
        <f>_xlfn.XLOOKUP(ohrm_timesheet_item[[#This Row],[employee_id]],hs_hr_employee[emp_number],hs_hr_employee[Employee Name],"NF",0,1)</f>
        <v>x_Ritesh Narayan Singh</v>
      </c>
      <c r="J3672" t="str">
        <f>_xlfn.XLOOKUP(ohrm_timesheet_item[[#This Row],[project_id]],ohrm_project[project_id],ohrm_project[name],"NF",0,1)</f>
        <v>Z210101-TEQMANTRA-ORG</v>
      </c>
      <c r="K3672" t="str">
        <f>_xlfn.XLOOKUP(ohrm_timesheet_item[[#This Row],[activity_id]],ohrm_project_activity[activity_id],ohrm_project_activity[name],"NF",0,1)</f>
        <v>Coaching/Mentoring</v>
      </c>
      <c r="L3672" s="5">
        <f>ohrm_timesheet_item[[#This Row],[duration]]/60/60</f>
        <v>3</v>
      </c>
    </row>
    <row r="3673" spans="1:12" x14ac:dyDescent="0.3">
      <c r="A3673">
        <v>675</v>
      </c>
      <c r="C3673">
        <v>3725</v>
      </c>
      <c r="D3673" s="1">
        <v>45257</v>
      </c>
      <c r="E3673">
        <v>3600</v>
      </c>
      <c r="F3673">
        <v>2</v>
      </c>
      <c r="G3673">
        <v>100005</v>
      </c>
      <c r="H3673">
        <v>9</v>
      </c>
      <c r="I3673" t="str">
        <f>_xlfn.XLOOKUP(ohrm_timesheet_item[[#This Row],[employee_id]],hs_hr_employee[emp_number],hs_hr_employee[Employee Name],"NF",0,1)</f>
        <v>x_Ritesh Narayan Singh</v>
      </c>
      <c r="J3673" t="str">
        <f>_xlfn.XLOOKUP(ohrm_timesheet_item[[#This Row],[project_id]],ohrm_project[project_id],ohrm_project[name],"NF",0,1)</f>
        <v>Z210101-TEQMANTRA-ORG</v>
      </c>
      <c r="K3673" t="str">
        <f>_xlfn.XLOOKUP(ohrm_timesheet_item[[#This Row],[activity_id]],ohrm_project_activity[activity_id],ohrm_project_activity[name],"NF",0,1)</f>
        <v>Continuous Improvement</v>
      </c>
      <c r="L3673" s="5">
        <f>ohrm_timesheet_item[[#This Row],[duration]]/60/60</f>
        <v>1</v>
      </c>
    </row>
    <row r="3674" spans="1:12" x14ac:dyDescent="0.3">
      <c r="A3674">
        <v>675</v>
      </c>
      <c r="C3674">
        <v>3726</v>
      </c>
      <c r="D3674" s="1">
        <v>45259</v>
      </c>
      <c r="E3674">
        <v>10800</v>
      </c>
      <c r="F3674">
        <v>2</v>
      </c>
      <c r="G3674">
        <v>100005</v>
      </c>
      <c r="H3674">
        <v>9</v>
      </c>
      <c r="I3674" t="str">
        <f>_xlfn.XLOOKUP(ohrm_timesheet_item[[#This Row],[employee_id]],hs_hr_employee[emp_number],hs_hr_employee[Employee Name],"NF",0,1)</f>
        <v>x_Ritesh Narayan Singh</v>
      </c>
      <c r="J3674" t="str">
        <f>_xlfn.XLOOKUP(ohrm_timesheet_item[[#This Row],[project_id]],ohrm_project[project_id],ohrm_project[name],"NF",0,1)</f>
        <v>Z210101-TEQMANTRA-ORG</v>
      </c>
      <c r="K3674" t="str">
        <f>_xlfn.XLOOKUP(ohrm_timesheet_item[[#This Row],[activity_id]],ohrm_project_activity[activity_id],ohrm_project_activity[name],"NF",0,1)</f>
        <v>Continuous Improvement</v>
      </c>
      <c r="L3674" s="5">
        <f>ohrm_timesheet_item[[#This Row],[duration]]/60/60</f>
        <v>3</v>
      </c>
    </row>
    <row r="3675" spans="1:12" x14ac:dyDescent="0.3">
      <c r="A3675">
        <v>675</v>
      </c>
      <c r="C3675">
        <v>3727</v>
      </c>
      <c r="D3675" s="1">
        <v>45258</v>
      </c>
      <c r="E3675">
        <v>10800</v>
      </c>
      <c r="F3675">
        <v>2</v>
      </c>
      <c r="G3675">
        <v>100005</v>
      </c>
      <c r="H3675">
        <v>9</v>
      </c>
      <c r="I3675" t="str">
        <f>_xlfn.XLOOKUP(ohrm_timesheet_item[[#This Row],[employee_id]],hs_hr_employee[emp_number],hs_hr_employee[Employee Name],"NF",0,1)</f>
        <v>x_Ritesh Narayan Singh</v>
      </c>
      <c r="J3675" t="str">
        <f>_xlfn.XLOOKUP(ohrm_timesheet_item[[#This Row],[project_id]],ohrm_project[project_id],ohrm_project[name],"NF",0,1)</f>
        <v>Z210101-TEQMANTRA-ORG</v>
      </c>
      <c r="K3675" t="str">
        <f>_xlfn.XLOOKUP(ohrm_timesheet_item[[#This Row],[activity_id]],ohrm_project_activity[activity_id],ohrm_project_activity[name],"NF",0,1)</f>
        <v>Continuous Improvement</v>
      </c>
      <c r="L3675" s="5">
        <f>ohrm_timesheet_item[[#This Row],[duration]]/60/60</f>
        <v>3</v>
      </c>
    </row>
    <row r="3676" spans="1:12" x14ac:dyDescent="0.3">
      <c r="A3676">
        <v>675</v>
      </c>
      <c r="C3676">
        <v>3728</v>
      </c>
      <c r="D3676" s="1">
        <v>45260</v>
      </c>
      <c r="E3676">
        <v>3600</v>
      </c>
      <c r="F3676">
        <v>2</v>
      </c>
      <c r="G3676">
        <v>100005</v>
      </c>
      <c r="H3676">
        <v>9</v>
      </c>
      <c r="I3676" t="str">
        <f>_xlfn.XLOOKUP(ohrm_timesheet_item[[#This Row],[employee_id]],hs_hr_employee[emp_number],hs_hr_employee[Employee Name],"NF",0,1)</f>
        <v>x_Ritesh Narayan Singh</v>
      </c>
      <c r="J3676" t="str">
        <f>_xlfn.XLOOKUP(ohrm_timesheet_item[[#This Row],[project_id]],ohrm_project[project_id],ohrm_project[name],"NF",0,1)</f>
        <v>Z210101-TEQMANTRA-ORG</v>
      </c>
      <c r="K3676" t="str">
        <f>_xlfn.XLOOKUP(ohrm_timesheet_item[[#This Row],[activity_id]],ohrm_project_activity[activity_id],ohrm_project_activity[name],"NF",0,1)</f>
        <v>Continuous Improvement</v>
      </c>
      <c r="L3676" s="5">
        <f>ohrm_timesheet_item[[#This Row],[duration]]/60/60</f>
        <v>1</v>
      </c>
    </row>
    <row r="3677" spans="1:12" x14ac:dyDescent="0.3">
      <c r="A3677">
        <v>678</v>
      </c>
      <c r="B3677" t="s">
        <v>1073</v>
      </c>
      <c r="C3677">
        <v>3729</v>
      </c>
      <c r="D3677" s="1">
        <v>45267</v>
      </c>
      <c r="E3677">
        <v>0</v>
      </c>
      <c r="F3677">
        <v>2</v>
      </c>
      <c r="G3677">
        <v>15</v>
      </c>
      <c r="H3677">
        <v>58</v>
      </c>
      <c r="I3677" t="str">
        <f>_xlfn.XLOOKUP(ohrm_timesheet_item[[#This Row],[employee_id]],hs_hr_employee[emp_number],hs_hr_employee[Employee Name],"NF",0,1)</f>
        <v>Gaurav Kokcha</v>
      </c>
      <c r="J3677" t="str">
        <f>_xlfn.XLOOKUP(ohrm_timesheet_item[[#This Row],[project_id]],ohrm_project[project_id],ohrm_project[name],"NF",0,1)</f>
        <v>Z210101-TEQMANTRA-ORG</v>
      </c>
      <c r="K3677" t="str">
        <f>_xlfn.XLOOKUP(ohrm_timesheet_item[[#This Row],[activity_id]],ohrm_project_activity[activity_id],ohrm_project_activity[name],"NF",0,1)</f>
        <v>Staff Augmentation</v>
      </c>
      <c r="L3677" s="5">
        <f>ohrm_timesheet_item[[#This Row],[duration]]/60/60</f>
        <v>0</v>
      </c>
    </row>
    <row r="3678" spans="1:12" x14ac:dyDescent="0.3">
      <c r="A3678">
        <v>678</v>
      </c>
      <c r="C3678">
        <v>3730</v>
      </c>
      <c r="D3678" s="1">
        <v>45264</v>
      </c>
      <c r="E3678">
        <v>10800</v>
      </c>
      <c r="F3678">
        <v>2</v>
      </c>
      <c r="G3678">
        <v>15</v>
      </c>
      <c r="H3678">
        <v>58</v>
      </c>
      <c r="I3678" t="str">
        <f>_xlfn.XLOOKUP(ohrm_timesheet_item[[#This Row],[employee_id]],hs_hr_employee[emp_number],hs_hr_employee[Employee Name],"NF",0,1)</f>
        <v>Gaurav Kokcha</v>
      </c>
      <c r="J3678" t="str">
        <f>_xlfn.XLOOKUP(ohrm_timesheet_item[[#This Row],[project_id]],ohrm_project[project_id],ohrm_project[name],"NF",0,1)</f>
        <v>Z210101-TEQMANTRA-ORG</v>
      </c>
      <c r="K3678" t="str">
        <f>_xlfn.XLOOKUP(ohrm_timesheet_item[[#This Row],[activity_id]],ohrm_project_activity[activity_id],ohrm_project_activity[name],"NF",0,1)</f>
        <v>Staff Augmentation</v>
      </c>
      <c r="L3678" s="5">
        <f>ohrm_timesheet_item[[#This Row],[duration]]/60/60</f>
        <v>3</v>
      </c>
    </row>
    <row r="3679" spans="1:12" x14ac:dyDescent="0.3">
      <c r="A3679">
        <v>678</v>
      </c>
      <c r="C3679">
        <v>3731</v>
      </c>
      <c r="D3679" s="1">
        <v>45265</v>
      </c>
      <c r="E3679">
        <v>18000</v>
      </c>
      <c r="F3679">
        <v>2</v>
      </c>
      <c r="G3679">
        <v>15</v>
      </c>
      <c r="H3679">
        <v>58</v>
      </c>
      <c r="I3679" t="str">
        <f>_xlfn.XLOOKUP(ohrm_timesheet_item[[#This Row],[employee_id]],hs_hr_employee[emp_number],hs_hr_employee[Employee Name],"NF",0,1)</f>
        <v>Gaurav Kokcha</v>
      </c>
      <c r="J3679" t="str">
        <f>_xlfn.XLOOKUP(ohrm_timesheet_item[[#This Row],[project_id]],ohrm_project[project_id],ohrm_project[name],"NF",0,1)</f>
        <v>Z210101-TEQMANTRA-ORG</v>
      </c>
      <c r="K3679" t="str">
        <f>_xlfn.XLOOKUP(ohrm_timesheet_item[[#This Row],[activity_id]],ohrm_project_activity[activity_id],ohrm_project_activity[name],"NF",0,1)</f>
        <v>Staff Augmentation</v>
      </c>
      <c r="L3679" s="5">
        <f>ohrm_timesheet_item[[#This Row],[duration]]/60/60</f>
        <v>5</v>
      </c>
    </row>
    <row r="3680" spans="1:12" x14ac:dyDescent="0.3">
      <c r="A3680">
        <v>678</v>
      </c>
      <c r="C3680">
        <v>3732</v>
      </c>
      <c r="D3680" s="1">
        <v>45266</v>
      </c>
      <c r="E3680">
        <v>18000</v>
      </c>
      <c r="F3680">
        <v>2</v>
      </c>
      <c r="G3680">
        <v>15</v>
      </c>
      <c r="H3680">
        <v>58</v>
      </c>
      <c r="I3680" t="str">
        <f>_xlfn.XLOOKUP(ohrm_timesheet_item[[#This Row],[employee_id]],hs_hr_employee[emp_number],hs_hr_employee[Employee Name],"NF",0,1)</f>
        <v>Gaurav Kokcha</v>
      </c>
      <c r="J3680" t="str">
        <f>_xlfn.XLOOKUP(ohrm_timesheet_item[[#This Row],[project_id]],ohrm_project[project_id],ohrm_project[name],"NF",0,1)</f>
        <v>Z210101-TEQMANTRA-ORG</v>
      </c>
      <c r="K3680" t="str">
        <f>_xlfn.XLOOKUP(ohrm_timesheet_item[[#This Row],[activity_id]],ohrm_project_activity[activity_id],ohrm_project_activity[name],"NF",0,1)</f>
        <v>Staff Augmentation</v>
      </c>
      <c r="L3680" s="5">
        <f>ohrm_timesheet_item[[#This Row],[duration]]/60/60</f>
        <v>5</v>
      </c>
    </row>
    <row r="3681" spans="1:12" x14ac:dyDescent="0.3">
      <c r="A3681">
        <v>678</v>
      </c>
      <c r="C3681">
        <v>3733</v>
      </c>
      <c r="D3681" s="1">
        <v>45268</v>
      </c>
      <c r="E3681">
        <v>10800</v>
      </c>
      <c r="F3681">
        <v>2</v>
      </c>
      <c r="G3681">
        <v>15</v>
      </c>
      <c r="H3681">
        <v>58</v>
      </c>
      <c r="I3681" t="str">
        <f>_xlfn.XLOOKUP(ohrm_timesheet_item[[#This Row],[employee_id]],hs_hr_employee[emp_number],hs_hr_employee[Employee Name],"NF",0,1)</f>
        <v>Gaurav Kokcha</v>
      </c>
      <c r="J3681" t="str">
        <f>_xlfn.XLOOKUP(ohrm_timesheet_item[[#This Row],[project_id]],ohrm_project[project_id],ohrm_project[name],"NF",0,1)</f>
        <v>Z210101-TEQMANTRA-ORG</v>
      </c>
      <c r="K3681" t="str">
        <f>_xlfn.XLOOKUP(ohrm_timesheet_item[[#This Row],[activity_id]],ohrm_project_activity[activity_id],ohrm_project_activity[name],"NF",0,1)</f>
        <v>Staff Augmentation</v>
      </c>
      <c r="L3681" s="5">
        <f>ohrm_timesheet_item[[#This Row],[duration]]/60/60</f>
        <v>3</v>
      </c>
    </row>
    <row r="3682" spans="1:12" x14ac:dyDescent="0.3">
      <c r="A3682">
        <v>678</v>
      </c>
      <c r="C3682">
        <v>3734</v>
      </c>
      <c r="D3682" s="1">
        <v>45264</v>
      </c>
      <c r="E3682">
        <v>14400</v>
      </c>
      <c r="F3682">
        <v>2</v>
      </c>
      <c r="G3682">
        <v>15</v>
      </c>
      <c r="H3682">
        <v>11</v>
      </c>
      <c r="I3682" t="str">
        <f>_xlfn.XLOOKUP(ohrm_timesheet_item[[#This Row],[employee_id]],hs_hr_employee[emp_number],hs_hr_employee[Employee Name],"NF",0,1)</f>
        <v>Gaurav Kokcha</v>
      </c>
      <c r="J3682" t="str">
        <f>_xlfn.XLOOKUP(ohrm_timesheet_item[[#This Row],[project_id]],ohrm_project[project_id],ohrm_project[name],"NF",0,1)</f>
        <v>Z210101-TEQMANTRA-ORG</v>
      </c>
      <c r="K3682" t="str">
        <f>_xlfn.XLOOKUP(ohrm_timesheet_item[[#This Row],[activity_id]],ohrm_project_activity[activity_id],ohrm_project_activity[name],"NF",0,1)</f>
        <v>Training</v>
      </c>
      <c r="L3682" s="5">
        <f>ohrm_timesheet_item[[#This Row],[duration]]/60/60</f>
        <v>4</v>
      </c>
    </row>
    <row r="3683" spans="1:12" x14ac:dyDescent="0.3">
      <c r="A3683">
        <v>678</v>
      </c>
      <c r="C3683">
        <v>3735</v>
      </c>
      <c r="D3683" s="1">
        <v>45265</v>
      </c>
      <c r="E3683">
        <v>10800</v>
      </c>
      <c r="F3683">
        <v>2</v>
      </c>
      <c r="G3683">
        <v>15</v>
      </c>
      <c r="H3683">
        <v>11</v>
      </c>
      <c r="I3683" t="str">
        <f>_xlfn.XLOOKUP(ohrm_timesheet_item[[#This Row],[employee_id]],hs_hr_employee[emp_number],hs_hr_employee[Employee Name],"NF",0,1)</f>
        <v>Gaurav Kokcha</v>
      </c>
      <c r="J3683" t="str">
        <f>_xlfn.XLOOKUP(ohrm_timesheet_item[[#This Row],[project_id]],ohrm_project[project_id],ohrm_project[name],"NF",0,1)</f>
        <v>Z210101-TEQMANTRA-ORG</v>
      </c>
      <c r="K3683" t="str">
        <f>_xlfn.XLOOKUP(ohrm_timesheet_item[[#This Row],[activity_id]],ohrm_project_activity[activity_id],ohrm_project_activity[name],"NF",0,1)</f>
        <v>Training</v>
      </c>
      <c r="L3683" s="5">
        <f>ohrm_timesheet_item[[#This Row],[duration]]/60/60</f>
        <v>3</v>
      </c>
    </row>
    <row r="3684" spans="1:12" x14ac:dyDescent="0.3">
      <c r="A3684">
        <v>678</v>
      </c>
      <c r="C3684">
        <v>3736</v>
      </c>
      <c r="D3684" s="1">
        <v>45266</v>
      </c>
      <c r="E3684">
        <v>7200</v>
      </c>
      <c r="F3684">
        <v>2</v>
      </c>
      <c r="G3684">
        <v>15</v>
      </c>
      <c r="H3684">
        <v>11</v>
      </c>
      <c r="I3684" t="str">
        <f>_xlfn.XLOOKUP(ohrm_timesheet_item[[#This Row],[employee_id]],hs_hr_employee[emp_number],hs_hr_employee[Employee Name],"NF",0,1)</f>
        <v>Gaurav Kokcha</v>
      </c>
      <c r="J3684" t="str">
        <f>_xlfn.XLOOKUP(ohrm_timesheet_item[[#This Row],[project_id]],ohrm_project[project_id],ohrm_project[name],"NF",0,1)</f>
        <v>Z210101-TEQMANTRA-ORG</v>
      </c>
      <c r="K3684" t="str">
        <f>_xlfn.XLOOKUP(ohrm_timesheet_item[[#This Row],[activity_id]],ohrm_project_activity[activity_id],ohrm_project_activity[name],"NF",0,1)</f>
        <v>Training</v>
      </c>
      <c r="L3684" s="5">
        <f>ohrm_timesheet_item[[#This Row],[duration]]/60/60</f>
        <v>2</v>
      </c>
    </row>
    <row r="3685" spans="1:12" x14ac:dyDescent="0.3">
      <c r="A3685">
        <v>678</v>
      </c>
      <c r="C3685">
        <v>3737</v>
      </c>
      <c r="D3685" s="1">
        <v>45267</v>
      </c>
      <c r="E3685">
        <v>0</v>
      </c>
      <c r="F3685">
        <v>2</v>
      </c>
      <c r="G3685">
        <v>15</v>
      </c>
      <c r="H3685">
        <v>11</v>
      </c>
      <c r="I3685" t="str">
        <f>_xlfn.XLOOKUP(ohrm_timesheet_item[[#This Row],[employee_id]],hs_hr_employee[emp_number],hs_hr_employee[Employee Name],"NF",0,1)</f>
        <v>Gaurav Kokcha</v>
      </c>
      <c r="J3685" t="str">
        <f>_xlfn.XLOOKUP(ohrm_timesheet_item[[#This Row],[project_id]],ohrm_project[project_id],ohrm_project[name],"NF",0,1)</f>
        <v>Z210101-TEQMANTRA-ORG</v>
      </c>
      <c r="K3685" t="str">
        <f>_xlfn.XLOOKUP(ohrm_timesheet_item[[#This Row],[activity_id]],ohrm_project_activity[activity_id],ohrm_project_activity[name],"NF",0,1)</f>
        <v>Training</v>
      </c>
      <c r="L3685" s="5">
        <f>ohrm_timesheet_item[[#This Row],[duration]]/60/60</f>
        <v>0</v>
      </c>
    </row>
    <row r="3686" spans="1:12" x14ac:dyDescent="0.3">
      <c r="A3686">
        <v>678</v>
      </c>
      <c r="C3686">
        <v>3738</v>
      </c>
      <c r="D3686" s="1">
        <v>45268</v>
      </c>
      <c r="E3686">
        <v>14400</v>
      </c>
      <c r="F3686">
        <v>2</v>
      </c>
      <c r="G3686">
        <v>15</v>
      </c>
      <c r="H3686">
        <v>11</v>
      </c>
      <c r="I3686" t="str">
        <f>_xlfn.XLOOKUP(ohrm_timesheet_item[[#This Row],[employee_id]],hs_hr_employee[emp_number],hs_hr_employee[Employee Name],"NF",0,1)</f>
        <v>Gaurav Kokcha</v>
      </c>
      <c r="J3686" t="str">
        <f>_xlfn.XLOOKUP(ohrm_timesheet_item[[#This Row],[project_id]],ohrm_project[project_id],ohrm_project[name],"NF",0,1)</f>
        <v>Z210101-TEQMANTRA-ORG</v>
      </c>
      <c r="K3686" t="str">
        <f>_xlfn.XLOOKUP(ohrm_timesheet_item[[#This Row],[activity_id]],ohrm_project_activity[activity_id],ohrm_project_activity[name],"NF",0,1)</f>
        <v>Training</v>
      </c>
      <c r="L3686" s="5">
        <f>ohrm_timesheet_item[[#This Row],[duration]]/60/60</f>
        <v>4</v>
      </c>
    </row>
    <row r="3687" spans="1:12" x14ac:dyDescent="0.3">
      <c r="A3687">
        <v>678</v>
      </c>
      <c r="C3687">
        <v>3739</v>
      </c>
      <c r="D3687" s="1">
        <v>45264</v>
      </c>
      <c r="E3687">
        <v>7200</v>
      </c>
      <c r="F3687">
        <v>2</v>
      </c>
      <c r="G3687">
        <v>15</v>
      </c>
      <c r="H3687">
        <v>14</v>
      </c>
      <c r="I3687" t="str">
        <f>_xlfn.XLOOKUP(ohrm_timesheet_item[[#This Row],[employee_id]],hs_hr_employee[emp_number],hs_hr_employee[Employee Name],"NF",0,1)</f>
        <v>Gaurav Kokcha</v>
      </c>
      <c r="J3687" t="str">
        <f>_xlfn.XLOOKUP(ohrm_timesheet_item[[#This Row],[project_id]],ohrm_project[project_id],ohrm_project[name],"NF",0,1)</f>
        <v>Z210101-TEQMANTRA-ORG</v>
      </c>
      <c r="K3687" t="str">
        <f>_xlfn.XLOOKUP(ohrm_timesheet_item[[#This Row],[activity_id]],ohrm_project_activity[activity_id],ohrm_project_activity[name],"NF",0,1)</f>
        <v>Team Engagement</v>
      </c>
      <c r="L3687" s="5">
        <f>ohrm_timesheet_item[[#This Row],[duration]]/60/60</f>
        <v>2</v>
      </c>
    </row>
    <row r="3688" spans="1:12" x14ac:dyDescent="0.3">
      <c r="A3688">
        <v>678</v>
      </c>
      <c r="C3688">
        <v>3740</v>
      </c>
      <c r="D3688" s="1">
        <v>45265</v>
      </c>
      <c r="E3688">
        <v>3600</v>
      </c>
      <c r="F3688">
        <v>2</v>
      </c>
      <c r="G3688">
        <v>15</v>
      </c>
      <c r="H3688">
        <v>14</v>
      </c>
      <c r="I3688" t="str">
        <f>_xlfn.XLOOKUP(ohrm_timesheet_item[[#This Row],[employee_id]],hs_hr_employee[emp_number],hs_hr_employee[Employee Name],"NF",0,1)</f>
        <v>Gaurav Kokcha</v>
      </c>
      <c r="J3688" t="str">
        <f>_xlfn.XLOOKUP(ohrm_timesheet_item[[#This Row],[project_id]],ohrm_project[project_id],ohrm_project[name],"NF",0,1)</f>
        <v>Z210101-TEQMANTRA-ORG</v>
      </c>
      <c r="K3688" t="str">
        <f>_xlfn.XLOOKUP(ohrm_timesheet_item[[#This Row],[activity_id]],ohrm_project_activity[activity_id],ohrm_project_activity[name],"NF",0,1)</f>
        <v>Team Engagement</v>
      </c>
      <c r="L3688" s="5">
        <f>ohrm_timesheet_item[[#This Row],[duration]]/60/60</f>
        <v>1</v>
      </c>
    </row>
    <row r="3689" spans="1:12" x14ac:dyDescent="0.3">
      <c r="A3689">
        <v>678</v>
      </c>
      <c r="C3689">
        <v>3741</v>
      </c>
      <c r="D3689" s="1">
        <v>45266</v>
      </c>
      <c r="E3689">
        <v>7200</v>
      </c>
      <c r="F3689">
        <v>2</v>
      </c>
      <c r="G3689">
        <v>15</v>
      </c>
      <c r="H3689">
        <v>14</v>
      </c>
      <c r="I3689" t="str">
        <f>_xlfn.XLOOKUP(ohrm_timesheet_item[[#This Row],[employee_id]],hs_hr_employee[emp_number],hs_hr_employee[Employee Name],"NF",0,1)</f>
        <v>Gaurav Kokcha</v>
      </c>
      <c r="J3689" t="str">
        <f>_xlfn.XLOOKUP(ohrm_timesheet_item[[#This Row],[project_id]],ohrm_project[project_id],ohrm_project[name],"NF",0,1)</f>
        <v>Z210101-TEQMANTRA-ORG</v>
      </c>
      <c r="K3689" t="str">
        <f>_xlfn.XLOOKUP(ohrm_timesheet_item[[#This Row],[activity_id]],ohrm_project_activity[activity_id],ohrm_project_activity[name],"NF",0,1)</f>
        <v>Team Engagement</v>
      </c>
      <c r="L3689" s="5">
        <f>ohrm_timesheet_item[[#This Row],[duration]]/60/60</f>
        <v>2</v>
      </c>
    </row>
    <row r="3690" spans="1:12" x14ac:dyDescent="0.3">
      <c r="A3690">
        <v>678</v>
      </c>
      <c r="C3690">
        <v>3742</v>
      </c>
      <c r="D3690" s="1">
        <v>45267</v>
      </c>
      <c r="E3690">
        <v>0</v>
      </c>
      <c r="F3690">
        <v>2</v>
      </c>
      <c r="G3690">
        <v>15</v>
      </c>
      <c r="H3690">
        <v>14</v>
      </c>
      <c r="I3690" t="str">
        <f>_xlfn.XLOOKUP(ohrm_timesheet_item[[#This Row],[employee_id]],hs_hr_employee[emp_number],hs_hr_employee[Employee Name],"NF",0,1)</f>
        <v>Gaurav Kokcha</v>
      </c>
      <c r="J3690" t="str">
        <f>_xlfn.XLOOKUP(ohrm_timesheet_item[[#This Row],[project_id]],ohrm_project[project_id],ohrm_project[name],"NF",0,1)</f>
        <v>Z210101-TEQMANTRA-ORG</v>
      </c>
      <c r="K3690" t="str">
        <f>_xlfn.XLOOKUP(ohrm_timesheet_item[[#This Row],[activity_id]],ohrm_project_activity[activity_id],ohrm_project_activity[name],"NF",0,1)</f>
        <v>Team Engagement</v>
      </c>
      <c r="L3690" s="5">
        <f>ohrm_timesheet_item[[#This Row],[duration]]/60/60</f>
        <v>0</v>
      </c>
    </row>
    <row r="3691" spans="1:12" x14ac:dyDescent="0.3">
      <c r="A3691">
        <v>678</v>
      </c>
      <c r="C3691">
        <v>3743</v>
      </c>
      <c r="D3691" s="1">
        <v>45268</v>
      </c>
      <c r="E3691">
        <v>7200</v>
      </c>
      <c r="F3691">
        <v>2</v>
      </c>
      <c r="G3691">
        <v>15</v>
      </c>
      <c r="H3691">
        <v>14</v>
      </c>
      <c r="I3691" t="str">
        <f>_xlfn.XLOOKUP(ohrm_timesheet_item[[#This Row],[employee_id]],hs_hr_employee[emp_number],hs_hr_employee[Employee Name],"NF",0,1)</f>
        <v>Gaurav Kokcha</v>
      </c>
      <c r="J3691" t="str">
        <f>_xlfn.XLOOKUP(ohrm_timesheet_item[[#This Row],[project_id]],ohrm_project[project_id],ohrm_project[name],"NF",0,1)</f>
        <v>Z210101-TEQMANTRA-ORG</v>
      </c>
      <c r="K3691" t="str">
        <f>_xlfn.XLOOKUP(ohrm_timesheet_item[[#This Row],[activity_id]],ohrm_project_activity[activity_id],ohrm_project_activity[name],"NF",0,1)</f>
        <v>Team Engagement</v>
      </c>
      <c r="L3691" s="5">
        <f>ohrm_timesheet_item[[#This Row],[duration]]/60/60</f>
        <v>2</v>
      </c>
    </row>
    <row r="3692" spans="1:12" x14ac:dyDescent="0.3">
      <c r="A3692">
        <v>668</v>
      </c>
      <c r="C3692">
        <v>3744</v>
      </c>
      <c r="D3692" s="1">
        <v>45264</v>
      </c>
      <c r="E3692">
        <v>32400</v>
      </c>
      <c r="F3692">
        <v>6</v>
      </c>
      <c r="G3692">
        <v>100004</v>
      </c>
      <c r="H3692">
        <v>54</v>
      </c>
      <c r="I3692" t="str">
        <f>_xlfn.XLOOKUP(ohrm_timesheet_item[[#This Row],[employee_id]],hs_hr_employee[emp_number],hs_hr_employee[Employee Name],"NF",0,1)</f>
        <v>Sourav Rathor</v>
      </c>
      <c r="J3692" t="str">
        <f>_xlfn.XLOOKUP(ohrm_timesheet_item[[#This Row],[project_id]],ohrm_project[project_id],ohrm_project[name],"NF",0,1)</f>
        <v>C210701-P2 [AMERICANA-Phase2]</v>
      </c>
      <c r="K3692" t="str">
        <f>_xlfn.XLOOKUP(ohrm_timesheet_item[[#This Row],[activity_id]],ohrm_project_activity[activity_id],ohrm_project_activity[name],"NF",0,1)</f>
        <v>Development</v>
      </c>
      <c r="L3692" s="5">
        <f>ohrm_timesheet_item[[#This Row],[duration]]/60/60</f>
        <v>9</v>
      </c>
    </row>
    <row r="3693" spans="1:12" x14ac:dyDescent="0.3">
      <c r="A3693">
        <v>668</v>
      </c>
      <c r="C3693">
        <v>3745</v>
      </c>
      <c r="D3693" s="1">
        <v>45265</v>
      </c>
      <c r="E3693">
        <v>32400</v>
      </c>
      <c r="F3693">
        <v>6</v>
      </c>
      <c r="G3693">
        <v>100004</v>
      </c>
      <c r="H3693">
        <v>54</v>
      </c>
      <c r="I3693" t="str">
        <f>_xlfn.XLOOKUP(ohrm_timesheet_item[[#This Row],[employee_id]],hs_hr_employee[emp_number],hs_hr_employee[Employee Name],"NF",0,1)</f>
        <v>Sourav Rathor</v>
      </c>
      <c r="J3693" t="str">
        <f>_xlfn.XLOOKUP(ohrm_timesheet_item[[#This Row],[project_id]],ohrm_project[project_id],ohrm_project[name],"NF",0,1)</f>
        <v>C210701-P2 [AMERICANA-Phase2]</v>
      </c>
      <c r="K3693" t="str">
        <f>_xlfn.XLOOKUP(ohrm_timesheet_item[[#This Row],[activity_id]],ohrm_project_activity[activity_id],ohrm_project_activity[name],"NF",0,1)</f>
        <v>Development</v>
      </c>
      <c r="L3693" s="5">
        <f>ohrm_timesheet_item[[#This Row],[duration]]/60/60</f>
        <v>9</v>
      </c>
    </row>
    <row r="3694" spans="1:12" x14ac:dyDescent="0.3">
      <c r="A3694">
        <v>668</v>
      </c>
      <c r="C3694">
        <v>3746</v>
      </c>
      <c r="D3694" s="1">
        <v>45266</v>
      </c>
      <c r="E3694">
        <v>32400</v>
      </c>
      <c r="F3694">
        <v>6</v>
      </c>
      <c r="G3694">
        <v>100004</v>
      </c>
      <c r="H3694">
        <v>54</v>
      </c>
      <c r="I3694" t="str">
        <f>_xlfn.XLOOKUP(ohrm_timesheet_item[[#This Row],[employee_id]],hs_hr_employee[emp_number],hs_hr_employee[Employee Name],"NF",0,1)</f>
        <v>Sourav Rathor</v>
      </c>
      <c r="J3694" t="str">
        <f>_xlfn.XLOOKUP(ohrm_timesheet_item[[#This Row],[project_id]],ohrm_project[project_id],ohrm_project[name],"NF",0,1)</f>
        <v>C210701-P2 [AMERICANA-Phase2]</v>
      </c>
      <c r="K3694" t="str">
        <f>_xlfn.XLOOKUP(ohrm_timesheet_item[[#This Row],[activity_id]],ohrm_project_activity[activity_id],ohrm_project_activity[name],"NF",0,1)</f>
        <v>Development</v>
      </c>
      <c r="L3694" s="5">
        <f>ohrm_timesheet_item[[#This Row],[duration]]/60/60</f>
        <v>9</v>
      </c>
    </row>
    <row r="3695" spans="1:12" x14ac:dyDescent="0.3">
      <c r="A3695">
        <v>668</v>
      </c>
      <c r="C3695">
        <v>3747</v>
      </c>
      <c r="D3695" s="1">
        <v>45267</v>
      </c>
      <c r="E3695">
        <v>32400</v>
      </c>
      <c r="F3695">
        <v>6</v>
      </c>
      <c r="G3695">
        <v>100004</v>
      </c>
      <c r="H3695">
        <v>54</v>
      </c>
      <c r="I3695" t="str">
        <f>_xlfn.XLOOKUP(ohrm_timesheet_item[[#This Row],[employee_id]],hs_hr_employee[emp_number],hs_hr_employee[Employee Name],"NF",0,1)</f>
        <v>Sourav Rathor</v>
      </c>
      <c r="J3695" t="str">
        <f>_xlfn.XLOOKUP(ohrm_timesheet_item[[#This Row],[project_id]],ohrm_project[project_id],ohrm_project[name],"NF",0,1)</f>
        <v>C210701-P2 [AMERICANA-Phase2]</v>
      </c>
      <c r="K3695" t="str">
        <f>_xlfn.XLOOKUP(ohrm_timesheet_item[[#This Row],[activity_id]],ohrm_project_activity[activity_id],ohrm_project_activity[name],"NF",0,1)</f>
        <v>Development</v>
      </c>
      <c r="L3695" s="5">
        <f>ohrm_timesheet_item[[#This Row],[duration]]/60/60</f>
        <v>9</v>
      </c>
    </row>
    <row r="3696" spans="1:12" x14ac:dyDescent="0.3">
      <c r="A3696">
        <v>668</v>
      </c>
      <c r="C3696">
        <v>3748</v>
      </c>
      <c r="D3696" s="1">
        <v>45268</v>
      </c>
      <c r="E3696">
        <v>32400</v>
      </c>
      <c r="F3696">
        <v>6</v>
      </c>
      <c r="G3696">
        <v>100004</v>
      </c>
      <c r="H3696">
        <v>54</v>
      </c>
      <c r="I3696" t="str">
        <f>_xlfn.XLOOKUP(ohrm_timesheet_item[[#This Row],[employee_id]],hs_hr_employee[emp_number],hs_hr_employee[Employee Name],"NF",0,1)</f>
        <v>Sourav Rathor</v>
      </c>
      <c r="J3696" t="str">
        <f>_xlfn.XLOOKUP(ohrm_timesheet_item[[#This Row],[project_id]],ohrm_project[project_id],ohrm_project[name],"NF",0,1)</f>
        <v>C210701-P2 [AMERICANA-Phase2]</v>
      </c>
      <c r="K3696" t="str">
        <f>_xlfn.XLOOKUP(ohrm_timesheet_item[[#This Row],[activity_id]],ohrm_project_activity[activity_id],ohrm_project_activity[name],"NF",0,1)</f>
        <v>Development</v>
      </c>
      <c r="L3696" s="5">
        <f>ohrm_timesheet_item[[#This Row],[duration]]/60/60</f>
        <v>9</v>
      </c>
    </row>
    <row r="3697" spans="1:12" x14ac:dyDescent="0.3">
      <c r="A3697">
        <v>687</v>
      </c>
      <c r="C3697">
        <v>3749</v>
      </c>
      <c r="D3697" s="1">
        <v>45278</v>
      </c>
      <c r="E3697">
        <v>32400</v>
      </c>
      <c r="F3697">
        <v>6</v>
      </c>
      <c r="G3697">
        <v>100004</v>
      </c>
      <c r="H3697">
        <v>54</v>
      </c>
      <c r="I3697" t="str">
        <f>_xlfn.XLOOKUP(ohrm_timesheet_item[[#This Row],[employee_id]],hs_hr_employee[emp_number],hs_hr_employee[Employee Name],"NF",0,1)</f>
        <v>Sourav Rathor</v>
      </c>
      <c r="J3697" t="str">
        <f>_xlfn.XLOOKUP(ohrm_timesheet_item[[#This Row],[project_id]],ohrm_project[project_id],ohrm_project[name],"NF",0,1)</f>
        <v>C210701-P2 [AMERICANA-Phase2]</v>
      </c>
      <c r="K3697" t="str">
        <f>_xlfn.XLOOKUP(ohrm_timesheet_item[[#This Row],[activity_id]],ohrm_project_activity[activity_id],ohrm_project_activity[name],"NF",0,1)</f>
        <v>Development</v>
      </c>
      <c r="L3697" s="5">
        <f>ohrm_timesheet_item[[#This Row],[duration]]/60/60</f>
        <v>9</v>
      </c>
    </row>
    <row r="3698" spans="1:12" x14ac:dyDescent="0.3">
      <c r="A3698">
        <v>687</v>
      </c>
      <c r="C3698">
        <v>3750</v>
      </c>
      <c r="D3698" s="1">
        <v>45279</v>
      </c>
      <c r="E3698">
        <v>32400</v>
      </c>
      <c r="F3698">
        <v>6</v>
      </c>
      <c r="G3698">
        <v>100004</v>
      </c>
      <c r="H3698">
        <v>54</v>
      </c>
      <c r="I3698" t="str">
        <f>_xlfn.XLOOKUP(ohrm_timesheet_item[[#This Row],[employee_id]],hs_hr_employee[emp_number],hs_hr_employee[Employee Name],"NF",0,1)</f>
        <v>Sourav Rathor</v>
      </c>
      <c r="J3698" t="str">
        <f>_xlfn.XLOOKUP(ohrm_timesheet_item[[#This Row],[project_id]],ohrm_project[project_id],ohrm_project[name],"NF",0,1)</f>
        <v>C210701-P2 [AMERICANA-Phase2]</v>
      </c>
      <c r="K3698" t="str">
        <f>_xlfn.XLOOKUP(ohrm_timesheet_item[[#This Row],[activity_id]],ohrm_project_activity[activity_id],ohrm_project_activity[name],"NF",0,1)</f>
        <v>Development</v>
      </c>
      <c r="L3698" s="5">
        <f>ohrm_timesheet_item[[#This Row],[duration]]/60/60</f>
        <v>9</v>
      </c>
    </row>
    <row r="3699" spans="1:12" x14ac:dyDescent="0.3">
      <c r="A3699">
        <v>687</v>
      </c>
      <c r="C3699">
        <v>3751</v>
      </c>
      <c r="D3699" s="1">
        <v>45280</v>
      </c>
      <c r="E3699">
        <v>32400</v>
      </c>
      <c r="F3699">
        <v>6</v>
      </c>
      <c r="G3699">
        <v>100004</v>
      </c>
      <c r="H3699">
        <v>54</v>
      </c>
      <c r="I3699" t="str">
        <f>_xlfn.XLOOKUP(ohrm_timesheet_item[[#This Row],[employee_id]],hs_hr_employee[emp_number],hs_hr_employee[Employee Name],"NF",0,1)</f>
        <v>Sourav Rathor</v>
      </c>
      <c r="J3699" t="str">
        <f>_xlfn.XLOOKUP(ohrm_timesheet_item[[#This Row],[project_id]],ohrm_project[project_id],ohrm_project[name],"NF",0,1)</f>
        <v>C210701-P2 [AMERICANA-Phase2]</v>
      </c>
      <c r="K3699" t="str">
        <f>_xlfn.XLOOKUP(ohrm_timesheet_item[[#This Row],[activity_id]],ohrm_project_activity[activity_id],ohrm_project_activity[name],"NF",0,1)</f>
        <v>Development</v>
      </c>
      <c r="L3699" s="5">
        <f>ohrm_timesheet_item[[#This Row],[duration]]/60/60</f>
        <v>9</v>
      </c>
    </row>
    <row r="3700" spans="1:12" x14ac:dyDescent="0.3">
      <c r="A3700">
        <v>687</v>
      </c>
      <c r="C3700">
        <v>3752</v>
      </c>
      <c r="D3700" s="1">
        <v>45281</v>
      </c>
      <c r="E3700">
        <v>32400</v>
      </c>
      <c r="F3700">
        <v>6</v>
      </c>
      <c r="G3700">
        <v>100004</v>
      </c>
      <c r="H3700">
        <v>54</v>
      </c>
      <c r="I3700" t="str">
        <f>_xlfn.XLOOKUP(ohrm_timesheet_item[[#This Row],[employee_id]],hs_hr_employee[emp_number],hs_hr_employee[Employee Name],"NF",0,1)</f>
        <v>Sourav Rathor</v>
      </c>
      <c r="J3700" t="str">
        <f>_xlfn.XLOOKUP(ohrm_timesheet_item[[#This Row],[project_id]],ohrm_project[project_id],ohrm_project[name],"NF",0,1)</f>
        <v>C210701-P2 [AMERICANA-Phase2]</v>
      </c>
      <c r="K3700" t="str">
        <f>_xlfn.XLOOKUP(ohrm_timesheet_item[[#This Row],[activity_id]],ohrm_project_activity[activity_id],ohrm_project_activity[name],"NF",0,1)</f>
        <v>Development</v>
      </c>
      <c r="L3700" s="5">
        <f>ohrm_timesheet_item[[#This Row],[duration]]/60/60</f>
        <v>9</v>
      </c>
    </row>
    <row r="3701" spans="1:12" x14ac:dyDescent="0.3">
      <c r="A3701">
        <v>687</v>
      </c>
      <c r="C3701">
        <v>3753</v>
      </c>
      <c r="D3701" s="1">
        <v>45282</v>
      </c>
      <c r="E3701">
        <v>32400</v>
      </c>
      <c r="F3701">
        <v>6</v>
      </c>
      <c r="G3701">
        <v>100004</v>
      </c>
      <c r="H3701">
        <v>54</v>
      </c>
      <c r="I3701" t="str">
        <f>_xlfn.XLOOKUP(ohrm_timesheet_item[[#This Row],[employee_id]],hs_hr_employee[emp_number],hs_hr_employee[Employee Name],"NF",0,1)</f>
        <v>Sourav Rathor</v>
      </c>
      <c r="J3701" t="str">
        <f>_xlfn.XLOOKUP(ohrm_timesheet_item[[#This Row],[project_id]],ohrm_project[project_id],ohrm_project[name],"NF",0,1)</f>
        <v>C210701-P2 [AMERICANA-Phase2]</v>
      </c>
      <c r="K3701" t="str">
        <f>_xlfn.XLOOKUP(ohrm_timesheet_item[[#This Row],[activity_id]],ohrm_project_activity[activity_id],ohrm_project_activity[name],"NF",0,1)</f>
        <v>Development</v>
      </c>
      <c r="L3701" s="5">
        <f>ohrm_timesheet_item[[#This Row],[duration]]/60/60</f>
        <v>9</v>
      </c>
    </row>
    <row r="3702" spans="1:12" x14ac:dyDescent="0.3">
      <c r="A3702">
        <v>686</v>
      </c>
      <c r="C3702">
        <v>3754</v>
      </c>
      <c r="D3702" s="1">
        <v>45286</v>
      </c>
      <c r="E3702">
        <v>32400</v>
      </c>
      <c r="F3702">
        <v>6</v>
      </c>
      <c r="G3702">
        <v>100004</v>
      </c>
      <c r="H3702">
        <v>54</v>
      </c>
      <c r="I3702" t="str">
        <f>_xlfn.XLOOKUP(ohrm_timesheet_item[[#This Row],[employee_id]],hs_hr_employee[emp_number],hs_hr_employee[Employee Name],"NF",0,1)</f>
        <v>Sourav Rathor</v>
      </c>
      <c r="J3702" t="str">
        <f>_xlfn.XLOOKUP(ohrm_timesheet_item[[#This Row],[project_id]],ohrm_project[project_id],ohrm_project[name],"NF",0,1)</f>
        <v>C210701-P2 [AMERICANA-Phase2]</v>
      </c>
      <c r="K3702" t="str">
        <f>_xlfn.XLOOKUP(ohrm_timesheet_item[[#This Row],[activity_id]],ohrm_project_activity[activity_id],ohrm_project_activity[name],"NF",0,1)</f>
        <v>Development</v>
      </c>
      <c r="L3702" s="5">
        <f>ohrm_timesheet_item[[#This Row],[duration]]/60/60</f>
        <v>9</v>
      </c>
    </row>
    <row r="3703" spans="1:12" x14ac:dyDescent="0.3">
      <c r="A3703">
        <v>674</v>
      </c>
      <c r="C3703">
        <v>3755</v>
      </c>
      <c r="D3703" s="1">
        <v>45264</v>
      </c>
      <c r="E3703">
        <v>3600</v>
      </c>
      <c r="F3703">
        <v>2</v>
      </c>
      <c r="G3703">
        <v>100005</v>
      </c>
      <c r="H3703">
        <v>58</v>
      </c>
      <c r="I3703" t="str">
        <f>_xlfn.XLOOKUP(ohrm_timesheet_item[[#This Row],[employee_id]],hs_hr_employee[emp_number],hs_hr_employee[Employee Name],"NF",0,1)</f>
        <v>x_Ritesh Narayan Singh</v>
      </c>
      <c r="J3703" t="str">
        <f>_xlfn.XLOOKUP(ohrm_timesheet_item[[#This Row],[project_id]],ohrm_project[project_id],ohrm_project[name],"NF",0,1)</f>
        <v>Z210101-TEQMANTRA-ORG</v>
      </c>
      <c r="K3703" t="str">
        <f>_xlfn.XLOOKUP(ohrm_timesheet_item[[#This Row],[activity_id]],ohrm_project_activity[activity_id],ohrm_project_activity[name],"NF",0,1)</f>
        <v>Staff Augmentation</v>
      </c>
      <c r="L3703" s="5">
        <f>ohrm_timesheet_item[[#This Row],[duration]]/60/60</f>
        <v>1</v>
      </c>
    </row>
    <row r="3704" spans="1:12" x14ac:dyDescent="0.3">
      <c r="A3704">
        <v>674</v>
      </c>
      <c r="C3704">
        <v>3756</v>
      </c>
      <c r="D3704" s="1">
        <v>45265</v>
      </c>
      <c r="E3704">
        <v>3600</v>
      </c>
      <c r="F3704">
        <v>2</v>
      </c>
      <c r="G3704">
        <v>100005</v>
      </c>
      <c r="H3704">
        <v>58</v>
      </c>
      <c r="I3704" t="str">
        <f>_xlfn.XLOOKUP(ohrm_timesheet_item[[#This Row],[employee_id]],hs_hr_employee[emp_number],hs_hr_employee[Employee Name],"NF",0,1)</f>
        <v>x_Ritesh Narayan Singh</v>
      </c>
      <c r="J3704" t="str">
        <f>_xlfn.XLOOKUP(ohrm_timesheet_item[[#This Row],[project_id]],ohrm_project[project_id],ohrm_project[name],"NF",0,1)</f>
        <v>Z210101-TEQMANTRA-ORG</v>
      </c>
      <c r="K3704" t="str">
        <f>_xlfn.XLOOKUP(ohrm_timesheet_item[[#This Row],[activity_id]],ohrm_project_activity[activity_id],ohrm_project_activity[name],"NF",0,1)</f>
        <v>Staff Augmentation</v>
      </c>
      <c r="L3704" s="5">
        <f>ohrm_timesheet_item[[#This Row],[duration]]/60/60</f>
        <v>1</v>
      </c>
    </row>
    <row r="3705" spans="1:12" x14ac:dyDescent="0.3">
      <c r="A3705">
        <v>674</v>
      </c>
      <c r="C3705">
        <v>3757</v>
      </c>
      <c r="D3705" s="1">
        <v>45266</v>
      </c>
      <c r="E3705">
        <v>3600</v>
      </c>
      <c r="F3705">
        <v>2</v>
      </c>
      <c r="G3705">
        <v>100005</v>
      </c>
      <c r="H3705">
        <v>58</v>
      </c>
      <c r="I3705" t="str">
        <f>_xlfn.XLOOKUP(ohrm_timesheet_item[[#This Row],[employee_id]],hs_hr_employee[emp_number],hs_hr_employee[Employee Name],"NF",0,1)</f>
        <v>x_Ritesh Narayan Singh</v>
      </c>
      <c r="J3705" t="str">
        <f>_xlfn.XLOOKUP(ohrm_timesheet_item[[#This Row],[project_id]],ohrm_project[project_id],ohrm_project[name],"NF",0,1)</f>
        <v>Z210101-TEQMANTRA-ORG</v>
      </c>
      <c r="K3705" t="str">
        <f>_xlfn.XLOOKUP(ohrm_timesheet_item[[#This Row],[activity_id]],ohrm_project_activity[activity_id],ohrm_project_activity[name],"NF",0,1)</f>
        <v>Staff Augmentation</v>
      </c>
      <c r="L3705" s="5">
        <f>ohrm_timesheet_item[[#This Row],[duration]]/60/60</f>
        <v>1</v>
      </c>
    </row>
    <row r="3706" spans="1:12" x14ac:dyDescent="0.3">
      <c r="A3706">
        <v>674</v>
      </c>
      <c r="C3706">
        <v>3758</v>
      </c>
      <c r="D3706" s="1">
        <v>45267</v>
      </c>
      <c r="E3706">
        <v>3600</v>
      </c>
      <c r="F3706">
        <v>2</v>
      </c>
      <c r="G3706">
        <v>100005</v>
      </c>
      <c r="H3706">
        <v>58</v>
      </c>
      <c r="I3706" t="str">
        <f>_xlfn.XLOOKUP(ohrm_timesheet_item[[#This Row],[employee_id]],hs_hr_employee[emp_number],hs_hr_employee[Employee Name],"NF",0,1)</f>
        <v>x_Ritesh Narayan Singh</v>
      </c>
      <c r="J3706" t="str">
        <f>_xlfn.XLOOKUP(ohrm_timesheet_item[[#This Row],[project_id]],ohrm_project[project_id],ohrm_project[name],"NF",0,1)</f>
        <v>Z210101-TEQMANTRA-ORG</v>
      </c>
      <c r="K3706" t="str">
        <f>_xlfn.XLOOKUP(ohrm_timesheet_item[[#This Row],[activity_id]],ohrm_project_activity[activity_id],ohrm_project_activity[name],"NF",0,1)</f>
        <v>Staff Augmentation</v>
      </c>
      <c r="L3706" s="5">
        <f>ohrm_timesheet_item[[#This Row],[duration]]/60/60</f>
        <v>1</v>
      </c>
    </row>
    <row r="3707" spans="1:12" x14ac:dyDescent="0.3">
      <c r="A3707">
        <v>674</v>
      </c>
      <c r="C3707">
        <v>3759</v>
      </c>
      <c r="D3707" s="1">
        <v>45268</v>
      </c>
      <c r="E3707">
        <v>3600</v>
      </c>
      <c r="F3707">
        <v>2</v>
      </c>
      <c r="G3707">
        <v>100005</v>
      </c>
      <c r="H3707">
        <v>58</v>
      </c>
      <c r="I3707" t="str">
        <f>_xlfn.XLOOKUP(ohrm_timesheet_item[[#This Row],[employee_id]],hs_hr_employee[emp_number],hs_hr_employee[Employee Name],"NF",0,1)</f>
        <v>x_Ritesh Narayan Singh</v>
      </c>
      <c r="J3707" t="str">
        <f>_xlfn.XLOOKUP(ohrm_timesheet_item[[#This Row],[project_id]],ohrm_project[project_id],ohrm_project[name],"NF",0,1)</f>
        <v>Z210101-TEQMANTRA-ORG</v>
      </c>
      <c r="K3707" t="str">
        <f>_xlfn.XLOOKUP(ohrm_timesheet_item[[#This Row],[activity_id]],ohrm_project_activity[activity_id],ohrm_project_activity[name],"NF",0,1)</f>
        <v>Staff Augmentation</v>
      </c>
      <c r="L3707" s="5">
        <f>ohrm_timesheet_item[[#This Row],[duration]]/60/60</f>
        <v>1</v>
      </c>
    </row>
    <row r="3708" spans="1:12" x14ac:dyDescent="0.3">
      <c r="A3708">
        <v>674</v>
      </c>
      <c r="C3708">
        <v>3760</v>
      </c>
      <c r="D3708" s="1">
        <v>45264</v>
      </c>
      <c r="E3708">
        <v>3600</v>
      </c>
      <c r="F3708">
        <v>2</v>
      </c>
      <c r="G3708">
        <v>100005</v>
      </c>
      <c r="H3708">
        <v>8</v>
      </c>
      <c r="I3708" t="str">
        <f>_xlfn.XLOOKUP(ohrm_timesheet_item[[#This Row],[employee_id]],hs_hr_employee[emp_number],hs_hr_employee[Employee Name],"NF",0,1)</f>
        <v>x_Ritesh Narayan Singh</v>
      </c>
      <c r="J3708" t="str">
        <f>_xlfn.XLOOKUP(ohrm_timesheet_item[[#This Row],[project_id]],ohrm_project[project_id],ohrm_project[name],"NF",0,1)</f>
        <v>Z210101-TEQMANTRA-ORG</v>
      </c>
      <c r="K3708" t="str">
        <f>_xlfn.XLOOKUP(ohrm_timesheet_item[[#This Row],[activity_id]],ohrm_project_activity[activity_id],ohrm_project_activity[name],"NF",0,1)</f>
        <v>Customer Engagement</v>
      </c>
      <c r="L3708" s="5">
        <f>ohrm_timesheet_item[[#This Row],[duration]]/60/60</f>
        <v>1</v>
      </c>
    </row>
    <row r="3709" spans="1:12" x14ac:dyDescent="0.3">
      <c r="A3709">
        <v>674</v>
      </c>
      <c r="C3709">
        <v>3761</v>
      </c>
      <c r="D3709" s="1">
        <v>45266</v>
      </c>
      <c r="E3709">
        <v>3600</v>
      </c>
      <c r="F3709">
        <v>2</v>
      </c>
      <c r="G3709">
        <v>100005</v>
      </c>
      <c r="H3709">
        <v>8</v>
      </c>
      <c r="I3709" t="str">
        <f>_xlfn.XLOOKUP(ohrm_timesheet_item[[#This Row],[employee_id]],hs_hr_employee[emp_number],hs_hr_employee[Employee Name],"NF",0,1)</f>
        <v>x_Ritesh Narayan Singh</v>
      </c>
      <c r="J3709" t="str">
        <f>_xlfn.XLOOKUP(ohrm_timesheet_item[[#This Row],[project_id]],ohrm_project[project_id],ohrm_project[name],"NF",0,1)</f>
        <v>Z210101-TEQMANTRA-ORG</v>
      </c>
      <c r="K3709" t="str">
        <f>_xlfn.XLOOKUP(ohrm_timesheet_item[[#This Row],[activity_id]],ohrm_project_activity[activity_id],ohrm_project_activity[name],"NF",0,1)</f>
        <v>Customer Engagement</v>
      </c>
      <c r="L3709" s="5">
        <f>ohrm_timesheet_item[[#This Row],[duration]]/60/60</f>
        <v>1</v>
      </c>
    </row>
    <row r="3710" spans="1:12" x14ac:dyDescent="0.3">
      <c r="A3710">
        <v>674</v>
      </c>
      <c r="C3710">
        <v>3762</v>
      </c>
      <c r="D3710" s="1">
        <v>45265</v>
      </c>
      <c r="E3710">
        <v>18000</v>
      </c>
      <c r="F3710">
        <v>2</v>
      </c>
      <c r="G3710">
        <v>100005</v>
      </c>
      <c r="H3710">
        <v>8</v>
      </c>
      <c r="I3710" t="str">
        <f>_xlfn.XLOOKUP(ohrm_timesheet_item[[#This Row],[employee_id]],hs_hr_employee[emp_number],hs_hr_employee[Employee Name],"NF",0,1)</f>
        <v>x_Ritesh Narayan Singh</v>
      </c>
      <c r="J3710" t="str">
        <f>_xlfn.XLOOKUP(ohrm_timesheet_item[[#This Row],[project_id]],ohrm_project[project_id],ohrm_project[name],"NF",0,1)</f>
        <v>Z210101-TEQMANTRA-ORG</v>
      </c>
      <c r="K3710" t="str">
        <f>_xlfn.XLOOKUP(ohrm_timesheet_item[[#This Row],[activity_id]],ohrm_project_activity[activity_id],ohrm_project_activity[name],"NF",0,1)</f>
        <v>Customer Engagement</v>
      </c>
      <c r="L3710" s="5">
        <f>ohrm_timesheet_item[[#This Row],[duration]]/60/60</f>
        <v>5</v>
      </c>
    </row>
    <row r="3711" spans="1:12" x14ac:dyDescent="0.3">
      <c r="A3711">
        <v>674</v>
      </c>
      <c r="C3711">
        <v>3763</v>
      </c>
      <c r="D3711" s="1">
        <v>45267</v>
      </c>
      <c r="E3711">
        <v>3600</v>
      </c>
      <c r="F3711">
        <v>2</v>
      </c>
      <c r="G3711">
        <v>100005</v>
      </c>
      <c r="H3711">
        <v>8</v>
      </c>
      <c r="I3711" t="str">
        <f>_xlfn.XLOOKUP(ohrm_timesheet_item[[#This Row],[employee_id]],hs_hr_employee[emp_number],hs_hr_employee[Employee Name],"NF",0,1)</f>
        <v>x_Ritesh Narayan Singh</v>
      </c>
      <c r="J3711" t="str">
        <f>_xlfn.XLOOKUP(ohrm_timesheet_item[[#This Row],[project_id]],ohrm_project[project_id],ohrm_project[name],"NF",0,1)</f>
        <v>Z210101-TEQMANTRA-ORG</v>
      </c>
      <c r="K3711" t="str">
        <f>_xlfn.XLOOKUP(ohrm_timesheet_item[[#This Row],[activity_id]],ohrm_project_activity[activity_id],ohrm_project_activity[name],"NF",0,1)</f>
        <v>Customer Engagement</v>
      </c>
      <c r="L3711" s="5">
        <f>ohrm_timesheet_item[[#This Row],[duration]]/60/60</f>
        <v>1</v>
      </c>
    </row>
    <row r="3712" spans="1:12" x14ac:dyDescent="0.3">
      <c r="A3712">
        <v>674</v>
      </c>
      <c r="C3712">
        <v>3764</v>
      </c>
      <c r="D3712" s="1">
        <v>45265</v>
      </c>
      <c r="E3712">
        <v>10800</v>
      </c>
      <c r="F3712">
        <v>2</v>
      </c>
      <c r="G3712">
        <v>100005</v>
      </c>
      <c r="H3712">
        <v>7</v>
      </c>
      <c r="I3712" t="str">
        <f>_xlfn.XLOOKUP(ohrm_timesheet_item[[#This Row],[employee_id]],hs_hr_employee[emp_number],hs_hr_employee[Employee Name],"NF",0,1)</f>
        <v>x_Ritesh Narayan Singh</v>
      </c>
      <c r="J3712" t="str">
        <f>_xlfn.XLOOKUP(ohrm_timesheet_item[[#This Row],[project_id]],ohrm_project[project_id],ohrm_project[name],"NF",0,1)</f>
        <v>Z210101-TEQMANTRA-ORG</v>
      </c>
      <c r="K3712" t="str">
        <f>_xlfn.XLOOKUP(ohrm_timesheet_item[[#This Row],[activity_id]],ohrm_project_activity[activity_id],ohrm_project_activity[name],"NF",0,1)</f>
        <v>Internal Meeting</v>
      </c>
      <c r="L3712" s="5">
        <f>ohrm_timesheet_item[[#This Row],[duration]]/60/60</f>
        <v>3</v>
      </c>
    </row>
    <row r="3713" spans="1:12" x14ac:dyDescent="0.3">
      <c r="A3713">
        <v>674</v>
      </c>
      <c r="C3713">
        <v>3765</v>
      </c>
      <c r="D3713" s="1">
        <v>45266</v>
      </c>
      <c r="E3713">
        <v>10800</v>
      </c>
      <c r="F3713">
        <v>2</v>
      </c>
      <c r="G3713">
        <v>100005</v>
      </c>
      <c r="H3713">
        <v>7</v>
      </c>
      <c r="I3713" t="str">
        <f>_xlfn.XLOOKUP(ohrm_timesheet_item[[#This Row],[employee_id]],hs_hr_employee[emp_number],hs_hr_employee[Employee Name],"NF",0,1)</f>
        <v>x_Ritesh Narayan Singh</v>
      </c>
      <c r="J3713" t="str">
        <f>_xlfn.XLOOKUP(ohrm_timesheet_item[[#This Row],[project_id]],ohrm_project[project_id],ohrm_project[name],"NF",0,1)</f>
        <v>Z210101-TEQMANTRA-ORG</v>
      </c>
      <c r="K3713" t="str">
        <f>_xlfn.XLOOKUP(ohrm_timesheet_item[[#This Row],[activity_id]],ohrm_project_activity[activity_id],ohrm_project_activity[name],"NF",0,1)</f>
        <v>Internal Meeting</v>
      </c>
      <c r="L3713" s="5">
        <f>ohrm_timesheet_item[[#This Row],[duration]]/60/60</f>
        <v>3</v>
      </c>
    </row>
    <row r="3714" spans="1:12" x14ac:dyDescent="0.3">
      <c r="A3714">
        <v>674</v>
      </c>
      <c r="C3714">
        <v>3766</v>
      </c>
      <c r="D3714" s="1">
        <v>45267</v>
      </c>
      <c r="E3714">
        <v>7200</v>
      </c>
      <c r="F3714">
        <v>2</v>
      </c>
      <c r="G3714">
        <v>100005</v>
      </c>
      <c r="H3714">
        <v>7</v>
      </c>
      <c r="I3714" t="str">
        <f>_xlfn.XLOOKUP(ohrm_timesheet_item[[#This Row],[employee_id]],hs_hr_employee[emp_number],hs_hr_employee[Employee Name],"NF",0,1)</f>
        <v>x_Ritesh Narayan Singh</v>
      </c>
      <c r="J3714" t="str">
        <f>_xlfn.XLOOKUP(ohrm_timesheet_item[[#This Row],[project_id]],ohrm_project[project_id],ohrm_project[name],"NF",0,1)</f>
        <v>Z210101-TEQMANTRA-ORG</v>
      </c>
      <c r="K3714" t="str">
        <f>_xlfn.XLOOKUP(ohrm_timesheet_item[[#This Row],[activity_id]],ohrm_project_activity[activity_id],ohrm_project_activity[name],"NF",0,1)</f>
        <v>Internal Meeting</v>
      </c>
      <c r="L3714" s="5">
        <f>ohrm_timesheet_item[[#This Row],[duration]]/60/60</f>
        <v>2</v>
      </c>
    </row>
    <row r="3715" spans="1:12" x14ac:dyDescent="0.3">
      <c r="A3715">
        <v>674</v>
      </c>
      <c r="C3715">
        <v>3767</v>
      </c>
      <c r="D3715" s="1">
        <v>45264</v>
      </c>
      <c r="E3715">
        <v>7200</v>
      </c>
      <c r="F3715">
        <v>2</v>
      </c>
      <c r="G3715">
        <v>100005</v>
      </c>
      <c r="H3715">
        <v>7</v>
      </c>
      <c r="I3715" t="str">
        <f>_xlfn.XLOOKUP(ohrm_timesheet_item[[#This Row],[employee_id]],hs_hr_employee[emp_number],hs_hr_employee[Employee Name],"NF",0,1)</f>
        <v>x_Ritesh Narayan Singh</v>
      </c>
      <c r="J3715" t="str">
        <f>_xlfn.XLOOKUP(ohrm_timesheet_item[[#This Row],[project_id]],ohrm_project[project_id],ohrm_project[name],"NF",0,1)</f>
        <v>Z210101-TEQMANTRA-ORG</v>
      </c>
      <c r="K3715" t="str">
        <f>_xlfn.XLOOKUP(ohrm_timesheet_item[[#This Row],[activity_id]],ohrm_project_activity[activity_id],ohrm_project_activity[name],"NF",0,1)</f>
        <v>Internal Meeting</v>
      </c>
      <c r="L3715" s="5">
        <f>ohrm_timesheet_item[[#This Row],[duration]]/60/60</f>
        <v>2</v>
      </c>
    </row>
    <row r="3716" spans="1:12" x14ac:dyDescent="0.3">
      <c r="A3716">
        <v>674</v>
      </c>
      <c r="C3716">
        <v>3768</v>
      </c>
      <c r="D3716" s="1">
        <v>45268</v>
      </c>
      <c r="E3716">
        <v>7200</v>
      </c>
      <c r="F3716">
        <v>2</v>
      </c>
      <c r="G3716">
        <v>100005</v>
      </c>
      <c r="H3716">
        <v>7</v>
      </c>
      <c r="I3716" t="str">
        <f>_xlfn.XLOOKUP(ohrm_timesheet_item[[#This Row],[employee_id]],hs_hr_employee[emp_number],hs_hr_employee[Employee Name],"NF",0,1)</f>
        <v>x_Ritesh Narayan Singh</v>
      </c>
      <c r="J3716" t="str">
        <f>_xlfn.XLOOKUP(ohrm_timesheet_item[[#This Row],[project_id]],ohrm_project[project_id],ohrm_project[name],"NF",0,1)</f>
        <v>Z210101-TEQMANTRA-ORG</v>
      </c>
      <c r="K3716" t="str">
        <f>_xlfn.XLOOKUP(ohrm_timesheet_item[[#This Row],[activity_id]],ohrm_project_activity[activity_id],ohrm_project_activity[name],"NF",0,1)</f>
        <v>Internal Meeting</v>
      </c>
      <c r="L3716" s="5">
        <f>ohrm_timesheet_item[[#This Row],[duration]]/60/60</f>
        <v>2</v>
      </c>
    </row>
    <row r="3717" spans="1:12" x14ac:dyDescent="0.3">
      <c r="A3717">
        <v>674</v>
      </c>
      <c r="C3717">
        <v>3769</v>
      </c>
      <c r="D3717" s="1">
        <v>45264</v>
      </c>
      <c r="E3717">
        <v>7200</v>
      </c>
      <c r="F3717">
        <v>2</v>
      </c>
      <c r="G3717">
        <v>100005</v>
      </c>
      <c r="H3717">
        <v>13</v>
      </c>
      <c r="I3717" t="str">
        <f>_xlfn.XLOOKUP(ohrm_timesheet_item[[#This Row],[employee_id]],hs_hr_employee[emp_number],hs_hr_employee[Employee Name],"NF",0,1)</f>
        <v>x_Ritesh Narayan Singh</v>
      </c>
      <c r="J3717" t="str">
        <f>_xlfn.XLOOKUP(ohrm_timesheet_item[[#This Row],[project_id]],ohrm_project[project_id],ohrm_project[name],"NF",0,1)</f>
        <v>Z210101-TEQMANTRA-ORG</v>
      </c>
      <c r="K3717" t="str">
        <f>_xlfn.XLOOKUP(ohrm_timesheet_item[[#This Row],[activity_id]],ohrm_project_activity[activity_id],ohrm_project_activity[name],"NF",0,1)</f>
        <v>Coaching/Mentoring</v>
      </c>
      <c r="L3717" s="5">
        <f>ohrm_timesheet_item[[#This Row],[duration]]/60/60</f>
        <v>2</v>
      </c>
    </row>
    <row r="3718" spans="1:12" x14ac:dyDescent="0.3">
      <c r="A3718">
        <v>674</v>
      </c>
      <c r="C3718">
        <v>3770</v>
      </c>
      <c r="D3718" s="1">
        <v>45266</v>
      </c>
      <c r="E3718">
        <v>7200</v>
      </c>
      <c r="F3718">
        <v>2</v>
      </c>
      <c r="G3718">
        <v>100005</v>
      </c>
      <c r="H3718">
        <v>13</v>
      </c>
      <c r="I3718" t="str">
        <f>_xlfn.XLOOKUP(ohrm_timesheet_item[[#This Row],[employee_id]],hs_hr_employee[emp_number],hs_hr_employee[Employee Name],"NF",0,1)</f>
        <v>x_Ritesh Narayan Singh</v>
      </c>
      <c r="J3718" t="str">
        <f>_xlfn.XLOOKUP(ohrm_timesheet_item[[#This Row],[project_id]],ohrm_project[project_id],ohrm_project[name],"NF",0,1)</f>
        <v>Z210101-TEQMANTRA-ORG</v>
      </c>
      <c r="K3718" t="str">
        <f>_xlfn.XLOOKUP(ohrm_timesheet_item[[#This Row],[activity_id]],ohrm_project_activity[activity_id],ohrm_project_activity[name],"NF",0,1)</f>
        <v>Coaching/Mentoring</v>
      </c>
      <c r="L3718" s="5">
        <f>ohrm_timesheet_item[[#This Row],[duration]]/60/60</f>
        <v>2</v>
      </c>
    </row>
    <row r="3719" spans="1:12" x14ac:dyDescent="0.3">
      <c r="A3719">
        <v>674</v>
      </c>
      <c r="C3719">
        <v>3771</v>
      </c>
      <c r="D3719" s="1">
        <v>45267</v>
      </c>
      <c r="E3719">
        <v>7200</v>
      </c>
      <c r="F3719">
        <v>2</v>
      </c>
      <c r="G3719">
        <v>100005</v>
      </c>
      <c r="H3719">
        <v>13</v>
      </c>
      <c r="I3719" t="str">
        <f>_xlfn.XLOOKUP(ohrm_timesheet_item[[#This Row],[employee_id]],hs_hr_employee[emp_number],hs_hr_employee[Employee Name],"NF",0,1)</f>
        <v>x_Ritesh Narayan Singh</v>
      </c>
      <c r="J3719" t="str">
        <f>_xlfn.XLOOKUP(ohrm_timesheet_item[[#This Row],[project_id]],ohrm_project[project_id],ohrm_project[name],"NF",0,1)</f>
        <v>Z210101-TEQMANTRA-ORG</v>
      </c>
      <c r="K3719" t="str">
        <f>_xlfn.XLOOKUP(ohrm_timesheet_item[[#This Row],[activity_id]],ohrm_project_activity[activity_id],ohrm_project_activity[name],"NF",0,1)</f>
        <v>Coaching/Mentoring</v>
      </c>
      <c r="L3719" s="5">
        <f>ohrm_timesheet_item[[#This Row],[duration]]/60/60</f>
        <v>2</v>
      </c>
    </row>
    <row r="3720" spans="1:12" x14ac:dyDescent="0.3">
      <c r="A3720">
        <v>674</v>
      </c>
      <c r="C3720">
        <v>3772</v>
      </c>
      <c r="D3720" s="1">
        <v>45268</v>
      </c>
      <c r="E3720">
        <v>7200</v>
      </c>
      <c r="F3720">
        <v>2</v>
      </c>
      <c r="G3720">
        <v>100005</v>
      </c>
      <c r="H3720">
        <v>13</v>
      </c>
      <c r="I3720" t="str">
        <f>_xlfn.XLOOKUP(ohrm_timesheet_item[[#This Row],[employee_id]],hs_hr_employee[emp_number],hs_hr_employee[Employee Name],"NF",0,1)</f>
        <v>x_Ritesh Narayan Singh</v>
      </c>
      <c r="J3720" t="str">
        <f>_xlfn.XLOOKUP(ohrm_timesheet_item[[#This Row],[project_id]],ohrm_project[project_id],ohrm_project[name],"NF",0,1)</f>
        <v>Z210101-TEQMANTRA-ORG</v>
      </c>
      <c r="K3720" t="str">
        <f>_xlfn.XLOOKUP(ohrm_timesheet_item[[#This Row],[activity_id]],ohrm_project_activity[activity_id],ohrm_project_activity[name],"NF",0,1)</f>
        <v>Coaching/Mentoring</v>
      </c>
      <c r="L3720" s="5">
        <f>ohrm_timesheet_item[[#This Row],[duration]]/60/60</f>
        <v>2</v>
      </c>
    </row>
    <row r="3721" spans="1:12" x14ac:dyDescent="0.3">
      <c r="A3721">
        <v>674</v>
      </c>
      <c r="C3721">
        <v>3773</v>
      </c>
      <c r="D3721" s="1">
        <v>45264</v>
      </c>
      <c r="E3721">
        <v>10800</v>
      </c>
      <c r="F3721">
        <v>2</v>
      </c>
      <c r="G3721">
        <v>100005</v>
      </c>
      <c r="H3721">
        <v>9</v>
      </c>
      <c r="I3721" t="str">
        <f>_xlfn.XLOOKUP(ohrm_timesheet_item[[#This Row],[employee_id]],hs_hr_employee[emp_number],hs_hr_employee[Employee Name],"NF",0,1)</f>
        <v>x_Ritesh Narayan Singh</v>
      </c>
      <c r="J3721" t="str">
        <f>_xlfn.XLOOKUP(ohrm_timesheet_item[[#This Row],[project_id]],ohrm_project[project_id],ohrm_project[name],"NF",0,1)</f>
        <v>Z210101-TEQMANTRA-ORG</v>
      </c>
      <c r="K3721" t="str">
        <f>_xlfn.XLOOKUP(ohrm_timesheet_item[[#This Row],[activity_id]],ohrm_project_activity[activity_id],ohrm_project_activity[name],"NF",0,1)</f>
        <v>Continuous Improvement</v>
      </c>
      <c r="L3721" s="5">
        <f>ohrm_timesheet_item[[#This Row],[duration]]/60/60</f>
        <v>3</v>
      </c>
    </row>
    <row r="3722" spans="1:12" x14ac:dyDescent="0.3">
      <c r="A3722">
        <v>674</v>
      </c>
      <c r="C3722">
        <v>3774</v>
      </c>
      <c r="D3722" s="1">
        <v>45266</v>
      </c>
      <c r="E3722">
        <v>7200</v>
      </c>
      <c r="F3722">
        <v>2</v>
      </c>
      <c r="G3722">
        <v>100005</v>
      </c>
      <c r="H3722">
        <v>9</v>
      </c>
      <c r="I3722" t="str">
        <f>_xlfn.XLOOKUP(ohrm_timesheet_item[[#This Row],[employee_id]],hs_hr_employee[emp_number],hs_hr_employee[Employee Name],"NF",0,1)</f>
        <v>x_Ritesh Narayan Singh</v>
      </c>
      <c r="J3722" t="str">
        <f>_xlfn.XLOOKUP(ohrm_timesheet_item[[#This Row],[project_id]],ohrm_project[project_id],ohrm_project[name],"NF",0,1)</f>
        <v>Z210101-TEQMANTRA-ORG</v>
      </c>
      <c r="K3722" t="str">
        <f>_xlfn.XLOOKUP(ohrm_timesheet_item[[#This Row],[activity_id]],ohrm_project_activity[activity_id],ohrm_project_activity[name],"NF",0,1)</f>
        <v>Continuous Improvement</v>
      </c>
      <c r="L3722" s="5">
        <f>ohrm_timesheet_item[[#This Row],[duration]]/60/60</f>
        <v>2</v>
      </c>
    </row>
    <row r="3723" spans="1:12" x14ac:dyDescent="0.3">
      <c r="A3723">
        <v>674</v>
      </c>
      <c r="C3723">
        <v>3775</v>
      </c>
      <c r="D3723" s="1">
        <v>45267</v>
      </c>
      <c r="E3723">
        <v>3600</v>
      </c>
      <c r="F3723">
        <v>2</v>
      </c>
      <c r="G3723">
        <v>100005</v>
      </c>
      <c r="H3723">
        <v>9</v>
      </c>
      <c r="I3723" t="str">
        <f>_xlfn.XLOOKUP(ohrm_timesheet_item[[#This Row],[employee_id]],hs_hr_employee[emp_number],hs_hr_employee[Employee Name],"NF",0,1)</f>
        <v>x_Ritesh Narayan Singh</v>
      </c>
      <c r="J3723" t="str">
        <f>_xlfn.XLOOKUP(ohrm_timesheet_item[[#This Row],[project_id]],ohrm_project[project_id],ohrm_project[name],"NF",0,1)</f>
        <v>Z210101-TEQMANTRA-ORG</v>
      </c>
      <c r="K3723" t="str">
        <f>_xlfn.XLOOKUP(ohrm_timesheet_item[[#This Row],[activity_id]],ohrm_project_activity[activity_id],ohrm_project_activity[name],"NF",0,1)</f>
        <v>Continuous Improvement</v>
      </c>
      <c r="L3723" s="5">
        <f>ohrm_timesheet_item[[#This Row],[duration]]/60/60</f>
        <v>1</v>
      </c>
    </row>
    <row r="3724" spans="1:12" x14ac:dyDescent="0.3">
      <c r="A3724">
        <v>674</v>
      </c>
      <c r="C3724">
        <v>3776</v>
      </c>
      <c r="D3724" s="1">
        <v>45268</v>
      </c>
      <c r="E3724">
        <v>7200</v>
      </c>
      <c r="F3724">
        <v>2</v>
      </c>
      <c r="G3724">
        <v>100005</v>
      </c>
      <c r="H3724">
        <v>9</v>
      </c>
      <c r="I3724" t="str">
        <f>_xlfn.XLOOKUP(ohrm_timesheet_item[[#This Row],[employee_id]],hs_hr_employee[emp_number],hs_hr_employee[Employee Name],"NF",0,1)</f>
        <v>x_Ritesh Narayan Singh</v>
      </c>
      <c r="J3724" t="str">
        <f>_xlfn.XLOOKUP(ohrm_timesheet_item[[#This Row],[project_id]],ohrm_project[project_id],ohrm_project[name],"NF",0,1)</f>
        <v>Z210101-TEQMANTRA-ORG</v>
      </c>
      <c r="K3724" t="str">
        <f>_xlfn.XLOOKUP(ohrm_timesheet_item[[#This Row],[activity_id]],ohrm_project_activity[activity_id],ohrm_project_activity[name],"NF",0,1)</f>
        <v>Continuous Improvement</v>
      </c>
      <c r="L3724" s="5">
        <f>ohrm_timesheet_item[[#This Row],[duration]]/60/60</f>
        <v>2</v>
      </c>
    </row>
    <row r="3725" spans="1:12" x14ac:dyDescent="0.3">
      <c r="A3725">
        <v>674</v>
      </c>
      <c r="C3725">
        <v>3777</v>
      </c>
      <c r="D3725" s="1">
        <v>45267</v>
      </c>
      <c r="E3725">
        <v>7200</v>
      </c>
      <c r="F3725">
        <v>2</v>
      </c>
      <c r="G3725">
        <v>100005</v>
      </c>
      <c r="H3725">
        <v>11</v>
      </c>
      <c r="I3725" t="str">
        <f>_xlfn.XLOOKUP(ohrm_timesheet_item[[#This Row],[employee_id]],hs_hr_employee[emp_number],hs_hr_employee[Employee Name],"NF",0,1)</f>
        <v>x_Ritesh Narayan Singh</v>
      </c>
      <c r="J3725" t="str">
        <f>_xlfn.XLOOKUP(ohrm_timesheet_item[[#This Row],[project_id]],ohrm_project[project_id],ohrm_project[name],"NF",0,1)</f>
        <v>Z210101-TEQMANTRA-ORG</v>
      </c>
      <c r="K3725" t="str">
        <f>_xlfn.XLOOKUP(ohrm_timesheet_item[[#This Row],[activity_id]],ohrm_project_activity[activity_id],ohrm_project_activity[name],"NF",0,1)</f>
        <v>Training</v>
      </c>
      <c r="L3725" s="5">
        <f>ohrm_timesheet_item[[#This Row],[duration]]/60/60</f>
        <v>2</v>
      </c>
    </row>
    <row r="3726" spans="1:12" x14ac:dyDescent="0.3">
      <c r="A3726">
        <v>674</v>
      </c>
      <c r="C3726">
        <v>3778</v>
      </c>
      <c r="D3726" s="1">
        <v>45268</v>
      </c>
      <c r="E3726">
        <v>7200</v>
      </c>
      <c r="F3726">
        <v>2</v>
      </c>
      <c r="G3726">
        <v>100005</v>
      </c>
      <c r="H3726">
        <v>11</v>
      </c>
      <c r="I3726" t="str">
        <f>_xlfn.XLOOKUP(ohrm_timesheet_item[[#This Row],[employee_id]],hs_hr_employee[emp_number],hs_hr_employee[Employee Name],"NF",0,1)</f>
        <v>x_Ritesh Narayan Singh</v>
      </c>
      <c r="J3726" t="str">
        <f>_xlfn.XLOOKUP(ohrm_timesheet_item[[#This Row],[project_id]],ohrm_project[project_id],ohrm_project[name],"NF",0,1)</f>
        <v>Z210101-TEQMANTRA-ORG</v>
      </c>
      <c r="K3726" t="str">
        <f>_xlfn.XLOOKUP(ohrm_timesheet_item[[#This Row],[activity_id]],ohrm_project_activity[activity_id],ohrm_project_activity[name],"NF",0,1)</f>
        <v>Training</v>
      </c>
      <c r="L3726" s="5">
        <f>ohrm_timesheet_item[[#This Row],[duration]]/60/60</f>
        <v>2</v>
      </c>
    </row>
    <row r="3727" spans="1:12" x14ac:dyDescent="0.3">
      <c r="A3727">
        <v>690</v>
      </c>
      <c r="C3727">
        <v>3779</v>
      </c>
      <c r="D3727" s="1">
        <v>45271</v>
      </c>
      <c r="E3727">
        <v>0</v>
      </c>
      <c r="F3727">
        <v>2</v>
      </c>
      <c r="G3727">
        <v>100005</v>
      </c>
      <c r="H3727">
        <v>7</v>
      </c>
      <c r="I3727" t="str">
        <f>_xlfn.XLOOKUP(ohrm_timesheet_item[[#This Row],[employee_id]],hs_hr_employee[emp_number],hs_hr_employee[Employee Name],"NF",0,1)</f>
        <v>x_Ritesh Narayan Singh</v>
      </c>
      <c r="J3727" t="str">
        <f>_xlfn.XLOOKUP(ohrm_timesheet_item[[#This Row],[project_id]],ohrm_project[project_id],ohrm_project[name],"NF",0,1)</f>
        <v>Z210101-TEQMANTRA-ORG</v>
      </c>
      <c r="K3727" t="str">
        <f>_xlfn.XLOOKUP(ohrm_timesheet_item[[#This Row],[activity_id]],ohrm_project_activity[activity_id],ohrm_project_activity[name],"NF",0,1)</f>
        <v>Internal Meeting</v>
      </c>
      <c r="L3727" s="5">
        <f>ohrm_timesheet_item[[#This Row],[duration]]/60/60</f>
        <v>0</v>
      </c>
    </row>
    <row r="3728" spans="1:12" x14ac:dyDescent="0.3">
      <c r="A3728">
        <v>690</v>
      </c>
      <c r="C3728">
        <v>3780</v>
      </c>
      <c r="D3728" s="1">
        <v>45272</v>
      </c>
      <c r="E3728">
        <v>0</v>
      </c>
      <c r="F3728">
        <v>2</v>
      </c>
      <c r="G3728">
        <v>100005</v>
      </c>
      <c r="H3728">
        <v>7</v>
      </c>
      <c r="I3728" t="str">
        <f>_xlfn.XLOOKUP(ohrm_timesheet_item[[#This Row],[employee_id]],hs_hr_employee[emp_number],hs_hr_employee[Employee Name],"NF",0,1)</f>
        <v>x_Ritesh Narayan Singh</v>
      </c>
      <c r="J3728" t="str">
        <f>_xlfn.XLOOKUP(ohrm_timesheet_item[[#This Row],[project_id]],ohrm_project[project_id],ohrm_project[name],"NF",0,1)</f>
        <v>Z210101-TEQMANTRA-ORG</v>
      </c>
      <c r="K3728" t="str">
        <f>_xlfn.XLOOKUP(ohrm_timesheet_item[[#This Row],[activity_id]],ohrm_project_activity[activity_id],ohrm_project_activity[name],"NF",0,1)</f>
        <v>Internal Meeting</v>
      </c>
      <c r="L3728" s="5">
        <f>ohrm_timesheet_item[[#This Row],[duration]]/60/60</f>
        <v>0</v>
      </c>
    </row>
    <row r="3729" spans="1:12" x14ac:dyDescent="0.3">
      <c r="A3729">
        <v>690</v>
      </c>
      <c r="C3729">
        <v>3781</v>
      </c>
      <c r="D3729" s="1">
        <v>45273</v>
      </c>
      <c r="E3729">
        <v>0</v>
      </c>
      <c r="F3729">
        <v>2</v>
      </c>
      <c r="G3729">
        <v>100005</v>
      </c>
      <c r="H3729">
        <v>7</v>
      </c>
      <c r="I3729" t="str">
        <f>_xlfn.XLOOKUP(ohrm_timesheet_item[[#This Row],[employee_id]],hs_hr_employee[emp_number],hs_hr_employee[Employee Name],"NF",0,1)</f>
        <v>x_Ritesh Narayan Singh</v>
      </c>
      <c r="J3729" t="str">
        <f>_xlfn.XLOOKUP(ohrm_timesheet_item[[#This Row],[project_id]],ohrm_project[project_id],ohrm_project[name],"NF",0,1)</f>
        <v>Z210101-TEQMANTRA-ORG</v>
      </c>
      <c r="K3729" t="str">
        <f>_xlfn.XLOOKUP(ohrm_timesheet_item[[#This Row],[activity_id]],ohrm_project_activity[activity_id],ohrm_project_activity[name],"NF",0,1)</f>
        <v>Internal Meeting</v>
      </c>
      <c r="L3729" s="5">
        <f>ohrm_timesheet_item[[#This Row],[duration]]/60/60</f>
        <v>0</v>
      </c>
    </row>
    <row r="3730" spans="1:12" x14ac:dyDescent="0.3">
      <c r="A3730">
        <v>690</v>
      </c>
      <c r="C3730">
        <v>3782</v>
      </c>
      <c r="D3730" s="1">
        <v>45274</v>
      </c>
      <c r="E3730">
        <v>0</v>
      </c>
      <c r="F3730">
        <v>2</v>
      </c>
      <c r="G3730">
        <v>100005</v>
      </c>
      <c r="H3730">
        <v>7</v>
      </c>
      <c r="I3730" t="str">
        <f>_xlfn.XLOOKUP(ohrm_timesheet_item[[#This Row],[employee_id]],hs_hr_employee[emp_number],hs_hr_employee[Employee Name],"NF",0,1)</f>
        <v>x_Ritesh Narayan Singh</v>
      </c>
      <c r="J3730" t="str">
        <f>_xlfn.XLOOKUP(ohrm_timesheet_item[[#This Row],[project_id]],ohrm_project[project_id],ohrm_project[name],"NF",0,1)</f>
        <v>Z210101-TEQMANTRA-ORG</v>
      </c>
      <c r="K3730" t="str">
        <f>_xlfn.XLOOKUP(ohrm_timesheet_item[[#This Row],[activity_id]],ohrm_project_activity[activity_id],ohrm_project_activity[name],"NF",0,1)</f>
        <v>Internal Meeting</v>
      </c>
      <c r="L3730" s="5">
        <f>ohrm_timesheet_item[[#This Row],[duration]]/60/60</f>
        <v>0</v>
      </c>
    </row>
    <row r="3731" spans="1:12" x14ac:dyDescent="0.3">
      <c r="A3731">
        <v>690</v>
      </c>
      <c r="C3731">
        <v>3783</v>
      </c>
      <c r="D3731" s="1">
        <v>45275</v>
      </c>
      <c r="E3731">
        <v>0</v>
      </c>
      <c r="F3731">
        <v>2</v>
      </c>
      <c r="G3731">
        <v>100005</v>
      </c>
      <c r="H3731">
        <v>7</v>
      </c>
      <c r="I3731" t="str">
        <f>_xlfn.XLOOKUP(ohrm_timesheet_item[[#This Row],[employee_id]],hs_hr_employee[emp_number],hs_hr_employee[Employee Name],"NF",0,1)</f>
        <v>x_Ritesh Narayan Singh</v>
      </c>
      <c r="J3731" t="str">
        <f>_xlfn.XLOOKUP(ohrm_timesheet_item[[#This Row],[project_id]],ohrm_project[project_id],ohrm_project[name],"NF",0,1)</f>
        <v>Z210101-TEQMANTRA-ORG</v>
      </c>
      <c r="K3731" t="str">
        <f>_xlfn.XLOOKUP(ohrm_timesheet_item[[#This Row],[activity_id]],ohrm_project_activity[activity_id],ohrm_project_activity[name],"NF",0,1)</f>
        <v>Internal Meeting</v>
      </c>
      <c r="L3731" s="5">
        <f>ohrm_timesheet_item[[#This Row],[duration]]/60/60</f>
        <v>0</v>
      </c>
    </row>
    <row r="3732" spans="1:12" x14ac:dyDescent="0.3">
      <c r="A3732">
        <v>690</v>
      </c>
      <c r="C3732">
        <v>3784</v>
      </c>
      <c r="D3732" s="1">
        <v>45271</v>
      </c>
      <c r="E3732">
        <v>0</v>
      </c>
      <c r="F3732">
        <v>2</v>
      </c>
      <c r="G3732">
        <v>100005</v>
      </c>
      <c r="H3732">
        <v>58</v>
      </c>
      <c r="I3732" t="str">
        <f>_xlfn.XLOOKUP(ohrm_timesheet_item[[#This Row],[employee_id]],hs_hr_employee[emp_number],hs_hr_employee[Employee Name],"NF",0,1)</f>
        <v>x_Ritesh Narayan Singh</v>
      </c>
      <c r="J3732" t="str">
        <f>_xlfn.XLOOKUP(ohrm_timesheet_item[[#This Row],[project_id]],ohrm_project[project_id],ohrm_project[name],"NF",0,1)</f>
        <v>Z210101-TEQMANTRA-ORG</v>
      </c>
      <c r="K3732" t="str">
        <f>_xlfn.XLOOKUP(ohrm_timesheet_item[[#This Row],[activity_id]],ohrm_project_activity[activity_id],ohrm_project_activity[name],"NF",0,1)</f>
        <v>Staff Augmentation</v>
      </c>
      <c r="L3732" s="5">
        <f>ohrm_timesheet_item[[#This Row],[duration]]/60/60</f>
        <v>0</v>
      </c>
    </row>
    <row r="3733" spans="1:12" x14ac:dyDescent="0.3">
      <c r="A3733">
        <v>690</v>
      </c>
      <c r="C3733">
        <v>3785</v>
      </c>
      <c r="D3733" s="1">
        <v>45272</v>
      </c>
      <c r="E3733">
        <v>0</v>
      </c>
      <c r="F3733">
        <v>2</v>
      </c>
      <c r="G3733">
        <v>100005</v>
      </c>
      <c r="H3733">
        <v>58</v>
      </c>
      <c r="I3733" t="str">
        <f>_xlfn.XLOOKUP(ohrm_timesheet_item[[#This Row],[employee_id]],hs_hr_employee[emp_number],hs_hr_employee[Employee Name],"NF",0,1)</f>
        <v>x_Ritesh Narayan Singh</v>
      </c>
      <c r="J3733" t="str">
        <f>_xlfn.XLOOKUP(ohrm_timesheet_item[[#This Row],[project_id]],ohrm_project[project_id],ohrm_project[name],"NF",0,1)</f>
        <v>Z210101-TEQMANTRA-ORG</v>
      </c>
      <c r="K3733" t="str">
        <f>_xlfn.XLOOKUP(ohrm_timesheet_item[[#This Row],[activity_id]],ohrm_project_activity[activity_id],ohrm_project_activity[name],"NF",0,1)</f>
        <v>Staff Augmentation</v>
      </c>
      <c r="L3733" s="5">
        <f>ohrm_timesheet_item[[#This Row],[duration]]/60/60</f>
        <v>0</v>
      </c>
    </row>
    <row r="3734" spans="1:12" x14ac:dyDescent="0.3">
      <c r="A3734">
        <v>690</v>
      </c>
      <c r="C3734">
        <v>3786</v>
      </c>
      <c r="D3734" s="1">
        <v>45273</v>
      </c>
      <c r="E3734">
        <v>0</v>
      </c>
      <c r="F3734">
        <v>2</v>
      </c>
      <c r="G3734">
        <v>100005</v>
      </c>
      <c r="H3734">
        <v>58</v>
      </c>
      <c r="I3734" t="str">
        <f>_xlfn.XLOOKUP(ohrm_timesheet_item[[#This Row],[employee_id]],hs_hr_employee[emp_number],hs_hr_employee[Employee Name],"NF",0,1)</f>
        <v>x_Ritesh Narayan Singh</v>
      </c>
      <c r="J3734" t="str">
        <f>_xlfn.XLOOKUP(ohrm_timesheet_item[[#This Row],[project_id]],ohrm_project[project_id],ohrm_project[name],"NF",0,1)</f>
        <v>Z210101-TEQMANTRA-ORG</v>
      </c>
      <c r="K3734" t="str">
        <f>_xlfn.XLOOKUP(ohrm_timesheet_item[[#This Row],[activity_id]],ohrm_project_activity[activity_id],ohrm_project_activity[name],"NF",0,1)</f>
        <v>Staff Augmentation</v>
      </c>
      <c r="L3734" s="5">
        <f>ohrm_timesheet_item[[#This Row],[duration]]/60/60</f>
        <v>0</v>
      </c>
    </row>
    <row r="3735" spans="1:12" x14ac:dyDescent="0.3">
      <c r="A3735">
        <v>690</v>
      </c>
      <c r="C3735">
        <v>3787</v>
      </c>
      <c r="D3735" s="1">
        <v>45274</v>
      </c>
      <c r="E3735">
        <v>0</v>
      </c>
      <c r="F3735">
        <v>2</v>
      </c>
      <c r="G3735">
        <v>100005</v>
      </c>
      <c r="H3735">
        <v>58</v>
      </c>
      <c r="I3735" t="str">
        <f>_xlfn.XLOOKUP(ohrm_timesheet_item[[#This Row],[employee_id]],hs_hr_employee[emp_number],hs_hr_employee[Employee Name],"NF",0,1)</f>
        <v>x_Ritesh Narayan Singh</v>
      </c>
      <c r="J3735" t="str">
        <f>_xlfn.XLOOKUP(ohrm_timesheet_item[[#This Row],[project_id]],ohrm_project[project_id],ohrm_project[name],"NF",0,1)</f>
        <v>Z210101-TEQMANTRA-ORG</v>
      </c>
      <c r="K3735" t="str">
        <f>_xlfn.XLOOKUP(ohrm_timesheet_item[[#This Row],[activity_id]],ohrm_project_activity[activity_id],ohrm_project_activity[name],"NF",0,1)</f>
        <v>Staff Augmentation</v>
      </c>
      <c r="L3735" s="5">
        <f>ohrm_timesheet_item[[#This Row],[duration]]/60/60</f>
        <v>0</v>
      </c>
    </row>
    <row r="3736" spans="1:12" x14ac:dyDescent="0.3">
      <c r="A3736">
        <v>690</v>
      </c>
      <c r="C3736">
        <v>3788</v>
      </c>
      <c r="D3736" s="1">
        <v>45275</v>
      </c>
      <c r="E3736">
        <v>0</v>
      </c>
      <c r="F3736">
        <v>2</v>
      </c>
      <c r="G3736">
        <v>100005</v>
      </c>
      <c r="H3736">
        <v>58</v>
      </c>
      <c r="I3736" t="str">
        <f>_xlfn.XLOOKUP(ohrm_timesheet_item[[#This Row],[employee_id]],hs_hr_employee[emp_number],hs_hr_employee[Employee Name],"NF",0,1)</f>
        <v>x_Ritesh Narayan Singh</v>
      </c>
      <c r="J3736" t="str">
        <f>_xlfn.XLOOKUP(ohrm_timesheet_item[[#This Row],[project_id]],ohrm_project[project_id],ohrm_project[name],"NF",0,1)</f>
        <v>Z210101-TEQMANTRA-ORG</v>
      </c>
      <c r="K3736" t="str">
        <f>_xlfn.XLOOKUP(ohrm_timesheet_item[[#This Row],[activity_id]],ohrm_project_activity[activity_id],ohrm_project_activity[name],"NF",0,1)</f>
        <v>Staff Augmentation</v>
      </c>
      <c r="L3736" s="5">
        <f>ohrm_timesheet_item[[#This Row],[duration]]/60/60</f>
        <v>0</v>
      </c>
    </row>
    <row r="3737" spans="1:12" x14ac:dyDescent="0.3">
      <c r="A3737">
        <v>690</v>
      </c>
      <c r="C3737">
        <v>3789</v>
      </c>
      <c r="D3737" s="1">
        <v>45271</v>
      </c>
      <c r="E3737">
        <v>0</v>
      </c>
      <c r="F3737">
        <v>2</v>
      </c>
      <c r="G3737">
        <v>100005</v>
      </c>
      <c r="H3737">
        <v>8</v>
      </c>
      <c r="I3737" t="str">
        <f>_xlfn.XLOOKUP(ohrm_timesheet_item[[#This Row],[employee_id]],hs_hr_employee[emp_number],hs_hr_employee[Employee Name],"NF",0,1)</f>
        <v>x_Ritesh Narayan Singh</v>
      </c>
      <c r="J3737" t="str">
        <f>_xlfn.XLOOKUP(ohrm_timesheet_item[[#This Row],[project_id]],ohrm_project[project_id],ohrm_project[name],"NF",0,1)</f>
        <v>Z210101-TEQMANTRA-ORG</v>
      </c>
      <c r="K3737" t="str">
        <f>_xlfn.XLOOKUP(ohrm_timesheet_item[[#This Row],[activity_id]],ohrm_project_activity[activity_id],ohrm_project_activity[name],"NF",0,1)</f>
        <v>Customer Engagement</v>
      </c>
      <c r="L3737" s="5">
        <f>ohrm_timesheet_item[[#This Row],[duration]]/60/60</f>
        <v>0</v>
      </c>
    </row>
    <row r="3738" spans="1:12" x14ac:dyDescent="0.3">
      <c r="A3738">
        <v>690</v>
      </c>
      <c r="C3738">
        <v>3790</v>
      </c>
      <c r="D3738" s="1">
        <v>45272</v>
      </c>
      <c r="E3738">
        <v>0</v>
      </c>
      <c r="F3738">
        <v>2</v>
      </c>
      <c r="G3738">
        <v>100005</v>
      </c>
      <c r="H3738">
        <v>8</v>
      </c>
      <c r="I3738" t="str">
        <f>_xlfn.XLOOKUP(ohrm_timesheet_item[[#This Row],[employee_id]],hs_hr_employee[emp_number],hs_hr_employee[Employee Name],"NF",0,1)</f>
        <v>x_Ritesh Narayan Singh</v>
      </c>
      <c r="J3738" t="str">
        <f>_xlfn.XLOOKUP(ohrm_timesheet_item[[#This Row],[project_id]],ohrm_project[project_id],ohrm_project[name],"NF",0,1)</f>
        <v>Z210101-TEQMANTRA-ORG</v>
      </c>
      <c r="K3738" t="str">
        <f>_xlfn.XLOOKUP(ohrm_timesheet_item[[#This Row],[activity_id]],ohrm_project_activity[activity_id],ohrm_project_activity[name],"NF",0,1)</f>
        <v>Customer Engagement</v>
      </c>
      <c r="L3738" s="5">
        <f>ohrm_timesheet_item[[#This Row],[duration]]/60/60</f>
        <v>0</v>
      </c>
    </row>
    <row r="3739" spans="1:12" x14ac:dyDescent="0.3">
      <c r="A3739">
        <v>690</v>
      </c>
      <c r="C3739">
        <v>3791</v>
      </c>
      <c r="D3739" s="1">
        <v>45273</v>
      </c>
      <c r="E3739">
        <v>0</v>
      </c>
      <c r="F3739">
        <v>2</v>
      </c>
      <c r="G3739">
        <v>100005</v>
      </c>
      <c r="H3739">
        <v>8</v>
      </c>
      <c r="I3739" t="str">
        <f>_xlfn.XLOOKUP(ohrm_timesheet_item[[#This Row],[employee_id]],hs_hr_employee[emp_number],hs_hr_employee[Employee Name],"NF",0,1)</f>
        <v>x_Ritesh Narayan Singh</v>
      </c>
      <c r="J3739" t="str">
        <f>_xlfn.XLOOKUP(ohrm_timesheet_item[[#This Row],[project_id]],ohrm_project[project_id],ohrm_project[name],"NF",0,1)</f>
        <v>Z210101-TEQMANTRA-ORG</v>
      </c>
      <c r="K3739" t="str">
        <f>_xlfn.XLOOKUP(ohrm_timesheet_item[[#This Row],[activity_id]],ohrm_project_activity[activity_id],ohrm_project_activity[name],"NF",0,1)</f>
        <v>Customer Engagement</v>
      </c>
      <c r="L3739" s="5">
        <f>ohrm_timesheet_item[[#This Row],[duration]]/60/60</f>
        <v>0</v>
      </c>
    </row>
    <row r="3740" spans="1:12" x14ac:dyDescent="0.3">
      <c r="A3740">
        <v>690</v>
      </c>
      <c r="C3740">
        <v>3792</v>
      </c>
      <c r="D3740" s="1">
        <v>45274</v>
      </c>
      <c r="E3740">
        <v>0</v>
      </c>
      <c r="F3740">
        <v>2</v>
      </c>
      <c r="G3740">
        <v>100005</v>
      </c>
      <c r="H3740">
        <v>8</v>
      </c>
      <c r="I3740" t="str">
        <f>_xlfn.XLOOKUP(ohrm_timesheet_item[[#This Row],[employee_id]],hs_hr_employee[emp_number],hs_hr_employee[Employee Name],"NF",0,1)</f>
        <v>x_Ritesh Narayan Singh</v>
      </c>
      <c r="J3740" t="str">
        <f>_xlfn.XLOOKUP(ohrm_timesheet_item[[#This Row],[project_id]],ohrm_project[project_id],ohrm_project[name],"NF",0,1)</f>
        <v>Z210101-TEQMANTRA-ORG</v>
      </c>
      <c r="K3740" t="str">
        <f>_xlfn.XLOOKUP(ohrm_timesheet_item[[#This Row],[activity_id]],ohrm_project_activity[activity_id],ohrm_project_activity[name],"NF",0,1)</f>
        <v>Customer Engagement</v>
      </c>
      <c r="L3740" s="5">
        <f>ohrm_timesheet_item[[#This Row],[duration]]/60/60</f>
        <v>0</v>
      </c>
    </row>
    <row r="3741" spans="1:12" x14ac:dyDescent="0.3">
      <c r="A3741">
        <v>690</v>
      </c>
      <c r="C3741">
        <v>3793</v>
      </c>
      <c r="D3741" s="1">
        <v>45275</v>
      </c>
      <c r="E3741">
        <v>0</v>
      </c>
      <c r="F3741">
        <v>2</v>
      </c>
      <c r="G3741">
        <v>100005</v>
      </c>
      <c r="H3741">
        <v>8</v>
      </c>
      <c r="I3741" t="str">
        <f>_xlfn.XLOOKUP(ohrm_timesheet_item[[#This Row],[employee_id]],hs_hr_employee[emp_number],hs_hr_employee[Employee Name],"NF",0,1)</f>
        <v>x_Ritesh Narayan Singh</v>
      </c>
      <c r="J3741" t="str">
        <f>_xlfn.XLOOKUP(ohrm_timesheet_item[[#This Row],[project_id]],ohrm_project[project_id],ohrm_project[name],"NF",0,1)</f>
        <v>Z210101-TEQMANTRA-ORG</v>
      </c>
      <c r="K3741" t="str">
        <f>_xlfn.XLOOKUP(ohrm_timesheet_item[[#This Row],[activity_id]],ohrm_project_activity[activity_id],ohrm_project_activity[name],"NF",0,1)</f>
        <v>Customer Engagement</v>
      </c>
      <c r="L3741" s="5">
        <f>ohrm_timesheet_item[[#This Row],[duration]]/60/60</f>
        <v>0</v>
      </c>
    </row>
    <row r="3742" spans="1:12" x14ac:dyDescent="0.3">
      <c r="A3742">
        <v>691</v>
      </c>
      <c r="C3742">
        <v>3794</v>
      </c>
      <c r="D3742" s="1">
        <v>45278</v>
      </c>
      <c r="E3742">
        <v>0</v>
      </c>
      <c r="F3742">
        <v>2</v>
      </c>
      <c r="G3742">
        <v>100005</v>
      </c>
      <c r="H3742">
        <v>7</v>
      </c>
      <c r="I3742" t="str">
        <f>_xlfn.XLOOKUP(ohrm_timesheet_item[[#This Row],[employee_id]],hs_hr_employee[emp_number],hs_hr_employee[Employee Name],"NF",0,1)</f>
        <v>x_Ritesh Narayan Singh</v>
      </c>
      <c r="J3742" t="str">
        <f>_xlfn.XLOOKUP(ohrm_timesheet_item[[#This Row],[project_id]],ohrm_project[project_id],ohrm_project[name],"NF",0,1)</f>
        <v>Z210101-TEQMANTRA-ORG</v>
      </c>
      <c r="K3742" t="str">
        <f>_xlfn.XLOOKUP(ohrm_timesheet_item[[#This Row],[activity_id]],ohrm_project_activity[activity_id],ohrm_project_activity[name],"NF",0,1)</f>
        <v>Internal Meeting</v>
      </c>
      <c r="L3742" s="5">
        <f>ohrm_timesheet_item[[#This Row],[duration]]/60/60</f>
        <v>0</v>
      </c>
    </row>
    <row r="3743" spans="1:12" x14ac:dyDescent="0.3">
      <c r="A3743">
        <v>691</v>
      </c>
      <c r="C3743">
        <v>3795</v>
      </c>
      <c r="D3743" s="1">
        <v>45279</v>
      </c>
      <c r="E3743">
        <v>7200</v>
      </c>
      <c r="F3743">
        <v>2</v>
      </c>
      <c r="G3743">
        <v>100005</v>
      </c>
      <c r="H3743">
        <v>7</v>
      </c>
      <c r="I3743" t="str">
        <f>_xlfn.XLOOKUP(ohrm_timesheet_item[[#This Row],[employee_id]],hs_hr_employee[emp_number],hs_hr_employee[Employee Name],"NF",0,1)</f>
        <v>x_Ritesh Narayan Singh</v>
      </c>
      <c r="J3743" t="str">
        <f>_xlfn.XLOOKUP(ohrm_timesheet_item[[#This Row],[project_id]],ohrm_project[project_id],ohrm_project[name],"NF",0,1)</f>
        <v>Z210101-TEQMANTRA-ORG</v>
      </c>
      <c r="K3743" t="str">
        <f>_xlfn.XLOOKUP(ohrm_timesheet_item[[#This Row],[activity_id]],ohrm_project_activity[activity_id],ohrm_project_activity[name],"NF",0,1)</f>
        <v>Internal Meeting</v>
      </c>
      <c r="L3743" s="5">
        <f>ohrm_timesheet_item[[#This Row],[duration]]/60/60</f>
        <v>2</v>
      </c>
    </row>
    <row r="3744" spans="1:12" x14ac:dyDescent="0.3">
      <c r="A3744">
        <v>691</v>
      </c>
      <c r="C3744">
        <v>3796</v>
      </c>
      <c r="D3744" s="1">
        <v>45282</v>
      </c>
      <c r="E3744">
        <v>7200</v>
      </c>
      <c r="F3744">
        <v>2</v>
      </c>
      <c r="G3744">
        <v>100005</v>
      </c>
      <c r="H3744">
        <v>7</v>
      </c>
      <c r="I3744" t="str">
        <f>_xlfn.XLOOKUP(ohrm_timesheet_item[[#This Row],[employee_id]],hs_hr_employee[emp_number],hs_hr_employee[Employee Name],"NF",0,1)</f>
        <v>x_Ritesh Narayan Singh</v>
      </c>
      <c r="J3744" t="str">
        <f>_xlfn.XLOOKUP(ohrm_timesheet_item[[#This Row],[project_id]],ohrm_project[project_id],ohrm_project[name],"NF",0,1)</f>
        <v>Z210101-TEQMANTRA-ORG</v>
      </c>
      <c r="K3744" t="str">
        <f>_xlfn.XLOOKUP(ohrm_timesheet_item[[#This Row],[activity_id]],ohrm_project_activity[activity_id],ohrm_project_activity[name],"NF",0,1)</f>
        <v>Internal Meeting</v>
      </c>
      <c r="L3744" s="5">
        <f>ohrm_timesheet_item[[#This Row],[duration]]/60/60</f>
        <v>2</v>
      </c>
    </row>
    <row r="3745" spans="1:12" x14ac:dyDescent="0.3">
      <c r="A3745">
        <v>691</v>
      </c>
      <c r="C3745">
        <v>3797</v>
      </c>
      <c r="D3745" s="1">
        <v>45281</v>
      </c>
      <c r="E3745">
        <v>7200</v>
      </c>
      <c r="F3745">
        <v>2</v>
      </c>
      <c r="G3745">
        <v>100005</v>
      </c>
      <c r="H3745">
        <v>7</v>
      </c>
      <c r="I3745" t="str">
        <f>_xlfn.XLOOKUP(ohrm_timesheet_item[[#This Row],[employee_id]],hs_hr_employee[emp_number],hs_hr_employee[Employee Name],"NF",0,1)</f>
        <v>x_Ritesh Narayan Singh</v>
      </c>
      <c r="J3745" t="str">
        <f>_xlfn.XLOOKUP(ohrm_timesheet_item[[#This Row],[project_id]],ohrm_project[project_id],ohrm_project[name],"NF",0,1)</f>
        <v>Z210101-TEQMANTRA-ORG</v>
      </c>
      <c r="K3745" t="str">
        <f>_xlfn.XLOOKUP(ohrm_timesheet_item[[#This Row],[activity_id]],ohrm_project_activity[activity_id],ohrm_project_activity[name],"NF",0,1)</f>
        <v>Internal Meeting</v>
      </c>
      <c r="L3745" s="5">
        <f>ohrm_timesheet_item[[#This Row],[duration]]/60/60</f>
        <v>2</v>
      </c>
    </row>
    <row r="3746" spans="1:12" x14ac:dyDescent="0.3">
      <c r="A3746">
        <v>691</v>
      </c>
      <c r="C3746">
        <v>3798</v>
      </c>
      <c r="D3746" s="1">
        <v>45280</v>
      </c>
      <c r="E3746">
        <v>3600</v>
      </c>
      <c r="F3746">
        <v>2</v>
      </c>
      <c r="G3746">
        <v>100005</v>
      </c>
      <c r="H3746">
        <v>7</v>
      </c>
      <c r="I3746" t="str">
        <f>_xlfn.XLOOKUP(ohrm_timesheet_item[[#This Row],[employee_id]],hs_hr_employee[emp_number],hs_hr_employee[Employee Name],"NF",0,1)</f>
        <v>x_Ritesh Narayan Singh</v>
      </c>
      <c r="J3746" t="str">
        <f>_xlfn.XLOOKUP(ohrm_timesheet_item[[#This Row],[project_id]],ohrm_project[project_id],ohrm_project[name],"NF",0,1)</f>
        <v>Z210101-TEQMANTRA-ORG</v>
      </c>
      <c r="K3746" t="str">
        <f>_xlfn.XLOOKUP(ohrm_timesheet_item[[#This Row],[activity_id]],ohrm_project_activity[activity_id],ohrm_project_activity[name],"NF",0,1)</f>
        <v>Internal Meeting</v>
      </c>
      <c r="L3746" s="5">
        <f>ohrm_timesheet_item[[#This Row],[duration]]/60/60</f>
        <v>1</v>
      </c>
    </row>
    <row r="3747" spans="1:12" x14ac:dyDescent="0.3">
      <c r="A3747">
        <v>691</v>
      </c>
      <c r="C3747">
        <v>3799</v>
      </c>
      <c r="D3747" s="1">
        <v>45278</v>
      </c>
      <c r="E3747">
        <v>0</v>
      </c>
      <c r="F3747">
        <v>2</v>
      </c>
      <c r="G3747">
        <v>100005</v>
      </c>
      <c r="H3747">
        <v>8</v>
      </c>
      <c r="I3747" t="str">
        <f>_xlfn.XLOOKUP(ohrm_timesheet_item[[#This Row],[employee_id]],hs_hr_employee[emp_number],hs_hr_employee[Employee Name],"NF",0,1)</f>
        <v>x_Ritesh Narayan Singh</v>
      </c>
      <c r="J3747" t="str">
        <f>_xlfn.XLOOKUP(ohrm_timesheet_item[[#This Row],[project_id]],ohrm_project[project_id],ohrm_project[name],"NF",0,1)</f>
        <v>Z210101-TEQMANTRA-ORG</v>
      </c>
      <c r="K3747" t="str">
        <f>_xlfn.XLOOKUP(ohrm_timesheet_item[[#This Row],[activity_id]],ohrm_project_activity[activity_id],ohrm_project_activity[name],"NF",0,1)</f>
        <v>Customer Engagement</v>
      </c>
      <c r="L3747" s="5">
        <f>ohrm_timesheet_item[[#This Row],[duration]]/60/60</f>
        <v>0</v>
      </c>
    </row>
    <row r="3748" spans="1:12" x14ac:dyDescent="0.3">
      <c r="A3748">
        <v>691</v>
      </c>
      <c r="C3748">
        <v>3800</v>
      </c>
      <c r="D3748" s="1">
        <v>45279</v>
      </c>
      <c r="E3748">
        <v>7200</v>
      </c>
      <c r="F3748">
        <v>2</v>
      </c>
      <c r="G3748">
        <v>100005</v>
      </c>
      <c r="H3748">
        <v>8</v>
      </c>
      <c r="I3748" t="str">
        <f>_xlfn.XLOOKUP(ohrm_timesheet_item[[#This Row],[employee_id]],hs_hr_employee[emp_number],hs_hr_employee[Employee Name],"NF",0,1)</f>
        <v>x_Ritesh Narayan Singh</v>
      </c>
      <c r="J3748" t="str">
        <f>_xlfn.XLOOKUP(ohrm_timesheet_item[[#This Row],[project_id]],ohrm_project[project_id],ohrm_project[name],"NF",0,1)</f>
        <v>Z210101-TEQMANTRA-ORG</v>
      </c>
      <c r="K3748" t="str">
        <f>_xlfn.XLOOKUP(ohrm_timesheet_item[[#This Row],[activity_id]],ohrm_project_activity[activity_id],ohrm_project_activity[name],"NF",0,1)</f>
        <v>Customer Engagement</v>
      </c>
      <c r="L3748" s="5">
        <f>ohrm_timesheet_item[[#This Row],[duration]]/60/60</f>
        <v>2</v>
      </c>
    </row>
    <row r="3749" spans="1:12" x14ac:dyDescent="0.3">
      <c r="A3749">
        <v>691</v>
      </c>
      <c r="C3749">
        <v>3801</v>
      </c>
      <c r="D3749" s="1">
        <v>45282</v>
      </c>
      <c r="E3749">
        <v>7200</v>
      </c>
      <c r="F3749">
        <v>2</v>
      </c>
      <c r="G3749">
        <v>100005</v>
      </c>
      <c r="H3749">
        <v>8</v>
      </c>
      <c r="I3749" t="str">
        <f>_xlfn.XLOOKUP(ohrm_timesheet_item[[#This Row],[employee_id]],hs_hr_employee[emp_number],hs_hr_employee[Employee Name],"NF",0,1)</f>
        <v>x_Ritesh Narayan Singh</v>
      </c>
      <c r="J3749" t="str">
        <f>_xlfn.XLOOKUP(ohrm_timesheet_item[[#This Row],[project_id]],ohrm_project[project_id],ohrm_project[name],"NF",0,1)</f>
        <v>Z210101-TEQMANTRA-ORG</v>
      </c>
      <c r="K3749" t="str">
        <f>_xlfn.XLOOKUP(ohrm_timesheet_item[[#This Row],[activity_id]],ohrm_project_activity[activity_id],ohrm_project_activity[name],"NF",0,1)</f>
        <v>Customer Engagement</v>
      </c>
      <c r="L3749" s="5">
        <f>ohrm_timesheet_item[[#This Row],[duration]]/60/60</f>
        <v>2</v>
      </c>
    </row>
    <row r="3750" spans="1:12" x14ac:dyDescent="0.3">
      <c r="A3750">
        <v>691</v>
      </c>
      <c r="C3750">
        <v>3802</v>
      </c>
      <c r="D3750" s="1">
        <v>45281</v>
      </c>
      <c r="E3750">
        <v>10800</v>
      </c>
      <c r="F3750">
        <v>2</v>
      </c>
      <c r="G3750">
        <v>100005</v>
      </c>
      <c r="H3750">
        <v>8</v>
      </c>
      <c r="I3750" t="str">
        <f>_xlfn.XLOOKUP(ohrm_timesheet_item[[#This Row],[employee_id]],hs_hr_employee[emp_number],hs_hr_employee[Employee Name],"NF",0,1)</f>
        <v>x_Ritesh Narayan Singh</v>
      </c>
      <c r="J3750" t="str">
        <f>_xlfn.XLOOKUP(ohrm_timesheet_item[[#This Row],[project_id]],ohrm_project[project_id],ohrm_project[name],"NF",0,1)</f>
        <v>Z210101-TEQMANTRA-ORG</v>
      </c>
      <c r="K3750" t="str">
        <f>_xlfn.XLOOKUP(ohrm_timesheet_item[[#This Row],[activity_id]],ohrm_project_activity[activity_id],ohrm_project_activity[name],"NF",0,1)</f>
        <v>Customer Engagement</v>
      </c>
      <c r="L3750" s="5">
        <f>ohrm_timesheet_item[[#This Row],[duration]]/60/60</f>
        <v>3</v>
      </c>
    </row>
    <row r="3751" spans="1:12" x14ac:dyDescent="0.3">
      <c r="A3751">
        <v>691</v>
      </c>
      <c r="C3751">
        <v>3803</v>
      </c>
      <c r="D3751" s="1">
        <v>45280</v>
      </c>
      <c r="E3751">
        <v>3600</v>
      </c>
      <c r="F3751">
        <v>2</v>
      </c>
      <c r="G3751">
        <v>100005</v>
      </c>
      <c r="H3751">
        <v>8</v>
      </c>
      <c r="I3751" t="str">
        <f>_xlfn.XLOOKUP(ohrm_timesheet_item[[#This Row],[employee_id]],hs_hr_employee[emp_number],hs_hr_employee[Employee Name],"NF",0,1)</f>
        <v>x_Ritesh Narayan Singh</v>
      </c>
      <c r="J3751" t="str">
        <f>_xlfn.XLOOKUP(ohrm_timesheet_item[[#This Row],[project_id]],ohrm_project[project_id],ohrm_project[name],"NF",0,1)</f>
        <v>Z210101-TEQMANTRA-ORG</v>
      </c>
      <c r="K3751" t="str">
        <f>_xlfn.XLOOKUP(ohrm_timesheet_item[[#This Row],[activity_id]],ohrm_project_activity[activity_id],ohrm_project_activity[name],"NF",0,1)</f>
        <v>Customer Engagement</v>
      </c>
      <c r="L3751" s="5">
        <f>ohrm_timesheet_item[[#This Row],[duration]]/60/60</f>
        <v>1</v>
      </c>
    </row>
    <row r="3752" spans="1:12" x14ac:dyDescent="0.3">
      <c r="A3752">
        <v>691</v>
      </c>
      <c r="C3752">
        <v>3804</v>
      </c>
      <c r="D3752" s="1">
        <v>45278</v>
      </c>
      <c r="E3752">
        <v>0</v>
      </c>
      <c r="F3752">
        <v>2</v>
      </c>
      <c r="G3752">
        <v>100005</v>
      </c>
      <c r="H3752">
        <v>13</v>
      </c>
      <c r="I3752" t="str">
        <f>_xlfn.XLOOKUP(ohrm_timesheet_item[[#This Row],[employee_id]],hs_hr_employee[emp_number],hs_hr_employee[Employee Name],"NF",0,1)</f>
        <v>x_Ritesh Narayan Singh</v>
      </c>
      <c r="J3752" t="str">
        <f>_xlfn.XLOOKUP(ohrm_timesheet_item[[#This Row],[project_id]],ohrm_project[project_id],ohrm_project[name],"NF",0,1)</f>
        <v>Z210101-TEQMANTRA-ORG</v>
      </c>
      <c r="K3752" t="str">
        <f>_xlfn.XLOOKUP(ohrm_timesheet_item[[#This Row],[activity_id]],ohrm_project_activity[activity_id],ohrm_project_activity[name],"NF",0,1)</f>
        <v>Coaching/Mentoring</v>
      </c>
      <c r="L3752" s="5">
        <f>ohrm_timesheet_item[[#This Row],[duration]]/60/60</f>
        <v>0</v>
      </c>
    </row>
    <row r="3753" spans="1:12" x14ac:dyDescent="0.3">
      <c r="A3753">
        <v>691</v>
      </c>
      <c r="C3753">
        <v>3805</v>
      </c>
      <c r="D3753" s="1">
        <v>45279</v>
      </c>
      <c r="E3753">
        <v>10800</v>
      </c>
      <c r="F3753">
        <v>2</v>
      </c>
      <c r="G3753">
        <v>100005</v>
      </c>
      <c r="H3753">
        <v>13</v>
      </c>
      <c r="I3753" t="str">
        <f>_xlfn.XLOOKUP(ohrm_timesheet_item[[#This Row],[employee_id]],hs_hr_employee[emp_number],hs_hr_employee[Employee Name],"NF",0,1)</f>
        <v>x_Ritesh Narayan Singh</v>
      </c>
      <c r="J3753" t="str">
        <f>_xlfn.XLOOKUP(ohrm_timesheet_item[[#This Row],[project_id]],ohrm_project[project_id],ohrm_project[name],"NF",0,1)</f>
        <v>Z210101-TEQMANTRA-ORG</v>
      </c>
      <c r="K3753" t="str">
        <f>_xlfn.XLOOKUP(ohrm_timesheet_item[[#This Row],[activity_id]],ohrm_project_activity[activity_id],ohrm_project_activity[name],"NF",0,1)</f>
        <v>Coaching/Mentoring</v>
      </c>
      <c r="L3753" s="5">
        <f>ohrm_timesheet_item[[#This Row],[duration]]/60/60</f>
        <v>3</v>
      </c>
    </row>
    <row r="3754" spans="1:12" x14ac:dyDescent="0.3">
      <c r="A3754">
        <v>691</v>
      </c>
      <c r="C3754">
        <v>3806</v>
      </c>
      <c r="D3754" s="1">
        <v>45282</v>
      </c>
      <c r="E3754">
        <v>3600</v>
      </c>
      <c r="F3754">
        <v>2</v>
      </c>
      <c r="G3754">
        <v>100005</v>
      </c>
      <c r="H3754">
        <v>13</v>
      </c>
      <c r="I3754" t="str">
        <f>_xlfn.XLOOKUP(ohrm_timesheet_item[[#This Row],[employee_id]],hs_hr_employee[emp_number],hs_hr_employee[Employee Name],"NF",0,1)</f>
        <v>x_Ritesh Narayan Singh</v>
      </c>
      <c r="J3754" t="str">
        <f>_xlfn.XLOOKUP(ohrm_timesheet_item[[#This Row],[project_id]],ohrm_project[project_id],ohrm_project[name],"NF",0,1)</f>
        <v>Z210101-TEQMANTRA-ORG</v>
      </c>
      <c r="K3754" t="str">
        <f>_xlfn.XLOOKUP(ohrm_timesheet_item[[#This Row],[activity_id]],ohrm_project_activity[activity_id],ohrm_project_activity[name],"NF",0,1)</f>
        <v>Coaching/Mentoring</v>
      </c>
      <c r="L3754" s="5">
        <f>ohrm_timesheet_item[[#This Row],[duration]]/60/60</f>
        <v>1</v>
      </c>
    </row>
    <row r="3755" spans="1:12" x14ac:dyDescent="0.3">
      <c r="A3755">
        <v>691</v>
      </c>
      <c r="C3755">
        <v>3807</v>
      </c>
      <c r="D3755" s="1">
        <v>45280</v>
      </c>
      <c r="E3755">
        <v>10800</v>
      </c>
      <c r="F3755">
        <v>2</v>
      </c>
      <c r="G3755">
        <v>100005</v>
      </c>
      <c r="H3755">
        <v>13</v>
      </c>
      <c r="I3755" t="str">
        <f>_xlfn.XLOOKUP(ohrm_timesheet_item[[#This Row],[employee_id]],hs_hr_employee[emp_number],hs_hr_employee[Employee Name],"NF",0,1)</f>
        <v>x_Ritesh Narayan Singh</v>
      </c>
      <c r="J3755" t="str">
        <f>_xlfn.XLOOKUP(ohrm_timesheet_item[[#This Row],[project_id]],ohrm_project[project_id],ohrm_project[name],"NF",0,1)</f>
        <v>Z210101-TEQMANTRA-ORG</v>
      </c>
      <c r="K3755" t="str">
        <f>_xlfn.XLOOKUP(ohrm_timesheet_item[[#This Row],[activity_id]],ohrm_project_activity[activity_id],ohrm_project_activity[name],"NF",0,1)</f>
        <v>Coaching/Mentoring</v>
      </c>
      <c r="L3755" s="5">
        <f>ohrm_timesheet_item[[#This Row],[duration]]/60/60</f>
        <v>3</v>
      </c>
    </row>
    <row r="3756" spans="1:12" x14ac:dyDescent="0.3">
      <c r="A3756">
        <v>691</v>
      </c>
      <c r="C3756">
        <v>3808</v>
      </c>
      <c r="D3756" s="1">
        <v>45278</v>
      </c>
      <c r="E3756">
        <v>0</v>
      </c>
      <c r="F3756">
        <v>2</v>
      </c>
      <c r="G3756">
        <v>100005</v>
      </c>
      <c r="H3756">
        <v>9</v>
      </c>
      <c r="I3756" t="str">
        <f>_xlfn.XLOOKUP(ohrm_timesheet_item[[#This Row],[employee_id]],hs_hr_employee[emp_number],hs_hr_employee[Employee Name],"NF",0,1)</f>
        <v>x_Ritesh Narayan Singh</v>
      </c>
      <c r="J3756" t="str">
        <f>_xlfn.XLOOKUP(ohrm_timesheet_item[[#This Row],[project_id]],ohrm_project[project_id],ohrm_project[name],"NF",0,1)</f>
        <v>Z210101-TEQMANTRA-ORG</v>
      </c>
      <c r="K3756" t="str">
        <f>_xlfn.XLOOKUP(ohrm_timesheet_item[[#This Row],[activity_id]],ohrm_project_activity[activity_id],ohrm_project_activity[name],"NF",0,1)</f>
        <v>Continuous Improvement</v>
      </c>
      <c r="L3756" s="5">
        <f>ohrm_timesheet_item[[#This Row],[duration]]/60/60</f>
        <v>0</v>
      </c>
    </row>
    <row r="3757" spans="1:12" x14ac:dyDescent="0.3">
      <c r="A3757">
        <v>691</v>
      </c>
      <c r="C3757">
        <v>3809</v>
      </c>
      <c r="D3757" s="1">
        <v>45279</v>
      </c>
      <c r="E3757">
        <v>3600</v>
      </c>
      <c r="F3757">
        <v>2</v>
      </c>
      <c r="G3757">
        <v>100005</v>
      </c>
      <c r="H3757">
        <v>9</v>
      </c>
      <c r="I3757" t="str">
        <f>_xlfn.XLOOKUP(ohrm_timesheet_item[[#This Row],[employee_id]],hs_hr_employee[emp_number],hs_hr_employee[Employee Name],"NF",0,1)</f>
        <v>x_Ritesh Narayan Singh</v>
      </c>
      <c r="J3757" t="str">
        <f>_xlfn.XLOOKUP(ohrm_timesheet_item[[#This Row],[project_id]],ohrm_project[project_id],ohrm_project[name],"NF",0,1)</f>
        <v>Z210101-TEQMANTRA-ORG</v>
      </c>
      <c r="K3757" t="str">
        <f>_xlfn.XLOOKUP(ohrm_timesheet_item[[#This Row],[activity_id]],ohrm_project_activity[activity_id],ohrm_project_activity[name],"NF",0,1)</f>
        <v>Continuous Improvement</v>
      </c>
      <c r="L3757" s="5">
        <f>ohrm_timesheet_item[[#This Row],[duration]]/60/60</f>
        <v>1</v>
      </c>
    </row>
    <row r="3758" spans="1:12" x14ac:dyDescent="0.3">
      <c r="A3758">
        <v>691</v>
      </c>
      <c r="C3758">
        <v>3810</v>
      </c>
      <c r="D3758" s="1">
        <v>45280</v>
      </c>
      <c r="E3758">
        <v>10800</v>
      </c>
      <c r="F3758">
        <v>2</v>
      </c>
      <c r="G3758">
        <v>100005</v>
      </c>
      <c r="H3758">
        <v>9</v>
      </c>
      <c r="I3758" t="str">
        <f>_xlfn.XLOOKUP(ohrm_timesheet_item[[#This Row],[employee_id]],hs_hr_employee[emp_number],hs_hr_employee[Employee Name],"NF",0,1)</f>
        <v>x_Ritesh Narayan Singh</v>
      </c>
      <c r="J3758" t="str">
        <f>_xlfn.XLOOKUP(ohrm_timesheet_item[[#This Row],[project_id]],ohrm_project[project_id],ohrm_project[name],"NF",0,1)</f>
        <v>Z210101-TEQMANTRA-ORG</v>
      </c>
      <c r="K3758" t="str">
        <f>_xlfn.XLOOKUP(ohrm_timesheet_item[[#This Row],[activity_id]],ohrm_project_activity[activity_id],ohrm_project_activity[name],"NF",0,1)</f>
        <v>Continuous Improvement</v>
      </c>
      <c r="L3758" s="5">
        <f>ohrm_timesheet_item[[#This Row],[duration]]/60/60</f>
        <v>3</v>
      </c>
    </row>
    <row r="3759" spans="1:12" x14ac:dyDescent="0.3">
      <c r="A3759">
        <v>691</v>
      </c>
      <c r="C3759">
        <v>3811</v>
      </c>
      <c r="D3759" s="1">
        <v>45282</v>
      </c>
      <c r="E3759">
        <v>10800</v>
      </c>
      <c r="F3759">
        <v>2</v>
      </c>
      <c r="G3759">
        <v>100005</v>
      </c>
      <c r="H3759">
        <v>9</v>
      </c>
      <c r="I3759" t="str">
        <f>_xlfn.XLOOKUP(ohrm_timesheet_item[[#This Row],[employee_id]],hs_hr_employee[emp_number],hs_hr_employee[Employee Name],"NF",0,1)</f>
        <v>x_Ritesh Narayan Singh</v>
      </c>
      <c r="J3759" t="str">
        <f>_xlfn.XLOOKUP(ohrm_timesheet_item[[#This Row],[project_id]],ohrm_project[project_id],ohrm_project[name],"NF",0,1)</f>
        <v>Z210101-TEQMANTRA-ORG</v>
      </c>
      <c r="K3759" t="str">
        <f>_xlfn.XLOOKUP(ohrm_timesheet_item[[#This Row],[activity_id]],ohrm_project_activity[activity_id],ohrm_project_activity[name],"NF",0,1)</f>
        <v>Continuous Improvement</v>
      </c>
      <c r="L3759" s="5">
        <f>ohrm_timesheet_item[[#This Row],[duration]]/60/60</f>
        <v>3</v>
      </c>
    </row>
    <row r="3760" spans="1:12" x14ac:dyDescent="0.3">
      <c r="A3760">
        <v>691</v>
      </c>
      <c r="C3760">
        <v>3812</v>
      </c>
      <c r="D3760" s="1">
        <v>45281</v>
      </c>
      <c r="E3760">
        <v>10800</v>
      </c>
      <c r="F3760">
        <v>2</v>
      </c>
      <c r="G3760">
        <v>100005</v>
      </c>
      <c r="H3760">
        <v>9</v>
      </c>
      <c r="I3760" t="str">
        <f>_xlfn.XLOOKUP(ohrm_timesheet_item[[#This Row],[employee_id]],hs_hr_employee[emp_number],hs_hr_employee[Employee Name],"NF",0,1)</f>
        <v>x_Ritesh Narayan Singh</v>
      </c>
      <c r="J3760" t="str">
        <f>_xlfn.XLOOKUP(ohrm_timesheet_item[[#This Row],[project_id]],ohrm_project[project_id],ohrm_project[name],"NF",0,1)</f>
        <v>Z210101-TEQMANTRA-ORG</v>
      </c>
      <c r="K3760" t="str">
        <f>_xlfn.XLOOKUP(ohrm_timesheet_item[[#This Row],[activity_id]],ohrm_project_activity[activity_id],ohrm_project_activity[name],"NF",0,1)</f>
        <v>Continuous Improvement</v>
      </c>
      <c r="L3760" s="5">
        <f>ohrm_timesheet_item[[#This Row],[duration]]/60/60</f>
        <v>3</v>
      </c>
    </row>
    <row r="3761" spans="1:12" x14ac:dyDescent="0.3">
      <c r="A3761">
        <v>691</v>
      </c>
      <c r="C3761">
        <v>3813</v>
      </c>
      <c r="D3761" s="1">
        <v>45278</v>
      </c>
      <c r="E3761">
        <v>0</v>
      </c>
      <c r="F3761">
        <v>2</v>
      </c>
      <c r="G3761">
        <v>100005</v>
      </c>
      <c r="H3761">
        <v>11</v>
      </c>
      <c r="I3761" t="str">
        <f>_xlfn.XLOOKUP(ohrm_timesheet_item[[#This Row],[employee_id]],hs_hr_employee[emp_number],hs_hr_employee[Employee Name],"NF",0,1)</f>
        <v>x_Ritesh Narayan Singh</v>
      </c>
      <c r="J3761" t="str">
        <f>_xlfn.XLOOKUP(ohrm_timesheet_item[[#This Row],[project_id]],ohrm_project[project_id],ohrm_project[name],"NF",0,1)</f>
        <v>Z210101-TEQMANTRA-ORG</v>
      </c>
      <c r="K3761" t="str">
        <f>_xlfn.XLOOKUP(ohrm_timesheet_item[[#This Row],[activity_id]],ohrm_project_activity[activity_id],ohrm_project_activity[name],"NF",0,1)</f>
        <v>Training</v>
      </c>
      <c r="L3761" s="5">
        <f>ohrm_timesheet_item[[#This Row],[duration]]/60/60</f>
        <v>0</v>
      </c>
    </row>
    <row r="3762" spans="1:12" x14ac:dyDescent="0.3">
      <c r="A3762">
        <v>691</v>
      </c>
      <c r="C3762">
        <v>3814</v>
      </c>
      <c r="D3762" s="1">
        <v>45279</v>
      </c>
      <c r="E3762">
        <v>3600</v>
      </c>
      <c r="F3762">
        <v>2</v>
      </c>
      <c r="G3762">
        <v>100005</v>
      </c>
      <c r="H3762">
        <v>11</v>
      </c>
      <c r="I3762" t="str">
        <f>_xlfn.XLOOKUP(ohrm_timesheet_item[[#This Row],[employee_id]],hs_hr_employee[emp_number],hs_hr_employee[Employee Name],"NF",0,1)</f>
        <v>x_Ritesh Narayan Singh</v>
      </c>
      <c r="J3762" t="str">
        <f>_xlfn.XLOOKUP(ohrm_timesheet_item[[#This Row],[project_id]],ohrm_project[project_id],ohrm_project[name],"NF",0,1)</f>
        <v>Z210101-TEQMANTRA-ORG</v>
      </c>
      <c r="K3762" t="str">
        <f>_xlfn.XLOOKUP(ohrm_timesheet_item[[#This Row],[activity_id]],ohrm_project_activity[activity_id],ohrm_project_activity[name],"NF",0,1)</f>
        <v>Training</v>
      </c>
      <c r="L3762" s="5">
        <f>ohrm_timesheet_item[[#This Row],[duration]]/60/60</f>
        <v>1</v>
      </c>
    </row>
    <row r="3763" spans="1:12" x14ac:dyDescent="0.3">
      <c r="A3763">
        <v>691</v>
      </c>
      <c r="C3763">
        <v>3815</v>
      </c>
      <c r="D3763" s="1">
        <v>45280</v>
      </c>
      <c r="E3763">
        <v>3600</v>
      </c>
      <c r="F3763">
        <v>2</v>
      </c>
      <c r="G3763">
        <v>100005</v>
      </c>
      <c r="H3763">
        <v>11</v>
      </c>
      <c r="I3763" t="str">
        <f>_xlfn.XLOOKUP(ohrm_timesheet_item[[#This Row],[employee_id]],hs_hr_employee[emp_number],hs_hr_employee[Employee Name],"NF",0,1)</f>
        <v>x_Ritesh Narayan Singh</v>
      </c>
      <c r="J3763" t="str">
        <f>_xlfn.XLOOKUP(ohrm_timesheet_item[[#This Row],[project_id]],ohrm_project[project_id],ohrm_project[name],"NF",0,1)</f>
        <v>Z210101-TEQMANTRA-ORG</v>
      </c>
      <c r="K3763" t="str">
        <f>_xlfn.XLOOKUP(ohrm_timesheet_item[[#This Row],[activity_id]],ohrm_project_activity[activity_id],ohrm_project_activity[name],"NF",0,1)</f>
        <v>Training</v>
      </c>
      <c r="L3763" s="5">
        <f>ohrm_timesheet_item[[#This Row],[duration]]/60/60</f>
        <v>1</v>
      </c>
    </row>
    <row r="3764" spans="1:12" x14ac:dyDescent="0.3">
      <c r="A3764">
        <v>691</v>
      </c>
      <c r="C3764">
        <v>3816</v>
      </c>
      <c r="D3764" s="1">
        <v>45281</v>
      </c>
      <c r="E3764">
        <v>3600</v>
      </c>
      <c r="F3764">
        <v>2</v>
      </c>
      <c r="G3764">
        <v>100005</v>
      </c>
      <c r="H3764">
        <v>11</v>
      </c>
      <c r="I3764" t="str">
        <f>_xlfn.XLOOKUP(ohrm_timesheet_item[[#This Row],[employee_id]],hs_hr_employee[emp_number],hs_hr_employee[Employee Name],"NF",0,1)</f>
        <v>x_Ritesh Narayan Singh</v>
      </c>
      <c r="J3764" t="str">
        <f>_xlfn.XLOOKUP(ohrm_timesheet_item[[#This Row],[project_id]],ohrm_project[project_id],ohrm_project[name],"NF",0,1)</f>
        <v>Z210101-TEQMANTRA-ORG</v>
      </c>
      <c r="K3764" t="str">
        <f>_xlfn.XLOOKUP(ohrm_timesheet_item[[#This Row],[activity_id]],ohrm_project_activity[activity_id],ohrm_project_activity[name],"NF",0,1)</f>
        <v>Training</v>
      </c>
      <c r="L3764" s="5">
        <f>ohrm_timesheet_item[[#This Row],[duration]]/60/60</f>
        <v>1</v>
      </c>
    </row>
    <row r="3765" spans="1:12" x14ac:dyDescent="0.3">
      <c r="A3765">
        <v>691</v>
      </c>
      <c r="C3765">
        <v>3817</v>
      </c>
      <c r="D3765" s="1">
        <v>45282</v>
      </c>
      <c r="E3765">
        <v>3600</v>
      </c>
      <c r="F3765">
        <v>2</v>
      </c>
      <c r="G3765">
        <v>100005</v>
      </c>
      <c r="H3765">
        <v>11</v>
      </c>
      <c r="I3765" t="str">
        <f>_xlfn.XLOOKUP(ohrm_timesheet_item[[#This Row],[employee_id]],hs_hr_employee[emp_number],hs_hr_employee[Employee Name],"NF",0,1)</f>
        <v>x_Ritesh Narayan Singh</v>
      </c>
      <c r="J3765" t="str">
        <f>_xlfn.XLOOKUP(ohrm_timesheet_item[[#This Row],[project_id]],ohrm_project[project_id],ohrm_project[name],"NF",0,1)</f>
        <v>Z210101-TEQMANTRA-ORG</v>
      </c>
      <c r="K3765" t="str">
        <f>_xlfn.XLOOKUP(ohrm_timesheet_item[[#This Row],[activity_id]],ohrm_project_activity[activity_id],ohrm_project_activity[name],"NF",0,1)</f>
        <v>Training</v>
      </c>
      <c r="L3765" s="5">
        <f>ohrm_timesheet_item[[#This Row],[duration]]/60/60</f>
        <v>1</v>
      </c>
    </row>
    <row r="3766" spans="1:12" x14ac:dyDescent="0.3">
      <c r="A3766">
        <v>689</v>
      </c>
      <c r="B3766" t="s">
        <v>1074</v>
      </c>
      <c r="C3766">
        <v>3818</v>
      </c>
      <c r="D3766" s="1">
        <v>45285</v>
      </c>
      <c r="E3766">
        <v>7200</v>
      </c>
      <c r="F3766">
        <v>2</v>
      </c>
      <c r="G3766">
        <v>100005</v>
      </c>
      <c r="H3766">
        <v>7</v>
      </c>
      <c r="I3766" t="str">
        <f>_xlfn.XLOOKUP(ohrm_timesheet_item[[#This Row],[employee_id]],hs_hr_employee[emp_number],hs_hr_employee[Employee Name],"NF",0,1)</f>
        <v>x_Ritesh Narayan Singh</v>
      </c>
      <c r="J3766" t="str">
        <f>_xlfn.XLOOKUP(ohrm_timesheet_item[[#This Row],[project_id]],ohrm_project[project_id],ohrm_project[name],"NF",0,1)</f>
        <v>Z210101-TEQMANTRA-ORG</v>
      </c>
      <c r="K3766" t="str">
        <f>_xlfn.XLOOKUP(ohrm_timesheet_item[[#This Row],[activity_id]],ohrm_project_activity[activity_id],ohrm_project_activity[name],"NF",0,1)</f>
        <v>Internal Meeting</v>
      </c>
      <c r="L3766" s="5">
        <f>ohrm_timesheet_item[[#This Row],[duration]]/60/60</f>
        <v>2</v>
      </c>
    </row>
    <row r="3767" spans="1:12" x14ac:dyDescent="0.3">
      <c r="A3767">
        <v>689</v>
      </c>
      <c r="C3767">
        <v>3819</v>
      </c>
      <c r="D3767" s="1">
        <v>45286</v>
      </c>
      <c r="E3767">
        <v>3600</v>
      </c>
      <c r="F3767">
        <v>2</v>
      </c>
      <c r="G3767">
        <v>100005</v>
      </c>
      <c r="H3767">
        <v>7</v>
      </c>
      <c r="I3767" t="str">
        <f>_xlfn.XLOOKUP(ohrm_timesheet_item[[#This Row],[employee_id]],hs_hr_employee[emp_number],hs_hr_employee[Employee Name],"NF",0,1)</f>
        <v>x_Ritesh Narayan Singh</v>
      </c>
      <c r="J3767" t="str">
        <f>_xlfn.XLOOKUP(ohrm_timesheet_item[[#This Row],[project_id]],ohrm_project[project_id],ohrm_project[name],"NF",0,1)</f>
        <v>Z210101-TEQMANTRA-ORG</v>
      </c>
      <c r="K3767" t="str">
        <f>_xlfn.XLOOKUP(ohrm_timesheet_item[[#This Row],[activity_id]],ohrm_project_activity[activity_id],ohrm_project_activity[name],"NF",0,1)</f>
        <v>Internal Meeting</v>
      </c>
      <c r="L3767" s="5">
        <f>ohrm_timesheet_item[[#This Row],[duration]]/60/60</f>
        <v>1</v>
      </c>
    </row>
    <row r="3768" spans="1:12" x14ac:dyDescent="0.3">
      <c r="A3768">
        <v>689</v>
      </c>
      <c r="C3768">
        <v>3820</v>
      </c>
      <c r="D3768" s="1">
        <v>45287</v>
      </c>
      <c r="E3768">
        <v>3600</v>
      </c>
      <c r="F3768">
        <v>2</v>
      </c>
      <c r="G3768">
        <v>100005</v>
      </c>
      <c r="H3768">
        <v>7</v>
      </c>
      <c r="I3768" t="str">
        <f>_xlfn.XLOOKUP(ohrm_timesheet_item[[#This Row],[employee_id]],hs_hr_employee[emp_number],hs_hr_employee[Employee Name],"NF",0,1)</f>
        <v>x_Ritesh Narayan Singh</v>
      </c>
      <c r="J3768" t="str">
        <f>_xlfn.XLOOKUP(ohrm_timesheet_item[[#This Row],[project_id]],ohrm_project[project_id],ohrm_project[name],"NF",0,1)</f>
        <v>Z210101-TEQMANTRA-ORG</v>
      </c>
      <c r="K3768" t="str">
        <f>_xlfn.XLOOKUP(ohrm_timesheet_item[[#This Row],[activity_id]],ohrm_project_activity[activity_id],ohrm_project_activity[name],"NF",0,1)</f>
        <v>Internal Meeting</v>
      </c>
      <c r="L3768" s="5">
        <f>ohrm_timesheet_item[[#This Row],[duration]]/60/60</f>
        <v>1</v>
      </c>
    </row>
    <row r="3769" spans="1:12" x14ac:dyDescent="0.3">
      <c r="A3769">
        <v>689</v>
      </c>
      <c r="C3769">
        <v>3821</v>
      </c>
      <c r="D3769" s="1">
        <v>45285</v>
      </c>
      <c r="E3769">
        <v>3600</v>
      </c>
      <c r="F3769">
        <v>2</v>
      </c>
      <c r="G3769">
        <v>100005</v>
      </c>
      <c r="H3769">
        <v>8</v>
      </c>
      <c r="I3769" t="str">
        <f>_xlfn.XLOOKUP(ohrm_timesheet_item[[#This Row],[employee_id]],hs_hr_employee[emp_number],hs_hr_employee[Employee Name],"NF",0,1)</f>
        <v>x_Ritesh Narayan Singh</v>
      </c>
      <c r="J3769" t="str">
        <f>_xlfn.XLOOKUP(ohrm_timesheet_item[[#This Row],[project_id]],ohrm_project[project_id],ohrm_project[name],"NF",0,1)</f>
        <v>Z210101-TEQMANTRA-ORG</v>
      </c>
      <c r="K3769" t="str">
        <f>_xlfn.XLOOKUP(ohrm_timesheet_item[[#This Row],[activity_id]],ohrm_project_activity[activity_id],ohrm_project_activity[name],"NF",0,1)</f>
        <v>Customer Engagement</v>
      </c>
      <c r="L3769" s="5">
        <f>ohrm_timesheet_item[[#This Row],[duration]]/60/60</f>
        <v>1</v>
      </c>
    </row>
    <row r="3770" spans="1:12" x14ac:dyDescent="0.3">
      <c r="A3770">
        <v>689</v>
      </c>
      <c r="C3770">
        <v>3822</v>
      </c>
      <c r="D3770" s="1">
        <v>45286</v>
      </c>
      <c r="E3770">
        <v>0</v>
      </c>
      <c r="F3770">
        <v>2</v>
      </c>
      <c r="G3770">
        <v>100005</v>
      </c>
      <c r="H3770">
        <v>8</v>
      </c>
      <c r="I3770" t="str">
        <f>_xlfn.XLOOKUP(ohrm_timesheet_item[[#This Row],[employee_id]],hs_hr_employee[emp_number],hs_hr_employee[Employee Name],"NF",0,1)</f>
        <v>x_Ritesh Narayan Singh</v>
      </c>
      <c r="J3770" t="str">
        <f>_xlfn.XLOOKUP(ohrm_timesheet_item[[#This Row],[project_id]],ohrm_project[project_id],ohrm_project[name],"NF",0,1)</f>
        <v>Z210101-TEQMANTRA-ORG</v>
      </c>
      <c r="K3770" t="str">
        <f>_xlfn.XLOOKUP(ohrm_timesheet_item[[#This Row],[activity_id]],ohrm_project_activity[activity_id],ohrm_project_activity[name],"NF",0,1)</f>
        <v>Customer Engagement</v>
      </c>
      <c r="L3770" s="5">
        <f>ohrm_timesheet_item[[#This Row],[duration]]/60/60</f>
        <v>0</v>
      </c>
    </row>
    <row r="3771" spans="1:12" x14ac:dyDescent="0.3">
      <c r="A3771">
        <v>689</v>
      </c>
      <c r="C3771">
        <v>3823</v>
      </c>
      <c r="D3771" s="1">
        <v>45287</v>
      </c>
      <c r="E3771">
        <v>3600</v>
      </c>
      <c r="F3771">
        <v>2</v>
      </c>
      <c r="G3771">
        <v>100005</v>
      </c>
      <c r="H3771">
        <v>8</v>
      </c>
      <c r="I3771" t="str">
        <f>_xlfn.XLOOKUP(ohrm_timesheet_item[[#This Row],[employee_id]],hs_hr_employee[emp_number],hs_hr_employee[Employee Name],"NF",0,1)</f>
        <v>x_Ritesh Narayan Singh</v>
      </c>
      <c r="J3771" t="str">
        <f>_xlfn.XLOOKUP(ohrm_timesheet_item[[#This Row],[project_id]],ohrm_project[project_id],ohrm_project[name],"NF",0,1)</f>
        <v>Z210101-TEQMANTRA-ORG</v>
      </c>
      <c r="K3771" t="str">
        <f>_xlfn.XLOOKUP(ohrm_timesheet_item[[#This Row],[activity_id]],ohrm_project_activity[activity_id],ohrm_project_activity[name],"NF",0,1)</f>
        <v>Customer Engagement</v>
      </c>
      <c r="L3771" s="5">
        <f>ohrm_timesheet_item[[#This Row],[duration]]/60/60</f>
        <v>1</v>
      </c>
    </row>
    <row r="3772" spans="1:12" x14ac:dyDescent="0.3">
      <c r="A3772">
        <v>689</v>
      </c>
      <c r="C3772">
        <v>3824</v>
      </c>
      <c r="D3772" s="1">
        <v>45285</v>
      </c>
      <c r="E3772">
        <v>14400</v>
      </c>
      <c r="F3772">
        <v>2</v>
      </c>
      <c r="G3772">
        <v>100005</v>
      </c>
      <c r="H3772">
        <v>58</v>
      </c>
      <c r="I3772" t="str">
        <f>_xlfn.XLOOKUP(ohrm_timesheet_item[[#This Row],[employee_id]],hs_hr_employee[emp_number],hs_hr_employee[Employee Name],"NF",0,1)</f>
        <v>x_Ritesh Narayan Singh</v>
      </c>
      <c r="J3772" t="str">
        <f>_xlfn.XLOOKUP(ohrm_timesheet_item[[#This Row],[project_id]],ohrm_project[project_id],ohrm_project[name],"NF",0,1)</f>
        <v>Z210101-TEQMANTRA-ORG</v>
      </c>
      <c r="K3772" t="str">
        <f>_xlfn.XLOOKUP(ohrm_timesheet_item[[#This Row],[activity_id]],ohrm_project_activity[activity_id],ohrm_project_activity[name],"NF",0,1)</f>
        <v>Staff Augmentation</v>
      </c>
      <c r="L3772" s="5">
        <f>ohrm_timesheet_item[[#This Row],[duration]]/60/60</f>
        <v>4</v>
      </c>
    </row>
    <row r="3773" spans="1:12" x14ac:dyDescent="0.3">
      <c r="A3773">
        <v>689</v>
      </c>
      <c r="C3773">
        <v>3825</v>
      </c>
      <c r="D3773" s="1">
        <v>45286</v>
      </c>
      <c r="E3773">
        <v>18000</v>
      </c>
      <c r="F3773">
        <v>2</v>
      </c>
      <c r="G3773">
        <v>100005</v>
      </c>
      <c r="H3773">
        <v>58</v>
      </c>
      <c r="I3773" t="str">
        <f>_xlfn.XLOOKUP(ohrm_timesheet_item[[#This Row],[employee_id]],hs_hr_employee[emp_number],hs_hr_employee[Employee Name],"NF",0,1)</f>
        <v>x_Ritesh Narayan Singh</v>
      </c>
      <c r="J3773" t="str">
        <f>_xlfn.XLOOKUP(ohrm_timesheet_item[[#This Row],[project_id]],ohrm_project[project_id],ohrm_project[name],"NF",0,1)</f>
        <v>Z210101-TEQMANTRA-ORG</v>
      </c>
      <c r="K3773" t="str">
        <f>_xlfn.XLOOKUP(ohrm_timesheet_item[[#This Row],[activity_id]],ohrm_project_activity[activity_id],ohrm_project_activity[name],"NF",0,1)</f>
        <v>Staff Augmentation</v>
      </c>
      <c r="L3773" s="5">
        <f>ohrm_timesheet_item[[#This Row],[duration]]/60/60</f>
        <v>5</v>
      </c>
    </row>
    <row r="3774" spans="1:12" x14ac:dyDescent="0.3">
      <c r="A3774">
        <v>689</v>
      </c>
      <c r="C3774">
        <v>3826</v>
      </c>
      <c r="D3774" s="1">
        <v>45287</v>
      </c>
      <c r="E3774">
        <v>21600</v>
      </c>
      <c r="F3774">
        <v>2</v>
      </c>
      <c r="G3774">
        <v>100005</v>
      </c>
      <c r="H3774">
        <v>58</v>
      </c>
      <c r="I3774" t="str">
        <f>_xlfn.XLOOKUP(ohrm_timesheet_item[[#This Row],[employee_id]],hs_hr_employee[emp_number],hs_hr_employee[Employee Name],"NF",0,1)</f>
        <v>x_Ritesh Narayan Singh</v>
      </c>
      <c r="J3774" t="str">
        <f>_xlfn.XLOOKUP(ohrm_timesheet_item[[#This Row],[project_id]],ohrm_project[project_id],ohrm_project[name],"NF",0,1)</f>
        <v>Z210101-TEQMANTRA-ORG</v>
      </c>
      <c r="K3774" t="str">
        <f>_xlfn.XLOOKUP(ohrm_timesheet_item[[#This Row],[activity_id]],ohrm_project_activity[activity_id],ohrm_project_activity[name],"NF",0,1)</f>
        <v>Staff Augmentation</v>
      </c>
      <c r="L3774" s="5">
        <f>ohrm_timesheet_item[[#This Row],[duration]]/60/60</f>
        <v>6</v>
      </c>
    </row>
    <row r="3775" spans="1:12" x14ac:dyDescent="0.3">
      <c r="A3775">
        <v>689</v>
      </c>
      <c r="C3775">
        <v>3827</v>
      </c>
      <c r="D3775" s="1">
        <v>45285</v>
      </c>
      <c r="E3775">
        <v>3600</v>
      </c>
      <c r="F3775">
        <v>2</v>
      </c>
      <c r="G3775">
        <v>100005</v>
      </c>
      <c r="H3775">
        <v>13</v>
      </c>
      <c r="I3775" t="str">
        <f>_xlfn.XLOOKUP(ohrm_timesheet_item[[#This Row],[employee_id]],hs_hr_employee[emp_number],hs_hr_employee[Employee Name],"NF",0,1)</f>
        <v>x_Ritesh Narayan Singh</v>
      </c>
      <c r="J3775" t="str">
        <f>_xlfn.XLOOKUP(ohrm_timesheet_item[[#This Row],[project_id]],ohrm_project[project_id],ohrm_project[name],"NF",0,1)</f>
        <v>Z210101-TEQMANTRA-ORG</v>
      </c>
      <c r="K3775" t="str">
        <f>_xlfn.XLOOKUP(ohrm_timesheet_item[[#This Row],[activity_id]],ohrm_project_activity[activity_id],ohrm_project_activity[name],"NF",0,1)</f>
        <v>Coaching/Mentoring</v>
      </c>
      <c r="L3775" s="5">
        <f>ohrm_timesheet_item[[#This Row],[duration]]/60/60</f>
        <v>1</v>
      </c>
    </row>
    <row r="3776" spans="1:12" x14ac:dyDescent="0.3">
      <c r="A3776">
        <v>689</v>
      </c>
      <c r="C3776">
        <v>3828</v>
      </c>
      <c r="D3776" s="1">
        <v>45286</v>
      </c>
      <c r="E3776">
        <v>3600</v>
      </c>
      <c r="F3776">
        <v>2</v>
      </c>
      <c r="G3776">
        <v>100005</v>
      </c>
      <c r="H3776">
        <v>13</v>
      </c>
      <c r="I3776" t="str">
        <f>_xlfn.XLOOKUP(ohrm_timesheet_item[[#This Row],[employee_id]],hs_hr_employee[emp_number],hs_hr_employee[Employee Name],"NF",0,1)</f>
        <v>x_Ritesh Narayan Singh</v>
      </c>
      <c r="J3776" t="str">
        <f>_xlfn.XLOOKUP(ohrm_timesheet_item[[#This Row],[project_id]],ohrm_project[project_id],ohrm_project[name],"NF",0,1)</f>
        <v>Z210101-TEQMANTRA-ORG</v>
      </c>
      <c r="K3776" t="str">
        <f>_xlfn.XLOOKUP(ohrm_timesheet_item[[#This Row],[activity_id]],ohrm_project_activity[activity_id],ohrm_project_activity[name],"NF",0,1)</f>
        <v>Coaching/Mentoring</v>
      </c>
      <c r="L3776" s="5">
        <f>ohrm_timesheet_item[[#This Row],[duration]]/60/60</f>
        <v>1</v>
      </c>
    </row>
    <row r="3777" spans="1:12" x14ac:dyDescent="0.3">
      <c r="A3777">
        <v>689</v>
      </c>
      <c r="C3777">
        <v>3829</v>
      </c>
      <c r="D3777" s="1">
        <v>45285</v>
      </c>
      <c r="E3777">
        <v>3600</v>
      </c>
      <c r="F3777">
        <v>2</v>
      </c>
      <c r="G3777">
        <v>100005</v>
      </c>
      <c r="H3777">
        <v>9</v>
      </c>
      <c r="I3777" t="str">
        <f>_xlfn.XLOOKUP(ohrm_timesheet_item[[#This Row],[employee_id]],hs_hr_employee[emp_number],hs_hr_employee[Employee Name],"NF",0,1)</f>
        <v>x_Ritesh Narayan Singh</v>
      </c>
      <c r="J3777" t="str">
        <f>_xlfn.XLOOKUP(ohrm_timesheet_item[[#This Row],[project_id]],ohrm_project[project_id],ohrm_project[name],"NF",0,1)</f>
        <v>Z210101-TEQMANTRA-ORG</v>
      </c>
      <c r="K3777" t="str">
        <f>_xlfn.XLOOKUP(ohrm_timesheet_item[[#This Row],[activity_id]],ohrm_project_activity[activity_id],ohrm_project_activity[name],"NF",0,1)</f>
        <v>Continuous Improvement</v>
      </c>
      <c r="L3777" s="5">
        <f>ohrm_timesheet_item[[#This Row],[duration]]/60/60</f>
        <v>1</v>
      </c>
    </row>
    <row r="3778" spans="1:12" x14ac:dyDescent="0.3">
      <c r="A3778">
        <v>689</v>
      </c>
      <c r="C3778">
        <v>3830</v>
      </c>
      <c r="D3778" s="1">
        <v>45286</v>
      </c>
      <c r="E3778">
        <v>7200</v>
      </c>
      <c r="F3778">
        <v>2</v>
      </c>
      <c r="G3778">
        <v>100005</v>
      </c>
      <c r="H3778">
        <v>9</v>
      </c>
      <c r="I3778" t="str">
        <f>_xlfn.XLOOKUP(ohrm_timesheet_item[[#This Row],[employee_id]],hs_hr_employee[emp_number],hs_hr_employee[Employee Name],"NF",0,1)</f>
        <v>x_Ritesh Narayan Singh</v>
      </c>
      <c r="J3778" t="str">
        <f>_xlfn.XLOOKUP(ohrm_timesheet_item[[#This Row],[project_id]],ohrm_project[project_id],ohrm_project[name],"NF",0,1)</f>
        <v>Z210101-TEQMANTRA-ORG</v>
      </c>
      <c r="K3778" t="str">
        <f>_xlfn.XLOOKUP(ohrm_timesheet_item[[#This Row],[activity_id]],ohrm_project_activity[activity_id],ohrm_project_activity[name],"NF",0,1)</f>
        <v>Continuous Improvement</v>
      </c>
      <c r="L3778" s="5">
        <f>ohrm_timesheet_item[[#This Row],[duration]]/60/60</f>
        <v>2</v>
      </c>
    </row>
    <row r="3779" spans="1:12" x14ac:dyDescent="0.3">
      <c r="A3779">
        <v>689</v>
      </c>
      <c r="C3779">
        <v>3831</v>
      </c>
      <c r="D3779" s="1">
        <v>45287</v>
      </c>
      <c r="E3779">
        <v>3600</v>
      </c>
      <c r="F3779">
        <v>2</v>
      </c>
      <c r="G3779">
        <v>100005</v>
      </c>
      <c r="H3779">
        <v>9</v>
      </c>
      <c r="I3779" t="str">
        <f>_xlfn.XLOOKUP(ohrm_timesheet_item[[#This Row],[employee_id]],hs_hr_employee[emp_number],hs_hr_employee[Employee Name],"NF",0,1)</f>
        <v>x_Ritesh Narayan Singh</v>
      </c>
      <c r="J3779" t="str">
        <f>_xlfn.XLOOKUP(ohrm_timesheet_item[[#This Row],[project_id]],ohrm_project[project_id],ohrm_project[name],"NF",0,1)</f>
        <v>Z210101-TEQMANTRA-ORG</v>
      </c>
      <c r="K3779" t="str">
        <f>_xlfn.XLOOKUP(ohrm_timesheet_item[[#This Row],[activity_id]],ohrm_project_activity[activity_id],ohrm_project_activity[name],"NF",0,1)</f>
        <v>Continuous Improvement</v>
      </c>
      <c r="L3779" s="5">
        <f>ohrm_timesheet_item[[#This Row],[duration]]/60/60</f>
        <v>1</v>
      </c>
    </row>
    <row r="3780" spans="1:12" x14ac:dyDescent="0.3">
      <c r="A3780">
        <v>677</v>
      </c>
      <c r="C3780">
        <v>3832</v>
      </c>
      <c r="D3780" s="1">
        <v>45271</v>
      </c>
      <c r="E3780">
        <v>14400</v>
      </c>
      <c r="F3780">
        <v>2</v>
      </c>
      <c r="G3780">
        <v>15</v>
      </c>
      <c r="H3780">
        <v>58</v>
      </c>
      <c r="I3780" t="str">
        <f>_xlfn.XLOOKUP(ohrm_timesheet_item[[#This Row],[employee_id]],hs_hr_employee[emp_number],hs_hr_employee[Employee Name],"NF",0,1)</f>
        <v>Gaurav Kokcha</v>
      </c>
      <c r="J3780" t="str">
        <f>_xlfn.XLOOKUP(ohrm_timesheet_item[[#This Row],[project_id]],ohrm_project[project_id],ohrm_project[name],"NF",0,1)</f>
        <v>Z210101-TEQMANTRA-ORG</v>
      </c>
      <c r="K3780" t="str">
        <f>_xlfn.XLOOKUP(ohrm_timesheet_item[[#This Row],[activity_id]],ohrm_project_activity[activity_id],ohrm_project_activity[name],"NF",0,1)</f>
        <v>Staff Augmentation</v>
      </c>
      <c r="L3780" s="5">
        <f>ohrm_timesheet_item[[#This Row],[duration]]/60/60</f>
        <v>4</v>
      </c>
    </row>
    <row r="3781" spans="1:12" x14ac:dyDescent="0.3">
      <c r="A3781">
        <v>677</v>
      </c>
      <c r="C3781">
        <v>3833</v>
      </c>
      <c r="D3781" s="1">
        <v>45272</v>
      </c>
      <c r="E3781">
        <v>10800</v>
      </c>
      <c r="F3781">
        <v>2</v>
      </c>
      <c r="G3781">
        <v>15</v>
      </c>
      <c r="H3781">
        <v>58</v>
      </c>
      <c r="I3781" t="str">
        <f>_xlfn.XLOOKUP(ohrm_timesheet_item[[#This Row],[employee_id]],hs_hr_employee[emp_number],hs_hr_employee[Employee Name],"NF",0,1)</f>
        <v>Gaurav Kokcha</v>
      </c>
      <c r="J3781" t="str">
        <f>_xlfn.XLOOKUP(ohrm_timesheet_item[[#This Row],[project_id]],ohrm_project[project_id],ohrm_project[name],"NF",0,1)</f>
        <v>Z210101-TEQMANTRA-ORG</v>
      </c>
      <c r="K3781" t="str">
        <f>_xlfn.XLOOKUP(ohrm_timesheet_item[[#This Row],[activity_id]],ohrm_project_activity[activity_id],ohrm_project_activity[name],"NF",0,1)</f>
        <v>Staff Augmentation</v>
      </c>
      <c r="L3781" s="5">
        <f>ohrm_timesheet_item[[#This Row],[duration]]/60/60</f>
        <v>3</v>
      </c>
    </row>
    <row r="3782" spans="1:12" x14ac:dyDescent="0.3">
      <c r="A3782">
        <v>677</v>
      </c>
      <c r="C3782">
        <v>3834</v>
      </c>
      <c r="D3782" s="1">
        <v>45273</v>
      </c>
      <c r="E3782">
        <v>7200</v>
      </c>
      <c r="F3782">
        <v>2</v>
      </c>
      <c r="G3782">
        <v>15</v>
      </c>
      <c r="H3782">
        <v>58</v>
      </c>
      <c r="I3782" t="str">
        <f>_xlfn.XLOOKUP(ohrm_timesheet_item[[#This Row],[employee_id]],hs_hr_employee[emp_number],hs_hr_employee[Employee Name],"NF",0,1)</f>
        <v>Gaurav Kokcha</v>
      </c>
      <c r="J3782" t="str">
        <f>_xlfn.XLOOKUP(ohrm_timesheet_item[[#This Row],[project_id]],ohrm_project[project_id],ohrm_project[name],"NF",0,1)</f>
        <v>Z210101-TEQMANTRA-ORG</v>
      </c>
      <c r="K3782" t="str">
        <f>_xlfn.XLOOKUP(ohrm_timesheet_item[[#This Row],[activity_id]],ohrm_project_activity[activity_id],ohrm_project_activity[name],"NF",0,1)</f>
        <v>Staff Augmentation</v>
      </c>
      <c r="L3782" s="5">
        <f>ohrm_timesheet_item[[#This Row],[duration]]/60/60</f>
        <v>2</v>
      </c>
    </row>
    <row r="3783" spans="1:12" x14ac:dyDescent="0.3">
      <c r="A3783">
        <v>677</v>
      </c>
      <c r="C3783">
        <v>3835</v>
      </c>
      <c r="D3783" s="1">
        <v>45274</v>
      </c>
      <c r="E3783">
        <v>18000</v>
      </c>
      <c r="F3783">
        <v>2</v>
      </c>
      <c r="G3783">
        <v>15</v>
      </c>
      <c r="H3783">
        <v>58</v>
      </c>
      <c r="I3783" t="str">
        <f>_xlfn.XLOOKUP(ohrm_timesheet_item[[#This Row],[employee_id]],hs_hr_employee[emp_number],hs_hr_employee[Employee Name],"NF",0,1)</f>
        <v>Gaurav Kokcha</v>
      </c>
      <c r="J3783" t="str">
        <f>_xlfn.XLOOKUP(ohrm_timesheet_item[[#This Row],[project_id]],ohrm_project[project_id],ohrm_project[name],"NF",0,1)</f>
        <v>Z210101-TEQMANTRA-ORG</v>
      </c>
      <c r="K3783" t="str">
        <f>_xlfn.XLOOKUP(ohrm_timesheet_item[[#This Row],[activity_id]],ohrm_project_activity[activity_id],ohrm_project_activity[name],"NF",0,1)</f>
        <v>Staff Augmentation</v>
      </c>
      <c r="L3783" s="5">
        <f>ohrm_timesheet_item[[#This Row],[duration]]/60/60</f>
        <v>5</v>
      </c>
    </row>
    <row r="3784" spans="1:12" x14ac:dyDescent="0.3">
      <c r="A3784">
        <v>677</v>
      </c>
      <c r="C3784">
        <v>3836</v>
      </c>
      <c r="D3784" s="1">
        <v>45275</v>
      </c>
      <c r="E3784">
        <v>10800</v>
      </c>
      <c r="F3784">
        <v>2</v>
      </c>
      <c r="G3784">
        <v>15</v>
      </c>
      <c r="H3784">
        <v>58</v>
      </c>
      <c r="I3784" t="str">
        <f>_xlfn.XLOOKUP(ohrm_timesheet_item[[#This Row],[employee_id]],hs_hr_employee[emp_number],hs_hr_employee[Employee Name],"NF",0,1)</f>
        <v>Gaurav Kokcha</v>
      </c>
      <c r="J3784" t="str">
        <f>_xlfn.XLOOKUP(ohrm_timesheet_item[[#This Row],[project_id]],ohrm_project[project_id],ohrm_project[name],"NF",0,1)</f>
        <v>Z210101-TEQMANTRA-ORG</v>
      </c>
      <c r="K3784" t="str">
        <f>_xlfn.XLOOKUP(ohrm_timesheet_item[[#This Row],[activity_id]],ohrm_project_activity[activity_id],ohrm_project_activity[name],"NF",0,1)</f>
        <v>Staff Augmentation</v>
      </c>
      <c r="L3784" s="5">
        <f>ohrm_timesheet_item[[#This Row],[duration]]/60/60</f>
        <v>3</v>
      </c>
    </row>
    <row r="3785" spans="1:12" x14ac:dyDescent="0.3">
      <c r="A3785">
        <v>677</v>
      </c>
      <c r="C3785">
        <v>3837</v>
      </c>
      <c r="D3785" s="1">
        <v>45271</v>
      </c>
      <c r="E3785">
        <v>14400</v>
      </c>
      <c r="F3785">
        <v>2</v>
      </c>
      <c r="G3785">
        <v>15</v>
      </c>
      <c r="H3785">
        <v>11</v>
      </c>
      <c r="I3785" t="str">
        <f>_xlfn.XLOOKUP(ohrm_timesheet_item[[#This Row],[employee_id]],hs_hr_employee[emp_number],hs_hr_employee[Employee Name],"NF",0,1)</f>
        <v>Gaurav Kokcha</v>
      </c>
      <c r="J3785" t="str">
        <f>_xlfn.XLOOKUP(ohrm_timesheet_item[[#This Row],[project_id]],ohrm_project[project_id],ohrm_project[name],"NF",0,1)</f>
        <v>Z210101-TEQMANTRA-ORG</v>
      </c>
      <c r="K3785" t="str">
        <f>_xlfn.XLOOKUP(ohrm_timesheet_item[[#This Row],[activity_id]],ohrm_project_activity[activity_id],ohrm_project_activity[name],"NF",0,1)</f>
        <v>Training</v>
      </c>
      <c r="L3785" s="5">
        <f>ohrm_timesheet_item[[#This Row],[duration]]/60/60</f>
        <v>4</v>
      </c>
    </row>
    <row r="3786" spans="1:12" x14ac:dyDescent="0.3">
      <c r="A3786">
        <v>677</v>
      </c>
      <c r="C3786">
        <v>3838</v>
      </c>
      <c r="D3786" s="1">
        <v>45272</v>
      </c>
      <c r="E3786">
        <v>18000</v>
      </c>
      <c r="F3786">
        <v>2</v>
      </c>
      <c r="G3786">
        <v>15</v>
      </c>
      <c r="H3786">
        <v>11</v>
      </c>
      <c r="I3786" t="str">
        <f>_xlfn.XLOOKUP(ohrm_timesheet_item[[#This Row],[employee_id]],hs_hr_employee[emp_number],hs_hr_employee[Employee Name],"NF",0,1)</f>
        <v>Gaurav Kokcha</v>
      </c>
      <c r="J3786" t="str">
        <f>_xlfn.XLOOKUP(ohrm_timesheet_item[[#This Row],[project_id]],ohrm_project[project_id],ohrm_project[name],"NF",0,1)</f>
        <v>Z210101-TEQMANTRA-ORG</v>
      </c>
      <c r="K3786" t="str">
        <f>_xlfn.XLOOKUP(ohrm_timesheet_item[[#This Row],[activity_id]],ohrm_project_activity[activity_id],ohrm_project_activity[name],"NF",0,1)</f>
        <v>Training</v>
      </c>
      <c r="L3786" s="5">
        <f>ohrm_timesheet_item[[#This Row],[duration]]/60/60</f>
        <v>5</v>
      </c>
    </row>
    <row r="3787" spans="1:12" x14ac:dyDescent="0.3">
      <c r="A3787">
        <v>677</v>
      </c>
      <c r="C3787">
        <v>3839</v>
      </c>
      <c r="D3787" s="1">
        <v>45273</v>
      </c>
      <c r="E3787">
        <v>25200</v>
      </c>
      <c r="F3787">
        <v>2</v>
      </c>
      <c r="G3787">
        <v>15</v>
      </c>
      <c r="H3787">
        <v>11</v>
      </c>
      <c r="I3787" t="str">
        <f>_xlfn.XLOOKUP(ohrm_timesheet_item[[#This Row],[employee_id]],hs_hr_employee[emp_number],hs_hr_employee[Employee Name],"NF",0,1)</f>
        <v>Gaurav Kokcha</v>
      </c>
      <c r="J3787" t="str">
        <f>_xlfn.XLOOKUP(ohrm_timesheet_item[[#This Row],[project_id]],ohrm_project[project_id],ohrm_project[name],"NF",0,1)</f>
        <v>Z210101-TEQMANTRA-ORG</v>
      </c>
      <c r="K3787" t="str">
        <f>_xlfn.XLOOKUP(ohrm_timesheet_item[[#This Row],[activity_id]],ohrm_project_activity[activity_id],ohrm_project_activity[name],"NF",0,1)</f>
        <v>Training</v>
      </c>
      <c r="L3787" s="5">
        <f>ohrm_timesheet_item[[#This Row],[duration]]/60/60</f>
        <v>7</v>
      </c>
    </row>
    <row r="3788" spans="1:12" x14ac:dyDescent="0.3">
      <c r="A3788">
        <v>677</v>
      </c>
      <c r="C3788">
        <v>3840</v>
      </c>
      <c r="D3788" s="1">
        <v>45274</v>
      </c>
      <c r="E3788">
        <v>10800</v>
      </c>
      <c r="F3788">
        <v>2</v>
      </c>
      <c r="G3788">
        <v>15</v>
      </c>
      <c r="H3788">
        <v>11</v>
      </c>
      <c r="I3788" t="str">
        <f>_xlfn.XLOOKUP(ohrm_timesheet_item[[#This Row],[employee_id]],hs_hr_employee[emp_number],hs_hr_employee[Employee Name],"NF",0,1)</f>
        <v>Gaurav Kokcha</v>
      </c>
      <c r="J3788" t="str">
        <f>_xlfn.XLOOKUP(ohrm_timesheet_item[[#This Row],[project_id]],ohrm_project[project_id],ohrm_project[name],"NF",0,1)</f>
        <v>Z210101-TEQMANTRA-ORG</v>
      </c>
      <c r="K3788" t="str">
        <f>_xlfn.XLOOKUP(ohrm_timesheet_item[[#This Row],[activity_id]],ohrm_project_activity[activity_id],ohrm_project_activity[name],"NF",0,1)</f>
        <v>Training</v>
      </c>
      <c r="L3788" s="5">
        <f>ohrm_timesheet_item[[#This Row],[duration]]/60/60</f>
        <v>3</v>
      </c>
    </row>
    <row r="3789" spans="1:12" x14ac:dyDescent="0.3">
      <c r="A3789">
        <v>677</v>
      </c>
      <c r="C3789">
        <v>3841</v>
      </c>
      <c r="D3789" s="1">
        <v>45275</v>
      </c>
      <c r="E3789">
        <v>21600</v>
      </c>
      <c r="F3789">
        <v>2</v>
      </c>
      <c r="G3789">
        <v>15</v>
      </c>
      <c r="H3789">
        <v>11</v>
      </c>
      <c r="I3789" t="str">
        <f>_xlfn.XLOOKUP(ohrm_timesheet_item[[#This Row],[employee_id]],hs_hr_employee[emp_number],hs_hr_employee[Employee Name],"NF",0,1)</f>
        <v>Gaurav Kokcha</v>
      </c>
      <c r="J3789" t="str">
        <f>_xlfn.XLOOKUP(ohrm_timesheet_item[[#This Row],[project_id]],ohrm_project[project_id],ohrm_project[name],"NF",0,1)</f>
        <v>Z210101-TEQMANTRA-ORG</v>
      </c>
      <c r="K3789" t="str">
        <f>_xlfn.XLOOKUP(ohrm_timesheet_item[[#This Row],[activity_id]],ohrm_project_activity[activity_id],ohrm_project_activity[name],"NF",0,1)</f>
        <v>Training</v>
      </c>
      <c r="L3789" s="5">
        <f>ohrm_timesheet_item[[#This Row],[duration]]/60/60</f>
        <v>6</v>
      </c>
    </row>
    <row r="3790" spans="1:12" x14ac:dyDescent="0.3">
      <c r="A3790">
        <v>677</v>
      </c>
      <c r="C3790">
        <v>3842</v>
      </c>
      <c r="D3790" s="1">
        <v>45271</v>
      </c>
      <c r="E3790">
        <v>3600</v>
      </c>
      <c r="F3790">
        <v>2</v>
      </c>
      <c r="G3790">
        <v>15</v>
      </c>
      <c r="H3790">
        <v>14</v>
      </c>
      <c r="I3790" t="str">
        <f>_xlfn.XLOOKUP(ohrm_timesheet_item[[#This Row],[employee_id]],hs_hr_employee[emp_number],hs_hr_employee[Employee Name],"NF",0,1)</f>
        <v>Gaurav Kokcha</v>
      </c>
      <c r="J3790" t="str">
        <f>_xlfn.XLOOKUP(ohrm_timesheet_item[[#This Row],[project_id]],ohrm_project[project_id],ohrm_project[name],"NF",0,1)</f>
        <v>Z210101-TEQMANTRA-ORG</v>
      </c>
      <c r="K3790" t="str">
        <f>_xlfn.XLOOKUP(ohrm_timesheet_item[[#This Row],[activity_id]],ohrm_project_activity[activity_id],ohrm_project_activity[name],"NF",0,1)</f>
        <v>Team Engagement</v>
      </c>
      <c r="L3790" s="5">
        <f>ohrm_timesheet_item[[#This Row],[duration]]/60/60</f>
        <v>1</v>
      </c>
    </row>
    <row r="3791" spans="1:12" x14ac:dyDescent="0.3">
      <c r="A3791">
        <v>677</v>
      </c>
      <c r="C3791">
        <v>3843</v>
      </c>
      <c r="D3791" s="1">
        <v>45272</v>
      </c>
      <c r="E3791">
        <v>3600</v>
      </c>
      <c r="F3791">
        <v>2</v>
      </c>
      <c r="G3791">
        <v>15</v>
      </c>
      <c r="H3791">
        <v>14</v>
      </c>
      <c r="I3791" t="str">
        <f>_xlfn.XLOOKUP(ohrm_timesheet_item[[#This Row],[employee_id]],hs_hr_employee[emp_number],hs_hr_employee[Employee Name],"NF",0,1)</f>
        <v>Gaurav Kokcha</v>
      </c>
      <c r="J3791" t="str">
        <f>_xlfn.XLOOKUP(ohrm_timesheet_item[[#This Row],[project_id]],ohrm_project[project_id],ohrm_project[name],"NF",0,1)</f>
        <v>Z210101-TEQMANTRA-ORG</v>
      </c>
      <c r="K3791" t="str">
        <f>_xlfn.XLOOKUP(ohrm_timesheet_item[[#This Row],[activity_id]],ohrm_project_activity[activity_id],ohrm_project_activity[name],"NF",0,1)</f>
        <v>Team Engagement</v>
      </c>
      <c r="L3791" s="5">
        <f>ohrm_timesheet_item[[#This Row],[duration]]/60/60</f>
        <v>1</v>
      </c>
    </row>
    <row r="3792" spans="1:12" x14ac:dyDescent="0.3">
      <c r="A3792">
        <v>677</v>
      </c>
      <c r="C3792">
        <v>3844</v>
      </c>
      <c r="D3792" s="1">
        <v>45274</v>
      </c>
      <c r="E3792">
        <v>3600</v>
      </c>
      <c r="F3792">
        <v>2</v>
      </c>
      <c r="G3792">
        <v>15</v>
      </c>
      <c r="H3792">
        <v>14</v>
      </c>
      <c r="I3792" t="str">
        <f>_xlfn.XLOOKUP(ohrm_timesheet_item[[#This Row],[employee_id]],hs_hr_employee[emp_number],hs_hr_employee[Employee Name],"NF",0,1)</f>
        <v>Gaurav Kokcha</v>
      </c>
      <c r="J3792" t="str">
        <f>_xlfn.XLOOKUP(ohrm_timesheet_item[[#This Row],[project_id]],ohrm_project[project_id],ohrm_project[name],"NF",0,1)</f>
        <v>Z210101-TEQMANTRA-ORG</v>
      </c>
      <c r="K3792" t="str">
        <f>_xlfn.XLOOKUP(ohrm_timesheet_item[[#This Row],[activity_id]],ohrm_project_activity[activity_id],ohrm_project_activity[name],"NF",0,1)</f>
        <v>Team Engagement</v>
      </c>
      <c r="L3792" s="5">
        <f>ohrm_timesheet_item[[#This Row],[duration]]/60/60</f>
        <v>1</v>
      </c>
    </row>
    <row r="3793" spans="1:12" x14ac:dyDescent="0.3">
      <c r="A3793">
        <v>683</v>
      </c>
      <c r="C3793">
        <v>3845</v>
      </c>
      <c r="D3793" s="1">
        <v>45278</v>
      </c>
      <c r="E3793">
        <v>10800</v>
      </c>
      <c r="F3793">
        <v>2</v>
      </c>
      <c r="G3793">
        <v>15</v>
      </c>
      <c r="H3793">
        <v>58</v>
      </c>
      <c r="I3793" t="str">
        <f>_xlfn.XLOOKUP(ohrm_timesheet_item[[#This Row],[employee_id]],hs_hr_employee[emp_number],hs_hr_employee[Employee Name],"NF",0,1)</f>
        <v>Gaurav Kokcha</v>
      </c>
      <c r="J3793" t="str">
        <f>_xlfn.XLOOKUP(ohrm_timesheet_item[[#This Row],[project_id]],ohrm_project[project_id],ohrm_project[name],"NF",0,1)</f>
        <v>Z210101-TEQMANTRA-ORG</v>
      </c>
      <c r="K3793" t="str">
        <f>_xlfn.XLOOKUP(ohrm_timesheet_item[[#This Row],[activity_id]],ohrm_project_activity[activity_id],ohrm_project_activity[name],"NF",0,1)</f>
        <v>Staff Augmentation</v>
      </c>
      <c r="L3793" s="5">
        <f>ohrm_timesheet_item[[#This Row],[duration]]/60/60</f>
        <v>3</v>
      </c>
    </row>
    <row r="3794" spans="1:12" x14ac:dyDescent="0.3">
      <c r="A3794">
        <v>683</v>
      </c>
      <c r="C3794">
        <v>3846</v>
      </c>
      <c r="D3794" s="1">
        <v>45279</v>
      </c>
      <c r="E3794">
        <v>21600</v>
      </c>
      <c r="F3794">
        <v>2</v>
      </c>
      <c r="G3794">
        <v>15</v>
      </c>
      <c r="H3794">
        <v>58</v>
      </c>
      <c r="I3794" t="str">
        <f>_xlfn.XLOOKUP(ohrm_timesheet_item[[#This Row],[employee_id]],hs_hr_employee[emp_number],hs_hr_employee[Employee Name],"NF",0,1)</f>
        <v>Gaurav Kokcha</v>
      </c>
      <c r="J3794" t="str">
        <f>_xlfn.XLOOKUP(ohrm_timesheet_item[[#This Row],[project_id]],ohrm_project[project_id],ohrm_project[name],"NF",0,1)</f>
        <v>Z210101-TEQMANTRA-ORG</v>
      </c>
      <c r="K3794" t="str">
        <f>_xlfn.XLOOKUP(ohrm_timesheet_item[[#This Row],[activity_id]],ohrm_project_activity[activity_id],ohrm_project_activity[name],"NF",0,1)</f>
        <v>Staff Augmentation</v>
      </c>
      <c r="L3794" s="5">
        <f>ohrm_timesheet_item[[#This Row],[duration]]/60/60</f>
        <v>6</v>
      </c>
    </row>
    <row r="3795" spans="1:12" x14ac:dyDescent="0.3">
      <c r="A3795">
        <v>683</v>
      </c>
      <c r="C3795">
        <v>3847</v>
      </c>
      <c r="D3795" s="1">
        <v>45280</v>
      </c>
      <c r="E3795">
        <v>10800</v>
      </c>
      <c r="F3795">
        <v>2</v>
      </c>
      <c r="G3795">
        <v>15</v>
      </c>
      <c r="H3795">
        <v>58</v>
      </c>
      <c r="I3795" t="str">
        <f>_xlfn.XLOOKUP(ohrm_timesheet_item[[#This Row],[employee_id]],hs_hr_employee[emp_number],hs_hr_employee[Employee Name],"NF",0,1)</f>
        <v>Gaurav Kokcha</v>
      </c>
      <c r="J3795" t="str">
        <f>_xlfn.XLOOKUP(ohrm_timesheet_item[[#This Row],[project_id]],ohrm_project[project_id],ohrm_project[name],"NF",0,1)</f>
        <v>Z210101-TEQMANTRA-ORG</v>
      </c>
      <c r="K3795" t="str">
        <f>_xlfn.XLOOKUP(ohrm_timesheet_item[[#This Row],[activity_id]],ohrm_project_activity[activity_id],ohrm_project_activity[name],"NF",0,1)</f>
        <v>Staff Augmentation</v>
      </c>
      <c r="L3795" s="5">
        <f>ohrm_timesheet_item[[#This Row],[duration]]/60/60</f>
        <v>3</v>
      </c>
    </row>
    <row r="3796" spans="1:12" x14ac:dyDescent="0.3">
      <c r="A3796">
        <v>683</v>
      </c>
      <c r="C3796">
        <v>3848</v>
      </c>
      <c r="D3796" s="1">
        <v>45281</v>
      </c>
      <c r="E3796">
        <v>14400</v>
      </c>
      <c r="F3796">
        <v>2</v>
      </c>
      <c r="G3796">
        <v>15</v>
      </c>
      <c r="H3796">
        <v>58</v>
      </c>
      <c r="I3796" t="str">
        <f>_xlfn.XLOOKUP(ohrm_timesheet_item[[#This Row],[employee_id]],hs_hr_employee[emp_number],hs_hr_employee[Employee Name],"NF",0,1)</f>
        <v>Gaurav Kokcha</v>
      </c>
      <c r="J3796" t="str">
        <f>_xlfn.XLOOKUP(ohrm_timesheet_item[[#This Row],[project_id]],ohrm_project[project_id],ohrm_project[name],"NF",0,1)</f>
        <v>Z210101-TEQMANTRA-ORG</v>
      </c>
      <c r="K3796" t="str">
        <f>_xlfn.XLOOKUP(ohrm_timesheet_item[[#This Row],[activity_id]],ohrm_project_activity[activity_id],ohrm_project_activity[name],"NF",0,1)</f>
        <v>Staff Augmentation</v>
      </c>
      <c r="L3796" s="5">
        <f>ohrm_timesheet_item[[#This Row],[duration]]/60/60</f>
        <v>4</v>
      </c>
    </row>
    <row r="3797" spans="1:12" x14ac:dyDescent="0.3">
      <c r="A3797">
        <v>683</v>
      </c>
      <c r="C3797">
        <v>3849</v>
      </c>
      <c r="D3797" s="1">
        <v>45282</v>
      </c>
      <c r="E3797">
        <v>14400</v>
      </c>
      <c r="F3797">
        <v>2</v>
      </c>
      <c r="G3797">
        <v>15</v>
      </c>
      <c r="H3797">
        <v>58</v>
      </c>
      <c r="I3797" t="str">
        <f>_xlfn.XLOOKUP(ohrm_timesheet_item[[#This Row],[employee_id]],hs_hr_employee[emp_number],hs_hr_employee[Employee Name],"NF",0,1)</f>
        <v>Gaurav Kokcha</v>
      </c>
      <c r="J3797" t="str">
        <f>_xlfn.XLOOKUP(ohrm_timesheet_item[[#This Row],[project_id]],ohrm_project[project_id],ohrm_project[name],"NF",0,1)</f>
        <v>Z210101-TEQMANTRA-ORG</v>
      </c>
      <c r="K3797" t="str">
        <f>_xlfn.XLOOKUP(ohrm_timesheet_item[[#This Row],[activity_id]],ohrm_project_activity[activity_id],ohrm_project_activity[name],"NF",0,1)</f>
        <v>Staff Augmentation</v>
      </c>
      <c r="L3797" s="5">
        <f>ohrm_timesheet_item[[#This Row],[duration]]/60/60</f>
        <v>4</v>
      </c>
    </row>
    <row r="3798" spans="1:12" x14ac:dyDescent="0.3">
      <c r="A3798">
        <v>683</v>
      </c>
      <c r="C3798">
        <v>3850</v>
      </c>
      <c r="D3798" s="1">
        <v>45278</v>
      </c>
      <c r="E3798">
        <v>14400</v>
      </c>
      <c r="F3798">
        <v>2</v>
      </c>
      <c r="G3798">
        <v>15</v>
      </c>
      <c r="H3798">
        <v>11</v>
      </c>
      <c r="I3798" t="str">
        <f>_xlfn.XLOOKUP(ohrm_timesheet_item[[#This Row],[employee_id]],hs_hr_employee[emp_number],hs_hr_employee[Employee Name],"NF",0,1)</f>
        <v>Gaurav Kokcha</v>
      </c>
      <c r="J3798" t="str">
        <f>_xlfn.XLOOKUP(ohrm_timesheet_item[[#This Row],[project_id]],ohrm_project[project_id],ohrm_project[name],"NF",0,1)</f>
        <v>Z210101-TEQMANTRA-ORG</v>
      </c>
      <c r="K3798" t="str">
        <f>_xlfn.XLOOKUP(ohrm_timesheet_item[[#This Row],[activity_id]],ohrm_project_activity[activity_id],ohrm_project_activity[name],"NF",0,1)</f>
        <v>Training</v>
      </c>
      <c r="L3798" s="5">
        <f>ohrm_timesheet_item[[#This Row],[duration]]/60/60</f>
        <v>4</v>
      </c>
    </row>
    <row r="3799" spans="1:12" x14ac:dyDescent="0.3">
      <c r="A3799">
        <v>683</v>
      </c>
      <c r="C3799">
        <v>3851</v>
      </c>
      <c r="D3799" s="1">
        <v>45279</v>
      </c>
      <c r="E3799">
        <v>7200</v>
      </c>
      <c r="F3799">
        <v>2</v>
      </c>
      <c r="G3799">
        <v>15</v>
      </c>
      <c r="H3799">
        <v>11</v>
      </c>
      <c r="I3799" t="str">
        <f>_xlfn.XLOOKUP(ohrm_timesheet_item[[#This Row],[employee_id]],hs_hr_employee[emp_number],hs_hr_employee[Employee Name],"NF",0,1)</f>
        <v>Gaurav Kokcha</v>
      </c>
      <c r="J3799" t="str">
        <f>_xlfn.XLOOKUP(ohrm_timesheet_item[[#This Row],[project_id]],ohrm_project[project_id],ohrm_project[name],"NF",0,1)</f>
        <v>Z210101-TEQMANTRA-ORG</v>
      </c>
      <c r="K3799" t="str">
        <f>_xlfn.XLOOKUP(ohrm_timesheet_item[[#This Row],[activity_id]],ohrm_project_activity[activity_id],ohrm_project_activity[name],"NF",0,1)</f>
        <v>Training</v>
      </c>
      <c r="L3799" s="5">
        <f>ohrm_timesheet_item[[#This Row],[duration]]/60/60</f>
        <v>2</v>
      </c>
    </row>
    <row r="3800" spans="1:12" x14ac:dyDescent="0.3">
      <c r="A3800">
        <v>683</v>
      </c>
      <c r="C3800">
        <v>3852</v>
      </c>
      <c r="D3800" s="1">
        <v>45280</v>
      </c>
      <c r="E3800">
        <v>21600</v>
      </c>
      <c r="F3800">
        <v>2</v>
      </c>
      <c r="G3800">
        <v>15</v>
      </c>
      <c r="H3800">
        <v>11</v>
      </c>
      <c r="I3800" t="str">
        <f>_xlfn.XLOOKUP(ohrm_timesheet_item[[#This Row],[employee_id]],hs_hr_employee[emp_number],hs_hr_employee[Employee Name],"NF",0,1)</f>
        <v>Gaurav Kokcha</v>
      </c>
      <c r="J3800" t="str">
        <f>_xlfn.XLOOKUP(ohrm_timesheet_item[[#This Row],[project_id]],ohrm_project[project_id],ohrm_project[name],"NF",0,1)</f>
        <v>Z210101-TEQMANTRA-ORG</v>
      </c>
      <c r="K3800" t="str">
        <f>_xlfn.XLOOKUP(ohrm_timesheet_item[[#This Row],[activity_id]],ohrm_project_activity[activity_id],ohrm_project_activity[name],"NF",0,1)</f>
        <v>Training</v>
      </c>
      <c r="L3800" s="5">
        <f>ohrm_timesheet_item[[#This Row],[duration]]/60/60</f>
        <v>6</v>
      </c>
    </row>
    <row r="3801" spans="1:12" x14ac:dyDescent="0.3">
      <c r="A3801">
        <v>683</v>
      </c>
      <c r="C3801">
        <v>3853</v>
      </c>
      <c r="D3801" s="1">
        <v>45281</v>
      </c>
      <c r="E3801">
        <v>18000</v>
      </c>
      <c r="F3801">
        <v>2</v>
      </c>
      <c r="G3801">
        <v>15</v>
      </c>
      <c r="H3801">
        <v>11</v>
      </c>
      <c r="I3801" t="str">
        <f>_xlfn.XLOOKUP(ohrm_timesheet_item[[#This Row],[employee_id]],hs_hr_employee[emp_number],hs_hr_employee[Employee Name],"NF",0,1)</f>
        <v>Gaurav Kokcha</v>
      </c>
      <c r="J3801" t="str">
        <f>_xlfn.XLOOKUP(ohrm_timesheet_item[[#This Row],[project_id]],ohrm_project[project_id],ohrm_project[name],"NF",0,1)</f>
        <v>Z210101-TEQMANTRA-ORG</v>
      </c>
      <c r="K3801" t="str">
        <f>_xlfn.XLOOKUP(ohrm_timesheet_item[[#This Row],[activity_id]],ohrm_project_activity[activity_id],ohrm_project_activity[name],"NF",0,1)</f>
        <v>Training</v>
      </c>
      <c r="L3801" s="5">
        <f>ohrm_timesheet_item[[#This Row],[duration]]/60/60</f>
        <v>5</v>
      </c>
    </row>
    <row r="3802" spans="1:12" x14ac:dyDescent="0.3">
      <c r="A3802">
        <v>683</v>
      </c>
      <c r="C3802">
        <v>3854</v>
      </c>
      <c r="D3802" s="1">
        <v>45282</v>
      </c>
      <c r="E3802">
        <v>10800</v>
      </c>
      <c r="F3802">
        <v>2</v>
      </c>
      <c r="G3802">
        <v>15</v>
      </c>
      <c r="H3802">
        <v>11</v>
      </c>
      <c r="I3802" t="str">
        <f>_xlfn.XLOOKUP(ohrm_timesheet_item[[#This Row],[employee_id]],hs_hr_employee[emp_number],hs_hr_employee[Employee Name],"NF",0,1)</f>
        <v>Gaurav Kokcha</v>
      </c>
      <c r="J3802" t="str">
        <f>_xlfn.XLOOKUP(ohrm_timesheet_item[[#This Row],[project_id]],ohrm_project[project_id],ohrm_project[name],"NF",0,1)</f>
        <v>Z210101-TEQMANTRA-ORG</v>
      </c>
      <c r="K3802" t="str">
        <f>_xlfn.XLOOKUP(ohrm_timesheet_item[[#This Row],[activity_id]],ohrm_project_activity[activity_id],ohrm_project_activity[name],"NF",0,1)</f>
        <v>Training</v>
      </c>
      <c r="L3802" s="5">
        <f>ohrm_timesheet_item[[#This Row],[duration]]/60/60</f>
        <v>3</v>
      </c>
    </row>
    <row r="3803" spans="1:12" x14ac:dyDescent="0.3">
      <c r="A3803">
        <v>683</v>
      </c>
      <c r="C3803">
        <v>3855</v>
      </c>
      <c r="D3803" s="1">
        <v>45278</v>
      </c>
      <c r="E3803">
        <v>7200</v>
      </c>
      <c r="F3803">
        <v>2</v>
      </c>
      <c r="G3803">
        <v>15</v>
      </c>
      <c r="H3803">
        <v>14</v>
      </c>
      <c r="I3803" t="str">
        <f>_xlfn.XLOOKUP(ohrm_timesheet_item[[#This Row],[employee_id]],hs_hr_employee[emp_number],hs_hr_employee[Employee Name],"NF",0,1)</f>
        <v>Gaurav Kokcha</v>
      </c>
      <c r="J3803" t="str">
        <f>_xlfn.XLOOKUP(ohrm_timesheet_item[[#This Row],[project_id]],ohrm_project[project_id],ohrm_project[name],"NF",0,1)</f>
        <v>Z210101-TEQMANTRA-ORG</v>
      </c>
      <c r="K3803" t="str">
        <f>_xlfn.XLOOKUP(ohrm_timesheet_item[[#This Row],[activity_id]],ohrm_project_activity[activity_id],ohrm_project_activity[name],"NF",0,1)</f>
        <v>Team Engagement</v>
      </c>
      <c r="L3803" s="5">
        <f>ohrm_timesheet_item[[#This Row],[duration]]/60/60</f>
        <v>2</v>
      </c>
    </row>
    <row r="3804" spans="1:12" x14ac:dyDescent="0.3">
      <c r="A3804">
        <v>683</v>
      </c>
      <c r="C3804">
        <v>3856</v>
      </c>
      <c r="D3804" s="1">
        <v>45279</v>
      </c>
      <c r="E3804">
        <v>3600</v>
      </c>
      <c r="F3804">
        <v>2</v>
      </c>
      <c r="G3804">
        <v>15</v>
      </c>
      <c r="H3804">
        <v>14</v>
      </c>
      <c r="I3804" t="str">
        <f>_xlfn.XLOOKUP(ohrm_timesheet_item[[#This Row],[employee_id]],hs_hr_employee[emp_number],hs_hr_employee[Employee Name],"NF",0,1)</f>
        <v>Gaurav Kokcha</v>
      </c>
      <c r="J3804" t="str">
        <f>_xlfn.XLOOKUP(ohrm_timesheet_item[[#This Row],[project_id]],ohrm_project[project_id],ohrm_project[name],"NF",0,1)</f>
        <v>Z210101-TEQMANTRA-ORG</v>
      </c>
      <c r="K3804" t="str">
        <f>_xlfn.XLOOKUP(ohrm_timesheet_item[[#This Row],[activity_id]],ohrm_project_activity[activity_id],ohrm_project_activity[name],"NF",0,1)</f>
        <v>Team Engagement</v>
      </c>
      <c r="L3804" s="5">
        <f>ohrm_timesheet_item[[#This Row],[duration]]/60/60</f>
        <v>1</v>
      </c>
    </row>
    <row r="3805" spans="1:12" x14ac:dyDescent="0.3">
      <c r="A3805">
        <v>683</v>
      </c>
      <c r="C3805">
        <v>3857</v>
      </c>
      <c r="D3805" s="1">
        <v>45282</v>
      </c>
      <c r="E3805">
        <v>7200</v>
      </c>
      <c r="F3805">
        <v>2</v>
      </c>
      <c r="G3805">
        <v>15</v>
      </c>
      <c r="H3805">
        <v>14</v>
      </c>
      <c r="I3805" t="str">
        <f>_xlfn.XLOOKUP(ohrm_timesheet_item[[#This Row],[employee_id]],hs_hr_employee[emp_number],hs_hr_employee[Employee Name],"NF",0,1)</f>
        <v>Gaurav Kokcha</v>
      </c>
      <c r="J3805" t="str">
        <f>_xlfn.XLOOKUP(ohrm_timesheet_item[[#This Row],[project_id]],ohrm_project[project_id],ohrm_project[name],"NF",0,1)</f>
        <v>Z210101-TEQMANTRA-ORG</v>
      </c>
      <c r="K3805" t="str">
        <f>_xlfn.XLOOKUP(ohrm_timesheet_item[[#This Row],[activity_id]],ohrm_project_activity[activity_id],ohrm_project_activity[name],"NF",0,1)</f>
        <v>Team Engagement</v>
      </c>
      <c r="L3805" s="5">
        <f>ohrm_timesheet_item[[#This Row],[duration]]/60/60</f>
        <v>2</v>
      </c>
    </row>
    <row r="3806" spans="1:12" x14ac:dyDescent="0.3">
      <c r="A3806">
        <v>695</v>
      </c>
      <c r="B3806" t="s">
        <v>1075</v>
      </c>
      <c r="C3806">
        <v>3858</v>
      </c>
      <c r="D3806" s="1">
        <v>45264</v>
      </c>
      <c r="E3806">
        <v>0</v>
      </c>
      <c r="F3806">
        <v>2</v>
      </c>
      <c r="G3806">
        <v>100006</v>
      </c>
      <c r="H3806">
        <v>58</v>
      </c>
      <c r="I3806" t="str">
        <f>_xlfn.XLOOKUP(ohrm_timesheet_item[[#This Row],[employee_id]],hs_hr_employee[emp_number],hs_hr_employee[Employee Name],"NF",0,1)</f>
        <v>Preeti Tyagi</v>
      </c>
      <c r="J3806" t="str">
        <f>_xlfn.XLOOKUP(ohrm_timesheet_item[[#This Row],[project_id]],ohrm_project[project_id],ohrm_project[name],"NF",0,1)</f>
        <v>Z210101-TEQMANTRA-ORG</v>
      </c>
      <c r="K3806" t="str">
        <f>_xlfn.XLOOKUP(ohrm_timesheet_item[[#This Row],[activity_id]],ohrm_project_activity[activity_id],ohrm_project_activity[name],"NF",0,1)</f>
        <v>Staff Augmentation</v>
      </c>
      <c r="L3806" s="5">
        <f>ohrm_timesheet_item[[#This Row],[duration]]/60/60</f>
        <v>0</v>
      </c>
    </row>
    <row r="3807" spans="1:12" x14ac:dyDescent="0.3">
      <c r="A3807">
        <v>695</v>
      </c>
      <c r="B3807" t="s">
        <v>1075</v>
      </c>
      <c r="C3807">
        <v>3859</v>
      </c>
      <c r="D3807" s="1">
        <v>45265</v>
      </c>
      <c r="E3807">
        <v>0</v>
      </c>
      <c r="F3807">
        <v>2</v>
      </c>
      <c r="G3807">
        <v>100006</v>
      </c>
      <c r="H3807">
        <v>58</v>
      </c>
      <c r="I3807" t="str">
        <f>_xlfn.XLOOKUP(ohrm_timesheet_item[[#This Row],[employee_id]],hs_hr_employee[emp_number],hs_hr_employee[Employee Name],"NF",0,1)</f>
        <v>Preeti Tyagi</v>
      </c>
      <c r="J3807" t="str">
        <f>_xlfn.XLOOKUP(ohrm_timesheet_item[[#This Row],[project_id]],ohrm_project[project_id],ohrm_project[name],"NF",0,1)</f>
        <v>Z210101-TEQMANTRA-ORG</v>
      </c>
      <c r="K3807" t="str">
        <f>_xlfn.XLOOKUP(ohrm_timesheet_item[[#This Row],[activity_id]],ohrm_project_activity[activity_id],ohrm_project_activity[name],"NF",0,1)</f>
        <v>Staff Augmentation</v>
      </c>
      <c r="L3807" s="5">
        <f>ohrm_timesheet_item[[#This Row],[duration]]/60/60</f>
        <v>0</v>
      </c>
    </row>
    <row r="3808" spans="1:12" x14ac:dyDescent="0.3">
      <c r="A3808">
        <v>695</v>
      </c>
      <c r="B3808" t="s">
        <v>1075</v>
      </c>
      <c r="C3808">
        <v>3860</v>
      </c>
      <c r="D3808" s="1">
        <v>45266</v>
      </c>
      <c r="E3808">
        <v>0</v>
      </c>
      <c r="F3808">
        <v>2</v>
      </c>
      <c r="G3808">
        <v>100006</v>
      </c>
      <c r="H3808">
        <v>58</v>
      </c>
      <c r="I3808" t="str">
        <f>_xlfn.XLOOKUP(ohrm_timesheet_item[[#This Row],[employee_id]],hs_hr_employee[emp_number],hs_hr_employee[Employee Name],"NF",0,1)</f>
        <v>Preeti Tyagi</v>
      </c>
      <c r="J3808" t="str">
        <f>_xlfn.XLOOKUP(ohrm_timesheet_item[[#This Row],[project_id]],ohrm_project[project_id],ohrm_project[name],"NF",0,1)</f>
        <v>Z210101-TEQMANTRA-ORG</v>
      </c>
      <c r="K3808" t="str">
        <f>_xlfn.XLOOKUP(ohrm_timesheet_item[[#This Row],[activity_id]],ohrm_project_activity[activity_id],ohrm_project_activity[name],"NF",0,1)</f>
        <v>Staff Augmentation</v>
      </c>
      <c r="L3808" s="5">
        <f>ohrm_timesheet_item[[#This Row],[duration]]/60/60</f>
        <v>0</v>
      </c>
    </row>
    <row r="3809" spans="1:12" x14ac:dyDescent="0.3">
      <c r="A3809">
        <v>695</v>
      </c>
      <c r="B3809" t="s">
        <v>1075</v>
      </c>
      <c r="C3809">
        <v>3861</v>
      </c>
      <c r="D3809" s="1">
        <v>45267</v>
      </c>
      <c r="E3809">
        <v>0</v>
      </c>
      <c r="F3809">
        <v>2</v>
      </c>
      <c r="G3809">
        <v>100006</v>
      </c>
      <c r="H3809">
        <v>58</v>
      </c>
      <c r="I3809" t="str">
        <f>_xlfn.XLOOKUP(ohrm_timesheet_item[[#This Row],[employee_id]],hs_hr_employee[emp_number],hs_hr_employee[Employee Name],"NF",0,1)</f>
        <v>Preeti Tyagi</v>
      </c>
      <c r="J3809" t="str">
        <f>_xlfn.XLOOKUP(ohrm_timesheet_item[[#This Row],[project_id]],ohrm_project[project_id],ohrm_project[name],"NF",0,1)</f>
        <v>Z210101-TEQMANTRA-ORG</v>
      </c>
      <c r="K3809" t="str">
        <f>_xlfn.XLOOKUP(ohrm_timesheet_item[[#This Row],[activity_id]],ohrm_project_activity[activity_id],ohrm_project_activity[name],"NF",0,1)</f>
        <v>Staff Augmentation</v>
      </c>
      <c r="L3809" s="5">
        <f>ohrm_timesheet_item[[#This Row],[duration]]/60/60</f>
        <v>0</v>
      </c>
    </row>
    <row r="3810" spans="1:12" x14ac:dyDescent="0.3">
      <c r="A3810">
        <v>695</v>
      </c>
      <c r="B3810" t="s">
        <v>1075</v>
      </c>
      <c r="C3810">
        <v>3862</v>
      </c>
      <c r="D3810" s="1">
        <v>45268</v>
      </c>
      <c r="E3810">
        <v>0</v>
      </c>
      <c r="F3810">
        <v>2</v>
      </c>
      <c r="G3810">
        <v>100006</v>
      </c>
      <c r="H3810">
        <v>58</v>
      </c>
      <c r="I3810" t="str">
        <f>_xlfn.XLOOKUP(ohrm_timesheet_item[[#This Row],[employee_id]],hs_hr_employee[emp_number],hs_hr_employee[Employee Name],"NF",0,1)</f>
        <v>Preeti Tyagi</v>
      </c>
      <c r="J3810" t="str">
        <f>_xlfn.XLOOKUP(ohrm_timesheet_item[[#This Row],[project_id]],ohrm_project[project_id],ohrm_project[name],"NF",0,1)</f>
        <v>Z210101-TEQMANTRA-ORG</v>
      </c>
      <c r="K3810" t="str">
        <f>_xlfn.XLOOKUP(ohrm_timesheet_item[[#This Row],[activity_id]],ohrm_project_activity[activity_id],ohrm_project_activity[name],"NF",0,1)</f>
        <v>Staff Augmentation</v>
      </c>
      <c r="L3810" s="5">
        <f>ohrm_timesheet_item[[#This Row],[duration]]/60/60</f>
        <v>0</v>
      </c>
    </row>
    <row r="3811" spans="1:12" x14ac:dyDescent="0.3">
      <c r="A3811">
        <v>676</v>
      </c>
      <c r="C3811">
        <v>3863</v>
      </c>
      <c r="D3811" s="1">
        <v>45271</v>
      </c>
      <c r="E3811">
        <v>32400</v>
      </c>
      <c r="F3811">
        <v>2</v>
      </c>
      <c r="G3811">
        <v>100006</v>
      </c>
      <c r="H3811">
        <v>58</v>
      </c>
      <c r="I3811" t="str">
        <f>_xlfn.XLOOKUP(ohrm_timesheet_item[[#This Row],[employee_id]],hs_hr_employee[emp_number],hs_hr_employee[Employee Name],"NF",0,1)</f>
        <v>Preeti Tyagi</v>
      </c>
      <c r="J3811" t="str">
        <f>_xlfn.XLOOKUP(ohrm_timesheet_item[[#This Row],[project_id]],ohrm_project[project_id],ohrm_project[name],"NF",0,1)</f>
        <v>Z210101-TEQMANTRA-ORG</v>
      </c>
      <c r="K3811" t="str">
        <f>_xlfn.XLOOKUP(ohrm_timesheet_item[[#This Row],[activity_id]],ohrm_project_activity[activity_id],ohrm_project_activity[name],"NF",0,1)</f>
        <v>Staff Augmentation</v>
      </c>
      <c r="L3811" s="5">
        <f>ohrm_timesheet_item[[#This Row],[duration]]/60/60</f>
        <v>9</v>
      </c>
    </row>
    <row r="3812" spans="1:12" x14ac:dyDescent="0.3">
      <c r="A3812">
        <v>676</v>
      </c>
      <c r="C3812">
        <v>3864</v>
      </c>
      <c r="D3812" s="1">
        <v>45272</v>
      </c>
      <c r="E3812">
        <v>32400</v>
      </c>
      <c r="F3812">
        <v>2</v>
      </c>
      <c r="G3812">
        <v>100006</v>
      </c>
      <c r="H3812">
        <v>58</v>
      </c>
      <c r="I3812" t="str">
        <f>_xlfn.XLOOKUP(ohrm_timesheet_item[[#This Row],[employee_id]],hs_hr_employee[emp_number],hs_hr_employee[Employee Name],"NF",0,1)</f>
        <v>Preeti Tyagi</v>
      </c>
      <c r="J3812" t="str">
        <f>_xlfn.XLOOKUP(ohrm_timesheet_item[[#This Row],[project_id]],ohrm_project[project_id],ohrm_project[name],"NF",0,1)</f>
        <v>Z210101-TEQMANTRA-ORG</v>
      </c>
      <c r="K3812" t="str">
        <f>_xlfn.XLOOKUP(ohrm_timesheet_item[[#This Row],[activity_id]],ohrm_project_activity[activity_id],ohrm_project_activity[name],"NF",0,1)</f>
        <v>Staff Augmentation</v>
      </c>
      <c r="L3812" s="5">
        <f>ohrm_timesheet_item[[#This Row],[duration]]/60/60</f>
        <v>9</v>
      </c>
    </row>
    <row r="3813" spans="1:12" x14ac:dyDescent="0.3">
      <c r="A3813">
        <v>676</v>
      </c>
      <c r="C3813">
        <v>3865</v>
      </c>
      <c r="D3813" s="1">
        <v>45273</v>
      </c>
      <c r="E3813">
        <v>32400</v>
      </c>
      <c r="F3813">
        <v>2</v>
      </c>
      <c r="G3813">
        <v>100006</v>
      </c>
      <c r="H3813">
        <v>58</v>
      </c>
      <c r="I3813" t="str">
        <f>_xlfn.XLOOKUP(ohrm_timesheet_item[[#This Row],[employee_id]],hs_hr_employee[emp_number],hs_hr_employee[Employee Name],"NF",0,1)</f>
        <v>Preeti Tyagi</v>
      </c>
      <c r="J3813" t="str">
        <f>_xlfn.XLOOKUP(ohrm_timesheet_item[[#This Row],[project_id]],ohrm_project[project_id],ohrm_project[name],"NF",0,1)</f>
        <v>Z210101-TEQMANTRA-ORG</v>
      </c>
      <c r="K3813" t="str">
        <f>_xlfn.XLOOKUP(ohrm_timesheet_item[[#This Row],[activity_id]],ohrm_project_activity[activity_id],ohrm_project_activity[name],"NF",0,1)</f>
        <v>Staff Augmentation</v>
      </c>
      <c r="L3813" s="5">
        <f>ohrm_timesheet_item[[#This Row],[duration]]/60/60</f>
        <v>9</v>
      </c>
    </row>
    <row r="3814" spans="1:12" x14ac:dyDescent="0.3">
      <c r="A3814">
        <v>676</v>
      </c>
      <c r="C3814">
        <v>3866</v>
      </c>
      <c r="D3814" s="1">
        <v>45274</v>
      </c>
      <c r="E3814">
        <v>32400</v>
      </c>
      <c r="F3814">
        <v>2</v>
      </c>
      <c r="G3814">
        <v>100006</v>
      </c>
      <c r="H3814">
        <v>58</v>
      </c>
      <c r="I3814" t="str">
        <f>_xlfn.XLOOKUP(ohrm_timesheet_item[[#This Row],[employee_id]],hs_hr_employee[emp_number],hs_hr_employee[Employee Name],"NF",0,1)</f>
        <v>Preeti Tyagi</v>
      </c>
      <c r="J3814" t="str">
        <f>_xlfn.XLOOKUP(ohrm_timesheet_item[[#This Row],[project_id]],ohrm_project[project_id],ohrm_project[name],"NF",0,1)</f>
        <v>Z210101-TEQMANTRA-ORG</v>
      </c>
      <c r="K3814" t="str">
        <f>_xlfn.XLOOKUP(ohrm_timesheet_item[[#This Row],[activity_id]],ohrm_project_activity[activity_id],ohrm_project_activity[name],"NF",0,1)</f>
        <v>Staff Augmentation</v>
      </c>
      <c r="L3814" s="5">
        <f>ohrm_timesheet_item[[#This Row],[duration]]/60/60</f>
        <v>9</v>
      </c>
    </row>
    <row r="3815" spans="1:12" x14ac:dyDescent="0.3">
      <c r="A3815">
        <v>676</v>
      </c>
      <c r="C3815">
        <v>3867</v>
      </c>
      <c r="D3815" s="1">
        <v>45275</v>
      </c>
      <c r="E3815">
        <v>32400</v>
      </c>
      <c r="F3815">
        <v>2</v>
      </c>
      <c r="G3815">
        <v>100006</v>
      </c>
      <c r="H3815">
        <v>58</v>
      </c>
      <c r="I3815" t="str">
        <f>_xlfn.XLOOKUP(ohrm_timesheet_item[[#This Row],[employee_id]],hs_hr_employee[emp_number],hs_hr_employee[Employee Name],"NF",0,1)</f>
        <v>Preeti Tyagi</v>
      </c>
      <c r="J3815" t="str">
        <f>_xlfn.XLOOKUP(ohrm_timesheet_item[[#This Row],[project_id]],ohrm_project[project_id],ohrm_project[name],"NF",0,1)</f>
        <v>Z210101-TEQMANTRA-ORG</v>
      </c>
      <c r="K3815" t="str">
        <f>_xlfn.XLOOKUP(ohrm_timesheet_item[[#This Row],[activity_id]],ohrm_project_activity[activity_id],ohrm_project_activity[name],"NF",0,1)</f>
        <v>Staff Augmentation</v>
      </c>
      <c r="L3815" s="5">
        <f>ohrm_timesheet_item[[#This Row],[duration]]/60/60</f>
        <v>9</v>
      </c>
    </row>
    <row r="3816" spans="1:12" x14ac:dyDescent="0.3">
      <c r="A3816">
        <v>693</v>
      </c>
      <c r="B3816" t="s">
        <v>1076</v>
      </c>
      <c r="C3816">
        <v>3868</v>
      </c>
      <c r="D3816" s="1">
        <v>45285</v>
      </c>
      <c r="E3816">
        <v>0</v>
      </c>
      <c r="F3816">
        <v>2</v>
      </c>
      <c r="G3816">
        <v>15</v>
      </c>
      <c r="H3816">
        <v>58</v>
      </c>
      <c r="I3816" t="str">
        <f>_xlfn.XLOOKUP(ohrm_timesheet_item[[#This Row],[employee_id]],hs_hr_employee[emp_number],hs_hr_employee[Employee Name],"NF",0,1)</f>
        <v>Gaurav Kokcha</v>
      </c>
      <c r="J3816" t="str">
        <f>_xlfn.XLOOKUP(ohrm_timesheet_item[[#This Row],[project_id]],ohrm_project[project_id],ohrm_project[name],"NF",0,1)</f>
        <v>Z210101-TEQMANTRA-ORG</v>
      </c>
      <c r="K3816" t="str">
        <f>_xlfn.XLOOKUP(ohrm_timesheet_item[[#This Row],[activity_id]],ohrm_project_activity[activity_id],ohrm_project_activity[name],"NF",0,1)</f>
        <v>Staff Augmentation</v>
      </c>
      <c r="L3816" s="5">
        <f>ohrm_timesheet_item[[#This Row],[duration]]/60/60</f>
        <v>0</v>
      </c>
    </row>
    <row r="3817" spans="1:12" x14ac:dyDescent="0.3">
      <c r="A3817">
        <v>681</v>
      </c>
      <c r="C3817">
        <v>3869</v>
      </c>
      <c r="D3817" s="1">
        <v>45278</v>
      </c>
      <c r="E3817">
        <v>32400</v>
      </c>
      <c r="F3817">
        <v>2</v>
      </c>
      <c r="G3817">
        <v>100006</v>
      </c>
      <c r="H3817">
        <v>58</v>
      </c>
      <c r="I3817" t="str">
        <f>_xlfn.XLOOKUP(ohrm_timesheet_item[[#This Row],[employee_id]],hs_hr_employee[emp_number],hs_hr_employee[Employee Name],"NF",0,1)</f>
        <v>Preeti Tyagi</v>
      </c>
      <c r="J3817" t="str">
        <f>_xlfn.XLOOKUP(ohrm_timesheet_item[[#This Row],[project_id]],ohrm_project[project_id],ohrm_project[name],"NF",0,1)</f>
        <v>Z210101-TEQMANTRA-ORG</v>
      </c>
      <c r="K3817" t="str">
        <f>_xlfn.XLOOKUP(ohrm_timesheet_item[[#This Row],[activity_id]],ohrm_project_activity[activity_id],ohrm_project_activity[name],"NF",0,1)</f>
        <v>Staff Augmentation</v>
      </c>
      <c r="L3817" s="5">
        <f>ohrm_timesheet_item[[#This Row],[duration]]/60/60</f>
        <v>9</v>
      </c>
    </row>
    <row r="3818" spans="1:12" x14ac:dyDescent="0.3">
      <c r="A3818">
        <v>681</v>
      </c>
      <c r="C3818">
        <v>3870</v>
      </c>
      <c r="D3818" s="1">
        <v>45279</v>
      </c>
      <c r="E3818">
        <v>32400</v>
      </c>
      <c r="F3818">
        <v>2</v>
      </c>
      <c r="G3818">
        <v>100006</v>
      </c>
      <c r="H3818">
        <v>58</v>
      </c>
      <c r="I3818" t="str">
        <f>_xlfn.XLOOKUP(ohrm_timesheet_item[[#This Row],[employee_id]],hs_hr_employee[emp_number],hs_hr_employee[Employee Name],"NF",0,1)</f>
        <v>Preeti Tyagi</v>
      </c>
      <c r="J3818" t="str">
        <f>_xlfn.XLOOKUP(ohrm_timesheet_item[[#This Row],[project_id]],ohrm_project[project_id],ohrm_project[name],"NF",0,1)</f>
        <v>Z210101-TEQMANTRA-ORG</v>
      </c>
      <c r="K3818" t="str">
        <f>_xlfn.XLOOKUP(ohrm_timesheet_item[[#This Row],[activity_id]],ohrm_project_activity[activity_id],ohrm_project_activity[name],"NF",0,1)</f>
        <v>Staff Augmentation</v>
      </c>
      <c r="L3818" s="5">
        <f>ohrm_timesheet_item[[#This Row],[duration]]/60/60</f>
        <v>9</v>
      </c>
    </row>
    <row r="3819" spans="1:12" x14ac:dyDescent="0.3">
      <c r="A3819">
        <v>681</v>
      </c>
      <c r="C3819">
        <v>3871</v>
      </c>
      <c r="D3819" s="1">
        <v>45280</v>
      </c>
      <c r="E3819">
        <v>32400</v>
      </c>
      <c r="F3819">
        <v>2</v>
      </c>
      <c r="G3819">
        <v>100006</v>
      </c>
      <c r="H3819">
        <v>58</v>
      </c>
      <c r="I3819" t="str">
        <f>_xlfn.XLOOKUP(ohrm_timesheet_item[[#This Row],[employee_id]],hs_hr_employee[emp_number],hs_hr_employee[Employee Name],"NF",0,1)</f>
        <v>Preeti Tyagi</v>
      </c>
      <c r="J3819" t="str">
        <f>_xlfn.XLOOKUP(ohrm_timesheet_item[[#This Row],[project_id]],ohrm_project[project_id],ohrm_project[name],"NF",0,1)</f>
        <v>Z210101-TEQMANTRA-ORG</v>
      </c>
      <c r="K3819" t="str">
        <f>_xlfn.XLOOKUP(ohrm_timesheet_item[[#This Row],[activity_id]],ohrm_project_activity[activity_id],ohrm_project_activity[name],"NF",0,1)</f>
        <v>Staff Augmentation</v>
      </c>
      <c r="L3819" s="5">
        <f>ohrm_timesheet_item[[#This Row],[duration]]/60/60</f>
        <v>9</v>
      </c>
    </row>
    <row r="3820" spans="1:12" x14ac:dyDescent="0.3">
      <c r="A3820">
        <v>681</v>
      </c>
      <c r="C3820">
        <v>3872</v>
      </c>
      <c r="D3820" s="1">
        <v>45281</v>
      </c>
      <c r="E3820">
        <v>32400</v>
      </c>
      <c r="F3820">
        <v>2</v>
      </c>
      <c r="G3820">
        <v>100006</v>
      </c>
      <c r="H3820">
        <v>58</v>
      </c>
      <c r="I3820" t="str">
        <f>_xlfn.XLOOKUP(ohrm_timesheet_item[[#This Row],[employee_id]],hs_hr_employee[emp_number],hs_hr_employee[Employee Name],"NF",0,1)</f>
        <v>Preeti Tyagi</v>
      </c>
      <c r="J3820" t="str">
        <f>_xlfn.XLOOKUP(ohrm_timesheet_item[[#This Row],[project_id]],ohrm_project[project_id],ohrm_project[name],"NF",0,1)</f>
        <v>Z210101-TEQMANTRA-ORG</v>
      </c>
      <c r="K3820" t="str">
        <f>_xlfn.XLOOKUP(ohrm_timesheet_item[[#This Row],[activity_id]],ohrm_project_activity[activity_id],ohrm_project_activity[name],"NF",0,1)</f>
        <v>Staff Augmentation</v>
      </c>
      <c r="L3820" s="5">
        <f>ohrm_timesheet_item[[#This Row],[duration]]/60/60</f>
        <v>9</v>
      </c>
    </row>
    <row r="3821" spans="1:12" x14ac:dyDescent="0.3">
      <c r="A3821">
        <v>681</v>
      </c>
      <c r="C3821">
        <v>3873</v>
      </c>
      <c r="D3821" s="1">
        <v>45282</v>
      </c>
      <c r="E3821">
        <v>32400</v>
      </c>
      <c r="F3821">
        <v>2</v>
      </c>
      <c r="G3821">
        <v>100006</v>
      </c>
      <c r="H3821">
        <v>58</v>
      </c>
      <c r="I3821" t="str">
        <f>_xlfn.XLOOKUP(ohrm_timesheet_item[[#This Row],[employee_id]],hs_hr_employee[emp_number],hs_hr_employee[Employee Name],"NF",0,1)</f>
        <v>Preeti Tyagi</v>
      </c>
      <c r="J3821" t="str">
        <f>_xlfn.XLOOKUP(ohrm_timesheet_item[[#This Row],[project_id]],ohrm_project[project_id],ohrm_project[name],"NF",0,1)</f>
        <v>Z210101-TEQMANTRA-ORG</v>
      </c>
      <c r="K3821" t="str">
        <f>_xlfn.XLOOKUP(ohrm_timesheet_item[[#This Row],[activity_id]],ohrm_project_activity[activity_id],ohrm_project_activity[name],"NF",0,1)</f>
        <v>Staff Augmentation</v>
      </c>
      <c r="L3821" s="5">
        <f>ohrm_timesheet_item[[#This Row],[duration]]/60/60</f>
        <v>9</v>
      </c>
    </row>
    <row r="3822" spans="1:12" x14ac:dyDescent="0.3">
      <c r="A3822">
        <v>693</v>
      </c>
      <c r="B3822" t="s">
        <v>1077</v>
      </c>
      <c r="C3822">
        <v>3874</v>
      </c>
      <c r="D3822" s="1">
        <v>45286</v>
      </c>
      <c r="E3822">
        <v>0</v>
      </c>
      <c r="F3822">
        <v>2</v>
      </c>
      <c r="G3822">
        <v>15</v>
      </c>
      <c r="H3822">
        <v>58</v>
      </c>
      <c r="I3822" t="str">
        <f>_xlfn.XLOOKUP(ohrm_timesheet_item[[#This Row],[employee_id]],hs_hr_employee[emp_number],hs_hr_employee[Employee Name],"NF",0,1)</f>
        <v>Gaurav Kokcha</v>
      </c>
      <c r="J3822" t="str">
        <f>_xlfn.XLOOKUP(ohrm_timesheet_item[[#This Row],[project_id]],ohrm_project[project_id],ohrm_project[name],"NF",0,1)</f>
        <v>Z210101-TEQMANTRA-ORG</v>
      </c>
      <c r="K3822" t="str">
        <f>_xlfn.XLOOKUP(ohrm_timesheet_item[[#This Row],[activity_id]],ohrm_project_activity[activity_id],ohrm_project_activity[name],"NF",0,1)</f>
        <v>Staff Augmentation</v>
      </c>
      <c r="L3822" s="5">
        <f>ohrm_timesheet_item[[#This Row],[duration]]/60/60</f>
        <v>0</v>
      </c>
    </row>
    <row r="3823" spans="1:12" x14ac:dyDescent="0.3">
      <c r="A3823">
        <v>685</v>
      </c>
      <c r="C3823">
        <v>3875</v>
      </c>
      <c r="D3823" s="1">
        <v>45285</v>
      </c>
      <c r="E3823">
        <v>32400</v>
      </c>
      <c r="F3823">
        <v>2</v>
      </c>
      <c r="G3823">
        <v>100006</v>
      </c>
      <c r="H3823">
        <v>58</v>
      </c>
      <c r="I3823" t="str">
        <f>_xlfn.XLOOKUP(ohrm_timesheet_item[[#This Row],[employee_id]],hs_hr_employee[emp_number],hs_hr_employee[Employee Name],"NF",0,1)</f>
        <v>Preeti Tyagi</v>
      </c>
      <c r="J3823" t="str">
        <f>_xlfn.XLOOKUP(ohrm_timesheet_item[[#This Row],[project_id]],ohrm_project[project_id],ohrm_project[name],"NF",0,1)</f>
        <v>Z210101-TEQMANTRA-ORG</v>
      </c>
      <c r="K3823" t="str">
        <f>_xlfn.XLOOKUP(ohrm_timesheet_item[[#This Row],[activity_id]],ohrm_project_activity[activity_id],ohrm_project_activity[name],"NF",0,1)</f>
        <v>Staff Augmentation</v>
      </c>
      <c r="L3823" s="5">
        <f>ohrm_timesheet_item[[#This Row],[duration]]/60/60</f>
        <v>9</v>
      </c>
    </row>
    <row r="3824" spans="1:12" x14ac:dyDescent="0.3">
      <c r="A3824">
        <v>685</v>
      </c>
      <c r="C3824">
        <v>3876</v>
      </c>
      <c r="D3824" s="1">
        <v>45286</v>
      </c>
      <c r="E3824">
        <v>32400</v>
      </c>
      <c r="F3824">
        <v>2</v>
      </c>
      <c r="G3824">
        <v>100006</v>
      </c>
      <c r="H3824">
        <v>58</v>
      </c>
      <c r="I3824" t="str">
        <f>_xlfn.XLOOKUP(ohrm_timesheet_item[[#This Row],[employee_id]],hs_hr_employee[emp_number],hs_hr_employee[Employee Name],"NF",0,1)</f>
        <v>Preeti Tyagi</v>
      </c>
      <c r="J3824" t="str">
        <f>_xlfn.XLOOKUP(ohrm_timesheet_item[[#This Row],[project_id]],ohrm_project[project_id],ohrm_project[name],"NF",0,1)</f>
        <v>Z210101-TEQMANTRA-ORG</v>
      </c>
      <c r="K3824" t="str">
        <f>_xlfn.XLOOKUP(ohrm_timesheet_item[[#This Row],[activity_id]],ohrm_project_activity[activity_id],ohrm_project_activity[name],"NF",0,1)</f>
        <v>Staff Augmentation</v>
      </c>
      <c r="L3824" s="5">
        <f>ohrm_timesheet_item[[#This Row],[duration]]/60/60</f>
        <v>9</v>
      </c>
    </row>
    <row r="3825" spans="1:12" x14ac:dyDescent="0.3">
      <c r="A3825">
        <v>685</v>
      </c>
      <c r="C3825">
        <v>3877</v>
      </c>
      <c r="D3825" s="1">
        <v>45287</v>
      </c>
      <c r="E3825">
        <v>32400</v>
      </c>
      <c r="F3825">
        <v>2</v>
      </c>
      <c r="G3825">
        <v>100006</v>
      </c>
      <c r="H3825">
        <v>58</v>
      </c>
      <c r="I3825" t="str">
        <f>_xlfn.XLOOKUP(ohrm_timesheet_item[[#This Row],[employee_id]],hs_hr_employee[emp_number],hs_hr_employee[Employee Name],"NF",0,1)</f>
        <v>Preeti Tyagi</v>
      </c>
      <c r="J3825" t="str">
        <f>_xlfn.XLOOKUP(ohrm_timesheet_item[[#This Row],[project_id]],ohrm_project[project_id],ohrm_project[name],"NF",0,1)</f>
        <v>Z210101-TEQMANTRA-ORG</v>
      </c>
      <c r="K3825" t="str">
        <f>_xlfn.XLOOKUP(ohrm_timesheet_item[[#This Row],[activity_id]],ohrm_project_activity[activity_id],ohrm_project_activity[name],"NF",0,1)</f>
        <v>Staff Augmentation</v>
      </c>
      <c r="L3825" s="5">
        <f>ohrm_timesheet_item[[#This Row],[duration]]/60/60</f>
        <v>9</v>
      </c>
    </row>
    <row r="3826" spans="1:12" x14ac:dyDescent="0.3">
      <c r="A3826">
        <v>685</v>
      </c>
      <c r="C3826">
        <v>3878</v>
      </c>
      <c r="D3826" s="1">
        <v>45288</v>
      </c>
      <c r="E3826">
        <v>32400</v>
      </c>
      <c r="F3826">
        <v>2</v>
      </c>
      <c r="G3826">
        <v>100006</v>
      </c>
      <c r="H3826">
        <v>58</v>
      </c>
      <c r="I3826" t="str">
        <f>_xlfn.XLOOKUP(ohrm_timesheet_item[[#This Row],[employee_id]],hs_hr_employee[emp_number],hs_hr_employee[Employee Name],"NF",0,1)</f>
        <v>Preeti Tyagi</v>
      </c>
      <c r="J3826" t="str">
        <f>_xlfn.XLOOKUP(ohrm_timesheet_item[[#This Row],[project_id]],ohrm_project[project_id],ohrm_project[name],"NF",0,1)</f>
        <v>Z210101-TEQMANTRA-ORG</v>
      </c>
      <c r="K3826" t="str">
        <f>_xlfn.XLOOKUP(ohrm_timesheet_item[[#This Row],[activity_id]],ohrm_project_activity[activity_id],ohrm_project_activity[name],"NF",0,1)</f>
        <v>Staff Augmentation</v>
      </c>
      <c r="L3826" s="5">
        <f>ohrm_timesheet_item[[#This Row],[duration]]/60/60</f>
        <v>9</v>
      </c>
    </row>
    <row r="3827" spans="1:12" x14ac:dyDescent="0.3">
      <c r="A3827">
        <v>685</v>
      </c>
      <c r="C3827">
        <v>3879</v>
      </c>
      <c r="D3827" s="1">
        <v>45289</v>
      </c>
      <c r="E3827">
        <v>32400</v>
      </c>
      <c r="F3827">
        <v>2</v>
      </c>
      <c r="G3827">
        <v>100006</v>
      </c>
      <c r="H3827">
        <v>58</v>
      </c>
      <c r="I3827" t="str">
        <f>_xlfn.XLOOKUP(ohrm_timesheet_item[[#This Row],[employee_id]],hs_hr_employee[emp_number],hs_hr_employee[Employee Name],"NF",0,1)</f>
        <v>Preeti Tyagi</v>
      </c>
      <c r="J3827" t="str">
        <f>_xlfn.XLOOKUP(ohrm_timesheet_item[[#This Row],[project_id]],ohrm_project[project_id],ohrm_project[name],"NF",0,1)</f>
        <v>Z210101-TEQMANTRA-ORG</v>
      </c>
      <c r="K3827" t="str">
        <f>_xlfn.XLOOKUP(ohrm_timesheet_item[[#This Row],[activity_id]],ohrm_project_activity[activity_id],ohrm_project_activity[name],"NF",0,1)</f>
        <v>Staff Augmentation</v>
      </c>
      <c r="L3827" s="5">
        <f>ohrm_timesheet_item[[#This Row],[duration]]/60/60</f>
        <v>9</v>
      </c>
    </row>
    <row r="3828" spans="1:12" x14ac:dyDescent="0.3">
      <c r="A3828">
        <v>693</v>
      </c>
      <c r="C3828">
        <v>3880</v>
      </c>
      <c r="D3828" s="1">
        <v>45287</v>
      </c>
      <c r="E3828">
        <v>14400</v>
      </c>
      <c r="F3828">
        <v>2</v>
      </c>
      <c r="G3828">
        <v>15</v>
      </c>
      <c r="H3828">
        <v>58</v>
      </c>
      <c r="I3828" t="str">
        <f>_xlfn.XLOOKUP(ohrm_timesheet_item[[#This Row],[employee_id]],hs_hr_employee[emp_number],hs_hr_employee[Employee Name],"NF",0,1)</f>
        <v>Gaurav Kokcha</v>
      </c>
      <c r="J3828" t="str">
        <f>_xlfn.XLOOKUP(ohrm_timesheet_item[[#This Row],[project_id]],ohrm_project[project_id],ohrm_project[name],"NF",0,1)</f>
        <v>Z210101-TEQMANTRA-ORG</v>
      </c>
      <c r="K3828" t="str">
        <f>_xlfn.XLOOKUP(ohrm_timesheet_item[[#This Row],[activity_id]],ohrm_project_activity[activity_id],ohrm_project_activity[name],"NF",0,1)</f>
        <v>Staff Augmentation</v>
      </c>
      <c r="L3828" s="5">
        <f>ohrm_timesheet_item[[#This Row],[duration]]/60/60</f>
        <v>4</v>
      </c>
    </row>
    <row r="3829" spans="1:12" x14ac:dyDescent="0.3">
      <c r="A3829">
        <v>693</v>
      </c>
      <c r="C3829">
        <v>3881</v>
      </c>
      <c r="D3829" s="1">
        <v>45288</v>
      </c>
      <c r="E3829">
        <v>10800</v>
      </c>
      <c r="F3829">
        <v>2</v>
      </c>
      <c r="G3829">
        <v>15</v>
      </c>
      <c r="H3829">
        <v>58</v>
      </c>
      <c r="I3829" t="str">
        <f>_xlfn.XLOOKUP(ohrm_timesheet_item[[#This Row],[employee_id]],hs_hr_employee[emp_number],hs_hr_employee[Employee Name],"NF",0,1)</f>
        <v>Gaurav Kokcha</v>
      </c>
      <c r="J3829" t="str">
        <f>_xlfn.XLOOKUP(ohrm_timesheet_item[[#This Row],[project_id]],ohrm_project[project_id],ohrm_project[name],"NF",0,1)</f>
        <v>Z210101-TEQMANTRA-ORG</v>
      </c>
      <c r="K3829" t="str">
        <f>_xlfn.XLOOKUP(ohrm_timesheet_item[[#This Row],[activity_id]],ohrm_project_activity[activity_id],ohrm_project_activity[name],"NF",0,1)</f>
        <v>Staff Augmentation</v>
      </c>
      <c r="L3829" s="5">
        <f>ohrm_timesheet_item[[#This Row],[duration]]/60/60</f>
        <v>3</v>
      </c>
    </row>
    <row r="3830" spans="1:12" x14ac:dyDescent="0.3">
      <c r="A3830">
        <v>693</v>
      </c>
      <c r="C3830">
        <v>3882</v>
      </c>
      <c r="D3830" s="1">
        <v>45285</v>
      </c>
      <c r="E3830">
        <v>0</v>
      </c>
      <c r="F3830">
        <v>2</v>
      </c>
      <c r="G3830">
        <v>15</v>
      </c>
      <c r="H3830">
        <v>11</v>
      </c>
      <c r="I3830" t="str">
        <f>_xlfn.XLOOKUP(ohrm_timesheet_item[[#This Row],[employee_id]],hs_hr_employee[emp_number],hs_hr_employee[Employee Name],"NF",0,1)</f>
        <v>Gaurav Kokcha</v>
      </c>
      <c r="J3830" t="str">
        <f>_xlfn.XLOOKUP(ohrm_timesheet_item[[#This Row],[project_id]],ohrm_project[project_id],ohrm_project[name],"NF",0,1)</f>
        <v>Z210101-TEQMANTRA-ORG</v>
      </c>
      <c r="K3830" t="str">
        <f>_xlfn.XLOOKUP(ohrm_timesheet_item[[#This Row],[activity_id]],ohrm_project_activity[activity_id],ohrm_project_activity[name],"NF",0,1)</f>
        <v>Training</v>
      </c>
      <c r="L3830" s="5">
        <f>ohrm_timesheet_item[[#This Row],[duration]]/60/60</f>
        <v>0</v>
      </c>
    </row>
    <row r="3831" spans="1:12" x14ac:dyDescent="0.3">
      <c r="A3831">
        <v>693</v>
      </c>
      <c r="C3831">
        <v>3883</v>
      </c>
      <c r="D3831" s="1">
        <v>45286</v>
      </c>
      <c r="E3831">
        <v>0</v>
      </c>
      <c r="F3831">
        <v>2</v>
      </c>
      <c r="G3831">
        <v>15</v>
      </c>
      <c r="H3831">
        <v>11</v>
      </c>
      <c r="I3831" t="str">
        <f>_xlfn.XLOOKUP(ohrm_timesheet_item[[#This Row],[employee_id]],hs_hr_employee[emp_number],hs_hr_employee[Employee Name],"NF",0,1)</f>
        <v>Gaurav Kokcha</v>
      </c>
      <c r="J3831" t="str">
        <f>_xlfn.XLOOKUP(ohrm_timesheet_item[[#This Row],[project_id]],ohrm_project[project_id],ohrm_project[name],"NF",0,1)</f>
        <v>Z210101-TEQMANTRA-ORG</v>
      </c>
      <c r="K3831" t="str">
        <f>_xlfn.XLOOKUP(ohrm_timesheet_item[[#This Row],[activity_id]],ohrm_project_activity[activity_id],ohrm_project_activity[name],"NF",0,1)</f>
        <v>Training</v>
      </c>
      <c r="L3831" s="5">
        <f>ohrm_timesheet_item[[#This Row],[duration]]/60/60</f>
        <v>0</v>
      </c>
    </row>
    <row r="3832" spans="1:12" x14ac:dyDescent="0.3">
      <c r="A3832">
        <v>693</v>
      </c>
      <c r="C3832">
        <v>3884</v>
      </c>
      <c r="D3832" s="1">
        <v>45287</v>
      </c>
      <c r="E3832">
        <v>18000</v>
      </c>
      <c r="F3832">
        <v>2</v>
      </c>
      <c r="G3832">
        <v>15</v>
      </c>
      <c r="H3832">
        <v>11</v>
      </c>
      <c r="I3832" t="str">
        <f>_xlfn.XLOOKUP(ohrm_timesheet_item[[#This Row],[employee_id]],hs_hr_employee[emp_number],hs_hr_employee[Employee Name],"NF",0,1)</f>
        <v>Gaurav Kokcha</v>
      </c>
      <c r="J3832" t="str">
        <f>_xlfn.XLOOKUP(ohrm_timesheet_item[[#This Row],[project_id]],ohrm_project[project_id],ohrm_project[name],"NF",0,1)</f>
        <v>Z210101-TEQMANTRA-ORG</v>
      </c>
      <c r="K3832" t="str">
        <f>_xlfn.XLOOKUP(ohrm_timesheet_item[[#This Row],[activity_id]],ohrm_project_activity[activity_id],ohrm_project_activity[name],"NF",0,1)</f>
        <v>Training</v>
      </c>
      <c r="L3832" s="5">
        <f>ohrm_timesheet_item[[#This Row],[duration]]/60/60</f>
        <v>5</v>
      </c>
    </row>
    <row r="3833" spans="1:12" x14ac:dyDescent="0.3">
      <c r="A3833">
        <v>693</v>
      </c>
      <c r="C3833">
        <v>3885</v>
      </c>
      <c r="D3833" s="1">
        <v>45288</v>
      </c>
      <c r="E3833">
        <v>18000</v>
      </c>
      <c r="F3833">
        <v>2</v>
      </c>
      <c r="G3833">
        <v>15</v>
      </c>
      <c r="H3833">
        <v>11</v>
      </c>
      <c r="I3833" t="str">
        <f>_xlfn.XLOOKUP(ohrm_timesheet_item[[#This Row],[employee_id]],hs_hr_employee[emp_number],hs_hr_employee[Employee Name],"NF",0,1)</f>
        <v>Gaurav Kokcha</v>
      </c>
      <c r="J3833" t="str">
        <f>_xlfn.XLOOKUP(ohrm_timesheet_item[[#This Row],[project_id]],ohrm_project[project_id],ohrm_project[name],"NF",0,1)</f>
        <v>Z210101-TEQMANTRA-ORG</v>
      </c>
      <c r="K3833" t="str">
        <f>_xlfn.XLOOKUP(ohrm_timesheet_item[[#This Row],[activity_id]],ohrm_project_activity[activity_id],ohrm_project_activity[name],"NF",0,1)</f>
        <v>Training</v>
      </c>
      <c r="L3833" s="5">
        <f>ohrm_timesheet_item[[#This Row],[duration]]/60/60</f>
        <v>5</v>
      </c>
    </row>
    <row r="3834" spans="1:12" x14ac:dyDescent="0.3">
      <c r="A3834">
        <v>693</v>
      </c>
      <c r="C3834">
        <v>3886</v>
      </c>
      <c r="D3834" s="1">
        <v>45285</v>
      </c>
      <c r="E3834">
        <v>0</v>
      </c>
      <c r="F3834">
        <v>2</v>
      </c>
      <c r="G3834">
        <v>15</v>
      </c>
      <c r="H3834">
        <v>14</v>
      </c>
      <c r="I3834" t="str">
        <f>_xlfn.XLOOKUP(ohrm_timesheet_item[[#This Row],[employee_id]],hs_hr_employee[emp_number],hs_hr_employee[Employee Name],"NF",0,1)</f>
        <v>Gaurav Kokcha</v>
      </c>
      <c r="J3834" t="str">
        <f>_xlfn.XLOOKUP(ohrm_timesheet_item[[#This Row],[project_id]],ohrm_project[project_id],ohrm_project[name],"NF",0,1)</f>
        <v>Z210101-TEQMANTRA-ORG</v>
      </c>
      <c r="K3834" t="str">
        <f>_xlfn.XLOOKUP(ohrm_timesheet_item[[#This Row],[activity_id]],ohrm_project_activity[activity_id],ohrm_project_activity[name],"NF",0,1)</f>
        <v>Team Engagement</v>
      </c>
      <c r="L3834" s="5">
        <f>ohrm_timesheet_item[[#This Row],[duration]]/60/60</f>
        <v>0</v>
      </c>
    </row>
    <row r="3835" spans="1:12" x14ac:dyDescent="0.3">
      <c r="A3835">
        <v>693</v>
      </c>
      <c r="C3835">
        <v>3887</v>
      </c>
      <c r="D3835" s="1">
        <v>45286</v>
      </c>
      <c r="E3835">
        <v>0</v>
      </c>
      <c r="F3835">
        <v>2</v>
      </c>
      <c r="G3835">
        <v>15</v>
      </c>
      <c r="H3835">
        <v>14</v>
      </c>
      <c r="I3835" t="str">
        <f>_xlfn.XLOOKUP(ohrm_timesheet_item[[#This Row],[employee_id]],hs_hr_employee[emp_number],hs_hr_employee[Employee Name],"NF",0,1)</f>
        <v>Gaurav Kokcha</v>
      </c>
      <c r="J3835" t="str">
        <f>_xlfn.XLOOKUP(ohrm_timesheet_item[[#This Row],[project_id]],ohrm_project[project_id],ohrm_project[name],"NF",0,1)</f>
        <v>Z210101-TEQMANTRA-ORG</v>
      </c>
      <c r="K3835" t="str">
        <f>_xlfn.XLOOKUP(ohrm_timesheet_item[[#This Row],[activity_id]],ohrm_project_activity[activity_id],ohrm_project_activity[name],"NF",0,1)</f>
        <v>Team Engagement</v>
      </c>
      <c r="L3835" s="5">
        <f>ohrm_timesheet_item[[#This Row],[duration]]/60/60</f>
        <v>0</v>
      </c>
    </row>
    <row r="3836" spans="1:12" x14ac:dyDescent="0.3">
      <c r="A3836">
        <v>693</v>
      </c>
      <c r="C3836">
        <v>3888</v>
      </c>
      <c r="D3836" s="1">
        <v>45288</v>
      </c>
      <c r="E3836">
        <v>3600</v>
      </c>
      <c r="F3836">
        <v>2</v>
      </c>
      <c r="G3836">
        <v>15</v>
      </c>
      <c r="H3836">
        <v>14</v>
      </c>
      <c r="I3836" t="str">
        <f>_xlfn.XLOOKUP(ohrm_timesheet_item[[#This Row],[employee_id]],hs_hr_employee[emp_number],hs_hr_employee[Employee Name],"NF",0,1)</f>
        <v>Gaurav Kokcha</v>
      </c>
      <c r="J3836" t="str">
        <f>_xlfn.XLOOKUP(ohrm_timesheet_item[[#This Row],[project_id]],ohrm_project[project_id],ohrm_project[name],"NF",0,1)</f>
        <v>Z210101-TEQMANTRA-ORG</v>
      </c>
      <c r="K3836" t="str">
        <f>_xlfn.XLOOKUP(ohrm_timesheet_item[[#This Row],[activity_id]],ohrm_project_activity[activity_id],ohrm_project_activity[name],"NF",0,1)</f>
        <v>Team Engagement</v>
      </c>
      <c r="L3836" s="5">
        <f>ohrm_timesheet_item[[#This Row],[duration]]/60/60</f>
        <v>1</v>
      </c>
    </row>
    <row r="3837" spans="1:12" x14ac:dyDescent="0.3">
      <c r="A3837">
        <v>694</v>
      </c>
      <c r="B3837" t="s">
        <v>1078</v>
      </c>
      <c r="C3837">
        <v>3889</v>
      </c>
      <c r="D3837" s="1">
        <v>45285</v>
      </c>
      <c r="E3837">
        <v>0</v>
      </c>
      <c r="F3837">
        <v>6</v>
      </c>
      <c r="G3837">
        <v>100001</v>
      </c>
      <c r="H3837">
        <v>54</v>
      </c>
      <c r="I3837" t="str">
        <f>_xlfn.XLOOKUP(ohrm_timesheet_item[[#This Row],[employee_id]],hs_hr_employee[emp_number],hs_hr_employee[Employee Name],"NF",0,1)</f>
        <v>Dinesh Agrawal</v>
      </c>
      <c r="J3837" t="str">
        <f>_xlfn.XLOOKUP(ohrm_timesheet_item[[#This Row],[project_id]],ohrm_project[project_id],ohrm_project[name],"NF",0,1)</f>
        <v>C210701-P2 [AMERICANA-Phase2]</v>
      </c>
      <c r="K3837" t="str">
        <f>_xlfn.XLOOKUP(ohrm_timesheet_item[[#This Row],[activity_id]],ohrm_project_activity[activity_id],ohrm_project_activity[name],"NF",0,1)</f>
        <v>Development</v>
      </c>
      <c r="L3837" s="5">
        <f>ohrm_timesheet_item[[#This Row],[duration]]/60/60</f>
        <v>0</v>
      </c>
    </row>
    <row r="3838" spans="1:12" x14ac:dyDescent="0.3">
      <c r="A3838">
        <v>694</v>
      </c>
      <c r="C3838">
        <v>3890</v>
      </c>
      <c r="D3838" s="1">
        <v>45286</v>
      </c>
      <c r="E3838">
        <v>32400</v>
      </c>
      <c r="F3838">
        <v>6</v>
      </c>
      <c r="G3838">
        <v>100001</v>
      </c>
      <c r="H3838">
        <v>54</v>
      </c>
      <c r="I3838" t="str">
        <f>_xlfn.XLOOKUP(ohrm_timesheet_item[[#This Row],[employee_id]],hs_hr_employee[emp_number],hs_hr_employee[Employee Name],"NF",0,1)</f>
        <v>Dinesh Agrawal</v>
      </c>
      <c r="J3838" t="str">
        <f>_xlfn.XLOOKUP(ohrm_timesheet_item[[#This Row],[project_id]],ohrm_project[project_id],ohrm_project[name],"NF",0,1)</f>
        <v>C210701-P2 [AMERICANA-Phase2]</v>
      </c>
      <c r="K3838" t="str">
        <f>_xlfn.XLOOKUP(ohrm_timesheet_item[[#This Row],[activity_id]],ohrm_project_activity[activity_id],ohrm_project_activity[name],"NF",0,1)</f>
        <v>Development</v>
      </c>
      <c r="L3838" s="5">
        <f>ohrm_timesheet_item[[#This Row],[duration]]/60/60</f>
        <v>9</v>
      </c>
    </row>
    <row r="3839" spans="1:12" x14ac:dyDescent="0.3">
      <c r="A3839">
        <v>694</v>
      </c>
      <c r="C3839">
        <v>3891</v>
      </c>
      <c r="D3839" s="1">
        <v>45287</v>
      </c>
      <c r="E3839">
        <v>32400</v>
      </c>
      <c r="F3839">
        <v>6</v>
      </c>
      <c r="G3839">
        <v>100001</v>
      </c>
      <c r="H3839">
        <v>54</v>
      </c>
      <c r="I3839" t="str">
        <f>_xlfn.XLOOKUP(ohrm_timesheet_item[[#This Row],[employee_id]],hs_hr_employee[emp_number],hs_hr_employee[Employee Name],"NF",0,1)</f>
        <v>Dinesh Agrawal</v>
      </c>
      <c r="J3839" t="str">
        <f>_xlfn.XLOOKUP(ohrm_timesheet_item[[#This Row],[project_id]],ohrm_project[project_id],ohrm_project[name],"NF",0,1)</f>
        <v>C210701-P2 [AMERICANA-Phase2]</v>
      </c>
      <c r="K3839" t="str">
        <f>_xlfn.XLOOKUP(ohrm_timesheet_item[[#This Row],[activity_id]],ohrm_project_activity[activity_id],ohrm_project_activity[name],"NF",0,1)</f>
        <v>Development</v>
      </c>
      <c r="L3839" s="5">
        <f>ohrm_timesheet_item[[#This Row],[duration]]/60/60</f>
        <v>9</v>
      </c>
    </row>
    <row r="3840" spans="1:12" x14ac:dyDescent="0.3">
      <c r="A3840">
        <v>694</v>
      </c>
      <c r="C3840">
        <v>3892</v>
      </c>
      <c r="D3840" s="1">
        <v>45288</v>
      </c>
      <c r="E3840">
        <v>32400</v>
      </c>
      <c r="F3840">
        <v>6</v>
      </c>
      <c r="G3840">
        <v>100001</v>
      </c>
      <c r="H3840">
        <v>54</v>
      </c>
      <c r="I3840" t="str">
        <f>_xlfn.XLOOKUP(ohrm_timesheet_item[[#This Row],[employee_id]],hs_hr_employee[emp_number],hs_hr_employee[Employee Name],"NF",0,1)</f>
        <v>Dinesh Agrawal</v>
      </c>
      <c r="J3840" t="str">
        <f>_xlfn.XLOOKUP(ohrm_timesheet_item[[#This Row],[project_id]],ohrm_project[project_id],ohrm_project[name],"NF",0,1)</f>
        <v>C210701-P2 [AMERICANA-Phase2]</v>
      </c>
      <c r="K3840" t="str">
        <f>_xlfn.XLOOKUP(ohrm_timesheet_item[[#This Row],[activity_id]],ohrm_project_activity[activity_id],ohrm_project_activity[name],"NF",0,1)</f>
        <v>Development</v>
      </c>
      <c r="L3840" s="5">
        <f>ohrm_timesheet_item[[#This Row],[duration]]/60/60</f>
        <v>9</v>
      </c>
    </row>
    <row r="3841" spans="1:12" x14ac:dyDescent="0.3">
      <c r="A3841">
        <v>694</v>
      </c>
      <c r="C3841">
        <v>3893</v>
      </c>
      <c r="D3841" s="1">
        <v>45289</v>
      </c>
      <c r="E3841">
        <v>32400</v>
      </c>
      <c r="F3841">
        <v>6</v>
      </c>
      <c r="G3841">
        <v>100001</v>
      </c>
      <c r="H3841">
        <v>54</v>
      </c>
      <c r="I3841" t="str">
        <f>_xlfn.XLOOKUP(ohrm_timesheet_item[[#This Row],[employee_id]],hs_hr_employee[emp_number],hs_hr_employee[Employee Name],"NF",0,1)</f>
        <v>Dinesh Agrawal</v>
      </c>
      <c r="J3841" t="str">
        <f>_xlfn.XLOOKUP(ohrm_timesheet_item[[#This Row],[project_id]],ohrm_project[project_id],ohrm_project[name],"NF",0,1)</f>
        <v>C210701-P2 [AMERICANA-Phase2]</v>
      </c>
      <c r="K3841" t="str">
        <f>_xlfn.XLOOKUP(ohrm_timesheet_item[[#This Row],[activity_id]],ohrm_project_activity[activity_id],ohrm_project_activity[name],"NF",0,1)</f>
        <v>Development</v>
      </c>
      <c r="L3841" s="5">
        <f>ohrm_timesheet_item[[#This Row],[duration]]/60/60</f>
        <v>9</v>
      </c>
    </row>
    <row r="3842" spans="1:12" x14ac:dyDescent="0.3">
      <c r="A3842">
        <v>682</v>
      </c>
      <c r="C3842">
        <v>3894</v>
      </c>
      <c r="D3842" s="1">
        <v>45278</v>
      </c>
      <c r="E3842">
        <v>32400</v>
      </c>
      <c r="F3842">
        <v>6</v>
      </c>
      <c r="G3842">
        <v>100001</v>
      </c>
      <c r="H3842">
        <v>54</v>
      </c>
      <c r="I3842" t="str">
        <f>_xlfn.XLOOKUP(ohrm_timesheet_item[[#This Row],[employee_id]],hs_hr_employee[emp_number],hs_hr_employee[Employee Name],"NF",0,1)</f>
        <v>Dinesh Agrawal</v>
      </c>
      <c r="J3842" t="str">
        <f>_xlfn.XLOOKUP(ohrm_timesheet_item[[#This Row],[project_id]],ohrm_project[project_id],ohrm_project[name],"NF",0,1)</f>
        <v>C210701-P2 [AMERICANA-Phase2]</v>
      </c>
      <c r="K3842" t="str">
        <f>_xlfn.XLOOKUP(ohrm_timesheet_item[[#This Row],[activity_id]],ohrm_project_activity[activity_id],ohrm_project_activity[name],"NF",0,1)</f>
        <v>Development</v>
      </c>
      <c r="L3842" s="5">
        <f>ohrm_timesheet_item[[#This Row],[duration]]/60/60</f>
        <v>9</v>
      </c>
    </row>
    <row r="3843" spans="1:12" x14ac:dyDescent="0.3">
      <c r="A3843">
        <v>682</v>
      </c>
      <c r="C3843">
        <v>3895</v>
      </c>
      <c r="D3843" s="1">
        <v>45279</v>
      </c>
      <c r="E3843">
        <v>32400</v>
      </c>
      <c r="F3843">
        <v>6</v>
      </c>
      <c r="G3843">
        <v>100001</v>
      </c>
      <c r="H3843">
        <v>54</v>
      </c>
      <c r="I3843" t="str">
        <f>_xlfn.XLOOKUP(ohrm_timesheet_item[[#This Row],[employee_id]],hs_hr_employee[emp_number],hs_hr_employee[Employee Name],"NF",0,1)</f>
        <v>Dinesh Agrawal</v>
      </c>
      <c r="J3843" t="str">
        <f>_xlfn.XLOOKUP(ohrm_timesheet_item[[#This Row],[project_id]],ohrm_project[project_id],ohrm_project[name],"NF",0,1)</f>
        <v>C210701-P2 [AMERICANA-Phase2]</v>
      </c>
      <c r="K3843" t="str">
        <f>_xlfn.XLOOKUP(ohrm_timesheet_item[[#This Row],[activity_id]],ohrm_project_activity[activity_id],ohrm_project_activity[name],"NF",0,1)</f>
        <v>Development</v>
      </c>
      <c r="L3843" s="5">
        <f>ohrm_timesheet_item[[#This Row],[duration]]/60/60</f>
        <v>9</v>
      </c>
    </row>
    <row r="3844" spans="1:12" x14ac:dyDescent="0.3">
      <c r="A3844">
        <v>682</v>
      </c>
      <c r="C3844">
        <v>3896</v>
      </c>
      <c r="D3844" s="1">
        <v>45280</v>
      </c>
      <c r="E3844">
        <v>32400</v>
      </c>
      <c r="F3844">
        <v>6</v>
      </c>
      <c r="G3844">
        <v>100001</v>
      </c>
      <c r="H3844">
        <v>54</v>
      </c>
      <c r="I3844" t="str">
        <f>_xlfn.XLOOKUP(ohrm_timesheet_item[[#This Row],[employee_id]],hs_hr_employee[emp_number],hs_hr_employee[Employee Name],"NF",0,1)</f>
        <v>Dinesh Agrawal</v>
      </c>
      <c r="J3844" t="str">
        <f>_xlfn.XLOOKUP(ohrm_timesheet_item[[#This Row],[project_id]],ohrm_project[project_id],ohrm_project[name],"NF",0,1)</f>
        <v>C210701-P2 [AMERICANA-Phase2]</v>
      </c>
      <c r="K3844" t="str">
        <f>_xlfn.XLOOKUP(ohrm_timesheet_item[[#This Row],[activity_id]],ohrm_project_activity[activity_id],ohrm_project_activity[name],"NF",0,1)</f>
        <v>Development</v>
      </c>
      <c r="L3844" s="5">
        <f>ohrm_timesheet_item[[#This Row],[duration]]/60/60</f>
        <v>9</v>
      </c>
    </row>
    <row r="3845" spans="1:12" x14ac:dyDescent="0.3">
      <c r="A3845">
        <v>682</v>
      </c>
      <c r="C3845">
        <v>3897</v>
      </c>
      <c r="D3845" s="1">
        <v>45281</v>
      </c>
      <c r="E3845">
        <v>32400</v>
      </c>
      <c r="F3845">
        <v>6</v>
      </c>
      <c r="G3845">
        <v>100001</v>
      </c>
      <c r="H3845">
        <v>54</v>
      </c>
      <c r="I3845" t="str">
        <f>_xlfn.XLOOKUP(ohrm_timesheet_item[[#This Row],[employee_id]],hs_hr_employee[emp_number],hs_hr_employee[Employee Name],"NF",0,1)</f>
        <v>Dinesh Agrawal</v>
      </c>
      <c r="J3845" t="str">
        <f>_xlfn.XLOOKUP(ohrm_timesheet_item[[#This Row],[project_id]],ohrm_project[project_id],ohrm_project[name],"NF",0,1)</f>
        <v>C210701-P2 [AMERICANA-Phase2]</v>
      </c>
      <c r="K3845" t="str">
        <f>_xlfn.XLOOKUP(ohrm_timesheet_item[[#This Row],[activity_id]],ohrm_project_activity[activity_id],ohrm_project_activity[name],"NF",0,1)</f>
        <v>Development</v>
      </c>
      <c r="L3845" s="5">
        <f>ohrm_timesheet_item[[#This Row],[duration]]/60/60</f>
        <v>9</v>
      </c>
    </row>
    <row r="3846" spans="1:12" x14ac:dyDescent="0.3">
      <c r="A3846">
        <v>682</v>
      </c>
      <c r="C3846">
        <v>3898</v>
      </c>
      <c r="D3846" s="1">
        <v>45282</v>
      </c>
      <c r="E3846">
        <v>32400</v>
      </c>
      <c r="F3846">
        <v>6</v>
      </c>
      <c r="G3846">
        <v>100001</v>
      </c>
      <c r="H3846">
        <v>54</v>
      </c>
      <c r="I3846" t="str">
        <f>_xlfn.XLOOKUP(ohrm_timesheet_item[[#This Row],[employee_id]],hs_hr_employee[emp_number],hs_hr_employee[Employee Name],"NF",0,1)</f>
        <v>Dinesh Agrawal</v>
      </c>
      <c r="J3846" t="str">
        <f>_xlfn.XLOOKUP(ohrm_timesheet_item[[#This Row],[project_id]],ohrm_project[project_id],ohrm_project[name],"NF",0,1)</f>
        <v>C210701-P2 [AMERICANA-Phase2]</v>
      </c>
      <c r="K3846" t="str">
        <f>_xlfn.XLOOKUP(ohrm_timesheet_item[[#This Row],[activity_id]],ohrm_project_activity[activity_id],ohrm_project_activity[name],"NF",0,1)</f>
        <v>Development</v>
      </c>
      <c r="L3846" s="5">
        <f>ohrm_timesheet_item[[#This Row],[duration]]/60/60</f>
        <v>9</v>
      </c>
    </row>
    <row r="3847" spans="1:12" x14ac:dyDescent="0.3">
      <c r="A3847">
        <v>680</v>
      </c>
      <c r="B3847" t="s">
        <v>1079</v>
      </c>
      <c r="C3847">
        <v>3899</v>
      </c>
      <c r="D3847" s="1">
        <v>45271</v>
      </c>
      <c r="E3847">
        <v>14400</v>
      </c>
      <c r="F3847">
        <v>6</v>
      </c>
      <c r="G3847">
        <v>100001</v>
      </c>
      <c r="H3847">
        <v>54</v>
      </c>
      <c r="I3847" t="str">
        <f>_xlfn.XLOOKUP(ohrm_timesheet_item[[#This Row],[employee_id]],hs_hr_employee[emp_number],hs_hr_employee[Employee Name],"NF",0,1)</f>
        <v>Dinesh Agrawal</v>
      </c>
      <c r="J3847" t="str">
        <f>_xlfn.XLOOKUP(ohrm_timesheet_item[[#This Row],[project_id]],ohrm_project[project_id],ohrm_project[name],"NF",0,1)</f>
        <v>C210701-P2 [AMERICANA-Phase2]</v>
      </c>
      <c r="K3847" t="str">
        <f>_xlfn.XLOOKUP(ohrm_timesheet_item[[#This Row],[activity_id]],ohrm_project_activity[activity_id],ohrm_project_activity[name],"NF",0,1)</f>
        <v>Development</v>
      </c>
      <c r="L3847" s="5">
        <f>ohrm_timesheet_item[[#This Row],[duration]]/60/60</f>
        <v>4</v>
      </c>
    </row>
    <row r="3848" spans="1:12" x14ac:dyDescent="0.3">
      <c r="A3848">
        <v>680</v>
      </c>
      <c r="B3848" t="s">
        <v>1079</v>
      </c>
      <c r="C3848">
        <v>3900</v>
      </c>
      <c r="D3848" s="1">
        <v>45272</v>
      </c>
      <c r="E3848">
        <v>14400</v>
      </c>
      <c r="F3848">
        <v>6</v>
      </c>
      <c r="G3848">
        <v>100001</v>
      </c>
      <c r="H3848">
        <v>54</v>
      </c>
      <c r="I3848" t="str">
        <f>_xlfn.XLOOKUP(ohrm_timesheet_item[[#This Row],[employee_id]],hs_hr_employee[emp_number],hs_hr_employee[Employee Name],"NF",0,1)</f>
        <v>Dinesh Agrawal</v>
      </c>
      <c r="J3848" t="str">
        <f>_xlfn.XLOOKUP(ohrm_timesheet_item[[#This Row],[project_id]],ohrm_project[project_id],ohrm_project[name],"NF",0,1)</f>
        <v>C210701-P2 [AMERICANA-Phase2]</v>
      </c>
      <c r="K3848" t="str">
        <f>_xlfn.XLOOKUP(ohrm_timesheet_item[[#This Row],[activity_id]],ohrm_project_activity[activity_id],ohrm_project_activity[name],"NF",0,1)</f>
        <v>Development</v>
      </c>
      <c r="L3848" s="5">
        <f>ohrm_timesheet_item[[#This Row],[duration]]/60/60</f>
        <v>4</v>
      </c>
    </row>
    <row r="3849" spans="1:12" x14ac:dyDescent="0.3">
      <c r="A3849">
        <v>680</v>
      </c>
      <c r="C3849">
        <v>3901</v>
      </c>
      <c r="D3849" s="1">
        <v>45273</v>
      </c>
      <c r="E3849">
        <v>28800</v>
      </c>
      <c r="F3849">
        <v>6</v>
      </c>
      <c r="G3849">
        <v>100001</v>
      </c>
      <c r="H3849">
        <v>54</v>
      </c>
      <c r="I3849" t="str">
        <f>_xlfn.XLOOKUP(ohrm_timesheet_item[[#This Row],[employee_id]],hs_hr_employee[emp_number],hs_hr_employee[Employee Name],"NF",0,1)</f>
        <v>Dinesh Agrawal</v>
      </c>
      <c r="J3849" t="str">
        <f>_xlfn.XLOOKUP(ohrm_timesheet_item[[#This Row],[project_id]],ohrm_project[project_id],ohrm_project[name],"NF",0,1)</f>
        <v>C210701-P2 [AMERICANA-Phase2]</v>
      </c>
      <c r="K3849" t="str">
        <f>_xlfn.XLOOKUP(ohrm_timesheet_item[[#This Row],[activity_id]],ohrm_project_activity[activity_id],ohrm_project_activity[name],"NF",0,1)</f>
        <v>Development</v>
      </c>
      <c r="L3849" s="5">
        <f>ohrm_timesheet_item[[#This Row],[duration]]/60/60</f>
        <v>8</v>
      </c>
    </row>
    <row r="3850" spans="1:12" x14ac:dyDescent="0.3">
      <c r="A3850">
        <v>680</v>
      </c>
      <c r="C3850">
        <v>3902</v>
      </c>
      <c r="D3850" s="1">
        <v>45274</v>
      </c>
      <c r="E3850">
        <v>28800</v>
      </c>
      <c r="F3850">
        <v>6</v>
      </c>
      <c r="G3850">
        <v>100001</v>
      </c>
      <c r="H3850">
        <v>54</v>
      </c>
      <c r="I3850" t="str">
        <f>_xlfn.XLOOKUP(ohrm_timesheet_item[[#This Row],[employee_id]],hs_hr_employee[emp_number],hs_hr_employee[Employee Name],"NF",0,1)</f>
        <v>Dinesh Agrawal</v>
      </c>
      <c r="J3850" t="str">
        <f>_xlfn.XLOOKUP(ohrm_timesheet_item[[#This Row],[project_id]],ohrm_project[project_id],ohrm_project[name],"NF",0,1)</f>
        <v>C210701-P2 [AMERICANA-Phase2]</v>
      </c>
      <c r="K3850" t="str">
        <f>_xlfn.XLOOKUP(ohrm_timesheet_item[[#This Row],[activity_id]],ohrm_project_activity[activity_id],ohrm_project_activity[name],"NF",0,1)</f>
        <v>Development</v>
      </c>
      <c r="L3850" s="5">
        <f>ohrm_timesheet_item[[#This Row],[duration]]/60/60</f>
        <v>8</v>
      </c>
    </row>
    <row r="3851" spans="1:12" x14ac:dyDescent="0.3">
      <c r="A3851">
        <v>680</v>
      </c>
      <c r="C3851">
        <v>3903</v>
      </c>
      <c r="D3851" s="1">
        <v>45275</v>
      </c>
      <c r="E3851">
        <v>28800</v>
      </c>
      <c r="F3851">
        <v>6</v>
      </c>
      <c r="G3851">
        <v>100001</v>
      </c>
      <c r="H3851">
        <v>54</v>
      </c>
      <c r="I3851" t="str">
        <f>_xlfn.XLOOKUP(ohrm_timesheet_item[[#This Row],[employee_id]],hs_hr_employee[emp_number],hs_hr_employee[Employee Name],"NF",0,1)</f>
        <v>Dinesh Agrawal</v>
      </c>
      <c r="J3851" t="str">
        <f>_xlfn.XLOOKUP(ohrm_timesheet_item[[#This Row],[project_id]],ohrm_project[project_id],ohrm_project[name],"NF",0,1)</f>
        <v>C210701-P2 [AMERICANA-Phase2]</v>
      </c>
      <c r="K3851" t="str">
        <f>_xlfn.XLOOKUP(ohrm_timesheet_item[[#This Row],[activity_id]],ohrm_project_activity[activity_id],ohrm_project_activity[name],"NF",0,1)</f>
        <v>Development</v>
      </c>
      <c r="L3851" s="5">
        <f>ohrm_timesheet_item[[#This Row],[duration]]/60/60</f>
        <v>8</v>
      </c>
    </row>
    <row r="3852" spans="1:12" x14ac:dyDescent="0.3">
      <c r="A3852">
        <v>667</v>
      </c>
      <c r="C3852">
        <v>3904</v>
      </c>
      <c r="D3852" s="1">
        <v>45264</v>
      </c>
      <c r="E3852">
        <v>32400</v>
      </c>
      <c r="F3852">
        <v>6</v>
      </c>
      <c r="G3852">
        <v>100001</v>
      </c>
      <c r="H3852">
        <v>54</v>
      </c>
      <c r="I3852" t="str">
        <f>_xlfn.XLOOKUP(ohrm_timesheet_item[[#This Row],[employee_id]],hs_hr_employee[emp_number],hs_hr_employee[Employee Name],"NF",0,1)</f>
        <v>Dinesh Agrawal</v>
      </c>
      <c r="J3852" t="str">
        <f>_xlfn.XLOOKUP(ohrm_timesheet_item[[#This Row],[project_id]],ohrm_project[project_id],ohrm_project[name],"NF",0,1)</f>
        <v>C210701-P2 [AMERICANA-Phase2]</v>
      </c>
      <c r="K3852" t="str">
        <f>_xlfn.XLOOKUP(ohrm_timesheet_item[[#This Row],[activity_id]],ohrm_project_activity[activity_id],ohrm_project_activity[name],"NF",0,1)</f>
        <v>Development</v>
      </c>
      <c r="L3852" s="5">
        <f>ohrm_timesheet_item[[#This Row],[duration]]/60/60</f>
        <v>9</v>
      </c>
    </row>
    <row r="3853" spans="1:12" x14ac:dyDescent="0.3">
      <c r="A3853">
        <v>667</v>
      </c>
      <c r="C3853">
        <v>3905</v>
      </c>
      <c r="D3853" s="1">
        <v>45265</v>
      </c>
      <c r="E3853">
        <v>32400</v>
      </c>
      <c r="F3853">
        <v>6</v>
      </c>
      <c r="G3853">
        <v>100001</v>
      </c>
      <c r="H3853">
        <v>54</v>
      </c>
      <c r="I3853" t="str">
        <f>_xlfn.XLOOKUP(ohrm_timesheet_item[[#This Row],[employee_id]],hs_hr_employee[emp_number],hs_hr_employee[Employee Name],"NF",0,1)</f>
        <v>Dinesh Agrawal</v>
      </c>
      <c r="J3853" t="str">
        <f>_xlfn.XLOOKUP(ohrm_timesheet_item[[#This Row],[project_id]],ohrm_project[project_id],ohrm_project[name],"NF",0,1)</f>
        <v>C210701-P2 [AMERICANA-Phase2]</v>
      </c>
      <c r="K3853" t="str">
        <f>_xlfn.XLOOKUP(ohrm_timesheet_item[[#This Row],[activity_id]],ohrm_project_activity[activity_id],ohrm_project_activity[name],"NF",0,1)</f>
        <v>Development</v>
      </c>
      <c r="L3853" s="5">
        <f>ohrm_timesheet_item[[#This Row],[duration]]/60/60</f>
        <v>9</v>
      </c>
    </row>
    <row r="3854" spans="1:12" x14ac:dyDescent="0.3">
      <c r="A3854">
        <v>667</v>
      </c>
      <c r="C3854">
        <v>3906</v>
      </c>
      <c r="D3854" s="1">
        <v>45266</v>
      </c>
      <c r="E3854">
        <v>32400</v>
      </c>
      <c r="F3854">
        <v>6</v>
      </c>
      <c r="G3854">
        <v>100001</v>
      </c>
      <c r="H3854">
        <v>54</v>
      </c>
      <c r="I3854" t="str">
        <f>_xlfn.XLOOKUP(ohrm_timesheet_item[[#This Row],[employee_id]],hs_hr_employee[emp_number],hs_hr_employee[Employee Name],"NF",0,1)</f>
        <v>Dinesh Agrawal</v>
      </c>
      <c r="J3854" t="str">
        <f>_xlfn.XLOOKUP(ohrm_timesheet_item[[#This Row],[project_id]],ohrm_project[project_id],ohrm_project[name],"NF",0,1)</f>
        <v>C210701-P2 [AMERICANA-Phase2]</v>
      </c>
      <c r="K3854" t="str">
        <f>_xlfn.XLOOKUP(ohrm_timesheet_item[[#This Row],[activity_id]],ohrm_project_activity[activity_id],ohrm_project_activity[name],"NF",0,1)</f>
        <v>Development</v>
      </c>
      <c r="L3854" s="5">
        <f>ohrm_timesheet_item[[#This Row],[duration]]/60/60</f>
        <v>9</v>
      </c>
    </row>
    <row r="3855" spans="1:12" x14ac:dyDescent="0.3">
      <c r="A3855">
        <v>667</v>
      </c>
      <c r="C3855">
        <v>3907</v>
      </c>
      <c r="D3855" s="1">
        <v>45267</v>
      </c>
      <c r="E3855">
        <v>32400</v>
      </c>
      <c r="F3855">
        <v>6</v>
      </c>
      <c r="G3855">
        <v>100001</v>
      </c>
      <c r="H3855">
        <v>54</v>
      </c>
      <c r="I3855" t="str">
        <f>_xlfn.XLOOKUP(ohrm_timesheet_item[[#This Row],[employee_id]],hs_hr_employee[emp_number],hs_hr_employee[Employee Name],"NF",0,1)</f>
        <v>Dinesh Agrawal</v>
      </c>
      <c r="J3855" t="str">
        <f>_xlfn.XLOOKUP(ohrm_timesheet_item[[#This Row],[project_id]],ohrm_project[project_id],ohrm_project[name],"NF",0,1)</f>
        <v>C210701-P2 [AMERICANA-Phase2]</v>
      </c>
      <c r="K3855" t="str">
        <f>_xlfn.XLOOKUP(ohrm_timesheet_item[[#This Row],[activity_id]],ohrm_project_activity[activity_id],ohrm_project_activity[name],"NF",0,1)</f>
        <v>Development</v>
      </c>
      <c r="L3855" s="5">
        <f>ohrm_timesheet_item[[#This Row],[duration]]/60/60</f>
        <v>9</v>
      </c>
    </row>
    <row r="3856" spans="1:12" x14ac:dyDescent="0.3">
      <c r="A3856">
        <v>667</v>
      </c>
      <c r="C3856">
        <v>3908</v>
      </c>
      <c r="D3856" s="1">
        <v>45268</v>
      </c>
      <c r="E3856">
        <v>32400</v>
      </c>
      <c r="F3856">
        <v>6</v>
      </c>
      <c r="G3856">
        <v>100001</v>
      </c>
      <c r="H3856">
        <v>54</v>
      </c>
      <c r="I3856" t="str">
        <f>_xlfn.XLOOKUP(ohrm_timesheet_item[[#This Row],[employee_id]],hs_hr_employee[emp_number],hs_hr_employee[Employee Name],"NF",0,1)</f>
        <v>Dinesh Agrawal</v>
      </c>
      <c r="J3856" t="str">
        <f>_xlfn.XLOOKUP(ohrm_timesheet_item[[#This Row],[project_id]],ohrm_project[project_id],ohrm_project[name],"NF",0,1)</f>
        <v>C210701-P2 [AMERICANA-Phase2]</v>
      </c>
      <c r="K3856" t="str">
        <f>_xlfn.XLOOKUP(ohrm_timesheet_item[[#This Row],[activity_id]],ohrm_project_activity[activity_id],ohrm_project_activity[name],"NF",0,1)</f>
        <v>Development</v>
      </c>
      <c r="L3856" s="5">
        <f>ohrm_timesheet_item[[#This Row],[duration]]/60/60</f>
        <v>9</v>
      </c>
    </row>
    <row r="3857" spans="1:12" x14ac:dyDescent="0.3">
      <c r="A3857">
        <v>688</v>
      </c>
      <c r="B3857" t="s">
        <v>1080</v>
      </c>
      <c r="C3857">
        <v>3909</v>
      </c>
      <c r="D3857" s="1">
        <v>45271</v>
      </c>
      <c r="E3857">
        <v>0</v>
      </c>
      <c r="F3857">
        <v>6</v>
      </c>
      <c r="G3857">
        <v>100004</v>
      </c>
      <c r="H3857">
        <v>54</v>
      </c>
      <c r="I3857" t="str">
        <f>_xlfn.XLOOKUP(ohrm_timesheet_item[[#This Row],[employee_id]],hs_hr_employee[emp_number],hs_hr_employee[Employee Name],"NF",0,1)</f>
        <v>Sourav Rathor</v>
      </c>
      <c r="J3857" t="str">
        <f>_xlfn.XLOOKUP(ohrm_timesheet_item[[#This Row],[project_id]],ohrm_project[project_id],ohrm_project[name],"NF",0,1)</f>
        <v>C210701-P2 [AMERICANA-Phase2]</v>
      </c>
      <c r="K3857" t="str">
        <f>_xlfn.XLOOKUP(ohrm_timesheet_item[[#This Row],[activity_id]],ohrm_project_activity[activity_id],ohrm_project_activity[name],"NF",0,1)</f>
        <v>Development</v>
      </c>
      <c r="L3857" s="5">
        <f>ohrm_timesheet_item[[#This Row],[duration]]/60/60</f>
        <v>0</v>
      </c>
    </row>
    <row r="3858" spans="1:12" x14ac:dyDescent="0.3">
      <c r="A3858">
        <v>688</v>
      </c>
      <c r="B3858" t="s">
        <v>1080</v>
      </c>
      <c r="C3858">
        <v>3910</v>
      </c>
      <c r="D3858" s="1">
        <v>45272</v>
      </c>
      <c r="E3858">
        <v>0</v>
      </c>
      <c r="F3858">
        <v>6</v>
      </c>
      <c r="G3858">
        <v>100004</v>
      </c>
      <c r="H3858">
        <v>54</v>
      </c>
      <c r="I3858" t="str">
        <f>_xlfn.XLOOKUP(ohrm_timesheet_item[[#This Row],[employee_id]],hs_hr_employee[emp_number],hs_hr_employee[Employee Name],"NF",0,1)</f>
        <v>Sourav Rathor</v>
      </c>
      <c r="J3858" t="str">
        <f>_xlfn.XLOOKUP(ohrm_timesheet_item[[#This Row],[project_id]],ohrm_project[project_id],ohrm_project[name],"NF",0,1)</f>
        <v>C210701-P2 [AMERICANA-Phase2]</v>
      </c>
      <c r="K3858" t="str">
        <f>_xlfn.XLOOKUP(ohrm_timesheet_item[[#This Row],[activity_id]],ohrm_project_activity[activity_id],ohrm_project_activity[name],"NF",0,1)</f>
        <v>Development</v>
      </c>
      <c r="L3858" s="5">
        <f>ohrm_timesheet_item[[#This Row],[duration]]/60/60</f>
        <v>0</v>
      </c>
    </row>
    <row r="3859" spans="1:12" x14ac:dyDescent="0.3">
      <c r="A3859">
        <v>688</v>
      </c>
      <c r="B3859" t="s">
        <v>1080</v>
      </c>
      <c r="C3859">
        <v>3911</v>
      </c>
      <c r="D3859" s="1">
        <v>45273</v>
      </c>
      <c r="E3859">
        <v>0</v>
      </c>
      <c r="F3859">
        <v>6</v>
      </c>
      <c r="G3859">
        <v>100004</v>
      </c>
      <c r="H3859">
        <v>54</v>
      </c>
      <c r="I3859" t="str">
        <f>_xlfn.XLOOKUP(ohrm_timesheet_item[[#This Row],[employee_id]],hs_hr_employee[emp_number],hs_hr_employee[Employee Name],"NF",0,1)</f>
        <v>Sourav Rathor</v>
      </c>
      <c r="J3859" t="str">
        <f>_xlfn.XLOOKUP(ohrm_timesheet_item[[#This Row],[project_id]],ohrm_project[project_id],ohrm_project[name],"NF",0,1)</f>
        <v>C210701-P2 [AMERICANA-Phase2]</v>
      </c>
      <c r="K3859" t="str">
        <f>_xlfn.XLOOKUP(ohrm_timesheet_item[[#This Row],[activity_id]],ohrm_project_activity[activity_id],ohrm_project_activity[name],"NF",0,1)</f>
        <v>Development</v>
      </c>
      <c r="L3859" s="5">
        <f>ohrm_timesheet_item[[#This Row],[duration]]/60/60</f>
        <v>0</v>
      </c>
    </row>
    <row r="3860" spans="1:12" x14ac:dyDescent="0.3">
      <c r="A3860">
        <v>688</v>
      </c>
      <c r="B3860" t="s">
        <v>1080</v>
      </c>
      <c r="C3860">
        <v>3912</v>
      </c>
      <c r="D3860" s="1">
        <v>45274</v>
      </c>
      <c r="E3860">
        <v>0</v>
      </c>
      <c r="F3860">
        <v>6</v>
      </c>
      <c r="G3860">
        <v>100004</v>
      </c>
      <c r="H3860">
        <v>54</v>
      </c>
      <c r="I3860" t="str">
        <f>_xlfn.XLOOKUP(ohrm_timesheet_item[[#This Row],[employee_id]],hs_hr_employee[emp_number],hs_hr_employee[Employee Name],"NF",0,1)</f>
        <v>Sourav Rathor</v>
      </c>
      <c r="J3860" t="str">
        <f>_xlfn.XLOOKUP(ohrm_timesheet_item[[#This Row],[project_id]],ohrm_project[project_id],ohrm_project[name],"NF",0,1)</f>
        <v>C210701-P2 [AMERICANA-Phase2]</v>
      </c>
      <c r="K3860" t="str">
        <f>_xlfn.XLOOKUP(ohrm_timesheet_item[[#This Row],[activity_id]],ohrm_project_activity[activity_id],ohrm_project_activity[name],"NF",0,1)</f>
        <v>Development</v>
      </c>
      <c r="L3860" s="5">
        <f>ohrm_timesheet_item[[#This Row],[duration]]/60/60</f>
        <v>0</v>
      </c>
    </row>
    <row r="3861" spans="1:12" x14ac:dyDescent="0.3">
      <c r="A3861">
        <v>688</v>
      </c>
      <c r="B3861" t="s">
        <v>1080</v>
      </c>
      <c r="C3861">
        <v>3913</v>
      </c>
      <c r="D3861" s="1">
        <v>45275</v>
      </c>
      <c r="E3861">
        <v>0</v>
      </c>
      <c r="F3861">
        <v>6</v>
      </c>
      <c r="G3861">
        <v>100004</v>
      </c>
      <c r="H3861">
        <v>54</v>
      </c>
      <c r="I3861" t="str">
        <f>_xlfn.XLOOKUP(ohrm_timesheet_item[[#This Row],[employee_id]],hs_hr_employee[emp_number],hs_hr_employee[Employee Name],"NF",0,1)</f>
        <v>Sourav Rathor</v>
      </c>
      <c r="J3861" t="str">
        <f>_xlfn.XLOOKUP(ohrm_timesheet_item[[#This Row],[project_id]],ohrm_project[project_id],ohrm_project[name],"NF",0,1)</f>
        <v>C210701-P2 [AMERICANA-Phase2]</v>
      </c>
      <c r="K3861" t="str">
        <f>_xlfn.XLOOKUP(ohrm_timesheet_item[[#This Row],[activity_id]],ohrm_project_activity[activity_id],ohrm_project_activity[name],"NF",0,1)</f>
        <v>Development</v>
      </c>
      <c r="L3861" s="5">
        <f>ohrm_timesheet_item[[#This Row],[duration]]/60/60</f>
        <v>0</v>
      </c>
    </row>
    <row r="3862" spans="1:12" x14ac:dyDescent="0.3">
      <c r="A3862">
        <v>686</v>
      </c>
      <c r="C3862">
        <v>3914</v>
      </c>
      <c r="D3862" s="1">
        <v>45287</v>
      </c>
      <c r="E3862">
        <v>32400</v>
      </c>
      <c r="F3862">
        <v>6</v>
      </c>
      <c r="G3862">
        <v>100004</v>
      </c>
      <c r="H3862">
        <v>54</v>
      </c>
      <c r="I3862" t="str">
        <f>_xlfn.XLOOKUP(ohrm_timesheet_item[[#This Row],[employee_id]],hs_hr_employee[emp_number],hs_hr_employee[Employee Name],"NF",0,1)</f>
        <v>Sourav Rathor</v>
      </c>
      <c r="J3862" t="str">
        <f>_xlfn.XLOOKUP(ohrm_timesheet_item[[#This Row],[project_id]],ohrm_project[project_id],ohrm_project[name],"NF",0,1)</f>
        <v>C210701-P2 [AMERICANA-Phase2]</v>
      </c>
      <c r="K3862" t="str">
        <f>_xlfn.XLOOKUP(ohrm_timesheet_item[[#This Row],[activity_id]],ohrm_project_activity[activity_id],ohrm_project_activity[name],"NF",0,1)</f>
        <v>Development</v>
      </c>
      <c r="L3862" s="5">
        <f>ohrm_timesheet_item[[#This Row],[duration]]/60/60</f>
        <v>9</v>
      </c>
    </row>
    <row r="3863" spans="1:12" x14ac:dyDescent="0.3">
      <c r="A3863">
        <v>686</v>
      </c>
      <c r="C3863">
        <v>3915</v>
      </c>
      <c r="D3863" s="1">
        <v>45288</v>
      </c>
      <c r="E3863">
        <v>32400</v>
      </c>
      <c r="F3863">
        <v>6</v>
      </c>
      <c r="G3863">
        <v>100004</v>
      </c>
      <c r="H3863">
        <v>54</v>
      </c>
      <c r="I3863" t="str">
        <f>_xlfn.XLOOKUP(ohrm_timesheet_item[[#This Row],[employee_id]],hs_hr_employee[emp_number],hs_hr_employee[Employee Name],"NF",0,1)</f>
        <v>Sourav Rathor</v>
      </c>
      <c r="J3863" t="str">
        <f>_xlfn.XLOOKUP(ohrm_timesheet_item[[#This Row],[project_id]],ohrm_project[project_id],ohrm_project[name],"NF",0,1)</f>
        <v>C210701-P2 [AMERICANA-Phase2]</v>
      </c>
      <c r="K3863" t="str">
        <f>_xlfn.XLOOKUP(ohrm_timesheet_item[[#This Row],[activity_id]],ohrm_project_activity[activity_id],ohrm_project_activity[name],"NF",0,1)</f>
        <v>Development</v>
      </c>
      <c r="L3863" s="5">
        <f>ohrm_timesheet_item[[#This Row],[duration]]/60/60</f>
        <v>9</v>
      </c>
    </row>
    <row r="3864" spans="1:12" x14ac:dyDescent="0.3">
      <c r="A3864">
        <v>686</v>
      </c>
      <c r="C3864">
        <v>3916</v>
      </c>
      <c r="D3864" s="1">
        <v>45289</v>
      </c>
      <c r="E3864">
        <v>32400</v>
      </c>
      <c r="F3864">
        <v>6</v>
      </c>
      <c r="G3864">
        <v>100004</v>
      </c>
      <c r="H3864">
        <v>54</v>
      </c>
      <c r="I3864" t="str">
        <f>_xlfn.XLOOKUP(ohrm_timesheet_item[[#This Row],[employee_id]],hs_hr_employee[emp_number],hs_hr_employee[Employee Name],"NF",0,1)</f>
        <v>Sourav Rathor</v>
      </c>
      <c r="J3864" t="str">
        <f>_xlfn.XLOOKUP(ohrm_timesheet_item[[#This Row],[project_id]],ohrm_project[project_id],ohrm_project[name],"NF",0,1)</f>
        <v>C210701-P2 [AMERICANA-Phase2]</v>
      </c>
      <c r="K3864" t="str">
        <f>_xlfn.XLOOKUP(ohrm_timesheet_item[[#This Row],[activity_id]],ohrm_project_activity[activity_id],ohrm_project_activity[name],"NF",0,1)</f>
        <v>Development</v>
      </c>
      <c r="L3864" s="5">
        <f>ohrm_timesheet_item[[#This Row],[duration]]/60/60</f>
        <v>9</v>
      </c>
    </row>
    <row r="3865" spans="1:12" x14ac:dyDescent="0.3">
      <c r="A3865">
        <v>671</v>
      </c>
      <c r="C3865">
        <v>3917</v>
      </c>
      <c r="D3865" s="1">
        <v>45264</v>
      </c>
      <c r="E3865">
        <v>32400</v>
      </c>
      <c r="F3865">
        <v>6</v>
      </c>
      <c r="G3865">
        <v>7</v>
      </c>
      <c r="H3865">
        <v>54</v>
      </c>
      <c r="I3865" t="str">
        <f>_xlfn.XLOOKUP(ohrm_timesheet_item[[#This Row],[employee_id]],hs_hr_employee[emp_number],hs_hr_employee[Employee Name],"NF",0,1)</f>
        <v>Shekhar Sharma</v>
      </c>
      <c r="J3865" t="str">
        <f>_xlfn.XLOOKUP(ohrm_timesheet_item[[#This Row],[project_id]],ohrm_project[project_id],ohrm_project[name],"NF",0,1)</f>
        <v>C210701-P2 [AMERICANA-Phase2]</v>
      </c>
      <c r="K3865" t="str">
        <f>_xlfn.XLOOKUP(ohrm_timesheet_item[[#This Row],[activity_id]],ohrm_project_activity[activity_id],ohrm_project_activity[name],"NF",0,1)</f>
        <v>Development</v>
      </c>
      <c r="L3865" s="5">
        <f>ohrm_timesheet_item[[#This Row],[duration]]/60/60</f>
        <v>9</v>
      </c>
    </row>
    <row r="3866" spans="1:12" x14ac:dyDescent="0.3">
      <c r="A3866">
        <v>671</v>
      </c>
      <c r="C3866">
        <v>3918</v>
      </c>
      <c r="D3866" s="1">
        <v>45265</v>
      </c>
      <c r="E3866">
        <v>32400</v>
      </c>
      <c r="F3866">
        <v>6</v>
      </c>
      <c r="G3866">
        <v>7</v>
      </c>
      <c r="H3866">
        <v>54</v>
      </c>
      <c r="I3866" t="str">
        <f>_xlfn.XLOOKUP(ohrm_timesheet_item[[#This Row],[employee_id]],hs_hr_employee[emp_number],hs_hr_employee[Employee Name],"NF",0,1)</f>
        <v>Shekhar Sharma</v>
      </c>
      <c r="J3866" t="str">
        <f>_xlfn.XLOOKUP(ohrm_timesheet_item[[#This Row],[project_id]],ohrm_project[project_id],ohrm_project[name],"NF",0,1)</f>
        <v>C210701-P2 [AMERICANA-Phase2]</v>
      </c>
      <c r="K3866" t="str">
        <f>_xlfn.XLOOKUP(ohrm_timesheet_item[[#This Row],[activity_id]],ohrm_project_activity[activity_id],ohrm_project_activity[name],"NF",0,1)</f>
        <v>Development</v>
      </c>
      <c r="L3866" s="5">
        <f>ohrm_timesheet_item[[#This Row],[duration]]/60/60</f>
        <v>9</v>
      </c>
    </row>
    <row r="3867" spans="1:12" x14ac:dyDescent="0.3">
      <c r="A3867">
        <v>671</v>
      </c>
      <c r="C3867">
        <v>3919</v>
      </c>
      <c r="D3867" s="1">
        <v>45266</v>
      </c>
      <c r="E3867">
        <v>32400</v>
      </c>
      <c r="F3867">
        <v>6</v>
      </c>
      <c r="G3867">
        <v>7</v>
      </c>
      <c r="H3867">
        <v>54</v>
      </c>
      <c r="I3867" t="str">
        <f>_xlfn.XLOOKUP(ohrm_timesheet_item[[#This Row],[employee_id]],hs_hr_employee[emp_number],hs_hr_employee[Employee Name],"NF",0,1)</f>
        <v>Shekhar Sharma</v>
      </c>
      <c r="J3867" t="str">
        <f>_xlfn.XLOOKUP(ohrm_timesheet_item[[#This Row],[project_id]],ohrm_project[project_id],ohrm_project[name],"NF",0,1)</f>
        <v>C210701-P2 [AMERICANA-Phase2]</v>
      </c>
      <c r="K3867" t="str">
        <f>_xlfn.XLOOKUP(ohrm_timesheet_item[[#This Row],[activity_id]],ohrm_project_activity[activity_id],ohrm_project_activity[name],"NF",0,1)</f>
        <v>Development</v>
      </c>
      <c r="L3867" s="5">
        <f>ohrm_timesheet_item[[#This Row],[duration]]/60/60</f>
        <v>9</v>
      </c>
    </row>
    <row r="3868" spans="1:12" x14ac:dyDescent="0.3">
      <c r="A3868">
        <v>671</v>
      </c>
      <c r="C3868">
        <v>3920</v>
      </c>
      <c r="D3868" s="1">
        <v>45267</v>
      </c>
      <c r="E3868">
        <v>32400</v>
      </c>
      <c r="F3868">
        <v>6</v>
      </c>
      <c r="G3868">
        <v>7</v>
      </c>
      <c r="H3868">
        <v>54</v>
      </c>
      <c r="I3868" t="str">
        <f>_xlfn.XLOOKUP(ohrm_timesheet_item[[#This Row],[employee_id]],hs_hr_employee[emp_number],hs_hr_employee[Employee Name],"NF",0,1)</f>
        <v>Shekhar Sharma</v>
      </c>
      <c r="J3868" t="str">
        <f>_xlfn.XLOOKUP(ohrm_timesheet_item[[#This Row],[project_id]],ohrm_project[project_id],ohrm_project[name],"NF",0,1)</f>
        <v>C210701-P2 [AMERICANA-Phase2]</v>
      </c>
      <c r="K3868" t="str">
        <f>_xlfn.XLOOKUP(ohrm_timesheet_item[[#This Row],[activity_id]],ohrm_project_activity[activity_id],ohrm_project_activity[name],"NF",0,1)</f>
        <v>Development</v>
      </c>
      <c r="L3868" s="5">
        <f>ohrm_timesheet_item[[#This Row],[duration]]/60/60</f>
        <v>9</v>
      </c>
    </row>
    <row r="3869" spans="1:12" x14ac:dyDescent="0.3">
      <c r="A3869">
        <v>671</v>
      </c>
      <c r="C3869">
        <v>3921</v>
      </c>
      <c r="D3869" s="1">
        <v>45268</v>
      </c>
      <c r="E3869">
        <v>32400</v>
      </c>
      <c r="F3869">
        <v>6</v>
      </c>
      <c r="G3869">
        <v>7</v>
      </c>
      <c r="H3869">
        <v>54</v>
      </c>
      <c r="I3869" t="str">
        <f>_xlfn.XLOOKUP(ohrm_timesheet_item[[#This Row],[employee_id]],hs_hr_employee[emp_number],hs_hr_employee[Employee Name],"NF",0,1)</f>
        <v>Shekhar Sharma</v>
      </c>
      <c r="J3869" t="str">
        <f>_xlfn.XLOOKUP(ohrm_timesheet_item[[#This Row],[project_id]],ohrm_project[project_id],ohrm_project[name],"NF",0,1)</f>
        <v>C210701-P2 [AMERICANA-Phase2]</v>
      </c>
      <c r="K3869" t="str">
        <f>_xlfn.XLOOKUP(ohrm_timesheet_item[[#This Row],[activity_id]],ohrm_project_activity[activity_id],ohrm_project_activity[name],"NF",0,1)</f>
        <v>Development</v>
      </c>
      <c r="L3869" s="5">
        <f>ohrm_timesheet_item[[#This Row],[duration]]/60/60</f>
        <v>9</v>
      </c>
    </row>
    <row r="3870" spans="1:12" x14ac:dyDescent="0.3">
      <c r="A3870">
        <v>679</v>
      </c>
      <c r="C3870">
        <v>3922</v>
      </c>
      <c r="D3870" s="1">
        <v>45271</v>
      </c>
      <c r="E3870">
        <v>32400</v>
      </c>
      <c r="F3870">
        <v>6</v>
      </c>
      <c r="G3870">
        <v>7</v>
      </c>
      <c r="H3870">
        <v>54</v>
      </c>
      <c r="I3870" t="str">
        <f>_xlfn.XLOOKUP(ohrm_timesheet_item[[#This Row],[employee_id]],hs_hr_employee[emp_number],hs_hr_employee[Employee Name],"NF",0,1)</f>
        <v>Shekhar Sharma</v>
      </c>
      <c r="J3870" t="str">
        <f>_xlfn.XLOOKUP(ohrm_timesheet_item[[#This Row],[project_id]],ohrm_project[project_id],ohrm_project[name],"NF",0,1)</f>
        <v>C210701-P2 [AMERICANA-Phase2]</v>
      </c>
      <c r="K3870" t="str">
        <f>_xlfn.XLOOKUP(ohrm_timesheet_item[[#This Row],[activity_id]],ohrm_project_activity[activity_id],ohrm_project_activity[name],"NF",0,1)</f>
        <v>Development</v>
      </c>
      <c r="L3870" s="5">
        <f>ohrm_timesheet_item[[#This Row],[duration]]/60/60</f>
        <v>9</v>
      </c>
    </row>
    <row r="3871" spans="1:12" x14ac:dyDescent="0.3">
      <c r="A3871">
        <v>679</v>
      </c>
      <c r="C3871">
        <v>3923</v>
      </c>
      <c r="D3871" s="1">
        <v>45272</v>
      </c>
      <c r="E3871">
        <v>32400</v>
      </c>
      <c r="F3871">
        <v>6</v>
      </c>
      <c r="G3871">
        <v>7</v>
      </c>
      <c r="H3871">
        <v>54</v>
      </c>
      <c r="I3871" t="str">
        <f>_xlfn.XLOOKUP(ohrm_timesheet_item[[#This Row],[employee_id]],hs_hr_employee[emp_number],hs_hr_employee[Employee Name],"NF",0,1)</f>
        <v>Shekhar Sharma</v>
      </c>
      <c r="J3871" t="str">
        <f>_xlfn.XLOOKUP(ohrm_timesheet_item[[#This Row],[project_id]],ohrm_project[project_id],ohrm_project[name],"NF",0,1)</f>
        <v>C210701-P2 [AMERICANA-Phase2]</v>
      </c>
      <c r="K3871" t="str">
        <f>_xlfn.XLOOKUP(ohrm_timesheet_item[[#This Row],[activity_id]],ohrm_project_activity[activity_id],ohrm_project_activity[name],"NF",0,1)</f>
        <v>Development</v>
      </c>
      <c r="L3871" s="5">
        <f>ohrm_timesheet_item[[#This Row],[duration]]/60/60</f>
        <v>9</v>
      </c>
    </row>
    <row r="3872" spans="1:12" x14ac:dyDescent="0.3">
      <c r="A3872">
        <v>679</v>
      </c>
      <c r="C3872">
        <v>3924</v>
      </c>
      <c r="D3872" s="1">
        <v>45273</v>
      </c>
      <c r="E3872">
        <v>32400</v>
      </c>
      <c r="F3872">
        <v>6</v>
      </c>
      <c r="G3872">
        <v>7</v>
      </c>
      <c r="H3872">
        <v>54</v>
      </c>
      <c r="I3872" t="str">
        <f>_xlfn.XLOOKUP(ohrm_timesheet_item[[#This Row],[employee_id]],hs_hr_employee[emp_number],hs_hr_employee[Employee Name],"NF",0,1)</f>
        <v>Shekhar Sharma</v>
      </c>
      <c r="J3872" t="str">
        <f>_xlfn.XLOOKUP(ohrm_timesheet_item[[#This Row],[project_id]],ohrm_project[project_id],ohrm_project[name],"NF",0,1)</f>
        <v>C210701-P2 [AMERICANA-Phase2]</v>
      </c>
      <c r="K3872" t="str">
        <f>_xlfn.XLOOKUP(ohrm_timesheet_item[[#This Row],[activity_id]],ohrm_project_activity[activity_id],ohrm_project_activity[name],"NF",0,1)</f>
        <v>Development</v>
      </c>
      <c r="L3872" s="5">
        <f>ohrm_timesheet_item[[#This Row],[duration]]/60/60</f>
        <v>9</v>
      </c>
    </row>
    <row r="3873" spans="1:12" x14ac:dyDescent="0.3">
      <c r="A3873">
        <v>679</v>
      </c>
      <c r="C3873">
        <v>3925</v>
      </c>
      <c r="D3873" s="1">
        <v>45274</v>
      </c>
      <c r="E3873">
        <v>32400</v>
      </c>
      <c r="F3873">
        <v>6</v>
      </c>
      <c r="G3873">
        <v>7</v>
      </c>
      <c r="H3873">
        <v>54</v>
      </c>
      <c r="I3873" t="str">
        <f>_xlfn.XLOOKUP(ohrm_timesheet_item[[#This Row],[employee_id]],hs_hr_employee[emp_number],hs_hr_employee[Employee Name],"NF",0,1)</f>
        <v>Shekhar Sharma</v>
      </c>
      <c r="J3873" t="str">
        <f>_xlfn.XLOOKUP(ohrm_timesheet_item[[#This Row],[project_id]],ohrm_project[project_id],ohrm_project[name],"NF",0,1)</f>
        <v>C210701-P2 [AMERICANA-Phase2]</v>
      </c>
      <c r="K3873" t="str">
        <f>_xlfn.XLOOKUP(ohrm_timesheet_item[[#This Row],[activity_id]],ohrm_project_activity[activity_id],ohrm_project_activity[name],"NF",0,1)</f>
        <v>Development</v>
      </c>
      <c r="L3873" s="5">
        <f>ohrm_timesheet_item[[#This Row],[duration]]/60/60</f>
        <v>9</v>
      </c>
    </row>
    <row r="3874" spans="1:12" x14ac:dyDescent="0.3">
      <c r="A3874">
        <v>679</v>
      </c>
      <c r="C3874">
        <v>3926</v>
      </c>
      <c r="D3874" s="1">
        <v>45275</v>
      </c>
      <c r="E3874">
        <v>32400</v>
      </c>
      <c r="F3874">
        <v>6</v>
      </c>
      <c r="G3874">
        <v>7</v>
      </c>
      <c r="H3874">
        <v>54</v>
      </c>
      <c r="I3874" t="str">
        <f>_xlfn.XLOOKUP(ohrm_timesheet_item[[#This Row],[employee_id]],hs_hr_employee[emp_number],hs_hr_employee[Employee Name],"NF",0,1)</f>
        <v>Shekhar Sharma</v>
      </c>
      <c r="J3874" t="str">
        <f>_xlfn.XLOOKUP(ohrm_timesheet_item[[#This Row],[project_id]],ohrm_project[project_id],ohrm_project[name],"NF",0,1)</f>
        <v>C210701-P2 [AMERICANA-Phase2]</v>
      </c>
      <c r="K3874" t="str">
        <f>_xlfn.XLOOKUP(ohrm_timesheet_item[[#This Row],[activity_id]],ohrm_project_activity[activity_id],ohrm_project_activity[name],"NF",0,1)</f>
        <v>Development</v>
      </c>
      <c r="L3874" s="5">
        <f>ohrm_timesheet_item[[#This Row],[duration]]/60/60</f>
        <v>9</v>
      </c>
    </row>
    <row r="3875" spans="1:12" x14ac:dyDescent="0.3">
      <c r="A3875">
        <v>696</v>
      </c>
      <c r="C3875">
        <v>3927</v>
      </c>
      <c r="D3875" s="1">
        <v>45278</v>
      </c>
      <c r="E3875">
        <v>32400</v>
      </c>
      <c r="F3875">
        <v>2</v>
      </c>
      <c r="G3875">
        <v>7</v>
      </c>
      <c r="H3875">
        <v>15</v>
      </c>
      <c r="I3875" t="str">
        <f>_xlfn.XLOOKUP(ohrm_timesheet_item[[#This Row],[employee_id]],hs_hr_employee[emp_number],hs_hr_employee[Employee Name],"NF",0,1)</f>
        <v>Shekhar Sharma</v>
      </c>
      <c r="J3875" t="str">
        <f>_xlfn.XLOOKUP(ohrm_timesheet_item[[#This Row],[project_id]],ohrm_project[project_id],ohrm_project[name],"NF",0,1)</f>
        <v>Z210101-TEQMANTRA-ORG</v>
      </c>
      <c r="K3875" t="str">
        <f>_xlfn.XLOOKUP(ohrm_timesheet_item[[#This Row],[activity_id]],ohrm_project_activity[activity_id],ohrm_project_activity[name],"NF",0,1)</f>
        <v>Value-Add Assignment</v>
      </c>
      <c r="L3875" s="5">
        <f>ohrm_timesheet_item[[#This Row],[duration]]/60/60</f>
        <v>9</v>
      </c>
    </row>
    <row r="3876" spans="1:12" x14ac:dyDescent="0.3">
      <c r="A3876">
        <v>696</v>
      </c>
      <c r="C3876">
        <v>3928</v>
      </c>
      <c r="D3876" s="1">
        <v>45279</v>
      </c>
      <c r="E3876">
        <v>32400</v>
      </c>
      <c r="F3876">
        <v>2</v>
      </c>
      <c r="G3876">
        <v>7</v>
      </c>
      <c r="H3876">
        <v>15</v>
      </c>
      <c r="I3876" t="str">
        <f>_xlfn.XLOOKUP(ohrm_timesheet_item[[#This Row],[employee_id]],hs_hr_employee[emp_number],hs_hr_employee[Employee Name],"NF",0,1)</f>
        <v>Shekhar Sharma</v>
      </c>
      <c r="J3876" t="str">
        <f>_xlfn.XLOOKUP(ohrm_timesheet_item[[#This Row],[project_id]],ohrm_project[project_id],ohrm_project[name],"NF",0,1)</f>
        <v>Z210101-TEQMANTRA-ORG</v>
      </c>
      <c r="K3876" t="str">
        <f>_xlfn.XLOOKUP(ohrm_timesheet_item[[#This Row],[activity_id]],ohrm_project_activity[activity_id],ohrm_project_activity[name],"NF",0,1)</f>
        <v>Value-Add Assignment</v>
      </c>
      <c r="L3876" s="5">
        <f>ohrm_timesheet_item[[#This Row],[duration]]/60/60</f>
        <v>9</v>
      </c>
    </row>
    <row r="3877" spans="1:12" x14ac:dyDescent="0.3">
      <c r="A3877">
        <v>696</v>
      </c>
      <c r="C3877">
        <v>3929</v>
      </c>
      <c r="D3877" s="1">
        <v>45280</v>
      </c>
      <c r="E3877">
        <v>32400</v>
      </c>
      <c r="F3877">
        <v>2</v>
      </c>
      <c r="G3877">
        <v>7</v>
      </c>
      <c r="H3877">
        <v>15</v>
      </c>
      <c r="I3877" t="str">
        <f>_xlfn.XLOOKUP(ohrm_timesheet_item[[#This Row],[employee_id]],hs_hr_employee[emp_number],hs_hr_employee[Employee Name],"NF",0,1)</f>
        <v>Shekhar Sharma</v>
      </c>
      <c r="J3877" t="str">
        <f>_xlfn.XLOOKUP(ohrm_timesheet_item[[#This Row],[project_id]],ohrm_project[project_id],ohrm_project[name],"NF",0,1)</f>
        <v>Z210101-TEQMANTRA-ORG</v>
      </c>
      <c r="K3877" t="str">
        <f>_xlfn.XLOOKUP(ohrm_timesheet_item[[#This Row],[activity_id]],ohrm_project_activity[activity_id],ohrm_project_activity[name],"NF",0,1)</f>
        <v>Value-Add Assignment</v>
      </c>
      <c r="L3877" s="5">
        <f>ohrm_timesheet_item[[#This Row],[duration]]/60/60</f>
        <v>9</v>
      </c>
    </row>
    <row r="3878" spans="1:12" x14ac:dyDescent="0.3">
      <c r="A3878">
        <v>696</v>
      </c>
      <c r="C3878">
        <v>3930</v>
      </c>
      <c r="D3878" s="1">
        <v>45281</v>
      </c>
      <c r="E3878">
        <v>32400</v>
      </c>
      <c r="F3878">
        <v>2</v>
      </c>
      <c r="G3878">
        <v>7</v>
      </c>
      <c r="H3878">
        <v>15</v>
      </c>
      <c r="I3878" t="str">
        <f>_xlfn.XLOOKUP(ohrm_timesheet_item[[#This Row],[employee_id]],hs_hr_employee[emp_number],hs_hr_employee[Employee Name],"NF",0,1)</f>
        <v>Shekhar Sharma</v>
      </c>
      <c r="J3878" t="str">
        <f>_xlfn.XLOOKUP(ohrm_timesheet_item[[#This Row],[project_id]],ohrm_project[project_id],ohrm_project[name],"NF",0,1)</f>
        <v>Z210101-TEQMANTRA-ORG</v>
      </c>
      <c r="K3878" t="str">
        <f>_xlfn.XLOOKUP(ohrm_timesheet_item[[#This Row],[activity_id]],ohrm_project_activity[activity_id],ohrm_project_activity[name],"NF",0,1)</f>
        <v>Value-Add Assignment</v>
      </c>
      <c r="L3878" s="5">
        <f>ohrm_timesheet_item[[#This Row],[duration]]/60/60</f>
        <v>9</v>
      </c>
    </row>
    <row r="3879" spans="1:12" x14ac:dyDescent="0.3">
      <c r="A3879">
        <v>696</v>
      </c>
      <c r="C3879">
        <v>3931</v>
      </c>
      <c r="D3879" s="1">
        <v>45282</v>
      </c>
      <c r="E3879">
        <v>32400</v>
      </c>
      <c r="F3879">
        <v>2</v>
      </c>
      <c r="G3879">
        <v>7</v>
      </c>
      <c r="H3879">
        <v>15</v>
      </c>
      <c r="I3879" t="str">
        <f>_xlfn.XLOOKUP(ohrm_timesheet_item[[#This Row],[employee_id]],hs_hr_employee[emp_number],hs_hr_employee[Employee Name],"NF",0,1)</f>
        <v>Shekhar Sharma</v>
      </c>
      <c r="J3879" t="str">
        <f>_xlfn.XLOOKUP(ohrm_timesheet_item[[#This Row],[project_id]],ohrm_project[project_id],ohrm_project[name],"NF",0,1)</f>
        <v>Z210101-TEQMANTRA-ORG</v>
      </c>
      <c r="K3879" t="str">
        <f>_xlfn.XLOOKUP(ohrm_timesheet_item[[#This Row],[activity_id]],ohrm_project_activity[activity_id],ohrm_project_activity[name],"NF",0,1)</f>
        <v>Value-Add Assignment</v>
      </c>
      <c r="L3879" s="5">
        <f>ohrm_timesheet_item[[#This Row],[duration]]/60/60</f>
        <v>9</v>
      </c>
    </row>
    <row r="3880" spans="1:12" x14ac:dyDescent="0.3">
      <c r="A3880">
        <v>684</v>
      </c>
      <c r="C3880">
        <v>3932</v>
      </c>
      <c r="D3880" s="1">
        <v>45285</v>
      </c>
      <c r="E3880">
        <v>32400</v>
      </c>
      <c r="F3880">
        <v>2</v>
      </c>
      <c r="G3880">
        <v>7</v>
      </c>
      <c r="H3880">
        <v>11</v>
      </c>
      <c r="I3880" t="str">
        <f>_xlfn.XLOOKUP(ohrm_timesheet_item[[#This Row],[employee_id]],hs_hr_employee[emp_number],hs_hr_employee[Employee Name],"NF",0,1)</f>
        <v>Shekhar Sharma</v>
      </c>
      <c r="J3880" t="str">
        <f>_xlfn.XLOOKUP(ohrm_timesheet_item[[#This Row],[project_id]],ohrm_project[project_id],ohrm_project[name],"NF",0,1)</f>
        <v>Z210101-TEQMANTRA-ORG</v>
      </c>
      <c r="K3880" t="str">
        <f>_xlfn.XLOOKUP(ohrm_timesheet_item[[#This Row],[activity_id]],ohrm_project_activity[activity_id],ohrm_project_activity[name],"NF",0,1)</f>
        <v>Training</v>
      </c>
      <c r="L3880" s="5">
        <f>ohrm_timesheet_item[[#This Row],[duration]]/60/60</f>
        <v>9</v>
      </c>
    </row>
    <row r="3881" spans="1:12" x14ac:dyDescent="0.3">
      <c r="A3881">
        <v>684</v>
      </c>
      <c r="C3881">
        <v>3933</v>
      </c>
      <c r="D3881" s="1">
        <v>45286</v>
      </c>
      <c r="E3881">
        <v>16200</v>
      </c>
      <c r="F3881">
        <v>2</v>
      </c>
      <c r="G3881">
        <v>7</v>
      </c>
      <c r="H3881">
        <v>11</v>
      </c>
      <c r="I3881" t="str">
        <f>_xlfn.XLOOKUP(ohrm_timesheet_item[[#This Row],[employee_id]],hs_hr_employee[emp_number],hs_hr_employee[Employee Name],"NF",0,1)</f>
        <v>Shekhar Sharma</v>
      </c>
      <c r="J3881" t="str">
        <f>_xlfn.XLOOKUP(ohrm_timesheet_item[[#This Row],[project_id]],ohrm_project[project_id],ohrm_project[name],"NF",0,1)</f>
        <v>Z210101-TEQMANTRA-ORG</v>
      </c>
      <c r="K3881" t="str">
        <f>_xlfn.XLOOKUP(ohrm_timesheet_item[[#This Row],[activity_id]],ohrm_project_activity[activity_id],ohrm_project_activity[name],"NF",0,1)</f>
        <v>Training</v>
      </c>
      <c r="L3881" s="5">
        <f>ohrm_timesheet_item[[#This Row],[duration]]/60/60</f>
        <v>4.5</v>
      </c>
    </row>
    <row r="3882" spans="1:12" x14ac:dyDescent="0.3">
      <c r="A3882">
        <v>684</v>
      </c>
      <c r="C3882">
        <v>3934</v>
      </c>
      <c r="D3882" s="1">
        <v>45287</v>
      </c>
      <c r="E3882">
        <v>32400</v>
      </c>
      <c r="F3882">
        <v>2</v>
      </c>
      <c r="G3882">
        <v>7</v>
      </c>
      <c r="H3882">
        <v>11</v>
      </c>
      <c r="I3882" t="str">
        <f>_xlfn.XLOOKUP(ohrm_timesheet_item[[#This Row],[employee_id]],hs_hr_employee[emp_number],hs_hr_employee[Employee Name],"NF",0,1)</f>
        <v>Shekhar Sharma</v>
      </c>
      <c r="J3882" t="str">
        <f>_xlfn.XLOOKUP(ohrm_timesheet_item[[#This Row],[project_id]],ohrm_project[project_id],ohrm_project[name],"NF",0,1)</f>
        <v>Z210101-TEQMANTRA-ORG</v>
      </c>
      <c r="K3882" t="str">
        <f>_xlfn.XLOOKUP(ohrm_timesheet_item[[#This Row],[activity_id]],ohrm_project_activity[activity_id],ohrm_project_activity[name],"NF",0,1)</f>
        <v>Training</v>
      </c>
      <c r="L3882" s="5">
        <f>ohrm_timesheet_item[[#This Row],[duration]]/60/60</f>
        <v>9</v>
      </c>
    </row>
    <row r="3883" spans="1:12" x14ac:dyDescent="0.3">
      <c r="A3883">
        <v>684</v>
      </c>
      <c r="C3883">
        <v>3935</v>
      </c>
      <c r="D3883" s="1">
        <v>45288</v>
      </c>
      <c r="E3883">
        <v>32400</v>
      </c>
      <c r="F3883">
        <v>2</v>
      </c>
      <c r="G3883">
        <v>7</v>
      </c>
      <c r="H3883">
        <v>11</v>
      </c>
      <c r="I3883" t="str">
        <f>_xlfn.XLOOKUP(ohrm_timesheet_item[[#This Row],[employee_id]],hs_hr_employee[emp_number],hs_hr_employee[Employee Name],"NF",0,1)</f>
        <v>Shekhar Sharma</v>
      </c>
      <c r="J3883" t="str">
        <f>_xlfn.XLOOKUP(ohrm_timesheet_item[[#This Row],[project_id]],ohrm_project[project_id],ohrm_project[name],"NF",0,1)</f>
        <v>Z210101-TEQMANTRA-ORG</v>
      </c>
      <c r="K3883" t="str">
        <f>_xlfn.XLOOKUP(ohrm_timesheet_item[[#This Row],[activity_id]],ohrm_project_activity[activity_id],ohrm_project_activity[name],"NF",0,1)</f>
        <v>Training</v>
      </c>
      <c r="L3883" s="5">
        <f>ohrm_timesheet_item[[#This Row],[duration]]/60/60</f>
        <v>9</v>
      </c>
    </row>
    <row r="3884" spans="1:12" x14ac:dyDescent="0.3">
      <c r="A3884">
        <v>684</v>
      </c>
      <c r="C3884">
        <v>3936</v>
      </c>
      <c r="D3884" s="1">
        <v>45289</v>
      </c>
      <c r="E3884">
        <v>32400</v>
      </c>
      <c r="F3884">
        <v>2</v>
      </c>
      <c r="G3884">
        <v>7</v>
      </c>
      <c r="H3884">
        <v>11</v>
      </c>
      <c r="I3884" t="str">
        <f>_xlfn.XLOOKUP(ohrm_timesheet_item[[#This Row],[employee_id]],hs_hr_employee[emp_number],hs_hr_employee[Employee Name],"NF",0,1)</f>
        <v>Shekhar Sharma</v>
      </c>
      <c r="J3884" t="str">
        <f>_xlfn.XLOOKUP(ohrm_timesheet_item[[#This Row],[project_id]],ohrm_project[project_id],ohrm_project[name],"NF",0,1)</f>
        <v>Z210101-TEQMANTRA-ORG</v>
      </c>
      <c r="K3884" t="str">
        <f>_xlfn.XLOOKUP(ohrm_timesheet_item[[#This Row],[activity_id]],ohrm_project_activity[activity_id],ohrm_project_activity[name],"NF",0,1)</f>
        <v>Training</v>
      </c>
      <c r="L3884" s="5">
        <f>ohrm_timesheet_item[[#This Row],[duration]]/60/60</f>
        <v>9</v>
      </c>
    </row>
    <row r="3885" spans="1:12" x14ac:dyDescent="0.3">
      <c r="A3885">
        <v>699</v>
      </c>
      <c r="C3885">
        <v>3937</v>
      </c>
      <c r="D3885" s="1">
        <v>45264</v>
      </c>
      <c r="E3885">
        <v>32400</v>
      </c>
      <c r="F3885">
        <v>6</v>
      </c>
      <c r="G3885">
        <v>16</v>
      </c>
      <c r="H3885">
        <v>52</v>
      </c>
      <c r="I3885" t="str">
        <f>_xlfn.XLOOKUP(ohrm_timesheet_item[[#This Row],[employee_id]],hs_hr_employee[emp_number],hs_hr_employee[Employee Name],"NF",0,1)</f>
        <v>Neha Chaudhary</v>
      </c>
      <c r="J3885" t="str">
        <f>_xlfn.XLOOKUP(ohrm_timesheet_item[[#This Row],[project_id]],ohrm_project[project_id],ohrm_project[name],"NF",0,1)</f>
        <v>C210701-P2 [AMERICANA-Phase2]</v>
      </c>
      <c r="K3885" t="str">
        <f>_xlfn.XLOOKUP(ohrm_timesheet_item[[#This Row],[activity_id]],ohrm_project_activity[activity_id],ohrm_project_activity[name],"NF",0,1)</f>
        <v>Customer Meeting</v>
      </c>
      <c r="L3885" s="5">
        <f>ohrm_timesheet_item[[#This Row],[duration]]/60/60</f>
        <v>9</v>
      </c>
    </row>
    <row r="3886" spans="1:12" x14ac:dyDescent="0.3">
      <c r="A3886">
        <v>699</v>
      </c>
      <c r="C3886">
        <v>3938</v>
      </c>
      <c r="D3886" s="1">
        <v>45265</v>
      </c>
      <c r="E3886">
        <v>32400</v>
      </c>
      <c r="F3886">
        <v>6</v>
      </c>
      <c r="G3886">
        <v>16</v>
      </c>
      <c r="H3886">
        <v>52</v>
      </c>
      <c r="I3886" t="str">
        <f>_xlfn.XLOOKUP(ohrm_timesheet_item[[#This Row],[employee_id]],hs_hr_employee[emp_number],hs_hr_employee[Employee Name],"NF",0,1)</f>
        <v>Neha Chaudhary</v>
      </c>
      <c r="J3886" t="str">
        <f>_xlfn.XLOOKUP(ohrm_timesheet_item[[#This Row],[project_id]],ohrm_project[project_id],ohrm_project[name],"NF",0,1)</f>
        <v>C210701-P2 [AMERICANA-Phase2]</v>
      </c>
      <c r="K3886" t="str">
        <f>_xlfn.XLOOKUP(ohrm_timesheet_item[[#This Row],[activity_id]],ohrm_project_activity[activity_id],ohrm_project_activity[name],"NF",0,1)</f>
        <v>Customer Meeting</v>
      </c>
      <c r="L3886" s="5">
        <f>ohrm_timesheet_item[[#This Row],[duration]]/60/60</f>
        <v>9</v>
      </c>
    </row>
    <row r="3887" spans="1:12" x14ac:dyDescent="0.3">
      <c r="A3887">
        <v>699</v>
      </c>
      <c r="C3887">
        <v>3939</v>
      </c>
      <c r="D3887" s="1">
        <v>45266</v>
      </c>
      <c r="E3887">
        <v>32400</v>
      </c>
      <c r="F3887">
        <v>6</v>
      </c>
      <c r="G3887">
        <v>16</v>
      </c>
      <c r="H3887">
        <v>52</v>
      </c>
      <c r="I3887" t="str">
        <f>_xlfn.XLOOKUP(ohrm_timesheet_item[[#This Row],[employee_id]],hs_hr_employee[emp_number],hs_hr_employee[Employee Name],"NF",0,1)</f>
        <v>Neha Chaudhary</v>
      </c>
      <c r="J3887" t="str">
        <f>_xlfn.XLOOKUP(ohrm_timesheet_item[[#This Row],[project_id]],ohrm_project[project_id],ohrm_project[name],"NF",0,1)</f>
        <v>C210701-P2 [AMERICANA-Phase2]</v>
      </c>
      <c r="K3887" t="str">
        <f>_xlfn.XLOOKUP(ohrm_timesheet_item[[#This Row],[activity_id]],ohrm_project_activity[activity_id],ohrm_project_activity[name],"NF",0,1)</f>
        <v>Customer Meeting</v>
      </c>
      <c r="L3887" s="5">
        <f>ohrm_timesheet_item[[#This Row],[duration]]/60/60</f>
        <v>9</v>
      </c>
    </row>
    <row r="3888" spans="1:12" x14ac:dyDescent="0.3">
      <c r="A3888">
        <v>699</v>
      </c>
      <c r="C3888">
        <v>3940</v>
      </c>
      <c r="D3888" s="1">
        <v>45267</v>
      </c>
      <c r="E3888">
        <v>32400</v>
      </c>
      <c r="F3888">
        <v>6</v>
      </c>
      <c r="G3888">
        <v>16</v>
      </c>
      <c r="H3888">
        <v>52</v>
      </c>
      <c r="I3888" t="str">
        <f>_xlfn.XLOOKUP(ohrm_timesheet_item[[#This Row],[employee_id]],hs_hr_employee[emp_number],hs_hr_employee[Employee Name],"NF",0,1)</f>
        <v>Neha Chaudhary</v>
      </c>
      <c r="J3888" t="str">
        <f>_xlfn.XLOOKUP(ohrm_timesheet_item[[#This Row],[project_id]],ohrm_project[project_id],ohrm_project[name],"NF",0,1)</f>
        <v>C210701-P2 [AMERICANA-Phase2]</v>
      </c>
      <c r="K3888" t="str">
        <f>_xlfn.XLOOKUP(ohrm_timesheet_item[[#This Row],[activity_id]],ohrm_project_activity[activity_id],ohrm_project_activity[name],"NF",0,1)</f>
        <v>Customer Meeting</v>
      </c>
      <c r="L3888" s="5">
        <f>ohrm_timesheet_item[[#This Row],[duration]]/60/60</f>
        <v>9</v>
      </c>
    </row>
    <row r="3889" spans="1:12" x14ac:dyDescent="0.3">
      <c r="A3889">
        <v>699</v>
      </c>
      <c r="C3889">
        <v>3941</v>
      </c>
      <c r="D3889" s="1">
        <v>45268</v>
      </c>
      <c r="E3889">
        <v>32400</v>
      </c>
      <c r="F3889">
        <v>6</v>
      </c>
      <c r="G3889">
        <v>16</v>
      </c>
      <c r="H3889">
        <v>52</v>
      </c>
      <c r="I3889" t="str">
        <f>_xlfn.XLOOKUP(ohrm_timesheet_item[[#This Row],[employee_id]],hs_hr_employee[emp_number],hs_hr_employee[Employee Name],"NF",0,1)</f>
        <v>Neha Chaudhary</v>
      </c>
      <c r="J3889" t="str">
        <f>_xlfn.XLOOKUP(ohrm_timesheet_item[[#This Row],[project_id]],ohrm_project[project_id],ohrm_project[name],"NF",0,1)</f>
        <v>C210701-P2 [AMERICANA-Phase2]</v>
      </c>
      <c r="K3889" t="str">
        <f>_xlfn.XLOOKUP(ohrm_timesheet_item[[#This Row],[activity_id]],ohrm_project_activity[activity_id],ohrm_project_activity[name],"NF",0,1)</f>
        <v>Customer Meeting</v>
      </c>
      <c r="L3889" s="5">
        <f>ohrm_timesheet_item[[#This Row],[duration]]/60/60</f>
        <v>9</v>
      </c>
    </row>
    <row r="3890" spans="1:12" x14ac:dyDescent="0.3">
      <c r="A3890">
        <v>700</v>
      </c>
      <c r="C3890">
        <v>3942</v>
      </c>
      <c r="D3890" s="1">
        <v>45271</v>
      </c>
      <c r="E3890">
        <v>32400</v>
      </c>
      <c r="F3890">
        <v>6</v>
      </c>
      <c r="G3890">
        <v>16</v>
      </c>
      <c r="H3890">
        <v>52</v>
      </c>
      <c r="I3890" t="str">
        <f>_xlfn.XLOOKUP(ohrm_timesheet_item[[#This Row],[employee_id]],hs_hr_employee[emp_number],hs_hr_employee[Employee Name],"NF",0,1)</f>
        <v>Neha Chaudhary</v>
      </c>
      <c r="J3890" t="str">
        <f>_xlfn.XLOOKUP(ohrm_timesheet_item[[#This Row],[project_id]],ohrm_project[project_id],ohrm_project[name],"NF",0,1)</f>
        <v>C210701-P2 [AMERICANA-Phase2]</v>
      </c>
      <c r="K3890" t="str">
        <f>_xlfn.XLOOKUP(ohrm_timesheet_item[[#This Row],[activity_id]],ohrm_project_activity[activity_id],ohrm_project_activity[name],"NF",0,1)</f>
        <v>Customer Meeting</v>
      </c>
      <c r="L3890" s="5">
        <f>ohrm_timesheet_item[[#This Row],[duration]]/60/60</f>
        <v>9</v>
      </c>
    </row>
    <row r="3891" spans="1:12" x14ac:dyDescent="0.3">
      <c r="A3891">
        <v>700</v>
      </c>
      <c r="C3891">
        <v>3943</v>
      </c>
      <c r="D3891" s="1">
        <v>45272</v>
      </c>
      <c r="E3891">
        <v>32400</v>
      </c>
      <c r="F3891">
        <v>6</v>
      </c>
      <c r="G3891">
        <v>16</v>
      </c>
      <c r="H3891">
        <v>52</v>
      </c>
      <c r="I3891" t="str">
        <f>_xlfn.XLOOKUP(ohrm_timesheet_item[[#This Row],[employee_id]],hs_hr_employee[emp_number],hs_hr_employee[Employee Name],"NF",0,1)</f>
        <v>Neha Chaudhary</v>
      </c>
      <c r="J3891" t="str">
        <f>_xlfn.XLOOKUP(ohrm_timesheet_item[[#This Row],[project_id]],ohrm_project[project_id],ohrm_project[name],"NF",0,1)</f>
        <v>C210701-P2 [AMERICANA-Phase2]</v>
      </c>
      <c r="K3891" t="str">
        <f>_xlfn.XLOOKUP(ohrm_timesheet_item[[#This Row],[activity_id]],ohrm_project_activity[activity_id],ohrm_project_activity[name],"NF",0,1)</f>
        <v>Customer Meeting</v>
      </c>
      <c r="L3891" s="5">
        <f>ohrm_timesheet_item[[#This Row],[duration]]/60/60</f>
        <v>9</v>
      </c>
    </row>
    <row r="3892" spans="1:12" x14ac:dyDescent="0.3">
      <c r="A3892">
        <v>700</v>
      </c>
      <c r="C3892">
        <v>3944</v>
      </c>
      <c r="D3892" s="1">
        <v>45273</v>
      </c>
      <c r="E3892">
        <v>32400</v>
      </c>
      <c r="F3892">
        <v>6</v>
      </c>
      <c r="G3892">
        <v>16</v>
      </c>
      <c r="H3892">
        <v>52</v>
      </c>
      <c r="I3892" t="str">
        <f>_xlfn.XLOOKUP(ohrm_timesheet_item[[#This Row],[employee_id]],hs_hr_employee[emp_number],hs_hr_employee[Employee Name],"NF",0,1)</f>
        <v>Neha Chaudhary</v>
      </c>
      <c r="J3892" t="str">
        <f>_xlfn.XLOOKUP(ohrm_timesheet_item[[#This Row],[project_id]],ohrm_project[project_id],ohrm_project[name],"NF",0,1)</f>
        <v>C210701-P2 [AMERICANA-Phase2]</v>
      </c>
      <c r="K3892" t="str">
        <f>_xlfn.XLOOKUP(ohrm_timesheet_item[[#This Row],[activity_id]],ohrm_project_activity[activity_id],ohrm_project_activity[name],"NF",0,1)</f>
        <v>Customer Meeting</v>
      </c>
      <c r="L3892" s="5">
        <f>ohrm_timesheet_item[[#This Row],[duration]]/60/60</f>
        <v>9</v>
      </c>
    </row>
    <row r="3893" spans="1:12" x14ac:dyDescent="0.3">
      <c r="A3893">
        <v>700</v>
      </c>
      <c r="C3893">
        <v>3945</v>
      </c>
      <c r="D3893" s="1">
        <v>45274</v>
      </c>
      <c r="E3893">
        <v>32400</v>
      </c>
      <c r="F3893">
        <v>6</v>
      </c>
      <c r="G3893">
        <v>16</v>
      </c>
      <c r="H3893">
        <v>52</v>
      </c>
      <c r="I3893" t="str">
        <f>_xlfn.XLOOKUP(ohrm_timesheet_item[[#This Row],[employee_id]],hs_hr_employee[emp_number],hs_hr_employee[Employee Name],"NF",0,1)</f>
        <v>Neha Chaudhary</v>
      </c>
      <c r="J3893" t="str">
        <f>_xlfn.XLOOKUP(ohrm_timesheet_item[[#This Row],[project_id]],ohrm_project[project_id],ohrm_project[name],"NF",0,1)</f>
        <v>C210701-P2 [AMERICANA-Phase2]</v>
      </c>
      <c r="K3893" t="str">
        <f>_xlfn.XLOOKUP(ohrm_timesheet_item[[#This Row],[activity_id]],ohrm_project_activity[activity_id],ohrm_project_activity[name],"NF",0,1)</f>
        <v>Customer Meeting</v>
      </c>
      <c r="L3893" s="5">
        <f>ohrm_timesheet_item[[#This Row],[duration]]/60/60</f>
        <v>9</v>
      </c>
    </row>
    <row r="3894" spans="1:12" x14ac:dyDescent="0.3">
      <c r="A3894">
        <v>700</v>
      </c>
      <c r="C3894">
        <v>3946</v>
      </c>
      <c r="D3894" s="1">
        <v>45275</v>
      </c>
      <c r="E3894">
        <v>32400</v>
      </c>
      <c r="F3894">
        <v>6</v>
      </c>
      <c r="G3894">
        <v>16</v>
      </c>
      <c r="H3894">
        <v>52</v>
      </c>
      <c r="I3894" t="str">
        <f>_xlfn.XLOOKUP(ohrm_timesheet_item[[#This Row],[employee_id]],hs_hr_employee[emp_number],hs_hr_employee[Employee Name],"NF",0,1)</f>
        <v>Neha Chaudhary</v>
      </c>
      <c r="J3894" t="str">
        <f>_xlfn.XLOOKUP(ohrm_timesheet_item[[#This Row],[project_id]],ohrm_project[project_id],ohrm_project[name],"NF",0,1)</f>
        <v>C210701-P2 [AMERICANA-Phase2]</v>
      </c>
      <c r="K3894" t="str">
        <f>_xlfn.XLOOKUP(ohrm_timesheet_item[[#This Row],[activity_id]],ohrm_project_activity[activity_id],ohrm_project_activity[name],"NF",0,1)</f>
        <v>Customer Meeting</v>
      </c>
      <c r="L3894" s="5">
        <f>ohrm_timesheet_item[[#This Row],[duration]]/60/60</f>
        <v>9</v>
      </c>
    </row>
    <row r="3895" spans="1:12" x14ac:dyDescent="0.3">
      <c r="A3895">
        <v>701</v>
      </c>
      <c r="C3895">
        <v>3947</v>
      </c>
      <c r="D3895" s="1">
        <v>45278</v>
      </c>
      <c r="E3895">
        <v>32400</v>
      </c>
      <c r="F3895">
        <v>6</v>
      </c>
      <c r="G3895">
        <v>16</v>
      </c>
      <c r="H3895">
        <v>52</v>
      </c>
      <c r="I3895" t="str">
        <f>_xlfn.XLOOKUP(ohrm_timesheet_item[[#This Row],[employee_id]],hs_hr_employee[emp_number],hs_hr_employee[Employee Name],"NF",0,1)</f>
        <v>Neha Chaudhary</v>
      </c>
      <c r="J3895" t="str">
        <f>_xlfn.XLOOKUP(ohrm_timesheet_item[[#This Row],[project_id]],ohrm_project[project_id],ohrm_project[name],"NF",0,1)</f>
        <v>C210701-P2 [AMERICANA-Phase2]</v>
      </c>
      <c r="K3895" t="str">
        <f>_xlfn.XLOOKUP(ohrm_timesheet_item[[#This Row],[activity_id]],ohrm_project_activity[activity_id],ohrm_project_activity[name],"NF",0,1)</f>
        <v>Customer Meeting</v>
      </c>
      <c r="L3895" s="5">
        <f>ohrm_timesheet_item[[#This Row],[duration]]/60/60</f>
        <v>9</v>
      </c>
    </row>
    <row r="3896" spans="1:12" x14ac:dyDescent="0.3">
      <c r="A3896">
        <v>701</v>
      </c>
      <c r="C3896">
        <v>3948</v>
      </c>
      <c r="D3896" s="1">
        <v>45279</v>
      </c>
      <c r="E3896">
        <v>32400</v>
      </c>
      <c r="F3896">
        <v>6</v>
      </c>
      <c r="G3896">
        <v>16</v>
      </c>
      <c r="H3896">
        <v>52</v>
      </c>
      <c r="I3896" t="str">
        <f>_xlfn.XLOOKUP(ohrm_timesheet_item[[#This Row],[employee_id]],hs_hr_employee[emp_number],hs_hr_employee[Employee Name],"NF",0,1)</f>
        <v>Neha Chaudhary</v>
      </c>
      <c r="J3896" t="str">
        <f>_xlfn.XLOOKUP(ohrm_timesheet_item[[#This Row],[project_id]],ohrm_project[project_id],ohrm_project[name],"NF",0,1)</f>
        <v>C210701-P2 [AMERICANA-Phase2]</v>
      </c>
      <c r="K3896" t="str">
        <f>_xlfn.XLOOKUP(ohrm_timesheet_item[[#This Row],[activity_id]],ohrm_project_activity[activity_id],ohrm_project_activity[name],"NF",0,1)</f>
        <v>Customer Meeting</v>
      </c>
      <c r="L3896" s="5">
        <f>ohrm_timesheet_item[[#This Row],[duration]]/60/60</f>
        <v>9</v>
      </c>
    </row>
    <row r="3897" spans="1:12" x14ac:dyDescent="0.3">
      <c r="A3897">
        <v>701</v>
      </c>
      <c r="C3897">
        <v>3949</v>
      </c>
      <c r="D3897" s="1">
        <v>45280</v>
      </c>
      <c r="E3897">
        <v>32400</v>
      </c>
      <c r="F3897">
        <v>6</v>
      </c>
      <c r="G3897">
        <v>16</v>
      </c>
      <c r="H3897">
        <v>52</v>
      </c>
      <c r="I3897" t="str">
        <f>_xlfn.XLOOKUP(ohrm_timesheet_item[[#This Row],[employee_id]],hs_hr_employee[emp_number],hs_hr_employee[Employee Name],"NF",0,1)</f>
        <v>Neha Chaudhary</v>
      </c>
      <c r="J3897" t="str">
        <f>_xlfn.XLOOKUP(ohrm_timesheet_item[[#This Row],[project_id]],ohrm_project[project_id],ohrm_project[name],"NF",0,1)</f>
        <v>C210701-P2 [AMERICANA-Phase2]</v>
      </c>
      <c r="K3897" t="str">
        <f>_xlfn.XLOOKUP(ohrm_timesheet_item[[#This Row],[activity_id]],ohrm_project_activity[activity_id],ohrm_project_activity[name],"NF",0,1)</f>
        <v>Customer Meeting</v>
      </c>
      <c r="L3897" s="5">
        <f>ohrm_timesheet_item[[#This Row],[duration]]/60/60</f>
        <v>9</v>
      </c>
    </row>
    <row r="3898" spans="1:12" x14ac:dyDescent="0.3">
      <c r="A3898">
        <v>701</v>
      </c>
      <c r="C3898">
        <v>3950</v>
      </c>
      <c r="D3898" s="1">
        <v>45281</v>
      </c>
      <c r="E3898">
        <v>32400</v>
      </c>
      <c r="F3898">
        <v>6</v>
      </c>
      <c r="G3898">
        <v>16</v>
      </c>
      <c r="H3898">
        <v>52</v>
      </c>
      <c r="I3898" t="str">
        <f>_xlfn.XLOOKUP(ohrm_timesheet_item[[#This Row],[employee_id]],hs_hr_employee[emp_number],hs_hr_employee[Employee Name],"NF",0,1)</f>
        <v>Neha Chaudhary</v>
      </c>
      <c r="J3898" t="str">
        <f>_xlfn.XLOOKUP(ohrm_timesheet_item[[#This Row],[project_id]],ohrm_project[project_id],ohrm_project[name],"NF",0,1)</f>
        <v>C210701-P2 [AMERICANA-Phase2]</v>
      </c>
      <c r="K3898" t="str">
        <f>_xlfn.XLOOKUP(ohrm_timesheet_item[[#This Row],[activity_id]],ohrm_project_activity[activity_id],ohrm_project_activity[name],"NF",0,1)</f>
        <v>Customer Meeting</v>
      </c>
      <c r="L3898" s="5">
        <f>ohrm_timesheet_item[[#This Row],[duration]]/60/60</f>
        <v>9</v>
      </c>
    </row>
    <row r="3899" spans="1:12" x14ac:dyDescent="0.3">
      <c r="A3899">
        <v>701</v>
      </c>
      <c r="C3899">
        <v>3951</v>
      </c>
      <c r="D3899" s="1">
        <v>45282</v>
      </c>
      <c r="E3899">
        <v>14400</v>
      </c>
      <c r="F3899">
        <v>6</v>
      </c>
      <c r="G3899">
        <v>16</v>
      </c>
      <c r="H3899">
        <v>52</v>
      </c>
      <c r="I3899" t="str">
        <f>_xlfn.XLOOKUP(ohrm_timesheet_item[[#This Row],[employee_id]],hs_hr_employee[emp_number],hs_hr_employee[Employee Name],"NF",0,1)</f>
        <v>Neha Chaudhary</v>
      </c>
      <c r="J3899" t="str">
        <f>_xlfn.XLOOKUP(ohrm_timesheet_item[[#This Row],[project_id]],ohrm_project[project_id],ohrm_project[name],"NF",0,1)</f>
        <v>C210701-P2 [AMERICANA-Phase2]</v>
      </c>
      <c r="K3899" t="str">
        <f>_xlfn.XLOOKUP(ohrm_timesheet_item[[#This Row],[activity_id]],ohrm_project_activity[activity_id],ohrm_project_activity[name],"NF",0,1)</f>
        <v>Customer Meeting</v>
      </c>
      <c r="L3899" s="5">
        <f>ohrm_timesheet_item[[#This Row],[duration]]/60/60</f>
        <v>4</v>
      </c>
    </row>
    <row r="3900" spans="1:12" x14ac:dyDescent="0.3">
      <c r="A3900">
        <v>702</v>
      </c>
      <c r="C3900">
        <v>3952</v>
      </c>
      <c r="D3900" s="1">
        <v>45286</v>
      </c>
      <c r="E3900">
        <v>16200</v>
      </c>
      <c r="F3900">
        <v>6</v>
      </c>
      <c r="G3900">
        <v>16</v>
      </c>
      <c r="H3900">
        <v>52</v>
      </c>
      <c r="I3900" t="str">
        <f>_xlfn.XLOOKUP(ohrm_timesheet_item[[#This Row],[employee_id]],hs_hr_employee[emp_number],hs_hr_employee[Employee Name],"NF",0,1)</f>
        <v>Neha Chaudhary</v>
      </c>
      <c r="J3900" t="str">
        <f>_xlfn.XLOOKUP(ohrm_timesheet_item[[#This Row],[project_id]],ohrm_project[project_id],ohrm_project[name],"NF",0,1)</f>
        <v>C210701-P2 [AMERICANA-Phase2]</v>
      </c>
      <c r="K3900" t="str">
        <f>_xlfn.XLOOKUP(ohrm_timesheet_item[[#This Row],[activity_id]],ohrm_project_activity[activity_id],ohrm_project_activity[name],"NF",0,1)</f>
        <v>Customer Meeting</v>
      </c>
      <c r="L3900" s="5">
        <f>ohrm_timesheet_item[[#This Row],[duration]]/60/60</f>
        <v>4.5</v>
      </c>
    </row>
    <row r="3901" spans="1:12" x14ac:dyDescent="0.3">
      <c r="A3901">
        <v>702</v>
      </c>
      <c r="C3901">
        <v>3953</v>
      </c>
      <c r="D3901" s="1">
        <v>45285</v>
      </c>
      <c r="E3901">
        <v>32400</v>
      </c>
      <c r="F3901">
        <v>6</v>
      </c>
      <c r="G3901">
        <v>16</v>
      </c>
      <c r="H3901">
        <v>52</v>
      </c>
      <c r="I3901" t="str">
        <f>_xlfn.XLOOKUP(ohrm_timesheet_item[[#This Row],[employee_id]],hs_hr_employee[emp_number],hs_hr_employee[Employee Name],"NF",0,1)</f>
        <v>Neha Chaudhary</v>
      </c>
      <c r="J3901" t="str">
        <f>_xlfn.XLOOKUP(ohrm_timesheet_item[[#This Row],[project_id]],ohrm_project[project_id],ohrm_project[name],"NF",0,1)</f>
        <v>C210701-P2 [AMERICANA-Phase2]</v>
      </c>
      <c r="K3901" t="str">
        <f>_xlfn.XLOOKUP(ohrm_timesheet_item[[#This Row],[activity_id]],ohrm_project_activity[activity_id],ohrm_project_activity[name],"NF",0,1)</f>
        <v>Customer Meeting</v>
      </c>
      <c r="L3901" s="5">
        <f>ohrm_timesheet_item[[#This Row],[duration]]/60/60</f>
        <v>9</v>
      </c>
    </row>
    <row r="3902" spans="1:12" x14ac:dyDescent="0.3">
      <c r="A3902">
        <v>702</v>
      </c>
      <c r="C3902">
        <v>3954</v>
      </c>
      <c r="D3902" s="1">
        <v>45287</v>
      </c>
      <c r="E3902">
        <v>32400</v>
      </c>
      <c r="F3902">
        <v>6</v>
      </c>
      <c r="G3902">
        <v>16</v>
      </c>
      <c r="H3902">
        <v>52</v>
      </c>
      <c r="I3902" t="str">
        <f>_xlfn.XLOOKUP(ohrm_timesheet_item[[#This Row],[employee_id]],hs_hr_employee[emp_number],hs_hr_employee[Employee Name],"NF",0,1)</f>
        <v>Neha Chaudhary</v>
      </c>
      <c r="J3902" t="str">
        <f>_xlfn.XLOOKUP(ohrm_timesheet_item[[#This Row],[project_id]],ohrm_project[project_id],ohrm_project[name],"NF",0,1)</f>
        <v>C210701-P2 [AMERICANA-Phase2]</v>
      </c>
      <c r="K3902" t="str">
        <f>_xlfn.XLOOKUP(ohrm_timesheet_item[[#This Row],[activity_id]],ohrm_project_activity[activity_id],ohrm_project_activity[name],"NF",0,1)</f>
        <v>Customer Meeting</v>
      </c>
      <c r="L3902" s="5">
        <f>ohrm_timesheet_item[[#This Row],[duration]]/60/60</f>
        <v>9</v>
      </c>
    </row>
    <row r="3903" spans="1:12" x14ac:dyDescent="0.3">
      <c r="A3903">
        <v>702</v>
      </c>
      <c r="C3903">
        <v>3955</v>
      </c>
      <c r="D3903" s="1">
        <v>45288</v>
      </c>
      <c r="E3903">
        <v>32400</v>
      </c>
      <c r="F3903">
        <v>6</v>
      </c>
      <c r="G3903">
        <v>16</v>
      </c>
      <c r="H3903">
        <v>52</v>
      </c>
      <c r="I3903" t="str">
        <f>_xlfn.XLOOKUP(ohrm_timesheet_item[[#This Row],[employee_id]],hs_hr_employee[emp_number],hs_hr_employee[Employee Name],"NF",0,1)</f>
        <v>Neha Chaudhary</v>
      </c>
      <c r="J3903" t="str">
        <f>_xlfn.XLOOKUP(ohrm_timesheet_item[[#This Row],[project_id]],ohrm_project[project_id],ohrm_project[name],"NF",0,1)</f>
        <v>C210701-P2 [AMERICANA-Phase2]</v>
      </c>
      <c r="K3903" t="str">
        <f>_xlfn.XLOOKUP(ohrm_timesheet_item[[#This Row],[activity_id]],ohrm_project_activity[activity_id],ohrm_project_activity[name],"NF",0,1)</f>
        <v>Customer Meeting</v>
      </c>
      <c r="L3903" s="5">
        <f>ohrm_timesheet_item[[#This Row],[duration]]/60/60</f>
        <v>9</v>
      </c>
    </row>
    <row r="3904" spans="1:12" x14ac:dyDescent="0.3">
      <c r="A3904">
        <v>702</v>
      </c>
      <c r="C3904">
        <v>3956</v>
      </c>
      <c r="D3904" s="1">
        <v>45289</v>
      </c>
      <c r="E3904">
        <v>32400</v>
      </c>
      <c r="F3904">
        <v>6</v>
      </c>
      <c r="G3904">
        <v>16</v>
      </c>
      <c r="H3904">
        <v>52</v>
      </c>
      <c r="I3904" t="str">
        <f>_xlfn.XLOOKUP(ohrm_timesheet_item[[#This Row],[employee_id]],hs_hr_employee[emp_number],hs_hr_employee[Employee Name],"NF",0,1)</f>
        <v>Neha Chaudhary</v>
      </c>
      <c r="J3904" t="str">
        <f>_xlfn.XLOOKUP(ohrm_timesheet_item[[#This Row],[project_id]],ohrm_project[project_id],ohrm_project[name],"NF",0,1)</f>
        <v>C210701-P2 [AMERICANA-Phase2]</v>
      </c>
      <c r="K3904" t="str">
        <f>_xlfn.XLOOKUP(ohrm_timesheet_item[[#This Row],[activity_id]],ohrm_project_activity[activity_id],ohrm_project_activity[name],"NF",0,1)</f>
        <v>Customer Meeting</v>
      </c>
      <c r="L3904" s="5">
        <f>ohrm_timesheet_item[[#This Row],[duration]]/60/60</f>
        <v>9</v>
      </c>
    </row>
    <row r="3905" spans="1:12" x14ac:dyDescent="0.3">
      <c r="A3905">
        <v>704</v>
      </c>
      <c r="C3905">
        <v>3957</v>
      </c>
      <c r="D3905" s="1">
        <v>45293</v>
      </c>
      <c r="E3905">
        <v>32400</v>
      </c>
      <c r="F3905">
        <v>6</v>
      </c>
      <c r="G3905">
        <v>100004</v>
      </c>
      <c r="H3905">
        <v>54</v>
      </c>
      <c r="I3905" t="str">
        <f>_xlfn.XLOOKUP(ohrm_timesheet_item[[#This Row],[employee_id]],hs_hr_employee[emp_number],hs_hr_employee[Employee Name],"NF",0,1)</f>
        <v>Sourav Rathor</v>
      </c>
      <c r="J3905" t="str">
        <f>_xlfn.XLOOKUP(ohrm_timesheet_item[[#This Row],[project_id]],ohrm_project[project_id],ohrm_project[name],"NF",0,1)</f>
        <v>C210701-P2 [AMERICANA-Phase2]</v>
      </c>
      <c r="K3905" t="str">
        <f>_xlfn.XLOOKUP(ohrm_timesheet_item[[#This Row],[activity_id]],ohrm_project_activity[activity_id],ohrm_project_activity[name],"NF",0,1)</f>
        <v>Development</v>
      </c>
      <c r="L3905" s="5">
        <f>ohrm_timesheet_item[[#This Row],[duration]]/60/60</f>
        <v>9</v>
      </c>
    </row>
    <row r="3906" spans="1:12" x14ac:dyDescent="0.3">
      <c r="A3906">
        <v>693</v>
      </c>
      <c r="C3906">
        <v>3958</v>
      </c>
      <c r="D3906" s="1">
        <v>45289</v>
      </c>
      <c r="E3906">
        <v>10800</v>
      </c>
      <c r="F3906">
        <v>2</v>
      </c>
      <c r="G3906">
        <v>15</v>
      </c>
      <c r="H3906">
        <v>58</v>
      </c>
      <c r="I3906" t="str">
        <f>_xlfn.XLOOKUP(ohrm_timesheet_item[[#This Row],[employee_id]],hs_hr_employee[emp_number],hs_hr_employee[Employee Name],"NF",0,1)</f>
        <v>Gaurav Kokcha</v>
      </c>
      <c r="J3906" t="str">
        <f>_xlfn.XLOOKUP(ohrm_timesheet_item[[#This Row],[project_id]],ohrm_project[project_id],ohrm_project[name],"NF",0,1)</f>
        <v>Z210101-TEQMANTRA-ORG</v>
      </c>
      <c r="K3906" t="str">
        <f>_xlfn.XLOOKUP(ohrm_timesheet_item[[#This Row],[activity_id]],ohrm_project_activity[activity_id],ohrm_project_activity[name],"NF",0,1)</f>
        <v>Staff Augmentation</v>
      </c>
      <c r="L3906" s="5">
        <f>ohrm_timesheet_item[[#This Row],[duration]]/60/60</f>
        <v>3</v>
      </c>
    </row>
    <row r="3907" spans="1:12" x14ac:dyDescent="0.3">
      <c r="A3907">
        <v>693</v>
      </c>
      <c r="C3907">
        <v>3959</v>
      </c>
      <c r="D3907" s="1">
        <v>45289</v>
      </c>
      <c r="E3907">
        <v>14400</v>
      </c>
      <c r="F3907">
        <v>2</v>
      </c>
      <c r="G3907">
        <v>15</v>
      </c>
      <c r="H3907">
        <v>11</v>
      </c>
      <c r="I3907" t="str">
        <f>_xlfn.XLOOKUP(ohrm_timesheet_item[[#This Row],[employee_id]],hs_hr_employee[emp_number],hs_hr_employee[Employee Name],"NF",0,1)</f>
        <v>Gaurav Kokcha</v>
      </c>
      <c r="J3907" t="str">
        <f>_xlfn.XLOOKUP(ohrm_timesheet_item[[#This Row],[project_id]],ohrm_project[project_id],ohrm_project[name],"NF",0,1)</f>
        <v>Z210101-TEQMANTRA-ORG</v>
      </c>
      <c r="K3907" t="str">
        <f>_xlfn.XLOOKUP(ohrm_timesheet_item[[#This Row],[activity_id]],ohrm_project_activity[activity_id],ohrm_project_activity[name],"NF",0,1)</f>
        <v>Training</v>
      </c>
      <c r="L3907" s="5">
        <f>ohrm_timesheet_item[[#This Row],[duration]]/60/60</f>
        <v>4</v>
      </c>
    </row>
    <row r="3908" spans="1:12" x14ac:dyDescent="0.3">
      <c r="A3908">
        <v>693</v>
      </c>
      <c r="C3908">
        <v>3960</v>
      </c>
      <c r="D3908" s="1">
        <v>45289</v>
      </c>
      <c r="E3908">
        <v>7200</v>
      </c>
      <c r="F3908">
        <v>2</v>
      </c>
      <c r="G3908">
        <v>15</v>
      </c>
      <c r="H3908">
        <v>14</v>
      </c>
      <c r="I3908" t="str">
        <f>_xlfn.XLOOKUP(ohrm_timesheet_item[[#This Row],[employee_id]],hs_hr_employee[emp_number],hs_hr_employee[Employee Name],"NF",0,1)</f>
        <v>Gaurav Kokcha</v>
      </c>
      <c r="J3908" t="str">
        <f>_xlfn.XLOOKUP(ohrm_timesheet_item[[#This Row],[project_id]],ohrm_project[project_id],ohrm_project[name],"NF",0,1)</f>
        <v>Z210101-TEQMANTRA-ORG</v>
      </c>
      <c r="K3908" t="str">
        <f>_xlfn.XLOOKUP(ohrm_timesheet_item[[#This Row],[activity_id]],ohrm_project_activity[activity_id],ohrm_project_activity[name],"NF",0,1)</f>
        <v>Team Engagement</v>
      </c>
      <c r="L3908" s="5">
        <f>ohrm_timesheet_item[[#This Row],[duration]]/60/60</f>
        <v>2</v>
      </c>
    </row>
    <row r="3909" spans="1:12" x14ac:dyDescent="0.3">
      <c r="A3909">
        <v>706</v>
      </c>
      <c r="B3909" t="s">
        <v>1081</v>
      </c>
      <c r="C3909">
        <v>3961</v>
      </c>
      <c r="D3909" s="1">
        <v>45292</v>
      </c>
      <c r="E3909">
        <v>0</v>
      </c>
      <c r="F3909">
        <v>2</v>
      </c>
      <c r="G3909">
        <v>100006</v>
      </c>
      <c r="H3909">
        <v>58</v>
      </c>
      <c r="I3909" t="str">
        <f>_xlfn.XLOOKUP(ohrm_timesheet_item[[#This Row],[employee_id]],hs_hr_employee[emp_number],hs_hr_employee[Employee Name],"NF",0,1)</f>
        <v>Preeti Tyagi</v>
      </c>
      <c r="J3909" t="str">
        <f>_xlfn.XLOOKUP(ohrm_timesheet_item[[#This Row],[project_id]],ohrm_project[project_id],ohrm_project[name],"NF",0,1)</f>
        <v>Z210101-TEQMANTRA-ORG</v>
      </c>
      <c r="K3909" t="str">
        <f>_xlfn.XLOOKUP(ohrm_timesheet_item[[#This Row],[activity_id]],ohrm_project_activity[activity_id],ohrm_project_activity[name],"NF",0,1)</f>
        <v>Staff Augmentation</v>
      </c>
      <c r="L3909" s="5">
        <f>ohrm_timesheet_item[[#This Row],[duration]]/60/60</f>
        <v>0</v>
      </c>
    </row>
    <row r="3910" spans="1:12" x14ac:dyDescent="0.3">
      <c r="A3910">
        <v>706</v>
      </c>
      <c r="C3910">
        <v>3962</v>
      </c>
      <c r="D3910" s="1">
        <v>45293</v>
      </c>
      <c r="E3910">
        <v>32400</v>
      </c>
      <c r="F3910">
        <v>2</v>
      </c>
      <c r="G3910">
        <v>100006</v>
      </c>
      <c r="H3910">
        <v>58</v>
      </c>
      <c r="I3910" t="str">
        <f>_xlfn.XLOOKUP(ohrm_timesheet_item[[#This Row],[employee_id]],hs_hr_employee[emp_number],hs_hr_employee[Employee Name],"NF",0,1)</f>
        <v>Preeti Tyagi</v>
      </c>
      <c r="J3910" t="str">
        <f>_xlfn.XLOOKUP(ohrm_timesheet_item[[#This Row],[project_id]],ohrm_project[project_id],ohrm_project[name],"NF",0,1)</f>
        <v>Z210101-TEQMANTRA-ORG</v>
      </c>
      <c r="K3910" t="str">
        <f>_xlfn.XLOOKUP(ohrm_timesheet_item[[#This Row],[activity_id]],ohrm_project_activity[activity_id],ohrm_project_activity[name],"NF",0,1)</f>
        <v>Staff Augmentation</v>
      </c>
      <c r="L3910" s="5">
        <f>ohrm_timesheet_item[[#This Row],[duration]]/60/60</f>
        <v>9</v>
      </c>
    </row>
    <row r="3911" spans="1:12" x14ac:dyDescent="0.3">
      <c r="A3911">
        <v>706</v>
      </c>
      <c r="C3911">
        <v>3963</v>
      </c>
      <c r="D3911" s="1">
        <v>45294</v>
      </c>
      <c r="E3911">
        <v>32400</v>
      </c>
      <c r="F3911">
        <v>2</v>
      </c>
      <c r="G3911">
        <v>100006</v>
      </c>
      <c r="H3911">
        <v>58</v>
      </c>
      <c r="I3911" t="str">
        <f>_xlfn.XLOOKUP(ohrm_timesheet_item[[#This Row],[employee_id]],hs_hr_employee[emp_number],hs_hr_employee[Employee Name],"NF",0,1)</f>
        <v>Preeti Tyagi</v>
      </c>
      <c r="J3911" t="str">
        <f>_xlfn.XLOOKUP(ohrm_timesheet_item[[#This Row],[project_id]],ohrm_project[project_id],ohrm_project[name],"NF",0,1)</f>
        <v>Z210101-TEQMANTRA-ORG</v>
      </c>
      <c r="K3911" t="str">
        <f>_xlfn.XLOOKUP(ohrm_timesheet_item[[#This Row],[activity_id]],ohrm_project_activity[activity_id],ohrm_project_activity[name],"NF",0,1)</f>
        <v>Staff Augmentation</v>
      </c>
      <c r="L3911" s="5">
        <f>ohrm_timesheet_item[[#This Row],[duration]]/60/60</f>
        <v>9</v>
      </c>
    </row>
    <row r="3912" spans="1:12" x14ac:dyDescent="0.3">
      <c r="A3912">
        <v>706</v>
      </c>
      <c r="C3912">
        <v>3964</v>
      </c>
      <c r="D3912" s="1">
        <v>45295</v>
      </c>
      <c r="E3912">
        <v>32400</v>
      </c>
      <c r="F3912">
        <v>2</v>
      </c>
      <c r="G3912">
        <v>100006</v>
      </c>
      <c r="H3912">
        <v>58</v>
      </c>
      <c r="I3912" t="str">
        <f>_xlfn.XLOOKUP(ohrm_timesheet_item[[#This Row],[employee_id]],hs_hr_employee[emp_number],hs_hr_employee[Employee Name],"NF",0,1)</f>
        <v>Preeti Tyagi</v>
      </c>
      <c r="J3912" t="str">
        <f>_xlfn.XLOOKUP(ohrm_timesheet_item[[#This Row],[project_id]],ohrm_project[project_id],ohrm_project[name],"NF",0,1)</f>
        <v>Z210101-TEQMANTRA-ORG</v>
      </c>
      <c r="K3912" t="str">
        <f>_xlfn.XLOOKUP(ohrm_timesheet_item[[#This Row],[activity_id]],ohrm_project_activity[activity_id],ohrm_project_activity[name],"NF",0,1)</f>
        <v>Staff Augmentation</v>
      </c>
      <c r="L3912" s="5">
        <f>ohrm_timesheet_item[[#This Row],[duration]]/60/60</f>
        <v>9</v>
      </c>
    </row>
    <row r="3913" spans="1:12" x14ac:dyDescent="0.3">
      <c r="A3913">
        <v>706</v>
      </c>
      <c r="C3913">
        <v>3965</v>
      </c>
      <c r="D3913" s="1">
        <v>45296</v>
      </c>
      <c r="E3913">
        <v>32400</v>
      </c>
      <c r="F3913">
        <v>2</v>
      </c>
      <c r="G3913">
        <v>100006</v>
      </c>
      <c r="H3913">
        <v>58</v>
      </c>
      <c r="I3913" t="str">
        <f>_xlfn.XLOOKUP(ohrm_timesheet_item[[#This Row],[employee_id]],hs_hr_employee[emp_number],hs_hr_employee[Employee Name],"NF",0,1)</f>
        <v>Preeti Tyagi</v>
      </c>
      <c r="J3913" t="str">
        <f>_xlfn.XLOOKUP(ohrm_timesheet_item[[#This Row],[project_id]],ohrm_project[project_id],ohrm_project[name],"NF",0,1)</f>
        <v>Z210101-TEQMANTRA-ORG</v>
      </c>
      <c r="K3913" t="str">
        <f>_xlfn.XLOOKUP(ohrm_timesheet_item[[#This Row],[activity_id]],ohrm_project_activity[activity_id],ohrm_project_activity[name],"NF",0,1)</f>
        <v>Staff Augmentation</v>
      </c>
      <c r="L3913" s="5">
        <f>ohrm_timesheet_item[[#This Row],[duration]]/60/60</f>
        <v>9</v>
      </c>
    </row>
    <row r="3914" spans="1:12" x14ac:dyDescent="0.3">
      <c r="A3914">
        <v>710</v>
      </c>
      <c r="C3914">
        <v>3966</v>
      </c>
      <c r="D3914" s="1">
        <v>45299</v>
      </c>
      <c r="E3914">
        <v>32400</v>
      </c>
      <c r="F3914">
        <v>2</v>
      </c>
      <c r="G3914">
        <v>100006</v>
      </c>
      <c r="H3914">
        <v>58</v>
      </c>
      <c r="I3914" t="str">
        <f>_xlfn.XLOOKUP(ohrm_timesheet_item[[#This Row],[employee_id]],hs_hr_employee[emp_number],hs_hr_employee[Employee Name],"NF",0,1)</f>
        <v>Preeti Tyagi</v>
      </c>
      <c r="J3914" t="str">
        <f>_xlfn.XLOOKUP(ohrm_timesheet_item[[#This Row],[project_id]],ohrm_project[project_id],ohrm_project[name],"NF",0,1)</f>
        <v>Z210101-TEQMANTRA-ORG</v>
      </c>
      <c r="K3914" t="str">
        <f>_xlfn.XLOOKUP(ohrm_timesheet_item[[#This Row],[activity_id]],ohrm_project_activity[activity_id],ohrm_project_activity[name],"NF",0,1)</f>
        <v>Staff Augmentation</v>
      </c>
      <c r="L3914" s="5">
        <f>ohrm_timesheet_item[[#This Row],[duration]]/60/60</f>
        <v>9</v>
      </c>
    </row>
    <row r="3915" spans="1:12" x14ac:dyDescent="0.3">
      <c r="A3915">
        <v>710</v>
      </c>
      <c r="C3915">
        <v>3967</v>
      </c>
      <c r="D3915" s="1">
        <v>45300</v>
      </c>
      <c r="E3915">
        <v>32400</v>
      </c>
      <c r="F3915">
        <v>2</v>
      </c>
      <c r="G3915">
        <v>100006</v>
      </c>
      <c r="H3915">
        <v>58</v>
      </c>
      <c r="I3915" t="str">
        <f>_xlfn.XLOOKUP(ohrm_timesheet_item[[#This Row],[employee_id]],hs_hr_employee[emp_number],hs_hr_employee[Employee Name],"NF",0,1)</f>
        <v>Preeti Tyagi</v>
      </c>
      <c r="J3915" t="str">
        <f>_xlfn.XLOOKUP(ohrm_timesheet_item[[#This Row],[project_id]],ohrm_project[project_id],ohrm_project[name],"NF",0,1)</f>
        <v>Z210101-TEQMANTRA-ORG</v>
      </c>
      <c r="K3915" t="str">
        <f>_xlfn.XLOOKUP(ohrm_timesheet_item[[#This Row],[activity_id]],ohrm_project_activity[activity_id],ohrm_project_activity[name],"NF",0,1)</f>
        <v>Staff Augmentation</v>
      </c>
      <c r="L3915" s="5">
        <f>ohrm_timesheet_item[[#This Row],[duration]]/60/60</f>
        <v>9</v>
      </c>
    </row>
    <row r="3916" spans="1:12" x14ac:dyDescent="0.3">
      <c r="A3916">
        <v>710</v>
      </c>
      <c r="C3916">
        <v>3968</v>
      </c>
      <c r="D3916" s="1">
        <v>45301</v>
      </c>
      <c r="E3916">
        <v>32400</v>
      </c>
      <c r="F3916">
        <v>2</v>
      </c>
      <c r="G3916">
        <v>100006</v>
      </c>
      <c r="H3916">
        <v>58</v>
      </c>
      <c r="I3916" t="str">
        <f>_xlfn.XLOOKUP(ohrm_timesheet_item[[#This Row],[employee_id]],hs_hr_employee[emp_number],hs_hr_employee[Employee Name],"NF",0,1)</f>
        <v>Preeti Tyagi</v>
      </c>
      <c r="J3916" t="str">
        <f>_xlfn.XLOOKUP(ohrm_timesheet_item[[#This Row],[project_id]],ohrm_project[project_id],ohrm_project[name],"NF",0,1)</f>
        <v>Z210101-TEQMANTRA-ORG</v>
      </c>
      <c r="K3916" t="str">
        <f>_xlfn.XLOOKUP(ohrm_timesheet_item[[#This Row],[activity_id]],ohrm_project_activity[activity_id],ohrm_project_activity[name],"NF",0,1)</f>
        <v>Staff Augmentation</v>
      </c>
      <c r="L3916" s="5">
        <f>ohrm_timesheet_item[[#This Row],[duration]]/60/60</f>
        <v>9</v>
      </c>
    </row>
    <row r="3917" spans="1:12" x14ac:dyDescent="0.3">
      <c r="A3917">
        <v>710</v>
      </c>
      <c r="C3917">
        <v>3969</v>
      </c>
      <c r="D3917" s="1">
        <v>45302</v>
      </c>
      <c r="E3917">
        <v>32400</v>
      </c>
      <c r="F3917">
        <v>2</v>
      </c>
      <c r="G3917">
        <v>100006</v>
      </c>
      <c r="H3917">
        <v>58</v>
      </c>
      <c r="I3917" t="str">
        <f>_xlfn.XLOOKUP(ohrm_timesheet_item[[#This Row],[employee_id]],hs_hr_employee[emp_number],hs_hr_employee[Employee Name],"NF",0,1)</f>
        <v>Preeti Tyagi</v>
      </c>
      <c r="J3917" t="str">
        <f>_xlfn.XLOOKUP(ohrm_timesheet_item[[#This Row],[project_id]],ohrm_project[project_id],ohrm_project[name],"NF",0,1)</f>
        <v>Z210101-TEQMANTRA-ORG</v>
      </c>
      <c r="K3917" t="str">
        <f>_xlfn.XLOOKUP(ohrm_timesheet_item[[#This Row],[activity_id]],ohrm_project_activity[activity_id],ohrm_project_activity[name],"NF",0,1)</f>
        <v>Staff Augmentation</v>
      </c>
      <c r="L3917" s="5">
        <f>ohrm_timesheet_item[[#This Row],[duration]]/60/60</f>
        <v>9</v>
      </c>
    </row>
    <row r="3918" spans="1:12" x14ac:dyDescent="0.3">
      <c r="A3918">
        <v>710</v>
      </c>
      <c r="C3918">
        <v>3970</v>
      </c>
      <c r="D3918" s="1">
        <v>45303</v>
      </c>
      <c r="E3918">
        <v>32400</v>
      </c>
      <c r="F3918">
        <v>2</v>
      </c>
      <c r="G3918">
        <v>100006</v>
      </c>
      <c r="H3918">
        <v>58</v>
      </c>
      <c r="I3918" t="str">
        <f>_xlfn.XLOOKUP(ohrm_timesheet_item[[#This Row],[employee_id]],hs_hr_employee[emp_number],hs_hr_employee[Employee Name],"NF",0,1)</f>
        <v>Preeti Tyagi</v>
      </c>
      <c r="J3918" t="str">
        <f>_xlfn.XLOOKUP(ohrm_timesheet_item[[#This Row],[project_id]],ohrm_project[project_id],ohrm_project[name],"NF",0,1)</f>
        <v>Z210101-TEQMANTRA-ORG</v>
      </c>
      <c r="K3918" t="str">
        <f>_xlfn.XLOOKUP(ohrm_timesheet_item[[#This Row],[activity_id]],ohrm_project_activity[activity_id],ohrm_project_activity[name],"NF",0,1)</f>
        <v>Staff Augmentation</v>
      </c>
      <c r="L3918" s="5">
        <f>ohrm_timesheet_item[[#This Row],[duration]]/60/60</f>
        <v>9</v>
      </c>
    </row>
    <row r="3919" spans="1:12" x14ac:dyDescent="0.3">
      <c r="A3919">
        <v>709</v>
      </c>
      <c r="C3919">
        <v>3971</v>
      </c>
      <c r="D3919" s="1">
        <v>45306</v>
      </c>
      <c r="E3919">
        <v>32400</v>
      </c>
      <c r="F3919">
        <v>2</v>
      </c>
      <c r="G3919">
        <v>100006</v>
      </c>
      <c r="H3919">
        <v>58</v>
      </c>
      <c r="I3919" t="str">
        <f>_xlfn.XLOOKUP(ohrm_timesheet_item[[#This Row],[employee_id]],hs_hr_employee[emp_number],hs_hr_employee[Employee Name],"NF",0,1)</f>
        <v>Preeti Tyagi</v>
      </c>
      <c r="J3919" t="str">
        <f>_xlfn.XLOOKUP(ohrm_timesheet_item[[#This Row],[project_id]],ohrm_project[project_id],ohrm_project[name],"NF",0,1)</f>
        <v>Z210101-TEQMANTRA-ORG</v>
      </c>
      <c r="K3919" t="str">
        <f>_xlfn.XLOOKUP(ohrm_timesheet_item[[#This Row],[activity_id]],ohrm_project_activity[activity_id],ohrm_project_activity[name],"NF",0,1)</f>
        <v>Staff Augmentation</v>
      </c>
      <c r="L3919" s="5">
        <f>ohrm_timesheet_item[[#This Row],[duration]]/60/60</f>
        <v>9</v>
      </c>
    </row>
    <row r="3920" spans="1:12" x14ac:dyDescent="0.3">
      <c r="A3920">
        <v>709</v>
      </c>
      <c r="C3920">
        <v>3972</v>
      </c>
      <c r="D3920" s="1">
        <v>45307</v>
      </c>
      <c r="E3920">
        <v>32400</v>
      </c>
      <c r="F3920">
        <v>2</v>
      </c>
      <c r="G3920">
        <v>100006</v>
      </c>
      <c r="H3920">
        <v>58</v>
      </c>
      <c r="I3920" t="str">
        <f>_xlfn.XLOOKUP(ohrm_timesheet_item[[#This Row],[employee_id]],hs_hr_employee[emp_number],hs_hr_employee[Employee Name],"NF",0,1)</f>
        <v>Preeti Tyagi</v>
      </c>
      <c r="J3920" t="str">
        <f>_xlfn.XLOOKUP(ohrm_timesheet_item[[#This Row],[project_id]],ohrm_project[project_id],ohrm_project[name],"NF",0,1)</f>
        <v>Z210101-TEQMANTRA-ORG</v>
      </c>
      <c r="K3920" t="str">
        <f>_xlfn.XLOOKUP(ohrm_timesheet_item[[#This Row],[activity_id]],ohrm_project_activity[activity_id],ohrm_project_activity[name],"NF",0,1)</f>
        <v>Staff Augmentation</v>
      </c>
      <c r="L3920" s="5">
        <f>ohrm_timesheet_item[[#This Row],[duration]]/60/60</f>
        <v>9</v>
      </c>
    </row>
    <row r="3921" spans="1:12" x14ac:dyDescent="0.3">
      <c r="A3921">
        <v>709</v>
      </c>
      <c r="C3921">
        <v>3973</v>
      </c>
      <c r="D3921" s="1">
        <v>45308</v>
      </c>
      <c r="E3921">
        <v>32400</v>
      </c>
      <c r="F3921">
        <v>2</v>
      </c>
      <c r="G3921">
        <v>100006</v>
      </c>
      <c r="H3921">
        <v>58</v>
      </c>
      <c r="I3921" t="str">
        <f>_xlfn.XLOOKUP(ohrm_timesheet_item[[#This Row],[employee_id]],hs_hr_employee[emp_number],hs_hr_employee[Employee Name],"NF",0,1)</f>
        <v>Preeti Tyagi</v>
      </c>
      <c r="J3921" t="str">
        <f>_xlfn.XLOOKUP(ohrm_timesheet_item[[#This Row],[project_id]],ohrm_project[project_id],ohrm_project[name],"NF",0,1)</f>
        <v>Z210101-TEQMANTRA-ORG</v>
      </c>
      <c r="K3921" t="str">
        <f>_xlfn.XLOOKUP(ohrm_timesheet_item[[#This Row],[activity_id]],ohrm_project_activity[activity_id],ohrm_project_activity[name],"NF",0,1)</f>
        <v>Staff Augmentation</v>
      </c>
      <c r="L3921" s="5">
        <f>ohrm_timesheet_item[[#This Row],[duration]]/60/60</f>
        <v>9</v>
      </c>
    </row>
    <row r="3922" spans="1:12" x14ac:dyDescent="0.3">
      <c r="A3922">
        <v>709</v>
      </c>
      <c r="C3922">
        <v>3974</v>
      </c>
      <c r="D3922" s="1">
        <v>45309</v>
      </c>
      <c r="E3922">
        <v>32400</v>
      </c>
      <c r="F3922">
        <v>2</v>
      </c>
      <c r="G3922">
        <v>100006</v>
      </c>
      <c r="H3922">
        <v>58</v>
      </c>
      <c r="I3922" t="str">
        <f>_xlfn.XLOOKUP(ohrm_timesheet_item[[#This Row],[employee_id]],hs_hr_employee[emp_number],hs_hr_employee[Employee Name],"NF",0,1)</f>
        <v>Preeti Tyagi</v>
      </c>
      <c r="J3922" t="str">
        <f>_xlfn.XLOOKUP(ohrm_timesheet_item[[#This Row],[project_id]],ohrm_project[project_id],ohrm_project[name],"NF",0,1)</f>
        <v>Z210101-TEQMANTRA-ORG</v>
      </c>
      <c r="K3922" t="str">
        <f>_xlfn.XLOOKUP(ohrm_timesheet_item[[#This Row],[activity_id]],ohrm_project_activity[activity_id],ohrm_project_activity[name],"NF",0,1)</f>
        <v>Staff Augmentation</v>
      </c>
      <c r="L3922" s="5">
        <f>ohrm_timesheet_item[[#This Row],[duration]]/60/60</f>
        <v>9</v>
      </c>
    </row>
    <row r="3923" spans="1:12" x14ac:dyDescent="0.3">
      <c r="A3923">
        <v>709</v>
      </c>
      <c r="C3923">
        <v>3975</v>
      </c>
      <c r="D3923" s="1">
        <v>45310</v>
      </c>
      <c r="E3923">
        <v>32400</v>
      </c>
      <c r="F3923">
        <v>2</v>
      </c>
      <c r="G3923">
        <v>100006</v>
      </c>
      <c r="H3923">
        <v>58</v>
      </c>
      <c r="I3923" t="str">
        <f>_xlfn.XLOOKUP(ohrm_timesheet_item[[#This Row],[employee_id]],hs_hr_employee[emp_number],hs_hr_employee[Employee Name],"NF",0,1)</f>
        <v>Preeti Tyagi</v>
      </c>
      <c r="J3923" t="str">
        <f>_xlfn.XLOOKUP(ohrm_timesheet_item[[#This Row],[project_id]],ohrm_project[project_id],ohrm_project[name],"NF",0,1)</f>
        <v>Z210101-TEQMANTRA-ORG</v>
      </c>
      <c r="K3923" t="str">
        <f>_xlfn.XLOOKUP(ohrm_timesheet_item[[#This Row],[activity_id]],ohrm_project_activity[activity_id],ohrm_project_activity[name],"NF",0,1)</f>
        <v>Staff Augmentation</v>
      </c>
      <c r="L3923" s="5">
        <f>ohrm_timesheet_item[[#This Row],[duration]]/60/60</f>
        <v>9</v>
      </c>
    </row>
    <row r="3924" spans="1:12" x14ac:dyDescent="0.3">
      <c r="A3924">
        <v>713</v>
      </c>
      <c r="B3924" t="s">
        <v>1082</v>
      </c>
      <c r="C3924">
        <v>3976</v>
      </c>
      <c r="D3924" s="1">
        <v>45317</v>
      </c>
      <c r="E3924">
        <v>32400</v>
      </c>
      <c r="F3924">
        <v>2</v>
      </c>
      <c r="G3924">
        <v>100006</v>
      </c>
      <c r="H3924">
        <v>58</v>
      </c>
      <c r="I3924" t="str">
        <f>_xlfn.XLOOKUP(ohrm_timesheet_item[[#This Row],[employee_id]],hs_hr_employee[emp_number],hs_hr_employee[Employee Name],"NF",0,1)</f>
        <v>Preeti Tyagi</v>
      </c>
      <c r="J3924" t="str">
        <f>_xlfn.XLOOKUP(ohrm_timesheet_item[[#This Row],[project_id]],ohrm_project[project_id],ohrm_project[name],"NF",0,1)</f>
        <v>Z210101-TEQMANTRA-ORG</v>
      </c>
      <c r="K3924" t="str">
        <f>_xlfn.XLOOKUP(ohrm_timesheet_item[[#This Row],[activity_id]],ohrm_project_activity[activity_id],ohrm_project_activity[name],"NF",0,1)</f>
        <v>Staff Augmentation</v>
      </c>
      <c r="L3924" s="5">
        <f>ohrm_timesheet_item[[#This Row],[duration]]/60/60</f>
        <v>9</v>
      </c>
    </row>
    <row r="3925" spans="1:12" x14ac:dyDescent="0.3">
      <c r="A3925">
        <v>713</v>
      </c>
      <c r="C3925">
        <v>3977</v>
      </c>
      <c r="D3925" s="1">
        <v>45313</v>
      </c>
      <c r="E3925">
        <v>32400</v>
      </c>
      <c r="F3925">
        <v>2</v>
      </c>
      <c r="G3925">
        <v>100006</v>
      </c>
      <c r="H3925">
        <v>58</v>
      </c>
      <c r="I3925" t="str">
        <f>_xlfn.XLOOKUP(ohrm_timesheet_item[[#This Row],[employee_id]],hs_hr_employee[emp_number],hs_hr_employee[Employee Name],"NF",0,1)</f>
        <v>Preeti Tyagi</v>
      </c>
      <c r="J3925" t="str">
        <f>_xlfn.XLOOKUP(ohrm_timesheet_item[[#This Row],[project_id]],ohrm_project[project_id],ohrm_project[name],"NF",0,1)</f>
        <v>Z210101-TEQMANTRA-ORG</v>
      </c>
      <c r="K3925" t="str">
        <f>_xlfn.XLOOKUP(ohrm_timesheet_item[[#This Row],[activity_id]],ohrm_project_activity[activity_id],ohrm_project_activity[name],"NF",0,1)</f>
        <v>Staff Augmentation</v>
      </c>
      <c r="L3925" s="5">
        <f>ohrm_timesheet_item[[#This Row],[duration]]/60/60</f>
        <v>9</v>
      </c>
    </row>
    <row r="3926" spans="1:12" x14ac:dyDescent="0.3">
      <c r="A3926">
        <v>713</v>
      </c>
      <c r="C3926">
        <v>3978</v>
      </c>
      <c r="D3926" s="1">
        <v>45314</v>
      </c>
      <c r="E3926">
        <v>32400</v>
      </c>
      <c r="F3926">
        <v>2</v>
      </c>
      <c r="G3926">
        <v>100006</v>
      </c>
      <c r="H3926">
        <v>58</v>
      </c>
      <c r="I3926" t="str">
        <f>_xlfn.XLOOKUP(ohrm_timesheet_item[[#This Row],[employee_id]],hs_hr_employee[emp_number],hs_hr_employee[Employee Name],"NF",0,1)</f>
        <v>Preeti Tyagi</v>
      </c>
      <c r="J3926" t="str">
        <f>_xlfn.XLOOKUP(ohrm_timesheet_item[[#This Row],[project_id]],ohrm_project[project_id],ohrm_project[name],"NF",0,1)</f>
        <v>Z210101-TEQMANTRA-ORG</v>
      </c>
      <c r="K3926" t="str">
        <f>_xlfn.XLOOKUP(ohrm_timesheet_item[[#This Row],[activity_id]],ohrm_project_activity[activity_id],ohrm_project_activity[name],"NF",0,1)</f>
        <v>Staff Augmentation</v>
      </c>
      <c r="L3926" s="5">
        <f>ohrm_timesheet_item[[#This Row],[duration]]/60/60</f>
        <v>9</v>
      </c>
    </row>
    <row r="3927" spans="1:12" x14ac:dyDescent="0.3">
      <c r="A3927">
        <v>713</v>
      </c>
      <c r="C3927">
        <v>3979</v>
      </c>
      <c r="D3927" s="1">
        <v>45315</v>
      </c>
      <c r="E3927">
        <v>32400</v>
      </c>
      <c r="F3927">
        <v>2</v>
      </c>
      <c r="G3927">
        <v>100006</v>
      </c>
      <c r="H3927">
        <v>58</v>
      </c>
      <c r="I3927" t="str">
        <f>_xlfn.XLOOKUP(ohrm_timesheet_item[[#This Row],[employee_id]],hs_hr_employee[emp_number],hs_hr_employee[Employee Name],"NF",0,1)</f>
        <v>Preeti Tyagi</v>
      </c>
      <c r="J3927" t="str">
        <f>_xlfn.XLOOKUP(ohrm_timesheet_item[[#This Row],[project_id]],ohrm_project[project_id],ohrm_project[name],"NF",0,1)</f>
        <v>Z210101-TEQMANTRA-ORG</v>
      </c>
      <c r="K3927" t="str">
        <f>_xlfn.XLOOKUP(ohrm_timesheet_item[[#This Row],[activity_id]],ohrm_project_activity[activity_id],ohrm_project_activity[name],"NF",0,1)</f>
        <v>Staff Augmentation</v>
      </c>
      <c r="L3927" s="5">
        <f>ohrm_timesheet_item[[#This Row],[duration]]/60/60</f>
        <v>9</v>
      </c>
    </row>
    <row r="3928" spans="1:12" x14ac:dyDescent="0.3">
      <c r="A3928">
        <v>713</v>
      </c>
      <c r="C3928">
        <v>3980</v>
      </c>
      <c r="D3928" s="1">
        <v>45316</v>
      </c>
      <c r="E3928">
        <v>32400</v>
      </c>
      <c r="F3928">
        <v>2</v>
      </c>
      <c r="G3928">
        <v>100006</v>
      </c>
      <c r="H3928">
        <v>58</v>
      </c>
      <c r="I3928" t="str">
        <f>_xlfn.XLOOKUP(ohrm_timesheet_item[[#This Row],[employee_id]],hs_hr_employee[emp_number],hs_hr_employee[Employee Name],"NF",0,1)</f>
        <v>Preeti Tyagi</v>
      </c>
      <c r="J3928" t="str">
        <f>_xlfn.XLOOKUP(ohrm_timesheet_item[[#This Row],[project_id]],ohrm_project[project_id],ohrm_project[name],"NF",0,1)</f>
        <v>Z210101-TEQMANTRA-ORG</v>
      </c>
      <c r="K3928" t="str">
        <f>_xlfn.XLOOKUP(ohrm_timesheet_item[[#This Row],[activity_id]],ohrm_project_activity[activity_id],ohrm_project_activity[name],"NF",0,1)</f>
        <v>Staff Augmentation</v>
      </c>
      <c r="L3928" s="5">
        <f>ohrm_timesheet_item[[#This Row],[duration]]/60/60</f>
        <v>9</v>
      </c>
    </row>
    <row r="3929" spans="1:12" x14ac:dyDescent="0.3">
      <c r="A3929">
        <v>689</v>
      </c>
      <c r="C3929">
        <v>3981</v>
      </c>
      <c r="D3929" s="1">
        <v>45288</v>
      </c>
      <c r="E3929">
        <v>0</v>
      </c>
      <c r="F3929">
        <v>2</v>
      </c>
      <c r="G3929">
        <v>100005</v>
      </c>
      <c r="H3929">
        <v>7</v>
      </c>
      <c r="I3929" t="str">
        <f>_xlfn.XLOOKUP(ohrm_timesheet_item[[#This Row],[employee_id]],hs_hr_employee[emp_number],hs_hr_employee[Employee Name],"NF",0,1)</f>
        <v>x_Ritesh Narayan Singh</v>
      </c>
      <c r="J3929" t="str">
        <f>_xlfn.XLOOKUP(ohrm_timesheet_item[[#This Row],[project_id]],ohrm_project[project_id],ohrm_project[name],"NF",0,1)</f>
        <v>Z210101-TEQMANTRA-ORG</v>
      </c>
      <c r="K3929" t="str">
        <f>_xlfn.XLOOKUP(ohrm_timesheet_item[[#This Row],[activity_id]],ohrm_project_activity[activity_id],ohrm_project_activity[name],"NF",0,1)</f>
        <v>Internal Meeting</v>
      </c>
      <c r="L3929" s="5">
        <f>ohrm_timesheet_item[[#This Row],[duration]]/60/60</f>
        <v>0</v>
      </c>
    </row>
    <row r="3930" spans="1:12" x14ac:dyDescent="0.3">
      <c r="A3930">
        <v>689</v>
      </c>
      <c r="C3930">
        <v>3982</v>
      </c>
      <c r="D3930" s="1">
        <v>45289</v>
      </c>
      <c r="E3930">
        <v>3600</v>
      </c>
      <c r="F3930">
        <v>2</v>
      </c>
      <c r="G3930">
        <v>100005</v>
      </c>
      <c r="H3930">
        <v>7</v>
      </c>
      <c r="I3930" t="str">
        <f>_xlfn.XLOOKUP(ohrm_timesheet_item[[#This Row],[employee_id]],hs_hr_employee[emp_number],hs_hr_employee[Employee Name],"NF",0,1)</f>
        <v>x_Ritesh Narayan Singh</v>
      </c>
      <c r="J3930" t="str">
        <f>_xlfn.XLOOKUP(ohrm_timesheet_item[[#This Row],[project_id]],ohrm_project[project_id],ohrm_project[name],"NF",0,1)</f>
        <v>Z210101-TEQMANTRA-ORG</v>
      </c>
      <c r="K3930" t="str">
        <f>_xlfn.XLOOKUP(ohrm_timesheet_item[[#This Row],[activity_id]],ohrm_project_activity[activity_id],ohrm_project_activity[name],"NF",0,1)</f>
        <v>Internal Meeting</v>
      </c>
      <c r="L3930" s="5">
        <f>ohrm_timesheet_item[[#This Row],[duration]]/60/60</f>
        <v>1</v>
      </c>
    </row>
    <row r="3931" spans="1:12" x14ac:dyDescent="0.3">
      <c r="A3931">
        <v>689</v>
      </c>
      <c r="C3931">
        <v>3983</v>
      </c>
      <c r="D3931" s="1">
        <v>45288</v>
      </c>
      <c r="E3931">
        <v>3600</v>
      </c>
      <c r="F3931">
        <v>2</v>
      </c>
      <c r="G3931">
        <v>100005</v>
      </c>
      <c r="H3931">
        <v>8</v>
      </c>
      <c r="I3931" t="str">
        <f>_xlfn.XLOOKUP(ohrm_timesheet_item[[#This Row],[employee_id]],hs_hr_employee[emp_number],hs_hr_employee[Employee Name],"NF",0,1)</f>
        <v>x_Ritesh Narayan Singh</v>
      </c>
      <c r="J3931" t="str">
        <f>_xlfn.XLOOKUP(ohrm_timesheet_item[[#This Row],[project_id]],ohrm_project[project_id],ohrm_project[name],"NF",0,1)</f>
        <v>Z210101-TEQMANTRA-ORG</v>
      </c>
      <c r="K3931" t="str">
        <f>_xlfn.XLOOKUP(ohrm_timesheet_item[[#This Row],[activity_id]],ohrm_project_activity[activity_id],ohrm_project_activity[name],"NF",0,1)</f>
        <v>Customer Engagement</v>
      </c>
      <c r="L3931" s="5">
        <f>ohrm_timesheet_item[[#This Row],[duration]]/60/60</f>
        <v>1</v>
      </c>
    </row>
    <row r="3932" spans="1:12" x14ac:dyDescent="0.3">
      <c r="A3932">
        <v>689</v>
      </c>
      <c r="C3932">
        <v>3984</v>
      </c>
      <c r="D3932" s="1">
        <v>45289</v>
      </c>
      <c r="E3932">
        <v>3600</v>
      </c>
      <c r="F3932">
        <v>2</v>
      </c>
      <c r="G3932">
        <v>100005</v>
      </c>
      <c r="H3932">
        <v>8</v>
      </c>
      <c r="I3932" t="str">
        <f>_xlfn.XLOOKUP(ohrm_timesheet_item[[#This Row],[employee_id]],hs_hr_employee[emp_number],hs_hr_employee[Employee Name],"NF",0,1)</f>
        <v>x_Ritesh Narayan Singh</v>
      </c>
      <c r="J3932" t="str">
        <f>_xlfn.XLOOKUP(ohrm_timesheet_item[[#This Row],[project_id]],ohrm_project[project_id],ohrm_project[name],"NF",0,1)</f>
        <v>Z210101-TEQMANTRA-ORG</v>
      </c>
      <c r="K3932" t="str">
        <f>_xlfn.XLOOKUP(ohrm_timesheet_item[[#This Row],[activity_id]],ohrm_project_activity[activity_id],ohrm_project_activity[name],"NF",0,1)</f>
        <v>Customer Engagement</v>
      </c>
      <c r="L3932" s="5">
        <f>ohrm_timesheet_item[[#This Row],[duration]]/60/60</f>
        <v>1</v>
      </c>
    </row>
    <row r="3933" spans="1:12" x14ac:dyDescent="0.3">
      <c r="A3933">
        <v>689</v>
      </c>
      <c r="C3933">
        <v>3985</v>
      </c>
      <c r="D3933" s="1">
        <v>45288</v>
      </c>
      <c r="E3933">
        <v>18000</v>
      </c>
      <c r="F3933">
        <v>2</v>
      </c>
      <c r="G3933">
        <v>100005</v>
      </c>
      <c r="H3933">
        <v>58</v>
      </c>
      <c r="I3933" t="str">
        <f>_xlfn.XLOOKUP(ohrm_timesheet_item[[#This Row],[employee_id]],hs_hr_employee[emp_number],hs_hr_employee[Employee Name],"NF",0,1)</f>
        <v>x_Ritesh Narayan Singh</v>
      </c>
      <c r="J3933" t="str">
        <f>_xlfn.XLOOKUP(ohrm_timesheet_item[[#This Row],[project_id]],ohrm_project[project_id],ohrm_project[name],"NF",0,1)</f>
        <v>Z210101-TEQMANTRA-ORG</v>
      </c>
      <c r="K3933" t="str">
        <f>_xlfn.XLOOKUP(ohrm_timesheet_item[[#This Row],[activity_id]],ohrm_project_activity[activity_id],ohrm_project_activity[name],"NF",0,1)</f>
        <v>Staff Augmentation</v>
      </c>
      <c r="L3933" s="5">
        <f>ohrm_timesheet_item[[#This Row],[duration]]/60/60</f>
        <v>5</v>
      </c>
    </row>
    <row r="3934" spans="1:12" x14ac:dyDescent="0.3">
      <c r="A3934">
        <v>689</v>
      </c>
      <c r="C3934">
        <v>3986</v>
      </c>
      <c r="D3934" s="1">
        <v>45289</v>
      </c>
      <c r="E3934">
        <v>18000</v>
      </c>
      <c r="F3934">
        <v>2</v>
      </c>
      <c r="G3934">
        <v>100005</v>
      </c>
      <c r="H3934">
        <v>58</v>
      </c>
      <c r="I3934" t="str">
        <f>_xlfn.XLOOKUP(ohrm_timesheet_item[[#This Row],[employee_id]],hs_hr_employee[emp_number],hs_hr_employee[Employee Name],"NF",0,1)</f>
        <v>x_Ritesh Narayan Singh</v>
      </c>
      <c r="J3934" t="str">
        <f>_xlfn.XLOOKUP(ohrm_timesheet_item[[#This Row],[project_id]],ohrm_project[project_id],ohrm_project[name],"NF",0,1)</f>
        <v>Z210101-TEQMANTRA-ORG</v>
      </c>
      <c r="K3934" t="str">
        <f>_xlfn.XLOOKUP(ohrm_timesheet_item[[#This Row],[activity_id]],ohrm_project_activity[activity_id],ohrm_project_activity[name],"NF",0,1)</f>
        <v>Staff Augmentation</v>
      </c>
      <c r="L3934" s="5">
        <f>ohrm_timesheet_item[[#This Row],[duration]]/60/60</f>
        <v>5</v>
      </c>
    </row>
    <row r="3935" spans="1:12" x14ac:dyDescent="0.3">
      <c r="A3935">
        <v>689</v>
      </c>
      <c r="C3935">
        <v>3987</v>
      </c>
      <c r="D3935" s="1">
        <v>45287</v>
      </c>
      <c r="E3935">
        <v>0</v>
      </c>
      <c r="F3935">
        <v>2</v>
      </c>
      <c r="G3935">
        <v>100005</v>
      </c>
      <c r="H3935">
        <v>13</v>
      </c>
      <c r="I3935" t="str">
        <f>_xlfn.XLOOKUP(ohrm_timesheet_item[[#This Row],[employee_id]],hs_hr_employee[emp_number],hs_hr_employee[Employee Name],"NF",0,1)</f>
        <v>x_Ritesh Narayan Singh</v>
      </c>
      <c r="J3935" t="str">
        <f>_xlfn.XLOOKUP(ohrm_timesheet_item[[#This Row],[project_id]],ohrm_project[project_id],ohrm_project[name],"NF",0,1)</f>
        <v>Z210101-TEQMANTRA-ORG</v>
      </c>
      <c r="K3935" t="str">
        <f>_xlfn.XLOOKUP(ohrm_timesheet_item[[#This Row],[activity_id]],ohrm_project_activity[activity_id],ohrm_project_activity[name],"NF",0,1)</f>
        <v>Coaching/Mentoring</v>
      </c>
      <c r="L3935" s="5">
        <f>ohrm_timesheet_item[[#This Row],[duration]]/60/60</f>
        <v>0</v>
      </c>
    </row>
    <row r="3936" spans="1:12" x14ac:dyDescent="0.3">
      <c r="A3936">
        <v>689</v>
      </c>
      <c r="C3936">
        <v>3988</v>
      </c>
      <c r="D3936" s="1">
        <v>45288</v>
      </c>
      <c r="E3936">
        <v>3600</v>
      </c>
      <c r="F3936">
        <v>2</v>
      </c>
      <c r="G3936">
        <v>100005</v>
      </c>
      <c r="H3936">
        <v>13</v>
      </c>
      <c r="I3936" t="str">
        <f>_xlfn.XLOOKUP(ohrm_timesheet_item[[#This Row],[employee_id]],hs_hr_employee[emp_number],hs_hr_employee[Employee Name],"NF",0,1)</f>
        <v>x_Ritesh Narayan Singh</v>
      </c>
      <c r="J3936" t="str">
        <f>_xlfn.XLOOKUP(ohrm_timesheet_item[[#This Row],[project_id]],ohrm_project[project_id],ohrm_project[name],"NF",0,1)</f>
        <v>Z210101-TEQMANTRA-ORG</v>
      </c>
      <c r="K3936" t="str">
        <f>_xlfn.XLOOKUP(ohrm_timesheet_item[[#This Row],[activity_id]],ohrm_project_activity[activity_id],ohrm_project_activity[name],"NF",0,1)</f>
        <v>Coaching/Mentoring</v>
      </c>
      <c r="L3936" s="5">
        <f>ohrm_timesheet_item[[#This Row],[duration]]/60/60</f>
        <v>1</v>
      </c>
    </row>
    <row r="3937" spans="1:12" x14ac:dyDescent="0.3">
      <c r="A3937">
        <v>689</v>
      </c>
      <c r="C3937">
        <v>3989</v>
      </c>
      <c r="D3937" s="1">
        <v>45289</v>
      </c>
      <c r="E3937">
        <v>3600</v>
      </c>
      <c r="F3937">
        <v>2</v>
      </c>
      <c r="G3937">
        <v>100005</v>
      </c>
      <c r="H3937">
        <v>13</v>
      </c>
      <c r="I3937" t="str">
        <f>_xlfn.XLOOKUP(ohrm_timesheet_item[[#This Row],[employee_id]],hs_hr_employee[emp_number],hs_hr_employee[Employee Name],"NF",0,1)</f>
        <v>x_Ritesh Narayan Singh</v>
      </c>
      <c r="J3937" t="str">
        <f>_xlfn.XLOOKUP(ohrm_timesheet_item[[#This Row],[project_id]],ohrm_project[project_id],ohrm_project[name],"NF",0,1)</f>
        <v>Z210101-TEQMANTRA-ORG</v>
      </c>
      <c r="K3937" t="str">
        <f>_xlfn.XLOOKUP(ohrm_timesheet_item[[#This Row],[activity_id]],ohrm_project_activity[activity_id],ohrm_project_activity[name],"NF",0,1)</f>
        <v>Coaching/Mentoring</v>
      </c>
      <c r="L3937" s="5">
        <f>ohrm_timesheet_item[[#This Row],[duration]]/60/60</f>
        <v>1</v>
      </c>
    </row>
    <row r="3938" spans="1:12" x14ac:dyDescent="0.3">
      <c r="A3938">
        <v>689</v>
      </c>
      <c r="C3938">
        <v>3990</v>
      </c>
      <c r="D3938" s="1">
        <v>45288</v>
      </c>
      <c r="E3938">
        <v>7200</v>
      </c>
      <c r="F3938">
        <v>2</v>
      </c>
      <c r="G3938">
        <v>100005</v>
      </c>
      <c r="H3938">
        <v>9</v>
      </c>
      <c r="I3938" t="str">
        <f>_xlfn.XLOOKUP(ohrm_timesheet_item[[#This Row],[employee_id]],hs_hr_employee[emp_number],hs_hr_employee[Employee Name],"NF",0,1)</f>
        <v>x_Ritesh Narayan Singh</v>
      </c>
      <c r="J3938" t="str">
        <f>_xlfn.XLOOKUP(ohrm_timesheet_item[[#This Row],[project_id]],ohrm_project[project_id],ohrm_project[name],"NF",0,1)</f>
        <v>Z210101-TEQMANTRA-ORG</v>
      </c>
      <c r="K3938" t="str">
        <f>_xlfn.XLOOKUP(ohrm_timesheet_item[[#This Row],[activity_id]],ohrm_project_activity[activity_id],ohrm_project_activity[name],"NF",0,1)</f>
        <v>Continuous Improvement</v>
      </c>
      <c r="L3938" s="5">
        <f>ohrm_timesheet_item[[#This Row],[duration]]/60/60</f>
        <v>2</v>
      </c>
    </row>
    <row r="3939" spans="1:12" x14ac:dyDescent="0.3">
      <c r="A3939">
        <v>689</v>
      </c>
      <c r="C3939">
        <v>3991</v>
      </c>
      <c r="D3939" s="1">
        <v>45289</v>
      </c>
      <c r="E3939">
        <v>3600</v>
      </c>
      <c r="F3939">
        <v>2</v>
      </c>
      <c r="G3939">
        <v>100005</v>
      </c>
      <c r="H3939">
        <v>9</v>
      </c>
      <c r="I3939" t="str">
        <f>_xlfn.XLOOKUP(ohrm_timesheet_item[[#This Row],[employee_id]],hs_hr_employee[emp_number],hs_hr_employee[Employee Name],"NF",0,1)</f>
        <v>x_Ritesh Narayan Singh</v>
      </c>
      <c r="J3939" t="str">
        <f>_xlfn.XLOOKUP(ohrm_timesheet_item[[#This Row],[project_id]],ohrm_project[project_id],ohrm_project[name],"NF",0,1)</f>
        <v>Z210101-TEQMANTRA-ORG</v>
      </c>
      <c r="K3939" t="str">
        <f>_xlfn.XLOOKUP(ohrm_timesheet_item[[#This Row],[activity_id]],ohrm_project_activity[activity_id],ohrm_project_activity[name],"NF",0,1)</f>
        <v>Continuous Improvement</v>
      </c>
      <c r="L3939" s="5">
        <f>ohrm_timesheet_item[[#This Row],[duration]]/60/60</f>
        <v>1</v>
      </c>
    </row>
    <row r="3940" spans="1:12" x14ac:dyDescent="0.3">
      <c r="A3940">
        <v>716</v>
      </c>
      <c r="B3940" t="s">
        <v>1083</v>
      </c>
      <c r="C3940">
        <v>3992</v>
      </c>
      <c r="D3940" s="1">
        <v>45292</v>
      </c>
      <c r="E3940">
        <v>3600</v>
      </c>
      <c r="F3940">
        <v>2</v>
      </c>
      <c r="G3940">
        <v>100005</v>
      </c>
      <c r="H3940">
        <v>7</v>
      </c>
      <c r="I3940" t="str">
        <f>_xlfn.XLOOKUP(ohrm_timesheet_item[[#This Row],[employee_id]],hs_hr_employee[emp_number],hs_hr_employee[Employee Name],"NF",0,1)</f>
        <v>x_Ritesh Narayan Singh</v>
      </c>
      <c r="J3940" t="str">
        <f>_xlfn.XLOOKUP(ohrm_timesheet_item[[#This Row],[project_id]],ohrm_project[project_id],ohrm_project[name],"NF",0,1)</f>
        <v>Z210101-TEQMANTRA-ORG</v>
      </c>
      <c r="K3940" t="str">
        <f>_xlfn.XLOOKUP(ohrm_timesheet_item[[#This Row],[activity_id]],ohrm_project_activity[activity_id],ohrm_project_activity[name],"NF",0,1)</f>
        <v>Internal Meeting</v>
      </c>
      <c r="L3940" s="5">
        <f>ohrm_timesheet_item[[#This Row],[duration]]/60/60</f>
        <v>1</v>
      </c>
    </row>
    <row r="3941" spans="1:12" x14ac:dyDescent="0.3">
      <c r="A3941">
        <v>716</v>
      </c>
      <c r="B3941" t="s">
        <v>1083</v>
      </c>
      <c r="C3941">
        <v>3993</v>
      </c>
      <c r="D3941" s="1">
        <v>45293</v>
      </c>
      <c r="E3941">
        <v>3600</v>
      </c>
      <c r="F3941">
        <v>2</v>
      </c>
      <c r="G3941">
        <v>100005</v>
      </c>
      <c r="H3941">
        <v>7</v>
      </c>
      <c r="I3941" t="str">
        <f>_xlfn.XLOOKUP(ohrm_timesheet_item[[#This Row],[employee_id]],hs_hr_employee[emp_number],hs_hr_employee[Employee Name],"NF",0,1)</f>
        <v>x_Ritesh Narayan Singh</v>
      </c>
      <c r="J3941" t="str">
        <f>_xlfn.XLOOKUP(ohrm_timesheet_item[[#This Row],[project_id]],ohrm_project[project_id],ohrm_project[name],"NF",0,1)</f>
        <v>Z210101-TEQMANTRA-ORG</v>
      </c>
      <c r="K3941" t="str">
        <f>_xlfn.XLOOKUP(ohrm_timesheet_item[[#This Row],[activity_id]],ohrm_project_activity[activity_id],ohrm_project_activity[name],"NF",0,1)</f>
        <v>Internal Meeting</v>
      </c>
      <c r="L3941" s="5">
        <f>ohrm_timesheet_item[[#This Row],[duration]]/60/60</f>
        <v>1</v>
      </c>
    </row>
    <row r="3942" spans="1:12" x14ac:dyDescent="0.3">
      <c r="A3942">
        <v>716</v>
      </c>
      <c r="B3942" t="s">
        <v>1083</v>
      </c>
      <c r="C3942">
        <v>3994</v>
      </c>
      <c r="D3942" s="1">
        <v>45294</v>
      </c>
      <c r="E3942">
        <v>7200</v>
      </c>
      <c r="F3942">
        <v>2</v>
      </c>
      <c r="G3942">
        <v>100005</v>
      </c>
      <c r="H3942">
        <v>7</v>
      </c>
      <c r="I3942" t="str">
        <f>_xlfn.XLOOKUP(ohrm_timesheet_item[[#This Row],[employee_id]],hs_hr_employee[emp_number],hs_hr_employee[Employee Name],"NF",0,1)</f>
        <v>x_Ritesh Narayan Singh</v>
      </c>
      <c r="J3942" t="str">
        <f>_xlfn.XLOOKUP(ohrm_timesheet_item[[#This Row],[project_id]],ohrm_project[project_id],ohrm_project[name],"NF",0,1)</f>
        <v>Z210101-TEQMANTRA-ORG</v>
      </c>
      <c r="K3942" t="str">
        <f>_xlfn.XLOOKUP(ohrm_timesheet_item[[#This Row],[activity_id]],ohrm_project_activity[activity_id],ohrm_project_activity[name],"NF",0,1)</f>
        <v>Internal Meeting</v>
      </c>
      <c r="L3942" s="5">
        <f>ohrm_timesheet_item[[#This Row],[duration]]/60/60</f>
        <v>2</v>
      </c>
    </row>
    <row r="3943" spans="1:12" x14ac:dyDescent="0.3">
      <c r="A3943">
        <v>716</v>
      </c>
      <c r="B3943" t="s">
        <v>1083</v>
      </c>
      <c r="C3943">
        <v>3995</v>
      </c>
      <c r="D3943" s="1">
        <v>45295</v>
      </c>
      <c r="E3943">
        <v>3600</v>
      </c>
      <c r="F3943">
        <v>2</v>
      </c>
      <c r="G3943">
        <v>100005</v>
      </c>
      <c r="H3943">
        <v>7</v>
      </c>
      <c r="I3943" t="str">
        <f>_xlfn.XLOOKUP(ohrm_timesheet_item[[#This Row],[employee_id]],hs_hr_employee[emp_number],hs_hr_employee[Employee Name],"NF",0,1)</f>
        <v>x_Ritesh Narayan Singh</v>
      </c>
      <c r="J3943" t="str">
        <f>_xlfn.XLOOKUP(ohrm_timesheet_item[[#This Row],[project_id]],ohrm_project[project_id],ohrm_project[name],"NF",0,1)</f>
        <v>Z210101-TEQMANTRA-ORG</v>
      </c>
      <c r="K3943" t="str">
        <f>_xlfn.XLOOKUP(ohrm_timesheet_item[[#This Row],[activity_id]],ohrm_project_activity[activity_id],ohrm_project_activity[name],"NF",0,1)</f>
        <v>Internal Meeting</v>
      </c>
      <c r="L3943" s="5">
        <f>ohrm_timesheet_item[[#This Row],[duration]]/60/60</f>
        <v>1</v>
      </c>
    </row>
    <row r="3944" spans="1:12" x14ac:dyDescent="0.3">
      <c r="A3944">
        <v>716</v>
      </c>
      <c r="B3944" t="s">
        <v>1083</v>
      </c>
      <c r="C3944">
        <v>3996</v>
      </c>
      <c r="D3944" s="1">
        <v>45296</v>
      </c>
      <c r="E3944">
        <v>3600</v>
      </c>
      <c r="F3944">
        <v>2</v>
      </c>
      <c r="G3944">
        <v>100005</v>
      </c>
      <c r="H3944">
        <v>7</v>
      </c>
      <c r="I3944" t="str">
        <f>_xlfn.XLOOKUP(ohrm_timesheet_item[[#This Row],[employee_id]],hs_hr_employee[emp_number],hs_hr_employee[Employee Name],"NF",0,1)</f>
        <v>x_Ritesh Narayan Singh</v>
      </c>
      <c r="J3944" t="str">
        <f>_xlfn.XLOOKUP(ohrm_timesheet_item[[#This Row],[project_id]],ohrm_project[project_id],ohrm_project[name],"NF",0,1)</f>
        <v>Z210101-TEQMANTRA-ORG</v>
      </c>
      <c r="K3944" t="str">
        <f>_xlfn.XLOOKUP(ohrm_timesheet_item[[#This Row],[activity_id]],ohrm_project_activity[activity_id],ohrm_project_activity[name],"NF",0,1)</f>
        <v>Internal Meeting</v>
      </c>
      <c r="L3944" s="5">
        <f>ohrm_timesheet_item[[#This Row],[duration]]/60/60</f>
        <v>1</v>
      </c>
    </row>
    <row r="3945" spans="1:12" x14ac:dyDescent="0.3">
      <c r="A3945">
        <v>716</v>
      </c>
      <c r="B3945" t="s">
        <v>1083</v>
      </c>
      <c r="C3945">
        <v>3997</v>
      </c>
      <c r="D3945" s="1">
        <v>45292</v>
      </c>
      <c r="E3945">
        <v>3600</v>
      </c>
      <c r="F3945">
        <v>2</v>
      </c>
      <c r="G3945">
        <v>100005</v>
      </c>
      <c r="H3945">
        <v>8</v>
      </c>
      <c r="I3945" t="str">
        <f>_xlfn.XLOOKUP(ohrm_timesheet_item[[#This Row],[employee_id]],hs_hr_employee[emp_number],hs_hr_employee[Employee Name],"NF",0,1)</f>
        <v>x_Ritesh Narayan Singh</v>
      </c>
      <c r="J3945" t="str">
        <f>_xlfn.XLOOKUP(ohrm_timesheet_item[[#This Row],[project_id]],ohrm_project[project_id],ohrm_project[name],"NF",0,1)</f>
        <v>Z210101-TEQMANTRA-ORG</v>
      </c>
      <c r="K3945" t="str">
        <f>_xlfn.XLOOKUP(ohrm_timesheet_item[[#This Row],[activity_id]],ohrm_project_activity[activity_id],ohrm_project_activity[name],"NF",0,1)</f>
        <v>Customer Engagement</v>
      </c>
      <c r="L3945" s="5">
        <f>ohrm_timesheet_item[[#This Row],[duration]]/60/60</f>
        <v>1</v>
      </c>
    </row>
    <row r="3946" spans="1:12" x14ac:dyDescent="0.3">
      <c r="A3946">
        <v>716</v>
      </c>
      <c r="B3946" t="s">
        <v>1083</v>
      </c>
      <c r="C3946">
        <v>3998</v>
      </c>
      <c r="D3946" s="1">
        <v>45293</v>
      </c>
      <c r="E3946">
        <v>3600</v>
      </c>
      <c r="F3946">
        <v>2</v>
      </c>
      <c r="G3946">
        <v>100005</v>
      </c>
      <c r="H3946">
        <v>8</v>
      </c>
      <c r="I3946" t="str">
        <f>_xlfn.XLOOKUP(ohrm_timesheet_item[[#This Row],[employee_id]],hs_hr_employee[emp_number],hs_hr_employee[Employee Name],"NF",0,1)</f>
        <v>x_Ritesh Narayan Singh</v>
      </c>
      <c r="J3946" t="str">
        <f>_xlfn.XLOOKUP(ohrm_timesheet_item[[#This Row],[project_id]],ohrm_project[project_id],ohrm_project[name],"NF",0,1)</f>
        <v>Z210101-TEQMANTRA-ORG</v>
      </c>
      <c r="K3946" t="str">
        <f>_xlfn.XLOOKUP(ohrm_timesheet_item[[#This Row],[activity_id]],ohrm_project_activity[activity_id],ohrm_project_activity[name],"NF",0,1)</f>
        <v>Customer Engagement</v>
      </c>
      <c r="L3946" s="5">
        <f>ohrm_timesheet_item[[#This Row],[duration]]/60/60</f>
        <v>1</v>
      </c>
    </row>
    <row r="3947" spans="1:12" x14ac:dyDescent="0.3">
      <c r="A3947">
        <v>716</v>
      </c>
      <c r="B3947" t="s">
        <v>1083</v>
      </c>
      <c r="C3947">
        <v>3999</v>
      </c>
      <c r="D3947" s="1">
        <v>45294</v>
      </c>
      <c r="E3947">
        <v>3600</v>
      </c>
      <c r="F3947">
        <v>2</v>
      </c>
      <c r="G3947">
        <v>100005</v>
      </c>
      <c r="H3947">
        <v>8</v>
      </c>
      <c r="I3947" t="str">
        <f>_xlfn.XLOOKUP(ohrm_timesheet_item[[#This Row],[employee_id]],hs_hr_employee[emp_number],hs_hr_employee[Employee Name],"NF",0,1)</f>
        <v>x_Ritesh Narayan Singh</v>
      </c>
      <c r="J3947" t="str">
        <f>_xlfn.XLOOKUP(ohrm_timesheet_item[[#This Row],[project_id]],ohrm_project[project_id],ohrm_project[name],"NF",0,1)</f>
        <v>Z210101-TEQMANTRA-ORG</v>
      </c>
      <c r="K3947" t="str">
        <f>_xlfn.XLOOKUP(ohrm_timesheet_item[[#This Row],[activity_id]],ohrm_project_activity[activity_id],ohrm_project_activity[name],"NF",0,1)</f>
        <v>Customer Engagement</v>
      </c>
      <c r="L3947" s="5">
        <f>ohrm_timesheet_item[[#This Row],[duration]]/60/60</f>
        <v>1</v>
      </c>
    </row>
    <row r="3948" spans="1:12" x14ac:dyDescent="0.3">
      <c r="A3948">
        <v>716</v>
      </c>
      <c r="B3948" t="s">
        <v>1083</v>
      </c>
      <c r="C3948">
        <v>4000</v>
      </c>
      <c r="D3948" s="1">
        <v>45295</v>
      </c>
      <c r="E3948">
        <v>3600</v>
      </c>
      <c r="F3948">
        <v>2</v>
      </c>
      <c r="G3948">
        <v>100005</v>
      </c>
      <c r="H3948">
        <v>8</v>
      </c>
      <c r="I3948" t="str">
        <f>_xlfn.XLOOKUP(ohrm_timesheet_item[[#This Row],[employee_id]],hs_hr_employee[emp_number],hs_hr_employee[Employee Name],"NF",0,1)</f>
        <v>x_Ritesh Narayan Singh</v>
      </c>
      <c r="J3948" t="str">
        <f>_xlfn.XLOOKUP(ohrm_timesheet_item[[#This Row],[project_id]],ohrm_project[project_id],ohrm_project[name],"NF",0,1)</f>
        <v>Z210101-TEQMANTRA-ORG</v>
      </c>
      <c r="K3948" t="str">
        <f>_xlfn.XLOOKUP(ohrm_timesheet_item[[#This Row],[activity_id]],ohrm_project_activity[activity_id],ohrm_project_activity[name],"NF",0,1)</f>
        <v>Customer Engagement</v>
      </c>
      <c r="L3948" s="5">
        <f>ohrm_timesheet_item[[#This Row],[duration]]/60/60</f>
        <v>1</v>
      </c>
    </row>
    <row r="3949" spans="1:12" x14ac:dyDescent="0.3">
      <c r="A3949">
        <v>716</v>
      </c>
      <c r="B3949" t="s">
        <v>1083</v>
      </c>
      <c r="C3949">
        <v>4001</v>
      </c>
      <c r="D3949" s="1">
        <v>45296</v>
      </c>
      <c r="E3949">
        <v>3600</v>
      </c>
      <c r="F3949">
        <v>2</v>
      </c>
      <c r="G3949">
        <v>100005</v>
      </c>
      <c r="H3949">
        <v>8</v>
      </c>
      <c r="I3949" t="str">
        <f>_xlfn.XLOOKUP(ohrm_timesheet_item[[#This Row],[employee_id]],hs_hr_employee[emp_number],hs_hr_employee[Employee Name],"NF",0,1)</f>
        <v>x_Ritesh Narayan Singh</v>
      </c>
      <c r="J3949" t="str">
        <f>_xlfn.XLOOKUP(ohrm_timesheet_item[[#This Row],[project_id]],ohrm_project[project_id],ohrm_project[name],"NF",0,1)</f>
        <v>Z210101-TEQMANTRA-ORG</v>
      </c>
      <c r="K3949" t="str">
        <f>_xlfn.XLOOKUP(ohrm_timesheet_item[[#This Row],[activity_id]],ohrm_project_activity[activity_id],ohrm_project_activity[name],"NF",0,1)</f>
        <v>Customer Engagement</v>
      </c>
      <c r="L3949" s="5">
        <f>ohrm_timesheet_item[[#This Row],[duration]]/60/60</f>
        <v>1</v>
      </c>
    </row>
    <row r="3950" spans="1:12" x14ac:dyDescent="0.3">
      <c r="A3950">
        <v>716</v>
      </c>
      <c r="B3950" t="s">
        <v>1083</v>
      </c>
      <c r="C3950">
        <v>4002</v>
      </c>
      <c r="D3950" s="1">
        <v>45292</v>
      </c>
      <c r="E3950">
        <v>18000</v>
      </c>
      <c r="F3950">
        <v>2</v>
      </c>
      <c r="G3950">
        <v>100005</v>
      </c>
      <c r="H3950">
        <v>58</v>
      </c>
      <c r="I3950" t="str">
        <f>_xlfn.XLOOKUP(ohrm_timesheet_item[[#This Row],[employee_id]],hs_hr_employee[emp_number],hs_hr_employee[Employee Name],"NF",0,1)</f>
        <v>x_Ritesh Narayan Singh</v>
      </c>
      <c r="J3950" t="str">
        <f>_xlfn.XLOOKUP(ohrm_timesheet_item[[#This Row],[project_id]],ohrm_project[project_id],ohrm_project[name],"NF",0,1)</f>
        <v>Z210101-TEQMANTRA-ORG</v>
      </c>
      <c r="K3950" t="str">
        <f>_xlfn.XLOOKUP(ohrm_timesheet_item[[#This Row],[activity_id]],ohrm_project_activity[activity_id],ohrm_project_activity[name],"NF",0,1)</f>
        <v>Staff Augmentation</v>
      </c>
      <c r="L3950" s="5">
        <f>ohrm_timesheet_item[[#This Row],[duration]]/60/60</f>
        <v>5</v>
      </c>
    </row>
    <row r="3951" spans="1:12" x14ac:dyDescent="0.3">
      <c r="A3951">
        <v>716</v>
      </c>
      <c r="B3951" t="s">
        <v>1083</v>
      </c>
      <c r="C3951">
        <v>4003</v>
      </c>
      <c r="D3951" s="1">
        <v>45293</v>
      </c>
      <c r="E3951">
        <v>18000</v>
      </c>
      <c r="F3951">
        <v>2</v>
      </c>
      <c r="G3951">
        <v>100005</v>
      </c>
      <c r="H3951">
        <v>58</v>
      </c>
      <c r="I3951" t="str">
        <f>_xlfn.XLOOKUP(ohrm_timesheet_item[[#This Row],[employee_id]],hs_hr_employee[emp_number],hs_hr_employee[Employee Name],"NF",0,1)</f>
        <v>x_Ritesh Narayan Singh</v>
      </c>
      <c r="J3951" t="str">
        <f>_xlfn.XLOOKUP(ohrm_timesheet_item[[#This Row],[project_id]],ohrm_project[project_id],ohrm_project[name],"NF",0,1)</f>
        <v>Z210101-TEQMANTRA-ORG</v>
      </c>
      <c r="K3951" t="str">
        <f>_xlfn.XLOOKUP(ohrm_timesheet_item[[#This Row],[activity_id]],ohrm_project_activity[activity_id],ohrm_project_activity[name],"NF",0,1)</f>
        <v>Staff Augmentation</v>
      </c>
      <c r="L3951" s="5">
        <f>ohrm_timesheet_item[[#This Row],[duration]]/60/60</f>
        <v>5</v>
      </c>
    </row>
    <row r="3952" spans="1:12" x14ac:dyDescent="0.3">
      <c r="A3952">
        <v>716</v>
      </c>
      <c r="B3952" t="s">
        <v>1083</v>
      </c>
      <c r="C3952">
        <v>4004</v>
      </c>
      <c r="D3952" s="1">
        <v>45294</v>
      </c>
      <c r="E3952">
        <v>14400</v>
      </c>
      <c r="F3952">
        <v>2</v>
      </c>
      <c r="G3952">
        <v>100005</v>
      </c>
      <c r="H3952">
        <v>58</v>
      </c>
      <c r="I3952" t="str">
        <f>_xlfn.XLOOKUP(ohrm_timesheet_item[[#This Row],[employee_id]],hs_hr_employee[emp_number],hs_hr_employee[Employee Name],"NF",0,1)</f>
        <v>x_Ritesh Narayan Singh</v>
      </c>
      <c r="J3952" t="str">
        <f>_xlfn.XLOOKUP(ohrm_timesheet_item[[#This Row],[project_id]],ohrm_project[project_id],ohrm_project[name],"NF",0,1)</f>
        <v>Z210101-TEQMANTRA-ORG</v>
      </c>
      <c r="K3952" t="str">
        <f>_xlfn.XLOOKUP(ohrm_timesheet_item[[#This Row],[activity_id]],ohrm_project_activity[activity_id],ohrm_project_activity[name],"NF",0,1)</f>
        <v>Staff Augmentation</v>
      </c>
      <c r="L3952" s="5">
        <f>ohrm_timesheet_item[[#This Row],[duration]]/60/60</f>
        <v>4</v>
      </c>
    </row>
    <row r="3953" spans="1:12" x14ac:dyDescent="0.3">
      <c r="A3953">
        <v>716</v>
      </c>
      <c r="B3953" t="s">
        <v>1083</v>
      </c>
      <c r="C3953">
        <v>4005</v>
      </c>
      <c r="D3953" s="1">
        <v>45295</v>
      </c>
      <c r="E3953">
        <v>18000</v>
      </c>
      <c r="F3953">
        <v>2</v>
      </c>
      <c r="G3953">
        <v>100005</v>
      </c>
      <c r="H3953">
        <v>58</v>
      </c>
      <c r="I3953" t="str">
        <f>_xlfn.XLOOKUP(ohrm_timesheet_item[[#This Row],[employee_id]],hs_hr_employee[emp_number],hs_hr_employee[Employee Name],"NF",0,1)</f>
        <v>x_Ritesh Narayan Singh</v>
      </c>
      <c r="J3953" t="str">
        <f>_xlfn.XLOOKUP(ohrm_timesheet_item[[#This Row],[project_id]],ohrm_project[project_id],ohrm_project[name],"NF",0,1)</f>
        <v>Z210101-TEQMANTRA-ORG</v>
      </c>
      <c r="K3953" t="str">
        <f>_xlfn.XLOOKUP(ohrm_timesheet_item[[#This Row],[activity_id]],ohrm_project_activity[activity_id],ohrm_project_activity[name],"NF",0,1)</f>
        <v>Staff Augmentation</v>
      </c>
      <c r="L3953" s="5">
        <f>ohrm_timesheet_item[[#This Row],[duration]]/60/60</f>
        <v>5</v>
      </c>
    </row>
    <row r="3954" spans="1:12" x14ac:dyDescent="0.3">
      <c r="A3954">
        <v>716</v>
      </c>
      <c r="B3954" t="s">
        <v>1083</v>
      </c>
      <c r="C3954">
        <v>4006</v>
      </c>
      <c r="D3954" s="1">
        <v>45296</v>
      </c>
      <c r="E3954">
        <v>18000</v>
      </c>
      <c r="F3954">
        <v>2</v>
      </c>
      <c r="G3954">
        <v>100005</v>
      </c>
      <c r="H3954">
        <v>58</v>
      </c>
      <c r="I3954" t="str">
        <f>_xlfn.XLOOKUP(ohrm_timesheet_item[[#This Row],[employee_id]],hs_hr_employee[emp_number],hs_hr_employee[Employee Name],"NF",0,1)</f>
        <v>x_Ritesh Narayan Singh</v>
      </c>
      <c r="J3954" t="str">
        <f>_xlfn.XLOOKUP(ohrm_timesheet_item[[#This Row],[project_id]],ohrm_project[project_id],ohrm_project[name],"NF",0,1)</f>
        <v>Z210101-TEQMANTRA-ORG</v>
      </c>
      <c r="K3954" t="str">
        <f>_xlfn.XLOOKUP(ohrm_timesheet_item[[#This Row],[activity_id]],ohrm_project_activity[activity_id],ohrm_project_activity[name],"NF",0,1)</f>
        <v>Staff Augmentation</v>
      </c>
      <c r="L3954" s="5">
        <f>ohrm_timesheet_item[[#This Row],[duration]]/60/60</f>
        <v>5</v>
      </c>
    </row>
    <row r="3955" spans="1:12" x14ac:dyDescent="0.3">
      <c r="A3955">
        <v>716</v>
      </c>
      <c r="B3955" t="s">
        <v>1083</v>
      </c>
      <c r="C3955">
        <v>4007</v>
      </c>
      <c r="D3955" s="1">
        <v>45292</v>
      </c>
      <c r="E3955">
        <v>3600</v>
      </c>
      <c r="F3955">
        <v>2</v>
      </c>
      <c r="G3955">
        <v>100005</v>
      </c>
      <c r="H3955">
        <v>13</v>
      </c>
      <c r="I3955" t="str">
        <f>_xlfn.XLOOKUP(ohrm_timesheet_item[[#This Row],[employee_id]],hs_hr_employee[emp_number],hs_hr_employee[Employee Name],"NF",0,1)</f>
        <v>x_Ritesh Narayan Singh</v>
      </c>
      <c r="J3955" t="str">
        <f>_xlfn.XLOOKUP(ohrm_timesheet_item[[#This Row],[project_id]],ohrm_project[project_id],ohrm_project[name],"NF",0,1)</f>
        <v>Z210101-TEQMANTRA-ORG</v>
      </c>
      <c r="K3955" t="str">
        <f>_xlfn.XLOOKUP(ohrm_timesheet_item[[#This Row],[activity_id]],ohrm_project_activity[activity_id],ohrm_project_activity[name],"NF",0,1)</f>
        <v>Coaching/Mentoring</v>
      </c>
      <c r="L3955" s="5">
        <f>ohrm_timesheet_item[[#This Row],[duration]]/60/60</f>
        <v>1</v>
      </c>
    </row>
    <row r="3956" spans="1:12" x14ac:dyDescent="0.3">
      <c r="A3956">
        <v>716</v>
      </c>
      <c r="B3956" t="s">
        <v>1083</v>
      </c>
      <c r="C3956">
        <v>4008</v>
      </c>
      <c r="D3956" s="1">
        <v>45293</v>
      </c>
      <c r="E3956">
        <v>3600</v>
      </c>
      <c r="F3956">
        <v>2</v>
      </c>
      <c r="G3956">
        <v>100005</v>
      </c>
      <c r="H3956">
        <v>13</v>
      </c>
      <c r="I3956" t="str">
        <f>_xlfn.XLOOKUP(ohrm_timesheet_item[[#This Row],[employee_id]],hs_hr_employee[emp_number],hs_hr_employee[Employee Name],"NF",0,1)</f>
        <v>x_Ritesh Narayan Singh</v>
      </c>
      <c r="J3956" t="str">
        <f>_xlfn.XLOOKUP(ohrm_timesheet_item[[#This Row],[project_id]],ohrm_project[project_id],ohrm_project[name],"NF",0,1)</f>
        <v>Z210101-TEQMANTRA-ORG</v>
      </c>
      <c r="K3956" t="str">
        <f>_xlfn.XLOOKUP(ohrm_timesheet_item[[#This Row],[activity_id]],ohrm_project_activity[activity_id],ohrm_project_activity[name],"NF",0,1)</f>
        <v>Coaching/Mentoring</v>
      </c>
      <c r="L3956" s="5">
        <f>ohrm_timesheet_item[[#This Row],[duration]]/60/60</f>
        <v>1</v>
      </c>
    </row>
    <row r="3957" spans="1:12" x14ac:dyDescent="0.3">
      <c r="A3957">
        <v>716</v>
      </c>
      <c r="B3957" t="s">
        <v>1083</v>
      </c>
      <c r="C3957">
        <v>4009</v>
      </c>
      <c r="D3957" s="1">
        <v>45294</v>
      </c>
      <c r="E3957">
        <v>3600</v>
      </c>
      <c r="F3957">
        <v>2</v>
      </c>
      <c r="G3957">
        <v>100005</v>
      </c>
      <c r="H3957">
        <v>13</v>
      </c>
      <c r="I3957" t="str">
        <f>_xlfn.XLOOKUP(ohrm_timesheet_item[[#This Row],[employee_id]],hs_hr_employee[emp_number],hs_hr_employee[Employee Name],"NF",0,1)</f>
        <v>x_Ritesh Narayan Singh</v>
      </c>
      <c r="J3957" t="str">
        <f>_xlfn.XLOOKUP(ohrm_timesheet_item[[#This Row],[project_id]],ohrm_project[project_id],ohrm_project[name],"NF",0,1)</f>
        <v>Z210101-TEQMANTRA-ORG</v>
      </c>
      <c r="K3957" t="str">
        <f>_xlfn.XLOOKUP(ohrm_timesheet_item[[#This Row],[activity_id]],ohrm_project_activity[activity_id],ohrm_project_activity[name],"NF",0,1)</f>
        <v>Coaching/Mentoring</v>
      </c>
      <c r="L3957" s="5">
        <f>ohrm_timesheet_item[[#This Row],[duration]]/60/60</f>
        <v>1</v>
      </c>
    </row>
    <row r="3958" spans="1:12" x14ac:dyDescent="0.3">
      <c r="A3958">
        <v>716</v>
      </c>
      <c r="B3958" t="s">
        <v>1083</v>
      </c>
      <c r="C3958">
        <v>4010</v>
      </c>
      <c r="D3958" s="1">
        <v>45295</v>
      </c>
      <c r="E3958">
        <v>3600</v>
      </c>
      <c r="F3958">
        <v>2</v>
      </c>
      <c r="G3958">
        <v>100005</v>
      </c>
      <c r="H3958">
        <v>13</v>
      </c>
      <c r="I3958" t="str">
        <f>_xlfn.XLOOKUP(ohrm_timesheet_item[[#This Row],[employee_id]],hs_hr_employee[emp_number],hs_hr_employee[Employee Name],"NF",0,1)</f>
        <v>x_Ritesh Narayan Singh</v>
      </c>
      <c r="J3958" t="str">
        <f>_xlfn.XLOOKUP(ohrm_timesheet_item[[#This Row],[project_id]],ohrm_project[project_id],ohrm_project[name],"NF",0,1)</f>
        <v>Z210101-TEQMANTRA-ORG</v>
      </c>
      <c r="K3958" t="str">
        <f>_xlfn.XLOOKUP(ohrm_timesheet_item[[#This Row],[activity_id]],ohrm_project_activity[activity_id],ohrm_project_activity[name],"NF",0,1)</f>
        <v>Coaching/Mentoring</v>
      </c>
      <c r="L3958" s="5">
        <f>ohrm_timesheet_item[[#This Row],[duration]]/60/60</f>
        <v>1</v>
      </c>
    </row>
    <row r="3959" spans="1:12" x14ac:dyDescent="0.3">
      <c r="A3959">
        <v>716</v>
      </c>
      <c r="C3959">
        <v>4011</v>
      </c>
      <c r="D3959" s="1">
        <v>45296</v>
      </c>
      <c r="E3959">
        <v>0</v>
      </c>
      <c r="F3959">
        <v>2</v>
      </c>
      <c r="G3959">
        <v>100005</v>
      </c>
      <c r="H3959">
        <v>13</v>
      </c>
      <c r="I3959" t="str">
        <f>_xlfn.XLOOKUP(ohrm_timesheet_item[[#This Row],[employee_id]],hs_hr_employee[emp_number],hs_hr_employee[Employee Name],"NF",0,1)</f>
        <v>x_Ritesh Narayan Singh</v>
      </c>
      <c r="J3959" t="str">
        <f>_xlfn.XLOOKUP(ohrm_timesheet_item[[#This Row],[project_id]],ohrm_project[project_id],ohrm_project[name],"NF",0,1)</f>
        <v>Z210101-TEQMANTRA-ORG</v>
      </c>
      <c r="K3959" t="str">
        <f>_xlfn.XLOOKUP(ohrm_timesheet_item[[#This Row],[activity_id]],ohrm_project_activity[activity_id],ohrm_project_activity[name],"NF",0,1)</f>
        <v>Coaching/Mentoring</v>
      </c>
      <c r="L3959" s="5">
        <f>ohrm_timesheet_item[[#This Row],[duration]]/60/60</f>
        <v>0</v>
      </c>
    </row>
    <row r="3960" spans="1:12" x14ac:dyDescent="0.3">
      <c r="A3960">
        <v>716</v>
      </c>
      <c r="B3960" t="s">
        <v>1083</v>
      </c>
      <c r="C3960">
        <v>4012</v>
      </c>
      <c r="D3960" s="1">
        <v>45292</v>
      </c>
      <c r="E3960">
        <v>3600</v>
      </c>
      <c r="F3960">
        <v>2</v>
      </c>
      <c r="G3960">
        <v>100005</v>
      </c>
      <c r="H3960">
        <v>9</v>
      </c>
      <c r="I3960" t="str">
        <f>_xlfn.XLOOKUP(ohrm_timesheet_item[[#This Row],[employee_id]],hs_hr_employee[emp_number],hs_hr_employee[Employee Name],"NF",0,1)</f>
        <v>x_Ritesh Narayan Singh</v>
      </c>
      <c r="J3960" t="str">
        <f>_xlfn.XLOOKUP(ohrm_timesheet_item[[#This Row],[project_id]],ohrm_project[project_id],ohrm_project[name],"NF",0,1)</f>
        <v>Z210101-TEQMANTRA-ORG</v>
      </c>
      <c r="K3960" t="str">
        <f>_xlfn.XLOOKUP(ohrm_timesheet_item[[#This Row],[activity_id]],ohrm_project_activity[activity_id],ohrm_project_activity[name],"NF",0,1)</f>
        <v>Continuous Improvement</v>
      </c>
      <c r="L3960" s="5">
        <f>ohrm_timesheet_item[[#This Row],[duration]]/60/60</f>
        <v>1</v>
      </c>
    </row>
    <row r="3961" spans="1:12" x14ac:dyDescent="0.3">
      <c r="A3961">
        <v>716</v>
      </c>
      <c r="B3961" t="s">
        <v>1083</v>
      </c>
      <c r="C3961">
        <v>4013</v>
      </c>
      <c r="D3961" s="1">
        <v>45293</v>
      </c>
      <c r="E3961">
        <v>3600</v>
      </c>
      <c r="F3961">
        <v>2</v>
      </c>
      <c r="G3961">
        <v>100005</v>
      </c>
      <c r="H3961">
        <v>9</v>
      </c>
      <c r="I3961" t="str">
        <f>_xlfn.XLOOKUP(ohrm_timesheet_item[[#This Row],[employee_id]],hs_hr_employee[emp_number],hs_hr_employee[Employee Name],"NF",0,1)</f>
        <v>x_Ritesh Narayan Singh</v>
      </c>
      <c r="J3961" t="str">
        <f>_xlfn.XLOOKUP(ohrm_timesheet_item[[#This Row],[project_id]],ohrm_project[project_id],ohrm_project[name],"NF",0,1)</f>
        <v>Z210101-TEQMANTRA-ORG</v>
      </c>
      <c r="K3961" t="str">
        <f>_xlfn.XLOOKUP(ohrm_timesheet_item[[#This Row],[activity_id]],ohrm_project_activity[activity_id],ohrm_project_activity[name],"NF",0,1)</f>
        <v>Continuous Improvement</v>
      </c>
      <c r="L3961" s="5">
        <f>ohrm_timesheet_item[[#This Row],[duration]]/60/60</f>
        <v>1</v>
      </c>
    </row>
    <row r="3962" spans="1:12" x14ac:dyDescent="0.3">
      <c r="A3962">
        <v>716</v>
      </c>
      <c r="B3962" t="s">
        <v>1083</v>
      </c>
      <c r="C3962">
        <v>4014</v>
      </c>
      <c r="D3962" s="1">
        <v>45294</v>
      </c>
      <c r="E3962">
        <v>3600</v>
      </c>
      <c r="F3962">
        <v>2</v>
      </c>
      <c r="G3962">
        <v>100005</v>
      </c>
      <c r="H3962">
        <v>9</v>
      </c>
      <c r="I3962" t="str">
        <f>_xlfn.XLOOKUP(ohrm_timesheet_item[[#This Row],[employee_id]],hs_hr_employee[emp_number],hs_hr_employee[Employee Name],"NF",0,1)</f>
        <v>x_Ritesh Narayan Singh</v>
      </c>
      <c r="J3962" t="str">
        <f>_xlfn.XLOOKUP(ohrm_timesheet_item[[#This Row],[project_id]],ohrm_project[project_id],ohrm_project[name],"NF",0,1)</f>
        <v>Z210101-TEQMANTRA-ORG</v>
      </c>
      <c r="K3962" t="str">
        <f>_xlfn.XLOOKUP(ohrm_timesheet_item[[#This Row],[activity_id]],ohrm_project_activity[activity_id],ohrm_project_activity[name],"NF",0,1)</f>
        <v>Continuous Improvement</v>
      </c>
      <c r="L3962" s="5">
        <f>ohrm_timesheet_item[[#This Row],[duration]]/60/60</f>
        <v>1</v>
      </c>
    </row>
    <row r="3963" spans="1:12" x14ac:dyDescent="0.3">
      <c r="A3963">
        <v>716</v>
      </c>
      <c r="B3963" t="s">
        <v>1083</v>
      </c>
      <c r="C3963">
        <v>4015</v>
      </c>
      <c r="D3963" s="1">
        <v>45295</v>
      </c>
      <c r="E3963">
        <v>3600</v>
      </c>
      <c r="F3963">
        <v>2</v>
      </c>
      <c r="G3963">
        <v>100005</v>
      </c>
      <c r="H3963">
        <v>9</v>
      </c>
      <c r="I3963" t="str">
        <f>_xlfn.XLOOKUP(ohrm_timesheet_item[[#This Row],[employee_id]],hs_hr_employee[emp_number],hs_hr_employee[Employee Name],"NF",0,1)</f>
        <v>x_Ritesh Narayan Singh</v>
      </c>
      <c r="J3963" t="str">
        <f>_xlfn.XLOOKUP(ohrm_timesheet_item[[#This Row],[project_id]],ohrm_project[project_id],ohrm_project[name],"NF",0,1)</f>
        <v>Z210101-TEQMANTRA-ORG</v>
      </c>
      <c r="K3963" t="str">
        <f>_xlfn.XLOOKUP(ohrm_timesheet_item[[#This Row],[activity_id]],ohrm_project_activity[activity_id],ohrm_project_activity[name],"NF",0,1)</f>
        <v>Continuous Improvement</v>
      </c>
      <c r="L3963" s="5">
        <f>ohrm_timesheet_item[[#This Row],[duration]]/60/60</f>
        <v>1</v>
      </c>
    </row>
    <row r="3964" spans="1:12" x14ac:dyDescent="0.3">
      <c r="A3964">
        <v>716</v>
      </c>
      <c r="B3964" t="s">
        <v>1083</v>
      </c>
      <c r="C3964">
        <v>4016</v>
      </c>
      <c r="D3964" s="1">
        <v>45296</v>
      </c>
      <c r="E3964">
        <v>7200</v>
      </c>
      <c r="F3964">
        <v>2</v>
      </c>
      <c r="G3964">
        <v>100005</v>
      </c>
      <c r="H3964">
        <v>9</v>
      </c>
      <c r="I3964" t="str">
        <f>_xlfn.XLOOKUP(ohrm_timesheet_item[[#This Row],[employee_id]],hs_hr_employee[emp_number],hs_hr_employee[Employee Name],"NF",0,1)</f>
        <v>x_Ritesh Narayan Singh</v>
      </c>
      <c r="J3964" t="str">
        <f>_xlfn.XLOOKUP(ohrm_timesheet_item[[#This Row],[project_id]],ohrm_project[project_id],ohrm_project[name],"NF",0,1)</f>
        <v>Z210101-TEQMANTRA-ORG</v>
      </c>
      <c r="K3964" t="str">
        <f>_xlfn.XLOOKUP(ohrm_timesheet_item[[#This Row],[activity_id]],ohrm_project_activity[activity_id],ohrm_project_activity[name],"NF",0,1)</f>
        <v>Continuous Improvement</v>
      </c>
      <c r="L3964" s="5">
        <f>ohrm_timesheet_item[[#This Row],[duration]]/60/60</f>
        <v>2</v>
      </c>
    </row>
    <row r="3965" spans="1:12" x14ac:dyDescent="0.3">
      <c r="A3965">
        <v>717</v>
      </c>
      <c r="B3965" t="s">
        <v>1083</v>
      </c>
      <c r="C3965">
        <v>4017</v>
      </c>
      <c r="D3965" s="1">
        <v>45299</v>
      </c>
      <c r="E3965">
        <v>3600</v>
      </c>
      <c r="F3965">
        <v>2</v>
      </c>
      <c r="G3965">
        <v>100005</v>
      </c>
      <c r="H3965">
        <v>9</v>
      </c>
      <c r="I3965" t="str">
        <f>_xlfn.XLOOKUP(ohrm_timesheet_item[[#This Row],[employee_id]],hs_hr_employee[emp_number],hs_hr_employee[Employee Name],"NF",0,1)</f>
        <v>x_Ritesh Narayan Singh</v>
      </c>
      <c r="J3965" t="str">
        <f>_xlfn.XLOOKUP(ohrm_timesheet_item[[#This Row],[project_id]],ohrm_project[project_id],ohrm_project[name],"NF",0,1)</f>
        <v>Z210101-TEQMANTRA-ORG</v>
      </c>
      <c r="K3965" t="str">
        <f>_xlfn.XLOOKUP(ohrm_timesheet_item[[#This Row],[activity_id]],ohrm_project_activity[activity_id],ohrm_project_activity[name],"NF",0,1)</f>
        <v>Continuous Improvement</v>
      </c>
      <c r="L3965" s="5">
        <f>ohrm_timesheet_item[[#This Row],[duration]]/60/60</f>
        <v>1</v>
      </c>
    </row>
    <row r="3966" spans="1:12" x14ac:dyDescent="0.3">
      <c r="A3966">
        <v>717</v>
      </c>
      <c r="B3966" t="s">
        <v>1083</v>
      </c>
      <c r="C3966">
        <v>4018</v>
      </c>
      <c r="D3966" s="1">
        <v>45299</v>
      </c>
      <c r="E3966">
        <v>21600</v>
      </c>
      <c r="F3966">
        <v>2</v>
      </c>
      <c r="G3966">
        <v>100005</v>
      </c>
      <c r="H3966">
        <v>58</v>
      </c>
      <c r="I3966" t="str">
        <f>_xlfn.XLOOKUP(ohrm_timesheet_item[[#This Row],[employee_id]],hs_hr_employee[emp_number],hs_hr_employee[Employee Name],"NF",0,1)</f>
        <v>x_Ritesh Narayan Singh</v>
      </c>
      <c r="J3966" t="str">
        <f>_xlfn.XLOOKUP(ohrm_timesheet_item[[#This Row],[project_id]],ohrm_project[project_id],ohrm_project[name],"NF",0,1)</f>
        <v>Z210101-TEQMANTRA-ORG</v>
      </c>
      <c r="K3966" t="str">
        <f>_xlfn.XLOOKUP(ohrm_timesheet_item[[#This Row],[activity_id]],ohrm_project_activity[activity_id],ohrm_project_activity[name],"NF",0,1)</f>
        <v>Staff Augmentation</v>
      </c>
      <c r="L3966" s="5">
        <f>ohrm_timesheet_item[[#This Row],[duration]]/60/60</f>
        <v>6</v>
      </c>
    </row>
    <row r="3967" spans="1:12" x14ac:dyDescent="0.3">
      <c r="A3967">
        <v>717</v>
      </c>
      <c r="B3967" t="s">
        <v>1083</v>
      </c>
      <c r="C3967">
        <v>4019</v>
      </c>
      <c r="D3967" s="1">
        <v>45299</v>
      </c>
      <c r="E3967">
        <v>7200</v>
      </c>
      <c r="F3967">
        <v>2</v>
      </c>
      <c r="G3967">
        <v>100005</v>
      </c>
      <c r="H3967">
        <v>8</v>
      </c>
      <c r="I3967" t="str">
        <f>_xlfn.XLOOKUP(ohrm_timesheet_item[[#This Row],[employee_id]],hs_hr_employee[emp_number],hs_hr_employee[Employee Name],"NF",0,1)</f>
        <v>x_Ritesh Narayan Singh</v>
      </c>
      <c r="J3967" t="str">
        <f>_xlfn.XLOOKUP(ohrm_timesheet_item[[#This Row],[project_id]],ohrm_project[project_id],ohrm_project[name],"NF",0,1)</f>
        <v>Z210101-TEQMANTRA-ORG</v>
      </c>
      <c r="K3967" t="str">
        <f>_xlfn.XLOOKUP(ohrm_timesheet_item[[#This Row],[activity_id]],ohrm_project_activity[activity_id],ohrm_project_activity[name],"NF",0,1)</f>
        <v>Customer Engagement</v>
      </c>
      <c r="L3967" s="5">
        <f>ohrm_timesheet_item[[#This Row],[duration]]/60/60</f>
        <v>2</v>
      </c>
    </row>
    <row r="3968" spans="1:12" x14ac:dyDescent="0.3">
      <c r="A3968">
        <v>717</v>
      </c>
      <c r="B3968" t="s">
        <v>1083</v>
      </c>
      <c r="C3968">
        <v>4020</v>
      </c>
      <c r="D3968" s="1">
        <v>45300</v>
      </c>
      <c r="E3968">
        <v>3600</v>
      </c>
      <c r="F3968">
        <v>2</v>
      </c>
      <c r="G3968">
        <v>100005</v>
      </c>
      <c r="H3968">
        <v>9</v>
      </c>
      <c r="I3968" t="str">
        <f>_xlfn.XLOOKUP(ohrm_timesheet_item[[#This Row],[employee_id]],hs_hr_employee[emp_number],hs_hr_employee[Employee Name],"NF",0,1)</f>
        <v>x_Ritesh Narayan Singh</v>
      </c>
      <c r="J3968" t="str">
        <f>_xlfn.XLOOKUP(ohrm_timesheet_item[[#This Row],[project_id]],ohrm_project[project_id],ohrm_project[name],"NF",0,1)</f>
        <v>Z210101-TEQMANTRA-ORG</v>
      </c>
      <c r="K3968" t="str">
        <f>_xlfn.XLOOKUP(ohrm_timesheet_item[[#This Row],[activity_id]],ohrm_project_activity[activity_id],ohrm_project_activity[name],"NF",0,1)</f>
        <v>Continuous Improvement</v>
      </c>
      <c r="L3968" s="5">
        <f>ohrm_timesheet_item[[#This Row],[duration]]/60/60</f>
        <v>1</v>
      </c>
    </row>
    <row r="3969" spans="1:12" x14ac:dyDescent="0.3">
      <c r="A3969">
        <v>717</v>
      </c>
      <c r="B3969" t="s">
        <v>1083</v>
      </c>
      <c r="C3969">
        <v>4021</v>
      </c>
      <c r="D3969" s="1">
        <v>45300</v>
      </c>
      <c r="E3969">
        <v>3600</v>
      </c>
      <c r="F3969">
        <v>2</v>
      </c>
      <c r="G3969">
        <v>100005</v>
      </c>
      <c r="H3969">
        <v>13</v>
      </c>
      <c r="I3969" t="str">
        <f>_xlfn.XLOOKUP(ohrm_timesheet_item[[#This Row],[employee_id]],hs_hr_employee[emp_number],hs_hr_employee[Employee Name],"NF",0,1)</f>
        <v>x_Ritesh Narayan Singh</v>
      </c>
      <c r="J3969" t="str">
        <f>_xlfn.XLOOKUP(ohrm_timesheet_item[[#This Row],[project_id]],ohrm_project[project_id],ohrm_project[name],"NF",0,1)</f>
        <v>Z210101-TEQMANTRA-ORG</v>
      </c>
      <c r="K3969" t="str">
        <f>_xlfn.XLOOKUP(ohrm_timesheet_item[[#This Row],[activity_id]],ohrm_project_activity[activity_id],ohrm_project_activity[name],"NF",0,1)</f>
        <v>Coaching/Mentoring</v>
      </c>
      <c r="L3969" s="5">
        <f>ohrm_timesheet_item[[#This Row],[duration]]/60/60</f>
        <v>1</v>
      </c>
    </row>
    <row r="3970" spans="1:12" x14ac:dyDescent="0.3">
      <c r="A3970">
        <v>717</v>
      </c>
      <c r="B3970" t="s">
        <v>1083</v>
      </c>
      <c r="C3970">
        <v>4022</v>
      </c>
      <c r="D3970" s="1">
        <v>45300</v>
      </c>
      <c r="E3970">
        <v>18000</v>
      </c>
      <c r="F3970">
        <v>2</v>
      </c>
      <c r="G3970">
        <v>100005</v>
      </c>
      <c r="H3970">
        <v>58</v>
      </c>
      <c r="I3970" t="str">
        <f>_xlfn.XLOOKUP(ohrm_timesheet_item[[#This Row],[employee_id]],hs_hr_employee[emp_number],hs_hr_employee[Employee Name],"NF",0,1)</f>
        <v>x_Ritesh Narayan Singh</v>
      </c>
      <c r="J3970" t="str">
        <f>_xlfn.XLOOKUP(ohrm_timesheet_item[[#This Row],[project_id]],ohrm_project[project_id],ohrm_project[name],"NF",0,1)</f>
        <v>Z210101-TEQMANTRA-ORG</v>
      </c>
      <c r="K3970" t="str">
        <f>_xlfn.XLOOKUP(ohrm_timesheet_item[[#This Row],[activity_id]],ohrm_project_activity[activity_id],ohrm_project_activity[name],"NF",0,1)</f>
        <v>Staff Augmentation</v>
      </c>
      <c r="L3970" s="5">
        <f>ohrm_timesheet_item[[#This Row],[duration]]/60/60</f>
        <v>5</v>
      </c>
    </row>
    <row r="3971" spans="1:12" x14ac:dyDescent="0.3">
      <c r="A3971">
        <v>717</v>
      </c>
      <c r="B3971" t="s">
        <v>1083</v>
      </c>
      <c r="C3971">
        <v>4023</v>
      </c>
      <c r="D3971" s="1">
        <v>45300</v>
      </c>
      <c r="E3971">
        <v>3600</v>
      </c>
      <c r="F3971">
        <v>2</v>
      </c>
      <c r="G3971">
        <v>100005</v>
      </c>
      <c r="H3971">
        <v>7</v>
      </c>
      <c r="I3971" t="str">
        <f>_xlfn.XLOOKUP(ohrm_timesheet_item[[#This Row],[employee_id]],hs_hr_employee[emp_number],hs_hr_employee[Employee Name],"NF",0,1)</f>
        <v>x_Ritesh Narayan Singh</v>
      </c>
      <c r="J3971" t="str">
        <f>_xlfn.XLOOKUP(ohrm_timesheet_item[[#This Row],[project_id]],ohrm_project[project_id],ohrm_project[name],"NF",0,1)</f>
        <v>Z210101-TEQMANTRA-ORG</v>
      </c>
      <c r="K3971" t="str">
        <f>_xlfn.XLOOKUP(ohrm_timesheet_item[[#This Row],[activity_id]],ohrm_project_activity[activity_id],ohrm_project_activity[name],"NF",0,1)</f>
        <v>Internal Meeting</v>
      </c>
      <c r="L3971" s="5">
        <f>ohrm_timesheet_item[[#This Row],[duration]]/60/60</f>
        <v>1</v>
      </c>
    </row>
    <row r="3972" spans="1:12" x14ac:dyDescent="0.3">
      <c r="A3972">
        <v>717</v>
      </c>
      <c r="B3972" t="s">
        <v>1083</v>
      </c>
      <c r="C3972">
        <v>4024</v>
      </c>
      <c r="D3972" s="1">
        <v>45300</v>
      </c>
      <c r="E3972">
        <v>3600</v>
      </c>
      <c r="F3972">
        <v>2</v>
      </c>
      <c r="G3972">
        <v>100005</v>
      </c>
      <c r="H3972">
        <v>8</v>
      </c>
      <c r="I3972" t="str">
        <f>_xlfn.XLOOKUP(ohrm_timesheet_item[[#This Row],[employee_id]],hs_hr_employee[emp_number],hs_hr_employee[Employee Name],"NF",0,1)</f>
        <v>x_Ritesh Narayan Singh</v>
      </c>
      <c r="J3972" t="str">
        <f>_xlfn.XLOOKUP(ohrm_timesheet_item[[#This Row],[project_id]],ohrm_project[project_id],ohrm_project[name],"NF",0,1)</f>
        <v>Z210101-TEQMANTRA-ORG</v>
      </c>
      <c r="K3972" t="str">
        <f>_xlfn.XLOOKUP(ohrm_timesheet_item[[#This Row],[activity_id]],ohrm_project_activity[activity_id],ohrm_project_activity[name],"NF",0,1)</f>
        <v>Customer Engagement</v>
      </c>
      <c r="L3972" s="5">
        <f>ohrm_timesheet_item[[#This Row],[duration]]/60/60</f>
        <v>1</v>
      </c>
    </row>
    <row r="3973" spans="1:12" x14ac:dyDescent="0.3">
      <c r="A3973">
        <v>717</v>
      </c>
      <c r="B3973" t="s">
        <v>1083</v>
      </c>
      <c r="C3973">
        <v>4025</v>
      </c>
      <c r="D3973" s="1">
        <v>45301</v>
      </c>
      <c r="E3973">
        <v>3600</v>
      </c>
      <c r="F3973">
        <v>2</v>
      </c>
      <c r="G3973">
        <v>100005</v>
      </c>
      <c r="H3973">
        <v>9</v>
      </c>
      <c r="I3973" t="str">
        <f>_xlfn.XLOOKUP(ohrm_timesheet_item[[#This Row],[employee_id]],hs_hr_employee[emp_number],hs_hr_employee[Employee Name],"NF",0,1)</f>
        <v>x_Ritesh Narayan Singh</v>
      </c>
      <c r="J3973" t="str">
        <f>_xlfn.XLOOKUP(ohrm_timesheet_item[[#This Row],[project_id]],ohrm_project[project_id],ohrm_project[name],"NF",0,1)</f>
        <v>Z210101-TEQMANTRA-ORG</v>
      </c>
      <c r="K3973" t="str">
        <f>_xlfn.XLOOKUP(ohrm_timesheet_item[[#This Row],[activity_id]],ohrm_project_activity[activity_id],ohrm_project_activity[name],"NF",0,1)</f>
        <v>Continuous Improvement</v>
      </c>
      <c r="L3973" s="5">
        <f>ohrm_timesheet_item[[#This Row],[duration]]/60/60</f>
        <v>1</v>
      </c>
    </row>
    <row r="3974" spans="1:12" x14ac:dyDescent="0.3">
      <c r="A3974">
        <v>717</v>
      </c>
      <c r="B3974" t="s">
        <v>1083</v>
      </c>
      <c r="C3974">
        <v>4026</v>
      </c>
      <c r="D3974" s="1">
        <v>45301</v>
      </c>
      <c r="E3974">
        <v>3600</v>
      </c>
      <c r="F3974">
        <v>2</v>
      </c>
      <c r="G3974">
        <v>100005</v>
      </c>
      <c r="H3974">
        <v>13</v>
      </c>
      <c r="I3974" t="str">
        <f>_xlfn.XLOOKUP(ohrm_timesheet_item[[#This Row],[employee_id]],hs_hr_employee[emp_number],hs_hr_employee[Employee Name],"NF",0,1)</f>
        <v>x_Ritesh Narayan Singh</v>
      </c>
      <c r="J3974" t="str">
        <f>_xlfn.XLOOKUP(ohrm_timesheet_item[[#This Row],[project_id]],ohrm_project[project_id],ohrm_project[name],"NF",0,1)</f>
        <v>Z210101-TEQMANTRA-ORG</v>
      </c>
      <c r="K3974" t="str">
        <f>_xlfn.XLOOKUP(ohrm_timesheet_item[[#This Row],[activity_id]],ohrm_project_activity[activity_id],ohrm_project_activity[name],"NF",0,1)</f>
        <v>Coaching/Mentoring</v>
      </c>
      <c r="L3974" s="5">
        <f>ohrm_timesheet_item[[#This Row],[duration]]/60/60</f>
        <v>1</v>
      </c>
    </row>
    <row r="3975" spans="1:12" x14ac:dyDescent="0.3">
      <c r="A3975">
        <v>717</v>
      </c>
      <c r="B3975" t="s">
        <v>1083</v>
      </c>
      <c r="C3975">
        <v>4027</v>
      </c>
      <c r="D3975" s="1">
        <v>45301</v>
      </c>
      <c r="E3975">
        <v>18000</v>
      </c>
      <c r="F3975">
        <v>2</v>
      </c>
      <c r="G3975">
        <v>100005</v>
      </c>
      <c r="H3975">
        <v>58</v>
      </c>
      <c r="I3975" t="str">
        <f>_xlfn.XLOOKUP(ohrm_timesheet_item[[#This Row],[employee_id]],hs_hr_employee[emp_number],hs_hr_employee[Employee Name],"NF",0,1)</f>
        <v>x_Ritesh Narayan Singh</v>
      </c>
      <c r="J3975" t="str">
        <f>_xlfn.XLOOKUP(ohrm_timesheet_item[[#This Row],[project_id]],ohrm_project[project_id],ohrm_project[name],"NF",0,1)</f>
        <v>Z210101-TEQMANTRA-ORG</v>
      </c>
      <c r="K3975" t="str">
        <f>_xlfn.XLOOKUP(ohrm_timesheet_item[[#This Row],[activity_id]],ohrm_project_activity[activity_id],ohrm_project_activity[name],"NF",0,1)</f>
        <v>Staff Augmentation</v>
      </c>
      <c r="L3975" s="5">
        <f>ohrm_timesheet_item[[#This Row],[duration]]/60/60</f>
        <v>5</v>
      </c>
    </row>
    <row r="3976" spans="1:12" x14ac:dyDescent="0.3">
      <c r="A3976">
        <v>717</v>
      </c>
      <c r="B3976" t="s">
        <v>1083</v>
      </c>
      <c r="C3976">
        <v>4028</v>
      </c>
      <c r="D3976" s="1">
        <v>45301</v>
      </c>
      <c r="E3976">
        <v>3600</v>
      </c>
      <c r="F3976">
        <v>2</v>
      </c>
      <c r="G3976">
        <v>100005</v>
      </c>
      <c r="H3976">
        <v>7</v>
      </c>
      <c r="I3976" t="str">
        <f>_xlfn.XLOOKUP(ohrm_timesheet_item[[#This Row],[employee_id]],hs_hr_employee[emp_number],hs_hr_employee[Employee Name],"NF",0,1)</f>
        <v>x_Ritesh Narayan Singh</v>
      </c>
      <c r="J3976" t="str">
        <f>_xlfn.XLOOKUP(ohrm_timesheet_item[[#This Row],[project_id]],ohrm_project[project_id],ohrm_project[name],"NF",0,1)</f>
        <v>Z210101-TEQMANTRA-ORG</v>
      </c>
      <c r="K3976" t="str">
        <f>_xlfn.XLOOKUP(ohrm_timesheet_item[[#This Row],[activity_id]],ohrm_project_activity[activity_id],ohrm_project_activity[name],"NF",0,1)</f>
        <v>Internal Meeting</v>
      </c>
      <c r="L3976" s="5">
        <f>ohrm_timesheet_item[[#This Row],[duration]]/60/60</f>
        <v>1</v>
      </c>
    </row>
    <row r="3977" spans="1:12" x14ac:dyDescent="0.3">
      <c r="A3977">
        <v>717</v>
      </c>
      <c r="B3977" t="s">
        <v>1083</v>
      </c>
      <c r="C3977">
        <v>4029</v>
      </c>
      <c r="D3977" s="1">
        <v>45301</v>
      </c>
      <c r="E3977">
        <v>3600</v>
      </c>
      <c r="F3977">
        <v>2</v>
      </c>
      <c r="G3977">
        <v>100005</v>
      </c>
      <c r="H3977">
        <v>8</v>
      </c>
      <c r="I3977" t="str">
        <f>_xlfn.XLOOKUP(ohrm_timesheet_item[[#This Row],[employee_id]],hs_hr_employee[emp_number],hs_hr_employee[Employee Name],"NF",0,1)</f>
        <v>x_Ritesh Narayan Singh</v>
      </c>
      <c r="J3977" t="str">
        <f>_xlfn.XLOOKUP(ohrm_timesheet_item[[#This Row],[project_id]],ohrm_project[project_id],ohrm_project[name],"NF",0,1)</f>
        <v>Z210101-TEQMANTRA-ORG</v>
      </c>
      <c r="K3977" t="str">
        <f>_xlfn.XLOOKUP(ohrm_timesheet_item[[#This Row],[activity_id]],ohrm_project_activity[activity_id],ohrm_project_activity[name],"NF",0,1)</f>
        <v>Customer Engagement</v>
      </c>
      <c r="L3977" s="5">
        <f>ohrm_timesheet_item[[#This Row],[duration]]/60/60</f>
        <v>1</v>
      </c>
    </row>
    <row r="3978" spans="1:12" x14ac:dyDescent="0.3">
      <c r="A3978">
        <v>717</v>
      </c>
      <c r="B3978" t="s">
        <v>1083</v>
      </c>
      <c r="C3978">
        <v>4030</v>
      </c>
      <c r="D3978" s="1">
        <v>45302</v>
      </c>
      <c r="E3978">
        <v>7200</v>
      </c>
      <c r="F3978">
        <v>2</v>
      </c>
      <c r="G3978">
        <v>100005</v>
      </c>
      <c r="H3978">
        <v>9</v>
      </c>
      <c r="I3978" t="str">
        <f>_xlfn.XLOOKUP(ohrm_timesheet_item[[#This Row],[employee_id]],hs_hr_employee[emp_number],hs_hr_employee[Employee Name],"NF",0,1)</f>
        <v>x_Ritesh Narayan Singh</v>
      </c>
      <c r="J3978" t="str">
        <f>_xlfn.XLOOKUP(ohrm_timesheet_item[[#This Row],[project_id]],ohrm_project[project_id],ohrm_project[name],"NF",0,1)</f>
        <v>Z210101-TEQMANTRA-ORG</v>
      </c>
      <c r="K3978" t="str">
        <f>_xlfn.XLOOKUP(ohrm_timesheet_item[[#This Row],[activity_id]],ohrm_project_activity[activity_id],ohrm_project_activity[name],"NF",0,1)</f>
        <v>Continuous Improvement</v>
      </c>
      <c r="L3978" s="5">
        <f>ohrm_timesheet_item[[#This Row],[duration]]/60/60</f>
        <v>2</v>
      </c>
    </row>
    <row r="3979" spans="1:12" x14ac:dyDescent="0.3">
      <c r="A3979">
        <v>717</v>
      </c>
      <c r="B3979" t="s">
        <v>1083</v>
      </c>
      <c r="C3979">
        <v>4031</v>
      </c>
      <c r="D3979" s="1">
        <v>45302</v>
      </c>
      <c r="E3979">
        <v>3600</v>
      </c>
      <c r="F3979">
        <v>2</v>
      </c>
      <c r="G3979">
        <v>100005</v>
      </c>
      <c r="H3979">
        <v>13</v>
      </c>
      <c r="I3979" t="str">
        <f>_xlfn.XLOOKUP(ohrm_timesheet_item[[#This Row],[employee_id]],hs_hr_employee[emp_number],hs_hr_employee[Employee Name],"NF",0,1)</f>
        <v>x_Ritesh Narayan Singh</v>
      </c>
      <c r="J3979" t="str">
        <f>_xlfn.XLOOKUP(ohrm_timesheet_item[[#This Row],[project_id]],ohrm_project[project_id],ohrm_project[name],"NF",0,1)</f>
        <v>Z210101-TEQMANTRA-ORG</v>
      </c>
      <c r="K3979" t="str">
        <f>_xlfn.XLOOKUP(ohrm_timesheet_item[[#This Row],[activity_id]],ohrm_project_activity[activity_id],ohrm_project_activity[name],"NF",0,1)</f>
        <v>Coaching/Mentoring</v>
      </c>
      <c r="L3979" s="5">
        <f>ohrm_timesheet_item[[#This Row],[duration]]/60/60</f>
        <v>1</v>
      </c>
    </row>
    <row r="3980" spans="1:12" x14ac:dyDescent="0.3">
      <c r="A3980">
        <v>717</v>
      </c>
      <c r="B3980" t="s">
        <v>1083</v>
      </c>
      <c r="C3980">
        <v>4032</v>
      </c>
      <c r="D3980" s="1">
        <v>45302</v>
      </c>
      <c r="E3980">
        <v>14400</v>
      </c>
      <c r="F3980">
        <v>2</v>
      </c>
      <c r="G3980">
        <v>100005</v>
      </c>
      <c r="H3980">
        <v>58</v>
      </c>
      <c r="I3980" t="str">
        <f>_xlfn.XLOOKUP(ohrm_timesheet_item[[#This Row],[employee_id]],hs_hr_employee[emp_number],hs_hr_employee[Employee Name],"NF",0,1)</f>
        <v>x_Ritesh Narayan Singh</v>
      </c>
      <c r="J3980" t="str">
        <f>_xlfn.XLOOKUP(ohrm_timesheet_item[[#This Row],[project_id]],ohrm_project[project_id],ohrm_project[name],"NF",0,1)</f>
        <v>Z210101-TEQMANTRA-ORG</v>
      </c>
      <c r="K3980" t="str">
        <f>_xlfn.XLOOKUP(ohrm_timesheet_item[[#This Row],[activity_id]],ohrm_project_activity[activity_id],ohrm_project_activity[name],"NF",0,1)</f>
        <v>Staff Augmentation</v>
      </c>
      <c r="L3980" s="5">
        <f>ohrm_timesheet_item[[#This Row],[duration]]/60/60</f>
        <v>4</v>
      </c>
    </row>
    <row r="3981" spans="1:12" x14ac:dyDescent="0.3">
      <c r="A3981">
        <v>717</v>
      </c>
      <c r="B3981" t="s">
        <v>1083</v>
      </c>
      <c r="C3981">
        <v>4033</v>
      </c>
      <c r="D3981" s="1">
        <v>45302</v>
      </c>
      <c r="E3981">
        <v>7200</v>
      </c>
      <c r="F3981">
        <v>2</v>
      </c>
      <c r="G3981">
        <v>100005</v>
      </c>
      <c r="H3981">
        <v>8</v>
      </c>
      <c r="I3981" t="str">
        <f>_xlfn.XLOOKUP(ohrm_timesheet_item[[#This Row],[employee_id]],hs_hr_employee[emp_number],hs_hr_employee[Employee Name],"NF",0,1)</f>
        <v>x_Ritesh Narayan Singh</v>
      </c>
      <c r="J3981" t="str">
        <f>_xlfn.XLOOKUP(ohrm_timesheet_item[[#This Row],[project_id]],ohrm_project[project_id],ohrm_project[name],"NF",0,1)</f>
        <v>Z210101-TEQMANTRA-ORG</v>
      </c>
      <c r="K3981" t="str">
        <f>_xlfn.XLOOKUP(ohrm_timesheet_item[[#This Row],[activity_id]],ohrm_project_activity[activity_id],ohrm_project_activity[name],"NF",0,1)</f>
        <v>Customer Engagement</v>
      </c>
      <c r="L3981" s="5">
        <f>ohrm_timesheet_item[[#This Row],[duration]]/60/60</f>
        <v>2</v>
      </c>
    </row>
    <row r="3982" spans="1:12" x14ac:dyDescent="0.3">
      <c r="A3982">
        <v>717</v>
      </c>
      <c r="B3982" t="s">
        <v>1083</v>
      </c>
      <c r="C3982">
        <v>4034</v>
      </c>
      <c r="D3982" s="1">
        <v>45303</v>
      </c>
      <c r="E3982">
        <v>3600</v>
      </c>
      <c r="F3982">
        <v>2</v>
      </c>
      <c r="G3982">
        <v>100005</v>
      </c>
      <c r="H3982">
        <v>8</v>
      </c>
      <c r="I3982" t="str">
        <f>_xlfn.XLOOKUP(ohrm_timesheet_item[[#This Row],[employee_id]],hs_hr_employee[emp_number],hs_hr_employee[Employee Name],"NF",0,1)</f>
        <v>x_Ritesh Narayan Singh</v>
      </c>
      <c r="J3982" t="str">
        <f>_xlfn.XLOOKUP(ohrm_timesheet_item[[#This Row],[project_id]],ohrm_project[project_id],ohrm_project[name],"NF",0,1)</f>
        <v>Z210101-TEQMANTRA-ORG</v>
      </c>
      <c r="K3982" t="str">
        <f>_xlfn.XLOOKUP(ohrm_timesheet_item[[#This Row],[activity_id]],ohrm_project_activity[activity_id],ohrm_project_activity[name],"NF",0,1)</f>
        <v>Customer Engagement</v>
      </c>
      <c r="L3982" s="5">
        <f>ohrm_timesheet_item[[#This Row],[duration]]/60/60</f>
        <v>1</v>
      </c>
    </row>
    <row r="3983" spans="1:12" x14ac:dyDescent="0.3">
      <c r="A3983">
        <v>717</v>
      </c>
      <c r="B3983" t="s">
        <v>1083</v>
      </c>
      <c r="C3983">
        <v>4035</v>
      </c>
      <c r="D3983" s="1">
        <v>45303</v>
      </c>
      <c r="E3983">
        <v>3600</v>
      </c>
      <c r="F3983">
        <v>2</v>
      </c>
      <c r="G3983">
        <v>100005</v>
      </c>
      <c r="H3983">
        <v>7</v>
      </c>
      <c r="I3983" t="str">
        <f>_xlfn.XLOOKUP(ohrm_timesheet_item[[#This Row],[employee_id]],hs_hr_employee[emp_number],hs_hr_employee[Employee Name],"NF",0,1)</f>
        <v>x_Ritesh Narayan Singh</v>
      </c>
      <c r="J3983" t="str">
        <f>_xlfn.XLOOKUP(ohrm_timesheet_item[[#This Row],[project_id]],ohrm_project[project_id],ohrm_project[name],"NF",0,1)</f>
        <v>Z210101-TEQMANTRA-ORG</v>
      </c>
      <c r="K3983" t="str">
        <f>_xlfn.XLOOKUP(ohrm_timesheet_item[[#This Row],[activity_id]],ohrm_project_activity[activity_id],ohrm_project_activity[name],"NF",0,1)</f>
        <v>Internal Meeting</v>
      </c>
      <c r="L3983" s="5">
        <f>ohrm_timesheet_item[[#This Row],[duration]]/60/60</f>
        <v>1</v>
      </c>
    </row>
    <row r="3984" spans="1:12" x14ac:dyDescent="0.3">
      <c r="A3984">
        <v>717</v>
      </c>
      <c r="B3984" t="s">
        <v>1083</v>
      </c>
      <c r="C3984">
        <v>4036</v>
      </c>
      <c r="D3984" s="1">
        <v>45303</v>
      </c>
      <c r="E3984">
        <v>18000</v>
      </c>
      <c r="F3984">
        <v>2</v>
      </c>
      <c r="G3984">
        <v>100005</v>
      </c>
      <c r="H3984">
        <v>58</v>
      </c>
      <c r="I3984" t="str">
        <f>_xlfn.XLOOKUP(ohrm_timesheet_item[[#This Row],[employee_id]],hs_hr_employee[emp_number],hs_hr_employee[Employee Name],"NF",0,1)</f>
        <v>x_Ritesh Narayan Singh</v>
      </c>
      <c r="J3984" t="str">
        <f>_xlfn.XLOOKUP(ohrm_timesheet_item[[#This Row],[project_id]],ohrm_project[project_id],ohrm_project[name],"NF",0,1)</f>
        <v>Z210101-TEQMANTRA-ORG</v>
      </c>
      <c r="K3984" t="str">
        <f>_xlfn.XLOOKUP(ohrm_timesheet_item[[#This Row],[activity_id]],ohrm_project_activity[activity_id],ohrm_project_activity[name],"NF",0,1)</f>
        <v>Staff Augmentation</v>
      </c>
      <c r="L3984" s="5">
        <f>ohrm_timesheet_item[[#This Row],[duration]]/60/60</f>
        <v>5</v>
      </c>
    </row>
    <row r="3985" spans="1:12" x14ac:dyDescent="0.3">
      <c r="A3985">
        <v>717</v>
      </c>
      <c r="B3985" t="s">
        <v>1083</v>
      </c>
      <c r="C3985">
        <v>4037</v>
      </c>
      <c r="D3985" s="1">
        <v>45303</v>
      </c>
      <c r="E3985">
        <v>3600</v>
      </c>
      <c r="F3985">
        <v>2</v>
      </c>
      <c r="G3985">
        <v>100005</v>
      </c>
      <c r="H3985">
        <v>13</v>
      </c>
      <c r="I3985" t="str">
        <f>_xlfn.XLOOKUP(ohrm_timesheet_item[[#This Row],[employee_id]],hs_hr_employee[emp_number],hs_hr_employee[Employee Name],"NF",0,1)</f>
        <v>x_Ritesh Narayan Singh</v>
      </c>
      <c r="J3985" t="str">
        <f>_xlfn.XLOOKUP(ohrm_timesheet_item[[#This Row],[project_id]],ohrm_project[project_id],ohrm_project[name],"NF",0,1)</f>
        <v>Z210101-TEQMANTRA-ORG</v>
      </c>
      <c r="K3985" t="str">
        <f>_xlfn.XLOOKUP(ohrm_timesheet_item[[#This Row],[activity_id]],ohrm_project_activity[activity_id],ohrm_project_activity[name],"NF",0,1)</f>
        <v>Coaching/Mentoring</v>
      </c>
      <c r="L3985" s="5">
        <f>ohrm_timesheet_item[[#This Row],[duration]]/60/60</f>
        <v>1</v>
      </c>
    </row>
    <row r="3986" spans="1:12" x14ac:dyDescent="0.3">
      <c r="A3986">
        <v>717</v>
      </c>
      <c r="B3986" t="s">
        <v>1083</v>
      </c>
      <c r="C3986">
        <v>4038</v>
      </c>
      <c r="D3986" s="1">
        <v>45303</v>
      </c>
      <c r="E3986">
        <v>3600</v>
      </c>
      <c r="F3986">
        <v>2</v>
      </c>
      <c r="G3986">
        <v>100005</v>
      </c>
      <c r="H3986">
        <v>9</v>
      </c>
      <c r="I3986" t="str">
        <f>_xlfn.XLOOKUP(ohrm_timesheet_item[[#This Row],[employee_id]],hs_hr_employee[emp_number],hs_hr_employee[Employee Name],"NF",0,1)</f>
        <v>x_Ritesh Narayan Singh</v>
      </c>
      <c r="J3986" t="str">
        <f>_xlfn.XLOOKUP(ohrm_timesheet_item[[#This Row],[project_id]],ohrm_project[project_id],ohrm_project[name],"NF",0,1)</f>
        <v>Z210101-TEQMANTRA-ORG</v>
      </c>
      <c r="K3986" t="str">
        <f>_xlfn.XLOOKUP(ohrm_timesheet_item[[#This Row],[activity_id]],ohrm_project_activity[activity_id],ohrm_project_activity[name],"NF",0,1)</f>
        <v>Continuous Improvement</v>
      </c>
      <c r="L3986" s="5">
        <f>ohrm_timesheet_item[[#This Row],[duration]]/60/60</f>
        <v>1</v>
      </c>
    </row>
    <row r="3987" spans="1:12" x14ac:dyDescent="0.3">
      <c r="A3987">
        <v>717</v>
      </c>
      <c r="C3987">
        <v>4039</v>
      </c>
      <c r="D3987" s="1">
        <v>45299</v>
      </c>
      <c r="E3987">
        <v>0</v>
      </c>
      <c r="F3987">
        <v>2</v>
      </c>
      <c r="G3987">
        <v>100005</v>
      </c>
      <c r="H3987">
        <v>7</v>
      </c>
      <c r="I3987" t="str">
        <f>_xlfn.XLOOKUP(ohrm_timesheet_item[[#This Row],[employee_id]],hs_hr_employee[emp_number],hs_hr_employee[Employee Name],"NF",0,1)</f>
        <v>x_Ritesh Narayan Singh</v>
      </c>
      <c r="J3987" t="str">
        <f>_xlfn.XLOOKUP(ohrm_timesheet_item[[#This Row],[project_id]],ohrm_project[project_id],ohrm_project[name],"NF",0,1)</f>
        <v>Z210101-TEQMANTRA-ORG</v>
      </c>
      <c r="K3987" t="str">
        <f>_xlfn.XLOOKUP(ohrm_timesheet_item[[#This Row],[activity_id]],ohrm_project_activity[activity_id],ohrm_project_activity[name],"NF",0,1)</f>
        <v>Internal Meeting</v>
      </c>
      <c r="L3987" s="5">
        <f>ohrm_timesheet_item[[#This Row],[duration]]/60/60</f>
        <v>0</v>
      </c>
    </row>
    <row r="3988" spans="1:12" x14ac:dyDescent="0.3">
      <c r="A3988">
        <v>717</v>
      </c>
      <c r="C3988">
        <v>4040</v>
      </c>
      <c r="D3988" s="1">
        <v>45302</v>
      </c>
      <c r="E3988">
        <v>0</v>
      </c>
      <c r="F3988">
        <v>2</v>
      </c>
      <c r="G3988">
        <v>100005</v>
      </c>
      <c r="H3988">
        <v>7</v>
      </c>
      <c r="I3988" t="str">
        <f>_xlfn.XLOOKUP(ohrm_timesheet_item[[#This Row],[employee_id]],hs_hr_employee[emp_number],hs_hr_employee[Employee Name],"NF",0,1)</f>
        <v>x_Ritesh Narayan Singh</v>
      </c>
      <c r="J3988" t="str">
        <f>_xlfn.XLOOKUP(ohrm_timesheet_item[[#This Row],[project_id]],ohrm_project[project_id],ohrm_project[name],"NF",0,1)</f>
        <v>Z210101-TEQMANTRA-ORG</v>
      </c>
      <c r="K3988" t="str">
        <f>_xlfn.XLOOKUP(ohrm_timesheet_item[[#This Row],[activity_id]],ohrm_project_activity[activity_id],ohrm_project_activity[name],"NF",0,1)</f>
        <v>Internal Meeting</v>
      </c>
      <c r="L3988" s="5">
        <f>ohrm_timesheet_item[[#This Row],[duration]]/60/60</f>
        <v>0</v>
      </c>
    </row>
    <row r="3989" spans="1:12" x14ac:dyDescent="0.3">
      <c r="A3989">
        <v>717</v>
      </c>
      <c r="C3989">
        <v>4041</v>
      </c>
      <c r="D3989" s="1">
        <v>45299</v>
      </c>
      <c r="E3989">
        <v>0</v>
      </c>
      <c r="F3989">
        <v>2</v>
      </c>
      <c r="G3989">
        <v>100005</v>
      </c>
      <c r="H3989">
        <v>13</v>
      </c>
      <c r="I3989" t="str">
        <f>_xlfn.XLOOKUP(ohrm_timesheet_item[[#This Row],[employee_id]],hs_hr_employee[emp_number],hs_hr_employee[Employee Name],"NF",0,1)</f>
        <v>x_Ritesh Narayan Singh</v>
      </c>
      <c r="J3989" t="str">
        <f>_xlfn.XLOOKUP(ohrm_timesheet_item[[#This Row],[project_id]],ohrm_project[project_id],ohrm_project[name],"NF",0,1)</f>
        <v>Z210101-TEQMANTRA-ORG</v>
      </c>
      <c r="K3989" t="str">
        <f>_xlfn.XLOOKUP(ohrm_timesheet_item[[#This Row],[activity_id]],ohrm_project_activity[activity_id],ohrm_project_activity[name],"NF",0,1)</f>
        <v>Coaching/Mentoring</v>
      </c>
      <c r="L3989" s="5">
        <f>ohrm_timesheet_item[[#This Row],[duration]]/60/60</f>
        <v>0</v>
      </c>
    </row>
    <row r="3990" spans="1:12" x14ac:dyDescent="0.3">
      <c r="A3990">
        <v>718</v>
      </c>
      <c r="B3990" t="s">
        <v>1083</v>
      </c>
      <c r="C3990">
        <v>4042</v>
      </c>
      <c r="D3990" s="1">
        <v>45306</v>
      </c>
      <c r="E3990">
        <v>3600</v>
      </c>
      <c r="F3990">
        <v>2</v>
      </c>
      <c r="G3990">
        <v>100005</v>
      </c>
      <c r="H3990">
        <v>9</v>
      </c>
      <c r="I3990" t="str">
        <f>_xlfn.XLOOKUP(ohrm_timesheet_item[[#This Row],[employee_id]],hs_hr_employee[emp_number],hs_hr_employee[Employee Name],"NF",0,1)</f>
        <v>x_Ritesh Narayan Singh</v>
      </c>
      <c r="J3990" t="str">
        <f>_xlfn.XLOOKUP(ohrm_timesheet_item[[#This Row],[project_id]],ohrm_project[project_id],ohrm_project[name],"NF",0,1)</f>
        <v>Z210101-TEQMANTRA-ORG</v>
      </c>
      <c r="K3990" t="str">
        <f>_xlfn.XLOOKUP(ohrm_timesheet_item[[#This Row],[activity_id]],ohrm_project_activity[activity_id],ohrm_project_activity[name],"NF",0,1)</f>
        <v>Continuous Improvement</v>
      </c>
      <c r="L3990" s="5">
        <f>ohrm_timesheet_item[[#This Row],[duration]]/60/60</f>
        <v>1</v>
      </c>
    </row>
    <row r="3991" spans="1:12" x14ac:dyDescent="0.3">
      <c r="A3991">
        <v>718</v>
      </c>
      <c r="B3991" t="s">
        <v>1083</v>
      </c>
      <c r="C3991">
        <v>4043</v>
      </c>
      <c r="D3991" s="1">
        <v>45306</v>
      </c>
      <c r="E3991">
        <v>3600</v>
      </c>
      <c r="F3991">
        <v>2</v>
      </c>
      <c r="G3991">
        <v>100005</v>
      </c>
      <c r="H3991">
        <v>13</v>
      </c>
      <c r="I3991" t="str">
        <f>_xlfn.XLOOKUP(ohrm_timesheet_item[[#This Row],[employee_id]],hs_hr_employee[emp_number],hs_hr_employee[Employee Name],"NF",0,1)</f>
        <v>x_Ritesh Narayan Singh</v>
      </c>
      <c r="J3991" t="str">
        <f>_xlfn.XLOOKUP(ohrm_timesheet_item[[#This Row],[project_id]],ohrm_project[project_id],ohrm_project[name],"NF",0,1)</f>
        <v>Z210101-TEQMANTRA-ORG</v>
      </c>
      <c r="K3991" t="str">
        <f>_xlfn.XLOOKUP(ohrm_timesheet_item[[#This Row],[activity_id]],ohrm_project_activity[activity_id],ohrm_project_activity[name],"NF",0,1)</f>
        <v>Coaching/Mentoring</v>
      </c>
      <c r="L3991" s="5">
        <f>ohrm_timesheet_item[[#This Row],[duration]]/60/60</f>
        <v>1</v>
      </c>
    </row>
    <row r="3992" spans="1:12" x14ac:dyDescent="0.3">
      <c r="A3992">
        <v>718</v>
      </c>
      <c r="B3992" t="s">
        <v>1083</v>
      </c>
      <c r="C3992">
        <v>4044</v>
      </c>
      <c r="D3992" s="1">
        <v>45306</v>
      </c>
      <c r="E3992">
        <v>18000</v>
      </c>
      <c r="F3992">
        <v>2</v>
      </c>
      <c r="G3992">
        <v>100005</v>
      </c>
      <c r="H3992">
        <v>58</v>
      </c>
      <c r="I3992" t="str">
        <f>_xlfn.XLOOKUP(ohrm_timesheet_item[[#This Row],[employee_id]],hs_hr_employee[emp_number],hs_hr_employee[Employee Name],"NF",0,1)</f>
        <v>x_Ritesh Narayan Singh</v>
      </c>
      <c r="J3992" t="str">
        <f>_xlfn.XLOOKUP(ohrm_timesheet_item[[#This Row],[project_id]],ohrm_project[project_id],ohrm_project[name],"NF",0,1)</f>
        <v>Z210101-TEQMANTRA-ORG</v>
      </c>
      <c r="K3992" t="str">
        <f>_xlfn.XLOOKUP(ohrm_timesheet_item[[#This Row],[activity_id]],ohrm_project_activity[activity_id],ohrm_project_activity[name],"NF",0,1)</f>
        <v>Staff Augmentation</v>
      </c>
      <c r="L3992" s="5">
        <f>ohrm_timesheet_item[[#This Row],[duration]]/60/60</f>
        <v>5</v>
      </c>
    </row>
    <row r="3993" spans="1:12" x14ac:dyDescent="0.3">
      <c r="A3993">
        <v>718</v>
      </c>
      <c r="B3993" t="s">
        <v>1083</v>
      </c>
      <c r="C3993">
        <v>4045</v>
      </c>
      <c r="D3993" s="1">
        <v>45306</v>
      </c>
      <c r="E3993">
        <v>3600</v>
      </c>
      <c r="F3993">
        <v>2</v>
      </c>
      <c r="G3993">
        <v>100005</v>
      </c>
      <c r="H3993">
        <v>7</v>
      </c>
      <c r="I3993" t="str">
        <f>_xlfn.XLOOKUP(ohrm_timesheet_item[[#This Row],[employee_id]],hs_hr_employee[emp_number],hs_hr_employee[Employee Name],"NF",0,1)</f>
        <v>x_Ritesh Narayan Singh</v>
      </c>
      <c r="J3993" t="str">
        <f>_xlfn.XLOOKUP(ohrm_timesheet_item[[#This Row],[project_id]],ohrm_project[project_id],ohrm_project[name],"NF",0,1)</f>
        <v>Z210101-TEQMANTRA-ORG</v>
      </c>
      <c r="K3993" t="str">
        <f>_xlfn.XLOOKUP(ohrm_timesheet_item[[#This Row],[activity_id]],ohrm_project_activity[activity_id],ohrm_project_activity[name],"NF",0,1)</f>
        <v>Internal Meeting</v>
      </c>
      <c r="L3993" s="5">
        <f>ohrm_timesheet_item[[#This Row],[duration]]/60/60</f>
        <v>1</v>
      </c>
    </row>
    <row r="3994" spans="1:12" x14ac:dyDescent="0.3">
      <c r="A3994">
        <v>718</v>
      </c>
      <c r="B3994" t="s">
        <v>1083</v>
      </c>
      <c r="C3994">
        <v>4046</v>
      </c>
      <c r="D3994" s="1">
        <v>45306</v>
      </c>
      <c r="E3994">
        <v>3600</v>
      </c>
      <c r="F3994">
        <v>2</v>
      </c>
      <c r="G3994">
        <v>100005</v>
      </c>
      <c r="H3994">
        <v>8</v>
      </c>
      <c r="I3994" t="str">
        <f>_xlfn.XLOOKUP(ohrm_timesheet_item[[#This Row],[employee_id]],hs_hr_employee[emp_number],hs_hr_employee[Employee Name],"NF",0,1)</f>
        <v>x_Ritesh Narayan Singh</v>
      </c>
      <c r="J3994" t="str">
        <f>_xlfn.XLOOKUP(ohrm_timesheet_item[[#This Row],[project_id]],ohrm_project[project_id],ohrm_project[name],"NF",0,1)</f>
        <v>Z210101-TEQMANTRA-ORG</v>
      </c>
      <c r="K3994" t="str">
        <f>_xlfn.XLOOKUP(ohrm_timesheet_item[[#This Row],[activity_id]],ohrm_project_activity[activity_id],ohrm_project_activity[name],"NF",0,1)</f>
        <v>Customer Engagement</v>
      </c>
      <c r="L3994" s="5">
        <f>ohrm_timesheet_item[[#This Row],[duration]]/60/60</f>
        <v>1</v>
      </c>
    </row>
    <row r="3995" spans="1:12" x14ac:dyDescent="0.3">
      <c r="A3995">
        <v>718</v>
      </c>
      <c r="B3995" t="s">
        <v>1083</v>
      </c>
      <c r="C3995">
        <v>4047</v>
      </c>
      <c r="D3995" s="1">
        <v>45307</v>
      </c>
      <c r="E3995">
        <v>7200</v>
      </c>
      <c r="F3995">
        <v>2</v>
      </c>
      <c r="G3995">
        <v>100005</v>
      </c>
      <c r="H3995">
        <v>8</v>
      </c>
      <c r="I3995" t="str">
        <f>_xlfn.XLOOKUP(ohrm_timesheet_item[[#This Row],[employee_id]],hs_hr_employee[emp_number],hs_hr_employee[Employee Name],"NF",0,1)</f>
        <v>x_Ritesh Narayan Singh</v>
      </c>
      <c r="J3995" t="str">
        <f>_xlfn.XLOOKUP(ohrm_timesheet_item[[#This Row],[project_id]],ohrm_project[project_id],ohrm_project[name],"NF",0,1)</f>
        <v>Z210101-TEQMANTRA-ORG</v>
      </c>
      <c r="K3995" t="str">
        <f>_xlfn.XLOOKUP(ohrm_timesheet_item[[#This Row],[activity_id]],ohrm_project_activity[activity_id],ohrm_project_activity[name],"NF",0,1)</f>
        <v>Customer Engagement</v>
      </c>
      <c r="L3995" s="5">
        <f>ohrm_timesheet_item[[#This Row],[duration]]/60/60</f>
        <v>2</v>
      </c>
    </row>
    <row r="3996" spans="1:12" x14ac:dyDescent="0.3">
      <c r="A3996">
        <v>718</v>
      </c>
      <c r="B3996" t="s">
        <v>1083</v>
      </c>
      <c r="C3996">
        <v>4048</v>
      </c>
      <c r="D3996" s="1">
        <v>45307</v>
      </c>
      <c r="E3996">
        <v>3600</v>
      </c>
      <c r="F3996">
        <v>2</v>
      </c>
      <c r="G3996">
        <v>100005</v>
      </c>
      <c r="H3996">
        <v>7</v>
      </c>
      <c r="I3996" t="str">
        <f>_xlfn.XLOOKUP(ohrm_timesheet_item[[#This Row],[employee_id]],hs_hr_employee[emp_number],hs_hr_employee[Employee Name],"NF",0,1)</f>
        <v>x_Ritesh Narayan Singh</v>
      </c>
      <c r="J3996" t="str">
        <f>_xlfn.XLOOKUP(ohrm_timesheet_item[[#This Row],[project_id]],ohrm_project[project_id],ohrm_project[name],"NF",0,1)</f>
        <v>Z210101-TEQMANTRA-ORG</v>
      </c>
      <c r="K3996" t="str">
        <f>_xlfn.XLOOKUP(ohrm_timesheet_item[[#This Row],[activity_id]],ohrm_project_activity[activity_id],ohrm_project_activity[name],"NF",0,1)</f>
        <v>Internal Meeting</v>
      </c>
      <c r="L3996" s="5">
        <f>ohrm_timesheet_item[[#This Row],[duration]]/60/60</f>
        <v>1</v>
      </c>
    </row>
    <row r="3997" spans="1:12" x14ac:dyDescent="0.3">
      <c r="A3997">
        <v>718</v>
      </c>
      <c r="B3997" t="s">
        <v>1083</v>
      </c>
      <c r="C3997">
        <v>4049</v>
      </c>
      <c r="D3997" s="1">
        <v>45307</v>
      </c>
      <c r="E3997">
        <v>18000</v>
      </c>
      <c r="F3997">
        <v>2</v>
      </c>
      <c r="G3997">
        <v>100005</v>
      </c>
      <c r="H3997">
        <v>58</v>
      </c>
      <c r="I3997" t="str">
        <f>_xlfn.XLOOKUP(ohrm_timesheet_item[[#This Row],[employee_id]],hs_hr_employee[emp_number],hs_hr_employee[Employee Name],"NF",0,1)</f>
        <v>x_Ritesh Narayan Singh</v>
      </c>
      <c r="J3997" t="str">
        <f>_xlfn.XLOOKUP(ohrm_timesheet_item[[#This Row],[project_id]],ohrm_project[project_id],ohrm_project[name],"NF",0,1)</f>
        <v>Z210101-TEQMANTRA-ORG</v>
      </c>
      <c r="K3997" t="str">
        <f>_xlfn.XLOOKUP(ohrm_timesheet_item[[#This Row],[activity_id]],ohrm_project_activity[activity_id],ohrm_project_activity[name],"NF",0,1)</f>
        <v>Staff Augmentation</v>
      </c>
      <c r="L3997" s="5">
        <f>ohrm_timesheet_item[[#This Row],[duration]]/60/60</f>
        <v>5</v>
      </c>
    </row>
    <row r="3998" spans="1:12" x14ac:dyDescent="0.3">
      <c r="A3998">
        <v>718</v>
      </c>
      <c r="B3998" t="s">
        <v>1083</v>
      </c>
      <c r="C3998">
        <v>4050</v>
      </c>
      <c r="D3998" s="1">
        <v>45307</v>
      </c>
      <c r="E3998">
        <v>3600</v>
      </c>
      <c r="F3998">
        <v>2</v>
      </c>
      <c r="G3998">
        <v>100005</v>
      </c>
      <c r="H3998">
        <v>9</v>
      </c>
      <c r="I3998" t="str">
        <f>_xlfn.XLOOKUP(ohrm_timesheet_item[[#This Row],[employee_id]],hs_hr_employee[emp_number],hs_hr_employee[Employee Name],"NF",0,1)</f>
        <v>x_Ritesh Narayan Singh</v>
      </c>
      <c r="J3998" t="str">
        <f>_xlfn.XLOOKUP(ohrm_timesheet_item[[#This Row],[project_id]],ohrm_project[project_id],ohrm_project[name],"NF",0,1)</f>
        <v>Z210101-TEQMANTRA-ORG</v>
      </c>
      <c r="K3998" t="str">
        <f>_xlfn.XLOOKUP(ohrm_timesheet_item[[#This Row],[activity_id]],ohrm_project_activity[activity_id],ohrm_project_activity[name],"NF",0,1)</f>
        <v>Continuous Improvement</v>
      </c>
      <c r="L3998" s="5">
        <f>ohrm_timesheet_item[[#This Row],[duration]]/60/60</f>
        <v>1</v>
      </c>
    </row>
    <row r="3999" spans="1:12" x14ac:dyDescent="0.3">
      <c r="A3999">
        <v>718</v>
      </c>
      <c r="B3999" t="s">
        <v>1083</v>
      </c>
      <c r="C3999">
        <v>4051</v>
      </c>
      <c r="D3999" s="1">
        <v>45308</v>
      </c>
      <c r="E3999">
        <v>3600</v>
      </c>
      <c r="F3999">
        <v>2</v>
      </c>
      <c r="G3999">
        <v>100005</v>
      </c>
      <c r="H3999">
        <v>8</v>
      </c>
      <c r="I3999" t="str">
        <f>_xlfn.XLOOKUP(ohrm_timesheet_item[[#This Row],[employee_id]],hs_hr_employee[emp_number],hs_hr_employee[Employee Name],"NF",0,1)</f>
        <v>x_Ritesh Narayan Singh</v>
      </c>
      <c r="J3999" t="str">
        <f>_xlfn.XLOOKUP(ohrm_timesheet_item[[#This Row],[project_id]],ohrm_project[project_id],ohrm_project[name],"NF",0,1)</f>
        <v>Z210101-TEQMANTRA-ORG</v>
      </c>
      <c r="K3999" t="str">
        <f>_xlfn.XLOOKUP(ohrm_timesheet_item[[#This Row],[activity_id]],ohrm_project_activity[activity_id],ohrm_project_activity[name],"NF",0,1)</f>
        <v>Customer Engagement</v>
      </c>
      <c r="L3999" s="5">
        <f>ohrm_timesheet_item[[#This Row],[duration]]/60/60</f>
        <v>1</v>
      </c>
    </row>
    <row r="4000" spans="1:12" x14ac:dyDescent="0.3">
      <c r="A4000">
        <v>718</v>
      </c>
      <c r="B4000" t="s">
        <v>1083</v>
      </c>
      <c r="C4000">
        <v>4052</v>
      </c>
      <c r="D4000" s="1">
        <v>45308</v>
      </c>
      <c r="E4000">
        <v>3600</v>
      </c>
      <c r="F4000">
        <v>2</v>
      </c>
      <c r="G4000">
        <v>100005</v>
      </c>
      <c r="H4000">
        <v>7</v>
      </c>
      <c r="I4000" t="str">
        <f>_xlfn.XLOOKUP(ohrm_timesheet_item[[#This Row],[employee_id]],hs_hr_employee[emp_number],hs_hr_employee[Employee Name],"NF",0,1)</f>
        <v>x_Ritesh Narayan Singh</v>
      </c>
      <c r="J4000" t="str">
        <f>_xlfn.XLOOKUP(ohrm_timesheet_item[[#This Row],[project_id]],ohrm_project[project_id],ohrm_project[name],"NF",0,1)</f>
        <v>Z210101-TEQMANTRA-ORG</v>
      </c>
      <c r="K4000" t="str">
        <f>_xlfn.XLOOKUP(ohrm_timesheet_item[[#This Row],[activity_id]],ohrm_project_activity[activity_id],ohrm_project_activity[name],"NF",0,1)</f>
        <v>Internal Meeting</v>
      </c>
      <c r="L4000" s="5">
        <f>ohrm_timesheet_item[[#This Row],[duration]]/60/60</f>
        <v>1</v>
      </c>
    </row>
    <row r="4001" spans="1:12" x14ac:dyDescent="0.3">
      <c r="A4001">
        <v>718</v>
      </c>
      <c r="B4001" t="s">
        <v>1083</v>
      </c>
      <c r="C4001">
        <v>4053</v>
      </c>
      <c r="D4001" s="1">
        <v>45308</v>
      </c>
      <c r="E4001">
        <v>14400</v>
      </c>
      <c r="F4001">
        <v>2</v>
      </c>
      <c r="G4001">
        <v>100005</v>
      </c>
      <c r="H4001">
        <v>58</v>
      </c>
      <c r="I4001" t="str">
        <f>_xlfn.XLOOKUP(ohrm_timesheet_item[[#This Row],[employee_id]],hs_hr_employee[emp_number],hs_hr_employee[Employee Name],"NF",0,1)</f>
        <v>x_Ritesh Narayan Singh</v>
      </c>
      <c r="J4001" t="str">
        <f>_xlfn.XLOOKUP(ohrm_timesheet_item[[#This Row],[project_id]],ohrm_project[project_id],ohrm_project[name],"NF",0,1)</f>
        <v>Z210101-TEQMANTRA-ORG</v>
      </c>
      <c r="K4001" t="str">
        <f>_xlfn.XLOOKUP(ohrm_timesheet_item[[#This Row],[activity_id]],ohrm_project_activity[activity_id],ohrm_project_activity[name],"NF",0,1)</f>
        <v>Staff Augmentation</v>
      </c>
      <c r="L4001" s="5">
        <f>ohrm_timesheet_item[[#This Row],[duration]]/60/60</f>
        <v>4</v>
      </c>
    </row>
    <row r="4002" spans="1:12" x14ac:dyDescent="0.3">
      <c r="A4002">
        <v>718</v>
      </c>
      <c r="B4002" t="s">
        <v>1083</v>
      </c>
      <c r="C4002">
        <v>4054</v>
      </c>
      <c r="D4002" s="1">
        <v>45308</v>
      </c>
      <c r="E4002">
        <v>3600</v>
      </c>
      <c r="F4002">
        <v>2</v>
      </c>
      <c r="G4002">
        <v>100005</v>
      </c>
      <c r="H4002">
        <v>13</v>
      </c>
      <c r="I4002" t="str">
        <f>_xlfn.XLOOKUP(ohrm_timesheet_item[[#This Row],[employee_id]],hs_hr_employee[emp_number],hs_hr_employee[Employee Name],"NF",0,1)</f>
        <v>x_Ritesh Narayan Singh</v>
      </c>
      <c r="J4002" t="str">
        <f>_xlfn.XLOOKUP(ohrm_timesheet_item[[#This Row],[project_id]],ohrm_project[project_id],ohrm_project[name],"NF",0,1)</f>
        <v>Z210101-TEQMANTRA-ORG</v>
      </c>
      <c r="K4002" t="str">
        <f>_xlfn.XLOOKUP(ohrm_timesheet_item[[#This Row],[activity_id]],ohrm_project_activity[activity_id],ohrm_project_activity[name],"NF",0,1)</f>
        <v>Coaching/Mentoring</v>
      </c>
      <c r="L4002" s="5">
        <f>ohrm_timesheet_item[[#This Row],[duration]]/60/60</f>
        <v>1</v>
      </c>
    </row>
    <row r="4003" spans="1:12" x14ac:dyDescent="0.3">
      <c r="A4003">
        <v>718</v>
      </c>
      <c r="B4003" t="s">
        <v>1083</v>
      </c>
      <c r="C4003">
        <v>4055</v>
      </c>
      <c r="D4003" s="1">
        <v>45308</v>
      </c>
      <c r="E4003">
        <v>7200</v>
      </c>
      <c r="F4003">
        <v>2</v>
      </c>
      <c r="G4003">
        <v>100005</v>
      </c>
      <c r="H4003">
        <v>9</v>
      </c>
      <c r="I4003" t="str">
        <f>_xlfn.XLOOKUP(ohrm_timesheet_item[[#This Row],[employee_id]],hs_hr_employee[emp_number],hs_hr_employee[Employee Name],"NF",0,1)</f>
        <v>x_Ritesh Narayan Singh</v>
      </c>
      <c r="J4003" t="str">
        <f>_xlfn.XLOOKUP(ohrm_timesheet_item[[#This Row],[project_id]],ohrm_project[project_id],ohrm_project[name],"NF",0,1)</f>
        <v>Z210101-TEQMANTRA-ORG</v>
      </c>
      <c r="K4003" t="str">
        <f>_xlfn.XLOOKUP(ohrm_timesheet_item[[#This Row],[activity_id]],ohrm_project_activity[activity_id],ohrm_project_activity[name],"NF",0,1)</f>
        <v>Continuous Improvement</v>
      </c>
      <c r="L4003" s="5">
        <f>ohrm_timesheet_item[[#This Row],[duration]]/60/60</f>
        <v>2</v>
      </c>
    </row>
    <row r="4004" spans="1:12" x14ac:dyDescent="0.3">
      <c r="A4004">
        <v>718</v>
      </c>
      <c r="B4004" t="s">
        <v>1083</v>
      </c>
      <c r="C4004">
        <v>4056</v>
      </c>
      <c r="D4004" s="1">
        <v>45309</v>
      </c>
      <c r="E4004">
        <v>3600</v>
      </c>
      <c r="F4004">
        <v>2</v>
      </c>
      <c r="G4004">
        <v>100005</v>
      </c>
      <c r="H4004">
        <v>8</v>
      </c>
      <c r="I4004" t="str">
        <f>_xlfn.XLOOKUP(ohrm_timesheet_item[[#This Row],[employee_id]],hs_hr_employee[emp_number],hs_hr_employee[Employee Name],"NF",0,1)</f>
        <v>x_Ritesh Narayan Singh</v>
      </c>
      <c r="J4004" t="str">
        <f>_xlfn.XLOOKUP(ohrm_timesheet_item[[#This Row],[project_id]],ohrm_project[project_id],ohrm_project[name],"NF",0,1)</f>
        <v>Z210101-TEQMANTRA-ORG</v>
      </c>
      <c r="K4004" t="str">
        <f>_xlfn.XLOOKUP(ohrm_timesheet_item[[#This Row],[activity_id]],ohrm_project_activity[activity_id],ohrm_project_activity[name],"NF",0,1)</f>
        <v>Customer Engagement</v>
      </c>
      <c r="L4004" s="5">
        <f>ohrm_timesheet_item[[#This Row],[duration]]/60/60</f>
        <v>1</v>
      </c>
    </row>
    <row r="4005" spans="1:12" x14ac:dyDescent="0.3">
      <c r="A4005">
        <v>718</v>
      </c>
      <c r="B4005" t="s">
        <v>1083</v>
      </c>
      <c r="C4005">
        <v>4057</v>
      </c>
      <c r="D4005" s="1">
        <v>45309</v>
      </c>
      <c r="E4005">
        <v>3600</v>
      </c>
      <c r="F4005">
        <v>2</v>
      </c>
      <c r="G4005">
        <v>100005</v>
      </c>
      <c r="H4005">
        <v>7</v>
      </c>
      <c r="I4005" t="str">
        <f>_xlfn.XLOOKUP(ohrm_timesheet_item[[#This Row],[employee_id]],hs_hr_employee[emp_number],hs_hr_employee[Employee Name],"NF",0,1)</f>
        <v>x_Ritesh Narayan Singh</v>
      </c>
      <c r="J4005" t="str">
        <f>_xlfn.XLOOKUP(ohrm_timesheet_item[[#This Row],[project_id]],ohrm_project[project_id],ohrm_project[name],"NF",0,1)</f>
        <v>Z210101-TEQMANTRA-ORG</v>
      </c>
      <c r="K4005" t="str">
        <f>_xlfn.XLOOKUP(ohrm_timesheet_item[[#This Row],[activity_id]],ohrm_project_activity[activity_id],ohrm_project_activity[name],"NF",0,1)</f>
        <v>Internal Meeting</v>
      </c>
      <c r="L4005" s="5">
        <f>ohrm_timesheet_item[[#This Row],[duration]]/60/60</f>
        <v>1</v>
      </c>
    </row>
    <row r="4006" spans="1:12" x14ac:dyDescent="0.3">
      <c r="A4006">
        <v>718</v>
      </c>
      <c r="B4006" t="s">
        <v>1083</v>
      </c>
      <c r="C4006">
        <v>4058</v>
      </c>
      <c r="D4006" s="1">
        <v>45309</v>
      </c>
      <c r="E4006">
        <v>18000</v>
      </c>
      <c r="F4006">
        <v>2</v>
      </c>
      <c r="G4006">
        <v>100005</v>
      </c>
      <c r="H4006">
        <v>58</v>
      </c>
      <c r="I4006" t="str">
        <f>_xlfn.XLOOKUP(ohrm_timesheet_item[[#This Row],[employee_id]],hs_hr_employee[emp_number],hs_hr_employee[Employee Name],"NF",0,1)</f>
        <v>x_Ritesh Narayan Singh</v>
      </c>
      <c r="J4006" t="str">
        <f>_xlfn.XLOOKUP(ohrm_timesheet_item[[#This Row],[project_id]],ohrm_project[project_id],ohrm_project[name],"NF",0,1)</f>
        <v>Z210101-TEQMANTRA-ORG</v>
      </c>
      <c r="K4006" t="str">
        <f>_xlfn.XLOOKUP(ohrm_timesheet_item[[#This Row],[activity_id]],ohrm_project_activity[activity_id],ohrm_project_activity[name],"NF",0,1)</f>
        <v>Staff Augmentation</v>
      </c>
      <c r="L4006" s="5">
        <f>ohrm_timesheet_item[[#This Row],[duration]]/60/60</f>
        <v>5</v>
      </c>
    </row>
    <row r="4007" spans="1:12" x14ac:dyDescent="0.3">
      <c r="A4007">
        <v>718</v>
      </c>
      <c r="B4007" t="s">
        <v>1083</v>
      </c>
      <c r="C4007">
        <v>4059</v>
      </c>
      <c r="D4007" s="1">
        <v>45309</v>
      </c>
      <c r="E4007">
        <v>3600</v>
      </c>
      <c r="F4007">
        <v>2</v>
      </c>
      <c r="G4007">
        <v>100005</v>
      </c>
      <c r="H4007">
        <v>13</v>
      </c>
      <c r="I4007" t="str">
        <f>_xlfn.XLOOKUP(ohrm_timesheet_item[[#This Row],[employee_id]],hs_hr_employee[emp_number],hs_hr_employee[Employee Name],"NF",0,1)</f>
        <v>x_Ritesh Narayan Singh</v>
      </c>
      <c r="J4007" t="str">
        <f>_xlfn.XLOOKUP(ohrm_timesheet_item[[#This Row],[project_id]],ohrm_project[project_id],ohrm_project[name],"NF",0,1)</f>
        <v>Z210101-TEQMANTRA-ORG</v>
      </c>
      <c r="K4007" t="str">
        <f>_xlfn.XLOOKUP(ohrm_timesheet_item[[#This Row],[activity_id]],ohrm_project_activity[activity_id],ohrm_project_activity[name],"NF",0,1)</f>
        <v>Coaching/Mentoring</v>
      </c>
      <c r="L4007" s="5">
        <f>ohrm_timesheet_item[[#This Row],[duration]]/60/60</f>
        <v>1</v>
      </c>
    </row>
    <row r="4008" spans="1:12" x14ac:dyDescent="0.3">
      <c r="A4008">
        <v>718</v>
      </c>
      <c r="B4008" t="s">
        <v>1083</v>
      </c>
      <c r="C4008">
        <v>4060</v>
      </c>
      <c r="D4008" s="1">
        <v>45309</v>
      </c>
      <c r="E4008">
        <v>3600</v>
      </c>
      <c r="F4008">
        <v>2</v>
      </c>
      <c r="G4008">
        <v>100005</v>
      </c>
      <c r="H4008">
        <v>9</v>
      </c>
      <c r="I4008" t="str">
        <f>_xlfn.XLOOKUP(ohrm_timesheet_item[[#This Row],[employee_id]],hs_hr_employee[emp_number],hs_hr_employee[Employee Name],"NF",0,1)</f>
        <v>x_Ritesh Narayan Singh</v>
      </c>
      <c r="J4008" t="str">
        <f>_xlfn.XLOOKUP(ohrm_timesheet_item[[#This Row],[project_id]],ohrm_project[project_id],ohrm_project[name],"NF",0,1)</f>
        <v>Z210101-TEQMANTRA-ORG</v>
      </c>
      <c r="K4008" t="str">
        <f>_xlfn.XLOOKUP(ohrm_timesheet_item[[#This Row],[activity_id]],ohrm_project_activity[activity_id],ohrm_project_activity[name],"NF",0,1)</f>
        <v>Continuous Improvement</v>
      </c>
      <c r="L4008" s="5">
        <f>ohrm_timesheet_item[[#This Row],[duration]]/60/60</f>
        <v>1</v>
      </c>
    </row>
    <row r="4009" spans="1:12" x14ac:dyDescent="0.3">
      <c r="A4009">
        <v>718</v>
      </c>
      <c r="B4009" t="s">
        <v>1083</v>
      </c>
      <c r="C4009">
        <v>4061</v>
      </c>
      <c r="D4009" s="1">
        <v>45310</v>
      </c>
      <c r="E4009">
        <v>3600</v>
      </c>
      <c r="F4009">
        <v>2</v>
      </c>
      <c r="G4009">
        <v>100005</v>
      </c>
      <c r="H4009">
        <v>8</v>
      </c>
      <c r="I4009" t="str">
        <f>_xlfn.XLOOKUP(ohrm_timesheet_item[[#This Row],[employee_id]],hs_hr_employee[emp_number],hs_hr_employee[Employee Name],"NF",0,1)</f>
        <v>x_Ritesh Narayan Singh</v>
      </c>
      <c r="J4009" t="str">
        <f>_xlfn.XLOOKUP(ohrm_timesheet_item[[#This Row],[project_id]],ohrm_project[project_id],ohrm_project[name],"NF",0,1)</f>
        <v>Z210101-TEQMANTRA-ORG</v>
      </c>
      <c r="K4009" t="str">
        <f>_xlfn.XLOOKUP(ohrm_timesheet_item[[#This Row],[activity_id]],ohrm_project_activity[activity_id],ohrm_project_activity[name],"NF",0,1)</f>
        <v>Customer Engagement</v>
      </c>
      <c r="L4009" s="5">
        <f>ohrm_timesheet_item[[#This Row],[duration]]/60/60</f>
        <v>1</v>
      </c>
    </row>
    <row r="4010" spans="1:12" x14ac:dyDescent="0.3">
      <c r="A4010">
        <v>718</v>
      </c>
      <c r="B4010" t="s">
        <v>1083</v>
      </c>
      <c r="C4010">
        <v>4062</v>
      </c>
      <c r="D4010" s="1">
        <v>45310</v>
      </c>
      <c r="E4010">
        <v>3600</v>
      </c>
      <c r="F4010">
        <v>2</v>
      </c>
      <c r="G4010">
        <v>100005</v>
      </c>
      <c r="H4010">
        <v>7</v>
      </c>
      <c r="I4010" t="str">
        <f>_xlfn.XLOOKUP(ohrm_timesheet_item[[#This Row],[employee_id]],hs_hr_employee[emp_number],hs_hr_employee[Employee Name],"NF",0,1)</f>
        <v>x_Ritesh Narayan Singh</v>
      </c>
      <c r="J4010" t="str">
        <f>_xlfn.XLOOKUP(ohrm_timesheet_item[[#This Row],[project_id]],ohrm_project[project_id],ohrm_project[name],"NF",0,1)</f>
        <v>Z210101-TEQMANTRA-ORG</v>
      </c>
      <c r="K4010" t="str">
        <f>_xlfn.XLOOKUP(ohrm_timesheet_item[[#This Row],[activity_id]],ohrm_project_activity[activity_id],ohrm_project_activity[name],"NF",0,1)</f>
        <v>Internal Meeting</v>
      </c>
      <c r="L4010" s="5">
        <f>ohrm_timesheet_item[[#This Row],[duration]]/60/60</f>
        <v>1</v>
      </c>
    </row>
    <row r="4011" spans="1:12" x14ac:dyDescent="0.3">
      <c r="A4011">
        <v>718</v>
      </c>
      <c r="B4011" t="s">
        <v>1083</v>
      </c>
      <c r="C4011">
        <v>4063</v>
      </c>
      <c r="D4011" s="1">
        <v>45310</v>
      </c>
      <c r="E4011">
        <v>21600</v>
      </c>
      <c r="F4011">
        <v>2</v>
      </c>
      <c r="G4011">
        <v>100005</v>
      </c>
      <c r="H4011">
        <v>58</v>
      </c>
      <c r="I4011" t="str">
        <f>_xlfn.XLOOKUP(ohrm_timesheet_item[[#This Row],[employee_id]],hs_hr_employee[emp_number],hs_hr_employee[Employee Name],"NF",0,1)</f>
        <v>x_Ritesh Narayan Singh</v>
      </c>
      <c r="J4011" t="str">
        <f>_xlfn.XLOOKUP(ohrm_timesheet_item[[#This Row],[project_id]],ohrm_project[project_id],ohrm_project[name],"NF",0,1)</f>
        <v>Z210101-TEQMANTRA-ORG</v>
      </c>
      <c r="K4011" t="str">
        <f>_xlfn.XLOOKUP(ohrm_timesheet_item[[#This Row],[activity_id]],ohrm_project_activity[activity_id],ohrm_project_activity[name],"NF",0,1)</f>
        <v>Staff Augmentation</v>
      </c>
      <c r="L4011" s="5">
        <f>ohrm_timesheet_item[[#This Row],[duration]]/60/60</f>
        <v>6</v>
      </c>
    </row>
    <row r="4012" spans="1:12" x14ac:dyDescent="0.3">
      <c r="A4012">
        <v>718</v>
      </c>
      <c r="B4012" t="s">
        <v>1083</v>
      </c>
      <c r="C4012">
        <v>4064</v>
      </c>
      <c r="D4012" s="1">
        <v>45310</v>
      </c>
      <c r="E4012">
        <v>3600</v>
      </c>
      <c r="F4012">
        <v>2</v>
      </c>
      <c r="G4012">
        <v>100005</v>
      </c>
      <c r="H4012">
        <v>9</v>
      </c>
      <c r="I4012" t="str">
        <f>_xlfn.XLOOKUP(ohrm_timesheet_item[[#This Row],[employee_id]],hs_hr_employee[emp_number],hs_hr_employee[Employee Name],"NF",0,1)</f>
        <v>x_Ritesh Narayan Singh</v>
      </c>
      <c r="J4012" t="str">
        <f>_xlfn.XLOOKUP(ohrm_timesheet_item[[#This Row],[project_id]],ohrm_project[project_id],ohrm_project[name],"NF",0,1)</f>
        <v>Z210101-TEQMANTRA-ORG</v>
      </c>
      <c r="K4012" t="str">
        <f>_xlfn.XLOOKUP(ohrm_timesheet_item[[#This Row],[activity_id]],ohrm_project_activity[activity_id],ohrm_project_activity[name],"NF",0,1)</f>
        <v>Continuous Improvement</v>
      </c>
      <c r="L4012" s="5">
        <f>ohrm_timesheet_item[[#This Row],[duration]]/60/60</f>
        <v>1</v>
      </c>
    </row>
    <row r="4013" spans="1:12" x14ac:dyDescent="0.3">
      <c r="A4013">
        <v>718</v>
      </c>
      <c r="C4013">
        <v>4065</v>
      </c>
      <c r="D4013" s="1">
        <v>45307</v>
      </c>
      <c r="E4013">
        <v>0</v>
      </c>
      <c r="F4013">
        <v>2</v>
      </c>
      <c r="G4013">
        <v>100005</v>
      </c>
      <c r="H4013">
        <v>13</v>
      </c>
      <c r="I4013" t="str">
        <f>_xlfn.XLOOKUP(ohrm_timesheet_item[[#This Row],[employee_id]],hs_hr_employee[emp_number],hs_hr_employee[Employee Name],"NF",0,1)</f>
        <v>x_Ritesh Narayan Singh</v>
      </c>
      <c r="J4013" t="str">
        <f>_xlfn.XLOOKUP(ohrm_timesheet_item[[#This Row],[project_id]],ohrm_project[project_id],ohrm_project[name],"NF",0,1)</f>
        <v>Z210101-TEQMANTRA-ORG</v>
      </c>
      <c r="K4013" t="str">
        <f>_xlfn.XLOOKUP(ohrm_timesheet_item[[#This Row],[activity_id]],ohrm_project_activity[activity_id],ohrm_project_activity[name],"NF",0,1)</f>
        <v>Coaching/Mentoring</v>
      </c>
      <c r="L4013" s="5">
        <f>ohrm_timesheet_item[[#This Row],[duration]]/60/60</f>
        <v>0</v>
      </c>
    </row>
    <row r="4014" spans="1:12" x14ac:dyDescent="0.3">
      <c r="A4014">
        <v>718</v>
      </c>
      <c r="C4014">
        <v>4066</v>
      </c>
      <c r="D4014" s="1">
        <v>45310</v>
      </c>
      <c r="E4014">
        <v>0</v>
      </c>
      <c r="F4014">
        <v>2</v>
      </c>
      <c r="G4014">
        <v>100005</v>
      </c>
      <c r="H4014">
        <v>13</v>
      </c>
      <c r="I4014" t="str">
        <f>_xlfn.XLOOKUP(ohrm_timesheet_item[[#This Row],[employee_id]],hs_hr_employee[emp_number],hs_hr_employee[Employee Name],"NF",0,1)</f>
        <v>x_Ritesh Narayan Singh</v>
      </c>
      <c r="J4014" t="str">
        <f>_xlfn.XLOOKUP(ohrm_timesheet_item[[#This Row],[project_id]],ohrm_project[project_id],ohrm_project[name],"NF",0,1)</f>
        <v>Z210101-TEQMANTRA-ORG</v>
      </c>
      <c r="K4014" t="str">
        <f>_xlfn.XLOOKUP(ohrm_timesheet_item[[#This Row],[activity_id]],ohrm_project_activity[activity_id],ohrm_project_activity[name],"NF",0,1)</f>
        <v>Coaching/Mentoring</v>
      </c>
      <c r="L4014" s="5">
        <f>ohrm_timesheet_item[[#This Row],[duration]]/60/60</f>
        <v>0</v>
      </c>
    </row>
    <row r="4015" spans="1:12" x14ac:dyDescent="0.3">
      <c r="A4015">
        <v>715</v>
      </c>
      <c r="B4015" t="s">
        <v>1083</v>
      </c>
      <c r="C4015">
        <v>4067</v>
      </c>
      <c r="D4015" s="1">
        <v>45313</v>
      </c>
      <c r="E4015">
        <v>3600</v>
      </c>
      <c r="F4015">
        <v>2</v>
      </c>
      <c r="G4015">
        <v>100005</v>
      </c>
      <c r="H4015">
        <v>8</v>
      </c>
      <c r="I4015" t="str">
        <f>_xlfn.XLOOKUP(ohrm_timesheet_item[[#This Row],[employee_id]],hs_hr_employee[emp_number],hs_hr_employee[Employee Name],"NF",0,1)</f>
        <v>x_Ritesh Narayan Singh</v>
      </c>
      <c r="J4015" t="str">
        <f>_xlfn.XLOOKUP(ohrm_timesheet_item[[#This Row],[project_id]],ohrm_project[project_id],ohrm_project[name],"NF",0,1)</f>
        <v>Z210101-TEQMANTRA-ORG</v>
      </c>
      <c r="K4015" t="str">
        <f>_xlfn.XLOOKUP(ohrm_timesheet_item[[#This Row],[activity_id]],ohrm_project_activity[activity_id],ohrm_project_activity[name],"NF",0,1)</f>
        <v>Customer Engagement</v>
      </c>
      <c r="L4015" s="5">
        <f>ohrm_timesheet_item[[#This Row],[duration]]/60/60</f>
        <v>1</v>
      </c>
    </row>
    <row r="4016" spans="1:12" x14ac:dyDescent="0.3">
      <c r="A4016">
        <v>715</v>
      </c>
      <c r="B4016" t="s">
        <v>1083</v>
      </c>
      <c r="C4016">
        <v>4068</v>
      </c>
      <c r="D4016" s="1">
        <v>45313</v>
      </c>
      <c r="E4016">
        <v>3600</v>
      </c>
      <c r="F4016">
        <v>2</v>
      </c>
      <c r="G4016">
        <v>100005</v>
      </c>
      <c r="H4016">
        <v>7</v>
      </c>
      <c r="I4016" t="str">
        <f>_xlfn.XLOOKUP(ohrm_timesheet_item[[#This Row],[employee_id]],hs_hr_employee[emp_number],hs_hr_employee[Employee Name],"NF",0,1)</f>
        <v>x_Ritesh Narayan Singh</v>
      </c>
      <c r="J4016" t="str">
        <f>_xlfn.XLOOKUP(ohrm_timesheet_item[[#This Row],[project_id]],ohrm_project[project_id],ohrm_project[name],"NF",0,1)</f>
        <v>Z210101-TEQMANTRA-ORG</v>
      </c>
      <c r="K4016" t="str">
        <f>_xlfn.XLOOKUP(ohrm_timesheet_item[[#This Row],[activity_id]],ohrm_project_activity[activity_id],ohrm_project_activity[name],"NF",0,1)</f>
        <v>Internal Meeting</v>
      </c>
      <c r="L4016" s="5">
        <f>ohrm_timesheet_item[[#This Row],[duration]]/60/60</f>
        <v>1</v>
      </c>
    </row>
    <row r="4017" spans="1:12" x14ac:dyDescent="0.3">
      <c r="A4017">
        <v>715</v>
      </c>
      <c r="B4017" t="s">
        <v>1083</v>
      </c>
      <c r="C4017">
        <v>4069</v>
      </c>
      <c r="D4017" s="1">
        <v>45313</v>
      </c>
      <c r="E4017">
        <v>14400</v>
      </c>
      <c r="F4017">
        <v>2</v>
      </c>
      <c r="G4017">
        <v>100005</v>
      </c>
      <c r="H4017">
        <v>58</v>
      </c>
      <c r="I4017" t="str">
        <f>_xlfn.XLOOKUP(ohrm_timesheet_item[[#This Row],[employee_id]],hs_hr_employee[emp_number],hs_hr_employee[Employee Name],"NF",0,1)</f>
        <v>x_Ritesh Narayan Singh</v>
      </c>
      <c r="J4017" t="str">
        <f>_xlfn.XLOOKUP(ohrm_timesheet_item[[#This Row],[project_id]],ohrm_project[project_id],ohrm_project[name],"NF",0,1)</f>
        <v>Z210101-TEQMANTRA-ORG</v>
      </c>
      <c r="K4017" t="str">
        <f>_xlfn.XLOOKUP(ohrm_timesheet_item[[#This Row],[activity_id]],ohrm_project_activity[activity_id],ohrm_project_activity[name],"NF",0,1)</f>
        <v>Staff Augmentation</v>
      </c>
      <c r="L4017" s="5">
        <f>ohrm_timesheet_item[[#This Row],[duration]]/60/60</f>
        <v>4</v>
      </c>
    </row>
    <row r="4018" spans="1:12" x14ac:dyDescent="0.3">
      <c r="A4018">
        <v>715</v>
      </c>
      <c r="B4018" t="s">
        <v>1083</v>
      </c>
      <c r="C4018">
        <v>4070</v>
      </c>
      <c r="D4018" s="1">
        <v>45313</v>
      </c>
      <c r="E4018">
        <v>3600</v>
      </c>
      <c r="F4018">
        <v>2</v>
      </c>
      <c r="G4018">
        <v>100005</v>
      </c>
      <c r="H4018">
        <v>13</v>
      </c>
      <c r="I4018" t="str">
        <f>_xlfn.XLOOKUP(ohrm_timesheet_item[[#This Row],[employee_id]],hs_hr_employee[emp_number],hs_hr_employee[Employee Name],"NF",0,1)</f>
        <v>x_Ritesh Narayan Singh</v>
      </c>
      <c r="J4018" t="str">
        <f>_xlfn.XLOOKUP(ohrm_timesheet_item[[#This Row],[project_id]],ohrm_project[project_id],ohrm_project[name],"NF",0,1)</f>
        <v>Z210101-TEQMANTRA-ORG</v>
      </c>
      <c r="K4018" t="str">
        <f>_xlfn.XLOOKUP(ohrm_timesheet_item[[#This Row],[activity_id]],ohrm_project_activity[activity_id],ohrm_project_activity[name],"NF",0,1)</f>
        <v>Coaching/Mentoring</v>
      </c>
      <c r="L4018" s="5">
        <f>ohrm_timesheet_item[[#This Row],[duration]]/60/60</f>
        <v>1</v>
      </c>
    </row>
    <row r="4019" spans="1:12" x14ac:dyDescent="0.3">
      <c r="A4019">
        <v>715</v>
      </c>
      <c r="B4019" t="s">
        <v>1083</v>
      </c>
      <c r="C4019">
        <v>4071</v>
      </c>
      <c r="D4019" s="1">
        <v>45313</v>
      </c>
      <c r="E4019">
        <v>7200</v>
      </c>
      <c r="F4019">
        <v>2</v>
      </c>
      <c r="G4019">
        <v>100005</v>
      </c>
      <c r="H4019">
        <v>9</v>
      </c>
      <c r="I4019" t="str">
        <f>_xlfn.XLOOKUP(ohrm_timesheet_item[[#This Row],[employee_id]],hs_hr_employee[emp_number],hs_hr_employee[Employee Name],"NF",0,1)</f>
        <v>x_Ritesh Narayan Singh</v>
      </c>
      <c r="J4019" t="str">
        <f>_xlfn.XLOOKUP(ohrm_timesheet_item[[#This Row],[project_id]],ohrm_project[project_id],ohrm_project[name],"NF",0,1)</f>
        <v>Z210101-TEQMANTRA-ORG</v>
      </c>
      <c r="K4019" t="str">
        <f>_xlfn.XLOOKUP(ohrm_timesheet_item[[#This Row],[activity_id]],ohrm_project_activity[activity_id],ohrm_project_activity[name],"NF",0,1)</f>
        <v>Continuous Improvement</v>
      </c>
      <c r="L4019" s="5">
        <f>ohrm_timesheet_item[[#This Row],[duration]]/60/60</f>
        <v>2</v>
      </c>
    </row>
    <row r="4020" spans="1:12" x14ac:dyDescent="0.3">
      <c r="A4020">
        <v>715</v>
      </c>
      <c r="B4020" t="s">
        <v>1083</v>
      </c>
      <c r="C4020">
        <v>4072</v>
      </c>
      <c r="D4020" s="1">
        <v>45314</v>
      </c>
      <c r="E4020">
        <v>3600</v>
      </c>
      <c r="F4020">
        <v>2</v>
      </c>
      <c r="G4020">
        <v>100005</v>
      </c>
      <c r="H4020">
        <v>8</v>
      </c>
      <c r="I4020" t="str">
        <f>_xlfn.XLOOKUP(ohrm_timesheet_item[[#This Row],[employee_id]],hs_hr_employee[emp_number],hs_hr_employee[Employee Name],"NF",0,1)</f>
        <v>x_Ritesh Narayan Singh</v>
      </c>
      <c r="J4020" t="str">
        <f>_xlfn.XLOOKUP(ohrm_timesheet_item[[#This Row],[project_id]],ohrm_project[project_id],ohrm_project[name],"NF",0,1)</f>
        <v>Z210101-TEQMANTRA-ORG</v>
      </c>
      <c r="K4020" t="str">
        <f>_xlfn.XLOOKUP(ohrm_timesheet_item[[#This Row],[activity_id]],ohrm_project_activity[activity_id],ohrm_project_activity[name],"NF",0,1)</f>
        <v>Customer Engagement</v>
      </c>
      <c r="L4020" s="5">
        <f>ohrm_timesheet_item[[#This Row],[duration]]/60/60</f>
        <v>1</v>
      </c>
    </row>
    <row r="4021" spans="1:12" x14ac:dyDescent="0.3">
      <c r="A4021">
        <v>715</v>
      </c>
      <c r="B4021" t="s">
        <v>1083</v>
      </c>
      <c r="C4021">
        <v>4073</v>
      </c>
      <c r="D4021" s="1">
        <v>45314</v>
      </c>
      <c r="E4021">
        <v>3600</v>
      </c>
      <c r="F4021">
        <v>2</v>
      </c>
      <c r="G4021">
        <v>100005</v>
      </c>
      <c r="H4021">
        <v>7</v>
      </c>
      <c r="I4021" t="str">
        <f>_xlfn.XLOOKUP(ohrm_timesheet_item[[#This Row],[employee_id]],hs_hr_employee[emp_number],hs_hr_employee[Employee Name],"NF",0,1)</f>
        <v>x_Ritesh Narayan Singh</v>
      </c>
      <c r="J4021" t="str">
        <f>_xlfn.XLOOKUP(ohrm_timesheet_item[[#This Row],[project_id]],ohrm_project[project_id],ohrm_project[name],"NF",0,1)</f>
        <v>Z210101-TEQMANTRA-ORG</v>
      </c>
      <c r="K4021" t="str">
        <f>_xlfn.XLOOKUP(ohrm_timesheet_item[[#This Row],[activity_id]],ohrm_project_activity[activity_id],ohrm_project_activity[name],"NF",0,1)</f>
        <v>Internal Meeting</v>
      </c>
      <c r="L4021" s="5">
        <f>ohrm_timesheet_item[[#This Row],[duration]]/60/60</f>
        <v>1</v>
      </c>
    </row>
    <row r="4022" spans="1:12" x14ac:dyDescent="0.3">
      <c r="A4022">
        <v>715</v>
      </c>
      <c r="B4022" t="s">
        <v>1083</v>
      </c>
      <c r="C4022">
        <v>4074</v>
      </c>
      <c r="D4022" s="1">
        <v>45314</v>
      </c>
      <c r="E4022">
        <v>18000</v>
      </c>
      <c r="F4022">
        <v>2</v>
      </c>
      <c r="G4022">
        <v>100005</v>
      </c>
      <c r="H4022">
        <v>58</v>
      </c>
      <c r="I4022" t="str">
        <f>_xlfn.XLOOKUP(ohrm_timesheet_item[[#This Row],[employee_id]],hs_hr_employee[emp_number],hs_hr_employee[Employee Name],"NF",0,1)</f>
        <v>x_Ritesh Narayan Singh</v>
      </c>
      <c r="J4022" t="str">
        <f>_xlfn.XLOOKUP(ohrm_timesheet_item[[#This Row],[project_id]],ohrm_project[project_id],ohrm_project[name],"NF",0,1)</f>
        <v>Z210101-TEQMANTRA-ORG</v>
      </c>
      <c r="K4022" t="str">
        <f>_xlfn.XLOOKUP(ohrm_timesheet_item[[#This Row],[activity_id]],ohrm_project_activity[activity_id],ohrm_project_activity[name],"NF",0,1)</f>
        <v>Staff Augmentation</v>
      </c>
      <c r="L4022" s="5">
        <f>ohrm_timesheet_item[[#This Row],[duration]]/60/60</f>
        <v>5</v>
      </c>
    </row>
    <row r="4023" spans="1:12" x14ac:dyDescent="0.3">
      <c r="A4023">
        <v>715</v>
      </c>
      <c r="B4023" t="s">
        <v>1083</v>
      </c>
      <c r="C4023">
        <v>4075</v>
      </c>
      <c r="D4023" s="1">
        <v>45314</v>
      </c>
      <c r="E4023">
        <v>3600</v>
      </c>
      <c r="F4023">
        <v>2</v>
      </c>
      <c r="G4023">
        <v>100005</v>
      </c>
      <c r="H4023">
        <v>13</v>
      </c>
      <c r="I4023" t="str">
        <f>_xlfn.XLOOKUP(ohrm_timesheet_item[[#This Row],[employee_id]],hs_hr_employee[emp_number],hs_hr_employee[Employee Name],"NF",0,1)</f>
        <v>x_Ritesh Narayan Singh</v>
      </c>
      <c r="J4023" t="str">
        <f>_xlfn.XLOOKUP(ohrm_timesheet_item[[#This Row],[project_id]],ohrm_project[project_id],ohrm_project[name],"NF",0,1)</f>
        <v>Z210101-TEQMANTRA-ORG</v>
      </c>
      <c r="K4023" t="str">
        <f>_xlfn.XLOOKUP(ohrm_timesheet_item[[#This Row],[activity_id]],ohrm_project_activity[activity_id],ohrm_project_activity[name],"NF",0,1)</f>
        <v>Coaching/Mentoring</v>
      </c>
      <c r="L4023" s="5">
        <f>ohrm_timesheet_item[[#This Row],[duration]]/60/60</f>
        <v>1</v>
      </c>
    </row>
    <row r="4024" spans="1:12" x14ac:dyDescent="0.3">
      <c r="A4024">
        <v>715</v>
      </c>
      <c r="B4024" t="s">
        <v>1083</v>
      </c>
      <c r="C4024">
        <v>4076</v>
      </c>
      <c r="D4024" s="1">
        <v>45314</v>
      </c>
      <c r="E4024">
        <v>3600</v>
      </c>
      <c r="F4024">
        <v>2</v>
      </c>
      <c r="G4024">
        <v>100005</v>
      </c>
      <c r="H4024">
        <v>9</v>
      </c>
      <c r="I4024" t="str">
        <f>_xlfn.XLOOKUP(ohrm_timesheet_item[[#This Row],[employee_id]],hs_hr_employee[emp_number],hs_hr_employee[Employee Name],"NF",0,1)</f>
        <v>x_Ritesh Narayan Singh</v>
      </c>
      <c r="J4024" t="str">
        <f>_xlfn.XLOOKUP(ohrm_timesheet_item[[#This Row],[project_id]],ohrm_project[project_id],ohrm_project[name],"NF",0,1)</f>
        <v>Z210101-TEQMANTRA-ORG</v>
      </c>
      <c r="K4024" t="str">
        <f>_xlfn.XLOOKUP(ohrm_timesheet_item[[#This Row],[activity_id]],ohrm_project_activity[activity_id],ohrm_project_activity[name],"NF",0,1)</f>
        <v>Continuous Improvement</v>
      </c>
      <c r="L4024" s="5">
        <f>ohrm_timesheet_item[[#This Row],[duration]]/60/60</f>
        <v>1</v>
      </c>
    </row>
    <row r="4025" spans="1:12" x14ac:dyDescent="0.3">
      <c r="A4025">
        <v>715</v>
      </c>
      <c r="B4025" t="s">
        <v>1083</v>
      </c>
      <c r="C4025">
        <v>4077</v>
      </c>
      <c r="D4025" s="1">
        <v>45315</v>
      </c>
      <c r="E4025">
        <v>7200</v>
      </c>
      <c r="F4025">
        <v>2</v>
      </c>
      <c r="G4025">
        <v>100005</v>
      </c>
      <c r="H4025">
        <v>9</v>
      </c>
      <c r="I4025" t="str">
        <f>_xlfn.XLOOKUP(ohrm_timesheet_item[[#This Row],[employee_id]],hs_hr_employee[emp_number],hs_hr_employee[Employee Name],"NF",0,1)</f>
        <v>x_Ritesh Narayan Singh</v>
      </c>
      <c r="J4025" t="str">
        <f>_xlfn.XLOOKUP(ohrm_timesheet_item[[#This Row],[project_id]],ohrm_project[project_id],ohrm_project[name],"NF",0,1)</f>
        <v>Z210101-TEQMANTRA-ORG</v>
      </c>
      <c r="K4025" t="str">
        <f>_xlfn.XLOOKUP(ohrm_timesheet_item[[#This Row],[activity_id]],ohrm_project_activity[activity_id],ohrm_project_activity[name],"NF",0,1)</f>
        <v>Continuous Improvement</v>
      </c>
      <c r="L4025" s="5">
        <f>ohrm_timesheet_item[[#This Row],[duration]]/60/60</f>
        <v>2</v>
      </c>
    </row>
    <row r="4026" spans="1:12" x14ac:dyDescent="0.3">
      <c r="A4026">
        <v>715</v>
      </c>
      <c r="B4026" t="s">
        <v>1083</v>
      </c>
      <c r="C4026">
        <v>4078</v>
      </c>
      <c r="D4026" s="1">
        <v>45315</v>
      </c>
      <c r="E4026">
        <v>3600</v>
      </c>
      <c r="F4026">
        <v>2</v>
      </c>
      <c r="G4026">
        <v>100005</v>
      </c>
      <c r="H4026">
        <v>13</v>
      </c>
      <c r="I4026" t="str">
        <f>_xlfn.XLOOKUP(ohrm_timesheet_item[[#This Row],[employee_id]],hs_hr_employee[emp_number],hs_hr_employee[Employee Name],"NF",0,1)</f>
        <v>x_Ritesh Narayan Singh</v>
      </c>
      <c r="J4026" t="str">
        <f>_xlfn.XLOOKUP(ohrm_timesheet_item[[#This Row],[project_id]],ohrm_project[project_id],ohrm_project[name],"NF",0,1)</f>
        <v>Z210101-TEQMANTRA-ORG</v>
      </c>
      <c r="K4026" t="str">
        <f>_xlfn.XLOOKUP(ohrm_timesheet_item[[#This Row],[activity_id]],ohrm_project_activity[activity_id],ohrm_project_activity[name],"NF",0,1)</f>
        <v>Coaching/Mentoring</v>
      </c>
      <c r="L4026" s="5">
        <f>ohrm_timesheet_item[[#This Row],[duration]]/60/60</f>
        <v>1</v>
      </c>
    </row>
    <row r="4027" spans="1:12" x14ac:dyDescent="0.3">
      <c r="A4027">
        <v>715</v>
      </c>
      <c r="B4027" t="s">
        <v>1083</v>
      </c>
      <c r="C4027">
        <v>4079</v>
      </c>
      <c r="D4027" s="1">
        <v>45315</v>
      </c>
      <c r="E4027">
        <v>14400</v>
      </c>
      <c r="F4027">
        <v>2</v>
      </c>
      <c r="G4027">
        <v>100005</v>
      </c>
      <c r="H4027">
        <v>58</v>
      </c>
      <c r="I4027" t="str">
        <f>_xlfn.XLOOKUP(ohrm_timesheet_item[[#This Row],[employee_id]],hs_hr_employee[emp_number],hs_hr_employee[Employee Name],"NF",0,1)</f>
        <v>x_Ritesh Narayan Singh</v>
      </c>
      <c r="J4027" t="str">
        <f>_xlfn.XLOOKUP(ohrm_timesheet_item[[#This Row],[project_id]],ohrm_project[project_id],ohrm_project[name],"NF",0,1)</f>
        <v>Z210101-TEQMANTRA-ORG</v>
      </c>
      <c r="K4027" t="str">
        <f>_xlfn.XLOOKUP(ohrm_timesheet_item[[#This Row],[activity_id]],ohrm_project_activity[activity_id],ohrm_project_activity[name],"NF",0,1)</f>
        <v>Staff Augmentation</v>
      </c>
      <c r="L4027" s="5">
        <f>ohrm_timesheet_item[[#This Row],[duration]]/60/60</f>
        <v>4</v>
      </c>
    </row>
    <row r="4028" spans="1:12" x14ac:dyDescent="0.3">
      <c r="A4028">
        <v>715</v>
      </c>
      <c r="B4028" t="s">
        <v>1083</v>
      </c>
      <c r="C4028">
        <v>4080</v>
      </c>
      <c r="D4028" s="1">
        <v>45315</v>
      </c>
      <c r="E4028">
        <v>3600</v>
      </c>
      <c r="F4028">
        <v>2</v>
      </c>
      <c r="G4028">
        <v>100005</v>
      </c>
      <c r="H4028">
        <v>7</v>
      </c>
      <c r="I4028" t="str">
        <f>_xlfn.XLOOKUP(ohrm_timesheet_item[[#This Row],[employee_id]],hs_hr_employee[emp_number],hs_hr_employee[Employee Name],"NF",0,1)</f>
        <v>x_Ritesh Narayan Singh</v>
      </c>
      <c r="J4028" t="str">
        <f>_xlfn.XLOOKUP(ohrm_timesheet_item[[#This Row],[project_id]],ohrm_project[project_id],ohrm_project[name],"NF",0,1)</f>
        <v>Z210101-TEQMANTRA-ORG</v>
      </c>
      <c r="K4028" t="str">
        <f>_xlfn.XLOOKUP(ohrm_timesheet_item[[#This Row],[activity_id]],ohrm_project_activity[activity_id],ohrm_project_activity[name],"NF",0,1)</f>
        <v>Internal Meeting</v>
      </c>
      <c r="L4028" s="5">
        <f>ohrm_timesheet_item[[#This Row],[duration]]/60/60</f>
        <v>1</v>
      </c>
    </row>
    <row r="4029" spans="1:12" x14ac:dyDescent="0.3">
      <c r="A4029">
        <v>715</v>
      </c>
      <c r="B4029" t="s">
        <v>1083</v>
      </c>
      <c r="C4029">
        <v>4081</v>
      </c>
      <c r="D4029" s="1">
        <v>45315</v>
      </c>
      <c r="E4029">
        <v>3600</v>
      </c>
      <c r="F4029">
        <v>2</v>
      </c>
      <c r="G4029">
        <v>100005</v>
      </c>
      <c r="H4029">
        <v>8</v>
      </c>
      <c r="I4029" t="str">
        <f>_xlfn.XLOOKUP(ohrm_timesheet_item[[#This Row],[employee_id]],hs_hr_employee[emp_number],hs_hr_employee[Employee Name],"NF",0,1)</f>
        <v>x_Ritesh Narayan Singh</v>
      </c>
      <c r="J4029" t="str">
        <f>_xlfn.XLOOKUP(ohrm_timesheet_item[[#This Row],[project_id]],ohrm_project[project_id],ohrm_project[name],"NF",0,1)</f>
        <v>Z210101-TEQMANTRA-ORG</v>
      </c>
      <c r="K4029" t="str">
        <f>_xlfn.XLOOKUP(ohrm_timesheet_item[[#This Row],[activity_id]],ohrm_project_activity[activity_id],ohrm_project_activity[name],"NF",0,1)</f>
        <v>Customer Engagement</v>
      </c>
      <c r="L4029" s="5">
        <f>ohrm_timesheet_item[[#This Row],[duration]]/60/60</f>
        <v>1</v>
      </c>
    </row>
    <row r="4030" spans="1:12" x14ac:dyDescent="0.3">
      <c r="A4030">
        <v>715</v>
      </c>
      <c r="B4030" t="s">
        <v>1083</v>
      </c>
      <c r="C4030">
        <v>4082</v>
      </c>
      <c r="D4030" s="1">
        <v>45316</v>
      </c>
      <c r="E4030">
        <v>3600</v>
      </c>
      <c r="F4030">
        <v>2</v>
      </c>
      <c r="G4030">
        <v>100005</v>
      </c>
      <c r="H4030">
        <v>8</v>
      </c>
      <c r="I4030" t="str">
        <f>_xlfn.XLOOKUP(ohrm_timesheet_item[[#This Row],[employee_id]],hs_hr_employee[emp_number],hs_hr_employee[Employee Name],"NF",0,1)</f>
        <v>x_Ritesh Narayan Singh</v>
      </c>
      <c r="J4030" t="str">
        <f>_xlfn.XLOOKUP(ohrm_timesheet_item[[#This Row],[project_id]],ohrm_project[project_id],ohrm_project[name],"NF",0,1)</f>
        <v>Z210101-TEQMANTRA-ORG</v>
      </c>
      <c r="K4030" t="str">
        <f>_xlfn.XLOOKUP(ohrm_timesheet_item[[#This Row],[activity_id]],ohrm_project_activity[activity_id],ohrm_project_activity[name],"NF",0,1)</f>
        <v>Customer Engagement</v>
      </c>
      <c r="L4030" s="5">
        <f>ohrm_timesheet_item[[#This Row],[duration]]/60/60</f>
        <v>1</v>
      </c>
    </row>
    <row r="4031" spans="1:12" x14ac:dyDescent="0.3">
      <c r="A4031">
        <v>715</v>
      </c>
      <c r="B4031" t="s">
        <v>1083</v>
      </c>
      <c r="C4031">
        <v>4083</v>
      </c>
      <c r="D4031" s="1">
        <v>45316</v>
      </c>
      <c r="E4031">
        <v>3600</v>
      </c>
      <c r="F4031">
        <v>2</v>
      </c>
      <c r="G4031">
        <v>100005</v>
      </c>
      <c r="H4031">
        <v>7</v>
      </c>
      <c r="I4031" t="str">
        <f>_xlfn.XLOOKUP(ohrm_timesheet_item[[#This Row],[employee_id]],hs_hr_employee[emp_number],hs_hr_employee[Employee Name],"NF",0,1)</f>
        <v>x_Ritesh Narayan Singh</v>
      </c>
      <c r="J4031" t="str">
        <f>_xlfn.XLOOKUP(ohrm_timesheet_item[[#This Row],[project_id]],ohrm_project[project_id],ohrm_project[name],"NF",0,1)</f>
        <v>Z210101-TEQMANTRA-ORG</v>
      </c>
      <c r="K4031" t="str">
        <f>_xlfn.XLOOKUP(ohrm_timesheet_item[[#This Row],[activity_id]],ohrm_project_activity[activity_id],ohrm_project_activity[name],"NF",0,1)</f>
        <v>Internal Meeting</v>
      </c>
      <c r="L4031" s="5">
        <f>ohrm_timesheet_item[[#This Row],[duration]]/60/60</f>
        <v>1</v>
      </c>
    </row>
    <row r="4032" spans="1:12" x14ac:dyDescent="0.3">
      <c r="A4032">
        <v>715</v>
      </c>
      <c r="B4032" t="s">
        <v>1083</v>
      </c>
      <c r="C4032">
        <v>4084</v>
      </c>
      <c r="D4032" s="1">
        <v>45316</v>
      </c>
      <c r="E4032">
        <v>18000</v>
      </c>
      <c r="F4032">
        <v>2</v>
      </c>
      <c r="G4032">
        <v>100005</v>
      </c>
      <c r="H4032">
        <v>58</v>
      </c>
      <c r="I4032" t="str">
        <f>_xlfn.XLOOKUP(ohrm_timesheet_item[[#This Row],[employee_id]],hs_hr_employee[emp_number],hs_hr_employee[Employee Name],"NF",0,1)</f>
        <v>x_Ritesh Narayan Singh</v>
      </c>
      <c r="J4032" t="str">
        <f>_xlfn.XLOOKUP(ohrm_timesheet_item[[#This Row],[project_id]],ohrm_project[project_id],ohrm_project[name],"NF",0,1)</f>
        <v>Z210101-TEQMANTRA-ORG</v>
      </c>
      <c r="K4032" t="str">
        <f>_xlfn.XLOOKUP(ohrm_timesheet_item[[#This Row],[activity_id]],ohrm_project_activity[activity_id],ohrm_project_activity[name],"NF",0,1)</f>
        <v>Staff Augmentation</v>
      </c>
      <c r="L4032" s="5">
        <f>ohrm_timesheet_item[[#This Row],[duration]]/60/60</f>
        <v>5</v>
      </c>
    </row>
    <row r="4033" spans="1:12" x14ac:dyDescent="0.3">
      <c r="A4033">
        <v>715</v>
      </c>
      <c r="B4033" t="s">
        <v>1083</v>
      </c>
      <c r="C4033">
        <v>4085</v>
      </c>
      <c r="D4033" s="1">
        <v>45316</v>
      </c>
      <c r="E4033">
        <v>3600</v>
      </c>
      <c r="F4033">
        <v>2</v>
      </c>
      <c r="G4033">
        <v>100005</v>
      </c>
      <c r="H4033">
        <v>13</v>
      </c>
      <c r="I4033" t="str">
        <f>_xlfn.XLOOKUP(ohrm_timesheet_item[[#This Row],[employee_id]],hs_hr_employee[emp_number],hs_hr_employee[Employee Name],"NF",0,1)</f>
        <v>x_Ritesh Narayan Singh</v>
      </c>
      <c r="J4033" t="str">
        <f>_xlfn.XLOOKUP(ohrm_timesheet_item[[#This Row],[project_id]],ohrm_project[project_id],ohrm_project[name],"NF",0,1)</f>
        <v>Z210101-TEQMANTRA-ORG</v>
      </c>
      <c r="K4033" t="str">
        <f>_xlfn.XLOOKUP(ohrm_timesheet_item[[#This Row],[activity_id]],ohrm_project_activity[activity_id],ohrm_project_activity[name],"NF",0,1)</f>
        <v>Coaching/Mentoring</v>
      </c>
      <c r="L4033" s="5">
        <f>ohrm_timesheet_item[[#This Row],[duration]]/60/60</f>
        <v>1</v>
      </c>
    </row>
    <row r="4034" spans="1:12" x14ac:dyDescent="0.3">
      <c r="A4034">
        <v>715</v>
      </c>
      <c r="B4034" t="s">
        <v>1083</v>
      </c>
      <c r="C4034">
        <v>4086</v>
      </c>
      <c r="D4034" s="1">
        <v>45316</v>
      </c>
      <c r="E4034">
        <v>3600</v>
      </c>
      <c r="F4034">
        <v>2</v>
      </c>
      <c r="G4034">
        <v>100005</v>
      </c>
      <c r="H4034">
        <v>9</v>
      </c>
      <c r="I4034" t="str">
        <f>_xlfn.XLOOKUP(ohrm_timesheet_item[[#This Row],[employee_id]],hs_hr_employee[emp_number],hs_hr_employee[Employee Name],"NF",0,1)</f>
        <v>x_Ritesh Narayan Singh</v>
      </c>
      <c r="J4034" t="str">
        <f>_xlfn.XLOOKUP(ohrm_timesheet_item[[#This Row],[project_id]],ohrm_project[project_id],ohrm_project[name],"NF",0,1)</f>
        <v>Z210101-TEQMANTRA-ORG</v>
      </c>
      <c r="K4034" t="str">
        <f>_xlfn.XLOOKUP(ohrm_timesheet_item[[#This Row],[activity_id]],ohrm_project_activity[activity_id],ohrm_project_activity[name],"NF",0,1)</f>
        <v>Continuous Improvement</v>
      </c>
      <c r="L4034" s="5">
        <f>ohrm_timesheet_item[[#This Row],[duration]]/60/60</f>
        <v>1</v>
      </c>
    </row>
    <row r="4035" spans="1:12" x14ac:dyDescent="0.3">
      <c r="A4035">
        <v>715</v>
      </c>
      <c r="B4035" t="s">
        <v>1083</v>
      </c>
      <c r="C4035">
        <v>4087</v>
      </c>
      <c r="D4035" s="1">
        <v>45318</v>
      </c>
      <c r="E4035">
        <v>3600</v>
      </c>
      <c r="F4035">
        <v>2</v>
      </c>
      <c r="G4035">
        <v>100005</v>
      </c>
      <c r="H4035">
        <v>8</v>
      </c>
      <c r="I4035" t="str">
        <f>_xlfn.XLOOKUP(ohrm_timesheet_item[[#This Row],[employee_id]],hs_hr_employee[emp_number],hs_hr_employee[Employee Name],"NF",0,1)</f>
        <v>x_Ritesh Narayan Singh</v>
      </c>
      <c r="J4035" t="str">
        <f>_xlfn.XLOOKUP(ohrm_timesheet_item[[#This Row],[project_id]],ohrm_project[project_id],ohrm_project[name],"NF",0,1)</f>
        <v>Z210101-TEQMANTRA-ORG</v>
      </c>
      <c r="K4035" t="str">
        <f>_xlfn.XLOOKUP(ohrm_timesheet_item[[#This Row],[activity_id]],ohrm_project_activity[activity_id],ohrm_project_activity[name],"NF",0,1)</f>
        <v>Customer Engagement</v>
      </c>
      <c r="L4035" s="5">
        <f>ohrm_timesheet_item[[#This Row],[duration]]/60/60</f>
        <v>1</v>
      </c>
    </row>
    <row r="4036" spans="1:12" x14ac:dyDescent="0.3">
      <c r="A4036">
        <v>715</v>
      </c>
      <c r="B4036" t="s">
        <v>1083</v>
      </c>
      <c r="C4036">
        <v>4088</v>
      </c>
      <c r="D4036" s="1">
        <v>45318</v>
      </c>
      <c r="E4036">
        <v>3600</v>
      </c>
      <c r="F4036">
        <v>2</v>
      </c>
      <c r="G4036">
        <v>100005</v>
      </c>
      <c r="H4036">
        <v>7</v>
      </c>
      <c r="I4036" t="str">
        <f>_xlfn.XLOOKUP(ohrm_timesheet_item[[#This Row],[employee_id]],hs_hr_employee[emp_number],hs_hr_employee[Employee Name],"NF",0,1)</f>
        <v>x_Ritesh Narayan Singh</v>
      </c>
      <c r="J4036" t="str">
        <f>_xlfn.XLOOKUP(ohrm_timesheet_item[[#This Row],[project_id]],ohrm_project[project_id],ohrm_project[name],"NF",0,1)</f>
        <v>Z210101-TEQMANTRA-ORG</v>
      </c>
      <c r="K4036" t="str">
        <f>_xlfn.XLOOKUP(ohrm_timesheet_item[[#This Row],[activity_id]],ohrm_project_activity[activity_id],ohrm_project_activity[name],"NF",0,1)</f>
        <v>Internal Meeting</v>
      </c>
      <c r="L4036" s="5">
        <f>ohrm_timesheet_item[[#This Row],[duration]]/60/60</f>
        <v>1</v>
      </c>
    </row>
    <row r="4037" spans="1:12" x14ac:dyDescent="0.3">
      <c r="A4037">
        <v>715</v>
      </c>
      <c r="B4037" t="s">
        <v>1083</v>
      </c>
      <c r="C4037">
        <v>4089</v>
      </c>
      <c r="D4037" s="1">
        <v>45318</v>
      </c>
      <c r="E4037">
        <v>18000</v>
      </c>
      <c r="F4037">
        <v>2</v>
      </c>
      <c r="G4037">
        <v>100005</v>
      </c>
      <c r="H4037">
        <v>58</v>
      </c>
      <c r="I4037" t="str">
        <f>_xlfn.XLOOKUP(ohrm_timesheet_item[[#This Row],[employee_id]],hs_hr_employee[emp_number],hs_hr_employee[Employee Name],"NF",0,1)</f>
        <v>x_Ritesh Narayan Singh</v>
      </c>
      <c r="J4037" t="str">
        <f>_xlfn.XLOOKUP(ohrm_timesheet_item[[#This Row],[project_id]],ohrm_project[project_id],ohrm_project[name],"NF",0,1)</f>
        <v>Z210101-TEQMANTRA-ORG</v>
      </c>
      <c r="K4037" t="str">
        <f>_xlfn.XLOOKUP(ohrm_timesheet_item[[#This Row],[activity_id]],ohrm_project_activity[activity_id],ohrm_project_activity[name],"NF",0,1)</f>
        <v>Staff Augmentation</v>
      </c>
      <c r="L4037" s="5">
        <f>ohrm_timesheet_item[[#This Row],[duration]]/60/60</f>
        <v>5</v>
      </c>
    </row>
    <row r="4038" spans="1:12" x14ac:dyDescent="0.3">
      <c r="A4038">
        <v>715</v>
      </c>
      <c r="B4038" t="s">
        <v>1083</v>
      </c>
      <c r="C4038">
        <v>4090</v>
      </c>
      <c r="D4038" s="1">
        <v>45318</v>
      </c>
      <c r="E4038">
        <v>3600</v>
      </c>
      <c r="F4038">
        <v>2</v>
      </c>
      <c r="G4038">
        <v>100005</v>
      </c>
      <c r="H4038">
        <v>13</v>
      </c>
      <c r="I4038" t="str">
        <f>_xlfn.XLOOKUP(ohrm_timesheet_item[[#This Row],[employee_id]],hs_hr_employee[emp_number],hs_hr_employee[Employee Name],"NF",0,1)</f>
        <v>x_Ritesh Narayan Singh</v>
      </c>
      <c r="J4038" t="str">
        <f>_xlfn.XLOOKUP(ohrm_timesheet_item[[#This Row],[project_id]],ohrm_project[project_id],ohrm_project[name],"NF",0,1)</f>
        <v>Z210101-TEQMANTRA-ORG</v>
      </c>
      <c r="K4038" t="str">
        <f>_xlfn.XLOOKUP(ohrm_timesheet_item[[#This Row],[activity_id]],ohrm_project_activity[activity_id],ohrm_project_activity[name],"NF",0,1)</f>
        <v>Coaching/Mentoring</v>
      </c>
      <c r="L4038" s="5">
        <f>ohrm_timesheet_item[[#This Row],[duration]]/60/60</f>
        <v>1</v>
      </c>
    </row>
    <row r="4039" spans="1:12" x14ac:dyDescent="0.3">
      <c r="A4039">
        <v>715</v>
      </c>
      <c r="B4039" t="s">
        <v>1083</v>
      </c>
      <c r="C4039">
        <v>4091</v>
      </c>
      <c r="D4039" s="1">
        <v>45318</v>
      </c>
      <c r="E4039">
        <v>3600</v>
      </c>
      <c r="F4039">
        <v>2</v>
      </c>
      <c r="G4039">
        <v>100005</v>
      </c>
      <c r="H4039">
        <v>9</v>
      </c>
      <c r="I4039" t="str">
        <f>_xlfn.XLOOKUP(ohrm_timesheet_item[[#This Row],[employee_id]],hs_hr_employee[emp_number],hs_hr_employee[Employee Name],"NF",0,1)</f>
        <v>x_Ritesh Narayan Singh</v>
      </c>
      <c r="J4039" t="str">
        <f>_xlfn.XLOOKUP(ohrm_timesheet_item[[#This Row],[project_id]],ohrm_project[project_id],ohrm_project[name],"NF",0,1)</f>
        <v>Z210101-TEQMANTRA-ORG</v>
      </c>
      <c r="K4039" t="str">
        <f>_xlfn.XLOOKUP(ohrm_timesheet_item[[#This Row],[activity_id]],ohrm_project_activity[activity_id],ohrm_project_activity[name],"NF",0,1)</f>
        <v>Continuous Improvement</v>
      </c>
      <c r="L4039" s="5">
        <f>ohrm_timesheet_item[[#This Row],[duration]]/60/60</f>
        <v>1</v>
      </c>
    </row>
    <row r="4040" spans="1:12" x14ac:dyDescent="0.3">
      <c r="A4040">
        <v>715</v>
      </c>
      <c r="C4040">
        <v>4092</v>
      </c>
      <c r="D4040" s="1">
        <v>45317</v>
      </c>
      <c r="E4040">
        <v>3600</v>
      </c>
      <c r="F4040">
        <v>2</v>
      </c>
      <c r="G4040">
        <v>100005</v>
      </c>
      <c r="H4040">
        <v>8</v>
      </c>
      <c r="I4040" t="str">
        <f>_xlfn.XLOOKUP(ohrm_timesheet_item[[#This Row],[employee_id]],hs_hr_employee[emp_number],hs_hr_employee[Employee Name],"NF",0,1)</f>
        <v>x_Ritesh Narayan Singh</v>
      </c>
      <c r="J4040" t="str">
        <f>_xlfn.XLOOKUP(ohrm_timesheet_item[[#This Row],[project_id]],ohrm_project[project_id],ohrm_project[name],"NF",0,1)</f>
        <v>Z210101-TEQMANTRA-ORG</v>
      </c>
      <c r="K4040" t="str">
        <f>_xlfn.XLOOKUP(ohrm_timesheet_item[[#This Row],[activity_id]],ohrm_project_activity[activity_id],ohrm_project_activity[name],"NF",0,1)</f>
        <v>Customer Engagement</v>
      </c>
      <c r="L4040" s="5">
        <f>ohrm_timesheet_item[[#This Row],[duration]]/60/60</f>
        <v>1</v>
      </c>
    </row>
    <row r="4041" spans="1:12" x14ac:dyDescent="0.3">
      <c r="A4041">
        <v>715</v>
      </c>
      <c r="C4041">
        <v>4093</v>
      </c>
      <c r="D4041" s="1">
        <v>45317</v>
      </c>
      <c r="E4041">
        <v>3600</v>
      </c>
      <c r="F4041">
        <v>2</v>
      </c>
      <c r="G4041">
        <v>100005</v>
      </c>
      <c r="H4041">
        <v>7</v>
      </c>
      <c r="I4041" t="str">
        <f>_xlfn.XLOOKUP(ohrm_timesheet_item[[#This Row],[employee_id]],hs_hr_employee[emp_number],hs_hr_employee[Employee Name],"NF",0,1)</f>
        <v>x_Ritesh Narayan Singh</v>
      </c>
      <c r="J4041" t="str">
        <f>_xlfn.XLOOKUP(ohrm_timesheet_item[[#This Row],[project_id]],ohrm_project[project_id],ohrm_project[name],"NF",0,1)</f>
        <v>Z210101-TEQMANTRA-ORG</v>
      </c>
      <c r="K4041" t="str">
        <f>_xlfn.XLOOKUP(ohrm_timesheet_item[[#This Row],[activity_id]],ohrm_project_activity[activity_id],ohrm_project_activity[name],"NF",0,1)</f>
        <v>Internal Meeting</v>
      </c>
      <c r="L4041" s="5">
        <f>ohrm_timesheet_item[[#This Row],[duration]]/60/60</f>
        <v>1</v>
      </c>
    </row>
    <row r="4042" spans="1:12" x14ac:dyDescent="0.3">
      <c r="A4042">
        <v>715</v>
      </c>
      <c r="C4042">
        <v>4094</v>
      </c>
      <c r="D4042" s="1">
        <v>45317</v>
      </c>
      <c r="E4042">
        <v>21600</v>
      </c>
      <c r="F4042">
        <v>2</v>
      </c>
      <c r="G4042">
        <v>100005</v>
      </c>
      <c r="H4042">
        <v>58</v>
      </c>
      <c r="I4042" t="str">
        <f>_xlfn.XLOOKUP(ohrm_timesheet_item[[#This Row],[employee_id]],hs_hr_employee[emp_number],hs_hr_employee[Employee Name],"NF",0,1)</f>
        <v>x_Ritesh Narayan Singh</v>
      </c>
      <c r="J4042" t="str">
        <f>_xlfn.XLOOKUP(ohrm_timesheet_item[[#This Row],[project_id]],ohrm_project[project_id],ohrm_project[name],"NF",0,1)</f>
        <v>Z210101-TEQMANTRA-ORG</v>
      </c>
      <c r="K4042" t="str">
        <f>_xlfn.XLOOKUP(ohrm_timesheet_item[[#This Row],[activity_id]],ohrm_project_activity[activity_id],ohrm_project_activity[name],"NF",0,1)</f>
        <v>Staff Augmentation</v>
      </c>
      <c r="L4042" s="5">
        <f>ohrm_timesheet_item[[#This Row],[duration]]/60/60</f>
        <v>6</v>
      </c>
    </row>
    <row r="4043" spans="1:12" x14ac:dyDescent="0.3">
      <c r="A4043">
        <v>715</v>
      </c>
      <c r="C4043">
        <v>4095</v>
      </c>
      <c r="D4043" s="1">
        <v>45317</v>
      </c>
      <c r="E4043">
        <v>0</v>
      </c>
      <c r="F4043">
        <v>2</v>
      </c>
      <c r="G4043">
        <v>100005</v>
      </c>
      <c r="H4043">
        <v>13</v>
      </c>
      <c r="I4043" t="str">
        <f>_xlfn.XLOOKUP(ohrm_timesheet_item[[#This Row],[employee_id]],hs_hr_employee[emp_number],hs_hr_employee[Employee Name],"NF",0,1)</f>
        <v>x_Ritesh Narayan Singh</v>
      </c>
      <c r="J4043" t="str">
        <f>_xlfn.XLOOKUP(ohrm_timesheet_item[[#This Row],[project_id]],ohrm_project[project_id],ohrm_project[name],"NF",0,1)</f>
        <v>Z210101-TEQMANTRA-ORG</v>
      </c>
      <c r="K4043" t="str">
        <f>_xlfn.XLOOKUP(ohrm_timesheet_item[[#This Row],[activity_id]],ohrm_project_activity[activity_id],ohrm_project_activity[name],"NF",0,1)</f>
        <v>Coaching/Mentoring</v>
      </c>
      <c r="L4043" s="5">
        <f>ohrm_timesheet_item[[#This Row],[duration]]/60/60</f>
        <v>0</v>
      </c>
    </row>
    <row r="4044" spans="1:12" x14ac:dyDescent="0.3">
      <c r="A4044">
        <v>715</v>
      </c>
      <c r="C4044">
        <v>4096</v>
      </c>
      <c r="D4044" s="1">
        <v>45317</v>
      </c>
      <c r="E4044">
        <v>3600</v>
      </c>
      <c r="F4044">
        <v>2</v>
      </c>
      <c r="G4044">
        <v>100005</v>
      </c>
      <c r="H4044">
        <v>9</v>
      </c>
      <c r="I4044" t="str">
        <f>_xlfn.XLOOKUP(ohrm_timesheet_item[[#This Row],[employee_id]],hs_hr_employee[emp_number],hs_hr_employee[Employee Name],"NF",0,1)</f>
        <v>x_Ritesh Narayan Singh</v>
      </c>
      <c r="J4044" t="str">
        <f>_xlfn.XLOOKUP(ohrm_timesheet_item[[#This Row],[project_id]],ohrm_project[project_id],ohrm_project[name],"NF",0,1)</f>
        <v>Z210101-TEQMANTRA-ORG</v>
      </c>
      <c r="K4044" t="str">
        <f>_xlfn.XLOOKUP(ohrm_timesheet_item[[#This Row],[activity_id]],ohrm_project_activity[activity_id],ohrm_project_activity[name],"NF",0,1)</f>
        <v>Continuous Improvement</v>
      </c>
      <c r="L4044" s="5">
        <f>ohrm_timesheet_item[[#This Row],[duration]]/60/60</f>
        <v>1</v>
      </c>
    </row>
    <row r="4045" spans="1:12" x14ac:dyDescent="0.3">
      <c r="A4045">
        <v>705</v>
      </c>
      <c r="C4045">
        <v>4097</v>
      </c>
      <c r="D4045" s="1">
        <v>45292</v>
      </c>
      <c r="E4045">
        <v>18000</v>
      </c>
      <c r="F4045">
        <v>2</v>
      </c>
      <c r="G4045">
        <v>15</v>
      </c>
      <c r="H4045">
        <v>58</v>
      </c>
      <c r="I4045" t="str">
        <f>_xlfn.XLOOKUP(ohrm_timesheet_item[[#This Row],[employee_id]],hs_hr_employee[emp_number],hs_hr_employee[Employee Name],"NF",0,1)</f>
        <v>Gaurav Kokcha</v>
      </c>
      <c r="J4045" t="str">
        <f>_xlfn.XLOOKUP(ohrm_timesheet_item[[#This Row],[project_id]],ohrm_project[project_id],ohrm_project[name],"NF",0,1)</f>
        <v>Z210101-TEQMANTRA-ORG</v>
      </c>
      <c r="K4045" t="str">
        <f>_xlfn.XLOOKUP(ohrm_timesheet_item[[#This Row],[activity_id]],ohrm_project_activity[activity_id],ohrm_project_activity[name],"NF",0,1)</f>
        <v>Staff Augmentation</v>
      </c>
      <c r="L4045" s="5">
        <f>ohrm_timesheet_item[[#This Row],[duration]]/60/60</f>
        <v>5</v>
      </c>
    </row>
    <row r="4046" spans="1:12" x14ac:dyDescent="0.3">
      <c r="A4046">
        <v>705</v>
      </c>
      <c r="C4046">
        <v>4098</v>
      </c>
      <c r="D4046" s="1">
        <v>45293</v>
      </c>
      <c r="E4046">
        <v>14400</v>
      </c>
      <c r="F4046">
        <v>2</v>
      </c>
      <c r="G4046">
        <v>15</v>
      </c>
      <c r="H4046">
        <v>58</v>
      </c>
      <c r="I4046" t="str">
        <f>_xlfn.XLOOKUP(ohrm_timesheet_item[[#This Row],[employee_id]],hs_hr_employee[emp_number],hs_hr_employee[Employee Name],"NF",0,1)</f>
        <v>Gaurav Kokcha</v>
      </c>
      <c r="J4046" t="str">
        <f>_xlfn.XLOOKUP(ohrm_timesheet_item[[#This Row],[project_id]],ohrm_project[project_id],ohrm_project[name],"NF",0,1)</f>
        <v>Z210101-TEQMANTRA-ORG</v>
      </c>
      <c r="K4046" t="str">
        <f>_xlfn.XLOOKUP(ohrm_timesheet_item[[#This Row],[activity_id]],ohrm_project_activity[activity_id],ohrm_project_activity[name],"NF",0,1)</f>
        <v>Staff Augmentation</v>
      </c>
      <c r="L4046" s="5">
        <f>ohrm_timesheet_item[[#This Row],[duration]]/60/60</f>
        <v>4</v>
      </c>
    </row>
    <row r="4047" spans="1:12" x14ac:dyDescent="0.3">
      <c r="A4047">
        <v>705</v>
      </c>
      <c r="C4047">
        <v>4099</v>
      </c>
      <c r="D4047" s="1">
        <v>45294</v>
      </c>
      <c r="E4047">
        <v>10800</v>
      </c>
      <c r="F4047">
        <v>2</v>
      </c>
      <c r="G4047">
        <v>15</v>
      </c>
      <c r="H4047">
        <v>58</v>
      </c>
      <c r="I4047" t="str">
        <f>_xlfn.XLOOKUP(ohrm_timesheet_item[[#This Row],[employee_id]],hs_hr_employee[emp_number],hs_hr_employee[Employee Name],"NF",0,1)</f>
        <v>Gaurav Kokcha</v>
      </c>
      <c r="J4047" t="str">
        <f>_xlfn.XLOOKUP(ohrm_timesheet_item[[#This Row],[project_id]],ohrm_project[project_id],ohrm_project[name],"NF",0,1)</f>
        <v>Z210101-TEQMANTRA-ORG</v>
      </c>
      <c r="K4047" t="str">
        <f>_xlfn.XLOOKUP(ohrm_timesheet_item[[#This Row],[activity_id]],ohrm_project_activity[activity_id],ohrm_project_activity[name],"NF",0,1)</f>
        <v>Staff Augmentation</v>
      </c>
      <c r="L4047" s="5">
        <f>ohrm_timesheet_item[[#This Row],[duration]]/60/60</f>
        <v>3</v>
      </c>
    </row>
    <row r="4048" spans="1:12" x14ac:dyDescent="0.3">
      <c r="A4048">
        <v>705</v>
      </c>
      <c r="C4048">
        <v>4100</v>
      </c>
      <c r="D4048" s="1">
        <v>45295</v>
      </c>
      <c r="E4048">
        <v>21600</v>
      </c>
      <c r="F4048">
        <v>2</v>
      </c>
      <c r="G4048">
        <v>15</v>
      </c>
      <c r="H4048">
        <v>58</v>
      </c>
      <c r="I4048" t="str">
        <f>_xlfn.XLOOKUP(ohrm_timesheet_item[[#This Row],[employee_id]],hs_hr_employee[emp_number],hs_hr_employee[Employee Name],"NF",0,1)</f>
        <v>Gaurav Kokcha</v>
      </c>
      <c r="J4048" t="str">
        <f>_xlfn.XLOOKUP(ohrm_timesheet_item[[#This Row],[project_id]],ohrm_project[project_id],ohrm_project[name],"NF",0,1)</f>
        <v>Z210101-TEQMANTRA-ORG</v>
      </c>
      <c r="K4048" t="str">
        <f>_xlfn.XLOOKUP(ohrm_timesheet_item[[#This Row],[activity_id]],ohrm_project_activity[activity_id],ohrm_project_activity[name],"NF",0,1)</f>
        <v>Staff Augmentation</v>
      </c>
      <c r="L4048" s="5">
        <f>ohrm_timesheet_item[[#This Row],[duration]]/60/60</f>
        <v>6</v>
      </c>
    </row>
    <row r="4049" spans="1:12" x14ac:dyDescent="0.3">
      <c r="A4049">
        <v>705</v>
      </c>
      <c r="C4049">
        <v>4101</v>
      </c>
      <c r="D4049" s="1">
        <v>45296</v>
      </c>
      <c r="E4049">
        <v>14400</v>
      </c>
      <c r="F4049">
        <v>2</v>
      </c>
      <c r="G4049">
        <v>15</v>
      </c>
      <c r="H4049">
        <v>58</v>
      </c>
      <c r="I4049" t="str">
        <f>_xlfn.XLOOKUP(ohrm_timesheet_item[[#This Row],[employee_id]],hs_hr_employee[emp_number],hs_hr_employee[Employee Name],"NF",0,1)</f>
        <v>Gaurav Kokcha</v>
      </c>
      <c r="J4049" t="str">
        <f>_xlfn.XLOOKUP(ohrm_timesheet_item[[#This Row],[project_id]],ohrm_project[project_id],ohrm_project[name],"NF",0,1)</f>
        <v>Z210101-TEQMANTRA-ORG</v>
      </c>
      <c r="K4049" t="str">
        <f>_xlfn.XLOOKUP(ohrm_timesheet_item[[#This Row],[activity_id]],ohrm_project_activity[activity_id],ohrm_project_activity[name],"NF",0,1)</f>
        <v>Staff Augmentation</v>
      </c>
      <c r="L4049" s="5">
        <f>ohrm_timesheet_item[[#This Row],[duration]]/60/60</f>
        <v>4</v>
      </c>
    </row>
    <row r="4050" spans="1:12" x14ac:dyDescent="0.3">
      <c r="A4050">
        <v>705</v>
      </c>
      <c r="C4050">
        <v>4102</v>
      </c>
      <c r="D4050" s="1">
        <v>45292</v>
      </c>
      <c r="E4050">
        <v>14400</v>
      </c>
      <c r="F4050">
        <v>2</v>
      </c>
      <c r="G4050">
        <v>15</v>
      </c>
      <c r="H4050">
        <v>11</v>
      </c>
      <c r="I4050" t="str">
        <f>_xlfn.XLOOKUP(ohrm_timesheet_item[[#This Row],[employee_id]],hs_hr_employee[emp_number],hs_hr_employee[Employee Name],"NF",0,1)</f>
        <v>Gaurav Kokcha</v>
      </c>
      <c r="J4050" t="str">
        <f>_xlfn.XLOOKUP(ohrm_timesheet_item[[#This Row],[project_id]],ohrm_project[project_id],ohrm_project[name],"NF",0,1)</f>
        <v>Z210101-TEQMANTRA-ORG</v>
      </c>
      <c r="K4050" t="str">
        <f>_xlfn.XLOOKUP(ohrm_timesheet_item[[#This Row],[activity_id]],ohrm_project_activity[activity_id],ohrm_project_activity[name],"NF",0,1)</f>
        <v>Training</v>
      </c>
      <c r="L4050" s="5">
        <f>ohrm_timesheet_item[[#This Row],[duration]]/60/60</f>
        <v>4</v>
      </c>
    </row>
    <row r="4051" spans="1:12" x14ac:dyDescent="0.3">
      <c r="A4051">
        <v>705</v>
      </c>
      <c r="C4051">
        <v>4103</v>
      </c>
      <c r="D4051" s="1">
        <v>45293</v>
      </c>
      <c r="E4051">
        <v>18000</v>
      </c>
      <c r="F4051">
        <v>2</v>
      </c>
      <c r="G4051">
        <v>15</v>
      </c>
      <c r="H4051">
        <v>11</v>
      </c>
      <c r="I4051" t="str">
        <f>_xlfn.XLOOKUP(ohrm_timesheet_item[[#This Row],[employee_id]],hs_hr_employee[emp_number],hs_hr_employee[Employee Name],"NF",0,1)</f>
        <v>Gaurav Kokcha</v>
      </c>
      <c r="J4051" t="str">
        <f>_xlfn.XLOOKUP(ohrm_timesheet_item[[#This Row],[project_id]],ohrm_project[project_id],ohrm_project[name],"NF",0,1)</f>
        <v>Z210101-TEQMANTRA-ORG</v>
      </c>
      <c r="K4051" t="str">
        <f>_xlfn.XLOOKUP(ohrm_timesheet_item[[#This Row],[activity_id]],ohrm_project_activity[activity_id],ohrm_project_activity[name],"NF",0,1)</f>
        <v>Training</v>
      </c>
      <c r="L4051" s="5">
        <f>ohrm_timesheet_item[[#This Row],[duration]]/60/60</f>
        <v>5</v>
      </c>
    </row>
    <row r="4052" spans="1:12" x14ac:dyDescent="0.3">
      <c r="A4052">
        <v>705</v>
      </c>
      <c r="C4052">
        <v>4104</v>
      </c>
      <c r="D4052" s="1">
        <v>45294</v>
      </c>
      <c r="E4052">
        <v>21600</v>
      </c>
      <c r="F4052">
        <v>2</v>
      </c>
      <c r="G4052">
        <v>15</v>
      </c>
      <c r="H4052">
        <v>11</v>
      </c>
      <c r="I4052" t="str">
        <f>_xlfn.XLOOKUP(ohrm_timesheet_item[[#This Row],[employee_id]],hs_hr_employee[emp_number],hs_hr_employee[Employee Name],"NF",0,1)</f>
        <v>Gaurav Kokcha</v>
      </c>
      <c r="J4052" t="str">
        <f>_xlfn.XLOOKUP(ohrm_timesheet_item[[#This Row],[project_id]],ohrm_project[project_id],ohrm_project[name],"NF",0,1)</f>
        <v>Z210101-TEQMANTRA-ORG</v>
      </c>
      <c r="K4052" t="str">
        <f>_xlfn.XLOOKUP(ohrm_timesheet_item[[#This Row],[activity_id]],ohrm_project_activity[activity_id],ohrm_project_activity[name],"NF",0,1)</f>
        <v>Training</v>
      </c>
      <c r="L4052" s="5">
        <f>ohrm_timesheet_item[[#This Row],[duration]]/60/60</f>
        <v>6</v>
      </c>
    </row>
    <row r="4053" spans="1:12" x14ac:dyDescent="0.3">
      <c r="A4053">
        <v>705</v>
      </c>
      <c r="C4053">
        <v>4105</v>
      </c>
      <c r="D4053" s="1">
        <v>45295</v>
      </c>
      <c r="E4053">
        <v>10800</v>
      </c>
      <c r="F4053">
        <v>2</v>
      </c>
      <c r="G4053">
        <v>15</v>
      </c>
      <c r="H4053">
        <v>11</v>
      </c>
      <c r="I4053" t="str">
        <f>_xlfn.XLOOKUP(ohrm_timesheet_item[[#This Row],[employee_id]],hs_hr_employee[emp_number],hs_hr_employee[Employee Name],"NF",0,1)</f>
        <v>Gaurav Kokcha</v>
      </c>
      <c r="J4053" t="str">
        <f>_xlfn.XLOOKUP(ohrm_timesheet_item[[#This Row],[project_id]],ohrm_project[project_id],ohrm_project[name],"NF",0,1)</f>
        <v>Z210101-TEQMANTRA-ORG</v>
      </c>
      <c r="K4053" t="str">
        <f>_xlfn.XLOOKUP(ohrm_timesheet_item[[#This Row],[activity_id]],ohrm_project_activity[activity_id],ohrm_project_activity[name],"NF",0,1)</f>
        <v>Training</v>
      </c>
      <c r="L4053" s="5">
        <f>ohrm_timesheet_item[[#This Row],[duration]]/60/60</f>
        <v>3</v>
      </c>
    </row>
    <row r="4054" spans="1:12" x14ac:dyDescent="0.3">
      <c r="A4054">
        <v>705</v>
      </c>
      <c r="C4054">
        <v>4106</v>
      </c>
      <c r="D4054" s="1">
        <v>45296</v>
      </c>
      <c r="E4054">
        <v>18000</v>
      </c>
      <c r="F4054">
        <v>2</v>
      </c>
      <c r="G4054">
        <v>15</v>
      </c>
      <c r="H4054">
        <v>11</v>
      </c>
      <c r="I4054" t="str">
        <f>_xlfn.XLOOKUP(ohrm_timesheet_item[[#This Row],[employee_id]],hs_hr_employee[emp_number],hs_hr_employee[Employee Name],"NF",0,1)</f>
        <v>Gaurav Kokcha</v>
      </c>
      <c r="J4054" t="str">
        <f>_xlfn.XLOOKUP(ohrm_timesheet_item[[#This Row],[project_id]],ohrm_project[project_id],ohrm_project[name],"NF",0,1)</f>
        <v>Z210101-TEQMANTRA-ORG</v>
      </c>
      <c r="K4054" t="str">
        <f>_xlfn.XLOOKUP(ohrm_timesheet_item[[#This Row],[activity_id]],ohrm_project_activity[activity_id],ohrm_project_activity[name],"NF",0,1)</f>
        <v>Training</v>
      </c>
      <c r="L4054" s="5">
        <f>ohrm_timesheet_item[[#This Row],[duration]]/60/60</f>
        <v>5</v>
      </c>
    </row>
    <row r="4055" spans="1:12" x14ac:dyDescent="0.3">
      <c r="A4055">
        <v>720</v>
      </c>
      <c r="B4055" t="s">
        <v>1084</v>
      </c>
      <c r="C4055">
        <v>4107</v>
      </c>
      <c r="D4055" s="1">
        <v>45299</v>
      </c>
      <c r="E4055">
        <v>32400</v>
      </c>
      <c r="F4055">
        <v>2</v>
      </c>
      <c r="G4055">
        <v>15</v>
      </c>
      <c r="H4055">
        <v>58</v>
      </c>
      <c r="I4055" t="str">
        <f>_xlfn.XLOOKUP(ohrm_timesheet_item[[#This Row],[employee_id]],hs_hr_employee[emp_number],hs_hr_employee[Employee Name],"NF",0,1)</f>
        <v>Gaurav Kokcha</v>
      </c>
      <c r="J4055" t="str">
        <f>_xlfn.XLOOKUP(ohrm_timesheet_item[[#This Row],[project_id]],ohrm_project[project_id],ohrm_project[name],"NF",0,1)</f>
        <v>Z210101-TEQMANTRA-ORG</v>
      </c>
      <c r="K4055" t="str">
        <f>_xlfn.XLOOKUP(ohrm_timesheet_item[[#This Row],[activity_id]],ohrm_project_activity[activity_id],ohrm_project_activity[name],"NF",0,1)</f>
        <v>Staff Augmentation</v>
      </c>
      <c r="L4055" s="5">
        <f>ohrm_timesheet_item[[#This Row],[duration]]/60/60</f>
        <v>9</v>
      </c>
    </row>
    <row r="4056" spans="1:12" x14ac:dyDescent="0.3">
      <c r="A4056">
        <v>720</v>
      </c>
      <c r="B4056" t="s">
        <v>1085</v>
      </c>
      <c r="C4056">
        <v>4108</v>
      </c>
      <c r="D4056" s="1">
        <v>45300</v>
      </c>
      <c r="E4056">
        <v>0</v>
      </c>
      <c r="F4056">
        <v>2</v>
      </c>
      <c r="G4056">
        <v>15</v>
      </c>
      <c r="H4056">
        <v>58</v>
      </c>
      <c r="I4056" t="str">
        <f>_xlfn.XLOOKUP(ohrm_timesheet_item[[#This Row],[employee_id]],hs_hr_employee[emp_number],hs_hr_employee[Employee Name],"NF",0,1)</f>
        <v>Gaurav Kokcha</v>
      </c>
      <c r="J4056" t="str">
        <f>_xlfn.XLOOKUP(ohrm_timesheet_item[[#This Row],[project_id]],ohrm_project[project_id],ohrm_project[name],"NF",0,1)</f>
        <v>Z210101-TEQMANTRA-ORG</v>
      </c>
      <c r="K4056" t="str">
        <f>_xlfn.XLOOKUP(ohrm_timesheet_item[[#This Row],[activity_id]],ohrm_project_activity[activity_id],ohrm_project_activity[name],"NF",0,1)</f>
        <v>Staff Augmentation</v>
      </c>
      <c r="L4056" s="5">
        <f>ohrm_timesheet_item[[#This Row],[duration]]/60/60</f>
        <v>0</v>
      </c>
    </row>
    <row r="4057" spans="1:12" x14ac:dyDescent="0.3">
      <c r="A4057">
        <v>720</v>
      </c>
      <c r="B4057" t="s">
        <v>1084</v>
      </c>
      <c r="C4057">
        <v>4109</v>
      </c>
      <c r="D4057" s="1">
        <v>45302</v>
      </c>
      <c r="E4057">
        <v>32400</v>
      </c>
      <c r="F4057">
        <v>2</v>
      </c>
      <c r="G4057">
        <v>15</v>
      </c>
      <c r="H4057">
        <v>58</v>
      </c>
      <c r="I4057" t="str">
        <f>_xlfn.XLOOKUP(ohrm_timesheet_item[[#This Row],[employee_id]],hs_hr_employee[emp_number],hs_hr_employee[Employee Name],"NF",0,1)</f>
        <v>Gaurav Kokcha</v>
      </c>
      <c r="J4057" t="str">
        <f>_xlfn.XLOOKUP(ohrm_timesheet_item[[#This Row],[project_id]],ohrm_project[project_id],ohrm_project[name],"NF",0,1)</f>
        <v>Z210101-TEQMANTRA-ORG</v>
      </c>
      <c r="K4057" t="str">
        <f>_xlfn.XLOOKUP(ohrm_timesheet_item[[#This Row],[activity_id]],ohrm_project_activity[activity_id],ohrm_project_activity[name],"NF",0,1)</f>
        <v>Staff Augmentation</v>
      </c>
      <c r="L4057" s="5">
        <f>ohrm_timesheet_item[[#This Row],[duration]]/60/60</f>
        <v>9</v>
      </c>
    </row>
    <row r="4058" spans="1:12" x14ac:dyDescent="0.3">
      <c r="A4058">
        <v>720</v>
      </c>
      <c r="B4058" t="s">
        <v>1084</v>
      </c>
      <c r="C4058">
        <v>4110</v>
      </c>
      <c r="D4058" s="1">
        <v>45304</v>
      </c>
      <c r="E4058">
        <v>32400</v>
      </c>
      <c r="F4058">
        <v>2</v>
      </c>
      <c r="G4058">
        <v>15</v>
      </c>
      <c r="H4058">
        <v>58</v>
      </c>
      <c r="I4058" t="str">
        <f>_xlfn.XLOOKUP(ohrm_timesheet_item[[#This Row],[employee_id]],hs_hr_employee[emp_number],hs_hr_employee[Employee Name],"NF",0,1)</f>
        <v>Gaurav Kokcha</v>
      </c>
      <c r="J4058" t="str">
        <f>_xlfn.XLOOKUP(ohrm_timesheet_item[[#This Row],[project_id]],ohrm_project[project_id],ohrm_project[name],"NF",0,1)</f>
        <v>Z210101-TEQMANTRA-ORG</v>
      </c>
      <c r="K4058" t="str">
        <f>_xlfn.XLOOKUP(ohrm_timesheet_item[[#This Row],[activity_id]],ohrm_project_activity[activity_id],ohrm_project_activity[name],"NF",0,1)</f>
        <v>Staff Augmentation</v>
      </c>
      <c r="L4058" s="5">
        <f>ohrm_timesheet_item[[#This Row],[duration]]/60/60</f>
        <v>9</v>
      </c>
    </row>
    <row r="4059" spans="1:12" x14ac:dyDescent="0.3">
      <c r="A4059">
        <v>720</v>
      </c>
      <c r="C4059">
        <v>4111</v>
      </c>
      <c r="D4059" s="1">
        <v>45301</v>
      </c>
      <c r="E4059">
        <v>18000</v>
      </c>
      <c r="F4059">
        <v>2</v>
      </c>
      <c r="G4059">
        <v>15</v>
      </c>
      <c r="H4059">
        <v>58</v>
      </c>
      <c r="I4059" t="str">
        <f>_xlfn.XLOOKUP(ohrm_timesheet_item[[#This Row],[employee_id]],hs_hr_employee[emp_number],hs_hr_employee[Employee Name],"NF",0,1)</f>
        <v>Gaurav Kokcha</v>
      </c>
      <c r="J4059" t="str">
        <f>_xlfn.XLOOKUP(ohrm_timesheet_item[[#This Row],[project_id]],ohrm_project[project_id],ohrm_project[name],"NF",0,1)</f>
        <v>Z210101-TEQMANTRA-ORG</v>
      </c>
      <c r="K4059" t="str">
        <f>_xlfn.XLOOKUP(ohrm_timesheet_item[[#This Row],[activity_id]],ohrm_project_activity[activity_id],ohrm_project_activity[name],"NF",0,1)</f>
        <v>Staff Augmentation</v>
      </c>
      <c r="L4059" s="5">
        <f>ohrm_timesheet_item[[#This Row],[duration]]/60/60</f>
        <v>5</v>
      </c>
    </row>
    <row r="4060" spans="1:12" x14ac:dyDescent="0.3">
      <c r="A4060">
        <v>720</v>
      </c>
      <c r="C4060">
        <v>4112</v>
      </c>
      <c r="D4060" s="1">
        <v>45303</v>
      </c>
      <c r="E4060">
        <v>14400</v>
      </c>
      <c r="F4060">
        <v>2</v>
      </c>
      <c r="G4060">
        <v>15</v>
      </c>
      <c r="H4060">
        <v>58</v>
      </c>
      <c r="I4060" t="str">
        <f>_xlfn.XLOOKUP(ohrm_timesheet_item[[#This Row],[employee_id]],hs_hr_employee[emp_number],hs_hr_employee[Employee Name],"NF",0,1)</f>
        <v>Gaurav Kokcha</v>
      </c>
      <c r="J4060" t="str">
        <f>_xlfn.XLOOKUP(ohrm_timesheet_item[[#This Row],[project_id]],ohrm_project[project_id],ohrm_project[name],"NF",0,1)</f>
        <v>Z210101-TEQMANTRA-ORG</v>
      </c>
      <c r="K4060" t="str">
        <f>_xlfn.XLOOKUP(ohrm_timesheet_item[[#This Row],[activity_id]],ohrm_project_activity[activity_id],ohrm_project_activity[name],"NF",0,1)</f>
        <v>Staff Augmentation</v>
      </c>
      <c r="L4060" s="5">
        <f>ohrm_timesheet_item[[#This Row],[duration]]/60/60</f>
        <v>4</v>
      </c>
    </row>
    <row r="4061" spans="1:12" x14ac:dyDescent="0.3">
      <c r="A4061">
        <v>720</v>
      </c>
      <c r="C4061">
        <v>4113</v>
      </c>
      <c r="D4061" s="1">
        <v>45299</v>
      </c>
      <c r="E4061">
        <v>0</v>
      </c>
      <c r="F4061">
        <v>2</v>
      </c>
      <c r="G4061">
        <v>15</v>
      </c>
      <c r="H4061">
        <v>11</v>
      </c>
      <c r="I4061" t="str">
        <f>_xlfn.XLOOKUP(ohrm_timesheet_item[[#This Row],[employee_id]],hs_hr_employee[emp_number],hs_hr_employee[Employee Name],"NF",0,1)</f>
        <v>Gaurav Kokcha</v>
      </c>
      <c r="J4061" t="str">
        <f>_xlfn.XLOOKUP(ohrm_timesheet_item[[#This Row],[project_id]],ohrm_project[project_id],ohrm_project[name],"NF",0,1)</f>
        <v>Z210101-TEQMANTRA-ORG</v>
      </c>
      <c r="K4061" t="str">
        <f>_xlfn.XLOOKUP(ohrm_timesheet_item[[#This Row],[activity_id]],ohrm_project_activity[activity_id],ohrm_project_activity[name],"NF",0,1)</f>
        <v>Training</v>
      </c>
      <c r="L4061" s="5">
        <f>ohrm_timesheet_item[[#This Row],[duration]]/60/60</f>
        <v>0</v>
      </c>
    </row>
    <row r="4062" spans="1:12" x14ac:dyDescent="0.3">
      <c r="A4062">
        <v>720</v>
      </c>
      <c r="C4062">
        <v>4114</v>
      </c>
      <c r="D4062" s="1">
        <v>45300</v>
      </c>
      <c r="E4062">
        <v>0</v>
      </c>
      <c r="F4062">
        <v>2</v>
      </c>
      <c r="G4062">
        <v>15</v>
      </c>
      <c r="H4062">
        <v>11</v>
      </c>
      <c r="I4062" t="str">
        <f>_xlfn.XLOOKUP(ohrm_timesheet_item[[#This Row],[employee_id]],hs_hr_employee[emp_number],hs_hr_employee[Employee Name],"NF",0,1)</f>
        <v>Gaurav Kokcha</v>
      </c>
      <c r="J4062" t="str">
        <f>_xlfn.XLOOKUP(ohrm_timesheet_item[[#This Row],[project_id]],ohrm_project[project_id],ohrm_project[name],"NF",0,1)</f>
        <v>Z210101-TEQMANTRA-ORG</v>
      </c>
      <c r="K4062" t="str">
        <f>_xlfn.XLOOKUP(ohrm_timesheet_item[[#This Row],[activity_id]],ohrm_project_activity[activity_id],ohrm_project_activity[name],"NF",0,1)</f>
        <v>Training</v>
      </c>
      <c r="L4062" s="5">
        <f>ohrm_timesheet_item[[#This Row],[duration]]/60/60</f>
        <v>0</v>
      </c>
    </row>
    <row r="4063" spans="1:12" x14ac:dyDescent="0.3">
      <c r="A4063">
        <v>720</v>
      </c>
      <c r="C4063">
        <v>4115</v>
      </c>
      <c r="D4063" s="1">
        <v>45301</v>
      </c>
      <c r="E4063">
        <v>14400</v>
      </c>
      <c r="F4063">
        <v>2</v>
      </c>
      <c r="G4063">
        <v>15</v>
      </c>
      <c r="H4063">
        <v>11</v>
      </c>
      <c r="I4063" t="str">
        <f>_xlfn.XLOOKUP(ohrm_timesheet_item[[#This Row],[employee_id]],hs_hr_employee[emp_number],hs_hr_employee[Employee Name],"NF",0,1)</f>
        <v>Gaurav Kokcha</v>
      </c>
      <c r="J4063" t="str">
        <f>_xlfn.XLOOKUP(ohrm_timesheet_item[[#This Row],[project_id]],ohrm_project[project_id],ohrm_project[name],"NF",0,1)</f>
        <v>Z210101-TEQMANTRA-ORG</v>
      </c>
      <c r="K4063" t="str">
        <f>_xlfn.XLOOKUP(ohrm_timesheet_item[[#This Row],[activity_id]],ohrm_project_activity[activity_id],ohrm_project_activity[name],"NF",0,1)</f>
        <v>Training</v>
      </c>
      <c r="L4063" s="5">
        <f>ohrm_timesheet_item[[#This Row],[duration]]/60/60</f>
        <v>4</v>
      </c>
    </row>
    <row r="4064" spans="1:12" x14ac:dyDescent="0.3">
      <c r="A4064">
        <v>720</v>
      </c>
      <c r="C4064">
        <v>4116</v>
      </c>
      <c r="D4064" s="1">
        <v>45302</v>
      </c>
      <c r="E4064">
        <v>0</v>
      </c>
      <c r="F4064">
        <v>2</v>
      </c>
      <c r="G4064">
        <v>15</v>
      </c>
      <c r="H4064">
        <v>11</v>
      </c>
      <c r="I4064" t="str">
        <f>_xlfn.XLOOKUP(ohrm_timesheet_item[[#This Row],[employee_id]],hs_hr_employee[emp_number],hs_hr_employee[Employee Name],"NF",0,1)</f>
        <v>Gaurav Kokcha</v>
      </c>
      <c r="J4064" t="str">
        <f>_xlfn.XLOOKUP(ohrm_timesheet_item[[#This Row],[project_id]],ohrm_project[project_id],ohrm_project[name],"NF",0,1)</f>
        <v>Z210101-TEQMANTRA-ORG</v>
      </c>
      <c r="K4064" t="str">
        <f>_xlfn.XLOOKUP(ohrm_timesheet_item[[#This Row],[activity_id]],ohrm_project_activity[activity_id],ohrm_project_activity[name],"NF",0,1)</f>
        <v>Training</v>
      </c>
      <c r="L4064" s="5">
        <f>ohrm_timesheet_item[[#This Row],[duration]]/60/60</f>
        <v>0</v>
      </c>
    </row>
    <row r="4065" spans="1:12" x14ac:dyDescent="0.3">
      <c r="A4065">
        <v>720</v>
      </c>
      <c r="C4065">
        <v>4117</v>
      </c>
      <c r="D4065" s="1">
        <v>45303</v>
      </c>
      <c r="E4065">
        <v>18000</v>
      </c>
      <c r="F4065">
        <v>2</v>
      </c>
      <c r="G4065">
        <v>15</v>
      </c>
      <c r="H4065">
        <v>11</v>
      </c>
      <c r="I4065" t="str">
        <f>_xlfn.XLOOKUP(ohrm_timesheet_item[[#This Row],[employee_id]],hs_hr_employee[emp_number],hs_hr_employee[Employee Name],"NF",0,1)</f>
        <v>Gaurav Kokcha</v>
      </c>
      <c r="J4065" t="str">
        <f>_xlfn.XLOOKUP(ohrm_timesheet_item[[#This Row],[project_id]],ohrm_project[project_id],ohrm_project[name],"NF",0,1)</f>
        <v>Z210101-TEQMANTRA-ORG</v>
      </c>
      <c r="K4065" t="str">
        <f>_xlfn.XLOOKUP(ohrm_timesheet_item[[#This Row],[activity_id]],ohrm_project_activity[activity_id],ohrm_project_activity[name],"NF",0,1)</f>
        <v>Training</v>
      </c>
      <c r="L4065" s="5">
        <f>ohrm_timesheet_item[[#This Row],[duration]]/60/60</f>
        <v>5</v>
      </c>
    </row>
    <row r="4066" spans="1:12" x14ac:dyDescent="0.3">
      <c r="A4066">
        <v>720</v>
      </c>
      <c r="C4066">
        <v>4118</v>
      </c>
      <c r="D4066" s="1">
        <v>45304</v>
      </c>
      <c r="E4066">
        <v>0</v>
      </c>
      <c r="F4066">
        <v>2</v>
      </c>
      <c r="G4066">
        <v>15</v>
      </c>
      <c r="H4066">
        <v>11</v>
      </c>
      <c r="I4066" t="str">
        <f>_xlfn.XLOOKUP(ohrm_timesheet_item[[#This Row],[employee_id]],hs_hr_employee[emp_number],hs_hr_employee[Employee Name],"NF",0,1)</f>
        <v>Gaurav Kokcha</v>
      </c>
      <c r="J4066" t="str">
        <f>_xlfn.XLOOKUP(ohrm_timesheet_item[[#This Row],[project_id]],ohrm_project[project_id],ohrm_project[name],"NF",0,1)</f>
        <v>Z210101-TEQMANTRA-ORG</v>
      </c>
      <c r="K4066" t="str">
        <f>_xlfn.XLOOKUP(ohrm_timesheet_item[[#This Row],[activity_id]],ohrm_project_activity[activity_id],ohrm_project_activity[name],"NF",0,1)</f>
        <v>Training</v>
      </c>
      <c r="L4066" s="5">
        <f>ohrm_timesheet_item[[#This Row],[duration]]/60/60</f>
        <v>0</v>
      </c>
    </row>
    <row r="4067" spans="1:12" x14ac:dyDescent="0.3">
      <c r="A4067">
        <v>721</v>
      </c>
      <c r="B4067" t="s">
        <v>1086</v>
      </c>
      <c r="C4067">
        <v>4119</v>
      </c>
      <c r="D4067" s="1">
        <v>45308</v>
      </c>
      <c r="E4067">
        <v>0</v>
      </c>
      <c r="F4067">
        <v>2</v>
      </c>
      <c r="G4067">
        <v>15</v>
      </c>
      <c r="H4067">
        <v>58</v>
      </c>
      <c r="I4067" t="str">
        <f>_xlfn.XLOOKUP(ohrm_timesheet_item[[#This Row],[employee_id]],hs_hr_employee[emp_number],hs_hr_employee[Employee Name],"NF",0,1)</f>
        <v>Gaurav Kokcha</v>
      </c>
      <c r="J4067" t="str">
        <f>_xlfn.XLOOKUP(ohrm_timesheet_item[[#This Row],[project_id]],ohrm_project[project_id],ohrm_project[name],"NF",0,1)</f>
        <v>Z210101-TEQMANTRA-ORG</v>
      </c>
      <c r="K4067" t="str">
        <f>_xlfn.XLOOKUP(ohrm_timesheet_item[[#This Row],[activity_id]],ohrm_project_activity[activity_id],ohrm_project_activity[name],"NF",0,1)</f>
        <v>Staff Augmentation</v>
      </c>
      <c r="L4067" s="5">
        <f>ohrm_timesheet_item[[#This Row],[duration]]/60/60</f>
        <v>0</v>
      </c>
    </row>
    <row r="4068" spans="1:12" x14ac:dyDescent="0.3">
      <c r="A4068">
        <v>721</v>
      </c>
      <c r="B4068" t="s">
        <v>1087</v>
      </c>
      <c r="C4068">
        <v>4120</v>
      </c>
      <c r="D4068" s="1">
        <v>45309</v>
      </c>
      <c r="E4068">
        <v>0</v>
      </c>
      <c r="F4068">
        <v>2</v>
      </c>
      <c r="G4068">
        <v>15</v>
      </c>
      <c r="H4068">
        <v>58</v>
      </c>
      <c r="I4068" t="str">
        <f>_xlfn.XLOOKUP(ohrm_timesheet_item[[#This Row],[employee_id]],hs_hr_employee[emp_number],hs_hr_employee[Employee Name],"NF",0,1)</f>
        <v>Gaurav Kokcha</v>
      </c>
      <c r="J4068" t="str">
        <f>_xlfn.XLOOKUP(ohrm_timesheet_item[[#This Row],[project_id]],ohrm_project[project_id],ohrm_project[name],"NF",0,1)</f>
        <v>Z210101-TEQMANTRA-ORG</v>
      </c>
      <c r="K4068" t="str">
        <f>_xlfn.XLOOKUP(ohrm_timesheet_item[[#This Row],[activity_id]],ohrm_project_activity[activity_id],ohrm_project_activity[name],"NF",0,1)</f>
        <v>Staff Augmentation</v>
      </c>
      <c r="L4068" s="5">
        <f>ohrm_timesheet_item[[#This Row],[duration]]/60/60</f>
        <v>0</v>
      </c>
    </row>
    <row r="4069" spans="1:12" x14ac:dyDescent="0.3">
      <c r="A4069">
        <v>721</v>
      </c>
      <c r="C4069">
        <v>4121</v>
      </c>
      <c r="D4069" s="1">
        <v>45306</v>
      </c>
      <c r="E4069">
        <v>18000</v>
      </c>
      <c r="F4069">
        <v>2</v>
      </c>
      <c r="G4069">
        <v>15</v>
      </c>
      <c r="H4069">
        <v>58</v>
      </c>
      <c r="I4069" t="str">
        <f>_xlfn.XLOOKUP(ohrm_timesheet_item[[#This Row],[employee_id]],hs_hr_employee[emp_number],hs_hr_employee[Employee Name],"NF",0,1)</f>
        <v>Gaurav Kokcha</v>
      </c>
      <c r="J4069" t="str">
        <f>_xlfn.XLOOKUP(ohrm_timesheet_item[[#This Row],[project_id]],ohrm_project[project_id],ohrm_project[name],"NF",0,1)</f>
        <v>Z210101-TEQMANTRA-ORG</v>
      </c>
      <c r="K4069" t="str">
        <f>_xlfn.XLOOKUP(ohrm_timesheet_item[[#This Row],[activity_id]],ohrm_project_activity[activity_id],ohrm_project_activity[name],"NF",0,1)</f>
        <v>Staff Augmentation</v>
      </c>
      <c r="L4069" s="5">
        <f>ohrm_timesheet_item[[#This Row],[duration]]/60/60</f>
        <v>5</v>
      </c>
    </row>
    <row r="4070" spans="1:12" x14ac:dyDescent="0.3">
      <c r="A4070">
        <v>721</v>
      </c>
      <c r="C4070">
        <v>4122</v>
      </c>
      <c r="D4070" s="1">
        <v>45307</v>
      </c>
      <c r="E4070">
        <v>14400</v>
      </c>
      <c r="F4070">
        <v>2</v>
      </c>
      <c r="G4070">
        <v>15</v>
      </c>
      <c r="H4070">
        <v>58</v>
      </c>
      <c r="I4070" t="str">
        <f>_xlfn.XLOOKUP(ohrm_timesheet_item[[#This Row],[employee_id]],hs_hr_employee[emp_number],hs_hr_employee[Employee Name],"NF",0,1)</f>
        <v>Gaurav Kokcha</v>
      </c>
      <c r="J4070" t="str">
        <f>_xlfn.XLOOKUP(ohrm_timesheet_item[[#This Row],[project_id]],ohrm_project[project_id],ohrm_project[name],"NF",0,1)</f>
        <v>Z210101-TEQMANTRA-ORG</v>
      </c>
      <c r="K4070" t="str">
        <f>_xlfn.XLOOKUP(ohrm_timesheet_item[[#This Row],[activity_id]],ohrm_project_activity[activity_id],ohrm_project_activity[name],"NF",0,1)</f>
        <v>Staff Augmentation</v>
      </c>
      <c r="L4070" s="5">
        <f>ohrm_timesheet_item[[#This Row],[duration]]/60/60</f>
        <v>4</v>
      </c>
    </row>
    <row r="4071" spans="1:12" x14ac:dyDescent="0.3">
      <c r="A4071">
        <v>721</v>
      </c>
      <c r="C4071">
        <v>4123</v>
      </c>
      <c r="D4071" s="1">
        <v>45310</v>
      </c>
      <c r="E4071">
        <v>18000</v>
      </c>
      <c r="F4071">
        <v>2</v>
      </c>
      <c r="G4071">
        <v>15</v>
      </c>
      <c r="H4071">
        <v>58</v>
      </c>
      <c r="I4071" t="str">
        <f>_xlfn.XLOOKUP(ohrm_timesheet_item[[#This Row],[employee_id]],hs_hr_employee[emp_number],hs_hr_employee[Employee Name],"NF",0,1)</f>
        <v>Gaurav Kokcha</v>
      </c>
      <c r="J4071" t="str">
        <f>_xlfn.XLOOKUP(ohrm_timesheet_item[[#This Row],[project_id]],ohrm_project[project_id],ohrm_project[name],"NF",0,1)</f>
        <v>Z210101-TEQMANTRA-ORG</v>
      </c>
      <c r="K4071" t="str">
        <f>_xlfn.XLOOKUP(ohrm_timesheet_item[[#This Row],[activity_id]],ohrm_project_activity[activity_id],ohrm_project_activity[name],"NF",0,1)</f>
        <v>Staff Augmentation</v>
      </c>
      <c r="L4071" s="5">
        <f>ohrm_timesheet_item[[#This Row],[duration]]/60/60</f>
        <v>5</v>
      </c>
    </row>
    <row r="4072" spans="1:12" x14ac:dyDescent="0.3">
      <c r="A4072">
        <v>721</v>
      </c>
      <c r="C4072">
        <v>4124</v>
      </c>
      <c r="D4072" s="1">
        <v>45306</v>
      </c>
      <c r="E4072">
        <v>14400</v>
      </c>
      <c r="F4072">
        <v>2</v>
      </c>
      <c r="G4072">
        <v>15</v>
      </c>
      <c r="H4072">
        <v>11</v>
      </c>
      <c r="I4072" t="str">
        <f>_xlfn.XLOOKUP(ohrm_timesheet_item[[#This Row],[employee_id]],hs_hr_employee[emp_number],hs_hr_employee[Employee Name],"NF",0,1)</f>
        <v>Gaurav Kokcha</v>
      </c>
      <c r="J4072" t="str">
        <f>_xlfn.XLOOKUP(ohrm_timesheet_item[[#This Row],[project_id]],ohrm_project[project_id],ohrm_project[name],"NF",0,1)</f>
        <v>Z210101-TEQMANTRA-ORG</v>
      </c>
      <c r="K4072" t="str">
        <f>_xlfn.XLOOKUP(ohrm_timesheet_item[[#This Row],[activity_id]],ohrm_project_activity[activity_id],ohrm_project_activity[name],"NF",0,1)</f>
        <v>Training</v>
      </c>
      <c r="L4072" s="5">
        <f>ohrm_timesheet_item[[#This Row],[duration]]/60/60</f>
        <v>4</v>
      </c>
    </row>
    <row r="4073" spans="1:12" x14ac:dyDescent="0.3">
      <c r="A4073">
        <v>721</v>
      </c>
      <c r="C4073">
        <v>4125</v>
      </c>
      <c r="D4073" s="1">
        <v>45307</v>
      </c>
      <c r="E4073">
        <v>18000</v>
      </c>
      <c r="F4073">
        <v>2</v>
      </c>
      <c r="G4073">
        <v>15</v>
      </c>
      <c r="H4073">
        <v>11</v>
      </c>
      <c r="I4073" t="str">
        <f>_xlfn.XLOOKUP(ohrm_timesheet_item[[#This Row],[employee_id]],hs_hr_employee[emp_number],hs_hr_employee[Employee Name],"NF",0,1)</f>
        <v>Gaurav Kokcha</v>
      </c>
      <c r="J4073" t="str">
        <f>_xlfn.XLOOKUP(ohrm_timesheet_item[[#This Row],[project_id]],ohrm_project[project_id],ohrm_project[name],"NF",0,1)</f>
        <v>Z210101-TEQMANTRA-ORG</v>
      </c>
      <c r="K4073" t="str">
        <f>_xlfn.XLOOKUP(ohrm_timesheet_item[[#This Row],[activity_id]],ohrm_project_activity[activity_id],ohrm_project_activity[name],"NF",0,1)</f>
        <v>Training</v>
      </c>
      <c r="L4073" s="5">
        <f>ohrm_timesheet_item[[#This Row],[duration]]/60/60</f>
        <v>5</v>
      </c>
    </row>
    <row r="4074" spans="1:12" x14ac:dyDescent="0.3">
      <c r="A4074">
        <v>721</v>
      </c>
      <c r="C4074">
        <v>4126</v>
      </c>
      <c r="D4074" s="1">
        <v>45308</v>
      </c>
      <c r="E4074">
        <v>0</v>
      </c>
      <c r="F4074">
        <v>2</v>
      </c>
      <c r="G4074">
        <v>15</v>
      </c>
      <c r="H4074">
        <v>11</v>
      </c>
      <c r="I4074" t="str">
        <f>_xlfn.XLOOKUP(ohrm_timesheet_item[[#This Row],[employee_id]],hs_hr_employee[emp_number],hs_hr_employee[Employee Name],"NF",0,1)</f>
        <v>Gaurav Kokcha</v>
      </c>
      <c r="J4074" t="str">
        <f>_xlfn.XLOOKUP(ohrm_timesheet_item[[#This Row],[project_id]],ohrm_project[project_id],ohrm_project[name],"NF",0,1)</f>
        <v>Z210101-TEQMANTRA-ORG</v>
      </c>
      <c r="K4074" t="str">
        <f>_xlfn.XLOOKUP(ohrm_timesheet_item[[#This Row],[activity_id]],ohrm_project_activity[activity_id],ohrm_project_activity[name],"NF",0,1)</f>
        <v>Training</v>
      </c>
      <c r="L4074" s="5">
        <f>ohrm_timesheet_item[[#This Row],[duration]]/60/60</f>
        <v>0</v>
      </c>
    </row>
    <row r="4075" spans="1:12" x14ac:dyDescent="0.3">
      <c r="A4075">
        <v>721</v>
      </c>
      <c r="C4075">
        <v>4127</v>
      </c>
      <c r="D4075" s="1">
        <v>45309</v>
      </c>
      <c r="E4075">
        <v>0</v>
      </c>
      <c r="F4075">
        <v>2</v>
      </c>
      <c r="G4075">
        <v>15</v>
      </c>
      <c r="H4075">
        <v>11</v>
      </c>
      <c r="I4075" t="str">
        <f>_xlfn.XLOOKUP(ohrm_timesheet_item[[#This Row],[employee_id]],hs_hr_employee[emp_number],hs_hr_employee[Employee Name],"NF",0,1)</f>
        <v>Gaurav Kokcha</v>
      </c>
      <c r="J4075" t="str">
        <f>_xlfn.XLOOKUP(ohrm_timesheet_item[[#This Row],[project_id]],ohrm_project[project_id],ohrm_project[name],"NF",0,1)</f>
        <v>Z210101-TEQMANTRA-ORG</v>
      </c>
      <c r="K4075" t="str">
        <f>_xlfn.XLOOKUP(ohrm_timesheet_item[[#This Row],[activity_id]],ohrm_project_activity[activity_id],ohrm_project_activity[name],"NF",0,1)</f>
        <v>Training</v>
      </c>
      <c r="L4075" s="5">
        <f>ohrm_timesheet_item[[#This Row],[duration]]/60/60</f>
        <v>0</v>
      </c>
    </row>
    <row r="4076" spans="1:12" x14ac:dyDescent="0.3">
      <c r="A4076">
        <v>721</v>
      </c>
      <c r="C4076">
        <v>4128</v>
      </c>
      <c r="D4076" s="1">
        <v>45310</v>
      </c>
      <c r="E4076">
        <v>14400</v>
      </c>
      <c r="F4076">
        <v>2</v>
      </c>
      <c r="G4076">
        <v>15</v>
      </c>
      <c r="H4076">
        <v>11</v>
      </c>
      <c r="I4076" t="str">
        <f>_xlfn.XLOOKUP(ohrm_timesheet_item[[#This Row],[employee_id]],hs_hr_employee[emp_number],hs_hr_employee[Employee Name],"NF",0,1)</f>
        <v>Gaurav Kokcha</v>
      </c>
      <c r="J4076" t="str">
        <f>_xlfn.XLOOKUP(ohrm_timesheet_item[[#This Row],[project_id]],ohrm_project[project_id],ohrm_project[name],"NF",0,1)</f>
        <v>Z210101-TEQMANTRA-ORG</v>
      </c>
      <c r="K4076" t="str">
        <f>_xlfn.XLOOKUP(ohrm_timesheet_item[[#This Row],[activity_id]],ohrm_project_activity[activity_id],ohrm_project_activity[name],"NF",0,1)</f>
        <v>Training</v>
      </c>
      <c r="L4076" s="5">
        <f>ohrm_timesheet_item[[#This Row],[duration]]/60/60</f>
        <v>4</v>
      </c>
    </row>
    <row r="4077" spans="1:12" x14ac:dyDescent="0.3">
      <c r="A4077">
        <v>722</v>
      </c>
      <c r="B4077" t="s">
        <v>1084</v>
      </c>
      <c r="C4077">
        <v>4129</v>
      </c>
      <c r="D4077" s="1">
        <v>45316</v>
      </c>
      <c r="E4077">
        <v>32400</v>
      </c>
      <c r="F4077">
        <v>2</v>
      </c>
      <c r="G4077">
        <v>15</v>
      </c>
      <c r="H4077">
        <v>58</v>
      </c>
      <c r="I4077" t="str">
        <f>_xlfn.XLOOKUP(ohrm_timesheet_item[[#This Row],[employee_id]],hs_hr_employee[emp_number],hs_hr_employee[Employee Name],"NF",0,1)</f>
        <v>Gaurav Kokcha</v>
      </c>
      <c r="J4077" t="str">
        <f>_xlfn.XLOOKUP(ohrm_timesheet_item[[#This Row],[project_id]],ohrm_project[project_id],ohrm_project[name],"NF",0,1)</f>
        <v>Z210101-TEQMANTRA-ORG</v>
      </c>
      <c r="K4077" t="str">
        <f>_xlfn.XLOOKUP(ohrm_timesheet_item[[#This Row],[activity_id]],ohrm_project_activity[activity_id],ohrm_project_activity[name],"NF",0,1)</f>
        <v>Staff Augmentation</v>
      </c>
      <c r="L4077" s="5">
        <f>ohrm_timesheet_item[[#This Row],[duration]]/60/60</f>
        <v>9</v>
      </c>
    </row>
    <row r="4078" spans="1:12" x14ac:dyDescent="0.3">
      <c r="A4078">
        <v>722</v>
      </c>
      <c r="B4078" t="s">
        <v>1088</v>
      </c>
      <c r="C4078">
        <v>4130</v>
      </c>
      <c r="D4078" s="1">
        <v>45317</v>
      </c>
      <c r="E4078">
        <v>0</v>
      </c>
      <c r="F4078">
        <v>2</v>
      </c>
      <c r="G4078">
        <v>15</v>
      </c>
      <c r="H4078">
        <v>58</v>
      </c>
      <c r="I4078" t="str">
        <f>_xlfn.XLOOKUP(ohrm_timesheet_item[[#This Row],[employee_id]],hs_hr_employee[emp_number],hs_hr_employee[Employee Name],"NF",0,1)</f>
        <v>Gaurav Kokcha</v>
      </c>
      <c r="J4078" t="str">
        <f>_xlfn.XLOOKUP(ohrm_timesheet_item[[#This Row],[project_id]],ohrm_project[project_id],ohrm_project[name],"NF",0,1)</f>
        <v>Z210101-TEQMANTRA-ORG</v>
      </c>
      <c r="K4078" t="str">
        <f>_xlfn.XLOOKUP(ohrm_timesheet_item[[#This Row],[activity_id]],ohrm_project_activity[activity_id],ohrm_project_activity[name],"NF",0,1)</f>
        <v>Staff Augmentation</v>
      </c>
      <c r="L4078" s="5">
        <f>ohrm_timesheet_item[[#This Row],[duration]]/60/60</f>
        <v>0</v>
      </c>
    </row>
    <row r="4079" spans="1:12" x14ac:dyDescent="0.3">
      <c r="A4079">
        <v>722</v>
      </c>
      <c r="B4079" t="s">
        <v>1084</v>
      </c>
      <c r="C4079">
        <v>4131</v>
      </c>
      <c r="D4079" s="1">
        <v>45318</v>
      </c>
      <c r="E4079">
        <v>32400</v>
      </c>
      <c r="F4079">
        <v>2</v>
      </c>
      <c r="G4079">
        <v>15</v>
      </c>
      <c r="H4079">
        <v>58</v>
      </c>
      <c r="I4079" t="str">
        <f>_xlfn.XLOOKUP(ohrm_timesheet_item[[#This Row],[employee_id]],hs_hr_employee[emp_number],hs_hr_employee[Employee Name],"NF",0,1)</f>
        <v>Gaurav Kokcha</v>
      </c>
      <c r="J4079" t="str">
        <f>_xlfn.XLOOKUP(ohrm_timesheet_item[[#This Row],[project_id]],ohrm_project[project_id],ohrm_project[name],"NF",0,1)</f>
        <v>Z210101-TEQMANTRA-ORG</v>
      </c>
      <c r="K4079" t="str">
        <f>_xlfn.XLOOKUP(ohrm_timesheet_item[[#This Row],[activity_id]],ohrm_project_activity[activity_id],ohrm_project_activity[name],"NF",0,1)</f>
        <v>Staff Augmentation</v>
      </c>
      <c r="L4079" s="5">
        <f>ohrm_timesheet_item[[#This Row],[duration]]/60/60</f>
        <v>9</v>
      </c>
    </row>
    <row r="4080" spans="1:12" x14ac:dyDescent="0.3">
      <c r="A4080">
        <v>722</v>
      </c>
      <c r="C4080">
        <v>4132</v>
      </c>
      <c r="D4080" s="1">
        <v>45313</v>
      </c>
      <c r="E4080">
        <v>14400</v>
      </c>
      <c r="F4080">
        <v>2</v>
      </c>
      <c r="G4080">
        <v>15</v>
      </c>
      <c r="H4080">
        <v>58</v>
      </c>
      <c r="I4080" t="str">
        <f>_xlfn.XLOOKUP(ohrm_timesheet_item[[#This Row],[employee_id]],hs_hr_employee[emp_number],hs_hr_employee[Employee Name],"NF",0,1)</f>
        <v>Gaurav Kokcha</v>
      </c>
      <c r="J4080" t="str">
        <f>_xlfn.XLOOKUP(ohrm_timesheet_item[[#This Row],[project_id]],ohrm_project[project_id],ohrm_project[name],"NF",0,1)</f>
        <v>Z210101-TEQMANTRA-ORG</v>
      </c>
      <c r="K4080" t="str">
        <f>_xlfn.XLOOKUP(ohrm_timesheet_item[[#This Row],[activity_id]],ohrm_project_activity[activity_id],ohrm_project_activity[name],"NF",0,1)</f>
        <v>Staff Augmentation</v>
      </c>
      <c r="L4080" s="5">
        <f>ohrm_timesheet_item[[#This Row],[duration]]/60/60</f>
        <v>4</v>
      </c>
    </row>
    <row r="4081" spans="1:12" x14ac:dyDescent="0.3">
      <c r="A4081">
        <v>722</v>
      </c>
      <c r="C4081">
        <v>4133</v>
      </c>
      <c r="D4081" s="1">
        <v>45314</v>
      </c>
      <c r="E4081">
        <v>14400</v>
      </c>
      <c r="F4081">
        <v>2</v>
      </c>
      <c r="G4081">
        <v>15</v>
      </c>
      <c r="H4081">
        <v>58</v>
      </c>
      <c r="I4081" t="str">
        <f>_xlfn.XLOOKUP(ohrm_timesheet_item[[#This Row],[employee_id]],hs_hr_employee[emp_number],hs_hr_employee[Employee Name],"NF",0,1)</f>
        <v>Gaurav Kokcha</v>
      </c>
      <c r="J4081" t="str">
        <f>_xlfn.XLOOKUP(ohrm_timesheet_item[[#This Row],[project_id]],ohrm_project[project_id],ohrm_project[name],"NF",0,1)</f>
        <v>Z210101-TEQMANTRA-ORG</v>
      </c>
      <c r="K4081" t="str">
        <f>_xlfn.XLOOKUP(ohrm_timesheet_item[[#This Row],[activity_id]],ohrm_project_activity[activity_id],ohrm_project_activity[name],"NF",0,1)</f>
        <v>Staff Augmentation</v>
      </c>
      <c r="L4081" s="5">
        <f>ohrm_timesheet_item[[#This Row],[duration]]/60/60</f>
        <v>4</v>
      </c>
    </row>
    <row r="4082" spans="1:12" x14ac:dyDescent="0.3">
      <c r="A4082">
        <v>722</v>
      </c>
      <c r="C4082">
        <v>4134</v>
      </c>
      <c r="D4082" s="1">
        <v>45315</v>
      </c>
      <c r="E4082">
        <v>10800</v>
      </c>
      <c r="F4082">
        <v>2</v>
      </c>
      <c r="G4082">
        <v>15</v>
      </c>
      <c r="H4082">
        <v>58</v>
      </c>
      <c r="I4082" t="str">
        <f>_xlfn.XLOOKUP(ohrm_timesheet_item[[#This Row],[employee_id]],hs_hr_employee[emp_number],hs_hr_employee[Employee Name],"NF",0,1)</f>
        <v>Gaurav Kokcha</v>
      </c>
      <c r="J4082" t="str">
        <f>_xlfn.XLOOKUP(ohrm_timesheet_item[[#This Row],[project_id]],ohrm_project[project_id],ohrm_project[name],"NF",0,1)</f>
        <v>Z210101-TEQMANTRA-ORG</v>
      </c>
      <c r="K4082" t="str">
        <f>_xlfn.XLOOKUP(ohrm_timesheet_item[[#This Row],[activity_id]],ohrm_project_activity[activity_id],ohrm_project_activity[name],"NF",0,1)</f>
        <v>Staff Augmentation</v>
      </c>
      <c r="L4082" s="5">
        <f>ohrm_timesheet_item[[#This Row],[duration]]/60/60</f>
        <v>3</v>
      </c>
    </row>
    <row r="4083" spans="1:12" x14ac:dyDescent="0.3">
      <c r="A4083">
        <v>722</v>
      </c>
      <c r="C4083">
        <v>4135</v>
      </c>
      <c r="D4083" s="1">
        <v>45313</v>
      </c>
      <c r="E4083">
        <v>18000</v>
      </c>
      <c r="F4083">
        <v>2</v>
      </c>
      <c r="G4083">
        <v>15</v>
      </c>
      <c r="H4083">
        <v>11</v>
      </c>
      <c r="I4083" t="str">
        <f>_xlfn.XLOOKUP(ohrm_timesheet_item[[#This Row],[employee_id]],hs_hr_employee[emp_number],hs_hr_employee[Employee Name],"NF",0,1)</f>
        <v>Gaurav Kokcha</v>
      </c>
      <c r="J4083" t="str">
        <f>_xlfn.XLOOKUP(ohrm_timesheet_item[[#This Row],[project_id]],ohrm_project[project_id],ohrm_project[name],"NF",0,1)</f>
        <v>Z210101-TEQMANTRA-ORG</v>
      </c>
      <c r="K4083" t="str">
        <f>_xlfn.XLOOKUP(ohrm_timesheet_item[[#This Row],[activity_id]],ohrm_project_activity[activity_id],ohrm_project_activity[name],"NF",0,1)</f>
        <v>Training</v>
      </c>
      <c r="L4083" s="5">
        <f>ohrm_timesheet_item[[#This Row],[duration]]/60/60</f>
        <v>5</v>
      </c>
    </row>
    <row r="4084" spans="1:12" x14ac:dyDescent="0.3">
      <c r="A4084">
        <v>722</v>
      </c>
      <c r="C4084">
        <v>4136</v>
      </c>
      <c r="D4084" s="1">
        <v>45314</v>
      </c>
      <c r="E4084">
        <v>18000</v>
      </c>
      <c r="F4084">
        <v>2</v>
      </c>
      <c r="G4084">
        <v>15</v>
      </c>
      <c r="H4084">
        <v>11</v>
      </c>
      <c r="I4084" t="str">
        <f>_xlfn.XLOOKUP(ohrm_timesheet_item[[#This Row],[employee_id]],hs_hr_employee[emp_number],hs_hr_employee[Employee Name],"NF",0,1)</f>
        <v>Gaurav Kokcha</v>
      </c>
      <c r="J4084" t="str">
        <f>_xlfn.XLOOKUP(ohrm_timesheet_item[[#This Row],[project_id]],ohrm_project[project_id],ohrm_project[name],"NF",0,1)</f>
        <v>Z210101-TEQMANTRA-ORG</v>
      </c>
      <c r="K4084" t="str">
        <f>_xlfn.XLOOKUP(ohrm_timesheet_item[[#This Row],[activity_id]],ohrm_project_activity[activity_id],ohrm_project_activity[name],"NF",0,1)</f>
        <v>Training</v>
      </c>
      <c r="L4084" s="5">
        <f>ohrm_timesheet_item[[#This Row],[duration]]/60/60</f>
        <v>5</v>
      </c>
    </row>
    <row r="4085" spans="1:12" x14ac:dyDescent="0.3">
      <c r="A4085">
        <v>722</v>
      </c>
      <c r="C4085">
        <v>4137</v>
      </c>
      <c r="D4085" s="1">
        <v>45315</v>
      </c>
      <c r="E4085">
        <v>21600</v>
      </c>
      <c r="F4085">
        <v>2</v>
      </c>
      <c r="G4085">
        <v>15</v>
      </c>
      <c r="H4085">
        <v>11</v>
      </c>
      <c r="I4085" t="str">
        <f>_xlfn.XLOOKUP(ohrm_timesheet_item[[#This Row],[employee_id]],hs_hr_employee[emp_number],hs_hr_employee[Employee Name],"NF",0,1)</f>
        <v>Gaurav Kokcha</v>
      </c>
      <c r="J4085" t="str">
        <f>_xlfn.XLOOKUP(ohrm_timesheet_item[[#This Row],[project_id]],ohrm_project[project_id],ohrm_project[name],"NF",0,1)</f>
        <v>Z210101-TEQMANTRA-ORG</v>
      </c>
      <c r="K4085" t="str">
        <f>_xlfn.XLOOKUP(ohrm_timesheet_item[[#This Row],[activity_id]],ohrm_project_activity[activity_id],ohrm_project_activity[name],"NF",0,1)</f>
        <v>Training</v>
      </c>
      <c r="L4085" s="5">
        <f>ohrm_timesheet_item[[#This Row],[duration]]/60/60</f>
        <v>6</v>
      </c>
    </row>
    <row r="4086" spans="1:12" x14ac:dyDescent="0.3">
      <c r="A4086">
        <v>722</v>
      </c>
      <c r="C4086">
        <v>4138</v>
      </c>
      <c r="D4086" s="1">
        <v>45316</v>
      </c>
      <c r="E4086">
        <v>0</v>
      </c>
      <c r="F4086">
        <v>2</v>
      </c>
      <c r="G4086">
        <v>15</v>
      </c>
      <c r="H4086">
        <v>11</v>
      </c>
      <c r="I4086" t="str">
        <f>_xlfn.XLOOKUP(ohrm_timesheet_item[[#This Row],[employee_id]],hs_hr_employee[emp_number],hs_hr_employee[Employee Name],"NF",0,1)</f>
        <v>Gaurav Kokcha</v>
      </c>
      <c r="J4086" t="str">
        <f>_xlfn.XLOOKUP(ohrm_timesheet_item[[#This Row],[project_id]],ohrm_project[project_id],ohrm_project[name],"NF",0,1)</f>
        <v>Z210101-TEQMANTRA-ORG</v>
      </c>
      <c r="K4086" t="str">
        <f>_xlfn.XLOOKUP(ohrm_timesheet_item[[#This Row],[activity_id]],ohrm_project_activity[activity_id],ohrm_project_activity[name],"NF",0,1)</f>
        <v>Training</v>
      </c>
      <c r="L4086" s="5">
        <f>ohrm_timesheet_item[[#This Row],[duration]]/60/60</f>
        <v>0</v>
      </c>
    </row>
    <row r="4087" spans="1:12" x14ac:dyDescent="0.3">
      <c r="A4087">
        <v>722</v>
      </c>
      <c r="C4087">
        <v>4139</v>
      </c>
      <c r="D4087" s="1">
        <v>45317</v>
      </c>
      <c r="E4087">
        <v>0</v>
      </c>
      <c r="F4087">
        <v>2</v>
      </c>
      <c r="G4087">
        <v>15</v>
      </c>
      <c r="H4087">
        <v>11</v>
      </c>
      <c r="I4087" t="str">
        <f>_xlfn.XLOOKUP(ohrm_timesheet_item[[#This Row],[employee_id]],hs_hr_employee[emp_number],hs_hr_employee[Employee Name],"NF",0,1)</f>
        <v>Gaurav Kokcha</v>
      </c>
      <c r="J4087" t="str">
        <f>_xlfn.XLOOKUP(ohrm_timesheet_item[[#This Row],[project_id]],ohrm_project[project_id],ohrm_project[name],"NF",0,1)</f>
        <v>Z210101-TEQMANTRA-ORG</v>
      </c>
      <c r="K4087" t="str">
        <f>_xlfn.XLOOKUP(ohrm_timesheet_item[[#This Row],[activity_id]],ohrm_project_activity[activity_id],ohrm_project_activity[name],"NF",0,1)</f>
        <v>Training</v>
      </c>
      <c r="L4087" s="5">
        <f>ohrm_timesheet_item[[#This Row],[duration]]/60/60</f>
        <v>0</v>
      </c>
    </row>
    <row r="4088" spans="1:12" x14ac:dyDescent="0.3">
      <c r="A4088">
        <v>722</v>
      </c>
      <c r="C4088">
        <v>4140</v>
      </c>
      <c r="D4088" s="1">
        <v>45318</v>
      </c>
      <c r="E4088">
        <v>0</v>
      </c>
      <c r="F4088">
        <v>2</v>
      </c>
      <c r="G4088">
        <v>15</v>
      </c>
      <c r="H4088">
        <v>11</v>
      </c>
      <c r="I4088" t="str">
        <f>_xlfn.XLOOKUP(ohrm_timesheet_item[[#This Row],[employee_id]],hs_hr_employee[emp_number],hs_hr_employee[Employee Name],"NF",0,1)</f>
        <v>Gaurav Kokcha</v>
      </c>
      <c r="J4088" t="str">
        <f>_xlfn.XLOOKUP(ohrm_timesheet_item[[#This Row],[project_id]],ohrm_project[project_id],ohrm_project[name],"NF",0,1)</f>
        <v>Z210101-TEQMANTRA-ORG</v>
      </c>
      <c r="K4088" t="str">
        <f>_xlfn.XLOOKUP(ohrm_timesheet_item[[#This Row],[activity_id]],ohrm_project_activity[activity_id],ohrm_project_activity[name],"NF",0,1)</f>
        <v>Training</v>
      </c>
      <c r="L4088" s="5">
        <f>ohrm_timesheet_item[[#This Row],[duration]]/60/60</f>
        <v>0</v>
      </c>
    </row>
    <row r="4089" spans="1:12" x14ac:dyDescent="0.3">
      <c r="A4089">
        <v>719</v>
      </c>
      <c r="C4089">
        <v>4141</v>
      </c>
      <c r="D4089" s="1">
        <v>45320</v>
      </c>
      <c r="E4089">
        <v>18000</v>
      </c>
      <c r="F4089">
        <v>2</v>
      </c>
      <c r="G4089">
        <v>15</v>
      </c>
      <c r="H4089">
        <v>58</v>
      </c>
      <c r="I4089" t="str">
        <f>_xlfn.XLOOKUP(ohrm_timesheet_item[[#This Row],[employee_id]],hs_hr_employee[emp_number],hs_hr_employee[Employee Name],"NF",0,1)</f>
        <v>Gaurav Kokcha</v>
      </c>
      <c r="J4089" t="str">
        <f>_xlfn.XLOOKUP(ohrm_timesheet_item[[#This Row],[project_id]],ohrm_project[project_id],ohrm_project[name],"NF",0,1)</f>
        <v>Z210101-TEQMANTRA-ORG</v>
      </c>
      <c r="K4089" t="str">
        <f>_xlfn.XLOOKUP(ohrm_timesheet_item[[#This Row],[activity_id]],ohrm_project_activity[activity_id],ohrm_project_activity[name],"NF",0,1)</f>
        <v>Staff Augmentation</v>
      </c>
      <c r="L4089" s="5">
        <f>ohrm_timesheet_item[[#This Row],[duration]]/60/60</f>
        <v>5</v>
      </c>
    </row>
    <row r="4090" spans="1:12" x14ac:dyDescent="0.3">
      <c r="A4090">
        <v>719</v>
      </c>
      <c r="C4090">
        <v>4142</v>
      </c>
      <c r="D4090" s="1">
        <v>45320</v>
      </c>
      <c r="E4090">
        <v>14400</v>
      </c>
      <c r="F4090">
        <v>2</v>
      </c>
      <c r="G4090">
        <v>15</v>
      </c>
      <c r="H4090">
        <v>11</v>
      </c>
      <c r="I4090" t="str">
        <f>_xlfn.XLOOKUP(ohrm_timesheet_item[[#This Row],[employee_id]],hs_hr_employee[emp_number],hs_hr_employee[Employee Name],"NF",0,1)</f>
        <v>Gaurav Kokcha</v>
      </c>
      <c r="J4090" t="str">
        <f>_xlfn.XLOOKUP(ohrm_timesheet_item[[#This Row],[project_id]],ohrm_project[project_id],ohrm_project[name],"NF",0,1)</f>
        <v>Z210101-TEQMANTRA-ORG</v>
      </c>
      <c r="K4090" t="str">
        <f>_xlfn.XLOOKUP(ohrm_timesheet_item[[#This Row],[activity_id]],ohrm_project_activity[activity_id],ohrm_project_activity[name],"NF",0,1)</f>
        <v>Training</v>
      </c>
      <c r="L4090" s="5">
        <f>ohrm_timesheet_item[[#This Row],[duration]]/60/60</f>
        <v>4</v>
      </c>
    </row>
    <row r="4091" spans="1:12" x14ac:dyDescent="0.3">
      <c r="A4091">
        <v>713</v>
      </c>
      <c r="C4091">
        <v>4143</v>
      </c>
      <c r="D4091" s="1">
        <v>45318</v>
      </c>
      <c r="E4091">
        <v>0</v>
      </c>
      <c r="F4091">
        <v>2</v>
      </c>
      <c r="G4091">
        <v>100006</v>
      </c>
      <c r="H4091">
        <v>58</v>
      </c>
      <c r="I4091" t="str">
        <f>_xlfn.XLOOKUP(ohrm_timesheet_item[[#This Row],[employee_id]],hs_hr_employee[emp_number],hs_hr_employee[Employee Name],"NF",0,1)</f>
        <v>Preeti Tyagi</v>
      </c>
      <c r="J4091" t="str">
        <f>_xlfn.XLOOKUP(ohrm_timesheet_item[[#This Row],[project_id]],ohrm_project[project_id],ohrm_project[name],"NF",0,1)</f>
        <v>Z210101-TEQMANTRA-ORG</v>
      </c>
      <c r="K4091" t="str">
        <f>_xlfn.XLOOKUP(ohrm_timesheet_item[[#This Row],[activity_id]],ohrm_project_activity[activity_id],ohrm_project_activity[name],"NF",0,1)</f>
        <v>Staff Augmentation</v>
      </c>
      <c r="L4091" s="5">
        <f>ohrm_timesheet_item[[#This Row],[duration]]/60/60</f>
        <v>0</v>
      </c>
    </row>
    <row r="4092" spans="1:12" x14ac:dyDescent="0.3">
      <c r="A4092">
        <v>723</v>
      </c>
      <c r="C4092">
        <v>4144</v>
      </c>
      <c r="D4092" s="1">
        <v>45320</v>
      </c>
      <c r="E4092">
        <v>32400</v>
      </c>
      <c r="F4092">
        <v>2</v>
      </c>
      <c r="G4092">
        <v>100006</v>
      </c>
      <c r="H4092">
        <v>58</v>
      </c>
      <c r="I4092" t="str">
        <f>_xlfn.XLOOKUP(ohrm_timesheet_item[[#This Row],[employee_id]],hs_hr_employee[emp_number],hs_hr_employee[Employee Name],"NF",0,1)</f>
        <v>Preeti Tyagi</v>
      </c>
      <c r="J4092" t="str">
        <f>_xlfn.XLOOKUP(ohrm_timesheet_item[[#This Row],[project_id]],ohrm_project[project_id],ohrm_project[name],"NF",0,1)</f>
        <v>Z210101-TEQMANTRA-ORG</v>
      </c>
      <c r="K4092" t="str">
        <f>_xlfn.XLOOKUP(ohrm_timesheet_item[[#This Row],[activity_id]],ohrm_project_activity[activity_id],ohrm_project_activity[name],"NF",0,1)</f>
        <v>Staff Augmentation</v>
      </c>
      <c r="L4092" s="5">
        <f>ohrm_timesheet_item[[#This Row],[duration]]/60/60</f>
        <v>9</v>
      </c>
    </row>
    <row r="4093" spans="1:12" x14ac:dyDescent="0.3">
      <c r="A4093">
        <v>723</v>
      </c>
      <c r="C4093">
        <v>4145</v>
      </c>
      <c r="D4093" s="1">
        <v>45321</v>
      </c>
      <c r="E4093">
        <v>32400</v>
      </c>
      <c r="F4093">
        <v>2</v>
      </c>
      <c r="G4093">
        <v>100006</v>
      </c>
      <c r="H4093">
        <v>58</v>
      </c>
      <c r="I4093" t="str">
        <f>_xlfn.XLOOKUP(ohrm_timesheet_item[[#This Row],[employee_id]],hs_hr_employee[emp_number],hs_hr_employee[Employee Name],"NF",0,1)</f>
        <v>Preeti Tyagi</v>
      </c>
      <c r="J4093" t="str">
        <f>_xlfn.XLOOKUP(ohrm_timesheet_item[[#This Row],[project_id]],ohrm_project[project_id],ohrm_project[name],"NF",0,1)</f>
        <v>Z210101-TEQMANTRA-ORG</v>
      </c>
      <c r="K4093" t="str">
        <f>_xlfn.XLOOKUP(ohrm_timesheet_item[[#This Row],[activity_id]],ohrm_project_activity[activity_id],ohrm_project_activity[name],"NF",0,1)</f>
        <v>Staff Augmentation</v>
      </c>
      <c r="L4093" s="5">
        <f>ohrm_timesheet_item[[#This Row],[duration]]/60/60</f>
        <v>9</v>
      </c>
    </row>
    <row r="4094" spans="1:12" x14ac:dyDescent="0.3">
      <c r="A4094">
        <v>723</v>
      </c>
      <c r="C4094">
        <v>4146</v>
      </c>
      <c r="D4094" s="1">
        <v>45322</v>
      </c>
      <c r="E4094">
        <v>32400</v>
      </c>
      <c r="F4094">
        <v>2</v>
      </c>
      <c r="G4094">
        <v>100006</v>
      </c>
      <c r="H4094">
        <v>58</v>
      </c>
      <c r="I4094" t="str">
        <f>_xlfn.XLOOKUP(ohrm_timesheet_item[[#This Row],[employee_id]],hs_hr_employee[emp_number],hs_hr_employee[Employee Name],"NF",0,1)</f>
        <v>Preeti Tyagi</v>
      </c>
      <c r="J4094" t="str">
        <f>_xlfn.XLOOKUP(ohrm_timesheet_item[[#This Row],[project_id]],ohrm_project[project_id],ohrm_project[name],"NF",0,1)</f>
        <v>Z210101-TEQMANTRA-ORG</v>
      </c>
      <c r="K4094" t="str">
        <f>_xlfn.XLOOKUP(ohrm_timesheet_item[[#This Row],[activity_id]],ohrm_project_activity[activity_id],ohrm_project_activity[name],"NF",0,1)</f>
        <v>Staff Augmentation</v>
      </c>
      <c r="L4094" s="5">
        <f>ohrm_timesheet_item[[#This Row],[duration]]/60/60</f>
        <v>9</v>
      </c>
    </row>
    <row r="4095" spans="1:12" x14ac:dyDescent="0.3">
      <c r="A4095">
        <v>723</v>
      </c>
      <c r="C4095">
        <v>4147</v>
      </c>
      <c r="D4095" s="1">
        <v>45323</v>
      </c>
      <c r="E4095">
        <v>32400</v>
      </c>
      <c r="F4095">
        <v>2</v>
      </c>
      <c r="G4095">
        <v>100006</v>
      </c>
      <c r="H4095">
        <v>58</v>
      </c>
      <c r="I4095" t="str">
        <f>_xlfn.XLOOKUP(ohrm_timesheet_item[[#This Row],[employee_id]],hs_hr_employee[emp_number],hs_hr_employee[Employee Name],"NF",0,1)</f>
        <v>Preeti Tyagi</v>
      </c>
      <c r="J4095" t="str">
        <f>_xlfn.XLOOKUP(ohrm_timesheet_item[[#This Row],[project_id]],ohrm_project[project_id],ohrm_project[name],"NF",0,1)</f>
        <v>Z210101-TEQMANTRA-ORG</v>
      </c>
      <c r="K4095" t="str">
        <f>_xlfn.XLOOKUP(ohrm_timesheet_item[[#This Row],[activity_id]],ohrm_project_activity[activity_id],ohrm_project_activity[name],"NF",0,1)</f>
        <v>Staff Augmentation</v>
      </c>
      <c r="L4095" s="5">
        <f>ohrm_timesheet_item[[#This Row],[duration]]/60/60</f>
        <v>9</v>
      </c>
    </row>
    <row r="4096" spans="1:12" x14ac:dyDescent="0.3">
      <c r="A4096">
        <v>723</v>
      </c>
      <c r="C4096">
        <v>4148</v>
      </c>
      <c r="D4096" s="1">
        <v>45324</v>
      </c>
      <c r="E4096">
        <v>32400</v>
      </c>
      <c r="F4096">
        <v>2</v>
      </c>
      <c r="G4096">
        <v>100006</v>
      </c>
      <c r="H4096">
        <v>58</v>
      </c>
      <c r="I4096" t="str">
        <f>_xlfn.XLOOKUP(ohrm_timesheet_item[[#This Row],[employee_id]],hs_hr_employee[emp_number],hs_hr_employee[Employee Name],"NF",0,1)</f>
        <v>Preeti Tyagi</v>
      </c>
      <c r="J4096" t="str">
        <f>_xlfn.XLOOKUP(ohrm_timesheet_item[[#This Row],[project_id]],ohrm_project[project_id],ohrm_project[name],"NF",0,1)</f>
        <v>Z210101-TEQMANTRA-ORG</v>
      </c>
      <c r="K4096" t="str">
        <f>_xlfn.XLOOKUP(ohrm_timesheet_item[[#This Row],[activity_id]],ohrm_project_activity[activity_id],ohrm_project_activity[name],"NF",0,1)</f>
        <v>Staff Augmentation</v>
      </c>
      <c r="L4096" s="5">
        <f>ohrm_timesheet_item[[#This Row],[duration]]/60/60</f>
        <v>9</v>
      </c>
    </row>
    <row r="4097" spans="1:12" x14ac:dyDescent="0.3">
      <c r="A4097">
        <v>704</v>
      </c>
      <c r="C4097">
        <v>4149</v>
      </c>
      <c r="D4097" s="1">
        <v>45294</v>
      </c>
      <c r="E4097">
        <v>32400</v>
      </c>
      <c r="F4097">
        <v>6</v>
      </c>
      <c r="G4097">
        <v>100004</v>
      </c>
      <c r="H4097">
        <v>54</v>
      </c>
      <c r="I4097" t="str">
        <f>_xlfn.XLOOKUP(ohrm_timesheet_item[[#This Row],[employee_id]],hs_hr_employee[emp_number],hs_hr_employee[Employee Name],"NF",0,1)</f>
        <v>Sourav Rathor</v>
      </c>
      <c r="J4097" t="str">
        <f>_xlfn.XLOOKUP(ohrm_timesheet_item[[#This Row],[project_id]],ohrm_project[project_id],ohrm_project[name],"NF",0,1)</f>
        <v>C210701-P2 [AMERICANA-Phase2]</v>
      </c>
      <c r="K4097" t="str">
        <f>_xlfn.XLOOKUP(ohrm_timesheet_item[[#This Row],[activity_id]],ohrm_project_activity[activity_id],ohrm_project_activity[name],"NF",0,1)</f>
        <v>Development</v>
      </c>
      <c r="L4097" s="5">
        <f>ohrm_timesheet_item[[#This Row],[duration]]/60/60</f>
        <v>9</v>
      </c>
    </row>
    <row r="4098" spans="1:12" x14ac:dyDescent="0.3">
      <c r="A4098">
        <v>704</v>
      </c>
      <c r="C4098">
        <v>4150</v>
      </c>
      <c r="D4098" s="1">
        <v>45295</v>
      </c>
      <c r="E4098">
        <v>32400</v>
      </c>
      <c r="F4098">
        <v>6</v>
      </c>
      <c r="G4098">
        <v>100004</v>
      </c>
      <c r="H4098">
        <v>54</v>
      </c>
      <c r="I4098" t="str">
        <f>_xlfn.XLOOKUP(ohrm_timesheet_item[[#This Row],[employee_id]],hs_hr_employee[emp_number],hs_hr_employee[Employee Name],"NF",0,1)</f>
        <v>Sourav Rathor</v>
      </c>
      <c r="J4098" t="str">
        <f>_xlfn.XLOOKUP(ohrm_timesheet_item[[#This Row],[project_id]],ohrm_project[project_id],ohrm_project[name],"NF",0,1)</f>
        <v>C210701-P2 [AMERICANA-Phase2]</v>
      </c>
      <c r="K4098" t="str">
        <f>_xlfn.XLOOKUP(ohrm_timesheet_item[[#This Row],[activity_id]],ohrm_project_activity[activity_id],ohrm_project_activity[name],"NF",0,1)</f>
        <v>Development</v>
      </c>
      <c r="L4098" s="5">
        <f>ohrm_timesheet_item[[#This Row],[duration]]/60/60</f>
        <v>9</v>
      </c>
    </row>
    <row r="4099" spans="1:12" x14ac:dyDescent="0.3">
      <c r="A4099">
        <v>704</v>
      </c>
      <c r="C4099">
        <v>4151</v>
      </c>
      <c r="D4099" s="1">
        <v>45296</v>
      </c>
      <c r="E4099">
        <v>32400</v>
      </c>
      <c r="F4099">
        <v>6</v>
      </c>
      <c r="G4099">
        <v>100004</v>
      </c>
      <c r="H4099">
        <v>54</v>
      </c>
      <c r="I4099" t="str">
        <f>_xlfn.XLOOKUP(ohrm_timesheet_item[[#This Row],[employee_id]],hs_hr_employee[emp_number],hs_hr_employee[Employee Name],"NF",0,1)</f>
        <v>Sourav Rathor</v>
      </c>
      <c r="J4099" t="str">
        <f>_xlfn.XLOOKUP(ohrm_timesheet_item[[#This Row],[project_id]],ohrm_project[project_id],ohrm_project[name],"NF",0,1)</f>
        <v>C210701-P2 [AMERICANA-Phase2]</v>
      </c>
      <c r="K4099" t="str">
        <f>_xlfn.XLOOKUP(ohrm_timesheet_item[[#This Row],[activity_id]],ohrm_project_activity[activity_id],ohrm_project_activity[name],"NF",0,1)</f>
        <v>Development</v>
      </c>
      <c r="L4099" s="5">
        <f>ohrm_timesheet_item[[#This Row],[duration]]/60/60</f>
        <v>9</v>
      </c>
    </row>
    <row r="4100" spans="1:12" x14ac:dyDescent="0.3">
      <c r="A4100">
        <v>704</v>
      </c>
      <c r="C4100">
        <v>4152</v>
      </c>
      <c r="D4100" s="1">
        <v>45292</v>
      </c>
      <c r="E4100">
        <v>32400</v>
      </c>
      <c r="F4100">
        <v>6</v>
      </c>
      <c r="G4100">
        <v>100004</v>
      </c>
      <c r="H4100">
        <v>54</v>
      </c>
      <c r="I4100" t="str">
        <f>_xlfn.XLOOKUP(ohrm_timesheet_item[[#This Row],[employee_id]],hs_hr_employee[emp_number],hs_hr_employee[Employee Name],"NF",0,1)</f>
        <v>Sourav Rathor</v>
      </c>
      <c r="J4100" t="str">
        <f>_xlfn.XLOOKUP(ohrm_timesheet_item[[#This Row],[project_id]],ohrm_project[project_id],ohrm_project[name],"NF",0,1)</f>
        <v>C210701-P2 [AMERICANA-Phase2]</v>
      </c>
      <c r="K4100" t="str">
        <f>_xlfn.XLOOKUP(ohrm_timesheet_item[[#This Row],[activity_id]],ohrm_project_activity[activity_id],ohrm_project_activity[name],"NF",0,1)</f>
        <v>Development</v>
      </c>
      <c r="L4100" s="5">
        <f>ohrm_timesheet_item[[#This Row],[duration]]/60/60</f>
        <v>9</v>
      </c>
    </row>
    <row r="4101" spans="1:12" x14ac:dyDescent="0.3">
      <c r="A4101">
        <v>708</v>
      </c>
      <c r="C4101">
        <v>4153</v>
      </c>
      <c r="D4101" s="1">
        <v>45299</v>
      </c>
      <c r="E4101">
        <v>32400</v>
      </c>
      <c r="F4101">
        <v>6</v>
      </c>
      <c r="G4101">
        <v>100004</v>
      </c>
      <c r="H4101">
        <v>54</v>
      </c>
      <c r="I4101" t="str">
        <f>_xlfn.XLOOKUP(ohrm_timesheet_item[[#This Row],[employee_id]],hs_hr_employee[emp_number],hs_hr_employee[Employee Name],"NF",0,1)</f>
        <v>Sourav Rathor</v>
      </c>
      <c r="J4101" t="str">
        <f>_xlfn.XLOOKUP(ohrm_timesheet_item[[#This Row],[project_id]],ohrm_project[project_id],ohrm_project[name],"NF",0,1)</f>
        <v>C210701-P2 [AMERICANA-Phase2]</v>
      </c>
      <c r="K4101" t="str">
        <f>_xlfn.XLOOKUP(ohrm_timesheet_item[[#This Row],[activity_id]],ohrm_project_activity[activity_id],ohrm_project_activity[name],"NF",0,1)</f>
        <v>Development</v>
      </c>
      <c r="L4101" s="5">
        <f>ohrm_timesheet_item[[#This Row],[duration]]/60/60</f>
        <v>9</v>
      </c>
    </row>
    <row r="4102" spans="1:12" x14ac:dyDescent="0.3">
      <c r="A4102">
        <v>708</v>
      </c>
      <c r="C4102">
        <v>4154</v>
      </c>
      <c r="D4102" s="1">
        <v>45300</v>
      </c>
      <c r="E4102">
        <v>32400</v>
      </c>
      <c r="F4102">
        <v>6</v>
      </c>
      <c r="G4102">
        <v>100004</v>
      </c>
      <c r="H4102">
        <v>54</v>
      </c>
      <c r="I4102" t="str">
        <f>_xlfn.XLOOKUP(ohrm_timesheet_item[[#This Row],[employee_id]],hs_hr_employee[emp_number],hs_hr_employee[Employee Name],"NF",0,1)</f>
        <v>Sourav Rathor</v>
      </c>
      <c r="J4102" t="str">
        <f>_xlfn.XLOOKUP(ohrm_timesheet_item[[#This Row],[project_id]],ohrm_project[project_id],ohrm_project[name],"NF",0,1)</f>
        <v>C210701-P2 [AMERICANA-Phase2]</v>
      </c>
      <c r="K4102" t="str">
        <f>_xlfn.XLOOKUP(ohrm_timesheet_item[[#This Row],[activity_id]],ohrm_project_activity[activity_id],ohrm_project_activity[name],"NF",0,1)</f>
        <v>Development</v>
      </c>
      <c r="L4102" s="5">
        <f>ohrm_timesheet_item[[#This Row],[duration]]/60/60</f>
        <v>9</v>
      </c>
    </row>
    <row r="4103" spans="1:12" x14ac:dyDescent="0.3">
      <c r="A4103">
        <v>708</v>
      </c>
      <c r="C4103">
        <v>4155</v>
      </c>
      <c r="D4103" s="1">
        <v>45301</v>
      </c>
      <c r="E4103">
        <v>32400</v>
      </c>
      <c r="F4103">
        <v>6</v>
      </c>
      <c r="G4103">
        <v>100004</v>
      </c>
      <c r="H4103">
        <v>54</v>
      </c>
      <c r="I4103" t="str">
        <f>_xlfn.XLOOKUP(ohrm_timesheet_item[[#This Row],[employee_id]],hs_hr_employee[emp_number],hs_hr_employee[Employee Name],"NF",0,1)</f>
        <v>Sourav Rathor</v>
      </c>
      <c r="J4103" t="str">
        <f>_xlfn.XLOOKUP(ohrm_timesheet_item[[#This Row],[project_id]],ohrm_project[project_id],ohrm_project[name],"NF",0,1)</f>
        <v>C210701-P2 [AMERICANA-Phase2]</v>
      </c>
      <c r="K4103" t="str">
        <f>_xlfn.XLOOKUP(ohrm_timesheet_item[[#This Row],[activity_id]],ohrm_project_activity[activity_id],ohrm_project_activity[name],"NF",0,1)</f>
        <v>Development</v>
      </c>
      <c r="L4103" s="5">
        <f>ohrm_timesheet_item[[#This Row],[duration]]/60/60</f>
        <v>9</v>
      </c>
    </row>
    <row r="4104" spans="1:12" x14ac:dyDescent="0.3">
      <c r="A4104">
        <v>708</v>
      </c>
      <c r="C4104">
        <v>4156</v>
      </c>
      <c r="D4104" s="1">
        <v>45302</v>
      </c>
      <c r="E4104">
        <v>32400</v>
      </c>
      <c r="F4104">
        <v>6</v>
      </c>
      <c r="G4104">
        <v>100004</v>
      </c>
      <c r="H4104">
        <v>54</v>
      </c>
      <c r="I4104" t="str">
        <f>_xlfn.XLOOKUP(ohrm_timesheet_item[[#This Row],[employee_id]],hs_hr_employee[emp_number],hs_hr_employee[Employee Name],"NF",0,1)</f>
        <v>Sourav Rathor</v>
      </c>
      <c r="J4104" t="str">
        <f>_xlfn.XLOOKUP(ohrm_timesheet_item[[#This Row],[project_id]],ohrm_project[project_id],ohrm_project[name],"NF",0,1)</f>
        <v>C210701-P2 [AMERICANA-Phase2]</v>
      </c>
      <c r="K4104" t="str">
        <f>_xlfn.XLOOKUP(ohrm_timesheet_item[[#This Row],[activity_id]],ohrm_project_activity[activity_id],ohrm_project_activity[name],"NF",0,1)</f>
        <v>Development</v>
      </c>
      <c r="L4104" s="5">
        <f>ohrm_timesheet_item[[#This Row],[duration]]/60/60</f>
        <v>9</v>
      </c>
    </row>
    <row r="4105" spans="1:12" x14ac:dyDescent="0.3">
      <c r="A4105">
        <v>708</v>
      </c>
      <c r="C4105">
        <v>4157</v>
      </c>
      <c r="D4105" s="1">
        <v>45303</v>
      </c>
      <c r="E4105">
        <v>32400</v>
      </c>
      <c r="F4105">
        <v>6</v>
      </c>
      <c r="G4105">
        <v>100004</v>
      </c>
      <c r="H4105">
        <v>54</v>
      </c>
      <c r="I4105" t="str">
        <f>_xlfn.XLOOKUP(ohrm_timesheet_item[[#This Row],[employee_id]],hs_hr_employee[emp_number],hs_hr_employee[Employee Name],"NF",0,1)</f>
        <v>Sourav Rathor</v>
      </c>
      <c r="J4105" t="str">
        <f>_xlfn.XLOOKUP(ohrm_timesheet_item[[#This Row],[project_id]],ohrm_project[project_id],ohrm_project[name],"NF",0,1)</f>
        <v>C210701-P2 [AMERICANA-Phase2]</v>
      </c>
      <c r="K4105" t="str">
        <f>_xlfn.XLOOKUP(ohrm_timesheet_item[[#This Row],[activity_id]],ohrm_project_activity[activity_id],ohrm_project_activity[name],"NF",0,1)</f>
        <v>Development</v>
      </c>
      <c r="L4105" s="5">
        <f>ohrm_timesheet_item[[#This Row],[duration]]/60/60</f>
        <v>9</v>
      </c>
    </row>
    <row r="4106" spans="1:12" x14ac:dyDescent="0.3">
      <c r="A4106">
        <v>712</v>
      </c>
      <c r="C4106">
        <v>4158</v>
      </c>
      <c r="D4106" s="1">
        <v>45306</v>
      </c>
      <c r="E4106">
        <v>32400</v>
      </c>
      <c r="F4106">
        <v>6</v>
      </c>
      <c r="G4106">
        <v>100004</v>
      </c>
      <c r="H4106">
        <v>54</v>
      </c>
      <c r="I4106" t="str">
        <f>_xlfn.XLOOKUP(ohrm_timesheet_item[[#This Row],[employee_id]],hs_hr_employee[emp_number],hs_hr_employee[Employee Name],"NF",0,1)</f>
        <v>Sourav Rathor</v>
      </c>
      <c r="J4106" t="str">
        <f>_xlfn.XLOOKUP(ohrm_timesheet_item[[#This Row],[project_id]],ohrm_project[project_id],ohrm_project[name],"NF",0,1)</f>
        <v>C210701-P2 [AMERICANA-Phase2]</v>
      </c>
      <c r="K4106" t="str">
        <f>_xlfn.XLOOKUP(ohrm_timesheet_item[[#This Row],[activity_id]],ohrm_project_activity[activity_id],ohrm_project_activity[name],"NF",0,1)</f>
        <v>Development</v>
      </c>
      <c r="L4106" s="5">
        <f>ohrm_timesheet_item[[#This Row],[duration]]/60/60</f>
        <v>9</v>
      </c>
    </row>
    <row r="4107" spans="1:12" x14ac:dyDescent="0.3">
      <c r="A4107">
        <v>712</v>
      </c>
      <c r="C4107">
        <v>4159</v>
      </c>
      <c r="D4107" s="1">
        <v>45307</v>
      </c>
      <c r="E4107">
        <v>32400</v>
      </c>
      <c r="F4107">
        <v>6</v>
      </c>
      <c r="G4107">
        <v>100004</v>
      </c>
      <c r="H4107">
        <v>54</v>
      </c>
      <c r="I4107" t="str">
        <f>_xlfn.XLOOKUP(ohrm_timesheet_item[[#This Row],[employee_id]],hs_hr_employee[emp_number],hs_hr_employee[Employee Name],"NF",0,1)</f>
        <v>Sourav Rathor</v>
      </c>
      <c r="J4107" t="str">
        <f>_xlfn.XLOOKUP(ohrm_timesheet_item[[#This Row],[project_id]],ohrm_project[project_id],ohrm_project[name],"NF",0,1)</f>
        <v>C210701-P2 [AMERICANA-Phase2]</v>
      </c>
      <c r="K4107" t="str">
        <f>_xlfn.XLOOKUP(ohrm_timesheet_item[[#This Row],[activity_id]],ohrm_project_activity[activity_id],ohrm_project_activity[name],"NF",0,1)</f>
        <v>Development</v>
      </c>
      <c r="L4107" s="5">
        <f>ohrm_timesheet_item[[#This Row],[duration]]/60/60</f>
        <v>9</v>
      </c>
    </row>
    <row r="4108" spans="1:12" x14ac:dyDescent="0.3">
      <c r="A4108">
        <v>712</v>
      </c>
      <c r="C4108">
        <v>4160</v>
      </c>
      <c r="D4108" s="1">
        <v>45308</v>
      </c>
      <c r="E4108">
        <v>32400</v>
      </c>
      <c r="F4108">
        <v>6</v>
      </c>
      <c r="G4108">
        <v>100004</v>
      </c>
      <c r="H4108">
        <v>54</v>
      </c>
      <c r="I4108" t="str">
        <f>_xlfn.XLOOKUP(ohrm_timesheet_item[[#This Row],[employee_id]],hs_hr_employee[emp_number],hs_hr_employee[Employee Name],"NF",0,1)</f>
        <v>Sourav Rathor</v>
      </c>
      <c r="J4108" t="str">
        <f>_xlfn.XLOOKUP(ohrm_timesheet_item[[#This Row],[project_id]],ohrm_project[project_id],ohrm_project[name],"NF",0,1)</f>
        <v>C210701-P2 [AMERICANA-Phase2]</v>
      </c>
      <c r="K4108" t="str">
        <f>_xlfn.XLOOKUP(ohrm_timesheet_item[[#This Row],[activity_id]],ohrm_project_activity[activity_id],ohrm_project_activity[name],"NF",0,1)</f>
        <v>Development</v>
      </c>
      <c r="L4108" s="5">
        <f>ohrm_timesheet_item[[#This Row],[duration]]/60/60</f>
        <v>9</v>
      </c>
    </row>
    <row r="4109" spans="1:12" x14ac:dyDescent="0.3">
      <c r="A4109">
        <v>712</v>
      </c>
      <c r="C4109">
        <v>4161</v>
      </c>
      <c r="D4109" s="1">
        <v>45309</v>
      </c>
      <c r="E4109">
        <v>32400</v>
      </c>
      <c r="F4109">
        <v>6</v>
      </c>
      <c r="G4109">
        <v>100004</v>
      </c>
      <c r="H4109">
        <v>54</v>
      </c>
      <c r="I4109" t="str">
        <f>_xlfn.XLOOKUP(ohrm_timesheet_item[[#This Row],[employee_id]],hs_hr_employee[emp_number],hs_hr_employee[Employee Name],"NF",0,1)</f>
        <v>Sourav Rathor</v>
      </c>
      <c r="J4109" t="str">
        <f>_xlfn.XLOOKUP(ohrm_timesheet_item[[#This Row],[project_id]],ohrm_project[project_id],ohrm_project[name],"NF",0,1)</f>
        <v>C210701-P2 [AMERICANA-Phase2]</v>
      </c>
      <c r="K4109" t="str">
        <f>_xlfn.XLOOKUP(ohrm_timesheet_item[[#This Row],[activity_id]],ohrm_project_activity[activity_id],ohrm_project_activity[name],"NF",0,1)</f>
        <v>Development</v>
      </c>
      <c r="L4109" s="5">
        <f>ohrm_timesheet_item[[#This Row],[duration]]/60/60</f>
        <v>9</v>
      </c>
    </row>
    <row r="4110" spans="1:12" x14ac:dyDescent="0.3">
      <c r="A4110">
        <v>712</v>
      </c>
      <c r="C4110">
        <v>4162</v>
      </c>
      <c r="D4110" s="1">
        <v>45310</v>
      </c>
      <c r="E4110">
        <v>32400</v>
      </c>
      <c r="F4110">
        <v>6</v>
      </c>
      <c r="G4110">
        <v>100004</v>
      </c>
      <c r="H4110">
        <v>54</v>
      </c>
      <c r="I4110" t="str">
        <f>_xlfn.XLOOKUP(ohrm_timesheet_item[[#This Row],[employee_id]],hs_hr_employee[emp_number],hs_hr_employee[Employee Name],"NF",0,1)</f>
        <v>Sourav Rathor</v>
      </c>
      <c r="J4110" t="str">
        <f>_xlfn.XLOOKUP(ohrm_timesheet_item[[#This Row],[project_id]],ohrm_project[project_id],ohrm_project[name],"NF",0,1)</f>
        <v>C210701-P2 [AMERICANA-Phase2]</v>
      </c>
      <c r="K4110" t="str">
        <f>_xlfn.XLOOKUP(ohrm_timesheet_item[[#This Row],[activity_id]],ohrm_project_activity[activity_id],ohrm_project_activity[name],"NF",0,1)</f>
        <v>Development</v>
      </c>
      <c r="L4110" s="5">
        <f>ohrm_timesheet_item[[#This Row],[duration]]/60/60</f>
        <v>9</v>
      </c>
    </row>
    <row r="4111" spans="1:12" x14ac:dyDescent="0.3">
      <c r="A4111">
        <v>725</v>
      </c>
      <c r="C4111">
        <v>4163</v>
      </c>
      <c r="D4111" s="1">
        <v>45313</v>
      </c>
      <c r="E4111">
        <v>32400</v>
      </c>
      <c r="F4111">
        <v>6</v>
      </c>
      <c r="G4111">
        <v>100004</v>
      </c>
      <c r="H4111">
        <v>54</v>
      </c>
      <c r="I4111" t="str">
        <f>_xlfn.XLOOKUP(ohrm_timesheet_item[[#This Row],[employee_id]],hs_hr_employee[emp_number],hs_hr_employee[Employee Name],"NF",0,1)</f>
        <v>Sourav Rathor</v>
      </c>
      <c r="J4111" t="str">
        <f>_xlfn.XLOOKUP(ohrm_timesheet_item[[#This Row],[project_id]],ohrm_project[project_id],ohrm_project[name],"NF",0,1)</f>
        <v>C210701-P2 [AMERICANA-Phase2]</v>
      </c>
      <c r="K4111" t="str">
        <f>_xlfn.XLOOKUP(ohrm_timesheet_item[[#This Row],[activity_id]],ohrm_project_activity[activity_id],ohrm_project_activity[name],"NF",0,1)</f>
        <v>Development</v>
      </c>
      <c r="L4111" s="5">
        <f>ohrm_timesheet_item[[#This Row],[duration]]/60/60</f>
        <v>9</v>
      </c>
    </row>
    <row r="4112" spans="1:12" x14ac:dyDescent="0.3">
      <c r="A4112">
        <v>725</v>
      </c>
      <c r="C4112">
        <v>4164</v>
      </c>
      <c r="D4112" s="1">
        <v>45314</v>
      </c>
      <c r="E4112">
        <v>32400</v>
      </c>
      <c r="F4112">
        <v>6</v>
      </c>
      <c r="G4112">
        <v>100004</v>
      </c>
      <c r="H4112">
        <v>54</v>
      </c>
      <c r="I4112" t="str">
        <f>_xlfn.XLOOKUP(ohrm_timesheet_item[[#This Row],[employee_id]],hs_hr_employee[emp_number],hs_hr_employee[Employee Name],"NF",0,1)</f>
        <v>Sourav Rathor</v>
      </c>
      <c r="J4112" t="str">
        <f>_xlfn.XLOOKUP(ohrm_timesheet_item[[#This Row],[project_id]],ohrm_project[project_id],ohrm_project[name],"NF",0,1)</f>
        <v>C210701-P2 [AMERICANA-Phase2]</v>
      </c>
      <c r="K4112" t="str">
        <f>_xlfn.XLOOKUP(ohrm_timesheet_item[[#This Row],[activity_id]],ohrm_project_activity[activity_id],ohrm_project_activity[name],"NF",0,1)</f>
        <v>Development</v>
      </c>
      <c r="L4112" s="5">
        <f>ohrm_timesheet_item[[#This Row],[duration]]/60/60</f>
        <v>9</v>
      </c>
    </row>
    <row r="4113" spans="1:12" x14ac:dyDescent="0.3">
      <c r="A4113">
        <v>725</v>
      </c>
      <c r="C4113">
        <v>4165</v>
      </c>
      <c r="D4113" s="1">
        <v>45315</v>
      </c>
      <c r="E4113">
        <v>32400</v>
      </c>
      <c r="F4113">
        <v>6</v>
      </c>
      <c r="G4113">
        <v>100004</v>
      </c>
      <c r="H4113">
        <v>54</v>
      </c>
      <c r="I4113" t="str">
        <f>_xlfn.XLOOKUP(ohrm_timesheet_item[[#This Row],[employee_id]],hs_hr_employee[emp_number],hs_hr_employee[Employee Name],"NF",0,1)</f>
        <v>Sourav Rathor</v>
      </c>
      <c r="J4113" t="str">
        <f>_xlfn.XLOOKUP(ohrm_timesheet_item[[#This Row],[project_id]],ohrm_project[project_id],ohrm_project[name],"NF",0,1)</f>
        <v>C210701-P2 [AMERICANA-Phase2]</v>
      </c>
      <c r="K4113" t="str">
        <f>_xlfn.XLOOKUP(ohrm_timesheet_item[[#This Row],[activity_id]],ohrm_project_activity[activity_id],ohrm_project_activity[name],"NF",0,1)</f>
        <v>Development</v>
      </c>
      <c r="L4113" s="5">
        <f>ohrm_timesheet_item[[#This Row],[duration]]/60/60</f>
        <v>9</v>
      </c>
    </row>
    <row r="4114" spans="1:12" x14ac:dyDescent="0.3">
      <c r="A4114">
        <v>725</v>
      </c>
      <c r="C4114">
        <v>4166</v>
      </c>
      <c r="D4114" s="1">
        <v>45316</v>
      </c>
      <c r="E4114">
        <v>32400</v>
      </c>
      <c r="F4114">
        <v>6</v>
      </c>
      <c r="G4114">
        <v>100004</v>
      </c>
      <c r="H4114">
        <v>54</v>
      </c>
      <c r="I4114" t="str">
        <f>_xlfn.XLOOKUP(ohrm_timesheet_item[[#This Row],[employee_id]],hs_hr_employee[emp_number],hs_hr_employee[Employee Name],"NF",0,1)</f>
        <v>Sourav Rathor</v>
      </c>
      <c r="J4114" t="str">
        <f>_xlfn.XLOOKUP(ohrm_timesheet_item[[#This Row],[project_id]],ohrm_project[project_id],ohrm_project[name],"NF",0,1)</f>
        <v>C210701-P2 [AMERICANA-Phase2]</v>
      </c>
      <c r="K4114" t="str">
        <f>_xlfn.XLOOKUP(ohrm_timesheet_item[[#This Row],[activity_id]],ohrm_project_activity[activity_id],ohrm_project_activity[name],"NF",0,1)</f>
        <v>Development</v>
      </c>
      <c r="L4114" s="5">
        <f>ohrm_timesheet_item[[#This Row],[duration]]/60/60</f>
        <v>9</v>
      </c>
    </row>
    <row r="4115" spans="1:12" x14ac:dyDescent="0.3">
      <c r="A4115">
        <v>725</v>
      </c>
      <c r="C4115">
        <v>4167</v>
      </c>
      <c r="D4115" s="1">
        <v>45317</v>
      </c>
      <c r="E4115">
        <v>32400</v>
      </c>
      <c r="F4115">
        <v>6</v>
      </c>
      <c r="G4115">
        <v>100004</v>
      </c>
      <c r="H4115">
        <v>54</v>
      </c>
      <c r="I4115" t="str">
        <f>_xlfn.XLOOKUP(ohrm_timesheet_item[[#This Row],[employee_id]],hs_hr_employee[emp_number],hs_hr_employee[Employee Name],"NF",0,1)</f>
        <v>Sourav Rathor</v>
      </c>
      <c r="J4115" t="str">
        <f>_xlfn.XLOOKUP(ohrm_timesheet_item[[#This Row],[project_id]],ohrm_project[project_id],ohrm_project[name],"NF",0,1)</f>
        <v>C210701-P2 [AMERICANA-Phase2]</v>
      </c>
      <c r="K4115" t="str">
        <f>_xlfn.XLOOKUP(ohrm_timesheet_item[[#This Row],[activity_id]],ohrm_project_activity[activity_id],ohrm_project_activity[name],"NF",0,1)</f>
        <v>Development</v>
      </c>
      <c r="L4115" s="5">
        <f>ohrm_timesheet_item[[#This Row],[duration]]/60/60</f>
        <v>9</v>
      </c>
    </row>
    <row r="4116" spans="1:12" x14ac:dyDescent="0.3">
      <c r="A4116">
        <v>724</v>
      </c>
      <c r="C4116">
        <v>4168</v>
      </c>
      <c r="D4116" s="1">
        <v>45320</v>
      </c>
      <c r="E4116">
        <v>32400</v>
      </c>
      <c r="F4116">
        <v>6</v>
      </c>
      <c r="G4116">
        <v>100004</v>
      </c>
      <c r="H4116">
        <v>54</v>
      </c>
      <c r="I4116" t="str">
        <f>_xlfn.XLOOKUP(ohrm_timesheet_item[[#This Row],[employee_id]],hs_hr_employee[emp_number],hs_hr_employee[Employee Name],"NF",0,1)</f>
        <v>Sourav Rathor</v>
      </c>
      <c r="J4116" t="str">
        <f>_xlfn.XLOOKUP(ohrm_timesheet_item[[#This Row],[project_id]],ohrm_project[project_id],ohrm_project[name],"NF",0,1)</f>
        <v>C210701-P2 [AMERICANA-Phase2]</v>
      </c>
      <c r="K4116" t="str">
        <f>_xlfn.XLOOKUP(ohrm_timesheet_item[[#This Row],[activity_id]],ohrm_project_activity[activity_id],ohrm_project_activity[name],"NF",0,1)</f>
        <v>Development</v>
      </c>
      <c r="L4116" s="5">
        <f>ohrm_timesheet_item[[#This Row],[duration]]/60/60</f>
        <v>9</v>
      </c>
    </row>
    <row r="4117" spans="1:12" x14ac:dyDescent="0.3">
      <c r="A4117">
        <v>724</v>
      </c>
      <c r="C4117">
        <v>4169</v>
      </c>
      <c r="D4117" s="1">
        <v>45321</v>
      </c>
      <c r="E4117">
        <v>32400</v>
      </c>
      <c r="F4117">
        <v>6</v>
      </c>
      <c r="G4117">
        <v>100004</v>
      </c>
      <c r="H4117">
        <v>54</v>
      </c>
      <c r="I4117" t="str">
        <f>_xlfn.XLOOKUP(ohrm_timesheet_item[[#This Row],[employee_id]],hs_hr_employee[emp_number],hs_hr_employee[Employee Name],"NF",0,1)</f>
        <v>Sourav Rathor</v>
      </c>
      <c r="J4117" t="str">
        <f>_xlfn.XLOOKUP(ohrm_timesheet_item[[#This Row],[project_id]],ohrm_project[project_id],ohrm_project[name],"NF",0,1)</f>
        <v>C210701-P2 [AMERICANA-Phase2]</v>
      </c>
      <c r="K4117" t="str">
        <f>_xlfn.XLOOKUP(ohrm_timesheet_item[[#This Row],[activity_id]],ohrm_project_activity[activity_id],ohrm_project_activity[name],"NF",0,1)</f>
        <v>Development</v>
      </c>
      <c r="L4117" s="5">
        <f>ohrm_timesheet_item[[#This Row],[duration]]/60/60</f>
        <v>9</v>
      </c>
    </row>
    <row r="4118" spans="1:12" x14ac:dyDescent="0.3">
      <c r="A4118">
        <v>724</v>
      </c>
      <c r="C4118">
        <v>4170</v>
      </c>
      <c r="D4118" s="1">
        <v>45322</v>
      </c>
      <c r="E4118">
        <v>32400</v>
      </c>
      <c r="F4118">
        <v>6</v>
      </c>
      <c r="G4118">
        <v>100004</v>
      </c>
      <c r="H4118">
        <v>54</v>
      </c>
      <c r="I4118" t="str">
        <f>_xlfn.XLOOKUP(ohrm_timesheet_item[[#This Row],[employee_id]],hs_hr_employee[emp_number],hs_hr_employee[Employee Name],"NF",0,1)</f>
        <v>Sourav Rathor</v>
      </c>
      <c r="J4118" t="str">
        <f>_xlfn.XLOOKUP(ohrm_timesheet_item[[#This Row],[project_id]],ohrm_project[project_id],ohrm_project[name],"NF",0,1)</f>
        <v>C210701-P2 [AMERICANA-Phase2]</v>
      </c>
      <c r="K4118" t="str">
        <f>_xlfn.XLOOKUP(ohrm_timesheet_item[[#This Row],[activity_id]],ohrm_project_activity[activity_id],ohrm_project_activity[name],"NF",0,1)</f>
        <v>Development</v>
      </c>
      <c r="L4118" s="5">
        <f>ohrm_timesheet_item[[#This Row],[duration]]/60/60</f>
        <v>9</v>
      </c>
    </row>
    <row r="4119" spans="1:12" x14ac:dyDescent="0.3">
      <c r="A4119">
        <v>727</v>
      </c>
      <c r="B4119" t="s">
        <v>1089</v>
      </c>
      <c r="C4119">
        <v>4171</v>
      </c>
      <c r="D4119" s="1">
        <v>45313</v>
      </c>
      <c r="E4119">
        <v>0</v>
      </c>
      <c r="F4119">
        <v>6</v>
      </c>
      <c r="G4119">
        <v>100001</v>
      </c>
      <c r="H4119">
        <v>54</v>
      </c>
      <c r="I4119" t="str">
        <f>_xlfn.XLOOKUP(ohrm_timesheet_item[[#This Row],[employee_id]],hs_hr_employee[emp_number],hs_hr_employee[Employee Name],"NF",0,1)</f>
        <v>Dinesh Agrawal</v>
      </c>
      <c r="J4119" t="str">
        <f>_xlfn.XLOOKUP(ohrm_timesheet_item[[#This Row],[project_id]],ohrm_project[project_id],ohrm_project[name],"NF",0,1)</f>
        <v>C210701-P2 [AMERICANA-Phase2]</v>
      </c>
      <c r="K4119" t="str">
        <f>_xlfn.XLOOKUP(ohrm_timesheet_item[[#This Row],[activity_id]],ohrm_project_activity[activity_id],ohrm_project_activity[name],"NF",0,1)</f>
        <v>Development</v>
      </c>
      <c r="L4119" s="5">
        <f>ohrm_timesheet_item[[#This Row],[duration]]/60/60</f>
        <v>0</v>
      </c>
    </row>
    <row r="4120" spans="1:12" x14ac:dyDescent="0.3">
      <c r="A4120">
        <v>727</v>
      </c>
      <c r="B4120" t="s">
        <v>1089</v>
      </c>
      <c r="C4120">
        <v>4172</v>
      </c>
      <c r="D4120" s="1">
        <v>45314</v>
      </c>
      <c r="E4120">
        <v>0</v>
      </c>
      <c r="F4120">
        <v>6</v>
      </c>
      <c r="G4120">
        <v>100001</v>
      </c>
      <c r="H4120">
        <v>54</v>
      </c>
      <c r="I4120" t="str">
        <f>_xlfn.XLOOKUP(ohrm_timesheet_item[[#This Row],[employee_id]],hs_hr_employee[emp_number],hs_hr_employee[Employee Name],"NF",0,1)</f>
        <v>Dinesh Agrawal</v>
      </c>
      <c r="J4120" t="str">
        <f>_xlfn.XLOOKUP(ohrm_timesheet_item[[#This Row],[project_id]],ohrm_project[project_id],ohrm_project[name],"NF",0,1)</f>
        <v>C210701-P2 [AMERICANA-Phase2]</v>
      </c>
      <c r="K4120" t="str">
        <f>_xlfn.XLOOKUP(ohrm_timesheet_item[[#This Row],[activity_id]],ohrm_project_activity[activity_id],ohrm_project_activity[name],"NF",0,1)</f>
        <v>Development</v>
      </c>
      <c r="L4120" s="5">
        <f>ohrm_timesheet_item[[#This Row],[duration]]/60/60</f>
        <v>0</v>
      </c>
    </row>
    <row r="4121" spans="1:12" x14ac:dyDescent="0.3">
      <c r="A4121">
        <v>727</v>
      </c>
      <c r="B4121" t="s">
        <v>1089</v>
      </c>
      <c r="C4121">
        <v>4173</v>
      </c>
      <c r="D4121" s="1">
        <v>45315</v>
      </c>
      <c r="E4121">
        <v>0</v>
      </c>
      <c r="F4121">
        <v>6</v>
      </c>
      <c r="G4121">
        <v>100001</v>
      </c>
      <c r="H4121">
        <v>54</v>
      </c>
      <c r="I4121" t="str">
        <f>_xlfn.XLOOKUP(ohrm_timesheet_item[[#This Row],[employee_id]],hs_hr_employee[emp_number],hs_hr_employee[Employee Name],"NF",0,1)</f>
        <v>Dinesh Agrawal</v>
      </c>
      <c r="J4121" t="str">
        <f>_xlfn.XLOOKUP(ohrm_timesheet_item[[#This Row],[project_id]],ohrm_project[project_id],ohrm_project[name],"NF",0,1)</f>
        <v>C210701-P2 [AMERICANA-Phase2]</v>
      </c>
      <c r="K4121" t="str">
        <f>_xlfn.XLOOKUP(ohrm_timesheet_item[[#This Row],[activity_id]],ohrm_project_activity[activity_id],ohrm_project_activity[name],"NF",0,1)</f>
        <v>Development</v>
      </c>
      <c r="L4121" s="5">
        <f>ohrm_timesheet_item[[#This Row],[duration]]/60/60</f>
        <v>0</v>
      </c>
    </row>
    <row r="4122" spans="1:12" x14ac:dyDescent="0.3">
      <c r="A4122">
        <v>727</v>
      </c>
      <c r="B4122" t="s">
        <v>1089</v>
      </c>
      <c r="C4122">
        <v>4174</v>
      </c>
      <c r="D4122" s="1">
        <v>45316</v>
      </c>
      <c r="E4122">
        <v>0</v>
      </c>
      <c r="F4122">
        <v>6</v>
      </c>
      <c r="G4122">
        <v>100001</v>
      </c>
      <c r="H4122">
        <v>54</v>
      </c>
      <c r="I4122" t="str">
        <f>_xlfn.XLOOKUP(ohrm_timesheet_item[[#This Row],[employee_id]],hs_hr_employee[emp_number],hs_hr_employee[Employee Name],"NF",0,1)</f>
        <v>Dinesh Agrawal</v>
      </c>
      <c r="J4122" t="str">
        <f>_xlfn.XLOOKUP(ohrm_timesheet_item[[#This Row],[project_id]],ohrm_project[project_id],ohrm_project[name],"NF",0,1)</f>
        <v>C210701-P2 [AMERICANA-Phase2]</v>
      </c>
      <c r="K4122" t="str">
        <f>_xlfn.XLOOKUP(ohrm_timesheet_item[[#This Row],[activity_id]],ohrm_project_activity[activity_id],ohrm_project_activity[name],"NF",0,1)</f>
        <v>Development</v>
      </c>
      <c r="L4122" s="5">
        <f>ohrm_timesheet_item[[#This Row],[duration]]/60/60</f>
        <v>0</v>
      </c>
    </row>
    <row r="4123" spans="1:12" x14ac:dyDescent="0.3">
      <c r="A4123">
        <v>727</v>
      </c>
      <c r="B4123" t="s">
        <v>1090</v>
      </c>
      <c r="C4123">
        <v>4175</v>
      </c>
      <c r="D4123" s="1">
        <v>45317</v>
      </c>
      <c r="E4123">
        <v>0</v>
      </c>
      <c r="F4123">
        <v>6</v>
      </c>
      <c r="G4123">
        <v>100001</v>
      </c>
      <c r="H4123">
        <v>54</v>
      </c>
      <c r="I4123" t="str">
        <f>_xlfn.XLOOKUP(ohrm_timesheet_item[[#This Row],[employee_id]],hs_hr_employee[emp_number],hs_hr_employee[Employee Name],"NF",0,1)</f>
        <v>Dinesh Agrawal</v>
      </c>
      <c r="J4123" t="str">
        <f>_xlfn.XLOOKUP(ohrm_timesheet_item[[#This Row],[project_id]],ohrm_project[project_id],ohrm_project[name],"NF",0,1)</f>
        <v>C210701-P2 [AMERICANA-Phase2]</v>
      </c>
      <c r="K4123" t="str">
        <f>_xlfn.XLOOKUP(ohrm_timesheet_item[[#This Row],[activity_id]],ohrm_project_activity[activity_id],ohrm_project_activity[name],"NF",0,1)</f>
        <v>Development</v>
      </c>
      <c r="L4123" s="5">
        <f>ohrm_timesheet_item[[#This Row],[duration]]/60/60</f>
        <v>0</v>
      </c>
    </row>
    <row r="4124" spans="1:12" x14ac:dyDescent="0.3">
      <c r="A4124">
        <v>711</v>
      </c>
      <c r="C4124">
        <v>4176</v>
      </c>
      <c r="D4124" s="1">
        <v>45306</v>
      </c>
      <c r="E4124">
        <v>32400</v>
      </c>
      <c r="F4124">
        <v>6</v>
      </c>
      <c r="G4124">
        <v>100001</v>
      </c>
      <c r="H4124">
        <v>54</v>
      </c>
      <c r="I4124" t="str">
        <f>_xlfn.XLOOKUP(ohrm_timesheet_item[[#This Row],[employee_id]],hs_hr_employee[emp_number],hs_hr_employee[Employee Name],"NF",0,1)</f>
        <v>Dinesh Agrawal</v>
      </c>
      <c r="J4124" t="str">
        <f>_xlfn.XLOOKUP(ohrm_timesheet_item[[#This Row],[project_id]],ohrm_project[project_id],ohrm_project[name],"NF",0,1)</f>
        <v>C210701-P2 [AMERICANA-Phase2]</v>
      </c>
      <c r="K4124" t="str">
        <f>_xlfn.XLOOKUP(ohrm_timesheet_item[[#This Row],[activity_id]],ohrm_project_activity[activity_id],ohrm_project_activity[name],"NF",0,1)</f>
        <v>Development</v>
      </c>
      <c r="L4124" s="5">
        <f>ohrm_timesheet_item[[#This Row],[duration]]/60/60</f>
        <v>9</v>
      </c>
    </row>
    <row r="4125" spans="1:12" x14ac:dyDescent="0.3">
      <c r="A4125">
        <v>711</v>
      </c>
      <c r="C4125">
        <v>4177</v>
      </c>
      <c r="D4125" s="1">
        <v>45307</v>
      </c>
      <c r="E4125">
        <v>32400</v>
      </c>
      <c r="F4125">
        <v>6</v>
      </c>
      <c r="G4125">
        <v>100001</v>
      </c>
      <c r="H4125">
        <v>54</v>
      </c>
      <c r="I4125" t="str">
        <f>_xlfn.XLOOKUP(ohrm_timesheet_item[[#This Row],[employee_id]],hs_hr_employee[emp_number],hs_hr_employee[Employee Name],"NF",0,1)</f>
        <v>Dinesh Agrawal</v>
      </c>
      <c r="J4125" t="str">
        <f>_xlfn.XLOOKUP(ohrm_timesheet_item[[#This Row],[project_id]],ohrm_project[project_id],ohrm_project[name],"NF",0,1)</f>
        <v>C210701-P2 [AMERICANA-Phase2]</v>
      </c>
      <c r="K4125" t="str">
        <f>_xlfn.XLOOKUP(ohrm_timesheet_item[[#This Row],[activity_id]],ohrm_project_activity[activity_id],ohrm_project_activity[name],"NF",0,1)</f>
        <v>Development</v>
      </c>
      <c r="L4125" s="5">
        <f>ohrm_timesheet_item[[#This Row],[duration]]/60/60</f>
        <v>9</v>
      </c>
    </row>
    <row r="4126" spans="1:12" x14ac:dyDescent="0.3">
      <c r="A4126">
        <v>711</v>
      </c>
      <c r="C4126">
        <v>4178</v>
      </c>
      <c r="D4126" s="1">
        <v>45308</v>
      </c>
      <c r="E4126">
        <v>32400</v>
      </c>
      <c r="F4126">
        <v>6</v>
      </c>
      <c r="G4126">
        <v>100001</v>
      </c>
      <c r="H4126">
        <v>54</v>
      </c>
      <c r="I4126" t="str">
        <f>_xlfn.XLOOKUP(ohrm_timesheet_item[[#This Row],[employee_id]],hs_hr_employee[emp_number],hs_hr_employee[Employee Name],"NF",0,1)</f>
        <v>Dinesh Agrawal</v>
      </c>
      <c r="J4126" t="str">
        <f>_xlfn.XLOOKUP(ohrm_timesheet_item[[#This Row],[project_id]],ohrm_project[project_id],ohrm_project[name],"NF",0,1)</f>
        <v>C210701-P2 [AMERICANA-Phase2]</v>
      </c>
      <c r="K4126" t="str">
        <f>_xlfn.XLOOKUP(ohrm_timesheet_item[[#This Row],[activity_id]],ohrm_project_activity[activity_id],ohrm_project_activity[name],"NF",0,1)</f>
        <v>Development</v>
      </c>
      <c r="L4126" s="5">
        <f>ohrm_timesheet_item[[#This Row],[duration]]/60/60</f>
        <v>9</v>
      </c>
    </row>
    <row r="4127" spans="1:12" x14ac:dyDescent="0.3">
      <c r="A4127">
        <v>711</v>
      </c>
      <c r="C4127">
        <v>4179</v>
      </c>
      <c r="D4127" s="1">
        <v>45309</v>
      </c>
      <c r="E4127">
        <v>32400</v>
      </c>
      <c r="F4127">
        <v>6</v>
      </c>
      <c r="G4127">
        <v>100001</v>
      </c>
      <c r="H4127">
        <v>54</v>
      </c>
      <c r="I4127" t="str">
        <f>_xlfn.XLOOKUP(ohrm_timesheet_item[[#This Row],[employee_id]],hs_hr_employee[emp_number],hs_hr_employee[Employee Name],"NF",0,1)</f>
        <v>Dinesh Agrawal</v>
      </c>
      <c r="J4127" t="str">
        <f>_xlfn.XLOOKUP(ohrm_timesheet_item[[#This Row],[project_id]],ohrm_project[project_id],ohrm_project[name],"NF",0,1)</f>
        <v>C210701-P2 [AMERICANA-Phase2]</v>
      </c>
      <c r="K4127" t="str">
        <f>_xlfn.XLOOKUP(ohrm_timesheet_item[[#This Row],[activity_id]],ohrm_project_activity[activity_id],ohrm_project_activity[name],"NF",0,1)</f>
        <v>Development</v>
      </c>
      <c r="L4127" s="5">
        <f>ohrm_timesheet_item[[#This Row],[duration]]/60/60</f>
        <v>9</v>
      </c>
    </row>
    <row r="4128" spans="1:12" x14ac:dyDescent="0.3">
      <c r="A4128">
        <v>711</v>
      </c>
      <c r="C4128">
        <v>4180</v>
      </c>
      <c r="D4128" s="1">
        <v>45310</v>
      </c>
      <c r="E4128">
        <v>32400</v>
      </c>
      <c r="F4128">
        <v>6</v>
      </c>
      <c r="G4128">
        <v>100001</v>
      </c>
      <c r="H4128">
        <v>54</v>
      </c>
      <c r="I4128" t="str">
        <f>_xlfn.XLOOKUP(ohrm_timesheet_item[[#This Row],[employee_id]],hs_hr_employee[emp_number],hs_hr_employee[Employee Name],"NF",0,1)</f>
        <v>Dinesh Agrawal</v>
      </c>
      <c r="J4128" t="str">
        <f>_xlfn.XLOOKUP(ohrm_timesheet_item[[#This Row],[project_id]],ohrm_project[project_id],ohrm_project[name],"NF",0,1)</f>
        <v>C210701-P2 [AMERICANA-Phase2]</v>
      </c>
      <c r="K4128" t="str">
        <f>_xlfn.XLOOKUP(ohrm_timesheet_item[[#This Row],[activity_id]],ohrm_project_activity[activity_id],ohrm_project_activity[name],"NF",0,1)</f>
        <v>Development</v>
      </c>
      <c r="L4128" s="5">
        <f>ohrm_timesheet_item[[#This Row],[duration]]/60/60</f>
        <v>9</v>
      </c>
    </row>
    <row r="4129" spans="1:12" x14ac:dyDescent="0.3">
      <c r="A4129">
        <v>707</v>
      </c>
      <c r="C4129">
        <v>4181</v>
      </c>
      <c r="D4129" s="1">
        <v>45299</v>
      </c>
      <c r="E4129">
        <v>32400</v>
      </c>
      <c r="F4129">
        <v>6</v>
      </c>
      <c r="G4129">
        <v>100001</v>
      </c>
      <c r="H4129">
        <v>54</v>
      </c>
      <c r="I4129" t="str">
        <f>_xlfn.XLOOKUP(ohrm_timesheet_item[[#This Row],[employee_id]],hs_hr_employee[emp_number],hs_hr_employee[Employee Name],"NF",0,1)</f>
        <v>Dinesh Agrawal</v>
      </c>
      <c r="J4129" t="str">
        <f>_xlfn.XLOOKUP(ohrm_timesheet_item[[#This Row],[project_id]],ohrm_project[project_id],ohrm_project[name],"NF",0,1)</f>
        <v>C210701-P2 [AMERICANA-Phase2]</v>
      </c>
      <c r="K4129" t="str">
        <f>_xlfn.XLOOKUP(ohrm_timesheet_item[[#This Row],[activity_id]],ohrm_project_activity[activity_id],ohrm_project_activity[name],"NF",0,1)</f>
        <v>Development</v>
      </c>
      <c r="L4129" s="5">
        <f>ohrm_timesheet_item[[#This Row],[duration]]/60/60</f>
        <v>9</v>
      </c>
    </row>
    <row r="4130" spans="1:12" x14ac:dyDescent="0.3">
      <c r="A4130">
        <v>707</v>
      </c>
      <c r="C4130">
        <v>4182</v>
      </c>
      <c r="D4130" s="1">
        <v>45300</v>
      </c>
      <c r="E4130">
        <v>32400</v>
      </c>
      <c r="F4130">
        <v>6</v>
      </c>
      <c r="G4130">
        <v>100001</v>
      </c>
      <c r="H4130">
        <v>54</v>
      </c>
      <c r="I4130" t="str">
        <f>_xlfn.XLOOKUP(ohrm_timesheet_item[[#This Row],[employee_id]],hs_hr_employee[emp_number],hs_hr_employee[Employee Name],"NF",0,1)</f>
        <v>Dinesh Agrawal</v>
      </c>
      <c r="J4130" t="str">
        <f>_xlfn.XLOOKUP(ohrm_timesheet_item[[#This Row],[project_id]],ohrm_project[project_id],ohrm_project[name],"NF",0,1)</f>
        <v>C210701-P2 [AMERICANA-Phase2]</v>
      </c>
      <c r="K4130" t="str">
        <f>_xlfn.XLOOKUP(ohrm_timesheet_item[[#This Row],[activity_id]],ohrm_project_activity[activity_id],ohrm_project_activity[name],"NF",0,1)</f>
        <v>Development</v>
      </c>
      <c r="L4130" s="5">
        <f>ohrm_timesheet_item[[#This Row],[duration]]/60/60</f>
        <v>9</v>
      </c>
    </row>
    <row r="4131" spans="1:12" x14ac:dyDescent="0.3">
      <c r="A4131">
        <v>707</v>
      </c>
      <c r="C4131">
        <v>4183</v>
      </c>
      <c r="D4131" s="1">
        <v>45301</v>
      </c>
      <c r="E4131">
        <v>32400</v>
      </c>
      <c r="F4131">
        <v>6</v>
      </c>
      <c r="G4131">
        <v>100001</v>
      </c>
      <c r="H4131">
        <v>54</v>
      </c>
      <c r="I4131" t="str">
        <f>_xlfn.XLOOKUP(ohrm_timesheet_item[[#This Row],[employee_id]],hs_hr_employee[emp_number],hs_hr_employee[Employee Name],"NF",0,1)</f>
        <v>Dinesh Agrawal</v>
      </c>
      <c r="J4131" t="str">
        <f>_xlfn.XLOOKUP(ohrm_timesheet_item[[#This Row],[project_id]],ohrm_project[project_id],ohrm_project[name],"NF",0,1)</f>
        <v>C210701-P2 [AMERICANA-Phase2]</v>
      </c>
      <c r="K4131" t="str">
        <f>_xlfn.XLOOKUP(ohrm_timesheet_item[[#This Row],[activity_id]],ohrm_project_activity[activity_id],ohrm_project_activity[name],"NF",0,1)</f>
        <v>Development</v>
      </c>
      <c r="L4131" s="5">
        <f>ohrm_timesheet_item[[#This Row],[duration]]/60/60</f>
        <v>9</v>
      </c>
    </row>
    <row r="4132" spans="1:12" x14ac:dyDescent="0.3">
      <c r="A4132">
        <v>707</v>
      </c>
      <c r="C4132">
        <v>4184</v>
      </c>
      <c r="D4132" s="1">
        <v>45302</v>
      </c>
      <c r="E4132">
        <v>32400</v>
      </c>
      <c r="F4132">
        <v>6</v>
      </c>
      <c r="G4132">
        <v>100001</v>
      </c>
      <c r="H4132">
        <v>54</v>
      </c>
      <c r="I4132" t="str">
        <f>_xlfn.XLOOKUP(ohrm_timesheet_item[[#This Row],[employee_id]],hs_hr_employee[emp_number],hs_hr_employee[Employee Name],"NF",0,1)</f>
        <v>Dinesh Agrawal</v>
      </c>
      <c r="J4132" t="str">
        <f>_xlfn.XLOOKUP(ohrm_timesheet_item[[#This Row],[project_id]],ohrm_project[project_id],ohrm_project[name],"NF",0,1)</f>
        <v>C210701-P2 [AMERICANA-Phase2]</v>
      </c>
      <c r="K4132" t="str">
        <f>_xlfn.XLOOKUP(ohrm_timesheet_item[[#This Row],[activity_id]],ohrm_project_activity[activity_id],ohrm_project_activity[name],"NF",0,1)</f>
        <v>Development</v>
      </c>
      <c r="L4132" s="5">
        <f>ohrm_timesheet_item[[#This Row],[duration]]/60/60</f>
        <v>9</v>
      </c>
    </row>
    <row r="4133" spans="1:12" x14ac:dyDescent="0.3">
      <c r="A4133">
        <v>707</v>
      </c>
      <c r="C4133">
        <v>4185</v>
      </c>
      <c r="D4133" s="1">
        <v>45303</v>
      </c>
      <c r="E4133">
        <v>32400</v>
      </c>
      <c r="F4133">
        <v>6</v>
      </c>
      <c r="G4133">
        <v>100001</v>
      </c>
      <c r="H4133">
        <v>54</v>
      </c>
      <c r="I4133" t="str">
        <f>_xlfn.XLOOKUP(ohrm_timesheet_item[[#This Row],[employee_id]],hs_hr_employee[emp_number],hs_hr_employee[Employee Name],"NF",0,1)</f>
        <v>Dinesh Agrawal</v>
      </c>
      <c r="J4133" t="str">
        <f>_xlfn.XLOOKUP(ohrm_timesheet_item[[#This Row],[project_id]],ohrm_project[project_id],ohrm_project[name],"NF",0,1)</f>
        <v>C210701-P2 [AMERICANA-Phase2]</v>
      </c>
      <c r="K4133" t="str">
        <f>_xlfn.XLOOKUP(ohrm_timesheet_item[[#This Row],[activity_id]],ohrm_project_activity[activity_id],ohrm_project_activity[name],"NF",0,1)</f>
        <v>Development</v>
      </c>
      <c r="L4133" s="5">
        <f>ohrm_timesheet_item[[#This Row],[duration]]/60/60</f>
        <v>9</v>
      </c>
    </row>
    <row r="4134" spans="1:12" x14ac:dyDescent="0.3">
      <c r="A4134">
        <v>728</v>
      </c>
      <c r="B4134" t="s">
        <v>1091</v>
      </c>
      <c r="C4134">
        <v>4186</v>
      </c>
      <c r="D4134" s="1">
        <v>45292</v>
      </c>
      <c r="E4134">
        <v>0</v>
      </c>
      <c r="F4134">
        <v>6</v>
      </c>
      <c r="G4134">
        <v>100001</v>
      </c>
      <c r="H4134">
        <v>54</v>
      </c>
      <c r="I4134" t="str">
        <f>_xlfn.XLOOKUP(ohrm_timesheet_item[[#This Row],[employee_id]],hs_hr_employee[emp_number],hs_hr_employee[Employee Name],"NF",0,1)</f>
        <v>Dinesh Agrawal</v>
      </c>
      <c r="J4134" t="str">
        <f>_xlfn.XLOOKUP(ohrm_timesheet_item[[#This Row],[project_id]],ohrm_project[project_id],ohrm_project[name],"NF",0,1)</f>
        <v>C210701-P2 [AMERICANA-Phase2]</v>
      </c>
      <c r="K4134" t="str">
        <f>_xlfn.XLOOKUP(ohrm_timesheet_item[[#This Row],[activity_id]],ohrm_project_activity[activity_id],ohrm_project_activity[name],"NF",0,1)</f>
        <v>Development</v>
      </c>
      <c r="L4134" s="5">
        <f>ohrm_timesheet_item[[#This Row],[duration]]/60/60</f>
        <v>0</v>
      </c>
    </row>
    <row r="4135" spans="1:12" x14ac:dyDescent="0.3">
      <c r="A4135">
        <v>728</v>
      </c>
      <c r="C4135">
        <v>4187</v>
      </c>
      <c r="D4135" s="1">
        <v>45293</v>
      </c>
      <c r="E4135">
        <v>32400</v>
      </c>
      <c r="F4135">
        <v>6</v>
      </c>
      <c r="G4135">
        <v>100001</v>
      </c>
      <c r="H4135">
        <v>54</v>
      </c>
      <c r="I4135" t="str">
        <f>_xlfn.XLOOKUP(ohrm_timesheet_item[[#This Row],[employee_id]],hs_hr_employee[emp_number],hs_hr_employee[Employee Name],"NF",0,1)</f>
        <v>Dinesh Agrawal</v>
      </c>
      <c r="J4135" t="str">
        <f>_xlfn.XLOOKUP(ohrm_timesheet_item[[#This Row],[project_id]],ohrm_project[project_id],ohrm_project[name],"NF",0,1)</f>
        <v>C210701-P2 [AMERICANA-Phase2]</v>
      </c>
      <c r="K4135" t="str">
        <f>_xlfn.XLOOKUP(ohrm_timesheet_item[[#This Row],[activity_id]],ohrm_project_activity[activity_id],ohrm_project_activity[name],"NF",0,1)</f>
        <v>Development</v>
      </c>
      <c r="L4135" s="5">
        <f>ohrm_timesheet_item[[#This Row],[duration]]/60/60</f>
        <v>9</v>
      </c>
    </row>
    <row r="4136" spans="1:12" x14ac:dyDescent="0.3">
      <c r="A4136">
        <v>728</v>
      </c>
      <c r="C4136">
        <v>4188</v>
      </c>
      <c r="D4136" s="1">
        <v>45294</v>
      </c>
      <c r="E4136">
        <v>32400</v>
      </c>
      <c r="F4136">
        <v>6</v>
      </c>
      <c r="G4136">
        <v>100001</v>
      </c>
      <c r="H4136">
        <v>54</v>
      </c>
      <c r="I4136" t="str">
        <f>_xlfn.XLOOKUP(ohrm_timesheet_item[[#This Row],[employee_id]],hs_hr_employee[emp_number],hs_hr_employee[Employee Name],"NF",0,1)</f>
        <v>Dinesh Agrawal</v>
      </c>
      <c r="J4136" t="str">
        <f>_xlfn.XLOOKUP(ohrm_timesheet_item[[#This Row],[project_id]],ohrm_project[project_id],ohrm_project[name],"NF",0,1)</f>
        <v>C210701-P2 [AMERICANA-Phase2]</v>
      </c>
      <c r="K4136" t="str">
        <f>_xlfn.XLOOKUP(ohrm_timesheet_item[[#This Row],[activity_id]],ohrm_project_activity[activity_id],ohrm_project_activity[name],"NF",0,1)</f>
        <v>Development</v>
      </c>
      <c r="L4136" s="5">
        <f>ohrm_timesheet_item[[#This Row],[duration]]/60/60</f>
        <v>9</v>
      </c>
    </row>
    <row r="4137" spans="1:12" x14ac:dyDescent="0.3">
      <c r="A4137">
        <v>728</v>
      </c>
      <c r="C4137">
        <v>4189</v>
      </c>
      <c r="D4137" s="1">
        <v>45295</v>
      </c>
      <c r="E4137">
        <v>32400</v>
      </c>
      <c r="F4137">
        <v>6</v>
      </c>
      <c r="G4137">
        <v>100001</v>
      </c>
      <c r="H4137">
        <v>54</v>
      </c>
      <c r="I4137" t="str">
        <f>_xlfn.XLOOKUP(ohrm_timesheet_item[[#This Row],[employee_id]],hs_hr_employee[emp_number],hs_hr_employee[Employee Name],"NF",0,1)</f>
        <v>Dinesh Agrawal</v>
      </c>
      <c r="J4137" t="str">
        <f>_xlfn.XLOOKUP(ohrm_timesheet_item[[#This Row],[project_id]],ohrm_project[project_id],ohrm_project[name],"NF",0,1)</f>
        <v>C210701-P2 [AMERICANA-Phase2]</v>
      </c>
      <c r="K4137" t="str">
        <f>_xlfn.XLOOKUP(ohrm_timesheet_item[[#This Row],[activity_id]],ohrm_project_activity[activity_id],ohrm_project_activity[name],"NF",0,1)</f>
        <v>Development</v>
      </c>
      <c r="L4137" s="5">
        <f>ohrm_timesheet_item[[#This Row],[duration]]/60/60</f>
        <v>9</v>
      </c>
    </row>
    <row r="4138" spans="1:12" x14ac:dyDescent="0.3">
      <c r="A4138">
        <v>728</v>
      </c>
      <c r="C4138">
        <v>4190</v>
      </c>
      <c r="D4138" s="1">
        <v>45296</v>
      </c>
      <c r="E4138">
        <v>32400</v>
      </c>
      <c r="F4138">
        <v>6</v>
      </c>
      <c r="G4138">
        <v>100001</v>
      </c>
      <c r="H4138">
        <v>54</v>
      </c>
      <c r="I4138" t="str">
        <f>_xlfn.XLOOKUP(ohrm_timesheet_item[[#This Row],[employee_id]],hs_hr_employee[emp_number],hs_hr_employee[Employee Name],"NF",0,1)</f>
        <v>Dinesh Agrawal</v>
      </c>
      <c r="J4138" t="str">
        <f>_xlfn.XLOOKUP(ohrm_timesheet_item[[#This Row],[project_id]],ohrm_project[project_id],ohrm_project[name],"NF",0,1)</f>
        <v>C210701-P2 [AMERICANA-Phase2]</v>
      </c>
      <c r="K4138" t="str">
        <f>_xlfn.XLOOKUP(ohrm_timesheet_item[[#This Row],[activity_id]],ohrm_project_activity[activity_id],ohrm_project_activity[name],"NF",0,1)</f>
        <v>Development</v>
      </c>
      <c r="L4138" s="5">
        <f>ohrm_timesheet_item[[#This Row],[duration]]/60/60</f>
        <v>9</v>
      </c>
    </row>
    <row r="4139" spans="1:12" x14ac:dyDescent="0.3">
      <c r="A4139">
        <v>719</v>
      </c>
      <c r="B4139" t="s">
        <v>1092</v>
      </c>
      <c r="C4139">
        <v>4191</v>
      </c>
      <c r="D4139" s="1">
        <v>45322</v>
      </c>
      <c r="E4139">
        <v>0</v>
      </c>
      <c r="F4139">
        <v>2</v>
      </c>
      <c r="G4139">
        <v>15</v>
      </c>
      <c r="H4139">
        <v>58</v>
      </c>
      <c r="I4139" t="str">
        <f>_xlfn.XLOOKUP(ohrm_timesheet_item[[#This Row],[employee_id]],hs_hr_employee[emp_number],hs_hr_employee[Employee Name],"NF",0,1)</f>
        <v>Gaurav Kokcha</v>
      </c>
      <c r="J4139" t="str">
        <f>_xlfn.XLOOKUP(ohrm_timesheet_item[[#This Row],[project_id]],ohrm_project[project_id],ohrm_project[name],"NF",0,1)</f>
        <v>Z210101-TEQMANTRA-ORG</v>
      </c>
      <c r="K4139" t="str">
        <f>_xlfn.XLOOKUP(ohrm_timesheet_item[[#This Row],[activity_id]],ohrm_project_activity[activity_id],ohrm_project_activity[name],"NF",0,1)</f>
        <v>Staff Augmentation</v>
      </c>
      <c r="L4139" s="5">
        <f>ohrm_timesheet_item[[#This Row],[duration]]/60/60</f>
        <v>0</v>
      </c>
    </row>
    <row r="4140" spans="1:12" x14ac:dyDescent="0.3">
      <c r="A4140">
        <v>719</v>
      </c>
      <c r="C4140">
        <v>4192</v>
      </c>
      <c r="D4140" s="1">
        <v>45321</v>
      </c>
      <c r="E4140">
        <v>14400</v>
      </c>
      <c r="F4140">
        <v>2</v>
      </c>
      <c r="G4140">
        <v>15</v>
      </c>
      <c r="H4140">
        <v>58</v>
      </c>
      <c r="I4140" t="str">
        <f>_xlfn.XLOOKUP(ohrm_timesheet_item[[#This Row],[employee_id]],hs_hr_employee[emp_number],hs_hr_employee[Employee Name],"NF",0,1)</f>
        <v>Gaurav Kokcha</v>
      </c>
      <c r="J4140" t="str">
        <f>_xlfn.XLOOKUP(ohrm_timesheet_item[[#This Row],[project_id]],ohrm_project[project_id],ohrm_project[name],"NF",0,1)</f>
        <v>Z210101-TEQMANTRA-ORG</v>
      </c>
      <c r="K4140" t="str">
        <f>_xlfn.XLOOKUP(ohrm_timesheet_item[[#This Row],[activity_id]],ohrm_project_activity[activity_id],ohrm_project_activity[name],"NF",0,1)</f>
        <v>Staff Augmentation</v>
      </c>
      <c r="L4140" s="5">
        <f>ohrm_timesheet_item[[#This Row],[duration]]/60/60</f>
        <v>4</v>
      </c>
    </row>
    <row r="4141" spans="1:12" x14ac:dyDescent="0.3">
      <c r="A4141">
        <v>719</v>
      </c>
      <c r="C4141">
        <v>4193</v>
      </c>
      <c r="D4141" s="1">
        <v>45321</v>
      </c>
      <c r="E4141">
        <v>18000</v>
      </c>
      <c r="F4141">
        <v>2</v>
      </c>
      <c r="G4141">
        <v>15</v>
      </c>
      <c r="H4141">
        <v>11</v>
      </c>
      <c r="I4141" t="str">
        <f>_xlfn.XLOOKUP(ohrm_timesheet_item[[#This Row],[employee_id]],hs_hr_employee[emp_number],hs_hr_employee[Employee Name],"NF",0,1)</f>
        <v>Gaurav Kokcha</v>
      </c>
      <c r="J4141" t="str">
        <f>_xlfn.XLOOKUP(ohrm_timesheet_item[[#This Row],[project_id]],ohrm_project[project_id],ohrm_project[name],"NF",0,1)</f>
        <v>Z210101-TEQMANTRA-ORG</v>
      </c>
      <c r="K4141" t="str">
        <f>_xlfn.XLOOKUP(ohrm_timesheet_item[[#This Row],[activity_id]],ohrm_project_activity[activity_id],ohrm_project_activity[name],"NF",0,1)</f>
        <v>Training</v>
      </c>
      <c r="L4141" s="5">
        <f>ohrm_timesheet_item[[#This Row],[duration]]/60/60</f>
        <v>5</v>
      </c>
    </row>
    <row r="4142" spans="1:12" x14ac:dyDescent="0.3">
      <c r="A4142">
        <v>719</v>
      </c>
      <c r="C4142">
        <v>4194</v>
      </c>
      <c r="D4142" s="1">
        <v>45322</v>
      </c>
      <c r="E4142">
        <v>0</v>
      </c>
      <c r="F4142">
        <v>2</v>
      </c>
      <c r="G4142">
        <v>15</v>
      </c>
      <c r="H4142">
        <v>11</v>
      </c>
      <c r="I4142" t="str">
        <f>_xlfn.XLOOKUP(ohrm_timesheet_item[[#This Row],[employee_id]],hs_hr_employee[emp_number],hs_hr_employee[Employee Name],"NF",0,1)</f>
        <v>Gaurav Kokcha</v>
      </c>
      <c r="J4142" t="str">
        <f>_xlfn.XLOOKUP(ohrm_timesheet_item[[#This Row],[project_id]],ohrm_project[project_id],ohrm_project[name],"NF",0,1)</f>
        <v>Z210101-TEQMANTRA-ORG</v>
      </c>
      <c r="K4142" t="str">
        <f>_xlfn.XLOOKUP(ohrm_timesheet_item[[#This Row],[activity_id]],ohrm_project_activity[activity_id],ohrm_project_activity[name],"NF",0,1)</f>
        <v>Training</v>
      </c>
      <c r="L4142" s="5">
        <f>ohrm_timesheet_item[[#This Row],[duration]]/60/60</f>
        <v>0</v>
      </c>
    </row>
    <row r="4143" spans="1:12" x14ac:dyDescent="0.3">
      <c r="A4143">
        <v>724</v>
      </c>
      <c r="C4143">
        <v>4195</v>
      </c>
      <c r="D4143" s="1">
        <v>45323</v>
      </c>
      <c r="E4143">
        <v>32400</v>
      </c>
      <c r="F4143">
        <v>6</v>
      </c>
      <c r="G4143">
        <v>100004</v>
      </c>
      <c r="H4143">
        <v>54</v>
      </c>
      <c r="I4143" t="str">
        <f>_xlfn.XLOOKUP(ohrm_timesheet_item[[#This Row],[employee_id]],hs_hr_employee[emp_number],hs_hr_employee[Employee Name],"NF",0,1)</f>
        <v>Sourav Rathor</v>
      </c>
      <c r="J4143" t="str">
        <f>_xlfn.XLOOKUP(ohrm_timesheet_item[[#This Row],[project_id]],ohrm_project[project_id],ohrm_project[name],"NF",0,1)</f>
        <v>C210701-P2 [AMERICANA-Phase2]</v>
      </c>
      <c r="K4143" t="str">
        <f>_xlfn.XLOOKUP(ohrm_timesheet_item[[#This Row],[activity_id]],ohrm_project_activity[activity_id],ohrm_project_activity[name],"NF",0,1)</f>
        <v>Development</v>
      </c>
      <c r="L4143" s="5">
        <f>ohrm_timesheet_item[[#This Row],[duration]]/60/60</f>
        <v>9</v>
      </c>
    </row>
    <row r="4144" spans="1:12" x14ac:dyDescent="0.3">
      <c r="A4144">
        <v>724</v>
      </c>
      <c r="C4144">
        <v>4196</v>
      </c>
      <c r="D4144" s="1">
        <v>45324</v>
      </c>
      <c r="E4144">
        <v>32400</v>
      </c>
      <c r="F4144">
        <v>6</v>
      </c>
      <c r="G4144">
        <v>100004</v>
      </c>
      <c r="H4144">
        <v>54</v>
      </c>
      <c r="I4144" t="str">
        <f>_xlfn.XLOOKUP(ohrm_timesheet_item[[#This Row],[employee_id]],hs_hr_employee[emp_number],hs_hr_employee[Employee Name],"NF",0,1)</f>
        <v>Sourav Rathor</v>
      </c>
      <c r="J4144" t="str">
        <f>_xlfn.XLOOKUP(ohrm_timesheet_item[[#This Row],[project_id]],ohrm_project[project_id],ohrm_project[name],"NF",0,1)</f>
        <v>C210701-P2 [AMERICANA-Phase2]</v>
      </c>
      <c r="K4144" t="str">
        <f>_xlfn.XLOOKUP(ohrm_timesheet_item[[#This Row],[activity_id]],ohrm_project_activity[activity_id],ohrm_project_activity[name],"NF",0,1)</f>
        <v>Development</v>
      </c>
      <c r="L4144" s="5">
        <f>ohrm_timesheet_item[[#This Row],[duration]]/60/60</f>
        <v>9</v>
      </c>
    </row>
    <row r="4145" spans="1:12" x14ac:dyDescent="0.3">
      <c r="A4145">
        <v>703</v>
      </c>
      <c r="C4145">
        <v>4197</v>
      </c>
      <c r="D4145" s="1">
        <v>45292</v>
      </c>
      <c r="E4145">
        <v>32400</v>
      </c>
      <c r="F4145">
        <v>6</v>
      </c>
      <c r="G4145">
        <v>7</v>
      </c>
      <c r="H4145">
        <v>54</v>
      </c>
      <c r="I4145" t="str">
        <f>_xlfn.XLOOKUP(ohrm_timesheet_item[[#This Row],[employee_id]],hs_hr_employee[emp_number],hs_hr_employee[Employee Name],"NF",0,1)</f>
        <v>Shekhar Sharma</v>
      </c>
      <c r="J4145" t="str">
        <f>_xlfn.XLOOKUP(ohrm_timesheet_item[[#This Row],[project_id]],ohrm_project[project_id],ohrm_project[name],"NF",0,1)</f>
        <v>C210701-P2 [AMERICANA-Phase2]</v>
      </c>
      <c r="K4145" t="str">
        <f>_xlfn.XLOOKUP(ohrm_timesheet_item[[#This Row],[activity_id]],ohrm_project_activity[activity_id],ohrm_project_activity[name],"NF",0,1)</f>
        <v>Development</v>
      </c>
      <c r="L4145" s="5">
        <f>ohrm_timesheet_item[[#This Row],[duration]]/60/60</f>
        <v>9</v>
      </c>
    </row>
    <row r="4146" spans="1:12" x14ac:dyDescent="0.3">
      <c r="A4146">
        <v>703</v>
      </c>
      <c r="C4146">
        <v>4198</v>
      </c>
      <c r="D4146" s="1">
        <v>45293</v>
      </c>
      <c r="E4146">
        <v>32400</v>
      </c>
      <c r="F4146">
        <v>6</v>
      </c>
      <c r="G4146">
        <v>7</v>
      </c>
      <c r="H4146">
        <v>54</v>
      </c>
      <c r="I4146" t="str">
        <f>_xlfn.XLOOKUP(ohrm_timesheet_item[[#This Row],[employee_id]],hs_hr_employee[emp_number],hs_hr_employee[Employee Name],"NF",0,1)</f>
        <v>Shekhar Sharma</v>
      </c>
      <c r="J4146" t="str">
        <f>_xlfn.XLOOKUP(ohrm_timesheet_item[[#This Row],[project_id]],ohrm_project[project_id],ohrm_project[name],"NF",0,1)</f>
        <v>C210701-P2 [AMERICANA-Phase2]</v>
      </c>
      <c r="K4146" t="str">
        <f>_xlfn.XLOOKUP(ohrm_timesheet_item[[#This Row],[activity_id]],ohrm_project_activity[activity_id],ohrm_project_activity[name],"NF",0,1)</f>
        <v>Development</v>
      </c>
      <c r="L4146" s="5">
        <f>ohrm_timesheet_item[[#This Row],[duration]]/60/60</f>
        <v>9</v>
      </c>
    </row>
    <row r="4147" spans="1:12" x14ac:dyDescent="0.3">
      <c r="A4147">
        <v>703</v>
      </c>
      <c r="C4147">
        <v>4199</v>
      </c>
      <c r="D4147" s="1">
        <v>45294</v>
      </c>
      <c r="E4147">
        <v>32400</v>
      </c>
      <c r="F4147">
        <v>6</v>
      </c>
      <c r="G4147">
        <v>7</v>
      </c>
      <c r="H4147">
        <v>54</v>
      </c>
      <c r="I4147" t="str">
        <f>_xlfn.XLOOKUP(ohrm_timesheet_item[[#This Row],[employee_id]],hs_hr_employee[emp_number],hs_hr_employee[Employee Name],"NF",0,1)</f>
        <v>Shekhar Sharma</v>
      </c>
      <c r="J4147" t="str">
        <f>_xlfn.XLOOKUP(ohrm_timesheet_item[[#This Row],[project_id]],ohrm_project[project_id],ohrm_project[name],"NF",0,1)</f>
        <v>C210701-P2 [AMERICANA-Phase2]</v>
      </c>
      <c r="K4147" t="str">
        <f>_xlfn.XLOOKUP(ohrm_timesheet_item[[#This Row],[activity_id]],ohrm_project_activity[activity_id],ohrm_project_activity[name],"NF",0,1)</f>
        <v>Development</v>
      </c>
      <c r="L4147" s="5">
        <f>ohrm_timesheet_item[[#This Row],[duration]]/60/60</f>
        <v>9</v>
      </c>
    </row>
    <row r="4148" spans="1:12" x14ac:dyDescent="0.3">
      <c r="A4148">
        <v>703</v>
      </c>
      <c r="C4148">
        <v>4200</v>
      </c>
      <c r="D4148" s="1">
        <v>45295</v>
      </c>
      <c r="E4148">
        <v>32400</v>
      </c>
      <c r="F4148">
        <v>6</v>
      </c>
      <c r="G4148">
        <v>7</v>
      </c>
      <c r="H4148">
        <v>54</v>
      </c>
      <c r="I4148" t="str">
        <f>_xlfn.XLOOKUP(ohrm_timesheet_item[[#This Row],[employee_id]],hs_hr_employee[emp_number],hs_hr_employee[Employee Name],"NF",0,1)</f>
        <v>Shekhar Sharma</v>
      </c>
      <c r="J4148" t="str">
        <f>_xlfn.XLOOKUP(ohrm_timesheet_item[[#This Row],[project_id]],ohrm_project[project_id],ohrm_project[name],"NF",0,1)</f>
        <v>C210701-P2 [AMERICANA-Phase2]</v>
      </c>
      <c r="K4148" t="str">
        <f>_xlfn.XLOOKUP(ohrm_timesheet_item[[#This Row],[activity_id]],ohrm_project_activity[activity_id],ohrm_project_activity[name],"NF",0,1)</f>
        <v>Development</v>
      </c>
      <c r="L4148" s="5">
        <f>ohrm_timesheet_item[[#This Row],[duration]]/60/60</f>
        <v>9</v>
      </c>
    </row>
    <row r="4149" spans="1:12" x14ac:dyDescent="0.3">
      <c r="A4149">
        <v>703</v>
      </c>
      <c r="C4149">
        <v>4201</v>
      </c>
      <c r="D4149" s="1">
        <v>45296</v>
      </c>
      <c r="E4149">
        <v>32400</v>
      </c>
      <c r="F4149">
        <v>6</v>
      </c>
      <c r="G4149">
        <v>7</v>
      </c>
      <c r="H4149">
        <v>54</v>
      </c>
      <c r="I4149" t="str">
        <f>_xlfn.XLOOKUP(ohrm_timesheet_item[[#This Row],[employee_id]],hs_hr_employee[emp_number],hs_hr_employee[Employee Name],"NF",0,1)</f>
        <v>Shekhar Sharma</v>
      </c>
      <c r="J4149" t="str">
        <f>_xlfn.XLOOKUP(ohrm_timesheet_item[[#This Row],[project_id]],ohrm_project[project_id],ohrm_project[name],"NF",0,1)</f>
        <v>C210701-P2 [AMERICANA-Phase2]</v>
      </c>
      <c r="K4149" t="str">
        <f>_xlfn.XLOOKUP(ohrm_timesheet_item[[#This Row],[activity_id]],ohrm_project_activity[activity_id],ohrm_project_activity[name],"NF",0,1)</f>
        <v>Development</v>
      </c>
      <c r="L4149" s="5">
        <f>ohrm_timesheet_item[[#This Row],[duration]]/60/60</f>
        <v>9</v>
      </c>
    </row>
    <row r="4150" spans="1:12" x14ac:dyDescent="0.3">
      <c r="A4150">
        <v>730</v>
      </c>
      <c r="C4150">
        <v>4202</v>
      </c>
      <c r="D4150" s="1">
        <v>45299</v>
      </c>
      <c r="E4150">
        <v>32400</v>
      </c>
      <c r="F4150">
        <v>2</v>
      </c>
      <c r="G4150">
        <v>7</v>
      </c>
      <c r="H4150">
        <v>15</v>
      </c>
      <c r="I4150" t="str">
        <f>_xlfn.XLOOKUP(ohrm_timesheet_item[[#This Row],[employee_id]],hs_hr_employee[emp_number],hs_hr_employee[Employee Name],"NF",0,1)</f>
        <v>Shekhar Sharma</v>
      </c>
      <c r="J4150" t="str">
        <f>_xlfn.XLOOKUP(ohrm_timesheet_item[[#This Row],[project_id]],ohrm_project[project_id],ohrm_project[name],"NF",0,1)</f>
        <v>Z210101-TEQMANTRA-ORG</v>
      </c>
      <c r="K4150" t="str">
        <f>_xlfn.XLOOKUP(ohrm_timesheet_item[[#This Row],[activity_id]],ohrm_project_activity[activity_id],ohrm_project_activity[name],"NF",0,1)</f>
        <v>Value-Add Assignment</v>
      </c>
      <c r="L4150" s="5">
        <f>ohrm_timesheet_item[[#This Row],[duration]]/60/60</f>
        <v>9</v>
      </c>
    </row>
    <row r="4151" spans="1:12" x14ac:dyDescent="0.3">
      <c r="A4151">
        <v>730</v>
      </c>
      <c r="C4151">
        <v>4203</v>
      </c>
      <c r="D4151" s="1">
        <v>45300</v>
      </c>
      <c r="E4151">
        <v>32400</v>
      </c>
      <c r="F4151">
        <v>2</v>
      </c>
      <c r="G4151">
        <v>7</v>
      </c>
      <c r="H4151">
        <v>15</v>
      </c>
      <c r="I4151" t="str">
        <f>_xlfn.XLOOKUP(ohrm_timesheet_item[[#This Row],[employee_id]],hs_hr_employee[emp_number],hs_hr_employee[Employee Name],"NF",0,1)</f>
        <v>Shekhar Sharma</v>
      </c>
      <c r="J4151" t="str">
        <f>_xlfn.XLOOKUP(ohrm_timesheet_item[[#This Row],[project_id]],ohrm_project[project_id],ohrm_project[name],"NF",0,1)</f>
        <v>Z210101-TEQMANTRA-ORG</v>
      </c>
      <c r="K4151" t="str">
        <f>_xlfn.XLOOKUP(ohrm_timesheet_item[[#This Row],[activity_id]],ohrm_project_activity[activity_id],ohrm_project_activity[name],"NF",0,1)</f>
        <v>Value-Add Assignment</v>
      </c>
      <c r="L4151" s="5">
        <f>ohrm_timesheet_item[[#This Row],[duration]]/60/60</f>
        <v>9</v>
      </c>
    </row>
    <row r="4152" spans="1:12" x14ac:dyDescent="0.3">
      <c r="A4152">
        <v>730</v>
      </c>
      <c r="C4152">
        <v>4204</v>
      </c>
      <c r="D4152" s="1">
        <v>45301</v>
      </c>
      <c r="E4152">
        <v>32400</v>
      </c>
      <c r="F4152">
        <v>2</v>
      </c>
      <c r="G4152">
        <v>7</v>
      </c>
      <c r="H4152">
        <v>15</v>
      </c>
      <c r="I4152" t="str">
        <f>_xlfn.XLOOKUP(ohrm_timesheet_item[[#This Row],[employee_id]],hs_hr_employee[emp_number],hs_hr_employee[Employee Name],"NF",0,1)</f>
        <v>Shekhar Sharma</v>
      </c>
      <c r="J4152" t="str">
        <f>_xlfn.XLOOKUP(ohrm_timesheet_item[[#This Row],[project_id]],ohrm_project[project_id],ohrm_project[name],"NF",0,1)</f>
        <v>Z210101-TEQMANTRA-ORG</v>
      </c>
      <c r="K4152" t="str">
        <f>_xlfn.XLOOKUP(ohrm_timesheet_item[[#This Row],[activity_id]],ohrm_project_activity[activity_id],ohrm_project_activity[name],"NF",0,1)</f>
        <v>Value-Add Assignment</v>
      </c>
      <c r="L4152" s="5">
        <f>ohrm_timesheet_item[[#This Row],[duration]]/60/60</f>
        <v>9</v>
      </c>
    </row>
    <row r="4153" spans="1:12" x14ac:dyDescent="0.3">
      <c r="A4153">
        <v>730</v>
      </c>
      <c r="C4153">
        <v>4205</v>
      </c>
      <c r="D4153" s="1">
        <v>45302</v>
      </c>
      <c r="E4153">
        <v>32400</v>
      </c>
      <c r="F4153">
        <v>2</v>
      </c>
      <c r="G4153">
        <v>7</v>
      </c>
      <c r="H4153">
        <v>15</v>
      </c>
      <c r="I4153" t="str">
        <f>_xlfn.XLOOKUP(ohrm_timesheet_item[[#This Row],[employee_id]],hs_hr_employee[emp_number],hs_hr_employee[Employee Name],"NF",0,1)</f>
        <v>Shekhar Sharma</v>
      </c>
      <c r="J4153" t="str">
        <f>_xlfn.XLOOKUP(ohrm_timesheet_item[[#This Row],[project_id]],ohrm_project[project_id],ohrm_project[name],"NF",0,1)</f>
        <v>Z210101-TEQMANTRA-ORG</v>
      </c>
      <c r="K4153" t="str">
        <f>_xlfn.XLOOKUP(ohrm_timesheet_item[[#This Row],[activity_id]],ohrm_project_activity[activity_id],ohrm_project_activity[name],"NF",0,1)</f>
        <v>Value-Add Assignment</v>
      </c>
      <c r="L4153" s="5">
        <f>ohrm_timesheet_item[[#This Row],[duration]]/60/60</f>
        <v>9</v>
      </c>
    </row>
    <row r="4154" spans="1:12" x14ac:dyDescent="0.3">
      <c r="A4154">
        <v>730</v>
      </c>
      <c r="C4154">
        <v>4206</v>
      </c>
      <c r="D4154" s="1">
        <v>45303</v>
      </c>
      <c r="E4154">
        <v>32400</v>
      </c>
      <c r="F4154">
        <v>2</v>
      </c>
      <c r="G4154">
        <v>7</v>
      </c>
      <c r="H4154">
        <v>15</v>
      </c>
      <c r="I4154" t="str">
        <f>_xlfn.XLOOKUP(ohrm_timesheet_item[[#This Row],[employee_id]],hs_hr_employee[emp_number],hs_hr_employee[Employee Name],"NF",0,1)</f>
        <v>Shekhar Sharma</v>
      </c>
      <c r="J4154" t="str">
        <f>_xlfn.XLOOKUP(ohrm_timesheet_item[[#This Row],[project_id]],ohrm_project[project_id],ohrm_project[name],"NF",0,1)</f>
        <v>Z210101-TEQMANTRA-ORG</v>
      </c>
      <c r="K4154" t="str">
        <f>_xlfn.XLOOKUP(ohrm_timesheet_item[[#This Row],[activity_id]],ohrm_project_activity[activity_id],ohrm_project_activity[name],"NF",0,1)</f>
        <v>Value-Add Assignment</v>
      </c>
      <c r="L4154" s="5">
        <f>ohrm_timesheet_item[[#This Row],[duration]]/60/60</f>
        <v>9</v>
      </c>
    </row>
    <row r="4155" spans="1:12" x14ac:dyDescent="0.3">
      <c r="A4155">
        <v>731</v>
      </c>
      <c r="C4155">
        <v>4207</v>
      </c>
      <c r="D4155" s="1">
        <v>45306</v>
      </c>
      <c r="E4155">
        <v>32400</v>
      </c>
      <c r="F4155">
        <v>1</v>
      </c>
      <c r="G4155">
        <v>7</v>
      </c>
      <c r="H4155">
        <v>2</v>
      </c>
      <c r="I4155" t="str">
        <f>_xlfn.XLOOKUP(ohrm_timesheet_item[[#This Row],[employee_id]],hs_hr_employee[emp_number],hs_hr_employee[Employee Name],"NF",0,1)</f>
        <v>Shekhar Sharma</v>
      </c>
      <c r="J4155" t="str">
        <f>_xlfn.XLOOKUP(ohrm_timesheet_item[[#This Row],[project_id]],ohrm_project[project_id],ohrm_project[name],"NF",0,1)</f>
        <v>C210701-P1 [AMERICANA-Phase1]</v>
      </c>
      <c r="K4155" t="str">
        <f>_xlfn.XLOOKUP(ohrm_timesheet_item[[#This Row],[activity_id]],ohrm_project_activity[activity_id],ohrm_project_activity[name],"NF",0,1)</f>
        <v>Development</v>
      </c>
      <c r="L4155" s="5">
        <f>ohrm_timesheet_item[[#This Row],[duration]]/60/60</f>
        <v>9</v>
      </c>
    </row>
    <row r="4156" spans="1:12" x14ac:dyDescent="0.3">
      <c r="A4156">
        <v>731</v>
      </c>
      <c r="C4156">
        <v>4208</v>
      </c>
      <c r="D4156" s="1">
        <v>45307</v>
      </c>
      <c r="E4156">
        <v>32400</v>
      </c>
      <c r="F4156">
        <v>1</v>
      </c>
      <c r="G4156">
        <v>7</v>
      </c>
      <c r="H4156">
        <v>2</v>
      </c>
      <c r="I4156" t="str">
        <f>_xlfn.XLOOKUP(ohrm_timesheet_item[[#This Row],[employee_id]],hs_hr_employee[emp_number],hs_hr_employee[Employee Name],"NF",0,1)</f>
        <v>Shekhar Sharma</v>
      </c>
      <c r="J4156" t="str">
        <f>_xlfn.XLOOKUP(ohrm_timesheet_item[[#This Row],[project_id]],ohrm_project[project_id],ohrm_project[name],"NF",0,1)</f>
        <v>C210701-P1 [AMERICANA-Phase1]</v>
      </c>
      <c r="K4156" t="str">
        <f>_xlfn.XLOOKUP(ohrm_timesheet_item[[#This Row],[activity_id]],ohrm_project_activity[activity_id],ohrm_project_activity[name],"NF",0,1)</f>
        <v>Development</v>
      </c>
      <c r="L4156" s="5">
        <f>ohrm_timesheet_item[[#This Row],[duration]]/60/60</f>
        <v>9</v>
      </c>
    </row>
    <row r="4157" spans="1:12" x14ac:dyDescent="0.3">
      <c r="A4157">
        <v>731</v>
      </c>
      <c r="C4157">
        <v>4209</v>
      </c>
      <c r="D4157" s="1">
        <v>45308</v>
      </c>
      <c r="E4157">
        <v>32400</v>
      </c>
      <c r="F4157">
        <v>1</v>
      </c>
      <c r="G4157">
        <v>7</v>
      </c>
      <c r="H4157">
        <v>2</v>
      </c>
      <c r="I4157" t="str">
        <f>_xlfn.XLOOKUP(ohrm_timesheet_item[[#This Row],[employee_id]],hs_hr_employee[emp_number],hs_hr_employee[Employee Name],"NF",0,1)</f>
        <v>Shekhar Sharma</v>
      </c>
      <c r="J4157" t="str">
        <f>_xlfn.XLOOKUP(ohrm_timesheet_item[[#This Row],[project_id]],ohrm_project[project_id],ohrm_project[name],"NF",0,1)</f>
        <v>C210701-P1 [AMERICANA-Phase1]</v>
      </c>
      <c r="K4157" t="str">
        <f>_xlfn.XLOOKUP(ohrm_timesheet_item[[#This Row],[activity_id]],ohrm_project_activity[activity_id],ohrm_project_activity[name],"NF",0,1)</f>
        <v>Development</v>
      </c>
      <c r="L4157" s="5">
        <f>ohrm_timesheet_item[[#This Row],[duration]]/60/60</f>
        <v>9</v>
      </c>
    </row>
    <row r="4158" spans="1:12" x14ac:dyDescent="0.3">
      <c r="A4158">
        <v>731</v>
      </c>
      <c r="C4158">
        <v>4210</v>
      </c>
      <c r="D4158" s="1">
        <v>45309</v>
      </c>
      <c r="E4158">
        <v>32400</v>
      </c>
      <c r="F4158">
        <v>1</v>
      </c>
      <c r="G4158">
        <v>7</v>
      </c>
      <c r="H4158">
        <v>2</v>
      </c>
      <c r="I4158" t="str">
        <f>_xlfn.XLOOKUP(ohrm_timesheet_item[[#This Row],[employee_id]],hs_hr_employee[emp_number],hs_hr_employee[Employee Name],"NF",0,1)</f>
        <v>Shekhar Sharma</v>
      </c>
      <c r="J4158" t="str">
        <f>_xlfn.XLOOKUP(ohrm_timesheet_item[[#This Row],[project_id]],ohrm_project[project_id],ohrm_project[name],"NF",0,1)</f>
        <v>C210701-P1 [AMERICANA-Phase1]</v>
      </c>
      <c r="K4158" t="str">
        <f>_xlfn.XLOOKUP(ohrm_timesheet_item[[#This Row],[activity_id]],ohrm_project_activity[activity_id],ohrm_project_activity[name],"NF",0,1)</f>
        <v>Development</v>
      </c>
      <c r="L4158" s="5">
        <f>ohrm_timesheet_item[[#This Row],[duration]]/60/60</f>
        <v>9</v>
      </c>
    </row>
    <row r="4159" spans="1:12" x14ac:dyDescent="0.3">
      <c r="A4159">
        <v>731</v>
      </c>
      <c r="C4159">
        <v>4211</v>
      </c>
      <c r="D4159" s="1">
        <v>45310</v>
      </c>
      <c r="E4159">
        <v>32400</v>
      </c>
      <c r="F4159">
        <v>1</v>
      </c>
      <c r="G4159">
        <v>7</v>
      </c>
      <c r="H4159">
        <v>2</v>
      </c>
      <c r="I4159" t="str">
        <f>_xlfn.XLOOKUP(ohrm_timesheet_item[[#This Row],[employee_id]],hs_hr_employee[emp_number],hs_hr_employee[Employee Name],"NF",0,1)</f>
        <v>Shekhar Sharma</v>
      </c>
      <c r="J4159" t="str">
        <f>_xlfn.XLOOKUP(ohrm_timesheet_item[[#This Row],[project_id]],ohrm_project[project_id],ohrm_project[name],"NF",0,1)</f>
        <v>C210701-P1 [AMERICANA-Phase1]</v>
      </c>
      <c r="K4159" t="str">
        <f>_xlfn.XLOOKUP(ohrm_timesheet_item[[#This Row],[activity_id]],ohrm_project_activity[activity_id],ohrm_project_activity[name],"NF",0,1)</f>
        <v>Development</v>
      </c>
      <c r="L4159" s="5">
        <f>ohrm_timesheet_item[[#This Row],[duration]]/60/60</f>
        <v>9</v>
      </c>
    </row>
    <row r="4160" spans="1:12" x14ac:dyDescent="0.3">
      <c r="A4160">
        <v>732</v>
      </c>
      <c r="C4160">
        <v>4212</v>
      </c>
      <c r="D4160" s="1">
        <v>45313</v>
      </c>
      <c r="E4160">
        <v>32400</v>
      </c>
      <c r="F4160">
        <v>2</v>
      </c>
      <c r="G4160">
        <v>7</v>
      </c>
      <c r="H4160">
        <v>9</v>
      </c>
      <c r="I4160" t="str">
        <f>_xlfn.XLOOKUP(ohrm_timesheet_item[[#This Row],[employee_id]],hs_hr_employee[emp_number],hs_hr_employee[Employee Name],"NF",0,1)</f>
        <v>Shekhar Sharma</v>
      </c>
      <c r="J4160" t="str">
        <f>_xlfn.XLOOKUP(ohrm_timesheet_item[[#This Row],[project_id]],ohrm_project[project_id],ohrm_project[name],"NF",0,1)</f>
        <v>Z210101-TEQMANTRA-ORG</v>
      </c>
      <c r="K4160" t="str">
        <f>_xlfn.XLOOKUP(ohrm_timesheet_item[[#This Row],[activity_id]],ohrm_project_activity[activity_id],ohrm_project_activity[name],"NF",0,1)</f>
        <v>Continuous Improvement</v>
      </c>
      <c r="L4160" s="5">
        <f>ohrm_timesheet_item[[#This Row],[duration]]/60/60</f>
        <v>9</v>
      </c>
    </row>
    <row r="4161" spans="1:12" x14ac:dyDescent="0.3">
      <c r="A4161">
        <v>732</v>
      </c>
      <c r="C4161">
        <v>4213</v>
      </c>
      <c r="D4161" s="1">
        <v>45314</v>
      </c>
      <c r="E4161">
        <v>32400</v>
      </c>
      <c r="F4161">
        <v>2</v>
      </c>
      <c r="G4161">
        <v>7</v>
      </c>
      <c r="H4161">
        <v>9</v>
      </c>
      <c r="I4161" t="str">
        <f>_xlfn.XLOOKUP(ohrm_timesheet_item[[#This Row],[employee_id]],hs_hr_employee[emp_number],hs_hr_employee[Employee Name],"NF",0,1)</f>
        <v>Shekhar Sharma</v>
      </c>
      <c r="J4161" t="str">
        <f>_xlfn.XLOOKUP(ohrm_timesheet_item[[#This Row],[project_id]],ohrm_project[project_id],ohrm_project[name],"NF",0,1)</f>
        <v>Z210101-TEQMANTRA-ORG</v>
      </c>
      <c r="K4161" t="str">
        <f>_xlfn.XLOOKUP(ohrm_timesheet_item[[#This Row],[activity_id]],ohrm_project_activity[activity_id],ohrm_project_activity[name],"NF",0,1)</f>
        <v>Continuous Improvement</v>
      </c>
      <c r="L4161" s="5">
        <f>ohrm_timesheet_item[[#This Row],[duration]]/60/60</f>
        <v>9</v>
      </c>
    </row>
    <row r="4162" spans="1:12" x14ac:dyDescent="0.3">
      <c r="A4162">
        <v>732</v>
      </c>
      <c r="C4162">
        <v>4214</v>
      </c>
      <c r="D4162" s="1">
        <v>45315</v>
      </c>
      <c r="E4162">
        <v>32400</v>
      </c>
      <c r="F4162">
        <v>2</v>
      </c>
      <c r="G4162">
        <v>7</v>
      </c>
      <c r="H4162">
        <v>9</v>
      </c>
      <c r="I4162" t="str">
        <f>_xlfn.XLOOKUP(ohrm_timesheet_item[[#This Row],[employee_id]],hs_hr_employee[emp_number],hs_hr_employee[Employee Name],"NF",0,1)</f>
        <v>Shekhar Sharma</v>
      </c>
      <c r="J4162" t="str">
        <f>_xlfn.XLOOKUP(ohrm_timesheet_item[[#This Row],[project_id]],ohrm_project[project_id],ohrm_project[name],"NF",0,1)</f>
        <v>Z210101-TEQMANTRA-ORG</v>
      </c>
      <c r="K4162" t="str">
        <f>_xlfn.XLOOKUP(ohrm_timesheet_item[[#This Row],[activity_id]],ohrm_project_activity[activity_id],ohrm_project_activity[name],"NF",0,1)</f>
        <v>Continuous Improvement</v>
      </c>
      <c r="L4162" s="5">
        <f>ohrm_timesheet_item[[#This Row],[duration]]/60/60</f>
        <v>9</v>
      </c>
    </row>
    <row r="4163" spans="1:12" x14ac:dyDescent="0.3">
      <c r="A4163">
        <v>732</v>
      </c>
      <c r="C4163">
        <v>4215</v>
      </c>
      <c r="D4163" s="1">
        <v>45316</v>
      </c>
      <c r="E4163">
        <v>32400</v>
      </c>
      <c r="F4163">
        <v>2</v>
      </c>
      <c r="G4163">
        <v>7</v>
      </c>
      <c r="H4163">
        <v>9</v>
      </c>
      <c r="I4163" t="str">
        <f>_xlfn.XLOOKUP(ohrm_timesheet_item[[#This Row],[employee_id]],hs_hr_employee[emp_number],hs_hr_employee[Employee Name],"NF",0,1)</f>
        <v>Shekhar Sharma</v>
      </c>
      <c r="J4163" t="str">
        <f>_xlfn.XLOOKUP(ohrm_timesheet_item[[#This Row],[project_id]],ohrm_project[project_id],ohrm_project[name],"NF",0,1)</f>
        <v>Z210101-TEQMANTRA-ORG</v>
      </c>
      <c r="K4163" t="str">
        <f>_xlfn.XLOOKUP(ohrm_timesheet_item[[#This Row],[activity_id]],ohrm_project_activity[activity_id],ohrm_project_activity[name],"NF",0,1)</f>
        <v>Continuous Improvement</v>
      </c>
      <c r="L4163" s="5">
        <f>ohrm_timesheet_item[[#This Row],[duration]]/60/60</f>
        <v>9</v>
      </c>
    </row>
    <row r="4164" spans="1:12" x14ac:dyDescent="0.3">
      <c r="A4164">
        <v>732</v>
      </c>
      <c r="C4164">
        <v>4216</v>
      </c>
      <c r="D4164" s="1">
        <v>45317</v>
      </c>
      <c r="E4164">
        <v>32400</v>
      </c>
      <c r="F4164">
        <v>2</v>
      </c>
      <c r="G4164">
        <v>7</v>
      </c>
      <c r="H4164">
        <v>9</v>
      </c>
      <c r="I4164" t="str">
        <f>_xlfn.XLOOKUP(ohrm_timesheet_item[[#This Row],[employee_id]],hs_hr_employee[emp_number],hs_hr_employee[Employee Name],"NF",0,1)</f>
        <v>Shekhar Sharma</v>
      </c>
      <c r="J4164" t="str">
        <f>_xlfn.XLOOKUP(ohrm_timesheet_item[[#This Row],[project_id]],ohrm_project[project_id],ohrm_project[name],"NF",0,1)</f>
        <v>Z210101-TEQMANTRA-ORG</v>
      </c>
      <c r="K4164" t="str">
        <f>_xlfn.XLOOKUP(ohrm_timesheet_item[[#This Row],[activity_id]],ohrm_project_activity[activity_id],ohrm_project_activity[name],"NF",0,1)</f>
        <v>Continuous Improvement</v>
      </c>
      <c r="L4164" s="5">
        <f>ohrm_timesheet_item[[#This Row],[duration]]/60/60</f>
        <v>9</v>
      </c>
    </row>
    <row r="4165" spans="1:12" x14ac:dyDescent="0.3">
      <c r="A4165">
        <v>729</v>
      </c>
      <c r="C4165">
        <v>4217</v>
      </c>
      <c r="D4165" s="1">
        <v>45320</v>
      </c>
      <c r="E4165">
        <v>32400</v>
      </c>
      <c r="F4165">
        <v>2</v>
      </c>
      <c r="G4165">
        <v>7</v>
      </c>
      <c r="H4165">
        <v>14</v>
      </c>
      <c r="I4165" t="str">
        <f>_xlfn.XLOOKUP(ohrm_timesheet_item[[#This Row],[employee_id]],hs_hr_employee[emp_number],hs_hr_employee[Employee Name],"NF",0,1)</f>
        <v>Shekhar Sharma</v>
      </c>
      <c r="J4165" t="str">
        <f>_xlfn.XLOOKUP(ohrm_timesheet_item[[#This Row],[project_id]],ohrm_project[project_id],ohrm_project[name],"NF",0,1)</f>
        <v>Z210101-TEQMANTRA-ORG</v>
      </c>
      <c r="K4165" t="str">
        <f>_xlfn.XLOOKUP(ohrm_timesheet_item[[#This Row],[activity_id]],ohrm_project_activity[activity_id],ohrm_project_activity[name],"NF",0,1)</f>
        <v>Team Engagement</v>
      </c>
      <c r="L4165" s="5">
        <f>ohrm_timesheet_item[[#This Row],[duration]]/60/60</f>
        <v>9</v>
      </c>
    </row>
    <row r="4166" spans="1:12" x14ac:dyDescent="0.3">
      <c r="A4166">
        <v>729</v>
      </c>
      <c r="C4166">
        <v>4218</v>
      </c>
      <c r="D4166" s="1">
        <v>45321</v>
      </c>
      <c r="E4166">
        <v>32400</v>
      </c>
      <c r="F4166">
        <v>2</v>
      </c>
      <c r="G4166">
        <v>7</v>
      </c>
      <c r="H4166">
        <v>14</v>
      </c>
      <c r="I4166" t="str">
        <f>_xlfn.XLOOKUP(ohrm_timesheet_item[[#This Row],[employee_id]],hs_hr_employee[emp_number],hs_hr_employee[Employee Name],"NF",0,1)</f>
        <v>Shekhar Sharma</v>
      </c>
      <c r="J4166" t="str">
        <f>_xlfn.XLOOKUP(ohrm_timesheet_item[[#This Row],[project_id]],ohrm_project[project_id],ohrm_project[name],"NF",0,1)</f>
        <v>Z210101-TEQMANTRA-ORG</v>
      </c>
      <c r="K4166" t="str">
        <f>_xlfn.XLOOKUP(ohrm_timesheet_item[[#This Row],[activity_id]],ohrm_project_activity[activity_id],ohrm_project_activity[name],"NF",0,1)</f>
        <v>Team Engagement</v>
      </c>
      <c r="L4166" s="5">
        <f>ohrm_timesheet_item[[#This Row],[duration]]/60/60</f>
        <v>9</v>
      </c>
    </row>
    <row r="4167" spans="1:12" x14ac:dyDescent="0.3">
      <c r="A4167">
        <v>729</v>
      </c>
      <c r="C4167">
        <v>4219</v>
      </c>
      <c r="D4167" s="1">
        <v>45322</v>
      </c>
      <c r="E4167">
        <v>32400</v>
      </c>
      <c r="F4167">
        <v>2</v>
      </c>
      <c r="G4167">
        <v>7</v>
      </c>
      <c r="H4167">
        <v>14</v>
      </c>
      <c r="I4167" t="str">
        <f>_xlfn.XLOOKUP(ohrm_timesheet_item[[#This Row],[employee_id]],hs_hr_employee[emp_number],hs_hr_employee[Employee Name],"NF",0,1)</f>
        <v>Shekhar Sharma</v>
      </c>
      <c r="J4167" t="str">
        <f>_xlfn.XLOOKUP(ohrm_timesheet_item[[#This Row],[project_id]],ohrm_project[project_id],ohrm_project[name],"NF",0,1)</f>
        <v>Z210101-TEQMANTRA-ORG</v>
      </c>
      <c r="K4167" t="str">
        <f>_xlfn.XLOOKUP(ohrm_timesheet_item[[#This Row],[activity_id]],ohrm_project_activity[activity_id],ohrm_project_activity[name],"NF",0,1)</f>
        <v>Team Engagement</v>
      </c>
      <c r="L4167" s="5">
        <f>ohrm_timesheet_item[[#This Row],[duration]]/60/60</f>
        <v>9</v>
      </c>
    </row>
    <row r="4168" spans="1:12" x14ac:dyDescent="0.3">
      <c r="A4168">
        <v>729</v>
      </c>
      <c r="C4168">
        <v>4220</v>
      </c>
      <c r="D4168" s="1">
        <v>45323</v>
      </c>
      <c r="E4168">
        <v>32400</v>
      </c>
      <c r="F4168">
        <v>2</v>
      </c>
      <c r="G4168">
        <v>7</v>
      </c>
      <c r="H4168">
        <v>14</v>
      </c>
      <c r="I4168" t="str">
        <f>_xlfn.XLOOKUP(ohrm_timesheet_item[[#This Row],[employee_id]],hs_hr_employee[emp_number],hs_hr_employee[Employee Name],"NF",0,1)</f>
        <v>Shekhar Sharma</v>
      </c>
      <c r="J4168" t="str">
        <f>_xlfn.XLOOKUP(ohrm_timesheet_item[[#This Row],[project_id]],ohrm_project[project_id],ohrm_project[name],"NF",0,1)</f>
        <v>Z210101-TEQMANTRA-ORG</v>
      </c>
      <c r="K4168" t="str">
        <f>_xlfn.XLOOKUP(ohrm_timesheet_item[[#This Row],[activity_id]],ohrm_project_activity[activity_id],ohrm_project_activity[name],"NF",0,1)</f>
        <v>Team Engagement</v>
      </c>
      <c r="L4168" s="5">
        <f>ohrm_timesheet_item[[#This Row],[duration]]/60/60</f>
        <v>9</v>
      </c>
    </row>
    <row r="4169" spans="1:12" x14ac:dyDescent="0.3">
      <c r="A4169">
        <v>729</v>
      </c>
      <c r="C4169">
        <v>4221</v>
      </c>
      <c r="D4169" s="1">
        <v>45324</v>
      </c>
      <c r="E4169">
        <v>32400</v>
      </c>
      <c r="F4169">
        <v>2</v>
      </c>
      <c r="G4169">
        <v>7</v>
      </c>
      <c r="H4169">
        <v>14</v>
      </c>
      <c r="I4169" t="str">
        <f>_xlfn.XLOOKUP(ohrm_timesheet_item[[#This Row],[employee_id]],hs_hr_employee[emp_number],hs_hr_employee[Employee Name],"NF",0,1)</f>
        <v>Shekhar Sharma</v>
      </c>
      <c r="J4169" t="str">
        <f>_xlfn.XLOOKUP(ohrm_timesheet_item[[#This Row],[project_id]],ohrm_project[project_id],ohrm_project[name],"NF",0,1)</f>
        <v>Z210101-TEQMANTRA-ORG</v>
      </c>
      <c r="K4169" t="str">
        <f>_xlfn.XLOOKUP(ohrm_timesheet_item[[#This Row],[activity_id]],ohrm_project_activity[activity_id],ohrm_project_activity[name],"NF",0,1)</f>
        <v>Team Engagement</v>
      </c>
      <c r="L4169" s="5">
        <f>ohrm_timesheet_item[[#This Row],[duration]]/60/60</f>
        <v>9</v>
      </c>
    </row>
    <row r="4170" spans="1:12" x14ac:dyDescent="0.3">
      <c r="A4170">
        <v>719</v>
      </c>
      <c r="C4170">
        <v>4222</v>
      </c>
      <c r="D4170" s="1">
        <v>45323</v>
      </c>
      <c r="E4170">
        <v>14400</v>
      </c>
      <c r="F4170">
        <v>2</v>
      </c>
      <c r="G4170">
        <v>15</v>
      </c>
      <c r="H4170">
        <v>58</v>
      </c>
      <c r="I4170" t="str">
        <f>_xlfn.XLOOKUP(ohrm_timesheet_item[[#This Row],[employee_id]],hs_hr_employee[emp_number],hs_hr_employee[Employee Name],"NF",0,1)</f>
        <v>Gaurav Kokcha</v>
      </c>
      <c r="J4170" t="str">
        <f>_xlfn.XLOOKUP(ohrm_timesheet_item[[#This Row],[project_id]],ohrm_project[project_id],ohrm_project[name],"NF",0,1)</f>
        <v>Z210101-TEQMANTRA-ORG</v>
      </c>
      <c r="K4170" t="str">
        <f>_xlfn.XLOOKUP(ohrm_timesheet_item[[#This Row],[activity_id]],ohrm_project_activity[activity_id],ohrm_project_activity[name],"NF",0,1)</f>
        <v>Staff Augmentation</v>
      </c>
      <c r="L4170" s="5">
        <f>ohrm_timesheet_item[[#This Row],[duration]]/60/60</f>
        <v>4</v>
      </c>
    </row>
    <row r="4171" spans="1:12" x14ac:dyDescent="0.3">
      <c r="A4171">
        <v>719</v>
      </c>
      <c r="C4171">
        <v>4223</v>
      </c>
      <c r="D4171" s="1">
        <v>45324</v>
      </c>
      <c r="E4171">
        <v>18000</v>
      </c>
      <c r="F4171">
        <v>2</v>
      </c>
      <c r="G4171">
        <v>15</v>
      </c>
      <c r="H4171">
        <v>58</v>
      </c>
      <c r="I4171" t="str">
        <f>_xlfn.XLOOKUP(ohrm_timesheet_item[[#This Row],[employee_id]],hs_hr_employee[emp_number],hs_hr_employee[Employee Name],"NF",0,1)</f>
        <v>Gaurav Kokcha</v>
      </c>
      <c r="J4171" t="str">
        <f>_xlfn.XLOOKUP(ohrm_timesheet_item[[#This Row],[project_id]],ohrm_project[project_id],ohrm_project[name],"NF",0,1)</f>
        <v>Z210101-TEQMANTRA-ORG</v>
      </c>
      <c r="K4171" t="str">
        <f>_xlfn.XLOOKUP(ohrm_timesheet_item[[#This Row],[activity_id]],ohrm_project_activity[activity_id],ohrm_project_activity[name],"NF",0,1)</f>
        <v>Staff Augmentation</v>
      </c>
      <c r="L4171" s="5">
        <f>ohrm_timesheet_item[[#This Row],[duration]]/60/60</f>
        <v>5</v>
      </c>
    </row>
    <row r="4172" spans="1:12" x14ac:dyDescent="0.3">
      <c r="A4172">
        <v>719</v>
      </c>
      <c r="C4172">
        <v>4224</v>
      </c>
      <c r="D4172" s="1">
        <v>45323</v>
      </c>
      <c r="E4172">
        <v>18000</v>
      </c>
      <c r="F4172">
        <v>2</v>
      </c>
      <c r="G4172">
        <v>15</v>
      </c>
      <c r="H4172">
        <v>11</v>
      </c>
      <c r="I4172" t="str">
        <f>_xlfn.XLOOKUP(ohrm_timesheet_item[[#This Row],[employee_id]],hs_hr_employee[emp_number],hs_hr_employee[Employee Name],"NF",0,1)</f>
        <v>Gaurav Kokcha</v>
      </c>
      <c r="J4172" t="str">
        <f>_xlfn.XLOOKUP(ohrm_timesheet_item[[#This Row],[project_id]],ohrm_project[project_id],ohrm_project[name],"NF",0,1)</f>
        <v>Z210101-TEQMANTRA-ORG</v>
      </c>
      <c r="K4172" t="str">
        <f>_xlfn.XLOOKUP(ohrm_timesheet_item[[#This Row],[activity_id]],ohrm_project_activity[activity_id],ohrm_project_activity[name],"NF",0,1)</f>
        <v>Training</v>
      </c>
      <c r="L4172" s="5">
        <f>ohrm_timesheet_item[[#This Row],[duration]]/60/60</f>
        <v>5</v>
      </c>
    </row>
    <row r="4173" spans="1:12" x14ac:dyDescent="0.3">
      <c r="A4173">
        <v>719</v>
      </c>
      <c r="C4173">
        <v>4225</v>
      </c>
      <c r="D4173" s="1">
        <v>45324</v>
      </c>
      <c r="E4173">
        <v>14400</v>
      </c>
      <c r="F4173">
        <v>2</v>
      </c>
      <c r="G4173">
        <v>15</v>
      </c>
      <c r="H4173">
        <v>11</v>
      </c>
      <c r="I4173" t="str">
        <f>_xlfn.XLOOKUP(ohrm_timesheet_item[[#This Row],[employee_id]],hs_hr_employee[emp_number],hs_hr_employee[Employee Name],"NF",0,1)</f>
        <v>Gaurav Kokcha</v>
      </c>
      <c r="J4173" t="str">
        <f>_xlfn.XLOOKUP(ohrm_timesheet_item[[#This Row],[project_id]],ohrm_project[project_id],ohrm_project[name],"NF",0,1)</f>
        <v>Z210101-TEQMANTRA-ORG</v>
      </c>
      <c r="K4173" t="str">
        <f>_xlfn.XLOOKUP(ohrm_timesheet_item[[#This Row],[activity_id]],ohrm_project_activity[activity_id],ohrm_project_activity[name],"NF",0,1)</f>
        <v>Training</v>
      </c>
      <c r="L4173" s="5">
        <f>ohrm_timesheet_item[[#This Row],[duration]]/60/60</f>
        <v>4</v>
      </c>
    </row>
    <row r="4174" spans="1:12" x14ac:dyDescent="0.3">
      <c r="A4174">
        <v>734</v>
      </c>
      <c r="C4174">
        <v>4226</v>
      </c>
      <c r="D4174" s="1">
        <v>45327</v>
      </c>
      <c r="E4174">
        <v>32400</v>
      </c>
      <c r="F4174">
        <v>6</v>
      </c>
      <c r="G4174">
        <v>100004</v>
      </c>
      <c r="H4174">
        <v>54</v>
      </c>
      <c r="I4174" t="str">
        <f>_xlfn.XLOOKUP(ohrm_timesheet_item[[#This Row],[employee_id]],hs_hr_employee[emp_number],hs_hr_employee[Employee Name],"NF",0,1)</f>
        <v>Sourav Rathor</v>
      </c>
      <c r="J4174" t="str">
        <f>_xlfn.XLOOKUP(ohrm_timesheet_item[[#This Row],[project_id]],ohrm_project[project_id],ohrm_project[name],"NF",0,1)</f>
        <v>C210701-P2 [AMERICANA-Phase2]</v>
      </c>
      <c r="K4174" t="str">
        <f>_xlfn.XLOOKUP(ohrm_timesheet_item[[#This Row],[activity_id]],ohrm_project_activity[activity_id],ohrm_project_activity[name],"NF",0,1)</f>
        <v>Development</v>
      </c>
      <c r="L4174" s="5">
        <f>ohrm_timesheet_item[[#This Row],[duration]]/60/60</f>
        <v>9</v>
      </c>
    </row>
    <row r="4175" spans="1:12" x14ac:dyDescent="0.3">
      <c r="A4175">
        <v>734</v>
      </c>
      <c r="C4175">
        <v>4227</v>
      </c>
      <c r="D4175" s="1">
        <v>45328</v>
      </c>
      <c r="E4175">
        <v>32400</v>
      </c>
      <c r="F4175">
        <v>6</v>
      </c>
      <c r="G4175">
        <v>100004</v>
      </c>
      <c r="H4175">
        <v>54</v>
      </c>
      <c r="I4175" t="str">
        <f>_xlfn.XLOOKUP(ohrm_timesheet_item[[#This Row],[employee_id]],hs_hr_employee[emp_number],hs_hr_employee[Employee Name],"NF",0,1)</f>
        <v>Sourav Rathor</v>
      </c>
      <c r="J4175" t="str">
        <f>_xlfn.XLOOKUP(ohrm_timesheet_item[[#This Row],[project_id]],ohrm_project[project_id],ohrm_project[name],"NF",0,1)</f>
        <v>C210701-P2 [AMERICANA-Phase2]</v>
      </c>
      <c r="K4175" t="str">
        <f>_xlfn.XLOOKUP(ohrm_timesheet_item[[#This Row],[activity_id]],ohrm_project_activity[activity_id],ohrm_project_activity[name],"NF",0,1)</f>
        <v>Development</v>
      </c>
      <c r="L4175" s="5">
        <f>ohrm_timesheet_item[[#This Row],[duration]]/60/60</f>
        <v>9</v>
      </c>
    </row>
    <row r="4176" spans="1:12" x14ac:dyDescent="0.3">
      <c r="A4176">
        <v>734</v>
      </c>
      <c r="C4176">
        <v>4228</v>
      </c>
      <c r="D4176" s="1">
        <v>45329</v>
      </c>
      <c r="E4176">
        <v>32400</v>
      </c>
      <c r="F4176">
        <v>6</v>
      </c>
      <c r="G4176">
        <v>100004</v>
      </c>
      <c r="H4176">
        <v>54</v>
      </c>
      <c r="I4176" t="str">
        <f>_xlfn.XLOOKUP(ohrm_timesheet_item[[#This Row],[employee_id]],hs_hr_employee[emp_number],hs_hr_employee[Employee Name],"NF",0,1)</f>
        <v>Sourav Rathor</v>
      </c>
      <c r="J4176" t="str">
        <f>_xlfn.XLOOKUP(ohrm_timesheet_item[[#This Row],[project_id]],ohrm_project[project_id],ohrm_project[name],"NF",0,1)</f>
        <v>C210701-P2 [AMERICANA-Phase2]</v>
      </c>
      <c r="K4176" t="str">
        <f>_xlfn.XLOOKUP(ohrm_timesheet_item[[#This Row],[activity_id]],ohrm_project_activity[activity_id],ohrm_project_activity[name],"NF",0,1)</f>
        <v>Development</v>
      </c>
      <c r="L4176" s="5">
        <f>ohrm_timesheet_item[[#This Row],[duration]]/60/60</f>
        <v>9</v>
      </c>
    </row>
    <row r="4177" spans="1:12" x14ac:dyDescent="0.3">
      <c r="A4177">
        <v>734</v>
      </c>
      <c r="C4177">
        <v>4229</v>
      </c>
      <c r="D4177" s="1">
        <v>45330</v>
      </c>
      <c r="E4177">
        <v>32400</v>
      </c>
      <c r="F4177">
        <v>6</v>
      </c>
      <c r="G4177">
        <v>100004</v>
      </c>
      <c r="H4177">
        <v>54</v>
      </c>
      <c r="I4177" t="str">
        <f>_xlfn.XLOOKUP(ohrm_timesheet_item[[#This Row],[employee_id]],hs_hr_employee[emp_number],hs_hr_employee[Employee Name],"NF",0,1)</f>
        <v>Sourav Rathor</v>
      </c>
      <c r="J4177" t="str">
        <f>_xlfn.XLOOKUP(ohrm_timesheet_item[[#This Row],[project_id]],ohrm_project[project_id],ohrm_project[name],"NF",0,1)</f>
        <v>C210701-P2 [AMERICANA-Phase2]</v>
      </c>
      <c r="K4177" t="str">
        <f>_xlfn.XLOOKUP(ohrm_timesheet_item[[#This Row],[activity_id]],ohrm_project_activity[activity_id],ohrm_project_activity[name],"NF",0,1)</f>
        <v>Development</v>
      </c>
      <c r="L4177" s="5">
        <f>ohrm_timesheet_item[[#This Row],[duration]]/60/60</f>
        <v>9</v>
      </c>
    </row>
    <row r="4178" spans="1:12" x14ac:dyDescent="0.3">
      <c r="A4178">
        <v>734</v>
      </c>
      <c r="C4178">
        <v>4230</v>
      </c>
      <c r="D4178" s="1">
        <v>45331</v>
      </c>
      <c r="E4178">
        <v>32400</v>
      </c>
      <c r="F4178">
        <v>6</v>
      </c>
      <c r="G4178">
        <v>100004</v>
      </c>
      <c r="H4178">
        <v>54</v>
      </c>
      <c r="I4178" t="str">
        <f>_xlfn.XLOOKUP(ohrm_timesheet_item[[#This Row],[employee_id]],hs_hr_employee[emp_number],hs_hr_employee[Employee Name],"NF",0,1)</f>
        <v>Sourav Rathor</v>
      </c>
      <c r="J4178" t="str">
        <f>_xlfn.XLOOKUP(ohrm_timesheet_item[[#This Row],[project_id]],ohrm_project[project_id],ohrm_project[name],"NF",0,1)</f>
        <v>C210701-P2 [AMERICANA-Phase2]</v>
      </c>
      <c r="K4178" t="str">
        <f>_xlfn.XLOOKUP(ohrm_timesheet_item[[#This Row],[activity_id]],ohrm_project_activity[activity_id],ohrm_project_activity[name],"NF",0,1)</f>
        <v>Development</v>
      </c>
      <c r="L4178" s="5">
        <f>ohrm_timesheet_item[[#This Row],[duration]]/60/60</f>
        <v>9</v>
      </c>
    </row>
    <row r="4179" spans="1:12" x14ac:dyDescent="0.3">
      <c r="A4179">
        <v>736</v>
      </c>
      <c r="C4179">
        <v>4231</v>
      </c>
      <c r="D4179" s="1">
        <v>45334</v>
      </c>
      <c r="E4179">
        <v>32400</v>
      </c>
      <c r="F4179">
        <v>6</v>
      </c>
      <c r="G4179">
        <v>100004</v>
      </c>
      <c r="H4179">
        <v>54</v>
      </c>
      <c r="I4179" t="str">
        <f>_xlfn.XLOOKUP(ohrm_timesheet_item[[#This Row],[employee_id]],hs_hr_employee[emp_number],hs_hr_employee[Employee Name],"NF",0,1)</f>
        <v>Sourav Rathor</v>
      </c>
      <c r="J4179" t="str">
        <f>_xlfn.XLOOKUP(ohrm_timesheet_item[[#This Row],[project_id]],ohrm_project[project_id],ohrm_project[name],"NF",0,1)</f>
        <v>C210701-P2 [AMERICANA-Phase2]</v>
      </c>
      <c r="K4179" t="str">
        <f>_xlfn.XLOOKUP(ohrm_timesheet_item[[#This Row],[activity_id]],ohrm_project_activity[activity_id],ohrm_project_activity[name],"NF",0,1)</f>
        <v>Development</v>
      </c>
      <c r="L4179" s="5">
        <f>ohrm_timesheet_item[[#This Row],[duration]]/60/60</f>
        <v>9</v>
      </c>
    </row>
    <row r="4180" spans="1:12" x14ac:dyDescent="0.3">
      <c r="A4180">
        <v>736</v>
      </c>
      <c r="C4180">
        <v>4232</v>
      </c>
      <c r="D4180" s="1">
        <v>45335</v>
      </c>
      <c r="E4180">
        <v>32400</v>
      </c>
      <c r="F4180">
        <v>6</v>
      </c>
      <c r="G4180">
        <v>100004</v>
      </c>
      <c r="H4180">
        <v>54</v>
      </c>
      <c r="I4180" t="str">
        <f>_xlfn.XLOOKUP(ohrm_timesheet_item[[#This Row],[employee_id]],hs_hr_employee[emp_number],hs_hr_employee[Employee Name],"NF",0,1)</f>
        <v>Sourav Rathor</v>
      </c>
      <c r="J4180" t="str">
        <f>_xlfn.XLOOKUP(ohrm_timesheet_item[[#This Row],[project_id]],ohrm_project[project_id],ohrm_project[name],"NF",0,1)</f>
        <v>C210701-P2 [AMERICANA-Phase2]</v>
      </c>
      <c r="K4180" t="str">
        <f>_xlfn.XLOOKUP(ohrm_timesheet_item[[#This Row],[activity_id]],ohrm_project_activity[activity_id],ohrm_project_activity[name],"NF",0,1)</f>
        <v>Development</v>
      </c>
      <c r="L4180" s="5">
        <f>ohrm_timesheet_item[[#This Row],[duration]]/60/60</f>
        <v>9</v>
      </c>
    </row>
    <row r="4181" spans="1:12" x14ac:dyDescent="0.3">
      <c r="A4181">
        <v>736</v>
      </c>
      <c r="C4181">
        <v>4233</v>
      </c>
      <c r="D4181" s="1">
        <v>45336</v>
      </c>
      <c r="E4181">
        <v>32400</v>
      </c>
      <c r="F4181">
        <v>6</v>
      </c>
      <c r="G4181">
        <v>100004</v>
      </c>
      <c r="H4181">
        <v>54</v>
      </c>
      <c r="I4181" t="str">
        <f>_xlfn.XLOOKUP(ohrm_timesheet_item[[#This Row],[employee_id]],hs_hr_employee[emp_number],hs_hr_employee[Employee Name],"NF",0,1)</f>
        <v>Sourav Rathor</v>
      </c>
      <c r="J4181" t="str">
        <f>_xlfn.XLOOKUP(ohrm_timesheet_item[[#This Row],[project_id]],ohrm_project[project_id],ohrm_project[name],"NF",0,1)</f>
        <v>C210701-P2 [AMERICANA-Phase2]</v>
      </c>
      <c r="K4181" t="str">
        <f>_xlfn.XLOOKUP(ohrm_timesheet_item[[#This Row],[activity_id]],ohrm_project_activity[activity_id],ohrm_project_activity[name],"NF",0,1)</f>
        <v>Development</v>
      </c>
      <c r="L4181" s="5">
        <f>ohrm_timesheet_item[[#This Row],[duration]]/60/60</f>
        <v>9</v>
      </c>
    </row>
    <row r="4182" spans="1:12" x14ac:dyDescent="0.3">
      <c r="A4182">
        <v>736</v>
      </c>
      <c r="C4182">
        <v>4234</v>
      </c>
      <c r="D4182" s="1">
        <v>45337</v>
      </c>
      <c r="E4182">
        <v>32400</v>
      </c>
      <c r="F4182">
        <v>6</v>
      </c>
      <c r="G4182">
        <v>100004</v>
      </c>
      <c r="H4182">
        <v>54</v>
      </c>
      <c r="I4182" t="str">
        <f>_xlfn.XLOOKUP(ohrm_timesheet_item[[#This Row],[employee_id]],hs_hr_employee[emp_number],hs_hr_employee[Employee Name],"NF",0,1)</f>
        <v>Sourav Rathor</v>
      </c>
      <c r="J4182" t="str">
        <f>_xlfn.XLOOKUP(ohrm_timesheet_item[[#This Row],[project_id]],ohrm_project[project_id],ohrm_project[name],"NF",0,1)</f>
        <v>C210701-P2 [AMERICANA-Phase2]</v>
      </c>
      <c r="K4182" t="str">
        <f>_xlfn.XLOOKUP(ohrm_timesheet_item[[#This Row],[activity_id]],ohrm_project_activity[activity_id],ohrm_project_activity[name],"NF",0,1)</f>
        <v>Development</v>
      </c>
      <c r="L4182" s="5">
        <f>ohrm_timesheet_item[[#This Row],[duration]]/60/60</f>
        <v>9</v>
      </c>
    </row>
    <row r="4183" spans="1:12" x14ac:dyDescent="0.3">
      <c r="A4183">
        <v>737</v>
      </c>
      <c r="C4183">
        <v>4235</v>
      </c>
      <c r="D4183" s="1">
        <v>45348</v>
      </c>
      <c r="E4183">
        <v>32400</v>
      </c>
      <c r="F4183">
        <v>6</v>
      </c>
      <c r="G4183">
        <v>100004</v>
      </c>
      <c r="H4183">
        <v>54</v>
      </c>
      <c r="I4183" t="str">
        <f>_xlfn.XLOOKUP(ohrm_timesheet_item[[#This Row],[employee_id]],hs_hr_employee[emp_number],hs_hr_employee[Employee Name],"NF",0,1)</f>
        <v>Sourav Rathor</v>
      </c>
      <c r="J4183" t="str">
        <f>_xlfn.XLOOKUP(ohrm_timesheet_item[[#This Row],[project_id]],ohrm_project[project_id],ohrm_project[name],"NF",0,1)</f>
        <v>C210701-P2 [AMERICANA-Phase2]</v>
      </c>
      <c r="K4183" t="str">
        <f>_xlfn.XLOOKUP(ohrm_timesheet_item[[#This Row],[activity_id]],ohrm_project_activity[activity_id],ohrm_project_activity[name],"NF",0,1)</f>
        <v>Development</v>
      </c>
      <c r="L4183" s="5">
        <f>ohrm_timesheet_item[[#This Row],[duration]]/60/60</f>
        <v>9</v>
      </c>
    </row>
    <row r="4184" spans="1:12" x14ac:dyDescent="0.3">
      <c r="A4184">
        <v>737</v>
      </c>
      <c r="C4184">
        <v>4236</v>
      </c>
      <c r="D4184" s="1">
        <v>45349</v>
      </c>
      <c r="E4184">
        <v>32400</v>
      </c>
      <c r="F4184">
        <v>6</v>
      </c>
      <c r="G4184">
        <v>100004</v>
      </c>
      <c r="H4184">
        <v>54</v>
      </c>
      <c r="I4184" t="str">
        <f>_xlfn.XLOOKUP(ohrm_timesheet_item[[#This Row],[employee_id]],hs_hr_employee[emp_number],hs_hr_employee[Employee Name],"NF",0,1)</f>
        <v>Sourav Rathor</v>
      </c>
      <c r="J4184" t="str">
        <f>_xlfn.XLOOKUP(ohrm_timesheet_item[[#This Row],[project_id]],ohrm_project[project_id],ohrm_project[name],"NF",0,1)</f>
        <v>C210701-P2 [AMERICANA-Phase2]</v>
      </c>
      <c r="K4184" t="str">
        <f>_xlfn.XLOOKUP(ohrm_timesheet_item[[#This Row],[activity_id]],ohrm_project_activity[activity_id],ohrm_project_activity[name],"NF",0,1)</f>
        <v>Development</v>
      </c>
      <c r="L4184" s="5">
        <f>ohrm_timesheet_item[[#This Row],[duration]]/60/60</f>
        <v>9</v>
      </c>
    </row>
    <row r="4185" spans="1:12" x14ac:dyDescent="0.3">
      <c r="A4185">
        <v>737</v>
      </c>
      <c r="C4185">
        <v>4237</v>
      </c>
      <c r="D4185" s="1">
        <v>45350</v>
      </c>
      <c r="E4185">
        <v>32400</v>
      </c>
      <c r="F4185">
        <v>6</v>
      </c>
      <c r="G4185">
        <v>100004</v>
      </c>
      <c r="H4185">
        <v>54</v>
      </c>
      <c r="I4185" t="str">
        <f>_xlfn.XLOOKUP(ohrm_timesheet_item[[#This Row],[employee_id]],hs_hr_employee[emp_number],hs_hr_employee[Employee Name],"NF",0,1)</f>
        <v>Sourav Rathor</v>
      </c>
      <c r="J4185" t="str">
        <f>_xlfn.XLOOKUP(ohrm_timesheet_item[[#This Row],[project_id]],ohrm_project[project_id],ohrm_project[name],"NF",0,1)</f>
        <v>C210701-P2 [AMERICANA-Phase2]</v>
      </c>
      <c r="K4185" t="str">
        <f>_xlfn.XLOOKUP(ohrm_timesheet_item[[#This Row],[activity_id]],ohrm_project_activity[activity_id],ohrm_project_activity[name],"NF",0,1)</f>
        <v>Development</v>
      </c>
      <c r="L4185" s="5">
        <f>ohrm_timesheet_item[[#This Row],[duration]]/60/60</f>
        <v>9</v>
      </c>
    </row>
    <row r="4186" spans="1:12" x14ac:dyDescent="0.3">
      <c r="A4186">
        <v>737</v>
      </c>
      <c r="C4186">
        <v>4238</v>
      </c>
      <c r="D4186" s="1">
        <v>45351</v>
      </c>
      <c r="E4186">
        <v>32400</v>
      </c>
      <c r="F4186">
        <v>6</v>
      </c>
      <c r="G4186">
        <v>100004</v>
      </c>
      <c r="H4186">
        <v>54</v>
      </c>
      <c r="I4186" t="str">
        <f>_xlfn.XLOOKUP(ohrm_timesheet_item[[#This Row],[employee_id]],hs_hr_employee[emp_number],hs_hr_employee[Employee Name],"NF",0,1)</f>
        <v>Sourav Rathor</v>
      </c>
      <c r="J4186" t="str">
        <f>_xlfn.XLOOKUP(ohrm_timesheet_item[[#This Row],[project_id]],ohrm_project[project_id],ohrm_project[name],"NF",0,1)</f>
        <v>C210701-P2 [AMERICANA-Phase2]</v>
      </c>
      <c r="K4186" t="str">
        <f>_xlfn.XLOOKUP(ohrm_timesheet_item[[#This Row],[activity_id]],ohrm_project_activity[activity_id],ohrm_project_activity[name],"NF",0,1)</f>
        <v>Development</v>
      </c>
      <c r="L4186" s="5">
        <f>ohrm_timesheet_item[[#This Row],[duration]]/60/60</f>
        <v>9</v>
      </c>
    </row>
    <row r="4187" spans="1:12" x14ac:dyDescent="0.3">
      <c r="A4187">
        <v>737</v>
      </c>
      <c r="C4187">
        <v>4239</v>
      </c>
      <c r="D4187" s="1">
        <v>45352</v>
      </c>
      <c r="E4187">
        <v>32400</v>
      </c>
      <c r="F4187">
        <v>6</v>
      </c>
      <c r="G4187">
        <v>100004</v>
      </c>
      <c r="H4187">
        <v>54</v>
      </c>
      <c r="I4187" t="str">
        <f>_xlfn.XLOOKUP(ohrm_timesheet_item[[#This Row],[employee_id]],hs_hr_employee[emp_number],hs_hr_employee[Employee Name],"NF",0,1)</f>
        <v>Sourav Rathor</v>
      </c>
      <c r="J4187" t="str">
        <f>_xlfn.XLOOKUP(ohrm_timesheet_item[[#This Row],[project_id]],ohrm_project[project_id],ohrm_project[name],"NF",0,1)</f>
        <v>C210701-P2 [AMERICANA-Phase2]</v>
      </c>
      <c r="K4187" t="str">
        <f>_xlfn.XLOOKUP(ohrm_timesheet_item[[#This Row],[activity_id]],ohrm_project_activity[activity_id],ohrm_project_activity[name],"NF",0,1)</f>
        <v>Development</v>
      </c>
      <c r="L4187" s="5">
        <f>ohrm_timesheet_item[[#This Row],[duration]]/60/60</f>
        <v>9</v>
      </c>
    </row>
    <row r="4188" spans="1:12" x14ac:dyDescent="0.3">
      <c r="A4188">
        <v>736</v>
      </c>
      <c r="C4188">
        <v>4240</v>
      </c>
      <c r="D4188" s="1">
        <v>45338</v>
      </c>
      <c r="E4188">
        <v>32400</v>
      </c>
      <c r="F4188">
        <v>6</v>
      </c>
      <c r="G4188">
        <v>100004</v>
      </c>
      <c r="H4188">
        <v>54</v>
      </c>
      <c r="I4188" t="str">
        <f>_xlfn.XLOOKUP(ohrm_timesheet_item[[#This Row],[employee_id]],hs_hr_employee[emp_number],hs_hr_employee[Employee Name],"NF",0,1)</f>
        <v>Sourav Rathor</v>
      </c>
      <c r="J4188" t="str">
        <f>_xlfn.XLOOKUP(ohrm_timesheet_item[[#This Row],[project_id]],ohrm_project[project_id],ohrm_project[name],"NF",0,1)</f>
        <v>C210701-P2 [AMERICANA-Phase2]</v>
      </c>
      <c r="K4188" t="str">
        <f>_xlfn.XLOOKUP(ohrm_timesheet_item[[#This Row],[activity_id]],ohrm_project_activity[activity_id],ohrm_project_activity[name],"NF",0,1)</f>
        <v>Development</v>
      </c>
      <c r="L4188" s="5">
        <f>ohrm_timesheet_item[[#This Row],[duration]]/60/60</f>
        <v>9</v>
      </c>
    </row>
    <row r="4189" spans="1:12" x14ac:dyDescent="0.3">
      <c r="A4189">
        <v>738</v>
      </c>
      <c r="C4189">
        <v>4241</v>
      </c>
      <c r="D4189" s="1">
        <v>45341</v>
      </c>
      <c r="E4189">
        <v>32400</v>
      </c>
      <c r="F4189">
        <v>6</v>
      </c>
      <c r="G4189">
        <v>100004</v>
      </c>
      <c r="H4189">
        <v>54</v>
      </c>
      <c r="I4189" t="str">
        <f>_xlfn.XLOOKUP(ohrm_timesheet_item[[#This Row],[employee_id]],hs_hr_employee[emp_number],hs_hr_employee[Employee Name],"NF",0,1)</f>
        <v>Sourav Rathor</v>
      </c>
      <c r="J4189" t="str">
        <f>_xlfn.XLOOKUP(ohrm_timesheet_item[[#This Row],[project_id]],ohrm_project[project_id],ohrm_project[name],"NF",0,1)</f>
        <v>C210701-P2 [AMERICANA-Phase2]</v>
      </c>
      <c r="K4189" t="str">
        <f>_xlfn.XLOOKUP(ohrm_timesheet_item[[#This Row],[activity_id]],ohrm_project_activity[activity_id],ohrm_project_activity[name],"NF",0,1)</f>
        <v>Development</v>
      </c>
      <c r="L4189" s="5">
        <f>ohrm_timesheet_item[[#This Row],[duration]]/60/60</f>
        <v>9</v>
      </c>
    </row>
    <row r="4190" spans="1:12" x14ac:dyDescent="0.3">
      <c r="A4190">
        <v>738</v>
      </c>
      <c r="C4190">
        <v>4242</v>
      </c>
      <c r="D4190" s="1">
        <v>45342</v>
      </c>
      <c r="E4190">
        <v>32400</v>
      </c>
      <c r="F4190">
        <v>6</v>
      </c>
      <c r="G4190">
        <v>100004</v>
      </c>
      <c r="H4190">
        <v>54</v>
      </c>
      <c r="I4190" t="str">
        <f>_xlfn.XLOOKUP(ohrm_timesheet_item[[#This Row],[employee_id]],hs_hr_employee[emp_number],hs_hr_employee[Employee Name],"NF",0,1)</f>
        <v>Sourav Rathor</v>
      </c>
      <c r="J4190" t="str">
        <f>_xlfn.XLOOKUP(ohrm_timesheet_item[[#This Row],[project_id]],ohrm_project[project_id],ohrm_project[name],"NF",0,1)</f>
        <v>C210701-P2 [AMERICANA-Phase2]</v>
      </c>
      <c r="K4190" t="str">
        <f>_xlfn.XLOOKUP(ohrm_timesheet_item[[#This Row],[activity_id]],ohrm_project_activity[activity_id],ohrm_project_activity[name],"NF",0,1)</f>
        <v>Development</v>
      </c>
      <c r="L4190" s="5">
        <f>ohrm_timesheet_item[[#This Row],[duration]]/60/60</f>
        <v>9</v>
      </c>
    </row>
    <row r="4191" spans="1:12" x14ac:dyDescent="0.3">
      <c r="A4191">
        <v>738</v>
      </c>
      <c r="C4191">
        <v>4243</v>
      </c>
      <c r="D4191" s="1">
        <v>45343</v>
      </c>
      <c r="E4191">
        <v>32400</v>
      </c>
      <c r="F4191">
        <v>6</v>
      </c>
      <c r="G4191">
        <v>100004</v>
      </c>
      <c r="H4191">
        <v>54</v>
      </c>
      <c r="I4191" t="str">
        <f>_xlfn.XLOOKUP(ohrm_timesheet_item[[#This Row],[employee_id]],hs_hr_employee[emp_number],hs_hr_employee[Employee Name],"NF",0,1)</f>
        <v>Sourav Rathor</v>
      </c>
      <c r="J4191" t="str">
        <f>_xlfn.XLOOKUP(ohrm_timesheet_item[[#This Row],[project_id]],ohrm_project[project_id],ohrm_project[name],"NF",0,1)</f>
        <v>C210701-P2 [AMERICANA-Phase2]</v>
      </c>
      <c r="K4191" t="str">
        <f>_xlfn.XLOOKUP(ohrm_timesheet_item[[#This Row],[activity_id]],ohrm_project_activity[activity_id],ohrm_project_activity[name],"NF",0,1)</f>
        <v>Development</v>
      </c>
      <c r="L4191" s="5">
        <f>ohrm_timesheet_item[[#This Row],[duration]]/60/60</f>
        <v>9</v>
      </c>
    </row>
    <row r="4192" spans="1:12" x14ac:dyDescent="0.3">
      <c r="A4192">
        <v>738</v>
      </c>
      <c r="C4192">
        <v>4244</v>
      </c>
      <c r="D4192" s="1">
        <v>45344</v>
      </c>
      <c r="E4192">
        <v>32400</v>
      </c>
      <c r="F4192">
        <v>6</v>
      </c>
      <c r="G4192">
        <v>100004</v>
      </c>
      <c r="H4192">
        <v>54</v>
      </c>
      <c r="I4192" t="str">
        <f>_xlfn.XLOOKUP(ohrm_timesheet_item[[#This Row],[employee_id]],hs_hr_employee[emp_number],hs_hr_employee[Employee Name],"NF",0,1)</f>
        <v>Sourav Rathor</v>
      </c>
      <c r="J4192" t="str">
        <f>_xlfn.XLOOKUP(ohrm_timesheet_item[[#This Row],[project_id]],ohrm_project[project_id],ohrm_project[name],"NF",0,1)</f>
        <v>C210701-P2 [AMERICANA-Phase2]</v>
      </c>
      <c r="K4192" t="str">
        <f>_xlfn.XLOOKUP(ohrm_timesheet_item[[#This Row],[activity_id]],ohrm_project_activity[activity_id],ohrm_project_activity[name],"NF",0,1)</f>
        <v>Development</v>
      </c>
      <c r="L4192" s="5">
        <f>ohrm_timesheet_item[[#This Row],[duration]]/60/60</f>
        <v>9</v>
      </c>
    </row>
    <row r="4193" spans="1:12" x14ac:dyDescent="0.3">
      <c r="A4193">
        <v>738</v>
      </c>
      <c r="C4193">
        <v>4245</v>
      </c>
      <c r="D4193" s="1">
        <v>45345</v>
      </c>
      <c r="E4193">
        <v>32400</v>
      </c>
      <c r="F4193">
        <v>6</v>
      </c>
      <c r="G4193">
        <v>100004</v>
      </c>
      <c r="H4193">
        <v>54</v>
      </c>
      <c r="I4193" t="str">
        <f>_xlfn.XLOOKUP(ohrm_timesheet_item[[#This Row],[employee_id]],hs_hr_employee[emp_number],hs_hr_employee[Employee Name],"NF",0,1)</f>
        <v>Sourav Rathor</v>
      </c>
      <c r="J4193" t="str">
        <f>_xlfn.XLOOKUP(ohrm_timesheet_item[[#This Row],[project_id]],ohrm_project[project_id],ohrm_project[name],"NF",0,1)</f>
        <v>C210701-P2 [AMERICANA-Phase2]</v>
      </c>
      <c r="K4193" t="str">
        <f>_xlfn.XLOOKUP(ohrm_timesheet_item[[#This Row],[activity_id]],ohrm_project_activity[activity_id],ohrm_project_activity[name],"NF",0,1)</f>
        <v>Development</v>
      </c>
      <c r="L4193" s="5">
        <f>ohrm_timesheet_item[[#This Row],[duration]]/60/60</f>
        <v>9</v>
      </c>
    </row>
    <row r="4194" spans="1:12" x14ac:dyDescent="0.3">
      <c r="A4194">
        <v>740</v>
      </c>
      <c r="C4194">
        <v>4246</v>
      </c>
      <c r="D4194" s="1">
        <v>45327</v>
      </c>
      <c r="E4194">
        <v>21600</v>
      </c>
      <c r="F4194">
        <v>2</v>
      </c>
      <c r="G4194">
        <v>15</v>
      </c>
      <c r="H4194">
        <v>58</v>
      </c>
      <c r="I4194" t="str">
        <f>_xlfn.XLOOKUP(ohrm_timesheet_item[[#This Row],[employee_id]],hs_hr_employee[emp_number],hs_hr_employee[Employee Name],"NF",0,1)</f>
        <v>Gaurav Kokcha</v>
      </c>
      <c r="J4194" t="str">
        <f>_xlfn.XLOOKUP(ohrm_timesheet_item[[#This Row],[project_id]],ohrm_project[project_id],ohrm_project[name],"NF",0,1)</f>
        <v>Z210101-TEQMANTRA-ORG</v>
      </c>
      <c r="K4194" t="str">
        <f>_xlfn.XLOOKUP(ohrm_timesheet_item[[#This Row],[activity_id]],ohrm_project_activity[activity_id],ohrm_project_activity[name],"NF",0,1)</f>
        <v>Staff Augmentation</v>
      </c>
      <c r="L4194" s="5">
        <f>ohrm_timesheet_item[[#This Row],[duration]]/60/60</f>
        <v>6</v>
      </c>
    </row>
    <row r="4195" spans="1:12" x14ac:dyDescent="0.3">
      <c r="A4195">
        <v>740</v>
      </c>
      <c r="C4195">
        <v>4247</v>
      </c>
      <c r="D4195" s="1">
        <v>45328</v>
      </c>
      <c r="E4195">
        <v>10800</v>
      </c>
      <c r="F4195">
        <v>2</v>
      </c>
      <c r="G4195">
        <v>15</v>
      </c>
      <c r="H4195">
        <v>58</v>
      </c>
      <c r="I4195" t="str">
        <f>_xlfn.XLOOKUP(ohrm_timesheet_item[[#This Row],[employee_id]],hs_hr_employee[emp_number],hs_hr_employee[Employee Name],"NF",0,1)</f>
        <v>Gaurav Kokcha</v>
      </c>
      <c r="J4195" t="str">
        <f>_xlfn.XLOOKUP(ohrm_timesheet_item[[#This Row],[project_id]],ohrm_project[project_id],ohrm_project[name],"NF",0,1)</f>
        <v>Z210101-TEQMANTRA-ORG</v>
      </c>
      <c r="K4195" t="str">
        <f>_xlfn.XLOOKUP(ohrm_timesheet_item[[#This Row],[activity_id]],ohrm_project_activity[activity_id],ohrm_project_activity[name],"NF",0,1)</f>
        <v>Staff Augmentation</v>
      </c>
      <c r="L4195" s="5">
        <f>ohrm_timesheet_item[[#This Row],[duration]]/60/60</f>
        <v>3</v>
      </c>
    </row>
    <row r="4196" spans="1:12" x14ac:dyDescent="0.3">
      <c r="A4196">
        <v>740</v>
      </c>
      <c r="C4196">
        <v>4248</v>
      </c>
      <c r="D4196" s="1">
        <v>45329</v>
      </c>
      <c r="E4196">
        <v>21600</v>
      </c>
      <c r="F4196">
        <v>2</v>
      </c>
      <c r="G4196">
        <v>15</v>
      </c>
      <c r="H4196">
        <v>58</v>
      </c>
      <c r="I4196" t="str">
        <f>_xlfn.XLOOKUP(ohrm_timesheet_item[[#This Row],[employee_id]],hs_hr_employee[emp_number],hs_hr_employee[Employee Name],"NF",0,1)</f>
        <v>Gaurav Kokcha</v>
      </c>
      <c r="J4196" t="str">
        <f>_xlfn.XLOOKUP(ohrm_timesheet_item[[#This Row],[project_id]],ohrm_project[project_id],ohrm_project[name],"NF",0,1)</f>
        <v>Z210101-TEQMANTRA-ORG</v>
      </c>
      <c r="K4196" t="str">
        <f>_xlfn.XLOOKUP(ohrm_timesheet_item[[#This Row],[activity_id]],ohrm_project_activity[activity_id],ohrm_project_activity[name],"NF",0,1)</f>
        <v>Staff Augmentation</v>
      </c>
      <c r="L4196" s="5">
        <f>ohrm_timesheet_item[[#This Row],[duration]]/60/60</f>
        <v>6</v>
      </c>
    </row>
    <row r="4197" spans="1:12" x14ac:dyDescent="0.3">
      <c r="A4197">
        <v>740</v>
      </c>
      <c r="C4197">
        <v>4249</v>
      </c>
      <c r="D4197" s="1">
        <v>45330</v>
      </c>
      <c r="E4197">
        <v>14400</v>
      </c>
      <c r="F4197">
        <v>2</v>
      </c>
      <c r="G4197">
        <v>15</v>
      </c>
      <c r="H4197">
        <v>58</v>
      </c>
      <c r="I4197" t="str">
        <f>_xlfn.XLOOKUP(ohrm_timesheet_item[[#This Row],[employee_id]],hs_hr_employee[emp_number],hs_hr_employee[Employee Name],"NF",0,1)</f>
        <v>Gaurav Kokcha</v>
      </c>
      <c r="J4197" t="str">
        <f>_xlfn.XLOOKUP(ohrm_timesheet_item[[#This Row],[project_id]],ohrm_project[project_id],ohrm_project[name],"NF",0,1)</f>
        <v>Z210101-TEQMANTRA-ORG</v>
      </c>
      <c r="K4197" t="str">
        <f>_xlfn.XLOOKUP(ohrm_timesheet_item[[#This Row],[activity_id]],ohrm_project_activity[activity_id],ohrm_project_activity[name],"NF",0,1)</f>
        <v>Staff Augmentation</v>
      </c>
      <c r="L4197" s="5">
        <f>ohrm_timesheet_item[[#This Row],[duration]]/60/60</f>
        <v>4</v>
      </c>
    </row>
    <row r="4198" spans="1:12" x14ac:dyDescent="0.3">
      <c r="A4198">
        <v>740</v>
      </c>
      <c r="C4198">
        <v>4250</v>
      </c>
      <c r="D4198" s="1">
        <v>45331</v>
      </c>
      <c r="E4198">
        <v>18000</v>
      </c>
      <c r="F4198">
        <v>2</v>
      </c>
      <c r="G4198">
        <v>15</v>
      </c>
      <c r="H4198">
        <v>58</v>
      </c>
      <c r="I4198" t="str">
        <f>_xlfn.XLOOKUP(ohrm_timesheet_item[[#This Row],[employee_id]],hs_hr_employee[emp_number],hs_hr_employee[Employee Name],"NF",0,1)</f>
        <v>Gaurav Kokcha</v>
      </c>
      <c r="J4198" t="str">
        <f>_xlfn.XLOOKUP(ohrm_timesheet_item[[#This Row],[project_id]],ohrm_project[project_id],ohrm_project[name],"NF",0,1)</f>
        <v>Z210101-TEQMANTRA-ORG</v>
      </c>
      <c r="K4198" t="str">
        <f>_xlfn.XLOOKUP(ohrm_timesheet_item[[#This Row],[activity_id]],ohrm_project_activity[activity_id],ohrm_project_activity[name],"NF",0,1)</f>
        <v>Staff Augmentation</v>
      </c>
      <c r="L4198" s="5">
        <f>ohrm_timesheet_item[[#This Row],[duration]]/60/60</f>
        <v>5</v>
      </c>
    </row>
    <row r="4199" spans="1:12" x14ac:dyDescent="0.3">
      <c r="A4199">
        <v>740</v>
      </c>
      <c r="C4199">
        <v>4251</v>
      </c>
      <c r="D4199" s="1">
        <v>45327</v>
      </c>
      <c r="E4199">
        <v>7200</v>
      </c>
      <c r="F4199">
        <v>2</v>
      </c>
      <c r="G4199">
        <v>15</v>
      </c>
      <c r="H4199">
        <v>11</v>
      </c>
      <c r="I4199" t="str">
        <f>_xlfn.XLOOKUP(ohrm_timesheet_item[[#This Row],[employee_id]],hs_hr_employee[emp_number],hs_hr_employee[Employee Name],"NF",0,1)</f>
        <v>Gaurav Kokcha</v>
      </c>
      <c r="J4199" t="str">
        <f>_xlfn.XLOOKUP(ohrm_timesheet_item[[#This Row],[project_id]],ohrm_project[project_id],ohrm_project[name],"NF",0,1)</f>
        <v>Z210101-TEQMANTRA-ORG</v>
      </c>
      <c r="K4199" t="str">
        <f>_xlfn.XLOOKUP(ohrm_timesheet_item[[#This Row],[activity_id]],ohrm_project_activity[activity_id],ohrm_project_activity[name],"NF",0,1)</f>
        <v>Training</v>
      </c>
      <c r="L4199" s="5">
        <f>ohrm_timesheet_item[[#This Row],[duration]]/60/60</f>
        <v>2</v>
      </c>
    </row>
    <row r="4200" spans="1:12" x14ac:dyDescent="0.3">
      <c r="A4200">
        <v>740</v>
      </c>
      <c r="C4200">
        <v>4252</v>
      </c>
      <c r="D4200" s="1">
        <v>45328</v>
      </c>
      <c r="E4200">
        <v>14400</v>
      </c>
      <c r="F4200">
        <v>2</v>
      </c>
      <c r="G4200">
        <v>15</v>
      </c>
      <c r="H4200">
        <v>11</v>
      </c>
      <c r="I4200" t="str">
        <f>_xlfn.XLOOKUP(ohrm_timesheet_item[[#This Row],[employee_id]],hs_hr_employee[emp_number],hs_hr_employee[Employee Name],"NF",0,1)</f>
        <v>Gaurav Kokcha</v>
      </c>
      <c r="J4200" t="str">
        <f>_xlfn.XLOOKUP(ohrm_timesheet_item[[#This Row],[project_id]],ohrm_project[project_id],ohrm_project[name],"NF",0,1)</f>
        <v>Z210101-TEQMANTRA-ORG</v>
      </c>
      <c r="K4200" t="str">
        <f>_xlfn.XLOOKUP(ohrm_timesheet_item[[#This Row],[activity_id]],ohrm_project_activity[activity_id],ohrm_project_activity[name],"NF",0,1)</f>
        <v>Training</v>
      </c>
      <c r="L4200" s="5">
        <f>ohrm_timesheet_item[[#This Row],[duration]]/60/60</f>
        <v>4</v>
      </c>
    </row>
    <row r="4201" spans="1:12" x14ac:dyDescent="0.3">
      <c r="A4201">
        <v>740</v>
      </c>
      <c r="C4201">
        <v>4253</v>
      </c>
      <c r="D4201" s="1">
        <v>45329</v>
      </c>
      <c r="E4201">
        <v>10800</v>
      </c>
      <c r="F4201">
        <v>2</v>
      </c>
      <c r="G4201">
        <v>15</v>
      </c>
      <c r="H4201">
        <v>11</v>
      </c>
      <c r="I4201" t="str">
        <f>_xlfn.XLOOKUP(ohrm_timesheet_item[[#This Row],[employee_id]],hs_hr_employee[emp_number],hs_hr_employee[Employee Name],"NF",0,1)</f>
        <v>Gaurav Kokcha</v>
      </c>
      <c r="J4201" t="str">
        <f>_xlfn.XLOOKUP(ohrm_timesheet_item[[#This Row],[project_id]],ohrm_project[project_id],ohrm_project[name],"NF",0,1)</f>
        <v>Z210101-TEQMANTRA-ORG</v>
      </c>
      <c r="K4201" t="str">
        <f>_xlfn.XLOOKUP(ohrm_timesheet_item[[#This Row],[activity_id]],ohrm_project_activity[activity_id],ohrm_project_activity[name],"NF",0,1)</f>
        <v>Training</v>
      </c>
      <c r="L4201" s="5">
        <f>ohrm_timesheet_item[[#This Row],[duration]]/60/60</f>
        <v>3</v>
      </c>
    </row>
    <row r="4202" spans="1:12" x14ac:dyDescent="0.3">
      <c r="A4202">
        <v>740</v>
      </c>
      <c r="C4202">
        <v>4254</v>
      </c>
      <c r="D4202" s="1">
        <v>45330</v>
      </c>
      <c r="E4202">
        <v>18000</v>
      </c>
      <c r="F4202">
        <v>2</v>
      </c>
      <c r="G4202">
        <v>15</v>
      </c>
      <c r="H4202">
        <v>11</v>
      </c>
      <c r="I4202" t="str">
        <f>_xlfn.XLOOKUP(ohrm_timesheet_item[[#This Row],[employee_id]],hs_hr_employee[emp_number],hs_hr_employee[Employee Name],"NF",0,1)</f>
        <v>Gaurav Kokcha</v>
      </c>
      <c r="J4202" t="str">
        <f>_xlfn.XLOOKUP(ohrm_timesheet_item[[#This Row],[project_id]],ohrm_project[project_id],ohrm_project[name],"NF",0,1)</f>
        <v>Z210101-TEQMANTRA-ORG</v>
      </c>
      <c r="K4202" t="str">
        <f>_xlfn.XLOOKUP(ohrm_timesheet_item[[#This Row],[activity_id]],ohrm_project_activity[activity_id],ohrm_project_activity[name],"NF",0,1)</f>
        <v>Training</v>
      </c>
      <c r="L4202" s="5">
        <f>ohrm_timesheet_item[[#This Row],[duration]]/60/60</f>
        <v>5</v>
      </c>
    </row>
    <row r="4203" spans="1:12" x14ac:dyDescent="0.3">
      <c r="A4203">
        <v>740</v>
      </c>
      <c r="C4203">
        <v>4255</v>
      </c>
      <c r="D4203" s="1">
        <v>45331</v>
      </c>
      <c r="E4203">
        <v>14400</v>
      </c>
      <c r="F4203">
        <v>2</v>
      </c>
      <c r="G4203">
        <v>15</v>
      </c>
      <c r="H4203">
        <v>11</v>
      </c>
      <c r="I4203" t="str">
        <f>_xlfn.XLOOKUP(ohrm_timesheet_item[[#This Row],[employee_id]],hs_hr_employee[emp_number],hs_hr_employee[Employee Name],"NF",0,1)</f>
        <v>Gaurav Kokcha</v>
      </c>
      <c r="J4203" t="str">
        <f>_xlfn.XLOOKUP(ohrm_timesheet_item[[#This Row],[project_id]],ohrm_project[project_id],ohrm_project[name],"NF",0,1)</f>
        <v>Z210101-TEQMANTRA-ORG</v>
      </c>
      <c r="K4203" t="str">
        <f>_xlfn.XLOOKUP(ohrm_timesheet_item[[#This Row],[activity_id]],ohrm_project_activity[activity_id],ohrm_project_activity[name],"NF",0,1)</f>
        <v>Training</v>
      </c>
      <c r="L4203" s="5">
        <f>ohrm_timesheet_item[[#This Row],[duration]]/60/60</f>
        <v>4</v>
      </c>
    </row>
    <row r="4204" spans="1:12" x14ac:dyDescent="0.3">
      <c r="A4204">
        <v>740</v>
      </c>
      <c r="C4204">
        <v>4256</v>
      </c>
      <c r="D4204" s="1">
        <v>45327</v>
      </c>
      <c r="E4204">
        <v>3600</v>
      </c>
      <c r="F4204">
        <v>2</v>
      </c>
      <c r="G4204">
        <v>15</v>
      </c>
      <c r="H4204">
        <v>14</v>
      </c>
      <c r="I4204" t="str">
        <f>_xlfn.XLOOKUP(ohrm_timesheet_item[[#This Row],[employee_id]],hs_hr_employee[emp_number],hs_hr_employee[Employee Name],"NF",0,1)</f>
        <v>Gaurav Kokcha</v>
      </c>
      <c r="J4204" t="str">
        <f>_xlfn.XLOOKUP(ohrm_timesheet_item[[#This Row],[project_id]],ohrm_project[project_id],ohrm_project[name],"NF",0,1)</f>
        <v>Z210101-TEQMANTRA-ORG</v>
      </c>
      <c r="K4204" t="str">
        <f>_xlfn.XLOOKUP(ohrm_timesheet_item[[#This Row],[activity_id]],ohrm_project_activity[activity_id],ohrm_project_activity[name],"NF",0,1)</f>
        <v>Team Engagement</v>
      </c>
      <c r="L4204" s="5">
        <f>ohrm_timesheet_item[[#This Row],[duration]]/60/60</f>
        <v>1</v>
      </c>
    </row>
    <row r="4205" spans="1:12" x14ac:dyDescent="0.3">
      <c r="A4205">
        <v>740</v>
      </c>
      <c r="C4205">
        <v>4257</v>
      </c>
      <c r="D4205" s="1">
        <v>45328</v>
      </c>
      <c r="E4205">
        <v>7200</v>
      </c>
      <c r="F4205">
        <v>2</v>
      </c>
      <c r="G4205">
        <v>15</v>
      </c>
      <c r="H4205">
        <v>14</v>
      </c>
      <c r="I4205" t="str">
        <f>_xlfn.XLOOKUP(ohrm_timesheet_item[[#This Row],[employee_id]],hs_hr_employee[emp_number],hs_hr_employee[Employee Name],"NF",0,1)</f>
        <v>Gaurav Kokcha</v>
      </c>
      <c r="J4205" t="str">
        <f>_xlfn.XLOOKUP(ohrm_timesheet_item[[#This Row],[project_id]],ohrm_project[project_id],ohrm_project[name],"NF",0,1)</f>
        <v>Z210101-TEQMANTRA-ORG</v>
      </c>
      <c r="K4205" t="str">
        <f>_xlfn.XLOOKUP(ohrm_timesheet_item[[#This Row],[activity_id]],ohrm_project_activity[activity_id],ohrm_project_activity[name],"NF",0,1)</f>
        <v>Team Engagement</v>
      </c>
      <c r="L4205" s="5">
        <f>ohrm_timesheet_item[[#This Row],[duration]]/60/60</f>
        <v>2</v>
      </c>
    </row>
    <row r="4206" spans="1:12" x14ac:dyDescent="0.3">
      <c r="A4206">
        <v>740</v>
      </c>
      <c r="C4206">
        <v>4258</v>
      </c>
      <c r="D4206" s="1">
        <v>45329</v>
      </c>
      <c r="E4206">
        <v>0</v>
      </c>
      <c r="F4206">
        <v>2</v>
      </c>
      <c r="G4206">
        <v>15</v>
      </c>
      <c r="H4206">
        <v>14</v>
      </c>
      <c r="I4206" t="str">
        <f>_xlfn.XLOOKUP(ohrm_timesheet_item[[#This Row],[employee_id]],hs_hr_employee[emp_number],hs_hr_employee[Employee Name],"NF",0,1)</f>
        <v>Gaurav Kokcha</v>
      </c>
      <c r="J4206" t="str">
        <f>_xlfn.XLOOKUP(ohrm_timesheet_item[[#This Row],[project_id]],ohrm_project[project_id],ohrm_project[name],"NF",0,1)</f>
        <v>Z210101-TEQMANTRA-ORG</v>
      </c>
      <c r="K4206" t="str">
        <f>_xlfn.XLOOKUP(ohrm_timesheet_item[[#This Row],[activity_id]],ohrm_project_activity[activity_id],ohrm_project_activity[name],"NF",0,1)</f>
        <v>Team Engagement</v>
      </c>
      <c r="L4206" s="5">
        <f>ohrm_timesheet_item[[#This Row],[duration]]/60/60</f>
        <v>0</v>
      </c>
    </row>
    <row r="4207" spans="1:12" x14ac:dyDescent="0.3">
      <c r="A4207">
        <v>740</v>
      </c>
      <c r="C4207">
        <v>4259</v>
      </c>
      <c r="D4207" s="1">
        <v>45330</v>
      </c>
      <c r="E4207">
        <v>0</v>
      </c>
      <c r="F4207">
        <v>2</v>
      </c>
      <c r="G4207">
        <v>15</v>
      </c>
      <c r="H4207">
        <v>14</v>
      </c>
      <c r="I4207" t="str">
        <f>_xlfn.XLOOKUP(ohrm_timesheet_item[[#This Row],[employee_id]],hs_hr_employee[emp_number],hs_hr_employee[Employee Name],"NF",0,1)</f>
        <v>Gaurav Kokcha</v>
      </c>
      <c r="J4207" t="str">
        <f>_xlfn.XLOOKUP(ohrm_timesheet_item[[#This Row],[project_id]],ohrm_project[project_id],ohrm_project[name],"NF",0,1)</f>
        <v>Z210101-TEQMANTRA-ORG</v>
      </c>
      <c r="K4207" t="str">
        <f>_xlfn.XLOOKUP(ohrm_timesheet_item[[#This Row],[activity_id]],ohrm_project_activity[activity_id],ohrm_project_activity[name],"NF",0,1)</f>
        <v>Team Engagement</v>
      </c>
      <c r="L4207" s="5">
        <f>ohrm_timesheet_item[[#This Row],[duration]]/60/60</f>
        <v>0</v>
      </c>
    </row>
    <row r="4208" spans="1:12" x14ac:dyDescent="0.3">
      <c r="A4208">
        <v>740</v>
      </c>
      <c r="C4208">
        <v>4260</v>
      </c>
      <c r="D4208" s="1">
        <v>45331</v>
      </c>
      <c r="E4208">
        <v>0</v>
      </c>
      <c r="F4208">
        <v>2</v>
      </c>
      <c r="G4208">
        <v>15</v>
      </c>
      <c r="H4208">
        <v>14</v>
      </c>
      <c r="I4208" t="str">
        <f>_xlfn.XLOOKUP(ohrm_timesheet_item[[#This Row],[employee_id]],hs_hr_employee[emp_number],hs_hr_employee[Employee Name],"NF",0,1)</f>
        <v>Gaurav Kokcha</v>
      </c>
      <c r="J4208" t="str">
        <f>_xlfn.XLOOKUP(ohrm_timesheet_item[[#This Row],[project_id]],ohrm_project[project_id],ohrm_project[name],"NF",0,1)</f>
        <v>Z210101-TEQMANTRA-ORG</v>
      </c>
      <c r="K4208" t="str">
        <f>_xlfn.XLOOKUP(ohrm_timesheet_item[[#This Row],[activity_id]],ohrm_project_activity[activity_id],ohrm_project_activity[name],"NF",0,1)</f>
        <v>Team Engagement</v>
      </c>
      <c r="L4208" s="5">
        <f>ohrm_timesheet_item[[#This Row],[duration]]/60/60</f>
        <v>0</v>
      </c>
    </row>
    <row r="4209" spans="1:12" x14ac:dyDescent="0.3">
      <c r="A4209">
        <v>742</v>
      </c>
      <c r="C4209">
        <v>4276</v>
      </c>
      <c r="D4209" s="1">
        <v>45341</v>
      </c>
      <c r="E4209">
        <v>3600</v>
      </c>
      <c r="F4209">
        <v>14</v>
      </c>
      <c r="G4209">
        <v>15</v>
      </c>
      <c r="H4209">
        <v>111</v>
      </c>
      <c r="I4209" t="str">
        <f>_xlfn.XLOOKUP(ohrm_timesheet_item[[#This Row],[employee_id]],hs_hr_employee[emp_number],hs_hr_employee[Employee Name],"NF",0,1)</f>
        <v>Gaurav Kokcha</v>
      </c>
      <c r="J4209" t="str">
        <f>_xlfn.XLOOKUP(ohrm_timesheet_item[[#This Row],[project_id]],ohrm_project[project_id],ohrm_project[name],"NF",0,1)</f>
        <v>C231212-P1 [GSTN-AD-M365]</v>
      </c>
      <c r="K4209" t="str">
        <f>_xlfn.XLOOKUP(ohrm_timesheet_item[[#This Row],[activity_id]],ohrm_project_activity[activity_id],ohrm_project_activity[name],"NF",0,1)</f>
        <v>Internal Meeting</v>
      </c>
      <c r="L4209" s="5">
        <f>ohrm_timesheet_item[[#This Row],[duration]]/60/60</f>
        <v>1</v>
      </c>
    </row>
    <row r="4210" spans="1:12" x14ac:dyDescent="0.3">
      <c r="A4210">
        <v>742</v>
      </c>
      <c r="C4210">
        <v>4277</v>
      </c>
      <c r="D4210" s="1">
        <v>45342</v>
      </c>
      <c r="E4210">
        <v>3600</v>
      </c>
      <c r="F4210">
        <v>14</v>
      </c>
      <c r="G4210">
        <v>15</v>
      </c>
      <c r="H4210">
        <v>111</v>
      </c>
      <c r="I4210" t="str">
        <f>_xlfn.XLOOKUP(ohrm_timesheet_item[[#This Row],[employee_id]],hs_hr_employee[emp_number],hs_hr_employee[Employee Name],"NF",0,1)</f>
        <v>Gaurav Kokcha</v>
      </c>
      <c r="J4210" t="str">
        <f>_xlfn.XLOOKUP(ohrm_timesheet_item[[#This Row],[project_id]],ohrm_project[project_id],ohrm_project[name],"NF",0,1)</f>
        <v>C231212-P1 [GSTN-AD-M365]</v>
      </c>
      <c r="K4210" t="str">
        <f>_xlfn.XLOOKUP(ohrm_timesheet_item[[#This Row],[activity_id]],ohrm_project_activity[activity_id],ohrm_project_activity[name],"NF",0,1)</f>
        <v>Internal Meeting</v>
      </c>
      <c r="L4210" s="5">
        <f>ohrm_timesheet_item[[#This Row],[duration]]/60/60</f>
        <v>1</v>
      </c>
    </row>
    <row r="4211" spans="1:12" x14ac:dyDescent="0.3">
      <c r="A4211">
        <v>742</v>
      </c>
      <c r="C4211">
        <v>4278</v>
      </c>
      <c r="D4211" s="1">
        <v>45343</v>
      </c>
      <c r="E4211">
        <v>0</v>
      </c>
      <c r="F4211">
        <v>14</v>
      </c>
      <c r="G4211">
        <v>15</v>
      </c>
      <c r="H4211">
        <v>111</v>
      </c>
      <c r="I4211" t="str">
        <f>_xlfn.XLOOKUP(ohrm_timesheet_item[[#This Row],[employee_id]],hs_hr_employee[emp_number],hs_hr_employee[Employee Name],"NF",0,1)</f>
        <v>Gaurav Kokcha</v>
      </c>
      <c r="J4211" t="str">
        <f>_xlfn.XLOOKUP(ohrm_timesheet_item[[#This Row],[project_id]],ohrm_project[project_id],ohrm_project[name],"NF",0,1)</f>
        <v>C231212-P1 [GSTN-AD-M365]</v>
      </c>
      <c r="K4211" t="str">
        <f>_xlfn.XLOOKUP(ohrm_timesheet_item[[#This Row],[activity_id]],ohrm_project_activity[activity_id],ohrm_project_activity[name],"NF",0,1)</f>
        <v>Internal Meeting</v>
      </c>
      <c r="L4211" s="5">
        <f>ohrm_timesheet_item[[#This Row],[duration]]/60/60</f>
        <v>0</v>
      </c>
    </row>
    <row r="4212" spans="1:12" x14ac:dyDescent="0.3">
      <c r="A4212">
        <v>742</v>
      </c>
      <c r="C4212">
        <v>4279</v>
      </c>
      <c r="D4212" s="1">
        <v>45344</v>
      </c>
      <c r="E4212">
        <v>3600</v>
      </c>
      <c r="F4212">
        <v>14</v>
      </c>
      <c r="G4212">
        <v>15</v>
      </c>
      <c r="H4212">
        <v>111</v>
      </c>
      <c r="I4212" t="str">
        <f>_xlfn.XLOOKUP(ohrm_timesheet_item[[#This Row],[employee_id]],hs_hr_employee[emp_number],hs_hr_employee[Employee Name],"NF",0,1)</f>
        <v>Gaurav Kokcha</v>
      </c>
      <c r="J4212" t="str">
        <f>_xlfn.XLOOKUP(ohrm_timesheet_item[[#This Row],[project_id]],ohrm_project[project_id],ohrm_project[name],"NF",0,1)</f>
        <v>C231212-P1 [GSTN-AD-M365]</v>
      </c>
      <c r="K4212" t="str">
        <f>_xlfn.XLOOKUP(ohrm_timesheet_item[[#This Row],[activity_id]],ohrm_project_activity[activity_id],ohrm_project_activity[name],"NF",0,1)</f>
        <v>Internal Meeting</v>
      </c>
      <c r="L4212" s="5">
        <f>ohrm_timesheet_item[[#This Row],[duration]]/60/60</f>
        <v>1</v>
      </c>
    </row>
    <row r="4213" spans="1:12" x14ac:dyDescent="0.3">
      <c r="A4213">
        <v>742</v>
      </c>
      <c r="C4213">
        <v>4280</v>
      </c>
      <c r="D4213" s="1">
        <v>45345</v>
      </c>
      <c r="E4213">
        <v>3600</v>
      </c>
      <c r="F4213">
        <v>14</v>
      </c>
      <c r="G4213">
        <v>15</v>
      </c>
      <c r="H4213">
        <v>111</v>
      </c>
      <c r="I4213" t="str">
        <f>_xlfn.XLOOKUP(ohrm_timesheet_item[[#This Row],[employee_id]],hs_hr_employee[emp_number],hs_hr_employee[Employee Name],"NF",0,1)</f>
        <v>Gaurav Kokcha</v>
      </c>
      <c r="J4213" t="str">
        <f>_xlfn.XLOOKUP(ohrm_timesheet_item[[#This Row],[project_id]],ohrm_project[project_id],ohrm_project[name],"NF",0,1)</f>
        <v>C231212-P1 [GSTN-AD-M365]</v>
      </c>
      <c r="K4213" t="str">
        <f>_xlfn.XLOOKUP(ohrm_timesheet_item[[#This Row],[activity_id]],ohrm_project_activity[activity_id],ohrm_project_activity[name],"NF",0,1)</f>
        <v>Internal Meeting</v>
      </c>
      <c r="L4213" s="5">
        <f>ohrm_timesheet_item[[#This Row],[duration]]/60/60</f>
        <v>1</v>
      </c>
    </row>
    <row r="4214" spans="1:12" x14ac:dyDescent="0.3">
      <c r="A4214">
        <v>742</v>
      </c>
      <c r="C4214">
        <v>4281</v>
      </c>
      <c r="D4214" s="1">
        <v>45341</v>
      </c>
      <c r="E4214">
        <v>18000</v>
      </c>
      <c r="F4214">
        <v>14</v>
      </c>
      <c r="G4214">
        <v>15</v>
      </c>
      <c r="H4214">
        <v>123</v>
      </c>
      <c r="I4214" t="str">
        <f>_xlfn.XLOOKUP(ohrm_timesheet_item[[#This Row],[employee_id]],hs_hr_employee[emp_number],hs_hr_employee[Employee Name],"NF",0,1)</f>
        <v>Gaurav Kokcha</v>
      </c>
      <c r="J4214" t="str">
        <f>_xlfn.XLOOKUP(ohrm_timesheet_item[[#This Row],[project_id]],ohrm_project[project_id],ohrm_project[name],"NF",0,1)</f>
        <v>C231212-P1 [GSTN-AD-M365]</v>
      </c>
      <c r="K4214" t="str">
        <f>_xlfn.XLOOKUP(ohrm_timesheet_item[[#This Row],[activity_id]],ohrm_project_activity[activity_id],ohrm_project_activity[name],"NF",0,1)</f>
        <v>O365 Migration</v>
      </c>
      <c r="L4214" s="5">
        <f>ohrm_timesheet_item[[#This Row],[duration]]/60/60</f>
        <v>5</v>
      </c>
    </row>
    <row r="4215" spans="1:12" x14ac:dyDescent="0.3">
      <c r="A4215">
        <v>742</v>
      </c>
      <c r="C4215">
        <v>4282</v>
      </c>
      <c r="D4215" s="1">
        <v>45342</v>
      </c>
      <c r="E4215">
        <v>25200</v>
      </c>
      <c r="F4215">
        <v>14</v>
      </c>
      <c r="G4215">
        <v>15</v>
      </c>
      <c r="H4215">
        <v>123</v>
      </c>
      <c r="I4215" t="str">
        <f>_xlfn.XLOOKUP(ohrm_timesheet_item[[#This Row],[employee_id]],hs_hr_employee[emp_number],hs_hr_employee[Employee Name],"NF",0,1)</f>
        <v>Gaurav Kokcha</v>
      </c>
      <c r="J4215" t="str">
        <f>_xlfn.XLOOKUP(ohrm_timesheet_item[[#This Row],[project_id]],ohrm_project[project_id],ohrm_project[name],"NF",0,1)</f>
        <v>C231212-P1 [GSTN-AD-M365]</v>
      </c>
      <c r="K4215" t="str">
        <f>_xlfn.XLOOKUP(ohrm_timesheet_item[[#This Row],[activity_id]],ohrm_project_activity[activity_id],ohrm_project_activity[name],"NF",0,1)</f>
        <v>O365 Migration</v>
      </c>
      <c r="L4215" s="5">
        <f>ohrm_timesheet_item[[#This Row],[duration]]/60/60</f>
        <v>7</v>
      </c>
    </row>
    <row r="4216" spans="1:12" x14ac:dyDescent="0.3">
      <c r="A4216">
        <v>742</v>
      </c>
      <c r="C4216">
        <v>4283</v>
      </c>
      <c r="D4216" s="1">
        <v>45343</v>
      </c>
      <c r="E4216">
        <v>21600</v>
      </c>
      <c r="F4216">
        <v>14</v>
      </c>
      <c r="G4216">
        <v>15</v>
      </c>
      <c r="H4216">
        <v>123</v>
      </c>
      <c r="I4216" t="str">
        <f>_xlfn.XLOOKUP(ohrm_timesheet_item[[#This Row],[employee_id]],hs_hr_employee[emp_number],hs_hr_employee[Employee Name],"NF",0,1)</f>
        <v>Gaurav Kokcha</v>
      </c>
      <c r="J4216" t="str">
        <f>_xlfn.XLOOKUP(ohrm_timesheet_item[[#This Row],[project_id]],ohrm_project[project_id],ohrm_project[name],"NF",0,1)</f>
        <v>C231212-P1 [GSTN-AD-M365]</v>
      </c>
      <c r="K4216" t="str">
        <f>_xlfn.XLOOKUP(ohrm_timesheet_item[[#This Row],[activity_id]],ohrm_project_activity[activity_id],ohrm_project_activity[name],"NF",0,1)</f>
        <v>O365 Migration</v>
      </c>
      <c r="L4216" s="5">
        <f>ohrm_timesheet_item[[#This Row],[duration]]/60/60</f>
        <v>6</v>
      </c>
    </row>
    <row r="4217" spans="1:12" x14ac:dyDescent="0.3">
      <c r="A4217">
        <v>742</v>
      </c>
      <c r="C4217">
        <v>4284</v>
      </c>
      <c r="D4217" s="1">
        <v>45344</v>
      </c>
      <c r="E4217">
        <v>14400</v>
      </c>
      <c r="F4217">
        <v>14</v>
      </c>
      <c r="G4217">
        <v>15</v>
      </c>
      <c r="H4217">
        <v>123</v>
      </c>
      <c r="I4217" t="str">
        <f>_xlfn.XLOOKUP(ohrm_timesheet_item[[#This Row],[employee_id]],hs_hr_employee[emp_number],hs_hr_employee[Employee Name],"NF",0,1)</f>
        <v>Gaurav Kokcha</v>
      </c>
      <c r="J4217" t="str">
        <f>_xlfn.XLOOKUP(ohrm_timesheet_item[[#This Row],[project_id]],ohrm_project[project_id],ohrm_project[name],"NF",0,1)</f>
        <v>C231212-P1 [GSTN-AD-M365]</v>
      </c>
      <c r="K4217" t="str">
        <f>_xlfn.XLOOKUP(ohrm_timesheet_item[[#This Row],[activity_id]],ohrm_project_activity[activity_id],ohrm_project_activity[name],"NF",0,1)</f>
        <v>O365 Migration</v>
      </c>
      <c r="L4217" s="5">
        <f>ohrm_timesheet_item[[#This Row],[duration]]/60/60</f>
        <v>4</v>
      </c>
    </row>
    <row r="4218" spans="1:12" x14ac:dyDescent="0.3">
      <c r="A4218">
        <v>742</v>
      </c>
      <c r="C4218">
        <v>4285</v>
      </c>
      <c r="D4218" s="1">
        <v>45345</v>
      </c>
      <c r="E4218">
        <v>21600</v>
      </c>
      <c r="F4218">
        <v>14</v>
      </c>
      <c r="G4218">
        <v>15</v>
      </c>
      <c r="H4218">
        <v>123</v>
      </c>
      <c r="I4218" t="str">
        <f>_xlfn.XLOOKUP(ohrm_timesheet_item[[#This Row],[employee_id]],hs_hr_employee[emp_number],hs_hr_employee[Employee Name],"NF",0,1)</f>
        <v>Gaurav Kokcha</v>
      </c>
      <c r="J4218" t="str">
        <f>_xlfn.XLOOKUP(ohrm_timesheet_item[[#This Row],[project_id]],ohrm_project[project_id],ohrm_project[name],"NF",0,1)</f>
        <v>C231212-P1 [GSTN-AD-M365]</v>
      </c>
      <c r="K4218" t="str">
        <f>_xlfn.XLOOKUP(ohrm_timesheet_item[[#This Row],[activity_id]],ohrm_project_activity[activity_id],ohrm_project_activity[name],"NF",0,1)</f>
        <v>O365 Migration</v>
      </c>
      <c r="L4218" s="5">
        <f>ohrm_timesheet_item[[#This Row],[duration]]/60/60</f>
        <v>6</v>
      </c>
    </row>
    <row r="4219" spans="1:12" x14ac:dyDescent="0.3">
      <c r="A4219">
        <v>742</v>
      </c>
      <c r="C4219">
        <v>4286</v>
      </c>
      <c r="D4219" s="1">
        <v>45341</v>
      </c>
      <c r="E4219">
        <v>7200</v>
      </c>
      <c r="F4219">
        <v>14</v>
      </c>
      <c r="G4219">
        <v>15</v>
      </c>
      <c r="H4219">
        <v>122</v>
      </c>
      <c r="I4219" t="str">
        <f>_xlfn.XLOOKUP(ohrm_timesheet_item[[#This Row],[employee_id]],hs_hr_employee[emp_number],hs_hr_employee[Employee Name],"NF",0,1)</f>
        <v>Gaurav Kokcha</v>
      </c>
      <c r="J4219" t="str">
        <f>_xlfn.XLOOKUP(ohrm_timesheet_item[[#This Row],[project_id]],ohrm_project[project_id],ohrm_project[name],"NF",0,1)</f>
        <v>C231212-P1 [GSTN-AD-M365]</v>
      </c>
      <c r="K4219" t="str">
        <f>_xlfn.XLOOKUP(ohrm_timesheet_item[[#This Row],[activity_id]],ohrm_project_activity[activity_id],ohrm_project_activity[name],"NF",0,1)</f>
        <v>Data Migration</v>
      </c>
      <c r="L4219" s="5">
        <f>ohrm_timesheet_item[[#This Row],[duration]]/60/60</f>
        <v>2</v>
      </c>
    </row>
    <row r="4220" spans="1:12" x14ac:dyDescent="0.3">
      <c r="A4220">
        <v>742</v>
      </c>
      <c r="C4220">
        <v>4287</v>
      </c>
      <c r="D4220" s="1">
        <v>45342</v>
      </c>
      <c r="E4220">
        <v>3600</v>
      </c>
      <c r="F4220">
        <v>14</v>
      </c>
      <c r="G4220">
        <v>15</v>
      </c>
      <c r="H4220">
        <v>122</v>
      </c>
      <c r="I4220" t="str">
        <f>_xlfn.XLOOKUP(ohrm_timesheet_item[[#This Row],[employee_id]],hs_hr_employee[emp_number],hs_hr_employee[Employee Name],"NF",0,1)</f>
        <v>Gaurav Kokcha</v>
      </c>
      <c r="J4220" t="str">
        <f>_xlfn.XLOOKUP(ohrm_timesheet_item[[#This Row],[project_id]],ohrm_project[project_id],ohrm_project[name],"NF",0,1)</f>
        <v>C231212-P1 [GSTN-AD-M365]</v>
      </c>
      <c r="K4220" t="str">
        <f>_xlfn.XLOOKUP(ohrm_timesheet_item[[#This Row],[activity_id]],ohrm_project_activity[activity_id],ohrm_project_activity[name],"NF",0,1)</f>
        <v>Data Migration</v>
      </c>
      <c r="L4220" s="5">
        <f>ohrm_timesheet_item[[#This Row],[duration]]/60/60</f>
        <v>1</v>
      </c>
    </row>
    <row r="4221" spans="1:12" x14ac:dyDescent="0.3">
      <c r="A4221">
        <v>742</v>
      </c>
      <c r="C4221">
        <v>4288</v>
      </c>
      <c r="D4221" s="1">
        <v>45343</v>
      </c>
      <c r="E4221">
        <v>10800</v>
      </c>
      <c r="F4221">
        <v>14</v>
      </c>
      <c r="G4221">
        <v>15</v>
      </c>
      <c r="H4221">
        <v>122</v>
      </c>
      <c r="I4221" t="str">
        <f>_xlfn.XLOOKUP(ohrm_timesheet_item[[#This Row],[employee_id]],hs_hr_employee[emp_number],hs_hr_employee[Employee Name],"NF",0,1)</f>
        <v>Gaurav Kokcha</v>
      </c>
      <c r="J4221" t="str">
        <f>_xlfn.XLOOKUP(ohrm_timesheet_item[[#This Row],[project_id]],ohrm_project[project_id],ohrm_project[name],"NF",0,1)</f>
        <v>C231212-P1 [GSTN-AD-M365]</v>
      </c>
      <c r="K4221" t="str">
        <f>_xlfn.XLOOKUP(ohrm_timesheet_item[[#This Row],[activity_id]],ohrm_project_activity[activity_id],ohrm_project_activity[name],"NF",0,1)</f>
        <v>Data Migration</v>
      </c>
      <c r="L4221" s="5">
        <f>ohrm_timesheet_item[[#This Row],[duration]]/60/60</f>
        <v>3</v>
      </c>
    </row>
    <row r="4222" spans="1:12" x14ac:dyDescent="0.3">
      <c r="A4222">
        <v>742</v>
      </c>
      <c r="C4222">
        <v>4289</v>
      </c>
      <c r="D4222" s="1">
        <v>45344</v>
      </c>
      <c r="E4222">
        <v>10800</v>
      </c>
      <c r="F4222">
        <v>14</v>
      </c>
      <c r="G4222">
        <v>15</v>
      </c>
      <c r="H4222">
        <v>122</v>
      </c>
      <c r="I4222" t="str">
        <f>_xlfn.XLOOKUP(ohrm_timesheet_item[[#This Row],[employee_id]],hs_hr_employee[emp_number],hs_hr_employee[Employee Name],"NF",0,1)</f>
        <v>Gaurav Kokcha</v>
      </c>
      <c r="J4222" t="str">
        <f>_xlfn.XLOOKUP(ohrm_timesheet_item[[#This Row],[project_id]],ohrm_project[project_id],ohrm_project[name],"NF",0,1)</f>
        <v>C231212-P1 [GSTN-AD-M365]</v>
      </c>
      <c r="K4222" t="str">
        <f>_xlfn.XLOOKUP(ohrm_timesheet_item[[#This Row],[activity_id]],ohrm_project_activity[activity_id],ohrm_project_activity[name],"NF",0,1)</f>
        <v>Data Migration</v>
      </c>
      <c r="L4222" s="5">
        <f>ohrm_timesheet_item[[#This Row],[duration]]/60/60</f>
        <v>3</v>
      </c>
    </row>
    <row r="4223" spans="1:12" x14ac:dyDescent="0.3">
      <c r="A4223">
        <v>742</v>
      </c>
      <c r="C4223">
        <v>4290</v>
      </c>
      <c r="D4223" s="1">
        <v>45345</v>
      </c>
      <c r="E4223">
        <v>3600</v>
      </c>
      <c r="F4223">
        <v>14</v>
      </c>
      <c r="G4223">
        <v>15</v>
      </c>
      <c r="H4223">
        <v>122</v>
      </c>
      <c r="I4223" t="str">
        <f>_xlfn.XLOOKUP(ohrm_timesheet_item[[#This Row],[employee_id]],hs_hr_employee[emp_number],hs_hr_employee[Employee Name],"NF",0,1)</f>
        <v>Gaurav Kokcha</v>
      </c>
      <c r="J4223" t="str">
        <f>_xlfn.XLOOKUP(ohrm_timesheet_item[[#This Row],[project_id]],ohrm_project[project_id],ohrm_project[name],"NF",0,1)</f>
        <v>C231212-P1 [GSTN-AD-M365]</v>
      </c>
      <c r="K4223" t="str">
        <f>_xlfn.XLOOKUP(ohrm_timesheet_item[[#This Row],[activity_id]],ohrm_project_activity[activity_id],ohrm_project_activity[name],"NF",0,1)</f>
        <v>Data Migration</v>
      </c>
      <c r="L4223" s="5">
        <f>ohrm_timesheet_item[[#This Row],[duration]]/60/60</f>
        <v>1</v>
      </c>
    </row>
    <row r="4224" spans="1:12" x14ac:dyDescent="0.3">
      <c r="A4224">
        <v>742</v>
      </c>
      <c r="C4224">
        <v>4291</v>
      </c>
      <c r="D4224" s="1">
        <v>45341</v>
      </c>
      <c r="E4224">
        <v>3600</v>
      </c>
      <c r="F4224">
        <v>14</v>
      </c>
      <c r="G4224">
        <v>15</v>
      </c>
      <c r="H4224">
        <v>110</v>
      </c>
      <c r="I4224" t="str">
        <f>_xlfn.XLOOKUP(ohrm_timesheet_item[[#This Row],[employee_id]],hs_hr_employee[emp_number],hs_hr_employee[Employee Name],"NF",0,1)</f>
        <v>Gaurav Kokcha</v>
      </c>
      <c r="J4224" t="str">
        <f>_xlfn.XLOOKUP(ohrm_timesheet_item[[#This Row],[project_id]],ohrm_project[project_id],ohrm_project[name],"NF",0,1)</f>
        <v>C231212-P1 [GSTN-AD-M365]</v>
      </c>
      <c r="K4224" t="str">
        <f>_xlfn.XLOOKUP(ohrm_timesheet_item[[#This Row],[activity_id]],ohrm_project_activity[activity_id],ohrm_project_activity[name],"NF",0,1)</f>
        <v>Customer Meeting</v>
      </c>
      <c r="L4224" s="5">
        <f>ohrm_timesheet_item[[#This Row],[duration]]/60/60</f>
        <v>1</v>
      </c>
    </row>
    <row r="4225" spans="1:12" x14ac:dyDescent="0.3">
      <c r="A4225">
        <v>742</v>
      </c>
      <c r="C4225">
        <v>4292</v>
      </c>
      <c r="D4225" s="1">
        <v>45342</v>
      </c>
      <c r="E4225">
        <v>0</v>
      </c>
      <c r="F4225">
        <v>14</v>
      </c>
      <c r="G4225">
        <v>15</v>
      </c>
      <c r="H4225">
        <v>110</v>
      </c>
      <c r="I4225" t="str">
        <f>_xlfn.XLOOKUP(ohrm_timesheet_item[[#This Row],[employee_id]],hs_hr_employee[emp_number],hs_hr_employee[Employee Name],"NF",0,1)</f>
        <v>Gaurav Kokcha</v>
      </c>
      <c r="J4225" t="str">
        <f>_xlfn.XLOOKUP(ohrm_timesheet_item[[#This Row],[project_id]],ohrm_project[project_id],ohrm_project[name],"NF",0,1)</f>
        <v>C231212-P1 [GSTN-AD-M365]</v>
      </c>
      <c r="K4225" t="str">
        <f>_xlfn.XLOOKUP(ohrm_timesheet_item[[#This Row],[activity_id]],ohrm_project_activity[activity_id],ohrm_project_activity[name],"NF",0,1)</f>
        <v>Customer Meeting</v>
      </c>
      <c r="L4225" s="5">
        <f>ohrm_timesheet_item[[#This Row],[duration]]/60/60</f>
        <v>0</v>
      </c>
    </row>
    <row r="4226" spans="1:12" x14ac:dyDescent="0.3">
      <c r="A4226">
        <v>742</v>
      </c>
      <c r="C4226">
        <v>4293</v>
      </c>
      <c r="D4226" s="1">
        <v>45343</v>
      </c>
      <c r="E4226">
        <v>0</v>
      </c>
      <c r="F4226">
        <v>14</v>
      </c>
      <c r="G4226">
        <v>15</v>
      </c>
      <c r="H4226">
        <v>110</v>
      </c>
      <c r="I4226" t="str">
        <f>_xlfn.XLOOKUP(ohrm_timesheet_item[[#This Row],[employee_id]],hs_hr_employee[emp_number],hs_hr_employee[Employee Name],"NF",0,1)</f>
        <v>Gaurav Kokcha</v>
      </c>
      <c r="J4226" t="str">
        <f>_xlfn.XLOOKUP(ohrm_timesheet_item[[#This Row],[project_id]],ohrm_project[project_id],ohrm_project[name],"NF",0,1)</f>
        <v>C231212-P1 [GSTN-AD-M365]</v>
      </c>
      <c r="K4226" t="str">
        <f>_xlfn.XLOOKUP(ohrm_timesheet_item[[#This Row],[activity_id]],ohrm_project_activity[activity_id],ohrm_project_activity[name],"NF",0,1)</f>
        <v>Customer Meeting</v>
      </c>
      <c r="L4226" s="5">
        <f>ohrm_timesheet_item[[#This Row],[duration]]/60/60</f>
        <v>0</v>
      </c>
    </row>
    <row r="4227" spans="1:12" x14ac:dyDescent="0.3">
      <c r="A4227">
        <v>742</v>
      </c>
      <c r="C4227">
        <v>4294</v>
      </c>
      <c r="D4227" s="1">
        <v>45344</v>
      </c>
      <c r="E4227">
        <v>3600</v>
      </c>
      <c r="F4227">
        <v>14</v>
      </c>
      <c r="G4227">
        <v>15</v>
      </c>
      <c r="H4227">
        <v>110</v>
      </c>
      <c r="I4227" t="str">
        <f>_xlfn.XLOOKUP(ohrm_timesheet_item[[#This Row],[employee_id]],hs_hr_employee[emp_number],hs_hr_employee[Employee Name],"NF",0,1)</f>
        <v>Gaurav Kokcha</v>
      </c>
      <c r="J4227" t="str">
        <f>_xlfn.XLOOKUP(ohrm_timesheet_item[[#This Row],[project_id]],ohrm_project[project_id],ohrm_project[name],"NF",0,1)</f>
        <v>C231212-P1 [GSTN-AD-M365]</v>
      </c>
      <c r="K4227" t="str">
        <f>_xlfn.XLOOKUP(ohrm_timesheet_item[[#This Row],[activity_id]],ohrm_project_activity[activity_id],ohrm_project_activity[name],"NF",0,1)</f>
        <v>Customer Meeting</v>
      </c>
      <c r="L4227" s="5">
        <f>ohrm_timesheet_item[[#This Row],[duration]]/60/60</f>
        <v>1</v>
      </c>
    </row>
    <row r="4228" spans="1:12" x14ac:dyDescent="0.3">
      <c r="A4228">
        <v>742</v>
      </c>
      <c r="C4228">
        <v>4295</v>
      </c>
      <c r="D4228" s="1">
        <v>45345</v>
      </c>
      <c r="E4228">
        <v>3600</v>
      </c>
      <c r="F4228">
        <v>14</v>
      </c>
      <c r="G4228">
        <v>15</v>
      </c>
      <c r="H4228">
        <v>110</v>
      </c>
      <c r="I4228" t="str">
        <f>_xlfn.XLOOKUP(ohrm_timesheet_item[[#This Row],[employee_id]],hs_hr_employee[emp_number],hs_hr_employee[Employee Name],"NF",0,1)</f>
        <v>Gaurav Kokcha</v>
      </c>
      <c r="J4228" t="str">
        <f>_xlfn.XLOOKUP(ohrm_timesheet_item[[#This Row],[project_id]],ohrm_project[project_id],ohrm_project[name],"NF",0,1)</f>
        <v>C231212-P1 [GSTN-AD-M365]</v>
      </c>
      <c r="K4228" t="str">
        <f>_xlfn.XLOOKUP(ohrm_timesheet_item[[#This Row],[activity_id]],ohrm_project_activity[activity_id],ohrm_project_activity[name],"NF",0,1)</f>
        <v>Customer Meeting</v>
      </c>
      <c r="L4228" s="5">
        <f>ohrm_timesheet_item[[#This Row],[duration]]/60/60</f>
        <v>1</v>
      </c>
    </row>
    <row r="4229" spans="1:12" x14ac:dyDescent="0.3">
      <c r="A4229">
        <v>739</v>
      </c>
      <c r="C4229">
        <v>4296</v>
      </c>
      <c r="D4229" s="1">
        <v>45348</v>
      </c>
      <c r="E4229">
        <v>3600</v>
      </c>
      <c r="F4229">
        <v>14</v>
      </c>
      <c r="G4229">
        <v>15</v>
      </c>
      <c r="H4229">
        <v>110</v>
      </c>
      <c r="I4229" t="str">
        <f>_xlfn.XLOOKUP(ohrm_timesheet_item[[#This Row],[employee_id]],hs_hr_employee[emp_number],hs_hr_employee[Employee Name],"NF",0,1)</f>
        <v>Gaurav Kokcha</v>
      </c>
      <c r="J4229" t="str">
        <f>_xlfn.XLOOKUP(ohrm_timesheet_item[[#This Row],[project_id]],ohrm_project[project_id],ohrm_project[name],"NF",0,1)</f>
        <v>C231212-P1 [GSTN-AD-M365]</v>
      </c>
      <c r="K4229" t="str">
        <f>_xlfn.XLOOKUP(ohrm_timesheet_item[[#This Row],[activity_id]],ohrm_project_activity[activity_id],ohrm_project_activity[name],"NF",0,1)</f>
        <v>Customer Meeting</v>
      </c>
      <c r="L4229" s="5">
        <f>ohrm_timesheet_item[[#This Row],[duration]]/60/60</f>
        <v>1</v>
      </c>
    </row>
    <row r="4230" spans="1:12" x14ac:dyDescent="0.3">
      <c r="A4230">
        <v>739</v>
      </c>
      <c r="C4230">
        <v>4297</v>
      </c>
      <c r="D4230" s="1">
        <v>45349</v>
      </c>
      <c r="E4230">
        <v>0</v>
      </c>
      <c r="F4230">
        <v>14</v>
      </c>
      <c r="G4230">
        <v>15</v>
      </c>
      <c r="H4230">
        <v>110</v>
      </c>
      <c r="I4230" t="str">
        <f>_xlfn.XLOOKUP(ohrm_timesheet_item[[#This Row],[employee_id]],hs_hr_employee[emp_number],hs_hr_employee[Employee Name],"NF",0,1)</f>
        <v>Gaurav Kokcha</v>
      </c>
      <c r="J4230" t="str">
        <f>_xlfn.XLOOKUP(ohrm_timesheet_item[[#This Row],[project_id]],ohrm_project[project_id],ohrm_project[name],"NF",0,1)</f>
        <v>C231212-P1 [GSTN-AD-M365]</v>
      </c>
      <c r="K4230" t="str">
        <f>_xlfn.XLOOKUP(ohrm_timesheet_item[[#This Row],[activity_id]],ohrm_project_activity[activity_id],ohrm_project_activity[name],"NF",0,1)</f>
        <v>Customer Meeting</v>
      </c>
      <c r="L4230" s="5">
        <f>ohrm_timesheet_item[[#This Row],[duration]]/60/60</f>
        <v>0</v>
      </c>
    </row>
    <row r="4231" spans="1:12" x14ac:dyDescent="0.3">
      <c r="A4231">
        <v>739</v>
      </c>
      <c r="C4231">
        <v>4298</v>
      </c>
      <c r="D4231" s="1">
        <v>45348</v>
      </c>
      <c r="E4231">
        <v>14400</v>
      </c>
      <c r="F4231">
        <v>14</v>
      </c>
      <c r="G4231">
        <v>15</v>
      </c>
      <c r="H4231">
        <v>123</v>
      </c>
      <c r="I4231" t="str">
        <f>_xlfn.XLOOKUP(ohrm_timesheet_item[[#This Row],[employee_id]],hs_hr_employee[emp_number],hs_hr_employee[Employee Name],"NF",0,1)</f>
        <v>Gaurav Kokcha</v>
      </c>
      <c r="J4231" t="str">
        <f>_xlfn.XLOOKUP(ohrm_timesheet_item[[#This Row],[project_id]],ohrm_project[project_id],ohrm_project[name],"NF",0,1)</f>
        <v>C231212-P1 [GSTN-AD-M365]</v>
      </c>
      <c r="K4231" t="str">
        <f>_xlfn.XLOOKUP(ohrm_timesheet_item[[#This Row],[activity_id]],ohrm_project_activity[activity_id],ohrm_project_activity[name],"NF",0,1)</f>
        <v>O365 Migration</v>
      </c>
      <c r="L4231" s="5">
        <f>ohrm_timesheet_item[[#This Row],[duration]]/60/60</f>
        <v>4</v>
      </c>
    </row>
    <row r="4232" spans="1:12" x14ac:dyDescent="0.3">
      <c r="A4232">
        <v>739</v>
      </c>
      <c r="C4232">
        <v>4299</v>
      </c>
      <c r="D4232" s="1">
        <v>45349</v>
      </c>
      <c r="E4232">
        <v>18000</v>
      </c>
      <c r="F4232">
        <v>14</v>
      </c>
      <c r="G4232">
        <v>15</v>
      </c>
      <c r="H4232">
        <v>123</v>
      </c>
      <c r="I4232" t="str">
        <f>_xlfn.XLOOKUP(ohrm_timesheet_item[[#This Row],[employee_id]],hs_hr_employee[emp_number],hs_hr_employee[Employee Name],"NF",0,1)</f>
        <v>Gaurav Kokcha</v>
      </c>
      <c r="J4232" t="str">
        <f>_xlfn.XLOOKUP(ohrm_timesheet_item[[#This Row],[project_id]],ohrm_project[project_id],ohrm_project[name],"NF",0,1)</f>
        <v>C231212-P1 [GSTN-AD-M365]</v>
      </c>
      <c r="K4232" t="str">
        <f>_xlfn.XLOOKUP(ohrm_timesheet_item[[#This Row],[activity_id]],ohrm_project_activity[activity_id],ohrm_project_activity[name],"NF",0,1)</f>
        <v>O365 Migration</v>
      </c>
      <c r="L4232" s="5">
        <f>ohrm_timesheet_item[[#This Row],[duration]]/60/60</f>
        <v>5</v>
      </c>
    </row>
    <row r="4233" spans="1:12" x14ac:dyDescent="0.3">
      <c r="A4233">
        <v>739</v>
      </c>
      <c r="C4233">
        <v>4300</v>
      </c>
      <c r="D4233" s="1">
        <v>45348</v>
      </c>
      <c r="E4233">
        <v>14400</v>
      </c>
      <c r="F4233">
        <v>14</v>
      </c>
      <c r="G4233">
        <v>15</v>
      </c>
      <c r="H4233">
        <v>122</v>
      </c>
      <c r="I4233" t="str">
        <f>_xlfn.XLOOKUP(ohrm_timesheet_item[[#This Row],[employee_id]],hs_hr_employee[emp_number],hs_hr_employee[Employee Name],"NF",0,1)</f>
        <v>Gaurav Kokcha</v>
      </c>
      <c r="J4233" t="str">
        <f>_xlfn.XLOOKUP(ohrm_timesheet_item[[#This Row],[project_id]],ohrm_project[project_id],ohrm_project[name],"NF",0,1)</f>
        <v>C231212-P1 [GSTN-AD-M365]</v>
      </c>
      <c r="K4233" t="str">
        <f>_xlfn.XLOOKUP(ohrm_timesheet_item[[#This Row],[activity_id]],ohrm_project_activity[activity_id],ohrm_project_activity[name],"NF",0,1)</f>
        <v>Data Migration</v>
      </c>
      <c r="L4233" s="5">
        <f>ohrm_timesheet_item[[#This Row],[duration]]/60/60</f>
        <v>4</v>
      </c>
    </row>
    <row r="4234" spans="1:12" x14ac:dyDescent="0.3">
      <c r="A4234">
        <v>739</v>
      </c>
      <c r="C4234">
        <v>4301</v>
      </c>
      <c r="D4234" s="1">
        <v>45349</v>
      </c>
      <c r="E4234">
        <v>10800</v>
      </c>
      <c r="F4234">
        <v>14</v>
      </c>
      <c r="G4234">
        <v>15</v>
      </c>
      <c r="H4234">
        <v>122</v>
      </c>
      <c r="I4234" t="str">
        <f>_xlfn.XLOOKUP(ohrm_timesheet_item[[#This Row],[employee_id]],hs_hr_employee[emp_number],hs_hr_employee[Employee Name],"NF",0,1)</f>
        <v>Gaurav Kokcha</v>
      </c>
      <c r="J4234" t="str">
        <f>_xlfn.XLOOKUP(ohrm_timesheet_item[[#This Row],[project_id]],ohrm_project[project_id],ohrm_project[name],"NF",0,1)</f>
        <v>C231212-P1 [GSTN-AD-M365]</v>
      </c>
      <c r="K4234" t="str">
        <f>_xlfn.XLOOKUP(ohrm_timesheet_item[[#This Row],[activity_id]],ohrm_project_activity[activity_id],ohrm_project_activity[name],"NF",0,1)</f>
        <v>Data Migration</v>
      </c>
      <c r="L4234" s="5">
        <f>ohrm_timesheet_item[[#This Row],[duration]]/60/60</f>
        <v>3</v>
      </c>
    </row>
    <row r="4235" spans="1:12" x14ac:dyDescent="0.3">
      <c r="A4235">
        <v>739</v>
      </c>
      <c r="C4235">
        <v>4302</v>
      </c>
      <c r="D4235" s="1">
        <v>45348</v>
      </c>
      <c r="E4235">
        <v>0</v>
      </c>
      <c r="F4235">
        <v>14</v>
      </c>
      <c r="G4235">
        <v>15</v>
      </c>
      <c r="H4235">
        <v>111</v>
      </c>
      <c r="I4235" t="str">
        <f>_xlfn.XLOOKUP(ohrm_timesheet_item[[#This Row],[employee_id]],hs_hr_employee[emp_number],hs_hr_employee[Employee Name],"NF",0,1)</f>
        <v>Gaurav Kokcha</v>
      </c>
      <c r="J4235" t="str">
        <f>_xlfn.XLOOKUP(ohrm_timesheet_item[[#This Row],[project_id]],ohrm_project[project_id],ohrm_project[name],"NF",0,1)</f>
        <v>C231212-P1 [GSTN-AD-M365]</v>
      </c>
      <c r="K4235" t="str">
        <f>_xlfn.XLOOKUP(ohrm_timesheet_item[[#This Row],[activity_id]],ohrm_project_activity[activity_id],ohrm_project_activity[name],"NF",0,1)</f>
        <v>Internal Meeting</v>
      </c>
      <c r="L4235" s="5">
        <f>ohrm_timesheet_item[[#This Row],[duration]]/60/60</f>
        <v>0</v>
      </c>
    </row>
    <row r="4236" spans="1:12" x14ac:dyDescent="0.3">
      <c r="A4236">
        <v>739</v>
      </c>
      <c r="C4236">
        <v>4303</v>
      </c>
      <c r="D4236" s="1">
        <v>45349</v>
      </c>
      <c r="E4236">
        <v>3600</v>
      </c>
      <c r="F4236">
        <v>14</v>
      </c>
      <c r="G4236">
        <v>15</v>
      </c>
      <c r="H4236">
        <v>111</v>
      </c>
      <c r="I4236" t="str">
        <f>_xlfn.XLOOKUP(ohrm_timesheet_item[[#This Row],[employee_id]],hs_hr_employee[emp_number],hs_hr_employee[Employee Name],"NF",0,1)</f>
        <v>Gaurav Kokcha</v>
      </c>
      <c r="J4236" t="str">
        <f>_xlfn.XLOOKUP(ohrm_timesheet_item[[#This Row],[project_id]],ohrm_project[project_id],ohrm_project[name],"NF",0,1)</f>
        <v>C231212-P1 [GSTN-AD-M365]</v>
      </c>
      <c r="K4236" t="str">
        <f>_xlfn.XLOOKUP(ohrm_timesheet_item[[#This Row],[activity_id]],ohrm_project_activity[activity_id],ohrm_project_activity[name],"NF",0,1)</f>
        <v>Internal Meeting</v>
      </c>
      <c r="L4236" s="5">
        <f>ohrm_timesheet_item[[#This Row],[duration]]/60/60</f>
        <v>1</v>
      </c>
    </row>
    <row r="4237" spans="1:12" x14ac:dyDescent="0.3">
      <c r="A4237">
        <v>735</v>
      </c>
      <c r="C4237">
        <v>4304</v>
      </c>
      <c r="D4237" s="1">
        <v>45327</v>
      </c>
      <c r="E4237">
        <v>32400</v>
      </c>
      <c r="F4237">
        <v>2</v>
      </c>
      <c r="G4237">
        <v>100006</v>
      </c>
      <c r="H4237">
        <v>58</v>
      </c>
      <c r="I4237" t="str">
        <f>_xlfn.XLOOKUP(ohrm_timesheet_item[[#This Row],[employee_id]],hs_hr_employee[emp_number],hs_hr_employee[Employee Name],"NF",0,1)</f>
        <v>Preeti Tyagi</v>
      </c>
      <c r="J4237" t="str">
        <f>_xlfn.XLOOKUP(ohrm_timesheet_item[[#This Row],[project_id]],ohrm_project[project_id],ohrm_project[name],"NF",0,1)</f>
        <v>Z210101-TEQMANTRA-ORG</v>
      </c>
      <c r="K4237" t="str">
        <f>_xlfn.XLOOKUP(ohrm_timesheet_item[[#This Row],[activity_id]],ohrm_project_activity[activity_id],ohrm_project_activity[name],"NF",0,1)</f>
        <v>Staff Augmentation</v>
      </c>
      <c r="L4237" s="5">
        <f>ohrm_timesheet_item[[#This Row],[duration]]/60/60</f>
        <v>9</v>
      </c>
    </row>
    <row r="4238" spans="1:12" x14ac:dyDescent="0.3">
      <c r="A4238">
        <v>735</v>
      </c>
      <c r="C4238">
        <v>4305</v>
      </c>
      <c r="D4238" s="1">
        <v>45328</v>
      </c>
      <c r="E4238">
        <v>32400</v>
      </c>
      <c r="F4238">
        <v>2</v>
      </c>
      <c r="G4238">
        <v>100006</v>
      </c>
      <c r="H4238">
        <v>58</v>
      </c>
      <c r="I4238" t="str">
        <f>_xlfn.XLOOKUP(ohrm_timesheet_item[[#This Row],[employee_id]],hs_hr_employee[emp_number],hs_hr_employee[Employee Name],"NF",0,1)</f>
        <v>Preeti Tyagi</v>
      </c>
      <c r="J4238" t="str">
        <f>_xlfn.XLOOKUP(ohrm_timesheet_item[[#This Row],[project_id]],ohrm_project[project_id],ohrm_project[name],"NF",0,1)</f>
        <v>Z210101-TEQMANTRA-ORG</v>
      </c>
      <c r="K4238" t="str">
        <f>_xlfn.XLOOKUP(ohrm_timesheet_item[[#This Row],[activity_id]],ohrm_project_activity[activity_id],ohrm_project_activity[name],"NF",0,1)</f>
        <v>Staff Augmentation</v>
      </c>
      <c r="L4238" s="5">
        <f>ohrm_timesheet_item[[#This Row],[duration]]/60/60</f>
        <v>9</v>
      </c>
    </row>
    <row r="4239" spans="1:12" x14ac:dyDescent="0.3">
      <c r="A4239">
        <v>735</v>
      </c>
      <c r="C4239">
        <v>4306</v>
      </c>
      <c r="D4239" s="1">
        <v>45329</v>
      </c>
      <c r="E4239">
        <v>32400</v>
      </c>
      <c r="F4239">
        <v>2</v>
      </c>
      <c r="G4239">
        <v>100006</v>
      </c>
      <c r="H4239">
        <v>58</v>
      </c>
      <c r="I4239" t="str">
        <f>_xlfn.XLOOKUP(ohrm_timesheet_item[[#This Row],[employee_id]],hs_hr_employee[emp_number],hs_hr_employee[Employee Name],"NF",0,1)</f>
        <v>Preeti Tyagi</v>
      </c>
      <c r="J4239" t="str">
        <f>_xlfn.XLOOKUP(ohrm_timesheet_item[[#This Row],[project_id]],ohrm_project[project_id],ohrm_project[name],"NF",0,1)</f>
        <v>Z210101-TEQMANTRA-ORG</v>
      </c>
      <c r="K4239" t="str">
        <f>_xlfn.XLOOKUP(ohrm_timesheet_item[[#This Row],[activity_id]],ohrm_project_activity[activity_id],ohrm_project_activity[name],"NF",0,1)</f>
        <v>Staff Augmentation</v>
      </c>
      <c r="L4239" s="5">
        <f>ohrm_timesheet_item[[#This Row],[duration]]/60/60</f>
        <v>9</v>
      </c>
    </row>
    <row r="4240" spans="1:12" x14ac:dyDescent="0.3">
      <c r="A4240">
        <v>735</v>
      </c>
      <c r="C4240">
        <v>4307</v>
      </c>
      <c r="D4240" s="1">
        <v>45330</v>
      </c>
      <c r="E4240">
        <v>32400</v>
      </c>
      <c r="F4240">
        <v>2</v>
      </c>
      <c r="G4240">
        <v>100006</v>
      </c>
      <c r="H4240">
        <v>58</v>
      </c>
      <c r="I4240" t="str">
        <f>_xlfn.XLOOKUP(ohrm_timesheet_item[[#This Row],[employee_id]],hs_hr_employee[emp_number],hs_hr_employee[Employee Name],"NF",0,1)</f>
        <v>Preeti Tyagi</v>
      </c>
      <c r="J4240" t="str">
        <f>_xlfn.XLOOKUP(ohrm_timesheet_item[[#This Row],[project_id]],ohrm_project[project_id],ohrm_project[name],"NF",0,1)</f>
        <v>Z210101-TEQMANTRA-ORG</v>
      </c>
      <c r="K4240" t="str">
        <f>_xlfn.XLOOKUP(ohrm_timesheet_item[[#This Row],[activity_id]],ohrm_project_activity[activity_id],ohrm_project_activity[name],"NF",0,1)</f>
        <v>Staff Augmentation</v>
      </c>
      <c r="L4240" s="5">
        <f>ohrm_timesheet_item[[#This Row],[duration]]/60/60</f>
        <v>9</v>
      </c>
    </row>
    <row r="4241" spans="1:12" x14ac:dyDescent="0.3">
      <c r="A4241">
        <v>735</v>
      </c>
      <c r="C4241">
        <v>4308</v>
      </c>
      <c r="D4241" s="1">
        <v>45331</v>
      </c>
      <c r="E4241">
        <v>32400</v>
      </c>
      <c r="F4241">
        <v>2</v>
      </c>
      <c r="G4241">
        <v>100006</v>
      </c>
      <c r="H4241">
        <v>58</v>
      </c>
      <c r="I4241" t="str">
        <f>_xlfn.XLOOKUP(ohrm_timesheet_item[[#This Row],[employee_id]],hs_hr_employee[emp_number],hs_hr_employee[Employee Name],"NF",0,1)</f>
        <v>Preeti Tyagi</v>
      </c>
      <c r="J4241" t="str">
        <f>_xlfn.XLOOKUP(ohrm_timesheet_item[[#This Row],[project_id]],ohrm_project[project_id],ohrm_project[name],"NF",0,1)</f>
        <v>Z210101-TEQMANTRA-ORG</v>
      </c>
      <c r="K4241" t="str">
        <f>_xlfn.XLOOKUP(ohrm_timesheet_item[[#This Row],[activity_id]],ohrm_project_activity[activity_id],ohrm_project_activity[name],"NF",0,1)</f>
        <v>Staff Augmentation</v>
      </c>
      <c r="L4241" s="5">
        <f>ohrm_timesheet_item[[#This Row],[duration]]/60/60</f>
        <v>9</v>
      </c>
    </row>
    <row r="4242" spans="1:12" x14ac:dyDescent="0.3">
      <c r="A4242">
        <v>744</v>
      </c>
      <c r="C4242">
        <v>4309</v>
      </c>
      <c r="D4242" s="1">
        <v>45334</v>
      </c>
      <c r="E4242">
        <v>32400</v>
      </c>
      <c r="F4242">
        <v>2</v>
      </c>
      <c r="G4242">
        <v>100006</v>
      </c>
      <c r="H4242">
        <v>58</v>
      </c>
      <c r="I4242" t="str">
        <f>_xlfn.XLOOKUP(ohrm_timesheet_item[[#This Row],[employee_id]],hs_hr_employee[emp_number],hs_hr_employee[Employee Name],"NF",0,1)</f>
        <v>Preeti Tyagi</v>
      </c>
      <c r="J4242" t="str">
        <f>_xlfn.XLOOKUP(ohrm_timesheet_item[[#This Row],[project_id]],ohrm_project[project_id],ohrm_project[name],"NF",0,1)</f>
        <v>Z210101-TEQMANTRA-ORG</v>
      </c>
      <c r="K4242" t="str">
        <f>_xlfn.XLOOKUP(ohrm_timesheet_item[[#This Row],[activity_id]],ohrm_project_activity[activity_id],ohrm_project_activity[name],"NF",0,1)</f>
        <v>Staff Augmentation</v>
      </c>
      <c r="L4242" s="5">
        <f>ohrm_timesheet_item[[#This Row],[duration]]/60/60</f>
        <v>9</v>
      </c>
    </row>
    <row r="4243" spans="1:12" x14ac:dyDescent="0.3">
      <c r="A4243">
        <v>744</v>
      </c>
      <c r="C4243">
        <v>4310</v>
      </c>
      <c r="D4243" s="1">
        <v>45335</v>
      </c>
      <c r="E4243">
        <v>32400</v>
      </c>
      <c r="F4243">
        <v>2</v>
      </c>
      <c r="G4243">
        <v>100006</v>
      </c>
      <c r="H4243">
        <v>58</v>
      </c>
      <c r="I4243" t="str">
        <f>_xlfn.XLOOKUP(ohrm_timesheet_item[[#This Row],[employee_id]],hs_hr_employee[emp_number],hs_hr_employee[Employee Name],"NF",0,1)</f>
        <v>Preeti Tyagi</v>
      </c>
      <c r="J4243" t="str">
        <f>_xlfn.XLOOKUP(ohrm_timesheet_item[[#This Row],[project_id]],ohrm_project[project_id],ohrm_project[name],"NF",0,1)</f>
        <v>Z210101-TEQMANTRA-ORG</v>
      </c>
      <c r="K4243" t="str">
        <f>_xlfn.XLOOKUP(ohrm_timesheet_item[[#This Row],[activity_id]],ohrm_project_activity[activity_id],ohrm_project_activity[name],"NF",0,1)</f>
        <v>Staff Augmentation</v>
      </c>
      <c r="L4243" s="5">
        <f>ohrm_timesheet_item[[#This Row],[duration]]/60/60</f>
        <v>9</v>
      </c>
    </row>
    <row r="4244" spans="1:12" x14ac:dyDescent="0.3">
      <c r="A4244">
        <v>744</v>
      </c>
      <c r="C4244">
        <v>4311</v>
      </c>
      <c r="D4244" s="1">
        <v>45336</v>
      </c>
      <c r="E4244">
        <v>32400</v>
      </c>
      <c r="F4244">
        <v>2</v>
      </c>
      <c r="G4244">
        <v>100006</v>
      </c>
      <c r="H4244">
        <v>58</v>
      </c>
      <c r="I4244" t="str">
        <f>_xlfn.XLOOKUP(ohrm_timesheet_item[[#This Row],[employee_id]],hs_hr_employee[emp_number],hs_hr_employee[Employee Name],"NF",0,1)</f>
        <v>Preeti Tyagi</v>
      </c>
      <c r="J4244" t="str">
        <f>_xlfn.XLOOKUP(ohrm_timesheet_item[[#This Row],[project_id]],ohrm_project[project_id],ohrm_project[name],"NF",0,1)</f>
        <v>Z210101-TEQMANTRA-ORG</v>
      </c>
      <c r="K4244" t="str">
        <f>_xlfn.XLOOKUP(ohrm_timesheet_item[[#This Row],[activity_id]],ohrm_project_activity[activity_id],ohrm_project_activity[name],"NF",0,1)</f>
        <v>Staff Augmentation</v>
      </c>
      <c r="L4244" s="5">
        <f>ohrm_timesheet_item[[#This Row],[duration]]/60/60</f>
        <v>9</v>
      </c>
    </row>
    <row r="4245" spans="1:12" x14ac:dyDescent="0.3">
      <c r="A4245">
        <v>744</v>
      </c>
      <c r="C4245">
        <v>4312</v>
      </c>
      <c r="D4245" s="1">
        <v>45337</v>
      </c>
      <c r="E4245">
        <v>32400</v>
      </c>
      <c r="F4245">
        <v>2</v>
      </c>
      <c r="G4245">
        <v>100006</v>
      </c>
      <c r="H4245">
        <v>58</v>
      </c>
      <c r="I4245" t="str">
        <f>_xlfn.XLOOKUP(ohrm_timesheet_item[[#This Row],[employee_id]],hs_hr_employee[emp_number],hs_hr_employee[Employee Name],"NF",0,1)</f>
        <v>Preeti Tyagi</v>
      </c>
      <c r="J4245" t="str">
        <f>_xlfn.XLOOKUP(ohrm_timesheet_item[[#This Row],[project_id]],ohrm_project[project_id],ohrm_project[name],"NF",0,1)</f>
        <v>Z210101-TEQMANTRA-ORG</v>
      </c>
      <c r="K4245" t="str">
        <f>_xlfn.XLOOKUP(ohrm_timesheet_item[[#This Row],[activity_id]],ohrm_project_activity[activity_id],ohrm_project_activity[name],"NF",0,1)</f>
        <v>Staff Augmentation</v>
      </c>
      <c r="L4245" s="5">
        <f>ohrm_timesheet_item[[#This Row],[duration]]/60/60</f>
        <v>9</v>
      </c>
    </row>
    <row r="4246" spans="1:12" x14ac:dyDescent="0.3">
      <c r="A4246">
        <v>744</v>
      </c>
      <c r="C4246">
        <v>4313</v>
      </c>
      <c r="D4246" s="1">
        <v>45338</v>
      </c>
      <c r="E4246">
        <v>32400</v>
      </c>
      <c r="F4246">
        <v>2</v>
      </c>
      <c r="G4246">
        <v>100006</v>
      </c>
      <c r="H4246">
        <v>58</v>
      </c>
      <c r="I4246" t="str">
        <f>_xlfn.XLOOKUP(ohrm_timesheet_item[[#This Row],[employee_id]],hs_hr_employee[emp_number],hs_hr_employee[Employee Name],"NF",0,1)</f>
        <v>Preeti Tyagi</v>
      </c>
      <c r="J4246" t="str">
        <f>_xlfn.XLOOKUP(ohrm_timesheet_item[[#This Row],[project_id]],ohrm_project[project_id],ohrm_project[name],"NF",0,1)</f>
        <v>Z210101-TEQMANTRA-ORG</v>
      </c>
      <c r="K4246" t="str">
        <f>_xlfn.XLOOKUP(ohrm_timesheet_item[[#This Row],[activity_id]],ohrm_project_activity[activity_id],ohrm_project_activity[name],"NF",0,1)</f>
        <v>Staff Augmentation</v>
      </c>
      <c r="L4246" s="5">
        <f>ohrm_timesheet_item[[#This Row],[duration]]/60/60</f>
        <v>9</v>
      </c>
    </row>
    <row r="4247" spans="1:12" x14ac:dyDescent="0.3">
      <c r="A4247">
        <v>745</v>
      </c>
      <c r="C4247">
        <v>4314</v>
      </c>
      <c r="D4247" s="1">
        <v>45341</v>
      </c>
      <c r="E4247">
        <v>32400</v>
      </c>
      <c r="F4247">
        <v>2</v>
      </c>
      <c r="G4247">
        <v>100006</v>
      </c>
      <c r="H4247">
        <v>58</v>
      </c>
      <c r="I4247" t="str">
        <f>_xlfn.XLOOKUP(ohrm_timesheet_item[[#This Row],[employee_id]],hs_hr_employee[emp_number],hs_hr_employee[Employee Name],"NF",0,1)</f>
        <v>Preeti Tyagi</v>
      </c>
      <c r="J4247" t="str">
        <f>_xlfn.XLOOKUP(ohrm_timesheet_item[[#This Row],[project_id]],ohrm_project[project_id],ohrm_project[name],"NF",0,1)</f>
        <v>Z210101-TEQMANTRA-ORG</v>
      </c>
      <c r="K4247" t="str">
        <f>_xlfn.XLOOKUP(ohrm_timesheet_item[[#This Row],[activity_id]],ohrm_project_activity[activity_id],ohrm_project_activity[name],"NF",0,1)</f>
        <v>Staff Augmentation</v>
      </c>
      <c r="L4247" s="5">
        <f>ohrm_timesheet_item[[#This Row],[duration]]/60/60</f>
        <v>9</v>
      </c>
    </row>
    <row r="4248" spans="1:12" x14ac:dyDescent="0.3">
      <c r="A4248">
        <v>745</v>
      </c>
      <c r="C4248">
        <v>4315</v>
      </c>
      <c r="D4248" s="1">
        <v>45342</v>
      </c>
      <c r="E4248">
        <v>32400</v>
      </c>
      <c r="F4248">
        <v>2</v>
      </c>
      <c r="G4248">
        <v>100006</v>
      </c>
      <c r="H4248">
        <v>58</v>
      </c>
      <c r="I4248" t="str">
        <f>_xlfn.XLOOKUP(ohrm_timesheet_item[[#This Row],[employee_id]],hs_hr_employee[emp_number],hs_hr_employee[Employee Name],"NF",0,1)</f>
        <v>Preeti Tyagi</v>
      </c>
      <c r="J4248" t="str">
        <f>_xlfn.XLOOKUP(ohrm_timesheet_item[[#This Row],[project_id]],ohrm_project[project_id],ohrm_project[name],"NF",0,1)</f>
        <v>Z210101-TEQMANTRA-ORG</v>
      </c>
      <c r="K4248" t="str">
        <f>_xlfn.XLOOKUP(ohrm_timesheet_item[[#This Row],[activity_id]],ohrm_project_activity[activity_id],ohrm_project_activity[name],"NF",0,1)</f>
        <v>Staff Augmentation</v>
      </c>
      <c r="L4248" s="5">
        <f>ohrm_timesheet_item[[#This Row],[duration]]/60/60</f>
        <v>9</v>
      </c>
    </row>
    <row r="4249" spans="1:12" x14ac:dyDescent="0.3">
      <c r="A4249">
        <v>745</v>
      </c>
      <c r="C4249">
        <v>4316</v>
      </c>
      <c r="D4249" s="1">
        <v>45343</v>
      </c>
      <c r="E4249">
        <v>32400</v>
      </c>
      <c r="F4249">
        <v>2</v>
      </c>
      <c r="G4249">
        <v>100006</v>
      </c>
      <c r="H4249">
        <v>58</v>
      </c>
      <c r="I4249" t="str">
        <f>_xlfn.XLOOKUP(ohrm_timesheet_item[[#This Row],[employee_id]],hs_hr_employee[emp_number],hs_hr_employee[Employee Name],"NF",0,1)</f>
        <v>Preeti Tyagi</v>
      </c>
      <c r="J4249" t="str">
        <f>_xlfn.XLOOKUP(ohrm_timesheet_item[[#This Row],[project_id]],ohrm_project[project_id],ohrm_project[name],"NF",0,1)</f>
        <v>Z210101-TEQMANTRA-ORG</v>
      </c>
      <c r="K4249" t="str">
        <f>_xlfn.XLOOKUP(ohrm_timesheet_item[[#This Row],[activity_id]],ohrm_project_activity[activity_id],ohrm_project_activity[name],"NF",0,1)</f>
        <v>Staff Augmentation</v>
      </c>
      <c r="L4249" s="5">
        <f>ohrm_timesheet_item[[#This Row],[duration]]/60/60</f>
        <v>9</v>
      </c>
    </row>
    <row r="4250" spans="1:12" x14ac:dyDescent="0.3">
      <c r="A4250">
        <v>745</v>
      </c>
      <c r="C4250">
        <v>4317</v>
      </c>
      <c r="D4250" s="1">
        <v>45344</v>
      </c>
      <c r="E4250">
        <v>32400</v>
      </c>
      <c r="F4250">
        <v>2</v>
      </c>
      <c r="G4250">
        <v>100006</v>
      </c>
      <c r="H4250">
        <v>58</v>
      </c>
      <c r="I4250" t="str">
        <f>_xlfn.XLOOKUP(ohrm_timesheet_item[[#This Row],[employee_id]],hs_hr_employee[emp_number],hs_hr_employee[Employee Name],"NF",0,1)</f>
        <v>Preeti Tyagi</v>
      </c>
      <c r="J4250" t="str">
        <f>_xlfn.XLOOKUP(ohrm_timesheet_item[[#This Row],[project_id]],ohrm_project[project_id],ohrm_project[name],"NF",0,1)</f>
        <v>Z210101-TEQMANTRA-ORG</v>
      </c>
      <c r="K4250" t="str">
        <f>_xlfn.XLOOKUP(ohrm_timesheet_item[[#This Row],[activity_id]],ohrm_project_activity[activity_id],ohrm_project_activity[name],"NF",0,1)</f>
        <v>Staff Augmentation</v>
      </c>
      <c r="L4250" s="5">
        <f>ohrm_timesheet_item[[#This Row],[duration]]/60/60</f>
        <v>9</v>
      </c>
    </row>
    <row r="4251" spans="1:12" x14ac:dyDescent="0.3">
      <c r="A4251">
        <v>745</v>
      </c>
      <c r="C4251">
        <v>4318</v>
      </c>
      <c r="D4251" s="1">
        <v>45345</v>
      </c>
      <c r="E4251">
        <v>32400</v>
      </c>
      <c r="F4251">
        <v>2</v>
      </c>
      <c r="G4251">
        <v>100006</v>
      </c>
      <c r="H4251">
        <v>58</v>
      </c>
      <c r="I4251" t="str">
        <f>_xlfn.XLOOKUP(ohrm_timesheet_item[[#This Row],[employee_id]],hs_hr_employee[emp_number],hs_hr_employee[Employee Name],"NF",0,1)</f>
        <v>Preeti Tyagi</v>
      </c>
      <c r="J4251" t="str">
        <f>_xlfn.XLOOKUP(ohrm_timesheet_item[[#This Row],[project_id]],ohrm_project[project_id],ohrm_project[name],"NF",0,1)</f>
        <v>Z210101-TEQMANTRA-ORG</v>
      </c>
      <c r="K4251" t="str">
        <f>_xlfn.XLOOKUP(ohrm_timesheet_item[[#This Row],[activity_id]],ohrm_project_activity[activity_id],ohrm_project_activity[name],"NF",0,1)</f>
        <v>Staff Augmentation</v>
      </c>
      <c r="L4251" s="5">
        <f>ohrm_timesheet_item[[#This Row],[duration]]/60/60</f>
        <v>9</v>
      </c>
    </row>
    <row r="4252" spans="1:12" x14ac:dyDescent="0.3">
      <c r="A4252">
        <v>743</v>
      </c>
      <c r="C4252">
        <v>4319</v>
      </c>
      <c r="D4252" s="1">
        <v>45348</v>
      </c>
      <c r="E4252">
        <v>32400</v>
      </c>
      <c r="F4252">
        <v>14</v>
      </c>
      <c r="G4252">
        <v>100006</v>
      </c>
      <c r="H4252">
        <v>112</v>
      </c>
      <c r="I4252" t="str">
        <f>_xlfn.XLOOKUP(ohrm_timesheet_item[[#This Row],[employee_id]],hs_hr_employee[emp_number],hs_hr_employee[Employee Name],"NF",0,1)</f>
        <v>Preeti Tyagi</v>
      </c>
      <c r="J4252" t="str">
        <f>_xlfn.XLOOKUP(ohrm_timesheet_item[[#This Row],[project_id]],ohrm_project[project_id],ohrm_project[name],"NF",0,1)</f>
        <v>C231212-P1 [GSTN-AD-M365]</v>
      </c>
      <c r="K4252" t="str">
        <f>_xlfn.XLOOKUP(ohrm_timesheet_item[[#This Row],[activity_id]],ohrm_project_activity[activity_id],ohrm_project_activity[name],"NF",0,1)</f>
        <v>Mentoring</v>
      </c>
      <c r="L4252" s="5">
        <f>ohrm_timesheet_item[[#This Row],[duration]]/60/60</f>
        <v>9</v>
      </c>
    </row>
    <row r="4253" spans="1:12" x14ac:dyDescent="0.3">
      <c r="A4253">
        <v>743</v>
      </c>
      <c r="C4253">
        <v>4320</v>
      </c>
      <c r="D4253" s="1">
        <v>45349</v>
      </c>
      <c r="E4253">
        <v>32400</v>
      </c>
      <c r="F4253">
        <v>14</v>
      </c>
      <c r="G4253">
        <v>100006</v>
      </c>
      <c r="H4253">
        <v>112</v>
      </c>
      <c r="I4253" t="str">
        <f>_xlfn.XLOOKUP(ohrm_timesheet_item[[#This Row],[employee_id]],hs_hr_employee[emp_number],hs_hr_employee[Employee Name],"NF",0,1)</f>
        <v>Preeti Tyagi</v>
      </c>
      <c r="J4253" t="str">
        <f>_xlfn.XLOOKUP(ohrm_timesheet_item[[#This Row],[project_id]],ohrm_project[project_id],ohrm_project[name],"NF",0,1)</f>
        <v>C231212-P1 [GSTN-AD-M365]</v>
      </c>
      <c r="K4253" t="str">
        <f>_xlfn.XLOOKUP(ohrm_timesheet_item[[#This Row],[activity_id]],ohrm_project_activity[activity_id],ohrm_project_activity[name],"NF",0,1)</f>
        <v>Mentoring</v>
      </c>
      <c r="L4253" s="5">
        <f>ohrm_timesheet_item[[#This Row],[duration]]/60/60</f>
        <v>9</v>
      </c>
    </row>
    <row r="4254" spans="1:12" x14ac:dyDescent="0.3">
      <c r="A4254">
        <v>743</v>
      </c>
      <c r="C4254">
        <v>4321</v>
      </c>
      <c r="D4254" s="1">
        <v>45350</v>
      </c>
      <c r="E4254">
        <v>32400</v>
      </c>
      <c r="F4254">
        <v>14</v>
      </c>
      <c r="G4254">
        <v>100006</v>
      </c>
      <c r="H4254">
        <v>112</v>
      </c>
      <c r="I4254" t="str">
        <f>_xlfn.XLOOKUP(ohrm_timesheet_item[[#This Row],[employee_id]],hs_hr_employee[emp_number],hs_hr_employee[Employee Name],"NF",0,1)</f>
        <v>Preeti Tyagi</v>
      </c>
      <c r="J4254" t="str">
        <f>_xlfn.XLOOKUP(ohrm_timesheet_item[[#This Row],[project_id]],ohrm_project[project_id],ohrm_project[name],"NF",0,1)</f>
        <v>C231212-P1 [GSTN-AD-M365]</v>
      </c>
      <c r="K4254" t="str">
        <f>_xlfn.XLOOKUP(ohrm_timesheet_item[[#This Row],[activity_id]],ohrm_project_activity[activity_id],ohrm_project_activity[name],"NF",0,1)</f>
        <v>Mentoring</v>
      </c>
      <c r="L4254" s="5">
        <f>ohrm_timesheet_item[[#This Row],[duration]]/60/60</f>
        <v>9</v>
      </c>
    </row>
    <row r="4255" spans="1:12" x14ac:dyDescent="0.3">
      <c r="A4255">
        <v>743</v>
      </c>
      <c r="C4255">
        <v>4322</v>
      </c>
      <c r="D4255" s="1">
        <v>45351</v>
      </c>
      <c r="E4255">
        <v>32400</v>
      </c>
      <c r="F4255">
        <v>14</v>
      </c>
      <c r="G4255">
        <v>100006</v>
      </c>
      <c r="H4255">
        <v>112</v>
      </c>
      <c r="I4255" t="str">
        <f>_xlfn.XLOOKUP(ohrm_timesheet_item[[#This Row],[employee_id]],hs_hr_employee[emp_number],hs_hr_employee[Employee Name],"NF",0,1)</f>
        <v>Preeti Tyagi</v>
      </c>
      <c r="J4255" t="str">
        <f>_xlfn.XLOOKUP(ohrm_timesheet_item[[#This Row],[project_id]],ohrm_project[project_id],ohrm_project[name],"NF",0,1)</f>
        <v>C231212-P1 [GSTN-AD-M365]</v>
      </c>
      <c r="K4255" t="str">
        <f>_xlfn.XLOOKUP(ohrm_timesheet_item[[#This Row],[activity_id]],ohrm_project_activity[activity_id],ohrm_project_activity[name],"NF",0,1)</f>
        <v>Mentoring</v>
      </c>
      <c r="L4255" s="5">
        <f>ohrm_timesheet_item[[#This Row],[duration]]/60/60</f>
        <v>9</v>
      </c>
    </row>
    <row r="4256" spans="1:12" x14ac:dyDescent="0.3">
      <c r="A4256">
        <v>743</v>
      </c>
      <c r="C4256">
        <v>4323</v>
      </c>
      <c r="D4256" s="1">
        <v>45352</v>
      </c>
      <c r="E4256">
        <v>32400</v>
      </c>
      <c r="F4256">
        <v>14</v>
      </c>
      <c r="G4256">
        <v>100006</v>
      </c>
      <c r="H4256">
        <v>112</v>
      </c>
      <c r="I4256" t="str">
        <f>_xlfn.XLOOKUP(ohrm_timesheet_item[[#This Row],[employee_id]],hs_hr_employee[emp_number],hs_hr_employee[Employee Name],"NF",0,1)</f>
        <v>Preeti Tyagi</v>
      </c>
      <c r="J4256" t="str">
        <f>_xlfn.XLOOKUP(ohrm_timesheet_item[[#This Row],[project_id]],ohrm_project[project_id],ohrm_project[name],"NF",0,1)</f>
        <v>C231212-P1 [GSTN-AD-M365]</v>
      </c>
      <c r="K4256" t="str">
        <f>_xlfn.XLOOKUP(ohrm_timesheet_item[[#This Row],[activity_id]],ohrm_project_activity[activity_id],ohrm_project_activity[name],"NF",0,1)</f>
        <v>Mentoring</v>
      </c>
      <c r="L4256" s="5">
        <f>ohrm_timesheet_item[[#This Row],[duration]]/60/60</f>
        <v>9</v>
      </c>
    </row>
    <row r="4257" spans="1:12" x14ac:dyDescent="0.3">
      <c r="A4257">
        <v>741</v>
      </c>
      <c r="B4257" t="s">
        <v>1084</v>
      </c>
      <c r="C4257">
        <v>4324</v>
      </c>
      <c r="D4257" s="1">
        <v>45338</v>
      </c>
      <c r="E4257">
        <v>18000</v>
      </c>
      <c r="F4257">
        <v>2</v>
      </c>
      <c r="G4257">
        <v>15</v>
      </c>
      <c r="H4257">
        <v>58</v>
      </c>
      <c r="I4257" t="str">
        <f>_xlfn.XLOOKUP(ohrm_timesheet_item[[#This Row],[employee_id]],hs_hr_employee[emp_number],hs_hr_employee[Employee Name],"NF",0,1)</f>
        <v>Gaurav Kokcha</v>
      </c>
      <c r="J4257" t="str">
        <f>_xlfn.XLOOKUP(ohrm_timesheet_item[[#This Row],[project_id]],ohrm_project[project_id],ohrm_project[name],"NF",0,1)</f>
        <v>Z210101-TEQMANTRA-ORG</v>
      </c>
      <c r="K4257" t="str">
        <f>_xlfn.XLOOKUP(ohrm_timesheet_item[[#This Row],[activity_id]],ohrm_project_activity[activity_id],ohrm_project_activity[name],"NF",0,1)</f>
        <v>Staff Augmentation</v>
      </c>
      <c r="L4257" s="5">
        <f>ohrm_timesheet_item[[#This Row],[duration]]/60/60</f>
        <v>5</v>
      </c>
    </row>
    <row r="4258" spans="1:12" x14ac:dyDescent="0.3">
      <c r="A4258">
        <v>741</v>
      </c>
      <c r="C4258">
        <v>4325</v>
      </c>
      <c r="D4258" s="1">
        <v>45334</v>
      </c>
      <c r="E4258">
        <v>3600</v>
      </c>
      <c r="F4258">
        <v>2</v>
      </c>
      <c r="G4258">
        <v>15</v>
      </c>
      <c r="H4258">
        <v>7</v>
      </c>
      <c r="I4258" t="str">
        <f>_xlfn.XLOOKUP(ohrm_timesheet_item[[#This Row],[employee_id]],hs_hr_employee[emp_number],hs_hr_employee[Employee Name],"NF",0,1)</f>
        <v>Gaurav Kokcha</v>
      </c>
      <c r="J4258" t="str">
        <f>_xlfn.XLOOKUP(ohrm_timesheet_item[[#This Row],[project_id]],ohrm_project[project_id],ohrm_project[name],"NF",0,1)</f>
        <v>Z210101-TEQMANTRA-ORG</v>
      </c>
      <c r="K4258" t="str">
        <f>_xlfn.XLOOKUP(ohrm_timesheet_item[[#This Row],[activity_id]],ohrm_project_activity[activity_id],ohrm_project_activity[name],"NF",0,1)</f>
        <v>Internal Meeting</v>
      </c>
      <c r="L4258" s="5">
        <f>ohrm_timesheet_item[[#This Row],[duration]]/60/60</f>
        <v>1</v>
      </c>
    </row>
    <row r="4259" spans="1:12" x14ac:dyDescent="0.3">
      <c r="A4259">
        <v>741</v>
      </c>
      <c r="C4259">
        <v>4326</v>
      </c>
      <c r="D4259" s="1">
        <v>45335</v>
      </c>
      <c r="E4259">
        <v>0</v>
      </c>
      <c r="F4259">
        <v>2</v>
      </c>
      <c r="G4259">
        <v>15</v>
      </c>
      <c r="H4259">
        <v>7</v>
      </c>
      <c r="I4259" t="str">
        <f>_xlfn.XLOOKUP(ohrm_timesheet_item[[#This Row],[employee_id]],hs_hr_employee[emp_number],hs_hr_employee[Employee Name],"NF",0,1)</f>
        <v>Gaurav Kokcha</v>
      </c>
      <c r="J4259" t="str">
        <f>_xlfn.XLOOKUP(ohrm_timesheet_item[[#This Row],[project_id]],ohrm_project[project_id],ohrm_project[name],"NF",0,1)</f>
        <v>Z210101-TEQMANTRA-ORG</v>
      </c>
      <c r="K4259" t="str">
        <f>_xlfn.XLOOKUP(ohrm_timesheet_item[[#This Row],[activity_id]],ohrm_project_activity[activity_id],ohrm_project_activity[name],"NF",0,1)</f>
        <v>Internal Meeting</v>
      </c>
      <c r="L4259" s="5">
        <f>ohrm_timesheet_item[[#This Row],[duration]]/60/60</f>
        <v>0</v>
      </c>
    </row>
    <row r="4260" spans="1:12" x14ac:dyDescent="0.3">
      <c r="A4260">
        <v>741</v>
      </c>
      <c r="C4260">
        <v>4327</v>
      </c>
      <c r="D4260" s="1">
        <v>45336</v>
      </c>
      <c r="E4260">
        <v>0</v>
      </c>
      <c r="F4260">
        <v>2</v>
      </c>
      <c r="G4260">
        <v>15</v>
      </c>
      <c r="H4260">
        <v>7</v>
      </c>
      <c r="I4260" t="str">
        <f>_xlfn.XLOOKUP(ohrm_timesheet_item[[#This Row],[employee_id]],hs_hr_employee[emp_number],hs_hr_employee[Employee Name],"NF",0,1)</f>
        <v>Gaurav Kokcha</v>
      </c>
      <c r="J4260" t="str">
        <f>_xlfn.XLOOKUP(ohrm_timesheet_item[[#This Row],[project_id]],ohrm_project[project_id],ohrm_project[name],"NF",0,1)</f>
        <v>Z210101-TEQMANTRA-ORG</v>
      </c>
      <c r="K4260" t="str">
        <f>_xlfn.XLOOKUP(ohrm_timesheet_item[[#This Row],[activity_id]],ohrm_project_activity[activity_id],ohrm_project_activity[name],"NF",0,1)</f>
        <v>Internal Meeting</v>
      </c>
      <c r="L4260" s="5">
        <f>ohrm_timesheet_item[[#This Row],[duration]]/60/60</f>
        <v>0</v>
      </c>
    </row>
    <row r="4261" spans="1:12" x14ac:dyDescent="0.3">
      <c r="A4261">
        <v>741</v>
      </c>
      <c r="C4261">
        <v>4328</v>
      </c>
      <c r="D4261" s="1">
        <v>45337</v>
      </c>
      <c r="E4261">
        <v>0</v>
      </c>
      <c r="F4261">
        <v>2</v>
      </c>
      <c r="G4261">
        <v>15</v>
      </c>
      <c r="H4261">
        <v>7</v>
      </c>
      <c r="I4261" t="str">
        <f>_xlfn.XLOOKUP(ohrm_timesheet_item[[#This Row],[employee_id]],hs_hr_employee[emp_number],hs_hr_employee[Employee Name],"NF",0,1)</f>
        <v>Gaurav Kokcha</v>
      </c>
      <c r="J4261" t="str">
        <f>_xlfn.XLOOKUP(ohrm_timesheet_item[[#This Row],[project_id]],ohrm_project[project_id],ohrm_project[name],"NF",0,1)</f>
        <v>Z210101-TEQMANTRA-ORG</v>
      </c>
      <c r="K4261" t="str">
        <f>_xlfn.XLOOKUP(ohrm_timesheet_item[[#This Row],[activity_id]],ohrm_project_activity[activity_id],ohrm_project_activity[name],"NF",0,1)</f>
        <v>Internal Meeting</v>
      </c>
      <c r="L4261" s="5">
        <f>ohrm_timesheet_item[[#This Row],[duration]]/60/60</f>
        <v>0</v>
      </c>
    </row>
    <row r="4262" spans="1:12" x14ac:dyDescent="0.3">
      <c r="A4262">
        <v>741</v>
      </c>
      <c r="C4262">
        <v>4329</v>
      </c>
      <c r="D4262" s="1">
        <v>45338</v>
      </c>
      <c r="E4262">
        <v>3600</v>
      </c>
      <c r="F4262">
        <v>2</v>
      </c>
      <c r="G4262">
        <v>15</v>
      </c>
      <c r="H4262">
        <v>7</v>
      </c>
      <c r="I4262" t="str">
        <f>_xlfn.XLOOKUP(ohrm_timesheet_item[[#This Row],[employee_id]],hs_hr_employee[emp_number],hs_hr_employee[Employee Name],"NF",0,1)</f>
        <v>Gaurav Kokcha</v>
      </c>
      <c r="J4262" t="str">
        <f>_xlfn.XLOOKUP(ohrm_timesheet_item[[#This Row],[project_id]],ohrm_project[project_id],ohrm_project[name],"NF",0,1)</f>
        <v>Z210101-TEQMANTRA-ORG</v>
      </c>
      <c r="K4262" t="str">
        <f>_xlfn.XLOOKUP(ohrm_timesheet_item[[#This Row],[activity_id]],ohrm_project_activity[activity_id],ohrm_project_activity[name],"NF",0,1)</f>
        <v>Internal Meeting</v>
      </c>
      <c r="L4262" s="5">
        <f>ohrm_timesheet_item[[#This Row],[duration]]/60/60</f>
        <v>1</v>
      </c>
    </row>
    <row r="4263" spans="1:12" x14ac:dyDescent="0.3">
      <c r="A4263">
        <v>741</v>
      </c>
      <c r="C4263">
        <v>4330</v>
      </c>
      <c r="D4263" s="1">
        <v>45334</v>
      </c>
      <c r="E4263">
        <v>21600</v>
      </c>
      <c r="F4263">
        <v>2</v>
      </c>
      <c r="G4263">
        <v>15</v>
      </c>
      <c r="H4263">
        <v>58</v>
      </c>
      <c r="I4263" t="str">
        <f>_xlfn.XLOOKUP(ohrm_timesheet_item[[#This Row],[employee_id]],hs_hr_employee[emp_number],hs_hr_employee[Employee Name],"NF",0,1)</f>
        <v>Gaurav Kokcha</v>
      </c>
      <c r="J4263" t="str">
        <f>_xlfn.XLOOKUP(ohrm_timesheet_item[[#This Row],[project_id]],ohrm_project[project_id],ohrm_project[name],"NF",0,1)</f>
        <v>Z210101-TEQMANTRA-ORG</v>
      </c>
      <c r="K4263" t="str">
        <f>_xlfn.XLOOKUP(ohrm_timesheet_item[[#This Row],[activity_id]],ohrm_project_activity[activity_id],ohrm_project_activity[name],"NF",0,1)</f>
        <v>Staff Augmentation</v>
      </c>
      <c r="L4263" s="5">
        <f>ohrm_timesheet_item[[#This Row],[duration]]/60/60</f>
        <v>6</v>
      </c>
    </row>
    <row r="4264" spans="1:12" x14ac:dyDescent="0.3">
      <c r="A4264">
        <v>741</v>
      </c>
      <c r="C4264">
        <v>4331</v>
      </c>
      <c r="D4264" s="1">
        <v>45335</v>
      </c>
      <c r="E4264">
        <v>18000</v>
      </c>
      <c r="F4264">
        <v>2</v>
      </c>
      <c r="G4264">
        <v>15</v>
      </c>
      <c r="H4264">
        <v>58</v>
      </c>
      <c r="I4264" t="str">
        <f>_xlfn.XLOOKUP(ohrm_timesheet_item[[#This Row],[employee_id]],hs_hr_employee[emp_number],hs_hr_employee[Employee Name],"NF",0,1)</f>
        <v>Gaurav Kokcha</v>
      </c>
      <c r="J4264" t="str">
        <f>_xlfn.XLOOKUP(ohrm_timesheet_item[[#This Row],[project_id]],ohrm_project[project_id],ohrm_project[name],"NF",0,1)</f>
        <v>Z210101-TEQMANTRA-ORG</v>
      </c>
      <c r="K4264" t="str">
        <f>_xlfn.XLOOKUP(ohrm_timesheet_item[[#This Row],[activity_id]],ohrm_project_activity[activity_id],ohrm_project_activity[name],"NF",0,1)</f>
        <v>Staff Augmentation</v>
      </c>
      <c r="L4264" s="5">
        <f>ohrm_timesheet_item[[#This Row],[duration]]/60/60</f>
        <v>5</v>
      </c>
    </row>
    <row r="4265" spans="1:12" x14ac:dyDescent="0.3">
      <c r="A4265">
        <v>741</v>
      </c>
      <c r="B4265" t="s">
        <v>482</v>
      </c>
      <c r="C4265">
        <v>4332</v>
      </c>
      <c r="D4265" s="1">
        <v>45336</v>
      </c>
      <c r="E4265">
        <v>0</v>
      </c>
      <c r="F4265">
        <v>2</v>
      </c>
      <c r="G4265">
        <v>15</v>
      </c>
      <c r="H4265">
        <v>58</v>
      </c>
      <c r="I4265" t="str">
        <f>_xlfn.XLOOKUP(ohrm_timesheet_item[[#This Row],[employee_id]],hs_hr_employee[emp_number],hs_hr_employee[Employee Name],"NF",0,1)</f>
        <v>Gaurav Kokcha</v>
      </c>
      <c r="J4265" t="str">
        <f>_xlfn.XLOOKUP(ohrm_timesheet_item[[#This Row],[project_id]],ohrm_project[project_id],ohrm_project[name],"NF",0,1)</f>
        <v>Z210101-TEQMANTRA-ORG</v>
      </c>
      <c r="K4265" t="str">
        <f>_xlfn.XLOOKUP(ohrm_timesheet_item[[#This Row],[activity_id]],ohrm_project_activity[activity_id],ohrm_project_activity[name],"NF",0,1)</f>
        <v>Staff Augmentation</v>
      </c>
      <c r="L4265" s="5">
        <f>ohrm_timesheet_item[[#This Row],[duration]]/60/60</f>
        <v>0</v>
      </c>
    </row>
    <row r="4266" spans="1:12" x14ac:dyDescent="0.3">
      <c r="A4266">
        <v>741</v>
      </c>
      <c r="C4266">
        <v>4333</v>
      </c>
      <c r="D4266" s="1">
        <v>45337</v>
      </c>
      <c r="E4266">
        <v>21600</v>
      </c>
      <c r="F4266">
        <v>2</v>
      </c>
      <c r="G4266">
        <v>15</v>
      </c>
      <c r="H4266">
        <v>58</v>
      </c>
      <c r="I4266" t="str">
        <f>_xlfn.XLOOKUP(ohrm_timesheet_item[[#This Row],[employee_id]],hs_hr_employee[emp_number],hs_hr_employee[Employee Name],"NF",0,1)</f>
        <v>Gaurav Kokcha</v>
      </c>
      <c r="J4266" t="str">
        <f>_xlfn.XLOOKUP(ohrm_timesheet_item[[#This Row],[project_id]],ohrm_project[project_id],ohrm_project[name],"NF",0,1)</f>
        <v>Z210101-TEQMANTRA-ORG</v>
      </c>
      <c r="K4266" t="str">
        <f>_xlfn.XLOOKUP(ohrm_timesheet_item[[#This Row],[activity_id]],ohrm_project_activity[activity_id],ohrm_project_activity[name],"NF",0,1)</f>
        <v>Staff Augmentation</v>
      </c>
      <c r="L4266" s="5">
        <f>ohrm_timesheet_item[[#This Row],[duration]]/60/60</f>
        <v>6</v>
      </c>
    </row>
    <row r="4267" spans="1:12" x14ac:dyDescent="0.3">
      <c r="A4267">
        <v>741</v>
      </c>
      <c r="C4267">
        <v>4334</v>
      </c>
      <c r="D4267" s="1">
        <v>45334</v>
      </c>
      <c r="E4267">
        <v>7200</v>
      </c>
      <c r="F4267">
        <v>2</v>
      </c>
      <c r="G4267">
        <v>15</v>
      </c>
      <c r="H4267">
        <v>11</v>
      </c>
      <c r="I4267" t="str">
        <f>_xlfn.XLOOKUP(ohrm_timesheet_item[[#This Row],[employee_id]],hs_hr_employee[emp_number],hs_hr_employee[Employee Name],"NF",0,1)</f>
        <v>Gaurav Kokcha</v>
      </c>
      <c r="J4267" t="str">
        <f>_xlfn.XLOOKUP(ohrm_timesheet_item[[#This Row],[project_id]],ohrm_project[project_id],ohrm_project[name],"NF",0,1)</f>
        <v>Z210101-TEQMANTRA-ORG</v>
      </c>
      <c r="K4267" t="str">
        <f>_xlfn.XLOOKUP(ohrm_timesheet_item[[#This Row],[activity_id]],ohrm_project_activity[activity_id],ohrm_project_activity[name],"NF",0,1)</f>
        <v>Training</v>
      </c>
      <c r="L4267" s="5">
        <f>ohrm_timesheet_item[[#This Row],[duration]]/60/60</f>
        <v>2</v>
      </c>
    </row>
    <row r="4268" spans="1:12" x14ac:dyDescent="0.3">
      <c r="A4268">
        <v>741</v>
      </c>
      <c r="C4268">
        <v>4335</v>
      </c>
      <c r="D4268" s="1">
        <v>45335</v>
      </c>
      <c r="E4268">
        <v>14400</v>
      </c>
      <c r="F4268">
        <v>2</v>
      </c>
      <c r="G4268">
        <v>15</v>
      </c>
      <c r="H4268">
        <v>11</v>
      </c>
      <c r="I4268" t="str">
        <f>_xlfn.XLOOKUP(ohrm_timesheet_item[[#This Row],[employee_id]],hs_hr_employee[emp_number],hs_hr_employee[Employee Name],"NF",0,1)</f>
        <v>Gaurav Kokcha</v>
      </c>
      <c r="J4268" t="str">
        <f>_xlfn.XLOOKUP(ohrm_timesheet_item[[#This Row],[project_id]],ohrm_project[project_id],ohrm_project[name],"NF",0,1)</f>
        <v>Z210101-TEQMANTRA-ORG</v>
      </c>
      <c r="K4268" t="str">
        <f>_xlfn.XLOOKUP(ohrm_timesheet_item[[#This Row],[activity_id]],ohrm_project_activity[activity_id],ohrm_project_activity[name],"NF",0,1)</f>
        <v>Training</v>
      </c>
      <c r="L4268" s="5">
        <f>ohrm_timesheet_item[[#This Row],[duration]]/60/60</f>
        <v>4</v>
      </c>
    </row>
    <row r="4269" spans="1:12" x14ac:dyDescent="0.3">
      <c r="A4269">
        <v>741</v>
      </c>
      <c r="C4269">
        <v>4336</v>
      </c>
      <c r="D4269" s="1">
        <v>45336</v>
      </c>
      <c r="E4269">
        <v>0</v>
      </c>
      <c r="F4269">
        <v>2</v>
      </c>
      <c r="G4269">
        <v>15</v>
      </c>
      <c r="H4269">
        <v>11</v>
      </c>
      <c r="I4269" t="str">
        <f>_xlfn.XLOOKUP(ohrm_timesheet_item[[#This Row],[employee_id]],hs_hr_employee[emp_number],hs_hr_employee[Employee Name],"NF",0,1)</f>
        <v>Gaurav Kokcha</v>
      </c>
      <c r="J4269" t="str">
        <f>_xlfn.XLOOKUP(ohrm_timesheet_item[[#This Row],[project_id]],ohrm_project[project_id],ohrm_project[name],"NF",0,1)</f>
        <v>Z210101-TEQMANTRA-ORG</v>
      </c>
      <c r="K4269" t="str">
        <f>_xlfn.XLOOKUP(ohrm_timesheet_item[[#This Row],[activity_id]],ohrm_project_activity[activity_id],ohrm_project_activity[name],"NF",0,1)</f>
        <v>Training</v>
      </c>
      <c r="L4269" s="5">
        <f>ohrm_timesheet_item[[#This Row],[duration]]/60/60</f>
        <v>0</v>
      </c>
    </row>
    <row r="4270" spans="1:12" x14ac:dyDescent="0.3">
      <c r="A4270">
        <v>741</v>
      </c>
      <c r="C4270">
        <v>4337</v>
      </c>
      <c r="D4270" s="1">
        <v>45337</v>
      </c>
      <c r="E4270">
        <v>10800</v>
      </c>
      <c r="F4270">
        <v>2</v>
      </c>
      <c r="G4270">
        <v>15</v>
      </c>
      <c r="H4270">
        <v>11</v>
      </c>
      <c r="I4270" t="str">
        <f>_xlfn.XLOOKUP(ohrm_timesheet_item[[#This Row],[employee_id]],hs_hr_employee[emp_number],hs_hr_employee[Employee Name],"NF",0,1)</f>
        <v>Gaurav Kokcha</v>
      </c>
      <c r="J4270" t="str">
        <f>_xlfn.XLOOKUP(ohrm_timesheet_item[[#This Row],[project_id]],ohrm_project[project_id],ohrm_project[name],"NF",0,1)</f>
        <v>Z210101-TEQMANTRA-ORG</v>
      </c>
      <c r="K4270" t="str">
        <f>_xlfn.XLOOKUP(ohrm_timesheet_item[[#This Row],[activity_id]],ohrm_project_activity[activity_id],ohrm_project_activity[name],"NF",0,1)</f>
        <v>Training</v>
      </c>
      <c r="L4270" s="5">
        <f>ohrm_timesheet_item[[#This Row],[duration]]/60/60</f>
        <v>3</v>
      </c>
    </row>
    <row r="4271" spans="1:12" x14ac:dyDescent="0.3">
      <c r="A4271">
        <v>741</v>
      </c>
      <c r="C4271">
        <v>4338</v>
      </c>
      <c r="D4271" s="1">
        <v>45338</v>
      </c>
      <c r="E4271">
        <v>10800</v>
      </c>
      <c r="F4271">
        <v>2</v>
      </c>
      <c r="G4271">
        <v>15</v>
      </c>
      <c r="H4271">
        <v>11</v>
      </c>
      <c r="I4271" t="str">
        <f>_xlfn.XLOOKUP(ohrm_timesheet_item[[#This Row],[employee_id]],hs_hr_employee[emp_number],hs_hr_employee[Employee Name],"NF",0,1)</f>
        <v>Gaurav Kokcha</v>
      </c>
      <c r="J4271" t="str">
        <f>_xlfn.XLOOKUP(ohrm_timesheet_item[[#This Row],[project_id]],ohrm_project[project_id],ohrm_project[name],"NF",0,1)</f>
        <v>Z210101-TEQMANTRA-ORG</v>
      </c>
      <c r="K4271" t="str">
        <f>_xlfn.XLOOKUP(ohrm_timesheet_item[[#This Row],[activity_id]],ohrm_project_activity[activity_id],ohrm_project_activity[name],"NF",0,1)</f>
        <v>Training</v>
      </c>
      <c r="L4271" s="5">
        <f>ohrm_timesheet_item[[#This Row],[duration]]/60/60</f>
        <v>3</v>
      </c>
    </row>
    <row r="4272" spans="1:12" x14ac:dyDescent="0.3">
      <c r="A4272">
        <v>739</v>
      </c>
      <c r="C4272">
        <v>4339</v>
      </c>
      <c r="D4272" s="1">
        <v>45350</v>
      </c>
      <c r="E4272">
        <v>3600</v>
      </c>
      <c r="F4272">
        <v>14</v>
      </c>
      <c r="G4272">
        <v>15</v>
      </c>
      <c r="H4272">
        <v>110</v>
      </c>
      <c r="I4272" t="str">
        <f>_xlfn.XLOOKUP(ohrm_timesheet_item[[#This Row],[employee_id]],hs_hr_employee[emp_number],hs_hr_employee[Employee Name],"NF",0,1)</f>
        <v>Gaurav Kokcha</v>
      </c>
      <c r="J4272" t="str">
        <f>_xlfn.XLOOKUP(ohrm_timesheet_item[[#This Row],[project_id]],ohrm_project[project_id],ohrm_project[name],"NF",0,1)</f>
        <v>C231212-P1 [GSTN-AD-M365]</v>
      </c>
      <c r="K4272" t="str">
        <f>_xlfn.XLOOKUP(ohrm_timesheet_item[[#This Row],[activity_id]],ohrm_project_activity[activity_id],ohrm_project_activity[name],"NF",0,1)</f>
        <v>Customer Meeting</v>
      </c>
      <c r="L4272" s="5">
        <f>ohrm_timesheet_item[[#This Row],[duration]]/60/60</f>
        <v>1</v>
      </c>
    </row>
    <row r="4273" spans="1:12" x14ac:dyDescent="0.3">
      <c r="A4273">
        <v>739</v>
      </c>
      <c r="C4273">
        <v>4340</v>
      </c>
      <c r="D4273" s="1">
        <v>45352</v>
      </c>
      <c r="E4273">
        <v>3600</v>
      </c>
      <c r="F4273">
        <v>14</v>
      </c>
      <c r="G4273">
        <v>15</v>
      </c>
      <c r="H4273">
        <v>110</v>
      </c>
      <c r="I4273" t="str">
        <f>_xlfn.XLOOKUP(ohrm_timesheet_item[[#This Row],[employee_id]],hs_hr_employee[emp_number],hs_hr_employee[Employee Name],"NF",0,1)</f>
        <v>Gaurav Kokcha</v>
      </c>
      <c r="J4273" t="str">
        <f>_xlfn.XLOOKUP(ohrm_timesheet_item[[#This Row],[project_id]],ohrm_project[project_id],ohrm_project[name],"NF",0,1)</f>
        <v>C231212-P1 [GSTN-AD-M365]</v>
      </c>
      <c r="K4273" t="str">
        <f>_xlfn.XLOOKUP(ohrm_timesheet_item[[#This Row],[activity_id]],ohrm_project_activity[activity_id],ohrm_project_activity[name],"NF",0,1)</f>
        <v>Customer Meeting</v>
      </c>
      <c r="L4273" s="5">
        <f>ohrm_timesheet_item[[#This Row],[duration]]/60/60</f>
        <v>1</v>
      </c>
    </row>
    <row r="4274" spans="1:12" x14ac:dyDescent="0.3">
      <c r="A4274">
        <v>739</v>
      </c>
      <c r="C4274">
        <v>4341</v>
      </c>
      <c r="D4274" s="1">
        <v>45350</v>
      </c>
      <c r="E4274">
        <v>18000</v>
      </c>
      <c r="F4274">
        <v>14</v>
      </c>
      <c r="G4274">
        <v>15</v>
      </c>
      <c r="H4274">
        <v>123</v>
      </c>
      <c r="I4274" t="str">
        <f>_xlfn.XLOOKUP(ohrm_timesheet_item[[#This Row],[employee_id]],hs_hr_employee[emp_number],hs_hr_employee[Employee Name],"NF",0,1)</f>
        <v>Gaurav Kokcha</v>
      </c>
      <c r="J4274" t="str">
        <f>_xlfn.XLOOKUP(ohrm_timesheet_item[[#This Row],[project_id]],ohrm_project[project_id],ohrm_project[name],"NF",0,1)</f>
        <v>C231212-P1 [GSTN-AD-M365]</v>
      </c>
      <c r="K4274" t="str">
        <f>_xlfn.XLOOKUP(ohrm_timesheet_item[[#This Row],[activity_id]],ohrm_project_activity[activity_id],ohrm_project_activity[name],"NF",0,1)</f>
        <v>O365 Migration</v>
      </c>
      <c r="L4274" s="5">
        <f>ohrm_timesheet_item[[#This Row],[duration]]/60/60</f>
        <v>5</v>
      </c>
    </row>
    <row r="4275" spans="1:12" x14ac:dyDescent="0.3">
      <c r="A4275">
        <v>739</v>
      </c>
      <c r="C4275">
        <v>4342</v>
      </c>
      <c r="D4275" s="1">
        <v>45351</v>
      </c>
      <c r="E4275">
        <v>14400</v>
      </c>
      <c r="F4275">
        <v>14</v>
      </c>
      <c r="G4275">
        <v>15</v>
      </c>
      <c r="H4275">
        <v>123</v>
      </c>
      <c r="I4275" t="str">
        <f>_xlfn.XLOOKUP(ohrm_timesheet_item[[#This Row],[employee_id]],hs_hr_employee[emp_number],hs_hr_employee[Employee Name],"NF",0,1)</f>
        <v>Gaurav Kokcha</v>
      </c>
      <c r="J4275" t="str">
        <f>_xlfn.XLOOKUP(ohrm_timesheet_item[[#This Row],[project_id]],ohrm_project[project_id],ohrm_project[name],"NF",0,1)</f>
        <v>C231212-P1 [GSTN-AD-M365]</v>
      </c>
      <c r="K4275" t="str">
        <f>_xlfn.XLOOKUP(ohrm_timesheet_item[[#This Row],[activity_id]],ohrm_project_activity[activity_id],ohrm_project_activity[name],"NF",0,1)</f>
        <v>O365 Migration</v>
      </c>
      <c r="L4275" s="5">
        <f>ohrm_timesheet_item[[#This Row],[duration]]/60/60</f>
        <v>4</v>
      </c>
    </row>
    <row r="4276" spans="1:12" x14ac:dyDescent="0.3">
      <c r="A4276">
        <v>739</v>
      </c>
      <c r="C4276">
        <v>4343</v>
      </c>
      <c r="D4276" s="1">
        <v>45352</v>
      </c>
      <c r="E4276">
        <v>14400</v>
      </c>
      <c r="F4276">
        <v>14</v>
      </c>
      <c r="G4276">
        <v>15</v>
      </c>
      <c r="H4276">
        <v>123</v>
      </c>
      <c r="I4276" t="str">
        <f>_xlfn.XLOOKUP(ohrm_timesheet_item[[#This Row],[employee_id]],hs_hr_employee[emp_number],hs_hr_employee[Employee Name],"NF",0,1)</f>
        <v>Gaurav Kokcha</v>
      </c>
      <c r="J4276" t="str">
        <f>_xlfn.XLOOKUP(ohrm_timesheet_item[[#This Row],[project_id]],ohrm_project[project_id],ohrm_project[name],"NF",0,1)</f>
        <v>C231212-P1 [GSTN-AD-M365]</v>
      </c>
      <c r="K4276" t="str">
        <f>_xlfn.XLOOKUP(ohrm_timesheet_item[[#This Row],[activity_id]],ohrm_project_activity[activity_id],ohrm_project_activity[name],"NF",0,1)</f>
        <v>O365 Migration</v>
      </c>
      <c r="L4276" s="5">
        <f>ohrm_timesheet_item[[#This Row],[duration]]/60/60</f>
        <v>4</v>
      </c>
    </row>
    <row r="4277" spans="1:12" x14ac:dyDescent="0.3">
      <c r="A4277">
        <v>739</v>
      </c>
      <c r="C4277">
        <v>4344</v>
      </c>
      <c r="D4277" s="1">
        <v>45350</v>
      </c>
      <c r="E4277">
        <v>10800</v>
      </c>
      <c r="F4277">
        <v>14</v>
      </c>
      <c r="G4277">
        <v>15</v>
      </c>
      <c r="H4277">
        <v>122</v>
      </c>
      <c r="I4277" t="str">
        <f>_xlfn.XLOOKUP(ohrm_timesheet_item[[#This Row],[employee_id]],hs_hr_employee[emp_number],hs_hr_employee[Employee Name],"NF",0,1)</f>
        <v>Gaurav Kokcha</v>
      </c>
      <c r="J4277" t="str">
        <f>_xlfn.XLOOKUP(ohrm_timesheet_item[[#This Row],[project_id]],ohrm_project[project_id],ohrm_project[name],"NF",0,1)</f>
        <v>C231212-P1 [GSTN-AD-M365]</v>
      </c>
      <c r="K4277" t="str">
        <f>_xlfn.XLOOKUP(ohrm_timesheet_item[[#This Row],[activity_id]],ohrm_project_activity[activity_id],ohrm_project_activity[name],"NF",0,1)</f>
        <v>Data Migration</v>
      </c>
      <c r="L4277" s="5">
        <f>ohrm_timesheet_item[[#This Row],[duration]]/60/60</f>
        <v>3</v>
      </c>
    </row>
    <row r="4278" spans="1:12" x14ac:dyDescent="0.3">
      <c r="A4278">
        <v>739</v>
      </c>
      <c r="C4278">
        <v>4345</v>
      </c>
      <c r="D4278" s="1">
        <v>45351</v>
      </c>
      <c r="E4278">
        <v>18000</v>
      </c>
      <c r="F4278">
        <v>14</v>
      </c>
      <c r="G4278">
        <v>15</v>
      </c>
      <c r="H4278">
        <v>122</v>
      </c>
      <c r="I4278" t="str">
        <f>_xlfn.XLOOKUP(ohrm_timesheet_item[[#This Row],[employee_id]],hs_hr_employee[emp_number],hs_hr_employee[Employee Name],"NF",0,1)</f>
        <v>Gaurav Kokcha</v>
      </c>
      <c r="J4278" t="str">
        <f>_xlfn.XLOOKUP(ohrm_timesheet_item[[#This Row],[project_id]],ohrm_project[project_id],ohrm_project[name],"NF",0,1)</f>
        <v>C231212-P1 [GSTN-AD-M365]</v>
      </c>
      <c r="K4278" t="str">
        <f>_xlfn.XLOOKUP(ohrm_timesheet_item[[#This Row],[activity_id]],ohrm_project_activity[activity_id],ohrm_project_activity[name],"NF",0,1)</f>
        <v>Data Migration</v>
      </c>
      <c r="L4278" s="5">
        <f>ohrm_timesheet_item[[#This Row],[duration]]/60/60</f>
        <v>5</v>
      </c>
    </row>
    <row r="4279" spans="1:12" x14ac:dyDescent="0.3">
      <c r="A4279">
        <v>739</v>
      </c>
      <c r="C4279">
        <v>4346</v>
      </c>
      <c r="D4279" s="1">
        <v>45352</v>
      </c>
      <c r="E4279">
        <v>10800</v>
      </c>
      <c r="F4279">
        <v>14</v>
      </c>
      <c r="G4279">
        <v>15</v>
      </c>
      <c r="H4279">
        <v>122</v>
      </c>
      <c r="I4279" t="str">
        <f>_xlfn.XLOOKUP(ohrm_timesheet_item[[#This Row],[employee_id]],hs_hr_employee[emp_number],hs_hr_employee[Employee Name],"NF",0,1)</f>
        <v>Gaurav Kokcha</v>
      </c>
      <c r="J4279" t="str">
        <f>_xlfn.XLOOKUP(ohrm_timesheet_item[[#This Row],[project_id]],ohrm_project[project_id],ohrm_project[name],"NF",0,1)</f>
        <v>C231212-P1 [GSTN-AD-M365]</v>
      </c>
      <c r="K4279" t="str">
        <f>_xlfn.XLOOKUP(ohrm_timesheet_item[[#This Row],[activity_id]],ohrm_project_activity[activity_id],ohrm_project_activity[name],"NF",0,1)</f>
        <v>Data Migration</v>
      </c>
      <c r="L4279" s="5">
        <f>ohrm_timesheet_item[[#This Row],[duration]]/60/60</f>
        <v>3</v>
      </c>
    </row>
    <row r="4280" spans="1:12" x14ac:dyDescent="0.3">
      <c r="A4280">
        <v>739</v>
      </c>
      <c r="C4280">
        <v>4347</v>
      </c>
      <c r="D4280" s="1">
        <v>45352</v>
      </c>
      <c r="E4280">
        <v>3600</v>
      </c>
      <c r="F4280">
        <v>14</v>
      </c>
      <c r="G4280">
        <v>15</v>
      </c>
      <c r="H4280">
        <v>111</v>
      </c>
      <c r="I4280" t="str">
        <f>_xlfn.XLOOKUP(ohrm_timesheet_item[[#This Row],[employee_id]],hs_hr_employee[emp_number],hs_hr_employee[Employee Name],"NF",0,1)</f>
        <v>Gaurav Kokcha</v>
      </c>
      <c r="J4280" t="str">
        <f>_xlfn.XLOOKUP(ohrm_timesheet_item[[#This Row],[project_id]],ohrm_project[project_id],ohrm_project[name],"NF",0,1)</f>
        <v>C231212-P1 [GSTN-AD-M365]</v>
      </c>
      <c r="K4280" t="str">
        <f>_xlfn.XLOOKUP(ohrm_timesheet_item[[#This Row],[activity_id]],ohrm_project_activity[activity_id],ohrm_project_activity[name],"NF",0,1)</f>
        <v>Internal Meeting</v>
      </c>
      <c r="L4280" s="5">
        <f>ohrm_timesheet_item[[#This Row],[duration]]/60/60</f>
        <v>1</v>
      </c>
    </row>
    <row r="4281" spans="1:12" x14ac:dyDescent="0.3">
      <c r="A4281">
        <v>747</v>
      </c>
      <c r="C4281">
        <v>4348</v>
      </c>
      <c r="D4281" s="1">
        <v>45355</v>
      </c>
      <c r="E4281">
        <v>32400</v>
      </c>
      <c r="F4281">
        <v>6</v>
      </c>
      <c r="G4281">
        <v>100004</v>
      </c>
      <c r="H4281">
        <v>54</v>
      </c>
      <c r="I4281" t="str">
        <f>_xlfn.XLOOKUP(ohrm_timesheet_item[[#This Row],[employee_id]],hs_hr_employee[emp_number],hs_hr_employee[Employee Name],"NF",0,1)</f>
        <v>Sourav Rathor</v>
      </c>
      <c r="J4281" t="str">
        <f>_xlfn.XLOOKUP(ohrm_timesheet_item[[#This Row],[project_id]],ohrm_project[project_id],ohrm_project[name],"NF",0,1)</f>
        <v>C210701-P2 [AMERICANA-Phase2]</v>
      </c>
      <c r="K4281" t="str">
        <f>_xlfn.XLOOKUP(ohrm_timesheet_item[[#This Row],[activity_id]],ohrm_project_activity[activity_id],ohrm_project_activity[name],"NF",0,1)</f>
        <v>Development</v>
      </c>
      <c r="L4281" s="5">
        <f>ohrm_timesheet_item[[#This Row],[duration]]/60/60</f>
        <v>9</v>
      </c>
    </row>
    <row r="4282" spans="1:12" x14ac:dyDescent="0.3">
      <c r="A4282">
        <v>747</v>
      </c>
      <c r="C4282">
        <v>4349</v>
      </c>
      <c r="D4282" s="1">
        <v>45356</v>
      </c>
      <c r="E4282">
        <v>32400</v>
      </c>
      <c r="F4282">
        <v>6</v>
      </c>
      <c r="G4282">
        <v>100004</v>
      </c>
      <c r="H4282">
        <v>54</v>
      </c>
      <c r="I4282" t="str">
        <f>_xlfn.XLOOKUP(ohrm_timesheet_item[[#This Row],[employee_id]],hs_hr_employee[emp_number],hs_hr_employee[Employee Name],"NF",0,1)</f>
        <v>Sourav Rathor</v>
      </c>
      <c r="J4282" t="str">
        <f>_xlfn.XLOOKUP(ohrm_timesheet_item[[#This Row],[project_id]],ohrm_project[project_id],ohrm_project[name],"NF",0,1)</f>
        <v>C210701-P2 [AMERICANA-Phase2]</v>
      </c>
      <c r="K4282" t="str">
        <f>_xlfn.XLOOKUP(ohrm_timesheet_item[[#This Row],[activity_id]],ohrm_project_activity[activity_id],ohrm_project_activity[name],"NF",0,1)</f>
        <v>Development</v>
      </c>
      <c r="L4282" s="5">
        <f>ohrm_timesheet_item[[#This Row],[duration]]/60/60</f>
        <v>9</v>
      </c>
    </row>
    <row r="4283" spans="1:12" x14ac:dyDescent="0.3">
      <c r="A4283">
        <v>747</v>
      </c>
      <c r="C4283">
        <v>4350</v>
      </c>
      <c r="D4283" s="1">
        <v>45357</v>
      </c>
      <c r="E4283">
        <v>32400</v>
      </c>
      <c r="F4283">
        <v>6</v>
      </c>
      <c r="G4283">
        <v>100004</v>
      </c>
      <c r="H4283">
        <v>54</v>
      </c>
      <c r="I4283" t="str">
        <f>_xlfn.XLOOKUP(ohrm_timesheet_item[[#This Row],[employee_id]],hs_hr_employee[emp_number],hs_hr_employee[Employee Name],"NF",0,1)</f>
        <v>Sourav Rathor</v>
      </c>
      <c r="J4283" t="str">
        <f>_xlfn.XLOOKUP(ohrm_timesheet_item[[#This Row],[project_id]],ohrm_project[project_id],ohrm_project[name],"NF",0,1)</f>
        <v>C210701-P2 [AMERICANA-Phase2]</v>
      </c>
      <c r="K4283" t="str">
        <f>_xlfn.XLOOKUP(ohrm_timesheet_item[[#This Row],[activity_id]],ohrm_project_activity[activity_id],ohrm_project_activity[name],"NF",0,1)</f>
        <v>Development</v>
      </c>
      <c r="L4283" s="5">
        <f>ohrm_timesheet_item[[#This Row],[duration]]/60/60</f>
        <v>9</v>
      </c>
    </row>
    <row r="4284" spans="1:12" x14ac:dyDescent="0.3">
      <c r="A4284">
        <v>747</v>
      </c>
      <c r="C4284">
        <v>4351</v>
      </c>
      <c r="D4284" s="1">
        <v>45358</v>
      </c>
      <c r="E4284">
        <v>32400</v>
      </c>
      <c r="F4284">
        <v>6</v>
      </c>
      <c r="G4284">
        <v>100004</v>
      </c>
      <c r="H4284">
        <v>54</v>
      </c>
      <c r="I4284" t="str">
        <f>_xlfn.XLOOKUP(ohrm_timesheet_item[[#This Row],[employee_id]],hs_hr_employee[emp_number],hs_hr_employee[Employee Name],"NF",0,1)</f>
        <v>Sourav Rathor</v>
      </c>
      <c r="J4284" t="str">
        <f>_xlfn.XLOOKUP(ohrm_timesheet_item[[#This Row],[project_id]],ohrm_project[project_id],ohrm_project[name],"NF",0,1)</f>
        <v>C210701-P2 [AMERICANA-Phase2]</v>
      </c>
      <c r="K4284" t="str">
        <f>_xlfn.XLOOKUP(ohrm_timesheet_item[[#This Row],[activity_id]],ohrm_project_activity[activity_id],ohrm_project_activity[name],"NF",0,1)</f>
        <v>Development</v>
      </c>
      <c r="L4284" s="5">
        <f>ohrm_timesheet_item[[#This Row],[duration]]/60/60</f>
        <v>9</v>
      </c>
    </row>
    <row r="4285" spans="1:12" x14ac:dyDescent="0.3">
      <c r="A4285">
        <v>749</v>
      </c>
      <c r="B4285" t="s">
        <v>1093</v>
      </c>
      <c r="C4285">
        <v>4352</v>
      </c>
      <c r="D4285" s="1">
        <v>45359</v>
      </c>
      <c r="E4285">
        <v>0</v>
      </c>
      <c r="F4285">
        <v>14</v>
      </c>
      <c r="G4285">
        <v>15</v>
      </c>
      <c r="H4285">
        <v>119</v>
      </c>
      <c r="I4285" t="str">
        <f>_xlfn.XLOOKUP(ohrm_timesheet_item[[#This Row],[employee_id]],hs_hr_employee[emp_number],hs_hr_employee[Employee Name],"NF",0,1)</f>
        <v>Gaurav Kokcha</v>
      </c>
      <c r="J4285" t="str">
        <f>_xlfn.XLOOKUP(ohrm_timesheet_item[[#This Row],[project_id]],ohrm_project[project_id],ohrm_project[name],"NF",0,1)</f>
        <v>C231212-P1 [GSTN-AD-M365]</v>
      </c>
      <c r="K4285" t="str">
        <f>_xlfn.XLOOKUP(ohrm_timesheet_item[[#This Row],[activity_id]],ohrm_project_activity[activity_id],ohrm_project_activity[name],"NF",0,1)</f>
        <v>Software Installation</v>
      </c>
      <c r="L4285" s="5">
        <f>ohrm_timesheet_item[[#This Row],[duration]]/60/60</f>
        <v>0</v>
      </c>
    </row>
    <row r="4286" spans="1:12" x14ac:dyDescent="0.3">
      <c r="A4286">
        <v>749</v>
      </c>
      <c r="C4286">
        <v>4353</v>
      </c>
      <c r="D4286" s="1">
        <v>45355</v>
      </c>
      <c r="E4286">
        <v>7200</v>
      </c>
      <c r="F4286">
        <v>14</v>
      </c>
      <c r="G4286">
        <v>15</v>
      </c>
      <c r="H4286">
        <v>119</v>
      </c>
      <c r="I4286" t="str">
        <f>_xlfn.XLOOKUP(ohrm_timesheet_item[[#This Row],[employee_id]],hs_hr_employee[emp_number],hs_hr_employee[Employee Name],"NF",0,1)</f>
        <v>Gaurav Kokcha</v>
      </c>
      <c r="J4286" t="str">
        <f>_xlfn.XLOOKUP(ohrm_timesheet_item[[#This Row],[project_id]],ohrm_project[project_id],ohrm_project[name],"NF",0,1)</f>
        <v>C231212-P1 [GSTN-AD-M365]</v>
      </c>
      <c r="K4286" t="str">
        <f>_xlfn.XLOOKUP(ohrm_timesheet_item[[#This Row],[activity_id]],ohrm_project_activity[activity_id],ohrm_project_activity[name],"NF",0,1)</f>
        <v>Software Installation</v>
      </c>
      <c r="L4286" s="5">
        <f>ohrm_timesheet_item[[#This Row],[duration]]/60/60</f>
        <v>2</v>
      </c>
    </row>
    <row r="4287" spans="1:12" x14ac:dyDescent="0.3">
      <c r="A4287">
        <v>749</v>
      </c>
      <c r="C4287">
        <v>4354</v>
      </c>
      <c r="D4287" s="1">
        <v>45356</v>
      </c>
      <c r="E4287">
        <v>10800</v>
      </c>
      <c r="F4287">
        <v>14</v>
      </c>
      <c r="G4287">
        <v>15</v>
      </c>
      <c r="H4287">
        <v>119</v>
      </c>
      <c r="I4287" t="str">
        <f>_xlfn.XLOOKUP(ohrm_timesheet_item[[#This Row],[employee_id]],hs_hr_employee[emp_number],hs_hr_employee[Employee Name],"NF",0,1)</f>
        <v>Gaurav Kokcha</v>
      </c>
      <c r="J4287" t="str">
        <f>_xlfn.XLOOKUP(ohrm_timesheet_item[[#This Row],[project_id]],ohrm_project[project_id],ohrm_project[name],"NF",0,1)</f>
        <v>C231212-P1 [GSTN-AD-M365]</v>
      </c>
      <c r="K4287" t="str">
        <f>_xlfn.XLOOKUP(ohrm_timesheet_item[[#This Row],[activity_id]],ohrm_project_activity[activity_id],ohrm_project_activity[name],"NF",0,1)</f>
        <v>Software Installation</v>
      </c>
      <c r="L4287" s="5">
        <f>ohrm_timesheet_item[[#This Row],[duration]]/60/60</f>
        <v>3</v>
      </c>
    </row>
    <row r="4288" spans="1:12" x14ac:dyDescent="0.3">
      <c r="A4288">
        <v>749</v>
      </c>
      <c r="C4288">
        <v>4355</v>
      </c>
      <c r="D4288" s="1">
        <v>45357</v>
      </c>
      <c r="E4288">
        <v>7200</v>
      </c>
      <c r="F4288">
        <v>14</v>
      </c>
      <c r="G4288">
        <v>15</v>
      </c>
      <c r="H4288">
        <v>119</v>
      </c>
      <c r="I4288" t="str">
        <f>_xlfn.XLOOKUP(ohrm_timesheet_item[[#This Row],[employee_id]],hs_hr_employee[emp_number],hs_hr_employee[Employee Name],"NF",0,1)</f>
        <v>Gaurav Kokcha</v>
      </c>
      <c r="J4288" t="str">
        <f>_xlfn.XLOOKUP(ohrm_timesheet_item[[#This Row],[project_id]],ohrm_project[project_id],ohrm_project[name],"NF",0,1)</f>
        <v>C231212-P1 [GSTN-AD-M365]</v>
      </c>
      <c r="K4288" t="str">
        <f>_xlfn.XLOOKUP(ohrm_timesheet_item[[#This Row],[activity_id]],ohrm_project_activity[activity_id],ohrm_project_activity[name],"NF",0,1)</f>
        <v>Software Installation</v>
      </c>
      <c r="L4288" s="5">
        <f>ohrm_timesheet_item[[#This Row],[duration]]/60/60</f>
        <v>2</v>
      </c>
    </row>
    <row r="4289" spans="1:12" x14ac:dyDescent="0.3">
      <c r="A4289">
        <v>749</v>
      </c>
      <c r="C4289">
        <v>4356</v>
      </c>
      <c r="D4289" s="1">
        <v>45358</v>
      </c>
      <c r="E4289">
        <v>7200</v>
      </c>
      <c r="F4289">
        <v>14</v>
      </c>
      <c r="G4289">
        <v>15</v>
      </c>
      <c r="H4289">
        <v>119</v>
      </c>
      <c r="I4289" t="str">
        <f>_xlfn.XLOOKUP(ohrm_timesheet_item[[#This Row],[employee_id]],hs_hr_employee[emp_number],hs_hr_employee[Employee Name],"NF",0,1)</f>
        <v>Gaurav Kokcha</v>
      </c>
      <c r="J4289" t="str">
        <f>_xlfn.XLOOKUP(ohrm_timesheet_item[[#This Row],[project_id]],ohrm_project[project_id],ohrm_project[name],"NF",0,1)</f>
        <v>C231212-P1 [GSTN-AD-M365]</v>
      </c>
      <c r="K4289" t="str">
        <f>_xlfn.XLOOKUP(ohrm_timesheet_item[[#This Row],[activity_id]],ohrm_project_activity[activity_id],ohrm_project_activity[name],"NF",0,1)</f>
        <v>Software Installation</v>
      </c>
      <c r="L4289" s="5">
        <f>ohrm_timesheet_item[[#This Row],[duration]]/60/60</f>
        <v>2</v>
      </c>
    </row>
    <row r="4290" spans="1:12" x14ac:dyDescent="0.3">
      <c r="A4290">
        <v>749</v>
      </c>
      <c r="C4290">
        <v>4357</v>
      </c>
      <c r="D4290" s="1">
        <v>45355</v>
      </c>
      <c r="E4290">
        <v>21600</v>
      </c>
      <c r="F4290">
        <v>14</v>
      </c>
      <c r="G4290">
        <v>15</v>
      </c>
      <c r="H4290">
        <v>123</v>
      </c>
      <c r="I4290" t="str">
        <f>_xlfn.XLOOKUP(ohrm_timesheet_item[[#This Row],[employee_id]],hs_hr_employee[emp_number],hs_hr_employee[Employee Name],"NF",0,1)</f>
        <v>Gaurav Kokcha</v>
      </c>
      <c r="J4290" t="str">
        <f>_xlfn.XLOOKUP(ohrm_timesheet_item[[#This Row],[project_id]],ohrm_project[project_id],ohrm_project[name],"NF",0,1)</f>
        <v>C231212-P1 [GSTN-AD-M365]</v>
      </c>
      <c r="K4290" t="str">
        <f>_xlfn.XLOOKUP(ohrm_timesheet_item[[#This Row],[activity_id]],ohrm_project_activity[activity_id],ohrm_project_activity[name],"NF",0,1)</f>
        <v>O365 Migration</v>
      </c>
      <c r="L4290" s="5">
        <f>ohrm_timesheet_item[[#This Row],[duration]]/60/60</f>
        <v>6</v>
      </c>
    </row>
    <row r="4291" spans="1:12" x14ac:dyDescent="0.3">
      <c r="A4291">
        <v>749</v>
      </c>
      <c r="C4291">
        <v>4358</v>
      </c>
      <c r="D4291" s="1">
        <v>45356</v>
      </c>
      <c r="E4291">
        <v>18000</v>
      </c>
      <c r="F4291">
        <v>14</v>
      </c>
      <c r="G4291">
        <v>15</v>
      </c>
      <c r="H4291">
        <v>123</v>
      </c>
      <c r="I4291" t="str">
        <f>_xlfn.XLOOKUP(ohrm_timesheet_item[[#This Row],[employee_id]],hs_hr_employee[emp_number],hs_hr_employee[Employee Name],"NF",0,1)</f>
        <v>Gaurav Kokcha</v>
      </c>
      <c r="J4291" t="str">
        <f>_xlfn.XLOOKUP(ohrm_timesheet_item[[#This Row],[project_id]],ohrm_project[project_id],ohrm_project[name],"NF",0,1)</f>
        <v>C231212-P1 [GSTN-AD-M365]</v>
      </c>
      <c r="K4291" t="str">
        <f>_xlfn.XLOOKUP(ohrm_timesheet_item[[#This Row],[activity_id]],ohrm_project_activity[activity_id],ohrm_project_activity[name],"NF",0,1)</f>
        <v>O365 Migration</v>
      </c>
      <c r="L4291" s="5">
        <f>ohrm_timesheet_item[[#This Row],[duration]]/60/60</f>
        <v>5</v>
      </c>
    </row>
    <row r="4292" spans="1:12" x14ac:dyDescent="0.3">
      <c r="A4292">
        <v>749</v>
      </c>
      <c r="C4292">
        <v>4359</v>
      </c>
      <c r="D4292" s="1">
        <v>45357</v>
      </c>
      <c r="E4292">
        <v>25200</v>
      </c>
      <c r="F4292">
        <v>14</v>
      </c>
      <c r="G4292">
        <v>15</v>
      </c>
      <c r="H4292">
        <v>123</v>
      </c>
      <c r="I4292" t="str">
        <f>_xlfn.XLOOKUP(ohrm_timesheet_item[[#This Row],[employee_id]],hs_hr_employee[emp_number],hs_hr_employee[Employee Name],"NF",0,1)</f>
        <v>Gaurav Kokcha</v>
      </c>
      <c r="J4292" t="str">
        <f>_xlfn.XLOOKUP(ohrm_timesheet_item[[#This Row],[project_id]],ohrm_project[project_id],ohrm_project[name],"NF",0,1)</f>
        <v>C231212-P1 [GSTN-AD-M365]</v>
      </c>
      <c r="K4292" t="str">
        <f>_xlfn.XLOOKUP(ohrm_timesheet_item[[#This Row],[activity_id]],ohrm_project_activity[activity_id],ohrm_project_activity[name],"NF",0,1)</f>
        <v>O365 Migration</v>
      </c>
      <c r="L4292" s="5">
        <f>ohrm_timesheet_item[[#This Row],[duration]]/60/60</f>
        <v>7</v>
      </c>
    </row>
    <row r="4293" spans="1:12" x14ac:dyDescent="0.3">
      <c r="A4293">
        <v>749</v>
      </c>
      <c r="C4293">
        <v>4360</v>
      </c>
      <c r="D4293" s="1">
        <v>45358</v>
      </c>
      <c r="E4293">
        <v>21600</v>
      </c>
      <c r="F4293">
        <v>14</v>
      </c>
      <c r="G4293">
        <v>15</v>
      </c>
      <c r="H4293">
        <v>123</v>
      </c>
      <c r="I4293" t="str">
        <f>_xlfn.XLOOKUP(ohrm_timesheet_item[[#This Row],[employee_id]],hs_hr_employee[emp_number],hs_hr_employee[Employee Name],"NF",0,1)</f>
        <v>Gaurav Kokcha</v>
      </c>
      <c r="J4293" t="str">
        <f>_xlfn.XLOOKUP(ohrm_timesheet_item[[#This Row],[project_id]],ohrm_project[project_id],ohrm_project[name],"NF",0,1)</f>
        <v>C231212-P1 [GSTN-AD-M365]</v>
      </c>
      <c r="K4293" t="str">
        <f>_xlfn.XLOOKUP(ohrm_timesheet_item[[#This Row],[activity_id]],ohrm_project_activity[activity_id],ohrm_project_activity[name],"NF",0,1)</f>
        <v>O365 Migration</v>
      </c>
      <c r="L4293" s="5">
        <f>ohrm_timesheet_item[[#This Row],[duration]]/60/60</f>
        <v>6</v>
      </c>
    </row>
    <row r="4294" spans="1:12" x14ac:dyDescent="0.3">
      <c r="A4294">
        <v>749</v>
      </c>
      <c r="C4294">
        <v>4361</v>
      </c>
      <c r="D4294" s="1">
        <v>45359</v>
      </c>
      <c r="E4294">
        <v>0</v>
      </c>
      <c r="F4294">
        <v>14</v>
      </c>
      <c r="G4294">
        <v>15</v>
      </c>
      <c r="H4294">
        <v>123</v>
      </c>
      <c r="I4294" t="str">
        <f>_xlfn.XLOOKUP(ohrm_timesheet_item[[#This Row],[employee_id]],hs_hr_employee[emp_number],hs_hr_employee[Employee Name],"NF",0,1)</f>
        <v>Gaurav Kokcha</v>
      </c>
      <c r="J4294" t="str">
        <f>_xlfn.XLOOKUP(ohrm_timesheet_item[[#This Row],[project_id]],ohrm_project[project_id],ohrm_project[name],"NF",0,1)</f>
        <v>C231212-P1 [GSTN-AD-M365]</v>
      </c>
      <c r="K4294" t="str">
        <f>_xlfn.XLOOKUP(ohrm_timesheet_item[[#This Row],[activity_id]],ohrm_project_activity[activity_id],ohrm_project_activity[name],"NF",0,1)</f>
        <v>O365 Migration</v>
      </c>
      <c r="L4294" s="5">
        <f>ohrm_timesheet_item[[#This Row],[duration]]/60/60</f>
        <v>0</v>
      </c>
    </row>
    <row r="4295" spans="1:12" x14ac:dyDescent="0.3">
      <c r="A4295">
        <v>749</v>
      </c>
      <c r="C4295">
        <v>4362</v>
      </c>
      <c r="D4295" s="1">
        <v>45355</v>
      </c>
      <c r="E4295">
        <v>3600</v>
      </c>
      <c r="F4295">
        <v>14</v>
      </c>
      <c r="G4295">
        <v>15</v>
      </c>
      <c r="H4295">
        <v>111</v>
      </c>
      <c r="I4295" t="str">
        <f>_xlfn.XLOOKUP(ohrm_timesheet_item[[#This Row],[employee_id]],hs_hr_employee[emp_number],hs_hr_employee[Employee Name],"NF",0,1)</f>
        <v>Gaurav Kokcha</v>
      </c>
      <c r="J4295" t="str">
        <f>_xlfn.XLOOKUP(ohrm_timesheet_item[[#This Row],[project_id]],ohrm_project[project_id],ohrm_project[name],"NF",0,1)</f>
        <v>C231212-P1 [GSTN-AD-M365]</v>
      </c>
      <c r="K4295" t="str">
        <f>_xlfn.XLOOKUP(ohrm_timesheet_item[[#This Row],[activity_id]],ohrm_project_activity[activity_id],ohrm_project_activity[name],"NF",0,1)</f>
        <v>Internal Meeting</v>
      </c>
      <c r="L4295" s="5">
        <f>ohrm_timesheet_item[[#This Row],[duration]]/60/60</f>
        <v>1</v>
      </c>
    </row>
    <row r="4296" spans="1:12" x14ac:dyDescent="0.3">
      <c r="A4296">
        <v>749</v>
      </c>
      <c r="C4296">
        <v>4363</v>
      </c>
      <c r="D4296" s="1">
        <v>45356</v>
      </c>
      <c r="E4296">
        <v>3600</v>
      </c>
      <c r="F4296">
        <v>14</v>
      </c>
      <c r="G4296">
        <v>15</v>
      </c>
      <c r="H4296">
        <v>111</v>
      </c>
      <c r="I4296" t="str">
        <f>_xlfn.XLOOKUP(ohrm_timesheet_item[[#This Row],[employee_id]],hs_hr_employee[emp_number],hs_hr_employee[Employee Name],"NF",0,1)</f>
        <v>Gaurav Kokcha</v>
      </c>
      <c r="J4296" t="str">
        <f>_xlfn.XLOOKUP(ohrm_timesheet_item[[#This Row],[project_id]],ohrm_project[project_id],ohrm_project[name],"NF",0,1)</f>
        <v>C231212-P1 [GSTN-AD-M365]</v>
      </c>
      <c r="K4296" t="str">
        <f>_xlfn.XLOOKUP(ohrm_timesheet_item[[#This Row],[activity_id]],ohrm_project_activity[activity_id],ohrm_project_activity[name],"NF",0,1)</f>
        <v>Internal Meeting</v>
      </c>
      <c r="L4296" s="5">
        <f>ohrm_timesheet_item[[#This Row],[duration]]/60/60</f>
        <v>1</v>
      </c>
    </row>
    <row r="4297" spans="1:12" x14ac:dyDescent="0.3">
      <c r="A4297">
        <v>749</v>
      </c>
      <c r="C4297">
        <v>4364</v>
      </c>
      <c r="D4297" s="1">
        <v>45358</v>
      </c>
      <c r="E4297">
        <v>3600</v>
      </c>
      <c r="F4297">
        <v>14</v>
      </c>
      <c r="G4297">
        <v>15</v>
      </c>
      <c r="H4297">
        <v>111</v>
      </c>
      <c r="I4297" t="str">
        <f>_xlfn.XLOOKUP(ohrm_timesheet_item[[#This Row],[employee_id]],hs_hr_employee[emp_number],hs_hr_employee[Employee Name],"NF",0,1)</f>
        <v>Gaurav Kokcha</v>
      </c>
      <c r="J4297" t="str">
        <f>_xlfn.XLOOKUP(ohrm_timesheet_item[[#This Row],[project_id]],ohrm_project[project_id],ohrm_project[name],"NF",0,1)</f>
        <v>C231212-P1 [GSTN-AD-M365]</v>
      </c>
      <c r="K4297" t="str">
        <f>_xlfn.XLOOKUP(ohrm_timesheet_item[[#This Row],[activity_id]],ohrm_project_activity[activity_id],ohrm_project_activity[name],"NF",0,1)</f>
        <v>Internal Meeting</v>
      </c>
      <c r="L4297" s="5">
        <f>ohrm_timesheet_item[[#This Row],[duration]]/60/60</f>
        <v>1</v>
      </c>
    </row>
    <row r="4298" spans="1:12" x14ac:dyDescent="0.3">
      <c r="A4298">
        <v>749</v>
      </c>
      <c r="C4298">
        <v>4365</v>
      </c>
      <c r="D4298" s="1">
        <v>45359</v>
      </c>
      <c r="E4298">
        <v>0</v>
      </c>
      <c r="F4298">
        <v>14</v>
      </c>
      <c r="G4298">
        <v>15</v>
      </c>
      <c r="H4298">
        <v>111</v>
      </c>
      <c r="I4298" t="str">
        <f>_xlfn.XLOOKUP(ohrm_timesheet_item[[#This Row],[employee_id]],hs_hr_employee[emp_number],hs_hr_employee[Employee Name],"NF",0,1)</f>
        <v>Gaurav Kokcha</v>
      </c>
      <c r="J4298" t="str">
        <f>_xlfn.XLOOKUP(ohrm_timesheet_item[[#This Row],[project_id]],ohrm_project[project_id],ohrm_project[name],"NF",0,1)</f>
        <v>C231212-P1 [GSTN-AD-M365]</v>
      </c>
      <c r="K4298" t="str">
        <f>_xlfn.XLOOKUP(ohrm_timesheet_item[[#This Row],[activity_id]],ohrm_project_activity[activity_id],ohrm_project_activity[name],"NF",0,1)</f>
        <v>Internal Meeting</v>
      </c>
      <c r="L4298" s="5">
        <f>ohrm_timesheet_item[[#This Row],[duration]]/60/60</f>
        <v>0</v>
      </c>
    </row>
    <row r="4299" spans="1:12" x14ac:dyDescent="0.3">
      <c r="A4299">
        <v>748</v>
      </c>
      <c r="C4299">
        <v>4366</v>
      </c>
      <c r="D4299" s="1">
        <v>45362</v>
      </c>
      <c r="E4299">
        <v>10800</v>
      </c>
      <c r="F4299">
        <v>14</v>
      </c>
      <c r="G4299">
        <v>15</v>
      </c>
      <c r="H4299">
        <v>122</v>
      </c>
      <c r="I4299" t="str">
        <f>_xlfn.XLOOKUP(ohrm_timesheet_item[[#This Row],[employee_id]],hs_hr_employee[emp_number],hs_hr_employee[Employee Name],"NF",0,1)</f>
        <v>Gaurav Kokcha</v>
      </c>
      <c r="J4299" t="str">
        <f>_xlfn.XLOOKUP(ohrm_timesheet_item[[#This Row],[project_id]],ohrm_project[project_id],ohrm_project[name],"NF",0,1)</f>
        <v>C231212-P1 [GSTN-AD-M365]</v>
      </c>
      <c r="K4299" t="str">
        <f>_xlfn.XLOOKUP(ohrm_timesheet_item[[#This Row],[activity_id]],ohrm_project_activity[activity_id],ohrm_project_activity[name],"NF",0,1)</f>
        <v>Data Migration</v>
      </c>
      <c r="L4299" s="5">
        <f>ohrm_timesheet_item[[#This Row],[duration]]/60/60</f>
        <v>3</v>
      </c>
    </row>
    <row r="4300" spans="1:12" x14ac:dyDescent="0.3">
      <c r="A4300">
        <v>748</v>
      </c>
      <c r="C4300">
        <v>4367</v>
      </c>
      <c r="D4300" s="1">
        <v>45363</v>
      </c>
      <c r="E4300">
        <v>7200</v>
      </c>
      <c r="F4300">
        <v>14</v>
      </c>
      <c r="G4300">
        <v>15</v>
      </c>
      <c r="H4300">
        <v>122</v>
      </c>
      <c r="I4300" t="str">
        <f>_xlfn.XLOOKUP(ohrm_timesheet_item[[#This Row],[employee_id]],hs_hr_employee[emp_number],hs_hr_employee[Employee Name],"NF",0,1)</f>
        <v>Gaurav Kokcha</v>
      </c>
      <c r="J4300" t="str">
        <f>_xlfn.XLOOKUP(ohrm_timesheet_item[[#This Row],[project_id]],ohrm_project[project_id],ohrm_project[name],"NF",0,1)</f>
        <v>C231212-P1 [GSTN-AD-M365]</v>
      </c>
      <c r="K4300" t="str">
        <f>_xlfn.XLOOKUP(ohrm_timesheet_item[[#This Row],[activity_id]],ohrm_project_activity[activity_id],ohrm_project_activity[name],"NF",0,1)</f>
        <v>Data Migration</v>
      </c>
      <c r="L4300" s="5">
        <f>ohrm_timesheet_item[[#This Row],[duration]]/60/60</f>
        <v>2</v>
      </c>
    </row>
    <row r="4301" spans="1:12" x14ac:dyDescent="0.3">
      <c r="A4301">
        <v>748</v>
      </c>
      <c r="C4301">
        <v>4368</v>
      </c>
      <c r="D4301" s="1">
        <v>45364</v>
      </c>
      <c r="E4301">
        <v>10800</v>
      </c>
      <c r="F4301">
        <v>14</v>
      </c>
      <c r="G4301">
        <v>15</v>
      </c>
      <c r="H4301">
        <v>122</v>
      </c>
      <c r="I4301" t="str">
        <f>_xlfn.XLOOKUP(ohrm_timesheet_item[[#This Row],[employee_id]],hs_hr_employee[emp_number],hs_hr_employee[Employee Name],"NF",0,1)</f>
        <v>Gaurav Kokcha</v>
      </c>
      <c r="J4301" t="str">
        <f>_xlfn.XLOOKUP(ohrm_timesheet_item[[#This Row],[project_id]],ohrm_project[project_id],ohrm_project[name],"NF",0,1)</f>
        <v>C231212-P1 [GSTN-AD-M365]</v>
      </c>
      <c r="K4301" t="str">
        <f>_xlfn.XLOOKUP(ohrm_timesheet_item[[#This Row],[activity_id]],ohrm_project_activity[activity_id],ohrm_project_activity[name],"NF",0,1)</f>
        <v>Data Migration</v>
      </c>
      <c r="L4301" s="5">
        <f>ohrm_timesheet_item[[#This Row],[duration]]/60/60</f>
        <v>3</v>
      </c>
    </row>
    <row r="4302" spans="1:12" x14ac:dyDescent="0.3">
      <c r="A4302">
        <v>748</v>
      </c>
      <c r="C4302">
        <v>4369</v>
      </c>
      <c r="D4302" s="1">
        <v>45362</v>
      </c>
      <c r="E4302">
        <v>18000</v>
      </c>
      <c r="F4302">
        <v>14</v>
      </c>
      <c r="G4302">
        <v>15</v>
      </c>
      <c r="H4302">
        <v>123</v>
      </c>
      <c r="I4302" t="str">
        <f>_xlfn.XLOOKUP(ohrm_timesheet_item[[#This Row],[employee_id]],hs_hr_employee[emp_number],hs_hr_employee[Employee Name],"NF",0,1)</f>
        <v>Gaurav Kokcha</v>
      </c>
      <c r="J4302" t="str">
        <f>_xlfn.XLOOKUP(ohrm_timesheet_item[[#This Row],[project_id]],ohrm_project[project_id],ohrm_project[name],"NF",0,1)</f>
        <v>C231212-P1 [GSTN-AD-M365]</v>
      </c>
      <c r="K4302" t="str">
        <f>_xlfn.XLOOKUP(ohrm_timesheet_item[[#This Row],[activity_id]],ohrm_project_activity[activity_id],ohrm_project_activity[name],"NF",0,1)</f>
        <v>O365 Migration</v>
      </c>
      <c r="L4302" s="5">
        <f>ohrm_timesheet_item[[#This Row],[duration]]/60/60</f>
        <v>5</v>
      </c>
    </row>
    <row r="4303" spans="1:12" x14ac:dyDescent="0.3">
      <c r="A4303">
        <v>748</v>
      </c>
      <c r="C4303">
        <v>4370</v>
      </c>
      <c r="D4303" s="1">
        <v>45363</v>
      </c>
      <c r="E4303">
        <v>21600</v>
      </c>
      <c r="F4303">
        <v>14</v>
      </c>
      <c r="G4303">
        <v>15</v>
      </c>
      <c r="H4303">
        <v>123</v>
      </c>
      <c r="I4303" t="str">
        <f>_xlfn.XLOOKUP(ohrm_timesheet_item[[#This Row],[employee_id]],hs_hr_employee[emp_number],hs_hr_employee[Employee Name],"NF",0,1)</f>
        <v>Gaurav Kokcha</v>
      </c>
      <c r="J4303" t="str">
        <f>_xlfn.XLOOKUP(ohrm_timesheet_item[[#This Row],[project_id]],ohrm_project[project_id],ohrm_project[name],"NF",0,1)</f>
        <v>C231212-P1 [GSTN-AD-M365]</v>
      </c>
      <c r="K4303" t="str">
        <f>_xlfn.XLOOKUP(ohrm_timesheet_item[[#This Row],[activity_id]],ohrm_project_activity[activity_id],ohrm_project_activity[name],"NF",0,1)</f>
        <v>O365 Migration</v>
      </c>
      <c r="L4303" s="5">
        <f>ohrm_timesheet_item[[#This Row],[duration]]/60/60</f>
        <v>6</v>
      </c>
    </row>
    <row r="4304" spans="1:12" x14ac:dyDescent="0.3">
      <c r="A4304">
        <v>748</v>
      </c>
      <c r="C4304">
        <v>4371</v>
      </c>
      <c r="D4304" s="1">
        <v>45364</v>
      </c>
      <c r="E4304">
        <v>14400</v>
      </c>
      <c r="F4304">
        <v>14</v>
      </c>
      <c r="G4304">
        <v>15</v>
      </c>
      <c r="H4304">
        <v>123</v>
      </c>
      <c r="I4304" t="str">
        <f>_xlfn.XLOOKUP(ohrm_timesheet_item[[#This Row],[employee_id]],hs_hr_employee[emp_number],hs_hr_employee[Employee Name],"NF",0,1)</f>
        <v>Gaurav Kokcha</v>
      </c>
      <c r="J4304" t="str">
        <f>_xlfn.XLOOKUP(ohrm_timesheet_item[[#This Row],[project_id]],ohrm_project[project_id],ohrm_project[name],"NF",0,1)</f>
        <v>C231212-P1 [GSTN-AD-M365]</v>
      </c>
      <c r="K4304" t="str">
        <f>_xlfn.XLOOKUP(ohrm_timesheet_item[[#This Row],[activity_id]],ohrm_project_activity[activity_id],ohrm_project_activity[name],"NF",0,1)</f>
        <v>O365 Migration</v>
      </c>
      <c r="L4304" s="5">
        <f>ohrm_timesheet_item[[#This Row],[duration]]/60/60</f>
        <v>4</v>
      </c>
    </row>
    <row r="4305" spans="1:12" x14ac:dyDescent="0.3">
      <c r="A4305">
        <v>748</v>
      </c>
      <c r="C4305">
        <v>4372</v>
      </c>
      <c r="D4305" s="1">
        <v>45362</v>
      </c>
      <c r="E4305">
        <v>3600</v>
      </c>
      <c r="F4305">
        <v>14</v>
      </c>
      <c r="G4305">
        <v>15</v>
      </c>
      <c r="H4305">
        <v>111</v>
      </c>
      <c r="I4305" t="str">
        <f>_xlfn.XLOOKUP(ohrm_timesheet_item[[#This Row],[employee_id]],hs_hr_employee[emp_number],hs_hr_employee[Employee Name],"NF",0,1)</f>
        <v>Gaurav Kokcha</v>
      </c>
      <c r="J4305" t="str">
        <f>_xlfn.XLOOKUP(ohrm_timesheet_item[[#This Row],[project_id]],ohrm_project[project_id],ohrm_project[name],"NF",0,1)</f>
        <v>C231212-P1 [GSTN-AD-M365]</v>
      </c>
      <c r="K4305" t="str">
        <f>_xlfn.XLOOKUP(ohrm_timesheet_item[[#This Row],[activity_id]],ohrm_project_activity[activity_id],ohrm_project_activity[name],"NF",0,1)</f>
        <v>Internal Meeting</v>
      </c>
      <c r="L4305" s="5">
        <f>ohrm_timesheet_item[[#This Row],[duration]]/60/60</f>
        <v>1</v>
      </c>
    </row>
    <row r="4306" spans="1:12" x14ac:dyDescent="0.3">
      <c r="A4306">
        <v>748</v>
      </c>
      <c r="C4306">
        <v>4373</v>
      </c>
      <c r="D4306" s="1">
        <v>45363</v>
      </c>
      <c r="E4306">
        <v>3600</v>
      </c>
      <c r="F4306">
        <v>14</v>
      </c>
      <c r="G4306">
        <v>15</v>
      </c>
      <c r="H4306">
        <v>111</v>
      </c>
      <c r="I4306" t="str">
        <f>_xlfn.XLOOKUP(ohrm_timesheet_item[[#This Row],[employee_id]],hs_hr_employee[emp_number],hs_hr_employee[Employee Name],"NF",0,1)</f>
        <v>Gaurav Kokcha</v>
      </c>
      <c r="J4306" t="str">
        <f>_xlfn.XLOOKUP(ohrm_timesheet_item[[#This Row],[project_id]],ohrm_project[project_id],ohrm_project[name],"NF",0,1)</f>
        <v>C231212-P1 [GSTN-AD-M365]</v>
      </c>
      <c r="K4306" t="str">
        <f>_xlfn.XLOOKUP(ohrm_timesheet_item[[#This Row],[activity_id]],ohrm_project_activity[activity_id],ohrm_project_activity[name],"NF",0,1)</f>
        <v>Internal Meeting</v>
      </c>
      <c r="L4306" s="5">
        <f>ohrm_timesheet_item[[#This Row],[duration]]/60/60</f>
        <v>1</v>
      </c>
    </row>
    <row r="4307" spans="1:12" x14ac:dyDescent="0.3">
      <c r="A4307">
        <v>748</v>
      </c>
      <c r="C4307">
        <v>4374</v>
      </c>
      <c r="D4307" s="1">
        <v>45364</v>
      </c>
      <c r="E4307">
        <v>7200</v>
      </c>
      <c r="F4307">
        <v>14</v>
      </c>
      <c r="G4307">
        <v>15</v>
      </c>
      <c r="H4307">
        <v>111</v>
      </c>
      <c r="I4307" t="str">
        <f>_xlfn.XLOOKUP(ohrm_timesheet_item[[#This Row],[employee_id]],hs_hr_employee[emp_number],hs_hr_employee[Employee Name],"NF",0,1)</f>
        <v>Gaurav Kokcha</v>
      </c>
      <c r="J4307" t="str">
        <f>_xlfn.XLOOKUP(ohrm_timesheet_item[[#This Row],[project_id]],ohrm_project[project_id],ohrm_project[name],"NF",0,1)</f>
        <v>C231212-P1 [GSTN-AD-M365]</v>
      </c>
      <c r="K4307" t="str">
        <f>_xlfn.XLOOKUP(ohrm_timesheet_item[[#This Row],[activity_id]],ohrm_project_activity[activity_id],ohrm_project_activity[name],"NF",0,1)</f>
        <v>Internal Meeting</v>
      </c>
      <c r="L4307" s="5">
        <f>ohrm_timesheet_item[[#This Row],[duration]]/60/60</f>
        <v>2</v>
      </c>
    </row>
    <row r="4308" spans="1:12" x14ac:dyDescent="0.3">
      <c r="A4308">
        <v>747</v>
      </c>
      <c r="C4308">
        <v>4375</v>
      </c>
      <c r="D4308" s="1">
        <v>45359</v>
      </c>
      <c r="E4308">
        <v>32400</v>
      </c>
      <c r="F4308">
        <v>6</v>
      </c>
      <c r="G4308">
        <v>100004</v>
      </c>
      <c r="H4308">
        <v>54</v>
      </c>
      <c r="I4308" t="str">
        <f>_xlfn.XLOOKUP(ohrm_timesheet_item[[#This Row],[employee_id]],hs_hr_employee[emp_number],hs_hr_employee[Employee Name],"NF",0,1)</f>
        <v>Sourav Rathor</v>
      </c>
      <c r="J4308" t="str">
        <f>_xlfn.XLOOKUP(ohrm_timesheet_item[[#This Row],[project_id]],ohrm_project[project_id],ohrm_project[name],"NF",0,1)</f>
        <v>C210701-P2 [AMERICANA-Phase2]</v>
      </c>
      <c r="K4308" t="str">
        <f>_xlfn.XLOOKUP(ohrm_timesheet_item[[#This Row],[activity_id]],ohrm_project_activity[activity_id],ohrm_project_activity[name],"NF",0,1)</f>
        <v>Development</v>
      </c>
      <c r="L4308" s="5">
        <f>ohrm_timesheet_item[[#This Row],[duration]]/60/60</f>
        <v>9</v>
      </c>
    </row>
    <row r="4309" spans="1:12" x14ac:dyDescent="0.3">
      <c r="A4309">
        <v>754</v>
      </c>
      <c r="C4309">
        <v>4376</v>
      </c>
      <c r="D4309" s="1">
        <v>45362</v>
      </c>
      <c r="E4309">
        <v>32400</v>
      </c>
      <c r="F4309">
        <v>6</v>
      </c>
      <c r="G4309">
        <v>100004</v>
      </c>
      <c r="H4309">
        <v>54</v>
      </c>
      <c r="I4309" t="str">
        <f>_xlfn.XLOOKUP(ohrm_timesheet_item[[#This Row],[employee_id]],hs_hr_employee[emp_number],hs_hr_employee[Employee Name],"NF",0,1)</f>
        <v>Sourav Rathor</v>
      </c>
      <c r="J4309" t="str">
        <f>_xlfn.XLOOKUP(ohrm_timesheet_item[[#This Row],[project_id]],ohrm_project[project_id],ohrm_project[name],"NF",0,1)</f>
        <v>C210701-P2 [AMERICANA-Phase2]</v>
      </c>
      <c r="K4309" t="str">
        <f>_xlfn.XLOOKUP(ohrm_timesheet_item[[#This Row],[activity_id]],ohrm_project_activity[activity_id],ohrm_project_activity[name],"NF",0,1)</f>
        <v>Development</v>
      </c>
      <c r="L4309" s="5">
        <f>ohrm_timesheet_item[[#This Row],[duration]]/60/60</f>
        <v>9</v>
      </c>
    </row>
    <row r="4310" spans="1:12" x14ac:dyDescent="0.3">
      <c r="A4310">
        <v>754</v>
      </c>
      <c r="C4310">
        <v>4377</v>
      </c>
      <c r="D4310" s="1">
        <v>45363</v>
      </c>
      <c r="E4310">
        <v>32400</v>
      </c>
      <c r="F4310">
        <v>6</v>
      </c>
      <c r="G4310">
        <v>100004</v>
      </c>
      <c r="H4310">
        <v>54</v>
      </c>
      <c r="I4310" t="str">
        <f>_xlfn.XLOOKUP(ohrm_timesheet_item[[#This Row],[employee_id]],hs_hr_employee[emp_number],hs_hr_employee[Employee Name],"NF",0,1)</f>
        <v>Sourav Rathor</v>
      </c>
      <c r="J4310" t="str">
        <f>_xlfn.XLOOKUP(ohrm_timesheet_item[[#This Row],[project_id]],ohrm_project[project_id],ohrm_project[name],"NF",0,1)</f>
        <v>C210701-P2 [AMERICANA-Phase2]</v>
      </c>
      <c r="K4310" t="str">
        <f>_xlfn.XLOOKUP(ohrm_timesheet_item[[#This Row],[activity_id]],ohrm_project_activity[activity_id],ohrm_project_activity[name],"NF",0,1)</f>
        <v>Development</v>
      </c>
      <c r="L4310" s="5">
        <f>ohrm_timesheet_item[[#This Row],[duration]]/60/60</f>
        <v>9</v>
      </c>
    </row>
    <row r="4311" spans="1:12" x14ac:dyDescent="0.3">
      <c r="A4311">
        <v>754</v>
      </c>
      <c r="C4311">
        <v>4378</v>
      </c>
      <c r="D4311" s="1">
        <v>45364</v>
      </c>
      <c r="E4311">
        <v>32400</v>
      </c>
      <c r="F4311">
        <v>6</v>
      </c>
      <c r="G4311">
        <v>100004</v>
      </c>
      <c r="H4311">
        <v>54</v>
      </c>
      <c r="I4311" t="str">
        <f>_xlfn.XLOOKUP(ohrm_timesheet_item[[#This Row],[employee_id]],hs_hr_employee[emp_number],hs_hr_employee[Employee Name],"NF",0,1)</f>
        <v>Sourav Rathor</v>
      </c>
      <c r="J4311" t="str">
        <f>_xlfn.XLOOKUP(ohrm_timesheet_item[[#This Row],[project_id]],ohrm_project[project_id],ohrm_project[name],"NF",0,1)</f>
        <v>C210701-P2 [AMERICANA-Phase2]</v>
      </c>
      <c r="K4311" t="str">
        <f>_xlfn.XLOOKUP(ohrm_timesheet_item[[#This Row],[activity_id]],ohrm_project_activity[activity_id],ohrm_project_activity[name],"NF",0,1)</f>
        <v>Development</v>
      </c>
      <c r="L4311" s="5">
        <f>ohrm_timesheet_item[[#This Row],[duration]]/60/60</f>
        <v>9</v>
      </c>
    </row>
    <row r="4312" spans="1:12" x14ac:dyDescent="0.3">
      <c r="A4312">
        <v>754</v>
      </c>
      <c r="C4312">
        <v>4379</v>
      </c>
      <c r="D4312" s="1">
        <v>45365</v>
      </c>
      <c r="E4312">
        <v>32400</v>
      </c>
      <c r="F4312">
        <v>6</v>
      </c>
      <c r="G4312">
        <v>100004</v>
      </c>
      <c r="H4312">
        <v>54</v>
      </c>
      <c r="I4312" t="str">
        <f>_xlfn.XLOOKUP(ohrm_timesheet_item[[#This Row],[employee_id]],hs_hr_employee[emp_number],hs_hr_employee[Employee Name],"NF",0,1)</f>
        <v>Sourav Rathor</v>
      </c>
      <c r="J4312" t="str">
        <f>_xlfn.XLOOKUP(ohrm_timesheet_item[[#This Row],[project_id]],ohrm_project[project_id],ohrm_project[name],"NF",0,1)</f>
        <v>C210701-P2 [AMERICANA-Phase2]</v>
      </c>
      <c r="K4312" t="str">
        <f>_xlfn.XLOOKUP(ohrm_timesheet_item[[#This Row],[activity_id]],ohrm_project_activity[activity_id],ohrm_project_activity[name],"NF",0,1)</f>
        <v>Development</v>
      </c>
      <c r="L4312" s="5">
        <f>ohrm_timesheet_item[[#This Row],[duration]]/60/60</f>
        <v>9</v>
      </c>
    </row>
    <row r="4313" spans="1:12" x14ac:dyDescent="0.3">
      <c r="A4313">
        <v>754</v>
      </c>
      <c r="C4313">
        <v>4380</v>
      </c>
      <c r="D4313" s="1">
        <v>45366</v>
      </c>
      <c r="E4313">
        <v>32400</v>
      </c>
      <c r="F4313">
        <v>6</v>
      </c>
      <c r="G4313">
        <v>100004</v>
      </c>
      <c r="H4313">
        <v>54</v>
      </c>
      <c r="I4313" t="str">
        <f>_xlfn.XLOOKUP(ohrm_timesheet_item[[#This Row],[employee_id]],hs_hr_employee[emp_number],hs_hr_employee[Employee Name],"NF",0,1)</f>
        <v>Sourav Rathor</v>
      </c>
      <c r="J4313" t="str">
        <f>_xlfn.XLOOKUP(ohrm_timesheet_item[[#This Row],[project_id]],ohrm_project[project_id],ohrm_project[name],"NF",0,1)</f>
        <v>C210701-P2 [AMERICANA-Phase2]</v>
      </c>
      <c r="K4313" t="str">
        <f>_xlfn.XLOOKUP(ohrm_timesheet_item[[#This Row],[activity_id]],ohrm_project_activity[activity_id],ohrm_project_activity[name],"NF",0,1)</f>
        <v>Development</v>
      </c>
      <c r="L4313" s="5">
        <f>ohrm_timesheet_item[[#This Row],[duration]]/60/60</f>
        <v>9</v>
      </c>
    </row>
    <row r="4314" spans="1:12" x14ac:dyDescent="0.3">
      <c r="A4314">
        <v>750</v>
      </c>
      <c r="C4314">
        <v>4381</v>
      </c>
      <c r="D4314" s="1">
        <v>45369</v>
      </c>
      <c r="E4314">
        <v>32400</v>
      </c>
      <c r="F4314">
        <v>6</v>
      </c>
      <c r="G4314">
        <v>100004</v>
      </c>
      <c r="H4314">
        <v>54</v>
      </c>
      <c r="I4314" t="str">
        <f>_xlfn.XLOOKUP(ohrm_timesheet_item[[#This Row],[employee_id]],hs_hr_employee[emp_number],hs_hr_employee[Employee Name],"NF",0,1)</f>
        <v>Sourav Rathor</v>
      </c>
      <c r="J4314" t="str">
        <f>_xlfn.XLOOKUP(ohrm_timesheet_item[[#This Row],[project_id]],ohrm_project[project_id],ohrm_project[name],"NF",0,1)</f>
        <v>C210701-P2 [AMERICANA-Phase2]</v>
      </c>
      <c r="K4314" t="str">
        <f>_xlfn.XLOOKUP(ohrm_timesheet_item[[#This Row],[activity_id]],ohrm_project_activity[activity_id],ohrm_project_activity[name],"NF",0,1)</f>
        <v>Development</v>
      </c>
      <c r="L4314" s="5">
        <f>ohrm_timesheet_item[[#This Row],[duration]]/60/60</f>
        <v>9</v>
      </c>
    </row>
    <row r="4315" spans="1:12" x14ac:dyDescent="0.3">
      <c r="A4315">
        <v>750</v>
      </c>
      <c r="C4315">
        <v>4382</v>
      </c>
      <c r="D4315" s="1">
        <v>45370</v>
      </c>
      <c r="E4315">
        <v>32400</v>
      </c>
      <c r="F4315">
        <v>6</v>
      </c>
      <c r="G4315">
        <v>100004</v>
      </c>
      <c r="H4315">
        <v>54</v>
      </c>
      <c r="I4315" t="str">
        <f>_xlfn.XLOOKUP(ohrm_timesheet_item[[#This Row],[employee_id]],hs_hr_employee[emp_number],hs_hr_employee[Employee Name],"NF",0,1)</f>
        <v>Sourav Rathor</v>
      </c>
      <c r="J4315" t="str">
        <f>_xlfn.XLOOKUP(ohrm_timesheet_item[[#This Row],[project_id]],ohrm_project[project_id],ohrm_project[name],"NF",0,1)</f>
        <v>C210701-P2 [AMERICANA-Phase2]</v>
      </c>
      <c r="K4315" t="str">
        <f>_xlfn.XLOOKUP(ohrm_timesheet_item[[#This Row],[activity_id]],ohrm_project_activity[activity_id],ohrm_project_activity[name],"NF",0,1)</f>
        <v>Development</v>
      </c>
      <c r="L4315" s="5">
        <f>ohrm_timesheet_item[[#This Row],[duration]]/60/60</f>
        <v>9</v>
      </c>
    </row>
    <row r="4316" spans="1:12" x14ac:dyDescent="0.3">
      <c r="A4316">
        <v>750</v>
      </c>
      <c r="C4316">
        <v>4383</v>
      </c>
      <c r="D4316" s="1">
        <v>45371</v>
      </c>
      <c r="E4316">
        <v>32400</v>
      </c>
      <c r="F4316">
        <v>6</v>
      </c>
      <c r="G4316">
        <v>100004</v>
      </c>
      <c r="H4316">
        <v>54</v>
      </c>
      <c r="I4316" t="str">
        <f>_xlfn.XLOOKUP(ohrm_timesheet_item[[#This Row],[employee_id]],hs_hr_employee[emp_number],hs_hr_employee[Employee Name],"NF",0,1)</f>
        <v>Sourav Rathor</v>
      </c>
      <c r="J4316" t="str">
        <f>_xlfn.XLOOKUP(ohrm_timesheet_item[[#This Row],[project_id]],ohrm_project[project_id],ohrm_project[name],"NF",0,1)</f>
        <v>C210701-P2 [AMERICANA-Phase2]</v>
      </c>
      <c r="K4316" t="str">
        <f>_xlfn.XLOOKUP(ohrm_timesheet_item[[#This Row],[activity_id]],ohrm_project_activity[activity_id],ohrm_project_activity[name],"NF",0,1)</f>
        <v>Development</v>
      </c>
      <c r="L4316" s="5">
        <f>ohrm_timesheet_item[[#This Row],[duration]]/60/60</f>
        <v>9</v>
      </c>
    </row>
    <row r="4317" spans="1:12" x14ac:dyDescent="0.3">
      <c r="A4317">
        <v>750</v>
      </c>
      <c r="C4317">
        <v>4384</v>
      </c>
      <c r="D4317" s="1">
        <v>45372</v>
      </c>
      <c r="E4317">
        <v>32400</v>
      </c>
      <c r="F4317">
        <v>6</v>
      </c>
      <c r="G4317">
        <v>100004</v>
      </c>
      <c r="H4317">
        <v>54</v>
      </c>
      <c r="I4317" t="str">
        <f>_xlfn.XLOOKUP(ohrm_timesheet_item[[#This Row],[employee_id]],hs_hr_employee[emp_number],hs_hr_employee[Employee Name],"NF",0,1)</f>
        <v>Sourav Rathor</v>
      </c>
      <c r="J4317" t="str">
        <f>_xlfn.XLOOKUP(ohrm_timesheet_item[[#This Row],[project_id]],ohrm_project[project_id],ohrm_project[name],"NF",0,1)</f>
        <v>C210701-P2 [AMERICANA-Phase2]</v>
      </c>
      <c r="K4317" t="str">
        <f>_xlfn.XLOOKUP(ohrm_timesheet_item[[#This Row],[activity_id]],ohrm_project_activity[activity_id],ohrm_project_activity[name],"NF",0,1)</f>
        <v>Development</v>
      </c>
      <c r="L4317" s="5">
        <f>ohrm_timesheet_item[[#This Row],[duration]]/60/60</f>
        <v>9</v>
      </c>
    </row>
    <row r="4318" spans="1:12" x14ac:dyDescent="0.3">
      <c r="A4318">
        <v>750</v>
      </c>
      <c r="C4318">
        <v>4385</v>
      </c>
      <c r="D4318" s="1">
        <v>45373</v>
      </c>
      <c r="E4318">
        <v>32400</v>
      </c>
      <c r="F4318">
        <v>6</v>
      </c>
      <c r="G4318">
        <v>100004</v>
      </c>
      <c r="H4318">
        <v>54</v>
      </c>
      <c r="I4318" t="str">
        <f>_xlfn.XLOOKUP(ohrm_timesheet_item[[#This Row],[employee_id]],hs_hr_employee[emp_number],hs_hr_employee[Employee Name],"NF",0,1)</f>
        <v>Sourav Rathor</v>
      </c>
      <c r="J4318" t="str">
        <f>_xlfn.XLOOKUP(ohrm_timesheet_item[[#This Row],[project_id]],ohrm_project[project_id],ohrm_project[name],"NF",0,1)</f>
        <v>C210701-P2 [AMERICANA-Phase2]</v>
      </c>
      <c r="K4318" t="str">
        <f>_xlfn.XLOOKUP(ohrm_timesheet_item[[#This Row],[activity_id]],ohrm_project_activity[activity_id],ohrm_project_activity[name],"NF",0,1)</f>
        <v>Development</v>
      </c>
      <c r="L4318" s="5">
        <f>ohrm_timesheet_item[[#This Row],[duration]]/60/60</f>
        <v>9</v>
      </c>
    </row>
    <row r="4319" spans="1:12" x14ac:dyDescent="0.3">
      <c r="A4319">
        <v>752</v>
      </c>
      <c r="C4319">
        <v>4386</v>
      </c>
      <c r="D4319" s="1">
        <v>45376</v>
      </c>
      <c r="E4319">
        <v>32400</v>
      </c>
      <c r="F4319">
        <v>6</v>
      </c>
      <c r="G4319">
        <v>100004</v>
      </c>
      <c r="H4319">
        <v>54</v>
      </c>
      <c r="I4319" t="str">
        <f>_xlfn.XLOOKUP(ohrm_timesheet_item[[#This Row],[employee_id]],hs_hr_employee[emp_number],hs_hr_employee[Employee Name],"NF",0,1)</f>
        <v>Sourav Rathor</v>
      </c>
      <c r="J4319" t="str">
        <f>_xlfn.XLOOKUP(ohrm_timesheet_item[[#This Row],[project_id]],ohrm_project[project_id],ohrm_project[name],"NF",0,1)</f>
        <v>C210701-P2 [AMERICANA-Phase2]</v>
      </c>
      <c r="K4319" t="str">
        <f>_xlfn.XLOOKUP(ohrm_timesheet_item[[#This Row],[activity_id]],ohrm_project_activity[activity_id],ohrm_project_activity[name],"NF",0,1)</f>
        <v>Development</v>
      </c>
      <c r="L4319" s="5">
        <f>ohrm_timesheet_item[[#This Row],[duration]]/60/60</f>
        <v>9</v>
      </c>
    </row>
    <row r="4320" spans="1:12" x14ac:dyDescent="0.3">
      <c r="A4320">
        <v>752</v>
      </c>
      <c r="C4320">
        <v>4387</v>
      </c>
      <c r="D4320" s="1">
        <v>45377</v>
      </c>
      <c r="E4320">
        <v>32400</v>
      </c>
      <c r="F4320">
        <v>6</v>
      </c>
      <c r="G4320">
        <v>100004</v>
      </c>
      <c r="H4320">
        <v>54</v>
      </c>
      <c r="I4320" t="str">
        <f>_xlfn.XLOOKUP(ohrm_timesheet_item[[#This Row],[employee_id]],hs_hr_employee[emp_number],hs_hr_employee[Employee Name],"NF",0,1)</f>
        <v>Sourav Rathor</v>
      </c>
      <c r="J4320" t="str">
        <f>_xlfn.XLOOKUP(ohrm_timesheet_item[[#This Row],[project_id]],ohrm_project[project_id],ohrm_project[name],"NF",0,1)</f>
        <v>C210701-P2 [AMERICANA-Phase2]</v>
      </c>
      <c r="K4320" t="str">
        <f>_xlfn.XLOOKUP(ohrm_timesheet_item[[#This Row],[activity_id]],ohrm_project_activity[activity_id],ohrm_project_activity[name],"NF",0,1)</f>
        <v>Development</v>
      </c>
      <c r="L4320" s="5">
        <f>ohrm_timesheet_item[[#This Row],[duration]]/60/60</f>
        <v>9</v>
      </c>
    </row>
    <row r="4321" spans="1:12" x14ac:dyDescent="0.3">
      <c r="A4321">
        <v>752</v>
      </c>
      <c r="C4321">
        <v>4388</v>
      </c>
      <c r="D4321" s="1">
        <v>45378</v>
      </c>
      <c r="E4321">
        <v>32400</v>
      </c>
      <c r="F4321">
        <v>6</v>
      </c>
      <c r="G4321">
        <v>100004</v>
      </c>
      <c r="H4321">
        <v>54</v>
      </c>
      <c r="I4321" t="str">
        <f>_xlfn.XLOOKUP(ohrm_timesheet_item[[#This Row],[employee_id]],hs_hr_employee[emp_number],hs_hr_employee[Employee Name],"NF",0,1)</f>
        <v>Sourav Rathor</v>
      </c>
      <c r="J4321" t="str">
        <f>_xlfn.XLOOKUP(ohrm_timesheet_item[[#This Row],[project_id]],ohrm_project[project_id],ohrm_project[name],"NF",0,1)</f>
        <v>C210701-P2 [AMERICANA-Phase2]</v>
      </c>
      <c r="K4321" t="str">
        <f>_xlfn.XLOOKUP(ohrm_timesheet_item[[#This Row],[activity_id]],ohrm_project_activity[activity_id],ohrm_project_activity[name],"NF",0,1)</f>
        <v>Development</v>
      </c>
      <c r="L4321" s="5">
        <f>ohrm_timesheet_item[[#This Row],[duration]]/60/60</f>
        <v>9</v>
      </c>
    </row>
    <row r="4322" spans="1:12" x14ac:dyDescent="0.3">
      <c r="A4322">
        <v>752</v>
      </c>
      <c r="C4322">
        <v>4389</v>
      </c>
      <c r="D4322" s="1">
        <v>45379</v>
      </c>
      <c r="E4322">
        <v>32400</v>
      </c>
      <c r="F4322">
        <v>6</v>
      </c>
      <c r="G4322">
        <v>100004</v>
      </c>
      <c r="H4322">
        <v>54</v>
      </c>
      <c r="I4322" t="str">
        <f>_xlfn.XLOOKUP(ohrm_timesheet_item[[#This Row],[employee_id]],hs_hr_employee[emp_number],hs_hr_employee[Employee Name],"NF",0,1)</f>
        <v>Sourav Rathor</v>
      </c>
      <c r="J4322" t="str">
        <f>_xlfn.XLOOKUP(ohrm_timesheet_item[[#This Row],[project_id]],ohrm_project[project_id],ohrm_project[name],"NF",0,1)</f>
        <v>C210701-P2 [AMERICANA-Phase2]</v>
      </c>
      <c r="K4322" t="str">
        <f>_xlfn.XLOOKUP(ohrm_timesheet_item[[#This Row],[activity_id]],ohrm_project_activity[activity_id],ohrm_project_activity[name],"NF",0,1)</f>
        <v>Development</v>
      </c>
      <c r="L4322" s="5">
        <f>ohrm_timesheet_item[[#This Row],[duration]]/60/60</f>
        <v>9</v>
      </c>
    </row>
    <row r="4323" spans="1:12" x14ac:dyDescent="0.3">
      <c r="A4323">
        <v>752</v>
      </c>
      <c r="C4323">
        <v>4390</v>
      </c>
      <c r="D4323" s="1">
        <v>45380</v>
      </c>
      <c r="E4323">
        <v>32400</v>
      </c>
      <c r="F4323">
        <v>6</v>
      </c>
      <c r="G4323">
        <v>100004</v>
      </c>
      <c r="H4323">
        <v>54</v>
      </c>
      <c r="I4323" t="str">
        <f>_xlfn.XLOOKUP(ohrm_timesheet_item[[#This Row],[employee_id]],hs_hr_employee[emp_number],hs_hr_employee[Employee Name],"NF",0,1)</f>
        <v>Sourav Rathor</v>
      </c>
      <c r="J4323" t="str">
        <f>_xlfn.XLOOKUP(ohrm_timesheet_item[[#This Row],[project_id]],ohrm_project[project_id],ohrm_project[name],"NF",0,1)</f>
        <v>C210701-P2 [AMERICANA-Phase2]</v>
      </c>
      <c r="K4323" t="str">
        <f>_xlfn.XLOOKUP(ohrm_timesheet_item[[#This Row],[activity_id]],ohrm_project_activity[activity_id],ohrm_project_activity[name],"NF",0,1)</f>
        <v>Development</v>
      </c>
      <c r="L4323" s="5">
        <f>ohrm_timesheet_item[[#This Row],[duration]]/60/60</f>
        <v>9</v>
      </c>
    </row>
    <row r="4324" spans="1:12" x14ac:dyDescent="0.3">
      <c r="A4324">
        <v>748</v>
      </c>
      <c r="C4324">
        <v>4391</v>
      </c>
      <c r="D4324" s="1">
        <v>45365</v>
      </c>
      <c r="E4324">
        <v>7200</v>
      </c>
      <c r="F4324">
        <v>14</v>
      </c>
      <c r="G4324">
        <v>15</v>
      </c>
      <c r="H4324">
        <v>122</v>
      </c>
      <c r="I4324" t="str">
        <f>_xlfn.XLOOKUP(ohrm_timesheet_item[[#This Row],[employee_id]],hs_hr_employee[emp_number],hs_hr_employee[Employee Name],"NF",0,1)</f>
        <v>Gaurav Kokcha</v>
      </c>
      <c r="J4324" t="str">
        <f>_xlfn.XLOOKUP(ohrm_timesheet_item[[#This Row],[project_id]],ohrm_project[project_id],ohrm_project[name],"NF",0,1)</f>
        <v>C231212-P1 [GSTN-AD-M365]</v>
      </c>
      <c r="K4324" t="str">
        <f>_xlfn.XLOOKUP(ohrm_timesheet_item[[#This Row],[activity_id]],ohrm_project_activity[activity_id],ohrm_project_activity[name],"NF",0,1)</f>
        <v>Data Migration</v>
      </c>
      <c r="L4324" s="5">
        <f>ohrm_timesheet_item[[#This Row],[duration]]/60/60</f>
        <v>2</v>
      </c>
    </row>
    <row r="4325" spans="1:12" x14ac:dyDescent="0.3">
      <c r="A4325">
        <v>748</v>
      </c>
      <c r="C4325">
        <v>4392</v>
      </c>
      <c r="D4325" s="1">
        <v>45366</v>
      </c>
      <c r="E4325">
        <v>3600</v>
      </c>
      <c r="F4325">
        <v>14</v>
      </c>
      <c r="G4325">
        <v>15</v>
      </c>
      <c r="H4325">
        <v>122</v>
      </c>
      <c r="I4325" t="str">
        <f>_xlfn.XLOOKUP(ohrm_timesheet_item[[#This Row],[employee_id]],hs_hr_employee[emp_number],hs_hr_employee[Employee Name],"NF",0,1)</f>
        <v>Gaurav Kokcha</v>
      </c>
      <c r="J4325" t="str">
        <f>_xlfn.XLOOKUP(ohrm_timesheet_item[[#This Row],[project_id]],ohrm_project[project_id],ohrm_project[name],"NF",0,1)</f>
        <v>C231212-P1 [GSTN-AD-M365]</v>
      </c>
      <c r="K4325" t="str">
        <f>_xlfn.XLOOKUP(ohrm_timesheet_item[[#This Row],[activity_id]],ohrm_project_activity[activity_id],ohrm_project_activity[name],"NF",0,1)</f>
        <v>Data Migration</v>
      </c>
      <c r="L4325" s="5">
        <f>ohrm_timesheet_item[[#This Row],[duration]]/60/60</f>
        <v>1</v>
      </c>
    </row>
    <row r="4326" spans="1:12" x14ac:dyDescent="0.3">
      <c r="A4326">
        <v>748</v>
      </c>
      <c r="C4326">
        <v>4393</v>
      </c>
      <c r="D4326" s="1">
        <v>45365</v>
      </c>
      <c r="E4326">
        <v>21600</v>
      </c>
      <c r="F4326">
        <v>14</v>
      </c>
      <c r="G4326">
        <v>15</v>
      </c>
      <c r="H4326">
        <v>123</v>
      </c>
      <c r="I4326" t="str">
        <f>_xlfn.XLOOKUP(ohrm_timesheet_item[[#This Row],[employee_id]],hs_hr_employee[emp_number],hs_hr_employee[Employee Name],"NF",0,1)</f>
        <v>Gaurav Kokcha</v>
      </c>
      <c r="J4326" t="str">
        <f>_xlfn.XLOOKUP(ohrm_timesheet_item[[#This Row],[project_id]],ohrm_project[project_id],ohrm_project[name],"NF",0,1)</f>
        <v>C231212-P1 [GSTN-AD-M365]</v>
      </c>
      <c r="K4326" t="str">
        <f>_xlfn.XLOOKUP(ohrm_timesheet_item[[#This Row],[activity_id]],ohrm_project_activity[activity_id],ohrm_project_activity[name],"NF",0,1)</f>
        <v>O365 Migration</v>
      </c>
      <c r="L4326" s="5">
        <f>ohrm_timesheet_item[[#This Row],[duration]]/60/60</f>
        <v>6</v>
      </c>
    </row>
    <row r="4327" spans="1:12" x14ac:dyDescent="0.3">
      <c r="A4327">
        <v>748</v>
      </c>
      <c r="C4327">
        <v>4394</v>
      </c>
      <c r="D4327" s="1">
        <v>45366</v>
      </c>
      <c r="E4327">
        <v>25200</v>
      </c>
      <c r="F4327">
        <v>14</v>
      </c>
      <c r="G4327">
        <v>15</v>
      </c>
      <c r="H4327">
        <v>123</v>
      </c>
      <c r="I4327" t="str">
        <f>_xlfn.XLOOKUP(ohrm_timesheet_item[[#This Row],[employee_id]],hs_hr_employee[emp_number],hs_hr_employee[Employee Name],"NF",0,1)</f>
        <v>Gaurav Kokcha</v>
      </c>
      <c r="J4327" t="str">
        <f>_xlfn.XLOOKUP(ohrm_timesheet_item[[#This Row],[project_id]],ohrm_project[project_id],ohrm_project[name],"NF",0,1)</f>
        <v>C231212-P1 [GSTN-AD-M365]</v>
      </c>
      <c r="K4327" t="str">
        <f>_xlfn.XLOOKUP(ohrm_timesheet_item[[#This Row],[activity_id]],ohrm_project_activity[activity_id],ohrm_project_activity[name],"NF",0,1)</f>
        <v>O365 Migration</v>
      </c>
      <c r="L4327" s="5">
        <f>ohrm_timesheet_item[[#This Row],[duration]]/60/60</f>
        <v>7</v>
      </c>
    </row>
    <row r="4328" spans="1:12" x14ac:dyDescent="0.3">
      <c r="A4328">
        <v>748</v>
      </c>
      <c r="C4328">
        <v>4395</v>
      </c>
      <c r="D4328" s="1">
        <v>45365</v>
      </c>
      <c r="E4328">
        <v>3600</v>
      </c>
      <c r="F4328">
        <v>14</v>
      </c>
      <c r="G4328">
        <v>15</v>
      </c>
      <c r="H4328">
        <v>111</v>
      </c>
      <c r="I4328" t="str">
        <f>_xlfn.XLOOKUP(ohrm_timesheet_item[[#This Row],[employee_id]],hs_hr_employee[emp_number],hs_hr_employee[Employee Name],"NF",0,1)</f>
        <v>Gaurav Kokcha</v>
      </c>
      <c r="J4328" t="str">
        <f>_xlfn.XLOOKUP(ohrm_timesheet_item[[#This Row],[project_id]],ohrm_project[project_id],ohrm_project[name],"NF",0,1)</f>
        <v>C231212-P1 [GSTN-AD-M365]</v>
      </c>
      <c r="K4328" t="str">
        <f>_xlfn.XLOOKUP(ohrm_timesheet_item[[#This Row],[activity_id]],ohrm_project_activity[activity_id],ohrm_project_activity[name],"NF",0,1)</f>
        <v>Internal Meeting</v>
      </c>
      <c r="L4328" s="5">
        <f>ohrm_timesheet_item[[#This Row],[duration]]/60/60</f>
        <v>1</v>
      </c>
    </row>
    <row r="4329" spans="1:12" x14ac:dyDescent="0.3">
      <c r="A4329">
        <v>748</v>
      </c>
      <c r="C4329">
        <v>4396</v>
      </c>
      <c r="D4329" s="1">
        <v>45366</v>
      </c>
      <c r="E4329">
        <v>3600</v>
      </c>
      <c r="F4329">
        <v>14</v>
      </c>
      <c r="G4329">
        <v>15</v>
      </c>
      <c r="H4329">
        <v>111</v>
      </c>
      <c r="I4329" t="str">
        <f>_xlfn.XLOOKUP(ohrm_timesheet_item[[#This Row],[employee_id]],hs_hr_employee[emp_number],hs_hr_employee[Employee Name],"NF",0,1)</f>
        <v>Gaurav Kokcha</v>
      </c>
      <c r="J4329" t="str">
        <f>_xlfn.XLOOKUP(ohrm_timesheet_item[[#This Row],[project_id]],ohrm_project[project_id],ohrm_project[name],"NF",0,1)</f>
        <v>C231212-P1 [GSTN-AD-M365]</v>
      </c>
      <c r="K4329" t="str">
        <f>_xlfn.XLOOKUP(ohrm_timesheet_item[[#This Row],[activity_id]],ohrm_project_activity[activity_id],ohrm_project_activity[name],"NF",0,1)</f>
        <v>Internal Meeting</v>
      </c>
      <c r="L4329" s="5">
        <f>ohrm_timesheet_item[[#This Row],[duration]]/60/60</f>
        <v>1</v>
      </c>
    </row>
    <row r="4330" spans="1:12" x14ac:dyDescent="0.3">
      <c r="A4330">
        <v>756</v>
      </c>
      <c r="B4330" t="s">
        <v>1094</v>
      </c>
      <c r="C4330">
        <v>4397</v>
      </c>
      <c r="D4330" s="1">
        <v>45373</v>
      </c>
      <c r="E4330">
        <v>7200</v>
      </c>
      <c r="F4330">
        <v>14</v>
      </c>
      <c r="G4330">
        <v>15</v>
      </c>
      <c r="H4330">
        <v>123</v>
      </c>
      <c r="I4330" t="str">
        <f>_xlfn.XLOOKUP(ohrm_timesheet_item[[#This Row],[employee_id]],hs_hr_employee[emp_number],hs_hr_employee[Employee Name],"NF",0,1)</f>
        <v>Gaurav Kokcha</v>
      </c>
      <c r="J4330" t="str">
        <f>_xlfn.XLOOKUP(ohrm_timesheet_item[[#This Row],[project_id]],ohrm_project[project_id],ohrm_project[name],"NF",0,1)</f>
        <v>C231212-P1 [GSTN-AD-M365]</v>
      </c>
      <c r="K4330" t="str">
        <f>_xlfn.XLOOKUP(ohrm_timesheet_item[[#This Row],[activity_id]],ohrm_project_activity[activity_id],ohrm_project_activity[name],"NF",0,1)</f>
        <v>O365 Migration</v>
      </c>
      <c r="L4330" s="5">
        <f>ohrm_timesheet_item[[#This Row],[duration]]/60/60</f>
        <v>2</v>
      </c>
    </row>
    <row r="4331" spans="1:12" x14ac:dyDescent="0.3">
      <c r="A4331">
        <v>756</v>
      </c>
      <c r="C4331">
        <v>4398</v>
      </c>
      <c r="D4331" s="1">
        <v>45369</v>
      </c>
      <c r="E4331">
        <v>10800</v>
      </c>
      <c r="F4331">
        <v>14</v>
      </c>
      <c r="G4331">
        <v>15</v>
      </c>
      <c r="H4331">
        <v>123</v>
      </c>
      <c r="I4331" t="str">
        <f>_xlfn.XLOOKUP(ohrm_timesheet_item[[#This Row],[employee_id]],hs_hr_employee[emp_number],hs_hr_employee[Employee Name],"NF",0,1)</f>
        <v>Gaurav Kokcha</v>
      </c>
      <c r="J4331" t="str">
        <f>_xlfn.XLOOKUP(ohrm_timesheet_item[[#This Row],[project_id]],ohrm_project[project_id],ohrm_project[name],"NF",0,1)</f>
        <v>C231212-P1 [GSTN-AD-M365]</v>
      </c>
      <c r="K4331" t="str">
        <f>_xlfn.XLOOKUP(ohrm_timesheet_item[[#This Row],[activity_id]],ohrm_project_activity[activity_id],ohrm_project_activity[name],"NF",0,1)</f>
        <v>O365 Migration</v>
      </c>
      <c r="L4331" s="5">
        <f>ohrm_timesheet_item[[#This Row],[duration]]/60/60</f>
        <v>3</v>
      </c>
    </row>
    <row r="4332" spans="1:12" x14ac:dyDescent="0.3">
      <c r="A4332">
        <v>756</v>
      </c>
      <c r="C4332">
        <v>4399</v>
      </c>
      <c r="D4332" s="1">
        <v>45370</v>
      </c>
      <c r="E4332">
        <v>7200</v>
      </c>
      <c r="F4332">
        <v>14</v>
      </c>
      <c r="G4332">
        <v>15</v>
      </c>
      <c r="H4332">
        <v>123</v>
      </c>
      <c r="I4332" t="str">
        <f>_xlfn.XLOOKUP(ohrm_timesheet_item[[#This Row],[employee_id]],hs_hr_employee[emp_number],hs_hr_employee[Employee Name],"NF",0,1)</f>
        <v>Gaurav Kokcha</v>
      </c>
      <c r="J4332" t="str">
        <f>_xlfn.XLOOKUP(ohrm_timesheet_item[[#This Row],[project_id]],ohrm_project[project_id],ohrm_project[name],"NF",0,1)</f>
        <v>C231212-P1 [GSTN-AD-M365]</v>
      </c>
      <c r="K4332" t="str">
        <f>_xlfn.XLOOKUP(ohrm_timesheet_item[[#This Row],[activity_id]],ohrm_project_activity[activity_id],ohrm_project_activity[name],"NF",0,1)</f>
        <v>O365 Migration</v>
      </c>
      <c r="L4332" s="5">
        <f>ohrm_timesheet_item[[#This Row],[duration]]/60/60</f>
        <v>2</v>
      </c>
    </row>
    <row r="4333" spans="1:12" x14ac:dyDescent="0.3">
      <c r="A4333">
        <v>756</v>
      </c>
      <c r="C4333">
        <v>4400</v>
      </c>
      <c r="D4333" s="1">
        <v>45371</v>
      </c>
      <c r="E4333">
        <v>7200</v>
      </c>
      <c r="F4333">
        <v>14</v>
      </c>
      <c r="G4333">
        <v>15</v>
      </c>
      <c r="H4333">
        <v>123</v>
      </c>
      <c r="I4333" t="str">
        <f>_xlfn.XLOOKUP(ohrm_timesheet_item[[#This Row],[employee_id]],hs_hr_employee[emp_number],hs_hr_employee[Employee Name],"NF",0,1)</f>
        <v>Gaurav Kokcha</v>
      </c>
      <c r="J4333" t="str">
        <f>_xlfn.XLOOKUP(ohrm_timesheet_item[[#This Row],[project_id]],ohrm_project[project_id],ohrm_project[name],"NF",0,1)</f>
        <v>C231212-P1 [GSTN-AD-M365]</v>
      </c>
      <c r="K4333" t="str">
        <f>_xlfn.XLOOKUP(ohrm_timesheet_item[[#This Row],[activity_id]],ohrm_project_activity[activity_id],ohrm_project_activity[name],"NF",0,1)</f>
        <v>O365 Migration</v>
      </c>
      <c r="L4333" s="5">
        <f>ohrm_timesheet_item[[#This Row],[duration]]/60/60</f>
        <v>2</v>
      </c>
    </row>
    <row r="4334" spans="1:12" x14ac:dyDescent="0.3">
      <c r="A4334">
        <v>756</v>
      </c>
      <c r="C4334">
        <v>4401</v>
      </c>
      <c r="D4334" s="1">
        <v>45372</v>
      </c>
      <c r="E4334">
        <v>7200</v>
      </c>
      <c r="F4334">
        <v>14</v>
      </c>
      <c r="G4334">
        <v>15</v>
      </c>
      <c r="H4334">
        <v>123</v>
      </c>
      <c r="I4334" t="str">
        <f>_xlfn.XLOOKUP(ohrm_timesheet_item[[#This Row],[employee_id]],hs_hr_employee[emp_number],hs_hr_employee[Employee Name],"NF",0,1)</f>
        <v>Gaurav Kokcha</v>
      </c>
      <c r="J4334" t="str">
        <f>_xlfn.XLOOKUP(ohrm_timesheet_item[[#This Row],[project_id]],ohrm_project[project_id],ohrm_project[name],"NF",0,1)</f>
        <v>C231212-P1 [GSTN-AD-M365]</v>
      </c>
      <c r="K4334" t="str">
        <f>_xlfn.XLOOKUP(ohrm_timesheet_item[[#This Row],[activity_id]],ohrm_project_activity[activity_id],ohrm_project_activity[name],"NF",0,1)</f>
        <v>O365 Migration</v>
      </c>
      <c r="L4334" s="5">
        <f>ohrm_timesheet_item[[#This Row],[duration]]/60/60</f>
        <v>2</v>
      </c>
    </row>
    <row r="4335" spans="1:12" x14ac:dyDescent="0.3">
      <c r="A4335">
        <v>756</v>
      </c>
      <c r="C4335">
        <v>4402</v>
      </c>
      <c r="D4335" s="1">
        <v>45369</v>
      </c>
      <c r="E4335">
        <v>3600</v>
      </c>
      <c r="F4335">
        <v>14</v>
      </c>
      <c r="G4335">
        <v>15</v>
      </c>
      <c r="H4335">
        <v>110</v>
      </c>
      <c r="I4335" t="str">
        <f>_xlfn.XLOOKUP(ohrm_timesheet_item[[#This Row],[employee_id]],hs_hr_employee[emp_number],hs_hr_employee[Employee Name],"NF",0,1)</f>
        <v>Gaurav Kokcha</v>
      </c>
      <c r="J4335" t="str">
        <f>_xlfn.XLOOKUP(ohrm_timesheet_item[[#This Row],[project_id]],ohrm_project[project_id],ohrm_project[name],"NF",0,1)</f>
        <v>C231212-P1 [GSTN-AD-M365]</v>
      </c>
      <c r="K4335" t="str">
        <f>_xlfn.XLOOKUP(ohrm_timesheet_item[[#This Row],[activity_id]],ohrm_project_activity[activity_id],ohrm_project_activity[name],"NF",0,1)</f>
        <v>Customer Meeting</v>
      </c>
      <c r="L4335" s="5">
        <f>ohrm_timesheet_item[[#This Row],[duration]]/60/60</f>
        <v>1</v>
      </c>
    </row>
    <row r="4336" spans="1:12" x14ac:dyDescent="0.3">
      <c r="A4336">
        <v>756</v>
      </c>
      <c r="C4336">
        <v>4403</v>
      </c>
      <c r="D4336" s="1">
        <v>45371</v>
      </c>
      <c r="E4336">
        <v>3600</v>
      </c>
      <c r="F4336">
        <v>14</v>
      </c>
      <c r="G4336">
        <v>15</v>
      </c>
      <c r="H4336">
        <v>110</v>
      </c>
      <c r="I4336" t="str">
        <f>_xlfn.XLOOKUP(ohrm_timesheet_item[[#This Row],[employee_id]],hs_hr_employee[emp_number],hs_hr_employee[Employee Name],"NF",0,1)</f>
        <v>Gaurav Kokcha</v>
      </c>
      <c r="J4336" t="str">
        <f>_xlfn.XLOOKUP(ohrm_timesheet_item[[#This Row],[project_id]],ohrm_project[project_id],ohrm_project[name],"NF",0,1)</f>
        <v>C231212-P1 [GSTN-AD-M365]</v>
      </c>
      <c r="K4336" t="str">
        <f>_xlfn.XLOOKUP(ohrm_timesheet_item[[#This Row],[activity_id]],ohrm_project_activity[activity_id],ohrm_project_activity[name],"NF",0,1)</f>
        <v>Customer Meeting</v>
      </c>
      <c r="L4336" s="5">
        <f>ohrm_timesheet_item[[#This Row],[duration]]/60/60</f>
        <v>1</v>
      </c>
    </row>
    <row r="4337" spans="1:12" x14ac:dyDescent="0.3">
      <c r="A4337">
        <v>756</v>
      </c>
      <c r="C4337">
        <v>4404</v>
      </c>
      <c r="D4337" s="1">
        <v>45373</v>
      </c>
      <c r="E4337">
        <v>7200</v>
      </c>
      <c r="F4337">
        <v>14</v>
      </c>
      <c r="G4337">
        <v>15</v>
      </c>
      <c r="H4337">
        <v>110</v>
      </c>
      <c r="I4337" t="str">
        <f>_xlfn.XLOOKUP(ohrm_timesheet_item[[#This Row],[employee_id]],hs_hr_employee[emp_number],hs_hr_employee[Employee Name],"NF",0,1)</f>
        <v>Gaurav Kokcha</v>
      </c>
      <c r="J4337" t="str">
        <f>_xlfn.XLOOKUP(ohrm_timesheet_item[[#This Row],[project_id]],ohrm_project[project_id],ohrm_project[name],"NF",0,1)</f>
        <v>C231212-P1 [GSTN-AD-M365]</v>
      </c>
      <c r="K4337" t="str">
        <f>_xlfn.XLOOKUP(ohrm_timesheet_item[[#This Row],[activity_id]],ohrm_project_activity[activity_id],ohrm_project_activity[name],"NF",0,1)</f>
        <v>Customer Meeting</v>
      </c>
      <c r="L4337" s="5">
        <f>ohrm_timesheet_item[[#This Row],[duration]]/60/60</f>
        <v>2</v>
      </c>
    </row>
    <row r="4338" spans="1:12" x14ac:dyDescent="0.3">
      <c r="A4338">
        <v>756</v>
      </c>
      <c r="C4338">
        <v>4405</v>
      </c>
      <c r="D4338" s="1">
        <v>45369</v>
      </c>
      <c r="E4338">
        <v>18000</v>
      </c>
      <c r="F4338">
        <v>14</v>
      </c>
      <c r="G4338">
        <v>15</v>
      </c>
      <c r="H4338">
        <v>118</v>
      </c>
      <c r="I4338" t="str">
        <f>_xlfn.XLOOKUP(ohrm_timesheet_item[[#This Row],[employee_id]],hs_hr_employee[emp_number],hs_hr_employee[Employee Name],"NF",0,1)</f>
        <v>Gaurav Kokcha</v>
      </c>
      <c r="J4338" t="str">
        <f>_xlfn.XLOOKUP(ohrm_timesheet_item[[#This Row],[project_id]],ohrm_project[project_id],ohrm_project[name],"NF",0,1)</f>
        <v>C231212-P1 [GSTN-AD-M365]</v>
      </c>
      <c r="K4338" t="str">
        <f>_xlfn.XLOOKUP(ohrm_timesheet_item[[#This Row],[activity_id]],ohrm_project_activity[activity_id],ohrm_project_activity[name],"NF",0,1)</f>
        <v>Technical Support</v>
      </c>
      <c r="L4338" s="5">
        <f>ohrm_timesheet_item[[#This Row],[duration]]/60/60</f>
        <v>5</v>
      </c>
    </row>
    <row r="4339" spans="1:12" x14ac:dyDescent="0.3">
      <c r="A4339">
        <v>756</v>
      </c>
      <c r="C4339">
        <v>4406</v>
      </c>
      <c r="D4339" s="1">
        <v>45370</v>
      </c>
      <c r="E4339">
        <v>25200</v>
      </c>
      <c r="F4339">
        <v>14</v>
      </c>
      <c r="G4339">
        <v>15</v>
      </c>
      <c r="H4339">
        <v>118</v>
      </c>
      <c r="I4339" t="str">
        <f>_xlfn.XLOOKUP(ohrm_timesheet_item[[#This Row],[employee_id]],hs_hr_employee[emp_number],hs_hr_employee[Employee Name],"NF",0,1)</f>
        <v>Gaurav Kokcha</v>
      </c>
      <c r="J4339" t="str">
        <f>_xlfn.XLOOKUP(ohrm_timesheet_item[[#This Row],[project_id]],ohrm_project[project_id],ohrm_project[name],"NF",0,1)</f>
        <v>C231212-P1 [GSTN-AD-M365]</v>
      </c>
      <c r="K4339" t="str">
        <f>_xlfn.XLOOKUP(ohrm_timesheet_item[[#This Row],[activity_id]],ohrm_project_activity[activity_id],ohrm_project_activity[name],"NF",0,1)</f>
        <v>Technical Support</v>
      </c>
      <c r="L4339" s="5">
        <f>ohrm_timesheet_item[[#This Row],[duration]]/60/60</f>
        <v>7</v>
      </c>
    </row>
    <row r="4340" spans="1:12" x14ac:dyDescent="0.3">
      <c r="A4340">
        <v>756</v>
      </c>
      <c r="C4340">
        <v>4407</v>
      </c>
      <c r="D4340" s="1">
        <v>45371</v>
      </c>
      <c r="E4340">
        <v>21600</v>
      </c>
      <c r="F4340">
        <v>14</v>
      </c>
      <c r="G4340">
        <v>15</v>
      </c>
      <c r="H4340">
        <v>118</v>
      </c>
      <c r="I4340" t="str">
        <f>_xlfn.XLOOKUP(ohrm_timesheet_item[[#This Row],[employee_id]],hs_hr_employee[emp_number],hs_hr_employee[Employee Name],"NF",0,1)</f>
        <v>Gaurav Kokcha</v>
      </c>
      <c r="J4340" t="str">
        <f>_xlfn.XLOOKUP(ohrm_timesheet_item[[#This Row],[project_id]],ohrm_project[project_id],ohrm_project[name],"NF",0,1)</f>
        <v>C231212-P1 [GSTN-AD-M365]</v>
      </c>
      <c r="K4340" t="str">
        <f>_xlfn.XLOOKUP(ohrm_timesheet_item[[#This Row],[activity_id]],ohrm_project_activity[activity_id],ohrm_project_activity[name],"NF",0,1)</f>
        <v>Technical Support</v>
      </c>
      <c r="L4340" s="5">
        <f>ohrm_timesheet_item[[#This Row],[duration]]/60/60</f>
        <v>6</v>
      </c>
    </row>
    <row r="4341" spans="1:12" x14ac:dyDescent="0.3">
      <c r="A4341">
        <v>756</v>
      </c>
      <c r="C4341">
        <v>4408</v>
      </c>
      <c r="D4341" s="1">
        <v>45372</v>
      </c>
      <c r="E4341">
        <v>25200</v>
      </c>
      <c r="F4341">
        <v>14</v>
      </c>
      <c r="G4341">
        <v>15</v>
      </c>
      <c r="H4341">
        <v>118</v>
      </c>
      <c r="I4341" t="str">
        <f>_xlfn.XLOOKUP(ohrm_timesheet_item[[#This Row],[employee_id]],hs_hr_employee[emp_number],hs_hr_employee[Employee Name],"NF",0,1)</f>
        <v>Gaurav Kokcha</v>
      </c>
      <c r="J4341" t="str">
        <f>_xlfn.XLOOKUP(ohrm_timesheet_item[[#This Row],[project_id]],ohrm_project[project_id],ohrm_project[name],"NF",0,1)</f>
        <v>C231212-P1 [GSTN-AD-M365]</v>
      </c>
      <c r="K4341" t="str">
        <f>_xlfn.XLOOKUP(ohrm_timesheet_item[[#This Row],[activity_id]],ohrm_project_activity[activity_id],ohrm_project_activity[name],"NF",0,1)</f>
        <v>Technical Support</v>
      </c>
      <c r="L4341" s="5">
        <f>ohrm_timesheet_item[[#This Row],[duration]]/60/60</f>
        <v>7</v>
      </c>
    </row>
    <row r="4342" spans="1:12" x14ac:dyDescent="0.3">
      <c r="A4342">
        <v>756</v>
      </c>
      <c r="C4342">
        <v>4409</v>
      </c>
      <c r="D4342" s="1">
        <v>45373</v>
      </c>
      <c r="E4342">
        <v>18000</v>
      </c>
      <c r="F4342">
        <v>14</v>
      </c>
      <c r="G4342">
        <v>15</v>
      </c>
      <c r="H4342">
        <v>118</v>
      </c>
      <c r="I4342" t="str">
        <f>_xlfn.XLOOKUP(ohrm_timesheet_item[[#This Row],[employee_id]],hs_hr_employee[emp_number],hs_hr_employee[Employee Name],"NF",0,1)</f>
        <v>Gaurav Kokcha</v>
      </c>
      <c r="J4342" t="str">
        <f>_xlfn.XLOOKUP(ohrm_timesheet_item[[#This Row],[project_id]],ohrm_project[project_id],ohrm_project[name],"NF",0,1)</f>
        <v>C231212-P1 [GSTN-AD-M365]</v>
      </c>
      <c r="K4342" t="str">
        <f>_xlfn.XLOOKUP(ohrm_timesheet_item[[#This Row],[activity_id]],ohrm_project_activity[activity_id],ohrm_project_activity[name],"NF",0,1)</f>
        <v>Technical Support</v>
      </c>
      <c r="L4342" s="5">
        <f>ohrm_timesheet_item[[#This Row],[duration]]/60/60</f>
        <v>5</v>
      </c>
    </row>
    <row r="4343" spans="1:12" x14ac:dyDescent="0.3">
      <c r="A4343">
        <v>755</v>
      </c>
      <c r="B4343" t="s">
        <v>1002</v>
      </c>
      <c r="C4343">
        <v>4410</v>
      </c>
      <c r="D4343" s="1">
        <v>45377</v>
      </c>
      <c r="E4343">
        <v>0</v>
      </c>
      <c r="F4343">
        <v>2</v>
      </c>
      <c r="G4343">
        <v>15</v>
      </c>
      <c r="H4343">
        <v>58</v>
      </c>
      <c r="I4343" t="str">
        <f>_xlfn.XLOOKUP(ohrm_timesheet_item[[#This Row],[employee_id]],hs_hr_employee[emp_number],hs_hr_employee[Employee Name],"NF",0,1)</f>
        <v>Gaurav Kokcha</v>
      </c>
      <c r="J4343" t="str">
        <f>_xlfn.XLOOKUP(ohrm_timesheet_item[[#This Row],[project_id]],ohrm_project[project_id],ohrm_project[name],"NF",0,1)</f>
        <v>Z210101-TEQMANTRA-ORG</v>
      </c>
      <c r="K4343" t="str">
        <f>_xlfn.XLOOKUP(ohrm_timesheet_item[[#This Row],[activity_id]],ohrm_project_activity[activity_id],ohrm_project_activity[name],"NF",0,1)</f>
        <v>Staff Augmentation</v>
      </c>
      <c r="L4343" s="5">
        <f>ohrm_timesheet_item[[#This Row],[duration]]/60/60</f>
        <v>0</v>
      </c>
    </row>
    <row r="4344" spans="1:12" x14ac:dyDescent="0.3">
      <c r="A4344">
        <v>755</v>
      </c>
      <c r="B4344" t="s">
        <v>1095</v>
      </c>
      <c r="C4344">
        <v>4411</v>
      </c>
      <c r="D4344" s="1">
        <v>45376</v>
      </c>
      <c r="E4344">
        <v>0</v>
      </c>
      <c r="F4344">
        <v>2</v>
      </c>
      <c r="G4344">
        <v>15</v>
      </c>
      <c r="H4344">
        <v>58</v>
      </c>
      <c r="I4344" t="str">
        <f>_xlfn.XLOOKUP(ohrm_timesheet_item[[#This Row],[employee_id]],hs_hr_employee[emp_number],hs_hr_employee[Employee Name],"NF",0,1)</f>
        <v>Gaurav Kokcha</v>
      </c>
      <c r="J4344" t="str">
        <f>_xlfn.XLOOKUP(ohrm_timesheet_item[[#This Row],[project_id]],ohrm_project[project_id],ohrm_project[name],"NF",0,1)</f>
        <v>Z210101-TEQMANTRA-ORG</v>
      </c>
      <c r="K4344" t="str">
        <f>_xlfn.XLOOKUP(ohrm_timesheet_item[[#This Row],[activity_id]],ohrm_project_activity[activity_id],ohrm_project_activity[name],"NF",0,1)</f>
        <v>Staff Augmentation</v>
      </c>
      <c r="L4344" s="5">
        <f>ohrm_timesheet_item[[#This Row],[duration]]/60/60</f>
        <v>0</v>
      </c>
    </row>
    <row r="4345" spans="1:12" x14ac:dyDescent="0.3">
      <c r="A4345">
        <v>755</v>
      </c>
      <c r="B4345" t="s">
        <v>1002</v>
      </c>
      <c r="C4345">
        <v>4412</v>
      </c>
      <c r="D4345" s="1">
        <v>45378</v>
      </c>
      <c r="E4345">
        <v>0</v>
      </c>
      <c r="F4345">
        <v>2</v>
      </c>
      <c r="G4345">
        <v>15</v>
      </c>
      <c r="H4345">
        <v>58</v>
      </c>
      <c r="I4345" t="str">
        <f>_xlfn.XLOOKUP(ohrm_timesheet_item[[#This Row],[employee_id]],hs_hr_employee[emp_number],hs_hr_employee[Employee Name],"NF",0,1)</f>
        <v>Gaurav Kokcha</v>
      </c>
      <c r="J4345" t="str">
        <f>_xlfn.XLOOKUP(ohrm_timesheet_item[[#This Row],[project_id]],ohrm_project[project_id],ohrm_project[name],"NF",0,1)</f>
        <v>Z210101-TEQMANTRA-ORG</v>
      </c>
      <c r="K4345" t="str">
        <f>_xlfn.XLOOKUP(ohrm_timesheet_item[[#This Row],[activity_id]],ohrm_project_activity[activity_id],ohrm_project_activity[name],"NF",0,1)</f>
        <v>Staff Augmentation</v>
      </c>
      <c r="L4345" s="5">
        <f>ohrm_timesheet_item[[#This Row],[duration]]/60/60</f>
        <v>0</v>
      </c>
    </row>
    <row r="4346" spans="1:12" x14ac:dyDescent="0.3">
      <c r="A4346">
        <v>755</v>
      </c>
      <c r="B4346" t="s">
        <v>1002</v>
      </c>
      <c r="C4346">
        <v>4413</v>
      </c>
      <c r="D4346" s="1">
        <v>45379</v>
      </c>
      <c r="E4346">
        <v>0</v>
      </c>
      <c r="F4346">
        <v>2</v>
      </c>
      <c r="G4346">
        <v>15</v>
      </c>
      <c r="H4346">
        <v>58</v>
      </c>
      <c r="I4346" t="str">
        <f>_xlfn.XLOOKUP(ohrm_timesheet_item[[#This Row],[employee_id]],hs_hr_employee[emp_number],hs_hr_employee[Employee Name],"NF",0,1)</f>
        <v>Gaurav Kokcha</v>
      </c>
      <c r="J4346" t="str">
        <f>_xlfn.XLOOKUP(ohrm_timesheet_item[[#This Row],[project_id]],ohrm_project[project_id],ohrm_project[name],"NF",0,1)</f>
        <v>Z210101-TEQMANTRA-ORG</v>
      </c>
      <c r="K4346" t="str">
        <f>_xlfn.XLOOKUP(ohrm_timesheet_item[[#This Row],[activity_id]],ohrm_project_activity[activity_id],ohrm_project_activity[name],"NF",0,1)</f>
        <v>Staff Augmentation</v>
      </c>
      <c r="L4346" s="5">
        <f>ohrm_timesheet_item[[#This Row],[duration]]/60/60</f>
        <v>0</v>
      </c>
    </row>
    <row r="4347" spans="1:12" x14ac:dyDescent="0.3">
      <c r="A4347">
        <v>755</v>
      </c>
      <c r="B4347" t="s">
        <v>1096</v>
      </c>
      <c r="C4347">
        <v>4414</v>
      </c>
      <c r="D4347" s="1">
        <v>45380</v>
      </c>
      <c r="E4347">
        <v>0</v>
      </c>
      <c r="F4347">
        <v>2</v>
      </c>
      <c r="G4347">
        <v>15</v>
      </c>
      <c r="H4347">
        <v>58</v>
      </c>
      <c r="I4347" t="str">
        <f>_xlfn.XLOOKUP(ohrm_timesheet_item[[#This Row],[employee_id]],hs_hr_employee[emp_number],hs_hr_employee[Employee Name],"NF",0,1)</f>
        <v>Gaurav Kokcha</v>
      </c>
      <c r="J4347" t="str">
        <f>_xlfn.XLOOKUP(ohrm_timesheet_item[[#This Row],[project_id]],ohrm_project[project_id],ohrm_project[name],"NF",0,1)</f>
        <v>Z210101-TEQMANTRA-ORG</v>
      </c>
      <c r="K4347" t="str">
        <f>_xlfn.XLOOKUP(ohrm_timesheet_item[[#This Row],[activity_id]],ohrm_project_activity[activity_id],ohrm_project_activity[name],"NF",0,1)</f>
        <v>Staff Augmentation</v>
      </c>
      <c r="L4347" s="5">
        <f>ohrm_timesheet_item[[#This Row],[duration]]/60/60</f>
        <v>0</v>
      </c>
    </row>
    <row r="4348" spans="1:12" x14ac:dyDescent="0.3">
      <c r="A4348">
        <v>755</v>
      </c>
      <c r="B4348" t="s">
        <v>1097</v>
      </c>
      <c r="C4348">
        <v>4415</v>
      </c>
      <c r="D4348" s="1">
        <v>45381</v>
      </c>
      <c r="E4348">
        <v>0</v>
      </c>
      <c r="F4348">
        <v>2</v>
      </c>
      <c r="G4348">
        <v>15</v>
      </c>
      <c r="H4348">
        <v>58</v>
      </c>
      <c r="I4348" t="str">
        <f>_xlfn.XLOOKUP(ohrm_timesheet_item[[#This Row],[employee_id]],hs_hr_employee[emp_number],hs_hr_employee[Employee Name],"NF",0,1)</f>
        <v>Gaurav Kokcha</v>
      </c>
      <c r="J4348" t="str">
        <f>_xlfn.XLOOKUP(ohrm_timesheet_item[[#This Row],[project_id]],ohrm_project[project_id],ohrm_project[name],"NF",0,1)</f>
        <v>Z210101-TEQMANTRA-ORG</v>
      </c>
      <c r="K4348" t="str">
        <f>_xlfn.XLOOKUP(ohrm_timesheet_item[[#This Row],[activity_id]],ohrm_project_activity[activity_id],ohrm_project_activity[name],"NF",0,1)</f>
        <v>Staff Augmentation</v>
      </c>
      <c r="L4348" s="5">
        <f>ohrm_timesheet_item[[#This Row],[duration]]/60/60</f>
        <v>0</v>
      </c>
    </row>
    <row r="4349" spans="1:12" x14ac:dyDescent="0.3">
      <c r="A4349">
        <v>759</v>
      </c>
      <c r="C4349">
        <v>4416</v>
      </c>
      <c r="D4349" s="1">
        <v>45355</v>
      </c>
      <c r="E4349">
        <v>32400</v>
      </c>
      <c r="F4349">
        <v>2</v>
      </c>
      <c r="G4349">
        <v>100006</v>
      </c>
      <c r="H4349">
        <v>58</v>
      </c>
      <c r="I4349" t="str">
        <f>_xlfn.XLOOKUP(ohrm_timesheet_item[[#This Row],[employee_id]],hs_hr_employee[emp_number],hs_hr_employee[Employee Name],"NF",0,1)</f>
        <v>Preeti Tyagi</v>
      </c>
      <c r="J4349" t="str">
        <f>_xlfn.XLOOKUP(ohrm_timesheet_item[[#This Row],[project_id]],ohrm_project[project_id],ohrm_project[name],"NF",0,1)</f>
        <v>Z210101-TEQMANTRA-ORG</v>
      </c>
      <c r="K4349" t="str">
        <f>_xlfn.XLOOKUP(ohrm_timesheet_item[[#This Row],[activity_id]],ohrm_project_activity[activity_id],ohrm_project_activity[name],"NF",0,1)</f>
        <v>Staff Augmentation</v>
      </c>
      <c r="L4349" s="5">
        <f>ohrm_timesheet_item[[#This Row],[duration]]/60/60</f>
        <v>9</v>
      </c>
    </row>
    <row r="4350" spans="1:12" x14ac:dyDescent="0.3">
      <c r="A4350">
        <v>759</v>
      </c>
      <c r="C4350">
        <v>4417</v>
      </c>
      <c r="D4350" s="1">
        <v>45357</v>
      </c>
      <c r="E4350">
        <v>32400</v>
      </c>
      <c r="F4350">
        <v>2</v>
      </c>
      <c r="G4350">
        <v>100006</v>
      </c>
      <c r="H4350">
        <v>58</v>
      </c>
      <c r="I4350" t="str">
        <f>_xlfn.XLOOKUP(ohrm_timesheet_item[[#This Row],[employee_id]],hs_hr_employee[emp_number],hs_hr_employee[Employee Name],"NF",0,1)</f>
        <v>Preeti Tyagi</v>
      </c>
      <c r="J4350" t="str">
        <f>_xlfn.XLOOKUP(ohrm_timesheet_item[[#This Row],[project_id]],ohrm_project[project_id],ohrm_project[name],"NF",0,1)</f>
        <v>Z210101-TEQMANTRA-ORG</v>
      </c>
      <c r="K4350" t="str">
        <f>_xlfn.XLOOKUP(ohrm_timesheet_item[[#This Row],[activity_id]],ohrm_project_activity[activity_id],ohrm_project_activity[name],"NF",0,1)</f>
        <v>Staff Augmentation</v>
      </c>
      <c r="L4350" s="5">
        <f>ohrm_timesheet_item[[#This Row],[duration]]/60/60</f>
        <v>9</v>
      </c>
    </row>
    <row r="4351" spans="1:12" x14ac:dyDescent="0.3">
      <c r="A4351">
        <v>759</v>
      </c>
      <c r="C4351">
        <v>4418</v>
      </c>
      <c r="D4351" s="1">
        <v>45356</v>
      </c>
      <c r="E4351">
        <v>32400</v>
      </c>
      <c r="F4351">
        <v>2</v>
      </c>
      <c r="G4351">
        <v>100006</v>
      </c>
      <c r="H4351">
        <v>58</v>
      </c>
      <c r="I4351" t="str">
        <f>_xlfn.XLOOKUP(ohrm_timesheet_item[[#This Row],[employee_id]],hs_hr_employee[emp_number],hs_hr_employee[Employee Name],"NF",0,1)</f>
        <v>Preeti Tyagi</v>
      </c>
      <c r="J4351" t="str">
        <f>_xlfn.XLOOKUP(ohrm_timesheet_item[[#This Row],[project_id]],ohrm_project[project_id],ohrm_project[name],"NF",0,1)</f>
        <v>Z210101-TEQMANTRA-ORG</v>
      </c>
      <c r="K4351" t="str">
        <f>_xlfn.XLOOKUP(ohrm_timesheet_item[[#This Row],[activity_id]],ohrm_project_activity[activity_id],ohrm_project_activity[name],"NF",0,1)</f>
        <v>Staff Augmentation</v>
      </c>
      <c r="L4351" s="5">
        <f>ohrm_timesheet_item[[#This Row],[duration]]/60/60</f>
        <v>9</v>
      </c>
    </row>
    <row r="4352" spans="1:12" x14ac:dyDescent="0.3">
      <c r="A4352">
        <v>759</v>
      </c>
      <c r="C4352">
        <v>4419</v>
      </c>
      <c r="D4352" s="1">
        <v>45358</v>
      </c>
      <c r="E4352">
        <v>32400</v>
      </c>
      <c r="F4352">
        <v>2</v>
      </c>
      <c r="G4352">
        <v>100006</v>
      </c>
      <c r="H4352">
        <v>58</v>
      </c>
      <c r="I4352" t="str">
        <f>_xlfn.XLOOKUP(ohrm_timesheet_item[[#This Row],[employee_id]],hs_hr_employee[emp_number],hs_hr_employee[Employee Name],"NF",0,1)</f>
        <v>Preeti Tyagi</v>
      </c>
      <c r="J4352" t="str">
        <f>_xlfn.XLOOKUP(ohrm_timesheet_item[[#This Row],[project_id]],ohrm_project[project_id],ohrm_project[name],"NF",0,1)</f>
        <v>Z210101-TEQMANTRA-ORG</v>
      </c>
      <c r="K4352" t="str">
        <f>_xlfn.XLOOKUP(ohrm_timesheet_item[[#This Row],[activity_id]],ohrm_project_activity[activity_id],ohrm_project_activity[name],"NF",0,1)</f>
        <v>Staff Augmentation</v>
      </c>
      <c r="L4352" s="5">
        <f>ohrm_timesheet_item[[#This Row],[duration]]/60/60</f>
        <v>9</v>
      </c>
    </row>
    <row r="4353" spans="1:12" x14ac:dyDescent="0.3">
      <c r="A4353">
        <v>759</v>
      </c>
      <c r="C4353">
        <v>4420</v>
      </c>
      <c r="D4353" s="1">
        <v>45359</v>
      </c>
      <c r="E4353">
        <v>32400</v>
      </c>
      <c r="F4353">
        <v>2</v>
      </c>
      <c r="G4353">
        <v>100006</v>
      </c>
      <c r="H4353">
        <v>58</v>
      </c>
      <c r="I4353" t="str">
        <f>_xlfn.XLOOKUP(ohrm_timesheet_item[[#This Row],[employee_id]],hs_hr_employee[emp_number],hs_hr_employee[Employee Name],"NF",0,1)</f>
        <v>Preeti Tyagi</v>
      </c>
      <c r="J4353" t="str">
        <f>_xlfn.XLOOKUP(ohrm_timesheet_item[[#This Row],[project_id]],ohrm_project[project_id],ohrm_project[name],"NF",0,1)</f>
        <v>Z210101-TEQMANTRA-ORG</v>
      </c>
      <c r="K4353" t="str">
        <f>_xlfn.XLOOKUP(ohrm_timesheet_item[[#This Row],[activity_id]],ohrm_project_activity[activity_id],ohrm_project_activity[name],"NF",0,1)</f>
        <v>Staff Augmentation</v>
      </c>
      <c r="L4353" s="5">
        <f>ohrm_timesheet_item[[#This Row],[duration]]/60/60</f>
        <v>9</v>
      </c>
    </row>
    <row r="4354" spans="1:12" x14ac:dyDescent="0.3">
      <c r="A4354">
        <v>759</v>
      </c>
      <c r="C4354">
        <v>4421</v>
      </c>
      <c r="D4354" s="1">
        <v>45360</v>
      </c>
      <c r="E4354">
        <v>32400</v>
      </c>
      <c r="F4354">
        <v>2</v>
      </c>
      <c r="G4354">
        <v>100006</v>
      </c>
      <c r="H4354">
        <v>58</v>
      </c>
      <c r="I4354" t="str">
        <f>_xlfn.XLOOKUP(ohrm_timesheet_item[[#This Row],[employee_id]],hs_hr_employee[emp_number],hs_hr_employee[Employee Name],"NF",0,1)</f>
        <v>Preeti Tyagi</v>
      </c>
      <c r="J4354" t="str">
        <f>_xlfn.XLOOKUP(ohrm_timesheet_item[[#This Row],[project_id]],ohrm_project[project_id],ohrm_project[name],"NF",0,1)</f>
        <v>Z210101-TEQMANTRA-ORG</v>
      </c>
      <c r="K4354" t="str">
        <f>_xlfn.XLOOKUP(ohrm_timesheet_item[[#This Row],[activity_id]],ohrm_project_activity[activity_id],ohrm_project_activity[name],"NF",0,1)</f>
        <v>Staff Augmentation</v>
      </c>
      <c r="L4354" s="5">
        <f>ohrm_timesheet_item[[#This Row],[duration]]/60/60</f>
        <v>9</v>
      </c>
    </row>
    <row r="4355" spans="1:12" x14ac:dyDescent="0.3">
      <c r="A4355">
        <v>759</v>
      </c>
      <c r="C4355">
        <v>4422</v>
      </c>
      <c r="D4355" s="1">
        <v>45361</v>
      </c>
      <c r="E4355">
        <v>32400</v>
      </c>
      <c r="F4355">
        <v>2</v>
      </c>
      <c r="G4355">
        <v>100006</v>
      </c>
      <c r="H4355">
        <v>58</v>
      </c>
      <c r="I4355" t="str">
        <f>_xlfn.XLOOKUP(ohrm_timesheet_item[[#This Row],[employee_id]],hs_hr_employee[emp_number],hs_hr_employee[Employee Name],"NF",0,1)</f>
        <v>Preeti Tyagi</v>
      </c>
      <c r="J4355" t="str">
        <f>_xlfn.XLOOKUP(ohrm_timesheet_item[[#This Row],[project_id]],ohrm_project[project_id],ohrm_project[name],"NF",0,1)</f>
        <v>Z210101-TEQMANTRA-ORG</v>
      </c>
      <c r="K4355" t="str">
        <f>_xlfn.XLOOKUP(ohrm_timesheet_item[[#This Row],[activity_id]],ohrm_project_activity[activity_id],ohrm_project_activity[name],"NF",0,1)</f>
        <v>Staff Augmentation</v>
      </c>
      <c r="L4355" s="5">
        <f>ohrm_timesheet_item[[#This Row],[duration]]/60/60</f>
        <v>9</v>
      </c>
    </row>
    <row r="4356" spans="1:12" x14ac:dyDescent="0.3">
      <c r="A4356">
        <v>760</v>
      </c>
      <c r="C4356">
        <v>4423</v>
      </c>
      <c r="D4356" s="1">
        <v>45362</v>
      </c>
      <c r="E4356">
        <v>32400</v>
      </c>
      <c r="F4356">
        <v>2</v>
      </c>
      <c r="G4356">
        <v>100006</v>
      </c>
      <c r="H4356">
        <v>7</v>
      </c>
      <c r="I4356" t="str">
        <f>_xlfn.XLOOKUP(ohrm_timesheet_item[[#This Row],[employee_id]],hs_hr_employee[emp_number],hs_hr_employee[Employee Name],"NF",0,1)</f>
        <v>Preeti Tyagi</v>
      </c>
      <c r="J4356" t="str">
        <f>_xlfn.XLOOKUP(ohrm_timesheet_item[[#This Row],[project_id]],ohrm_project[project_id],ohrm_project[name],"NF",0,1)</f>
        <v>Z210101-TEQMANTRA-ORG</v>
      </c>
      <c r="K4356" t="str">
        <f>_xlfn.XLOOKUP(ohrm_timesheet_item[[#This Row],[activity_id]],ohrm_project_activity[activity_id],ohrm_project_activity[name],"NF",0,1)</f>
        <v>Internal Meeting</v>
      </c>
      <c r="L4356" s="5">
        <f>ohrm_timesheet_item[[#This Row],[duration]]/60/60</f>
        <v>9</v>
      </c>
    </row>
    <row r="4357" spans="1:12" x14ac:dyDescent="0.3">
      <c r="A4357">
        <v>760</v>
      </c>
      <c r="C4357">
        <v>4424</v>
      </c>
      <c r="D4357" s="1">
        <v>45363</v>
      </c>
      <c r="E4357">
        <v>32400</v>
      </c>
      <c r="F4357">
        <v>2</v>
      </c>
      <c r="G4357">
        <v>100006</v>
      </c>
      <c r="H4357">
        <v>7</v>
      </c>
      <c r="I4357" t="str">
        <f>_xlfn.XLOOKUP(ohrm_timesheet_item[[#This Row],[employee_id]],hs_hr_employee[emp_number],hs_hr_employee[Employee Name],"NF",0,1)</f>
        <v>Preeti Tyagi</v>
      </c>
      <c r="J4357" t="str">
        <f>_xlfn.XLOOKUP(ohrm_timesheet_item[[#This Row],[project_id]],ohrm_project[project_id],ohrm_project[name],"NF",0,1)</f>
        <v>Z210101-TEQMANTRA-ORG</v>
      </c>
      <c r="K4357" t="str">
        <f>_xlfn.XLOOKUP(ohrm_timesheet_item[[#This Row],[activity_id]],ohrm_project_activity[activity_id],ohrm_project_activity[name],"NF",0,1)</f>
        <v>Internal Meeting</v>
      </c>
      <c r="L4357" s="5">
        <f>ohrm_timesheet_item[[#This Row],[duration]]/60/60</f>
        <v>9</v>
      </c>
    </row>
    <row r="4358" spans="1:12" x14ac:dyDescent="0.3">
      <c r="A4358">
        <v>760</v>
      </c>
      <c r="C4358">
        <v>4425</v>
      </c>
      <c r="D4358" s="1">
        <v>45364</v>
      </c>
      <c r="E4358">
        <v>32400</v>
      </c>
      <c r="F4358">
        <v>2</v>
      </c>
      <c r="G4358">
        <v>100006</v>
      </c>
      <c r="H4358">
        <v>7</v>
      </c>
      <c r="I4358" t="str">
        <f>_xlfn.XLOOKUP(ohrm_timesheet_item[[#This Row],[employee_id]],hs_hr_employee[emp_number],hs_hr_employee[Employee Name],"NF",0,1)</f>
        <v>Preeti Tyagi</v>
      </c>
      <c r="J4358" t="str">
        <f>_xlfn.XLOOKUP(ohrm_timesheet_item[[#This Row],[project_id]],ohrm_project[project_id],ohrm_project[name],"NF",0,1)</f>
        <v>Z210101-TEQMANTRA-ORG</v>
      </c>
      <c r="K4358" t="str">
        <f>_xlfn.XLOOKUP(ohrm_timesheet_item[[#This Row],[activity_id]],ohrm_project_activity[activity_id],ohrm_project_activity[name],"NF",0,1)</f>
        <v>Internal Meeting</v>
      </c>
      <c r="L4358" s="5">
        <f>ohrm_timesheet_item[[#This Row],[duration]]/60/60</f>
        <v>9</v>
      </c>
    </row>
    <row r="4359" spans="1:12" x14ac:dyDescent="0.3">
      <c r="A4359">
        <v>760</v>
      </c>
      <c r="C4359">
        <v>4426</v>
      </c>
      <c r="D4359" s="1">
        <v>45365</v>
      </c>
      <c r="E4359">
        <v>32400</v>
      </c>
      <c r="F4359">
        <v>2</v>
      </c>
      <c r="G4359">
        <v>100006</v>
      </c>
      <c r="H4359">
        <v>7</v>
      </c>
      <c r="I4359" t="str">
        <f>_xlfn.XLOOKUP(ohrm_timesheet_item[[#This Row],[employee_id]],hs_hr_employee[emp_number],hs_hr_employee[Employee Name],"NF",0,1)</f>
        <v>Preeti Tyagi</v>
      </c>
      <c r="J4359" t="str">
        <f>_xlfn.XLOOKUP(ohrm_timesheet_item[[#This Row],[project_id]],ohrm_project[project_id],ohrm_project[name],"NF",0,1)</f>
        <v>Z210101-TEQMANTRA-ORG</v>
      </c>
      <c r="K4359" t="str">
        <f>_xlfn.XLOOKUP(ohrm_timesheet_item[[#This Row],[activity_id]],ohrm_project_activity[activity_id],ohrm_project_activity[name],"NF",0,1)</f>
        <v>Internal Meeting</v>
      </c>
      <c r="L4359" s="5">
        <f>ohrm_timesheet_item[[#This Row],[duration]]/60/60</f>
        <v>9</v>
      </c>
    </row>
    <row r="4360" spans="1:12" x14ac:dyDescent="0.3">
      <c r="A4360">
        <v>760</v>
      </c>
      <c r="C4360">
        <v>4427</v>
      </c>
      <c r="D4360" s="1">
        <v>45366</v>
      </c>
      <c r="E4360">
        <v>32400</v>
      </c>
      <c r="F4360">
        <v>2</v>
      </c>
      <c r="G4360">
        <v>100006</v>
      </c>
      <c r="H4360">
        <v>7</v>
      </c>
      <c r="I4360" t="str">
        <f>_xlfn.XLOOKUP(ohrm_timesheet_item[[#This Row],[employee_id]],hs_hr_employee[emp_number],hs_hr_employee[Employee Name],"NF",0,1)</f>
        <v>Preeti Tyagi</v>
      </c>
      <c r="J4360" t="str">
        <f>_xlfn.XLOOKUP(ohrm_timesheet_item[[#This Row],[project_id]],ohrm_project[project_id],ohrm_project[name],"NF",0,1)</f>
        <v>Z210101-TEQMANTRA-ORG</v>
      </c>
      <c r="K4360" t="str">
        <f>_xlfn.XLOOKUP(ohrm_timesheet_item[[#This Row],[activity_id]],ohrm_project_activity[activity_id],ohrm_project_activity[name],"NF",0,1)</f>
        <v>Internal Meeting</v>
      </c>
      <c r="L4360" s="5">
        <f>ohrm_timesheet_item[[#This Row],[duration]]/60/60</f>
        <v>9</v>
      </c>
    </row>
    <row r="4361" spans="1:12" x14ac:dyDescent="0.3">
      <c r="A4361">
        <v>760</v>
      </c>
      <c r="C4361">
        <v>4428</v>
      </c>
      <c r="D4361" s="1">
        <v>45367</v>
      </c>
      <c r="E4361">
        <v>32400</v>
      </c>
      <c r="F4361">
        <v>2</v>
      </c>
      <c r="G4361">
        <v>100006</v>
      </c>
      <c r="H4361">
        <v>7</v>
      </c>
      <c r="I4361" t="str">
        <f>_xlfn.XLOOKUP(ohrm_timesheet_item[[#This Row],[employee_id]],hs_hr_employee[emp_number],hs_hr_employee[Employee Name],"NF",0,1)</f>
        <v>Preeti Tyagi</v>
      </c>
      <c r="J4361" t="str">
        <f>_xlfn.XLOOKUP(ohrm_timesheet_item[[#This Row],[project_id]],ohrm_project[project_id],ohrm_project[name],"NF",0,1)</f>
        <v>Z210101-TEQMANTRA-ORG</v>
      </c>
      <c r="K4361" t="str">
        <f>_xlfn.XLOOKUP(ohrm_timesheet_item[[#This Row],[activity_id]],ohrm_project_activity[activity_id],ohrm_project_activity[name],"NF",0,1)</f>
        <v>Internal Meeting</v>
      </c>
      <c r="L4361" s="5">
        <f>ohrm_timesheet_item[[#This Row],[duration]]/60/60</f>
        <v>9</v>
      </c>
    </row>
    <row r="4362" spans="1:12" x14ac:dyDescent="0.3">
      <c r="A4362">
        <v>760</v>
      </c>
      <c r="C4362">
        <v>4429</v>
      </c>
      <c r="D4362" s="1">
        <v>45368</v>
      </c>
      <c r="E4362">
        <v>32400</v>
      </c>
      <c r="F4362">
        <v>2</v>
      </c>
      <c r="G4362">
        <v>100006</v>
      </c>
      <c r="H4362">
        <v>7</v>
      </c>
      <c r="I4362" t="str">
        <f>_xlfn.XLOOKUP(ohrm_timesheet_item[[#This Row],[employee_id]],hs_hr_employee[emp_number],hs_hr_employee[Employee Name],"NF",0,1)</f>
        <v>Preeti Tyagi</v>
      </c>
      <c r="J4362" t="str">
        <f>_xlfn.XLOOKUP(ohrm_timesheet_item[[#This Row],[project_id]],ohrm_project[project_id],ohrm_project[name],"NF",0,1)</f>
        <v>Z210101-TEQMANTRA-ORG</v>
      </c>
      <c r="K4362" t="str">
        <f>_xlfn.XLOOKUP(ohrm_timesheet_item[[#This Row],[activity_id]],ohrm_project_activity[activity_id],ohrm_project_activity[name],"NF",0,1)</f>
        <v>Internal Meeting</v>
      </c>
      <c r="L4362" s="5">
        <f>ohrm_timesheet_item[[#This Row],[duration]]/60/60</f>
        <v>9</v>
      </c>
    </row>
    <row r="4363" spans="1:12" x14ac:dyDescent="0.3">
      <c r="A4363">
        <v>761</v>
      </c>
      <c r="C4363">
        <v>4430</v>
      </c>
      <c r="D4363" s="1">
        <v>45369</v>
      </c>
      <c r="E4363">
        <v>32400</v>
      </c>
      <c r="F4363">
        <v>2</v>
      </c>
      <c r="G4363">
        <v>100006</v>
      </c>
      <c r="H4363">
        <v>58</v>
      </c>
      <c r="I4363" t="str">
        <f>_xlfn.XLOOKUP(ohrm_timesheet_item[[#This Row],[employee_id]],hs_hr_employee[emp_number],hs_hr_employee[Employee Name],"NF",0,1)</f>
        <v>Preeti Tyagi</v>
      </c>
      <c r="J4363" t="str">
        <f>_xlfn.XLOOKUP(ohrm_timesheet_item[[#This Row],[project_id]],ohrm_project[project_id],ohrm_project[name],"NF",0,1)</f>
        <v>Z210101-TEQMANTRA-ORG</v>
      </c>
      <c r="K4363" t="str">
        <f>_xlfn.XLOOKUP(ohrm_timesheet_item[[#This Row],[activity_id]],ohrm_project_activity[activity_id],ohrm_project_activity[name],"NF",0,1)</f>
        <v>Staff Augmentation</v>
      </c>
      <c r="L4363" s="5">
        <f>ohrm_timesheet_item[[#This Row],[duration]]/60/60</f>
        <v>9</v>
      </c>
    </row>
    <row r="4364" spans="1:12" x14ac:dyDescent="0.3">
      <c r="A4364">
        <v>761</v>
      </c>
      <c r="C4364">
        <v>4431</v>
      </c>
      <c r="D4364" s="1">
        <v>45370</v>
      </c>
      <c r="E4364">
        <v>32400</v>
      </c>
      <c r="F4364">
        <v>2</v>
      </c>
      <c r="G4364">
        <v>100006</v>
      </c>
      <c r="H4364">
        <v>58</v>
      </c>
      <c r="I4364" t="str">
        <f>_xlfn.XLOOKUP(ohrm_timesheet_item[[#This Row],[employee_id]],hs_hr_employee[emp_number],hs_hr_employee[Employee Name],"NF",0,1)</f>
        <v>Preeti Tyagi</v>
      </c>
      <c r="J4364" t="str">
        <f>_xlfn.XLOOKUP(ohrm_timesheet_item[[#This Row],[project_id]],ohrm_project[project_id],ohrm_project[name],"NF",0,1)</f>
        <v>Z210101-TEQMANTRA-ORG</v>
      </c>
      <c r="K4364" t="str">
        <f>_xlfn.XLOOKUP(ohrm_timesheet_item[[#This Row],[activity_id]],ohrm_project_activity[activity_id],ohrm_project_activity[name],"NF",0,1)</f>
        <v>Staff Augmentation</v>
      </c>
      <c r="L4364" s="5">
        <f>ohrm_timesheet_item[[#This Row],[duration]]/60/60</f>
        <v>9</v>
      </c>
    </row>
    <row r="4365" spans="1:12" x14ac:dyDescent="0.3">
      <c r="A4365">
        <v>761</v>
      </c>
      <c r="C4365">
        <v>4432</v>
      </c>
      <c r="D4365" s="1">
        <v>45371</v>
      </c>
      <c r="E4365">
        <v>32400</v>
      </c>
      <c r="F4365">
        <v>2</v>
      </c>
      <c r="G4365">
        <v>100006</v>
      </c>
      <c r="H4365">
        <v>58</v>
      </c>
      <c r="I4365" t="str">
        <f>_xlfn.XLOOKUP(ohrm_timesheet_item[[#This Row],[employee_id]],hs_hr_employee[emp_number],hs_hr_employee[Employee Name],"NF",0,1)</f>
        <v>Preeti Tyagi</v>
      </c>
      <c r="J4365" t="str">
        <f>_xlfn.XLOOKUP(ohrm_timesheet_item[[#This Row],[project_id]],ohrm_project[project_id],ohrm_project[name],"NF",0,1)</f>
        <v>Z210101-TEQMANTRA-ORG</v>
      </c>
      <c r="K4365" t="str">
        <f>_xlfn.XLOOKUP(ohrm_timesheet_item[[#This Row],[activity_id]],ohrm_project_activity[activity_id],ohrm_project_activity[name],"NF",0,1)</f>
        <v>Staff Augmentation</v>
      </c>
      <c r="L4365" s="5">
        <f>ohrm_timesheet_item[[#This Row],[duration]]/60/60</f>
        <v>9</v>
      </c>
    </row>
    <row r="4366" spans="1:12" x14ac:dyDescent="0.3">
      <c r="A4366">
        <v>761</v>
      </c>
      <c r="C4366">
        <v>4433</v>
      </c>
      <c r="D4366" s="1">
        <v>45372</v>
      </c>
      <c r="E4366">
        <v>32400</v>
      </c>
      <c r="F4366">
        <v>2</v>
      </c>
      <c r="G4366">
        <v>100006</v>
      </c>
      <c r="H4366">
        <v>58</v>
      </c>
      <c r="I4366" t="str">
        <f>_xlfn.XLOOKUP(ohrm_timesheet_item[[#This Row],[employee_id]],hs_hr_employee[emp_number],hs_hr_employee[Employee Name],"NF",0,1)</f>
        <v>Preeti Tyagi</v>
      </c>
      <c r="J4366" t="str">
        <f>_xlfn.XLOOKUP(ohrm_timesheet_item[[#This Row],[project_id]],ohrm_project[project_id],ohrm_project[name],"NF",0,1)</f>
        <v>Z210101-TEQMANTRA-ORG</v>
      </c>
      <c r="K4366" t="str">
        <f>_xlfn.XLOOKUP(ohrm_timesheet_item[[#This Row],[activity_id]],ohrm_project_activity[activity_id],ohrm_project_activity[name],"NF",0,1)</f>
        <v>Staff Augmentation</v>
      </c>
      <c r="L4366" s="5">
        <f>ohrm_timesheet_item[[#This Row],[duration]]/60/60</f>
        <v>9</v>
      </c>
    </row>
    <row r="4367" spans="1:12" x14ac:dyDescent="0.3">
      <c r="A4367">
        <v>761</v>
      </c>
      <c r="C4367">
        <v>4434</v>
      </c>
      <c r="D4367" s="1">
        <v>45373</v>
      </c>
      <c r="E4367">
        <v>32400</v>
      </c>
      <c r="F4367">
        <v>2</v>
      </c>
      <c r="G4367">
        <v>100006</v>
      </c>
      <c r="H4367">
        <v>58</v>
      </c>
      <c r="I4367" t="str">
        <f>_xlfn.XLOOKUP(ohrm_timesheet_item[[#This Row],[employee_id]],hs_hr_employee[emp_number],hs_hr_employee[Employee Name],"NF",0,1)</f>
        <v>Preeti Tyagi</v>
      </c>
      <c r="J4367" t="str">
        <f>_xlfn.XLOOKUP(ohrm_timesheet_item[[#This Row],[project_id]],ohrm_project[project_id],ohrm_project[name],"NF",0,1)</f>
        <v>Z210101-TEQMANTRA-ORG</v>
      </c>
      <c r="K4367" t="str">
        <f>_xlfn.XLOOKUP(ohrm_timesheet_item[[#This Row],[activity_id]],ohrm_project_activity[activity_id],ohrm_project_activity[name],"NF",0,1)</f>
        <v>Staff Augmentation</v>
      </c>
      <c r="L4367" s="5">
        <f>ohrm_timesheet_item[[#This Row],[duration]]/60/60</f>
        <v>9</v>
      </c>
    </row>
    <row r="4368" spans="1:12" x14ac:dyDescent="0.3">
      <c r="A4368">
        <v>761</v>
      </c>
      <c r="C4368">
        <v>4435</v>
      </c>
      <c r="D4368" s="1">
        <v>45374</v>
      </c>
      <c r="E4368">
        <v>32400</v>
      </c>
      <c r="F4368">
        <v>2</v>
      </c>
      <c r="G4368">
        <v>100006</v>
      </c>
      <c r="H4368">
        <v>58</v>
      </c>
      <c r="I4368" t="str">
        <f>_xlfn.XLOOKUP(ohrm_timesheet_item[[#This Row],[employee_id]],hs_hr_employee[emp_number],hs_hr_employee[Employee Name],"NF",0,1)</f>
        <v>Preeti Tyagi</v>
      </c>
      <c r="J4368" t="str">
        <f>_xlfn.XLOOKUP(ohrm_timesheet_item[[#This Row],[project_id]],ohrm_project[project_id],ohrm_project[name],"NF",0,1)</f>
        <v>Z210101-TEQMANTRA-ORG</v>
      </c>
      <c r="K4368" t="str">
        <f>_xlfn.XLOOKUP(ohrm_timesheet_item[[#This Row],[activity_id]],ohrm_project_activity[activity_id],ohrm_project_activity[name],"NF",0,1)</f>
        <v>Staff Augmentation</v>
      </c>
      <c r="L4368" s="5">
        <f>ohrm_timesheet_item[[#This Row],[duration]]/60/60</f>
        <v>9</v>
      </c>
    </row>
    <row r="4369" spans="1:12" x14ac:dyDescent="0.3">
      <c r="A4369">
        <v>761</v>
      </c>
      <c r="C4369">
        <v>4436</v>
      </c>
      <c r="D4369" s="1">
        <v>45375</v>
      </c>
      <c r="E4369">
        <v>32400</v>
      </c>
      <c r="F4369">
        <v>2</v>
      </c>
      <c r="G4369">
        <v>100006</v>
      </c>
      <c r="H4369">
        <v>58</v>
      </c>
      <c r="I4369" t="str">
        <f>_xlfn.XLOOKUP(ohrm_timesheet_item[[#This Row],[employee_id]],hs_hr_employee[emp_number],hs_hr_employee[Employee Name],"NF",0,1)</f>
        <v>Preeti Tyagi</v>
      </c>
      <c r="J4369" t="str">
        <f>_xlfn.XLOOKUP(ohrm_timesheet_item[[#This Row],[project_id]],ohrm_project[project_id],ohrm_project[name],"NF",0,1)</f>
        <v>Z210101-TEQMANTRA-ORG</v>
      </c>
      <c r="K4369" t="str">
        <f>_xlfn.XLOOKUP(ohrm_timesheet_item[[#This Row],[activity_id]],ohrm_project_activity[activity_id],ohrm_project_activity[name],"NF",0,1)</f>
        <v>Staff Augmentation</v>
      </c>
      <c r="L4369" s="5">
        <f>ohrm_timesheet_item[[#This Row],[duration]]/60/60</f>
        <v>9</v>
      </c>
    </row>
    <row r="4370" spans="1:12" x14ac:dyDescent="0.3">
      <c r="A4370">
        <v>762</v>
      </c>
      <c r="C4370">
        <v>4437</v>
      </c>
      <c r="D4370" s="1">
        <v>45376</v>
      </c>
      <c r="E4370">
        <v>32400</v>
      </c>
      <c r="F4370">
        <v>2</v>
      </c>
      <c r="G4370">
        <v>100006</v>
      </c>
      <c r="H4370">
        <v>58</v>
      </c>
      <c r="I4370" t="str">
        <f>_xlfn.XLOOKUP(ohrm_timesheet_item[[#This Row],[employee_id]],hs_hr_employee[emp_number],hs_hr_employee[Employee Name],"NF",0,1)</f>
        <v>Preeti Tyagi</v>
      </c>
      <c r="J4370" t="str">
        <f>_xlfn.XLOOKUP(ohrm_timesheet_item[[#This Row],[project_id]],ohrm_project[project_id],ohrm_project[name],"NF",0,1)</f>
        <v>Z210101-TEQMANTRA-ORG</v>
      </c>
      <c r="K4370" t="str">
        <f>_xlfn.XLOOKUP(ohrm_timesheet_item[[#This Row],[activity_id]],ohrm_project_activity[activity_id],ohrm_project_activity[name],"NF",0,1)</f>
        <v>Staff Augmentation</v>
      </c>
      <c r="L4370" s="5">
        <f>ohrm_timesheet_item[[#This Row],[duration]]/60/60</f>
        <v>9</v>
      </c>
    </row>
    <row r="4371" spans="1:12" x14ac:dyDescent="0.3">
      <c r="A4371">
        <v>762</v>
      </c>
      <c r="C4371">
        <v>4438</v>
      </c>
      <c r="D4371" s="1">
        <v>45377</v>
      </c>
      <c r="E4371">
        <v>32400</v>
      </c>
      <c r="F4371">
        <v>2</v>
      </c>
      <c r="G4371">
        <v>100006</v>
      </c>
      <c r="H4371">
        <v>58</v>
      </c>
      <c r="I4371" t="str">
        <f>_xlfn.XLOOKUP(ohrm_timesheet_item[[#This Row],[employee_id]],hs_hr_employee[emp_number],hs_hr_employee[Employee Name],"NF",0,1)</f>
        <v>Preeti Tyagi</v>
      </c>
      <c r="J4371" t="str">
        <f>_xlfn.XLOOKUP(ohrm_timesheet_item[[#This Row],[project_id]],ohrm_project[project_id],ohrm_project[name],"NF",0,1)</f>
        <v>Z210101-TEQMANTRA-ORG</v>
      </c>
      <c r="K4371" t="str">
        <f>_xlfn.XLOOKUP(ohrm_timesheet_item[[#This Row],[activity_id]],ohrm_project_activity[activity_id],ohrm_project_activity[name],"NF",0,1)</f>
        <v>Staff Augmentation</v>
      </c>
      <c r="L4371" s="5">
        <f>ohrm_timesheet_item[[#This Row],[duration]]/60/60</f>
        <v>9</v>
      </c>
    </row>
    <row r="4372" spans="1:12" x14ac:dyDescent="0.3">
      <c r="A4372">
        <v>762</v>
      </c>
      <c r="C4372">
        <v>4439</v>
      </c>
      <c r="D4372" s="1">
        <v>45378</v>
      </c>
      <c r="E4372">
        <v>32400</v>
      </c>
      <c r="F4372">
        <v>2</v>
      </c>
      <c r="G4372">
        <v>100006</v>
      </c>
      <c r="H4372">
        <v>58</v>
      </c>
      <c r="I4372" t="str">
        <f>_xlfn.XLOOKUP(ohrm_timesheet_item[[#This Row],[employee_id]],hs_hr_employee[emp_number],hs_hr_employee[Employee Name],"NF",0,1)</f>
        <v>Preeti Tyagi</v>
      </c>
      <c r="J4372" t="str">
        <f>_xlfn.XLOOKUP(ohrm_timesheet_item[[#This Row],[project_id]],ohrm_project[project_id],ohrm_project[name],"NF",0,1)</f>
        <v>Z210101-TEQMANTRA-ORG</v>
      </c>
      <c r="K4372" t="str">
        <f>_xlfn.XLOOKUP(ohrm_timesheet_item[[#This Row],[activity_id]],ohrm_project_activity[activity_id],ohrm_project_activity[name],"NF",0,1)</f>
        <v>Staff Augmentation</v>
      </c>
      <c r="L4372" s="5">
        <f>ohrm_timesheet_item[[#This Row],[duration]]/60/60</f>
        <v>9</v>
      </c>
    </row>
    <row r="4373" spans="1:12" x14ac:dyDescent="0.3">
      <c r="A4373">
        <v>762</v>
      </c>
      <c r="C4373">
        <v>4440</v>
      </c>
      <c r="D4373" s="1">
        <v>45379</v>
      </c>
      <c r="E4373">
        <v>32400</v>
      </c>
      <c r="F4373">
        <v>2</v>
      </c>
      <c r="G4373">
        <v>100006</v>
      </c>
      <c r="H4373">
        <v>58</v>
      </c>
      <c r="I4373" t="str">
        <f>_xlfn.XLOOKUP(ohrm_timesheet_item[[#This Row],[employee_id]],hs_hr_employee[emp_number],hs_hr_employee[Employee Name],"NF",0,1)</f>
        <v>Preeti Tyagi</v>
      </c>
      <c r="J4373" t="str">
        <f>_xlfn.XLOOKUP(ohrm_timesheet_item[[#This Row],[project_id]],ohrm_project[project_id],ohrm_project[name],"NF",0,1)</f>
        <v>Z210101-TEQMANTRA-ORG</v>
      </c>
      <c r="K4373" t="str">
        <f>_xlfn.XLOOKUP(ohrm_timesheet_item[[#This Row],[activity_id]],ohrm_project_activity[activity_id],ohrm_project_activity[name],"NF",0,1)</f>
        <v>Staff Augmentation</v>
      </c>
      <c r="L4373" s="5">
        <f>ohrm_timesheet_item[[#This Row],[duration]]/60/60</f>
        <v>9</v>
      </c>
    </row>
    <row r="4374" spans="1:12" x14ac:dyDescent="0.3">
      <c r="A4374">
        <v>762</v>
      </c>
      <c r="C4374">
        <v>4441</v>
      </c>
      <c r="D4374" s="1">
        <v>45380</v>
      </c>
      <c r="E4374">
        <v>32400</v>
      </c>
      <c r="F4374">
        <v>2</v>
      </c>
      <c r="G4374">
        <v>100006</v>
      </c>
      <c r="H4374">
        <v>58</v>
      </c>
      <c r="I4374" t="str">
        <f>_xlfn.XLOOKUP(ohrm_timesheet_item[[#This Row],[employee_id]],hs_hr_employee[emp_number],hs_hr_employee[Employee Name],"NF",0,1)</f>
        <v>Preeti Tyagi</v>
      </c>
      <c r="J4374" t="str">
        <f>_xlfn.XLOOKUP(ohrm_timesheet_item[[#This Row],[project_id]],ohrm_project[project_id],ohrm_project[name],"NF",0,1)</f>
        <v>Z210101-TEQMANTRA-ORG</v>
      </c>
      <c r="K4374" t="str">
        <f>_xlfn.XLOOKUP(ohrm_timesheet_item[[#This Row],[activity_id]],ohrm_project_activity[activity_id],ohrm_project_activity[name],"NF",0,1)</f>
        <v>Staff Augmentation</v>
      </c>
      <c r="L4374" s="5">
        <f>ohrm_timesheet_item[[#This Row],[duration]]/60/60</f>
        <v>9</v>
      </c>
    </row>
    <row r="4375" spans="1:12" x14ac:dyDescent="0.3">
      <c r="A4375">
        <v>762</v>
      </c>
      <c r="C4375">
        <v>4442</v>
      </c>
      <c r="D4375" s="1">
        <v>45381</v>
      </c>
      <c r="E4375">
        <v>32400</v>
      </c>
      <c r="F4375">
        <v>2</v>
      </c>
      <c r="G4375">
        <v>100006</v>
      </c>
      <c r="H4375">
        <v>58</v>
      </c>
      <c r="I4375" t="str">
        <f>_xlfn.XLOOKUP(ohrm_timesheet_item[[#This Row],[employee_id]],hs_hr_employee[emp_number],hs_hr_employee[Employee Name],"NF",0,1)</f>
        <v>Preeti Tyagi</v>
      </c>
      <c r="J4375" t="str">
        <f>_xlfn.XLOOKUP(ohrm_timesheet_item[[#This Row],[project_id]],ohrm_project[project_id],ohrm_project[name],"NF",0,1)</f>
        <v>Z210101-TEQMANTRA-ORG</v>
      </c>
      <c r="K4375" t="str">
        <f>_xlfn.XLOOKUP(ohrm_timesheet_item[[#This Row],[activity_id]],ohrm_project_activity[activity_id],ohrm_project_activity[name],"NF",0,1)</f>
        <v>Staff Augmentation</v>
      </c>
      <c r="L4375" s="5">
        <f>ohrm_timesheet_item[[#This Row],[duration]]/60/60</f>
        <v>9</v>
      </c>
    </row>
    <row r="4376" spans="1:12" x14ac:dyDescent="0.3">
      <c r="A4376">
        <v>762</v>
      </c>
      <c r="C4376">
        <v>4443</v>
      </c>
      <c r="D4376" s="1">
        <v>45382</v>
      </c>
      <c r="E4376">
        <v>32400</v>
      </c>
      <c r="F4376">
        <v>2</v>
      </c>
      <c r="G4376">
        <v>100006</v>
      </c>
      <c r="H4376">
        <v>58</v>
      </c>
      <c r="I4376" t="str">
        <f>_xlfn.XLOOKUP(ohrm_timesheet_item[[#This Row],[employee_id]],hs_hr_employee[emp_number],hs_hr_employee[Employee Name],"NF",0,1)</f>
        <v>Preeti Tyagi</v>
      </c>
      <c r="J4376" t="str">
        <f>_xlfn.XLOOKUP(ohrm_timesheet_item[[#This Row],[project_id]],ohrm_project[project_id],ohrm_project[name],"NF",0,1)</f>
        <v>Z210101-TEQMANTRA-ORG</v>
      </c>
      <c r="K4376" t="str">
        <f>_xlfn.XLOOKUP(ohrm_timesheet_item[[#This Row],[activity_id]],ohrm_project_activity[activity_id],ohrm_project_activity[name],"NF",0,1)</f>
        <v>Staff Augmentation</v>
      </c>
      <c r="L4376" s="5">
        <f>ohrm_timesheet_item[[#This Row],[duration]]/60/60</f>
        <v>9</v>
      </c>
    </row>
    <row r="4377" spans="1:12" x14ac:dyDescent="0.3">
      <c r="A4377">
        <v>764</v>
      </c>
      <c r="C4377">
        <v>4444</v>
      </c>
      <c r="D4377" s="1">
        <v>45383</v>
      </c>
      <c r="E4377">
        <v>32400</v>
      </c>
      <c r="F4377">
        <v>6</v>
      </c>
      <c r="G4377">
        <v>100004</v>
      </c>
      <c r="H4377">
        <v>54</v>
      </c>
      <c r="I4377" t="str">
        <f>_xlfn.XLOOKUP(ohrm_timesheet_item[[#This Row],[employee_id]],hs_hr_employee[emp_number],hs_hr_employee[Employee Name],"NF",0,1)</f>
        <v>Sourav Rathor</v>
      </c>
      <c r="J4377" t="str">
        <f>_xlfn.XLOOKUP(ohrm_timesheet_item[[#This Row],[project_id]],ohrm_project[project_id],ohrm_project[name],"NF",0,1)</f>
        <v>C210701-P2 [AMERICANA-Phase2]</v>
      </c>
      <c r="K4377" t="str">
        <f>_xlfn.XLOOKUP(ohrm_timesheet_item[[#This Row],[activity_id]],ohrm_project_activity[activity_id],ohrm_project_activity[name],"NF",0,1)</f>
        <v>Development</v>
      </c>
      <c r="L4377" s="5">
        <f>ohrm_timesheet_item[[#This Row],[duration]]/60/60</f>
        <v>9</v>
      </c>
    </row>
    <row r="4378" spans="1:12" x14ac:dyDescent="0.3">
      <c r="A4378">
        <v>764</v>
      </c>
      <c r="C4378">
        <v>4445</v>
      </c>
      <c r="D4378" s="1">
        <v>45384</v>
      </c>
      <c r="E4378">
        <v>32400</v>
      </c>
      <c r="F4378">
        <v>6</v>
      </c>
      <c r="G4378">
        <v>100004</v>
      </c>
      <c r="H4378">
        <v>54</v>
      </c>
      <c r="I4378" t="str">
        <f>_xlfn.XLOOKUP(ohrm_timesheet_item[[#This Row],[employee_id]],hs_hr_employee[emp_number],hs_hr_employee[Employee Name],"NF",0,1)</f>
        <v>Sourav Rathor</v>
      </c>
      <c r="J4378" t="str">
        <f>_xlfn.XLOOKUP(ohrm_timesheet_item[[#This Row],[project_id]],ohrm_project[project_id],ohrm_project[name],"NF",0,1)</f>
        <v>C210701-P2 [AMERICANA-Phase2]</v>
      </c>
      <c r="K4378" t="str">
        <f>_xlfn.XLOOKUP(ohrm_timesheet_item[[#This Row],[activity_id]],ohrm_project_activity[activity_id],ohrm_project_activity[name],"NF",0,1)</f>
        <v>Development</v>
      </c>
      <c r="L4378" s="5">
        <f>ohrm_timesheet_item[[#This Row],[duration]]/60/60</f>
        <v>9</v>
      </c>
    </row>
    <row r="4379" spans="1:12" x14ac:dyDescent="0.3">
      <c r="A4379">
        <v>764</v>
      </c>
      <c r="C4379">
        <v>4446</v>
      </c>
      <c r="D4379" s="1">
        <v>45385</v>
      </c>
      <c r="E4379">
        <v>32400</v>
      </c>
      <c r="F4379">
        <v>6</v>
      </c>
      <c r="G4379">
        <v>100004</v>
      </c>
      <c r="H4379">
        <v>54</v>
      </c>
      <c r="I4379" t="str">
        <f>_xlfn.XLOOKUP(ohrm_timesheet_item[[#This Row],[employee_id]],hs_hr_employee[emp_number],hs_hr_employee[Employee Name],"NF",0,1)</f>
        <v>Sourav Rathor</v>
      </c>
      <c r="J4379" t="str">
        <f>_xlfn.XLOOKUP(ohrm_timesheet_item[[#This Row],[project_id]],ohrm_project[project_id],ohrm_project[name],"NF",0,1)</f>
        <v>C210701-P2 [AMERICANA-Phase2]</v>
      </c>
      <c r="K4379" t="str">
        <f>_xlfn.XLOOKUP(ohrm_timesheet_item[[#This Row],[activity_id]],ohrm_project_activity[activity_id],ohrm_project_activity[name],"NF",0,1)</f>
        <v>Development</v>
      </c>
      <c r="L4379" s="5">
        <f>ohrm_timesheet_item[[#This Row],[duration]]/60/60</f>
        <v>9</v>
      </c>
    </row>
    <row r="4380" spans="1:12" x14ac:dyDescent="0.3">
      <c r="A4380">
        <v>764</v>
      </c>
      <c r="C4380">
        <v>4447</v>
      </c>
      <c r="D4380" s="1">
        <v>45386</v>
      </c>
      <c r="E4380">
        <v>32400</v>
      </c>
      <c r="F4380">
        <v>6</v>
      </c>
      <c r="G4380">
        <v>100004</v>
      </c>
      <c r="H4380">
        <v>54</v>
      </c>
      <c r="I4380" t="str">
        <f>_xlfn.XLOOKUP(ohrm_timesheet_item[[#This Row],[employee_id]],hs_hr_employee[emp_number],hs_hr_employee[Employee Name],"NF",0,1)</f>
        <v>Sourav Rathor</v>
      </c>
      <c r="J4380" t="str">
        <f>_xlfn.XLOOKUP(ohrm_timesheet_item[[#This Row],[project_id]],ohrm_project[project_id],ohrm_project[name],"NF",0,1)</f>
        <v>C210701-P2 [AMERICANA-Phase2]</v>
      </c>
      <c r="K4380" t="str">
        <f>_xlfn.XLOOKUP(ohrm_timesheet_item[[#This Row],[activity_id]],ohrm_project_activity[activity_id],ohrm_project_activity[name],"NF",0,1)</f>
        <v>Development</v>
      </c>
      <c r="L4380" s="5">
        <f>ohrm_timesheet_item[[#This Row],[duration]]/60/60</f>
        <v>9</v>
      </c>
    </row>
    <row r="4381" spans="1:12" x14ac:dyDescent="0.3">
      <c r="A4381">
        <v>764</v>
      </c>
      <c r="C4381">
        <v>4448</v>
      </c>
      <c r="D4381" s="1">
        <v>45387</v>
      </c>
      <c r="E4381">
        <v>32400</v>
      </c>
      <c r="F4381">
        <v>6</v>
      </c>
      <c r="G4381">
        <v>100004</v>
      </c>
      <c r="H4381">
        <v>54</v>
      </c>
      <c r="I4381" t="str">
        <f>_xlfn.XLOOKUP(ohrm_timesheet_item[[#This Row],[employee_id]],hs_hr_employee[emp_number],hs_hr_employee[Employee Name],"NF",0,1)</f>
        <v>Sourav Rathor</v>
      </c>
      <c r="J4381" t="str">
        <f>_xlfn.XLOOKUP(ohrm_timesheet_item[[#This Row],[project_id]],ohrm_project[project_id],ohrm_project[name],"NF",0,1)</f>
        <v>C210701-P2 [AMERICANA-Phase2]</v>
      </c>
      <c r="K4381" t="str">
        <f>_xlfn.XLOOKUP(ohrm_timesheet_item[[#This Row],[activity_id]],ohrm_project_activity[activity_id],ohrm_project_activity[name],"NF",0,1)</f>
        <v>Development</v>
      </c>
      <c r="L4381" s="5">
        <f>ohrm_timesheet_item[[#This Row],[duration]]/60/60</f>
        <v>9</v>
      </c>
    </row>
    <row r="4382" spans="1:12" x14ac:dyDescent="0.3">
      <c r="A4382">
        <v>765</v>
      </c>
      <c r="B4382" t="s">
        <v>1098</v>
      </c>
      <c r="C4382">
        <v>4449</v>
      </c>
      <c r="D4382" s="1">
        <v>45390</v>
      </c>
      <c r="E4382">
        <v>32400</v>
      </c>
      <c r="F4382">
        <v>2</v>
      </c>
      <c r="G4382">
        <v>100008</v>
      </c>
      <c r="H4382">
        <v>11</v>
      </c>
      <c r="I4382" t="str">
        <f>_xlfn.XLOOKUP(ohrm_timesheet_item[[#This Row],[employee_id]],hs_hr_employee[emp_number],hs_hr_employee[Employee Name],"NF",0,1)</f>
        <v>Harshal Ramesh Gharde</v>
      </c>
      <c r="J4382" t="str">
        <f>_xlfn.XLOOKUP(ohrm_timesheet_item[[#This Row],[project_id]],ohrm_project[project_id],ohrm_project[name],"NF",0,1)</f>
        <v>Z210101-TEQMANTRA-ORG</v>
      </c>
      <c r="K4382" t="str">
        <f>_xlfn.XLOOKUP(ohrm_timesheet_item[[#This Row],[activity_id]],ohrm_project_activity[activity_id],ohrm_project_activity[name],"NF",0,1)</f>
        <v>Training</v>
      </c>
      <c r="L4382" s="5">
        <f>ohrm_timesheet_item[[#This Row],[duration]]/60/60</f>
        <v>9</v>
      </c>
    </row>
    <row r="4383" spans="1:12" x14ac:dyDescent="0.3">
      <c r="A4383">
        <v>765</v>
      </c>
      <c r="B4383" t="s">
        <v>1099</v>
      </c>
      <c r="C4383">
        <v>4450</v>
      </c>
      <c r="D4383" s="1">
        <v>45391</v>
      </c>
      <c r="E4383">
        <v>32400</v>
      </c>
      <c r="F4383">
        <v>2</v>
      </c>
      <c r="G4383">
        <v>100008</v>
      </c>
      <c r="H4383">
        <v>11</v>
      </c>
      <c r="I4383" t="str">
        <f>_xlfn.XLOOKUP(ohrm_timesheet_item[[#This Row],[employee_id]],hs_hr_employee[emp_number],hs_hr_employee[Employee Name],"NF",0,1)</f>
        <v>Harshal Ramesh Gharde</v>
      </c>
      <c r="J4383" t="str">
        <f>_xlfn.XLOOKUP(ohrm_timesheet_item[[#This Row],[project_id]],ohrm_project[project_id],ohrm_project[name],"NF",0,1)</f>
        <v>Z210101-TEQMANTRA-ORG</v>
      </c>
      <c r="K4383" t="str">
        <f>_xlfn.XLOOKUP(ohrm_timesheet_item[[#This Row],[activity_id]],ohrm_project_activity[activity_id],ohrm_project_activity[name],"NF",0,1)</f>
        <v>Training</v>
      </c>
      <c r="L4383" s="5">
        <f>ohrm_timesheet_item[[#This Row],[duration]]/60/60</f>
        <v>9</v>
      </c>
    </row>
    <row r="4384" spans="1:12" x14ac:dyDescent="0.3">
      <c r="A4384">
        <v>768</v>
      </c>
      <c r="C4384">
        <v>4452</v>
      </c>
      <c r="D4384" s="1">
        <v>45327</v>
      </c>
      <c r="E4384">
        <v>32400</v>
      </c>
      <c r="F4384">
        <v>15</v>
      </c>
      <c r="G4384">
        <v>7</v>
      </c>
      <c r="H4384">
        <v>127</v>
      </c>
      <c r="I4384" t="str">
        <f>_xlfn.XLOOKUP(ohrm_timesheet_item[[#This Row],[employee_id]],hs_hr_employee[emp_number],hs_hr_employee[Employee Name],"NF",0,1)</f>
        <v>Shekhar Sharma</v>
      </c>
      <c r="J4384" t="str">
        <f>_xlfn.XLOOKUP(ohrm_timesheet_item[[#This Row],[project_id]],ohrm_project[project_id],ohrm_project[name],"NF",0,1)</f>
        <v>C231212-P1 [JSPL-ProjectOnlineImplementation]</v>
      </c>
      <c r="K4384" t="str">
        <f>_xlfn.XLOOKUP(ohrm_timesheet_item[[#This Row],[activity_id]],ohrm_project_activity[activity_id],ohrm_project_activity[name],"NF",0,1)</f>
        <v>Development</v>
      </c>
      <c r="L4384" s="5">
        <f>ohrm_timesheet_item[[#This Row],[duration]]/60/60</f>
        <v>9</v>
      </c>
    </row>
    <row r="4385" spans="1:12" x14ac:dyDescent="0.3">
      <c r="A4385">
        <v>768</v>
      </c>
      <c r="C4385">
        <v>4453</v>
      </c>
      <c r="D4385" s="1">
        <v>45328</v>
      </c>
      <c r="E4385">
        <v>32400</v>
      </c>
      <c r="F4385">
        <v>15</v>
      </c>
      <c r="G4385">
        <v>7</v>
      </c>
      <c r="H4385">
        <v>127</v>
      </c>
      <c r="I4385" t="str">
        <f>_xlfn.XLOOKUP(ohrm_timesheet_item[[#This Row],[employee_id]],hs_hr_employee[emp_number],hs_hr_employee[Employee Name],"NF",0,1)</f>
        <v>Shekhar Sharma</v>
      </c>
      <c r="J4385" t="str">
        <f>_xlfn.XLOOKUP(ohrm_timesheet_item[[#This Row],[project_id]],ohrm_project[project_id],ohrm_project[name],"NF",0,1)</f>
        <v>C231212-P1 [JSPL-ProjectOnlineImplementation]</v>
      </c>
      <c r="K4385" t="str">
        <f>_xlfn.XLOOKUP(ohrm_timesheet_item[[#This Row],[activity_id]],ohrm_project_activity[activity_id],ohrm_project_activity[name],"NF",0,1)</f>
        <v>Development</v>
      </c>
      <c r="L4385" s="5">
        <f>ohrm_timesheet_item[[#This Row],[duration]]/60/60</f>
        <v>9</v>
      </c>
    </row>
    <row r="4386" spans="1:12" x14ac:dyDescent="0.3">
      <c r="A4386">
        <v>768</v>
      </c>
      <c r="C4386">
        <v>4454</v>
      </c>
      <c r="D4386" s="1">
        <v>45329</v>
      </c>
      <c r="E4386">
        <v>32400</v>
      </c>
      <c r="F4386">
        <v>15</v>
      </c>
      <c r="G4386">
        <v>7</v>
      </c>
      <c r="H4386">
        <v>127</v>
      </c>
      <c r="I4386" t="str">
        <f>_xlfn.XLOOKUP(ohrm_timesheet_item[[#This Row],[employee_id]],hs_hr_employee[emp_number],hs_hr_employee[Employee Name],"NF",0,1)</f>
        <v>Shekhar Sharma</v>
      </c>
      <c r="J4386" t="str">
        <f>_xlfn.XLOOKUP(ohrm_timesheet_item[[#This Row],[project_id]],ohrm_project[project_id],ohrm_project[name],"NF",0,1)</f>
        <v>C231212-P1 [JSPL-ProjectOnlineImplementation]</v>
      </c>
      <c r="K4386" t="str">
        <f>_xlfn.XLOOKUP(ohrm_timesheet_item[[#This Row],[activity_id]],ohrm_project_activity[activity_id],ohrm_project_activity[name],"NF",0,1)</f>
        <v>Development</v>
      </c>
      <c r="L4386" s="5">
        <f>ohrm_timesheet_item[[#This Row],[duration]]/60/60</f>
        <v>9</v>
      </c>
    </row>
    <row r="4387" spans="1:12" x14ac:dyDescent="0.3">
      <c r="A4387">
        <v>768</v>
      </c>
      <c r="C4387">
        <v>4455</v>
      </c>
      <c r="D4387" s="1">
        <v>45330</v>
      </c>
      <c r="E4387">
        <v>32400</v>
      </c>
      <c r="F4387">
        <v>15</v>
      </c>
      <c r="G4387">
        <v>7</v>
      </c>
      <c r="H4387">
        <v>127</v>
      </c>
      <c r="I4387" t="str">
        <f>_xlfn.XLOOKUP(ohrm_timesheet_item[[#This Row],[employee_id]],hs_hr_employee[emp_number],hs_hr_employee[Employee Name],"NF",0,1)</f>
        <v>Shekhar Sharma</v>
      </c>
      <c r="J4387" t="str">
        <f>_xlfn.XLOOKUP(ohrm_timesheet_item[[#This Row],[project_id]],ohrm_project[project_id],ohrm_project[name],"NF",0,1)</f>
        <v>C231212-P1 [JSPL-ProjectOnlineImplementation]</v>
      </c>
      <c r="K4387" t="str">
        <f>_xlfn.XLOOKUP(ohrm_timesheet_item[[#This Row],[activity_id]],ohrm_project_activity[activity_id],ohrm_project_activity[name],"NF",0,1)</f>
        <v>Development</v>
      </c>
      <c r="L4387" s="5">
        <f>ohrm_timesheet_item[[#This Row],[duration]]/60/60</f>
        <v>9</v>
      </c>
    </row>
    <row r="4388" spans="1:12" x14ac:dyDescent="0.3">
      <c r="A4388">
        <v>768</v>
      </c>
      <c r="C4388">
        <v>4456</v>
      </c>
      <c r="D4388" s="1">
        <v>45331</v>
      </c>
      <c r="E4388">
        <v>32400</v>
      </c>
      <c r="F4388">
        <v>15</v>
      </c>
      <c r="G4388">
        <v>7</v>
      </c>
      <c r="H4388">
        <v>127</v>
      </c>
      <c r="I4388" t="str">
        <f>_xlfn.XLOOKUP(ohrm_timesheet_item[[#This Row],[employee_id]],hs_hr_employee[emp_number],hs_hr_employee[Employee Name],"NF",0,1)</f>
        <v>Shekhar Sharma</v>
      </c>
      <c r="J4388" t="str">
        <f>_xlfn.XLOOKUP(ohrm_timesheet_item[[#This Row],[project_id]],ohrm_project[project_id],ohrm_project[name],"NF",0,1)</f>
        <v>C231212-P1 [JSPL-ProjectOnlineImplementation]</v>
      </c>
      <c r="K4388" t="str">
        <f>_xlfn.XLOOKUP(ohrm_timesheet_item[[#This Row],[activity_id]],ohrm_project_activity[activity_id],ohrm_project_activity[name],"NF",0,1)</f>
        <v>Development</v>
      </c>
      <c r="L4388" s="5">
        <f>ohrm_timesheet_item[[#This Row],[duration]]/60/60</f>
        <v>9</v>
      </c>
    </row>
    <row r="4389" spans="1:12" x14ac:dyDescent="0.3">
      <c r="A4389">
        <v>769</v>
      </c>
      <c r="C4389">
        <v>4457</v>
      </c>
      <c r="D4389" s="1">
        <v>45334</v>
      </c>
      <c r="E4389">
        <v>32400</v>
      </c>
      <c r="F4389">
        <v>15</v>
      </c>
      <c r="G4389">
        <v>7</v>
      </c>
      <c r="H4389">
        <v>127</v>
      </c>
      <c r="I4389" t="str">
        <f>_xlfn.XLOOKUP(ohrm_timesheet_item[[#This Row],[employee_id]],hs_hr_employee[emp_number],hs_hr_employee[Employee Name],"NF",0,1)</f>
        <v>Shekhar Sharma</v>
      </c>
      <c r="J4389" t="str">
        <f>_xlfn.XLOOKUP(ohrm_timesheet_item[[#This Row],[project_id]],ohrm_project[project_id],ohrm_project[name],"NF",0,1)</f>
        <v>C231212-P1 [JSPL-ProjectOnlineImplementation]</v>
      </c>
      <c r="K4389" t="str">
        <f>_xlfn.XLOOKUP(ohrm_timesheet_item[[#This Row],[activity_id]],ohrm_project_activity[activity_id],ohrm_project_activity[name],"NF",0,1)</f>
        <v>Development</v>
      </c>
      <c r="L4389" s="5">
        <f>ohrm_timesheet_item[[#This Row],[duration]]/60/60</f>
        <v>9</v>
      </c>
    </row>
    <row r="4390" spans="1:12" x14ac:dyDescent="0.3">
      <c r="A4390">
        <v>769</v>
      </c>
      <c r="C4390">
        <v>4458</v>
      </c>
      <c r="D4390" s="1">
        <v>45335</v>
      </c>
      <c r="E4390">
        <v>32400</v>
      </c>
      <c r="F4390">
        <v>15</v>
      </c>
      <c r="G4390">
        <v>7</v>
      </c>
      <c r="H4390">
        <v>127</v>
      </c>
      <c r="I4390" t="str">
        <f>_xlfn.XLOOKUP(ohrm_timesheet_item[[#This Row],[employee_id]],hs_hr_employee[emp_number],hs_hr_employee[Employee Name],"NF",0,1)</f>
        <v>Shekhar Sharma</v>
      </c>
      <c r="J4390" t="str">
        <f>_xlfn.XLOOKUP(ohrm_timesheet_item[[#This Row],[project_id]],ohrm_project[project_id],ohrm_project[name],"NF",0,1)</f>
        <v>C231212-P1 [JSPL-ProjectOnlineImplementation]</v>
      </c>
      <c r="K4390" t="str">
        <f>_xlfn.XLOOKUP(ohrm_timesheet_item[[#This Row],[activity_id]],ohrm_project_activity[activity_id],ohrm_project_activity[name],"NF",0,1)</f>
        <v>Development</v>
      </c>
      <c r="L4390" s="5">
        <f>ohrm_timesheet_item[[#This Row],[duration]]/60/60</f>
        <v>9</v>
      </c>
    </row>
    <row r="4391" spans="1:12" x14ac:dyDescent="0.3">
      <c r="A4391">
        <v>769</v>
      </c>
      <c r="C4391">
        <v>4459</v>
      </c>
      <c r="D4391" s="1">
        <v>45336</v>
      </c>
      <c r="E4391">
        <v>32400</v>
      </c>
      <c r="F4391">
        <v>15</v>
      </c>
      <c r="G4391">
        <v>7</v>
      </c>
      <c r="H4391">
        <v>127</v>
      </c>
      <c r="I4391" t="str">
        <f>_xlfn.XLOOKUP(ohrm_timesheet_item[[#This Row],[employee_id]],hs_hr_employee[emp_number],hs_hr_employee[Employee Name],"NF",0,1)</f>
        <v>Shekhar Sharma</v>
      </c>
      <c r="J4391" t="str">
        <f>_xlfn.XLOOKUP(ohrm_timesheet_item[[#This Row],[project_id]],ohrm_project[project_id],ohrm_project[name],"NF",0,1)</f>
        <v>C231212-P1 [JSPL-ProjectOnlineImplementation]</v>
      </c>
      <c r="K4391" t="str">
        <f>_xlfn.XLOOKUP(ohrm_timesheet_item[[#This Row],[activity_id]],ohrm_project_activity[activity_id],ohrm_project_activity[name],"NF",0,1)</f>
        <v>Development</v>
      </c>
      <c r="L4391" s="5">
        <f>ohrm_timesheet_item[[#This Row],[duration]]/60/60</f>
        <v>9</v>
      </c>
    </row>
    <row r="4392" spans="1:12" x14ac:dyDescent="0.3">
      <c r="A4392">
        <v>769</v>
      </c>
      <c r="C4392">
        <v>4460</v>
      </c>
      <c r="D4392" s="1">
        <v>45337</v>
      </c>
      <c r="E4392">
        <v>32400</v>
      </c>
      <c r="F4392">
        <v>15</v>
      </c>
      <c r="G4392">
        <v>7</v>
      </c>
      <c r="H4392">
        <v>127</v>
      </c>
      <c r="I4392" t="str">
        <f>_xlfn.XLOOKUP(ohrm_timesheet_item[[#This Row],[employee_id]],hs_hr_employee[emp_number],hs_hr_employee[Employee Name],"NF",0,1)</f>
        <v>Shekhar Sharma</v>
      </c>
      <c r="J4392" t="str">
        <f>_xlfn.XLOOKUP(ohrm_timesheet_item[[#This Row],[project_id]],ohrm_project[project_id],ohrm_project[name],"NF",0,1)</f>
        <v>C231212-P1 [JSPL-ProjectOnlineImplementation]</v>
      </c>
      <c r="K4392" t="str">
        <f>_xlfn.XLOOKUP(ohrm_timesheet_item[[#This Row],[activity_id]],ohrm_project_activity[activity_id],ohrm_project_activity[name],"NF",0,1)</f>
        <v>Development</v>
      </c>
      <c r="L4392" s="5">
        <f>ohrm_timesheet_item[[#This Row],[duration]]/60/60</f>
        <v>9</v>
      </c>
    </row>
    <row r="4393" spans="1:12" x14ac:dyDescent="0.3">
      <c r="A4393">
        <v>769</v>
      </c>
      <c r="C4393">
        <v>4461</v>
      </c>
      <c r="D4393" s="1">
        <v>45338</v>
      </c>
      <c r="E4393">
        <v>32400</v>
      </c>
      <c r="F4393">
        <v>15</v>
      </c>
      <c r="G4393">
        <v>7</v>
      </c>
      <c r="H4393">
        <v>127</v>
      </c>
      <c r="I4393" t="str">
        <f>_xlfn.XLOOKUP(ohrm_timesheet_item[[#This Row],[employee_id]],hs_hr_employee[emp_number],hs_hr_employee[Employee Name],"NF",0,1)</f>
        <v>Shekhar Sharma</v>
      </c>
      <c r="J4393" t="str">
        <f>_xlfn.XLOOKUP(ohrm_timesheet_item[[#This Row],[project_id]],ohrm_project[project_id],ohrm_project[name],"NF",0,1)</f>
        <v>C231212-P1 [JSPL-ProjectOnlineImplementation]</v>
      </c>
      <c r="K4393" t="str">
        <f>_xlfn.XLOOKUP(ohrm_timesheet_item[[#This Row],[activity_id]],ohrm_project_activity[activity_id],ohrm_project_activity[name],"NF",0,1)</f>
        <v>Development</v>
      </c>
      <c r="L4393" s="5">
        <f>ohrm_timesheet_item[[#This Row],[duration]]/60/60</f>
        <v>9</v>
      </c>
    </row>
    <row r="4394" spans="1:12" x14ac:dyDescent="0.3">
      <c r="A4394">
        <v>770</v>
      </c>
      <c r="C4394">
        <v>4462</v>
      </c>
      <c r="D4394" s="1">
        <v>45341</v>
      </c>
      <c r="E4394">
        <v>32400</v>
      </c>
      <c r="F4394">
        <v>15</v>
      </c>
      <c r="G4394">
        <v>7</v>
      </c>
      <c r="H4394">
        <v>133</v>
      </c>
      <c r="I4394" t="str">
        <f>_xlfn.XLOOKUP(ohrm_timesheet_item[[#This Row],[employee_id]],hs_hr_employee[emp_number],hs_hr_employee[Employee Name],"NF",0,1)</f>
        <v>Shekhar Sharma</v>
      </c>
      <c r="J4394" t="str">
        <f>_xlfn.XLOOKUP(ohrm_timesheet_item[[#This Row],[project_id]],ohrm_project[project_id],ohrm_project[name],"NF",0,1)</f>
        <v>C231212-P1 [JSPL-ProjectOnlineImplementation]</v>
      </c>
      <c r="K4394" t="str">
        <f>_xlfn.XLOOKUP(ohrm_timesheet_item[[#This Row],[activity_id]],ohrm_project_activity[activity_id],ohrm_project_activity[name],"NF",0,1)</f>
        <v>Technical Support</v>
      </c>
      <c r="L4394" s="5">
        <f>ohrm_timesheet_item[[#This Row],[duration]]/60/60</f>
        <v>9</v>
      </c>
    </row>
    <row r="4395" spans="1:12" x14ac:dyDescent="0.3">
      <c r="A4395">
        <v>770</v>
      </c>
      <c r="C4395">
        <v>4463</v>
      </c>
      <c r="D4395" s="1">
        <v>45342</v>
      </c>
      <c r="E4395">
        <v>32400</v>
      </c>
      <c r="F4395">
        <v>15</v>
      </c>
      <c r="G4395">
        <v>7</v>
      </c>
      <c r="H4395">
        <v>133</v>
      </c>
      <c r="I4395" t="str">
        <f>_xlfn.XLOOKUP(ohrm_timesheet_item[[#This Row],[employee_id]],hs_hr_employee[emp_number],hs_hr_employee[Employee Name],"NF",0,1)</f>
        <v>Shekhar Sharma</v>
      </c>
      <c r="J4395" t="str">
        <f>_xlfn.XLOOKUP(ohrm_timesheet_item[[#This Row],[project_id]],ohrm_project[project_id],ohrm_project[name],"NF",0,1)</f>
        <v>C231212-P1 [JSPL-ProjectOnlineImplementation]</v>
      </c>
      <c r="K4395" t="str">
        <f>_xlfn.XLOOKUP(ohrm_timesheet_item[[#This Row],[activity_id]],ohrm_project_activity[activity_id],ohrm_project_activity[name],"NF",0,1)</f>
        <v>Technical Support</v>
      </c>
      <c r="L4395" s="5">
        <f>ohrm_timesheet_item[[#This Row],[duration]]/60/60</f>
        <v>9</v>
      </c>
    </row>
    <row r="4396" spans="1:12" x14ac:dyDescent="0.3">
      <c r="A4396">
        <v>770</v>
      </c>
      <c r="C4396">
        <v>4464</v>
      </c>
      <c r="D4396" s="1">
        <v>45343</v>
      </c>
      <c r="E4396">
        <v>32400</v>
      </c>
      <c r="F4396">
        <v>15</v>
      </c>
      <c r="G4396">
        <v>7</v>
      </c>
      <c r="H4396">
        <v>133</v>
      </c>
      <c r="I4396" t="str">
        <f>_xlfn.XLOOKUP(ohrm_timesheet_item[[#This Row],[employee_id]],hs_hr_employee[emp_number],hs_hr_employee[Employee Name],"NF",0,1)</f>
        <v>Shekhar Sharma</v>
      </c>
      <c r="J4396" t="str">
        <f>_xlfn.XLOOKUP(ohrm_timesheet_item[[#This Row],[project_id]],ohrm_project[project_id],ohrm_project[name],"NF",0,1)</f>
        <v>C231212-P1 [JSPL-ProjectOnlineImplementation]</v>
      </c>
      <c r="K4396" t="str">
        <f>_xlfn.XLOOKUP(ohrm_timesheet_item[[#This Row],[activity_id]],ohrm_project_activity[activity_id],ohrm_project_activity[name],"NF",0,1)</f>
        <v>Technical Support</v>
      </c>
      <c r="L4396" s="5">
        <f>ohrm_timesheet_item[[#This Row],[duration]]/60/60</f>
        <v>9</v>
      </c>
    </row>
    <row r="4397" spans="1:12" x14ac:dyDescent="0.3">
      <c r="A4397">
        <v>770</v>
      </c>
      <c r="C4397">
        <v>4465</v>
      </c>
      <c r="D4397" s="1">
        <v>45344</v>
      </c>
      <c r="E4397">
        <v>32400</v>
      </c>
      <c r="F4397">
        <v>15</v>
      </c>
      <c r="G4397">
        <v>7</v>
      </c>
      <c r="H4397">
        <v>133</v>
      </c>
      <c r="I4397" t="str">
        <f>_xlfn.XLOOKUP(ohrm_timesheet_item[[#This Row],[employee_id]],hs_hr_employee[emp_number],hs_hr_employee[Employee Name],"NF",0,1)</f>
        <v>Shekhar Sharma</v>
      </c>
      <c r="J4397" t="str">
        <f>_xlfn.XLOOKUP(ohrm_timesheet_item[[#This Row],[project_id]],ohrm_project[project_id],ohrm_project[name],"NF",0,1)</f>
        <v>C231212-P1 [JSPL-ProjectOnlineImplementation]</v>
      </c>
      <c r="K4397" t="str">
        <f>_xlfn.XLOOKUP(ohrm_timesheet_item[[#This Row],[activity_id]],ohrm_project_activity[activity_id],ohrm_project_activity[name],"NF",0,1)</f>
        <v>Technical Support</v>
      </c>
      <c r="L4397" s="5">
        <f>ohrm_timesheet_item[[#This Row],[duration]]/60/60</f>
        <v>9</v>
      </c>
    </row>
    <row r="4398" spans="1:12" x14ac:dyDescent="0.3">
      <c r="A4398">
        <v>770</v>
      </c>
      <c r="C4398">
        <v>4466</v>
      </c>
      <c r="D4398" s="1">
        <v>45345</v>
      </c>
      <c r="E4398">
        <v>32400</v>
      </c>
      <c r="F4398">
        <v>15</v>
      </c>
      <c r="G4398">
        <v>7</v>
      </c>
      <c r="H4398">
        <v>133</v>
      </c>
      <c r="I4398" t="str">
        <f>_xlfn.XLOOKUP(ohrm_timesheet_item[[#This Row],[employee_id]],hs_hr_employee[emp_number],hs_hr_employee[Employee Name],"NF",0,1)</f>
        <v>Shekhar Sharma</v>
      </c>
      <c r="J4398" t="str">
        <f>_xlfn.XLOOKUP(ohrm_timesheet_item[[#This Row],[project_id]],ohrm_project[project_id],ohrm_project[name],"NF",0,1)</f>
        <v>C231212-P1 [JSPL-ProjectOnlineImplementation]</v>
      </c>
      <c r="K4398" t="str">
        <f>_xlfn.XLOOKUP(ohrm_timesheet_item[[#This Row],[activity_id]],ohrm_project_activity[activity_id],ohrm_project_activity[name],"NF",0,1)</f>
        <v>Technical Support</v>
      </c>
      <c r="L4398" s="5">
        <f>ohrm_timesheet_item[[#This Row],[duration]]/60/60</f>
        <v>9</v>
      </c>
    </row>
    <row r="4399" spans="1:12" x14ac:dyDescent="0.3">
      <c r="A4399">
        <v>771</v>
      </c>
      <c r="C4399">
        <v>4467</v>
      </c>
      <c r="D4399" s="1">
        <v>45348</v>
      </c>
      <c r="E4399">
        <v>32400</v>
      </c>
      <c r="F4399">
        <v>15</v>
      </c>
      <c r="G4399">
        <v>7</v>
      </c>
      <c r="H4399">
        <v>133</v>
      </c>
      <c r="I4399" t="str">
        <f>_xlfn.XLOOKUP(ohrm_timesheet_item[[#This Row],[employee_id]],hs_hr_employee[emp_number],hs_hr_employee[Employee Name],"NF",0,1)</f>
        <v>Shekhar Sharma</v>
      </c>
      <c r="J4399" t="str">
        <f>_xlfn.XLOOKUP(ohrm_timesheet_item[[#This Row],[project_id]],ohrm_project[project_id],ohrm_project[name],"NF",0,1)</f>
        <v>C231212-P1 [JSPL-ProjectOnlineImplementation]</v>
      </c>
      <c r="K4399" t="str">
        <f>_xlfn.XLOOKUP(ohrm_timesheet_item[[#This Row],[activity_id]],ohrm_project_activity[activity_id],ohrm_project_activity[name],"NF",0,1)</f>
        <v>Technical Support</v>
      </c>
      <c r="L4399" s="5">
        <f>ohrm_timesheet_item[[#This Row],[duration]]/60/60</f>
        <v>9</v>
      </c>
    </row>
    <row r="4400" spans="1:12" x14ac:dyDescent="0.3">
      <c r="A4400">
        <v>771</v>
      </c>
      <c r="C4400">
        <v>4468</v>
      </c>
      <c r="D4400" s="1">
        <v>45349</v>
      </c>
      <c r="E4400">
        <v>32400</v>
      </c>
      <c r="F4400">
        <v>15</v>
      </c>
      <c r="G4400">
        <v>7</v>
      </c>
      <c r="H4400">
        <v>133</v>
      </c>
      <c r="I4400" t="str">
        <f>_xlfn.XLOOKUP(ohrm_timesheet_item[[#This Row],[employee_id]],hs_hr_employee[emp_number],hs_hr_employee[Employee Name],"NF",0,1)</f>
        <v>Shekhar Sharma</v>
      </c>
      <c r="J4400" t="str">
        <f>_xlfn.XLOOKUP(ohrm_timesheet_item[[#This Row],[project_id]],ohrm_project[project_id],ohrm_project[name],"NF",0,1)</f>
        <v>C231212-P1 [JSPL-ProjectOnlineImplementation]</v>
      </c>
      <c r="K4400" t="str">
        <f>_xlfn.XLOOKUP(ohrm_timesheet_item[[#This Row],[activity_id]],ohrm_project_activity[activity_id],ohrm_project_activity[name],"NF",0,1)</f>
        <v>Technical Support</v>
      </c>
      <c r="L4400" s="5">
        <f>ohrm_timesheet_item[[#This Row],[duration]]/60/60</f>
        <v>9</v>
      </c>
    </row>
    <row r="4401" spans="1:12" x14ac:dyDescent="0.3">
      <c r="A4401">
        <v>771</v>
      </c>
      <c r="C4401">
        <v>4469</v>
      </c>
      <c r="D4401" s="1">
        <v>45350</v>
      </c>
      <c r="E4401">
        <v>32400</v>
      </c>
      <c r="F4401">
        <v>15</v>
      </c>
      <c r="G4401">
        <v>7</v>
      </c>
      <c r="H4401">
        <v>133</v>
      </c>
      <c r="I4401" t="str">
        <f>_xlfn.XLOOKUP(ohrm_timesheet_item[[#This Row],[employee_id]],hs_hr_employee[emp_number],hs_hr_employee[Employee Name],"NF",0,1)</f>
        <v>Shekhar Sharma</v>
      </c>
      <c r="J4401" t="str">
        <f>_xlfn.XLOOKUP(ohrm_timesheet_item[[#This Row],[project_id]],ohrm_project[project_id],ohrm_project[name],"NF",0,1)</f>
        <v>C231212-P1 [JSPL-ProjectOnlineImplementation]</v>
      </c>
      <c r="K4401" t="str">
        <f>_xlfn.XLOOKUP(ohrm_timesheet_item[[#This Row],[activity_id]],ohrm_project_activity[activity_id],ohrm_project_activity[name],"NF",0,1)</f>
        <v>Technical Support</v>
      </c>
      <c r="L4401" s="5">
        <f>ohrm_timesheet_item[[#This Row],[duration]]/60/60</f>
        <v>9</v>
      </c>
    </row>
    <row r="4402" spans="1:12" x14ac:dyDescent="0.3">
      <c r="A4402">
        <v>771</v>
      </c>
      <c r="C4402">
        <v>4470</v>
      </c>
      <c r="D4402" s="1">
        <v>45351</v>
      </c>
      <c r="E4402">
        <v>32400</v>
      </c>
      <c r="F4402">
        <v>15</v>
      </c>
      <c r="G4402">
        <v>7</v>
      </c>
      <c r="H4402">
        <v>133</v>
      </c>
      <c r="I4402" t="str">
        <f>_xlfn.XLOOKUP(ohrm_timesheet_item[[#This Row],[employee_id]],hs_hr_employee[emp_number],hs_hr_employee[Employee Name],"NF",0,1)</f>
        <v>Shekhar Sharma</v>
      </c>
      <c r="J4402" t="str">
        <f>_xlfn.XLOOKUP(ohrm_timesheet_item[[#This Row],[project_id]],ohrm_project[project_id],ohrm_project[name],"NF",0,1)</f>
        <v>C231212-P1 [JSPL-ProjectOnlineImplementation]</v>
      </c>
      <c r="K4402" t="str">
        <f>_xlfn.XLOOKUP(ohrm_timesheet_item[[#This Row],[activity_id]],ohrm_project_activity[activity_id],ohrm_project_activity[name],"NF",0,1)</f>
        <v>Technical Support</v>
      </c>
      <c r="L4402" s="5">
        <f>ohrm_timesheet_item[[#This Row],[duration]]/60/60</f>
        <v>9</v>
      </c>
    </row>
    <row r="4403" spans="1:12" x14ac:dyDescent="0.3">
      <c r="A4403">
        <v>771</v>
      </c>
      <c r="C4403">
        <v>4471</v>
      </c>
      <c r="D4403" s="1">
        <v>45352</v>
      </c>
      <c r="E4403">
        <v>32400</v>
      </c>
      <c r="F4403">
        <v>15</v>
      </c>
      <c r="G4403">
        <v>7</v>
      </c>
      <c r="H4403">
        <v>133</v>
      </c>
      <c r="I4403" t="str">
        <f>_xlfn.XLOOKUP(ohrm_timesheet_item[[#This Row],[employee_id]],hs_hr_employee[emp_number],hs_hr_employee[Employee Name],"NF",0,1)</f>
        <v>Shekhar Sharma</v>
      </c>
      <c r="J4403" t="str">
        <f>_xlfn.XLOOKUP(ohrm_timesheet_item[[#This Row],[project_id]],ohrm_project[project_id],ohrm_project[name],"NF",0,1)</f>
        <v>C231212-P1 [JSPL-ProjectOnlineImplementation]</v>
      </c>
      <c r="K4403" t="str">
        <f>_xlfn.XLOOKUP(ohrm_timesheet_item[[#This Row],[activity_id]],ohrm_project_activity[activity_id],ohrm_project_activity[name],"NF",0,1)</f>
        <v>Technical Support</v>
      </c>
      <c r="L4403" s="5">
        <f>ohrm_timesheet_item[[#This Row],[duration]]/60/60</f>
        <v>9</v>
      </c>
    </row>
    <row r="4404" spans="1:12" x14ac:dyDescent="0.3">
      <c r="A4404">
        <v>772</v>
      </c>
      <c r="C4404">
        <v>4472</v>
      </c>
      <c r="D4404" s="1">
        <v>45355</v>
      </c>
      <c r="E4404">
        <v>32400</v>
      </c>
      <c r="F4404">
        <v>15</v>
      </c>
      <c r="G4404">
        <v>7</v>
      </c>
      <c r="H4404">
        <v>127</v>
      </c>
      <c r="I4404" t="str">
        <f>_xlfn.XLOOKUP(ohrm_timesheet_item[[#This Row],[employee_id]],hs_hr_employee[emp_number],hs_hr_employee[Employee Name],"NF",0,1)</f>
        <v>Shekhar Sharma</v>
      </c>
      <c r="J4404" t="str">
        <f>_xlfn.XLOOKUP(ohrm_timesheet_item[[#This Row],[project_id]],ohrm_project[project_id],ohrm_project[name],"NF",0,1)</f>
        <v>C231212-P1 [JSPL-ProjectOnlineImplementation]</v>
      </c>
      <c r="K4404" t="str">
        <f>_xlfn.XLOOKUP(ohrm_timesheet_item[[#This Row],[activity_id]],ohrm_project_activity[activity_id],ohrm_project_activity[name],"NF",0,1)</f>
        <v>Development</v>
      </c>
      <c r="L4404" s="5">
        <f>ohrm_timesheet_item[[#This Row],[duration]]/60/60</f>
        <v>9</v>
      </c>
    </row>
    <row r="4405" spans="1:12" x14ac:dyDescent="0.3">
      <c r="A4405">
        <v>772</v>
      </c>
      <c r="C4405">
        <v>4473</v>
      </c>
      <c r="D4405" s="1">
        <v>45356</v>
      </c>
      <c r="E4405">
        <v>32400</v>
      </c>
      <c r="F4405">
        <v>15</v>
      </c>
      <c r="G4405">
        <v>7</v>
      </c>
      <c r="H4405">
        <v>127</v>
      </c>
      <c r="I4405" t="str">
        <f>_xlfn.XLOOKUP(ohrm_timesheet_item[[#This Row],[employee_id]],hs_hr_employee[emp_number],hs_hr_employee[Employee Name],"NF",0,1)</f>
        <v>Shekhar Sharma</v>
      </c>
      <c r="J4405" t="str">
        <f>_xlfn.XLOOKUP(ohrm_timesheet_item[[#This Row],[project_id]],ohrm_project[project_id],ohrm_project[name],"NF",0,1)</f>
        <v>C231212-P1 [JSPL-ProjectOnlineImplementation]</v>
      </c>
      <c r="K4405" t="str">
        <f>_xlfn.XLOOKUP(ohrm_timesheet_item[[#This Row],[activity_id]],ohrm_project_activity[activity_id],ohrm_project_activity[name],"NF",0,1)</f>
        <v>Development</v>
      </c>
      <c r="L4405" s="5">
        <f>ohrm_timesheet_item[[#This Row],[duration]]/60/60</f>
        <v>9</v>
      </c>
    </row>
    <row r="4406" spans="1:12" x14ac:dyDescent="0.3">
      <c r="A4406">
        <v>772</v>
      </c>
      <c r="C4406">
        <v>4474</v>
      </c>
      <c r="D4406" s="1">
        <v>45357</v>
      </c>
      <c r="E4406">
        <v>32400</v>
      </c>
      <c r="F4406">
        <v>15</v>
      </c>
      <c r="G4406">
        <v>7</v>
      </c>
      <c r="H4406">
        <v>127</v>
      </c>
      <c r="I4406" t="str">
        <f>_xlfn.XLOOKUP(ohrm_timesheet_item[[#This Row],[employee_id]],hs_hr_employee[emp_number],hs_hr_employee[Employee Name],"NF",0,1)</f>
        <v>Shekhar Sharma</v>
      </c>
      <c r="J4406" t="str">
        <f>_xlfn.XLOOKUP(ohrm_timesheet_item[[#This Row],[project_id]],ohrm_project[project_id],ohrm_project[name],"NF",0,1)</f>
        <v>C231212-P1 [JSPL-ProjectOnlineImplementation]</v>
      </c>
      <c r="K4406" t="str">
        <f>_xlfn.XLOOKUP(ohrm_timesheet_item[[#This Row],[activity_id]],ohrm_project_activity[activity_id],ohrm_project_activity[name],"NF",0,1)</f>
        <v>Development</v>
      </c>
      <c r="L4406" s="5">
        <f>ohrm_timesheet_item[[#This Row],[duration]]/60/60</f>
        <v>9</v>
      </c>
    </row>
    <row r="4407" spans="1:12" x14ac:dyDescent="0.3">
      <c r="A4407">
        <v>772</v>
      </c>
      <c r="C4407">
        <v>4475</v>
      </c>
      <c r="D4407" s="1">
        <v>45358</v>
      </c>
      <c r="E4407">
        <v>32400</v>
      </c>
      <c r="F4407">
        <v>15</v>
      </c>
      <c r="G4407">
        <v>7</v>
      </c>
      <c r="H4407">
        <v>127</v>
      </c>
      <c r="I4407" t="str">
        <f>_xlfn.XLOOKUP(ohrm_timesheet_item[[#This Row],[employee_id]],hs_hr_employee[emp_number],hs_hr_employee[Employee Name],"NF",0,1)</f>
        <v>Shekhar Sharma</v>
      </c>
      <c r="J4407" t="str">
        <f>_xlfn.XLOOKUP(ohrm_timesheet_item[[#This Row],[project_id]],ohrm_project[project_id],ohrm_project[name],"NF",0,1)</f>
        <v>C231212-P1 [JSPL-ProjectOnlineImplementation]</v>
      </c>
      <c r="K4407" t="str">
        <f>_xlfn.XLOOKUP(ohrm_timesheet_item[[#This Row],[activity_id]],ohrm_project_activity[activity_id],ohrm_project_activity[name],"NF",0,1)</f>
        <v>Development</v>
      </c>
      <c r="L4407" s="5">
        <f>ohrm_timesheet_item[[#This Row],[duration]]/60/60</f>
        <v>9</v>
      </c>
    </row>
    <row r="4408" spans="1:12" x14ac:dyDescent="0.3">
      <c r="A4408">
        <v>772</v>
      </c>
      <c r="C4408">
        <v>4476</v>
      </c>
      <c r="D4408" s="1">
        <v>45359</v>
      </c>
      <c r="E4408">
        <v>32400</v>
      </c>
      <c r="F4408">
        <v>15</v>
      </c>
      <c r="G4408">
        <v>7</v>
      </c>
      <c r="H4408">
        <v>127</v>
      </c>
      <c r="I4408" t="str">
        <f>_xlfn.XLOOKUP(ohrm_timesheet_item[[#This Row],[employee_id]],hs_hr_employee[emp_number],hs_hr_employee[Employee Name],"NF",0,1)</f>
        <v>Shekhar Sharma</v>
      </c>
      <c r="J4408" t="str">
        <f>_xlfn.XLOOKUP(ohrm_timesheet_item[[#This Row],[project_id]],ohrm_project[project_id],ohrm_project[name],"NF",0,1)</f>
        <v>C231212-P1 [JSPL-ProjectOnlineImplementation]</v>
      </c>
      <c r="K4408" t="str">
        <f>_xlfn.XLOOKUP(ohrm_timesheet_item[[#This Row],[activity_id]],ohrm_project_activity[activity_id],ohrm_project_activity[name],"NF",0,1)</f>
        <v>Development</v>
      </c>
      <c r="L4408" s="5">
        <f>ohrm_timesheet_item[[#This Row],[duration]]/60/60</f>
        <v>9</v>
      </c>
    </row>
    <row r="4409" spans="1:12" x14ac:dyDescent="0.3">
      <c r="A4409">
        <v>773</v>
      </c>
      <c r="C4409">
        <v>4477</v>
      </c>
      <c r="D4409" s="1">
        <v>45362</v>
      </c>
      <c r="E4409">
        <v>32400</v>
      </c>
      <c r="F4409">
        <v>15</v>
      </c>
      <c r="G4409">
        <v>7</v>
      </c>
      <c r="H4409">
        <v>127</v>
      </c>
      <c r="I4409" t="str">
        <f>_xlfn.XLOOKUP(ohrm_timesheet_item[[#This Row],[employee_id]],hs_hr_employee[emp_number],hs_hr_employee[Employee Name],"NF",0,1)</f>
        <v>Shekhar Sharma</v>
      </c>
      <c r="J4409" t="str">
        <f>_xlfn.XLOOKUP(ohrm_timesheet_item[[#This Row],[project_id]],ohrm_project[project_id],ohrm_project[name],"NF",0,1)</f>
        <v>C231212-P1 [JSPL-ProjectOnlineImplementation]</v>
      </c>
      <c r="K4409" t="str">
        <f>_xlfn.XLOOKUP(ohrm_timesheet_item[[#This Row],[activity_id]],ohrm_project_activity[activity_id],ohrm_project_activity[name],"NF",0,1)</f>
        <v>Development</v>
      </c>
      <c r="L4409" s="5">
        <f>ohrm_timesheet_item[[#This Row],[duration]]/60/60</f>
        <v>9</v>
      </c>
    </row>
    <row r="4410" spans="1:12" x14ac:dyDescent="0.3">
      <c r="A4410">
        <v>773</v>
      </c>
      <c r="C4410">
        <v>4478</v>
      </c>
      <c r="D4410" s="1">
        <v>45363</v>
      </c>
      <c r="E4410">
        <v>32400</v>
      </c>
      <c r="F4410">
        <v>15</v>
      </c>
      <c r="G4410">
        <v>7</v>
      </c>
      <c r="H4410">
        <v>127</v>
      </c>
      <c r="I4410" t="str">
        <f>_xlfn.XLOOKUP(ohrm_timesheet_item[[#This Row],[employee_id]],hs_hr_employee[emp_number],hs_hr_employee[Employee Name],"NF",0,1)</f>
        <v>Shekhar Sharma</v>
      </c>
      <c r="J4410" t="str">
        <f>_xlfn.XLOOKUP(ohrm_timesheet_item[[#This Row],[project_id]],ohrm_project[project_id],ohrm_project[name],"NF",0,1)</f>
        <v>C231212-P1 [JSPL-ProjectOnlineImplementation]</v>
      </c>
      <c r="K4410" t="str">
        <f>_xlfn.XLOOKUP(ohrm_timesheet_item[[#This Row],[activity_id]],ohrm_project_activity[activity_id],ohrm_project_activity[name],"NF",0,1)</f>
        <v>Development</v>
      </c>
      <c r="L4410" s="5">
        <f>ohrm_timesheet_item[[#This Row],[duration]]/60/60</f>
        <v>9</v>
      </c>
    </row>
    <row r="4411" spans="1:12" x14ac:dyDescent="0.3">
      <c r="A4411">
        <v>773</v>
      </c>
      <c r="C4411">
        <v>4479</v>
      </c>
      <c r="D4411" s="1">
        <v>45364</v>
      </c>
      <c r="E4411">
        <v>16200</v>
      </c>
      <c r="F4411">
        <v>15</v>
      </c>
      <c r="G4411">
        <v>7</v>
      </c>
      <c r="H4411">
        <v>127</v>
      </c>
      <c r="I4411" t="str">
        <f>_xlfn.XLOOKUP(ohrm_timesheet_item[[#This Row],[employee_id]],hs_hr_employee[emp_number],hs_hr_employee[Employee Name],"NF",0,1)</f>
        <v>Shekhar Sharma</v>
      </c>
      <c r="J4411" t="str">
        <f>_xlfn.XLOOKUP(ohrm_timesheet_item[[#This Row],[project_id]],ohrm_project[project_id],ohrm_project[name],"NF",0,1)</f>
        <v>C231212-P1 [JSPL-ProjectOnlineImplementation]</v>
      </c>
      <c r="K4411" t="str">
        <f>_xlfn.XLOOKUP(ohrm_timesheet_item[[#This Row],[activity_id]],ohrm_project_activity[activity_id],ohrm_project_activity[name],"NF",0,1)</f>
        <v>Development</v>
      </c>
      <c r="L4411" s="5">
        <f>ohrm_timesheet_item[[#This Row],[duration]]/60/60</f>
        <v>4.5</v>
      </c>
    </row>
    <row r="4412" spans="1:12" x14ac:dyDescent="0.3">
      <c r="A4412">
        <v>773</v>
      </c>
      <c r="C4412">
        <v>4480</v>
      </c>
      <c r="D4412" s="1">
        <v>45365</v>
      </c>
      <c r="E4412">
        <v>32400</v>
      </c>
      <c r="F4412">
        <v>15</v>
      </c>
      <c r="G4412">
        <v>7</v>
      </c>
      <c r="H4412">
        <v>127</v>
      </c>
      <c r="I4412" t="str">
        <f>_xlfn.XLOOKUP(ohrm_timesheet_item[[#This Row],[employee_id]],hs_hr_employee[emp_number],hs_hr_employee[Employee Name],"NF",0,1)</f>
        <v>Shekhar Sharma</v>
      </c>
      <c r="J4412" t="str">
        <f>_xlfn.XLOOKUP(ohrm_timesheet_item[[#This Row],[project_id]],ohrm_project[project_id],ohrm_project[name],"NF",0,1)</f>
        <v>C231212-P1 [JSPL-ProjectOnlineImplementation]</v>
      </c>
      <c r="K4412" t="str">
        <f>_xlfn.XLOOKUP(ohrm_timesheet_item[[#This Row],[activity_id]],ohrm_project_activity[activity_id],ohrm_project_activity[name],"NF",0,1)</f>
        <v>Development</v>
      </c>
      <c r="L4412" s="5">
        <f>ohrm_timesheet_item[[#This Row],[duration]]/60/60</f>
        <v>9</v>
      </c>
    </row>
    <row r="4413" spans="1:12" x14ac:dyDescent="0.3">
      <c r="A4413">
        <v>773</v>
      </c>
      <c r="C4413">
        <v>4481</v>
      </c>
      <c r="D4413" s="1">
        <v>45366</v>
      </c>
      <c r="E4413">
        <v>32400</v>
      </c>
      <c r="F4413">
        <v>15</v>
      </c>
      <c r="G4413">
        <v>7</v>
      </c>
      <c r="H4413">
        <v>127</v>
      </c>
      <c r="I4413" t="str">
        <f>_xlfn.XLOOKUP(ohrm_timesheet_item[[#This Row],[employee_id]],hs_hr_employee[emp_number],hs_hr_employee[Employee Name],"NF",0,1)</f>
        <v>Shekhar Sharma</v>
      </c>
      <c r="J4413" t="str">
        <f>_xlfn.XLOOKUP(ohrm_timesheet_item[[#This Row],[project_id]],ohrm_project[project_id],ohrm_project[name],"NF",0,1)</f>
        <v>C231212-P1 [JSPL-ProjectOnlineImplementation]</v>
      </c>
      <c r="K4413" t="str">
        <f>_xlfn.XLOOKUP(ohrm_timesheet_item[[#This Row],[activity_id]],ohrm_project_activity[activity_id],ohrm_project_activity[name],"NF",0,1)</f>
        <v>Development</v>
      </c>
      <c r="L4413" s="5">
        <f>ohrm_timesheet_item[[#This Row],[duration]]/60/60</f>
        <v>9</v>
      </c>
    </row>
    <row r="4414" spans="1:12" x14ac:dyDescent="0.3">
      <c r="A4414">
        <v>774</v>
      </c>
      <c r="C4414">
        <v>4482</v>
      </c>
      <c r="D4414" s="1">
        <v>45369</v>
      </c>
      <c r="E4414">
        <v>32400</v>
      </c>
      <c r="F4414">
        <v>15</v>
      </c>
      <c r="G4414">
        <v>7</v>
      </c>
      <c r="H4414">
        <v>131</v>
      </c>
      <c r="I4414" t="str">
        <f>_xlfn.XLOOKUP(ohrm_timesheet_item[[#This Row],[employee_id]],hs_hr_employee[emp_number],hs_hr_employee[Employee Name],"NF",0,1)</f>
        <v>Shekhar Sharma</v>
      </c>
      <c r="J4414" t="str">
        <f>_xlfn.XLOOKUP(ohrm_timesheet_item[[#This Row],[project_id]],ohrm_project[project_id],ohrm_project[name],"NF",0,1)</f>
        <v>C231212-P1 [JSPL-ProjectOnlineImplementation]</v>
      </c>
      <c r="K4414" t="str">
        <f>_xlfn.XLOOKUP(ohrm_timesheet_item[[#This Row],[activity_id]],ohrm_project_activity[activity_id],ohrm_project_activity[name],"NF",0,1)</f>
        <v>Data Migration</v>
      </c>
      <c r="L4414" s="5">
        <f>ohrm_timesheet_item[[#This Row],[duration]]/60/60</f>
        <v>9</v>
      </c>
    </row>
    <row r="4415" spans="1:12" x14ac:dyDescent="0.3">
      <c r="A4415">
        <v>774</v>
      </c>
      <c r="C4415">
        <v>4483</v>
      </c>
      <c r="D4415" s="1">
        <v>45370</v>
      </c>
      <c r="E4415">
        <v>32400</v>
      </c>
      <c r="F4415">
        <v>15</v>
      </c>
      <c r="G4415">
        <v>7</v>
      </c>
      <c r="H4415">
        <v>131</v>
      </c>
      <c r="I4415" t="str">
        <f>_xlfn.XLOOKUP(ohrm_timesheet_item[[#This Row],[employee_id]],hs_hr_employee[emp_number],hs_hr_employee[Employee Name],"NF",0,1)</f>
        <v>Shekhar Sharma</v>
      </c>
      <c r="J4415" t="str">
        <f>_xlfn.XLOOKUP(ohrm_timesheet_item[[#This Row],[project_id]],ohrm_project[project_id],ohrm_project[name],"NF",0,1)</f>
        <v>C231212-P1 [JSPL-ProjectOnlineImplementation]</v>
      </c>
      <c r="K4415" t="str">
        <f>_xlfn.XLOOKUP(ohrm_timesheet_item[[#This Row],[activity_id]],ohrm_project_activity[activity_id],ohrm_project_activity[name],"NF",0,1)</f>
        <v>Data Migration</v>
      </c>
      <c r="L4415" s="5">
        <f>ohrm_timesheet_item[[#This Row],[duration]]/60/60</f>
        <v>9</v>
      </c>
    </row>
    <row r="4416" spans="1:12" x14ac:dyDescent="0.3">
      <c r="A4416">
        <v>774</v>
      </c>
      <c r="C4416">
        <v>4484</v>
      </c>
      <c r="D4416" s="1">
        <v>45371</v>
      </c>
      <c r="E4416">
        <v>16200</v>
      </c>
      <c r="F4416">
        <v>15</v>
      </c>
      <c r="G4416">
        <v>7</v>
      </c>
      <c r="H4416">
        <v>131</v>
      </c>
      <c r="I4416" t="str">
        <f>_xlfn.XLOOKUP(ohrm_timesheet_item[[#This Row],[employee_id]],hs_hr_employee[emp_number],hs_hr_employee[Employee Name],"NF",0,1)</f>
        <v>Shekhar Sharma</v>
      </c>
      <c r="J4416" t="str">
        <f>_xlfn.XLOOKUP(ohrm_timesheet_item[[#This Row],[project_id]],ohrm_project[project_id],ohrm_project[name],"NF",0,1)</f>
        <v>C231212-P1 [JSPL-ProjectOnlineImplementation]</v>
      </c>
      <c r="K4416" t="str">
        <f>_xlfn.XLOOKUP(ohrm_timesheet_item[[#This Row],[activity_id]],ohrm_project_activity[activity_id],ohrm_project_activity[name],"NF",0,1)</f>
        <v>Data Migration</v>
      </c>
      <c r="L4416" s="5">
        <f>ohrm_timesheet_item[[#This Row],[duration]]/60/60</f>
        <v>4.5</v>
      </c>
    </row>
    <row r="4417" spans="1:12" x14ac:dyDescent="0.3">
      <c r="A4417">
        <v>774</v>
      </c>
      <c r="B4417" t="s">
        <v>1100</v>
      </c>
      <c r="C4417">
        <v>4485</v>
      </c>
      <c r="D4417" s="1">
        <v>45372</v>
      </c>
      <c r="E4417">
        <v>0</v>
      </c>
      <c r="F4417">
        <v>15</v>
      </c>
      <c r="G4417">
        <v>7</v>
      </c>
      <c r="H4417">
        <v>131</v>
      </c>
      <c r="I4417" t="str">
        <f>_xlfn.XLOOKUP(ohrm_timesheet_item[[#This Row],[employee_id]],hs_hr_employee[emp_number],hs_hr_employee[Employee Name],"NF",0,1)</f>
        <v>Shekhar Sharma</v>
      </c>
      <c r="J4417" t="str">
        <f>_xlfn.XLOOKUP(ohrm_timesheet_item[[#This Row],[project_id]],ohrm_project[project_id],ohrm_project[name],"NF",0,1)</f>
        <v>C231212-P1 [JSPL-ProjectOnlineImplementation]</v>
      </c>
      <c r="K4417" t="str">
        <f>_xlfn.XLOOKUP(ohrm_timesheet_item[[#This Row],[activity_id]],ohrm_project_activity[activity_id],ohrm_project_activity[name],"NF",0,1)</f>
        <v>Data Migration</v>
      </c>
      <c r="L4417" s="5">
        <f>ohrm_timesheet_item[[#This Row],[duration]]/60/60</f>
        <v>0</v>
      </c>
    </row>
    <row r="4418" spans="1:12" x14ac:dyDescent="0.3">
      <c r="A4418">
        <v>774</v>
      </c>
      <c r="C4418">
        <v>4486</v>
      </c>
      <c r="D4418" s="1">
        <v>45373</v>
      </c>
      <c r="E4418">
        <v>32400</v>
      </c>
      <c r="F4418">
        <v>15</v>
      </c>
      <c r="G4418">
        <v>7</v>
      </c>
      <c r="H4418">
        <v>131</v>
      </c>
      <c r="I4418" t="str">
        <f>_xlfn.XLOOKUP(ohrm_timesheet_item[[#This Row],[employee_id]],hs_hr_employee[emp_number],hs_hr_employee[Employee Name],"NF",0,1)</f>
        <v>Shekhar Sharma</v>
      </c>
      <c r="J4418" t="str">
        <f>_xlfn.XLOOKUP(ohrm_timesheet_item[[#This Row],[project_id]],ohrm_project[project_id],ohrm_project[name],"NF",0,1)</f>
        <v>C231212-P1 [JSPL-ProjectOnlineImplementation]</v>
      </c>
      <c r="K4418" t="str">
        <f>_xlfn.XLOOKUP(ohrm_timesheet_item[[#This Row],[activity_id]],ohrm_project_activity[activity_id],ohrm_project_activity[name],"NF",0,1)</f>
        <v>Data Migration</v>
      </c>
      <c r="L4418" s="5">
        <f>ohrm_timesheet_item[[#This Row],[duration]]/60/60</f>
        <v>9</v>
      </c>
    </row>
    <row r="4419" spans="1:12" x14ac:dyDescent="0.3">
      <c r="A4419">
        <v>751</v>
      </c>
      <c r="C4419">
        <v>4487</v>
      </c>
      <c r="D4419" s="1">
        <v>45376</v>
      </c>
      <c r="E4419">
        <v>32400</v>
      </c>
      <c r="F4419">
        <v>15</v>
      </c>
      <c r="G4419">
        <v>7</v>
      </c>
      <c r="H4419">
        <v>131</v>
      </c>
      <c r="I4419" t="str">
        <f>_xlfn.XLOOKUP(ohrm_timesheet_item[[#This Row],[employee_id]],hs_hr_employee[emp_number],hs_hr_employee[Employee Name],"NF",0,1)</f>
        <v>Shekhar Sharma</v>
      </c>
      <c r="J4419" t="str">
        <f>_xlfn.XLOOKUP(ohrm_timesheet_item[[#This Row],[project_id]],ohrm_project[project_id],ohrm_project[name],"NF",0,1)</f>
        <v>C231212-P1 [JSPL-ProjectOnlineImplementation]</v>
      </c>
      <c r="K4419" t="str">
        <f>_xlfn.XLOOKUP(ohrm_timesheet_item[[#This Row],[activity_id]],ohrm_project_activity[activity_id],ohrm_project_activity[name],"NF",0,1)</f>
        <v>Data Migration</v>
      </c>
      <c r="L4419" s="5">
        <f>ohrm_timesheet_item[[#This Row],[duration]]/60/60</f>
        <v>9</v>
      </c>
    </row>
    <row r="4420" spans="1:12" x14ac:dyDescent="0.3">
      <c r="A4420">
        <v>751</v>
      </c>
      <c r="C4420">
        <v>4488</v>
      </c>
      <c r="D4420" s="1">
        <v>45377</v>
      </c>
      <c r="E4420">
        <v>32400</v>
      </c>
      <c r="F4420">
        <v>15</v>
      </c>
      <c r="G4420">
        <v>7</v>
      </c>
      <c r="H4420">
        <v>131</v>
      </c>
      <c r="I4420" t="str">
        <f>_xlfn.XLOOKUP(ohrm_timesheet_item[[#This Row],[employee_id]],hs_hr_employee[emp_number],hs_hr_employee[Employee Name],"NF",0,1)</f>
        <v>Shekhar Sharma</v>
      </c>
      <c r="J4420" t="str">
        <f>_xlfn.XLOOKUP(ohrm_timesheet_item[[#This Row],[project_id]],ohrm_project[project_id],ohrm_project[name],"NF",0,1)</f>
        <v>C231212-P1 [JSPL-ProjectOnlineImplementation]</v>
      </c>
      <c r="K4420" t="str">
        <f>_xlfn.XLOOKUP(ohrm_timesheet_item[[#This Row],[activity_id]],ohrm_project_activity[activity_id],ohrm_project_activity[name],"NF",0,1)</f>
        <v>Data Migration</v>
      </c>
      <c r="L4420" s="5">
        <f>ohrm_timesheet_item[[#This Row],[duration]]/60/60</f>
        <v>9</v>
      </c>
    </row>
    <row r="4421" spans="1:12" x14ac:dyDescent="0.3">
      <c r="A4421">
        <v>751</v>
      </c>
      <c r="C4421">
        <v>4489</v>
      </c>
      <c r="D4421" s="1">
        <v>45378</v>
      </c>
      <c r="E4421">
        <v>32400</v>
      </c>
      <c r="F4421">
        <v>15</v>
      </c>
      <c r="G4421">
        <v>7</v>
      </c>
      <c r="H4421">
        <v>131</v>
      </c>
      <c r="I4421" t="str">
        <f>_xlfn.XLOOKUP(ohrm_timesheet_item[[#This Row],[employee_id]],hs_hr_employee[emp_number],hs_hr_employee[Employee Name],"NF",0,1)</f>
        <v>Shekhar Sharma</v>
      </c>
      <c r="J4421" t="str">
        <f>_xlfn.XLOOKUP(ohrm_timesheet_item[[#This Row],[project_id]],ohrm_project[project_id],ohrm_project[name],"NF",0,1)</f>
        <v>C231212-P1 [JSPL-ProjectOnlineImplementation]</v>
      </c>
      <c r="K4421" t="str">
        <f>_xlfn.XLOOKUP(ohrm_timesheet_item[[#This Row],[activity_id]],ohrm_project_activity[activity_id],ohrm_project_activity[name],"NF",0,1)</f>
        <v>Data Migration</v>
      </c>
      <c r="L4421" s="5">
        <f>ohrm_timesheet_item[[#This Row],[duration]]/60/60</f>
        <v>9</v>
      </c>
    </row>
    <row r="4422" spans="1:12" x14ac:dyDescent="0.3">
      <c r="A4422">
        <v>751</v>
      </c>
      <c r="C4422">
        <v>4490</v>
      </c>
      <c r="D4422" s="1">
        <v>45379</v>
      </c>
      <c r="E4422">
        <v>32400</v>
      </c>
      <c r="F4422">
        <v>15</v>
      </c>
      <c r="G4422">
        <v>7</v>
      </c>
      <c r="H4422">
        <v>131</v>
      </c>
      <c r="I4422" t="str">
        <f>_xlfn.XLOOKUP(ohrm_timesheet_item[[#This Row],[employee_id]],hs_hr_employee[emp_number],hs_hr_employee[Employee Name],"NF",0,1)</f>
        <v>Shekhar Sharma</v>
      </c>
      <c r="J4422" t="str">
        <f>_xlfn.XLOOKUP(ohrm_timesheet_item[[#This Row],[project_id]],ohrm_project[project_id],ohrm_project[name],"NF",0,1)</f>
        <v>C231212-P1 [JSPL-ProjectOnlineImplementation]</v>
      </c>
      <c r="K4422" t="str">
        <f>_xlfn.XLOOKUP(ohrm_timesheet_item[[#This Row],[activity_id]],ohrm_project_activity[activity_id],ohrm_project_activity[name],"NF",0,1)</f>
        <v>Data Migration</v>
      </c>
      <c r="L4422" s="5">
        <f>ohrm_timesheet_item[[#This Row],[duration]]/60/60</f>
        <v>9</v>
      </c>
    </row>
    <row r="4423" spans="1:12" x14ac:dyDescent="0.3">
      <c r="A4423">
        <v>751</v>
      </c>
      <c r="C4423">
        <v>4491</v>
      </c>
      <c r="D4423" s="1">
        <v>45380</v>
      </c>
      <c r="E4423">
        <v>32400</v>
      </c>
      <c r="F4423">
        <v>15</v>
      </c>
      <c r="G4423">
        <v>7</v>
      </c>
      <c r="H4423">
        <v>131</v>
      </c>
      <c r="I4423" t="str">
        <f>_xlfn.XLOOKUP(ohrm_timesheet_item[[#This Row],[employee_id]],hs_hr_employee[emp_number],hs_hr_employee[Employee Name],"NF",0,1)</f>
        <v>Shekhar Sharma</v>
      </c>
      <c r="J4423" t="str">
        <f>_xlfn.XLOOKUP(ohrm_timesheet_item[[#This Row],[project_id]],ohrm_project[project_id],ohrm_project[name],"NF",0,1)</f>
        <v>C231212-P1 [JSPL-ProjectOnlineImplementation]</v>
      </c>
      <c r="K4423" t="str">
        <f>_xlfn.XLOOKUP(ohrm_timesheet_item[[#This Row],[activity_id]],ohrm_project_activity[activity_id],ohrm_project_activity[name],"NF",0,1)</f>
        <v>Data Migration</v>
      </c>
      <c r="L4423" s="5">
        <f>ohrm_timesheet_item[[#This Row],[duration]]/60/60</f>
        <v>9</v>
      </c>
    </row>
    <row r="4424" spans="1:12" x14ac:dyDescent="0.3">
      <c r="A4424">
        <v>765</v>
      </c>
      <c r="B4424" t="s">
        <v>1101</v>
      </c>
      <c r="C4424">
        <v>4492</v>
      </c>
      <c r="D4424" s="1">
        <v>45392</v>
      </c>
      <c r="E4424">
        <v>32400</v>
      </c>
      <c r="F4424">
        <v>2</v>
      </c>
      <c r="G4424">
        <v>100008</v>
      </c>
      <c r="H4424">
        <v>11</v>
      </c>
      <c r="I4424" t="str">
        <f>_xlfn.XLOOKUP(ohrm_timesheet_item[[#This Row],[employee_id]],hs_hr_employee[emp_number],hs_hr_employee[Employee Name],"NF",0,1)</f>
        <v>Harshal Ramesh Gharde</v>
      </c>
      <c r="J4424" t="str">
        <f>_xlfn.XLOOKUP(ohrm_timesheet_item[[#This Row],[project_id]],ohrm_project[project_id],ohrm_project[name],"NF",0,1)</f>
        <v>Z210101-TEQMANTRA-ORG</v>
      </c>
      <c r="K4424" t="str">
        <f>_xlfn.XLOOKUP(ohrm_timesheet_item[[#This Row],[activity_id]],ohrm_project_activity[activity_id],ohrm_project_activity[name],"NF",0,1)</f>
        <v>Training</v>
      </c>
      <c r="L4424" s="5">
        <f>ohrm_timesheet_item[[#This Row],[duration]]/60/60</f>
        <v>9</v>
      </c>
    </row>
    <row r="4425" spans="1:12" x14ac:dyDescent="0.3">
      <c r="A4425">
        <v>765</v>
      </c>
      <c r="B4425" t="s">
        <v>1102</v>
      </c>
      <c r="C4425">
        <v>4493</v>
      </c>
      <c r="D4425" s="1">
        <v>45393</v>
      </c>
      <c r="E4425">
        <v>32400</v>
      </c>
      <c r="F4425">
        <v>2</v>
      </c>
      <c r="G4425">
        <v>100008</v>
      </c>
      <c r="H4425">
        <v>11</v>
      </c>
      <c r="I4425" t="str">
        <f>_xlfn.XLOOKUP(ohrm_timesheet_item[[#This Row],[employee_id]],hs_hr_employee[emp_number],hs_hr_employee[Employee Name],"NF",0,1)</f>
        <v>Harshal Ramesh Gharde</v>
      </c>
      <c r="J4425" t="str">
        <f>_xlfn.XLOOKUP(ohrm_timesheet_item[[#This Row],[project_id]],ohrm_project[project_id],ohrm_project[name],"NF",0,1)</f>
        <v>Z210101-TEQMANTRA-ORG</v>
      </c>
      <c r="K4425" t="str">
        <f>_xlfn.XLOOKUP(ohrm_timesheet_item[[#This Row],[activity_id]],ohrm_project_activity[activity_id],ohrm_project_activity[name],"NF",0,1)</f>
        <v>Training</v>
      </c>
      <c r="L4425" s="5">
        <f>ohrm_timesheet_item[[#This Row],[duration]]/60/60</f>
        <v>9</v>
      </c>
    </row>
    <row r="4426" spans="1:12" x14ac:dyDescent="0.3">
      <c r="A4426">
        <v>765</v>
      </c>
      <c r="B4426" t="s">
        <v>1103</v>
      </c>
      <c r="C4426">
        <v>4494</v>
      </c>
      <c r="D4426" s="1">
        <v>45394</v>
      </c>
      <c r="E4426">
        <v>32400</v>
      </c>
      <c r="F4426">
        <v>2</v>
      </c>
      <c r="G4426">
        <v>100008</v>
      </c>
      <c r="H4426">
        <v>11</v>
      </c>
      <c r="I4426" t="str">
        <f>_xlfn.XLOOKUP(ohrm_timesheet_item[[#This Row],[employee_id]],hs_hr_employee[emp_number],hs_hr_employee[Employee Name],"NF",0,1)</f>
        <v>Harshal Ramesh Gharde</v>
      </c>
      <c r="J4426" t="str">
        <f>_xlfn.XLOOKUP(ohrm_timesheet_item[[#This Row],[project_id]],ohrm_project[project_id],ohrm_project[name],"NF",0,1)</f>
        <v>Z210101-TEQMANTRA-ORG</v>
      </c>
      <c r="K4426" t="str">
        <f>_xlfn.XLOOKUP(ohrm_timesheet_item[[#This Row],[activity_id]],ohrm_project_activity[activity_id],ohrm_project_activity[name],"NF",0,1)</f>
        <v>Training</v>
      </c>
      <c r="L4426" s="5">
        <f>ohrm_timesheet_item[[#This Row],[duration]]/60/60</f>
        <v>9</v>
      </c>
    </row>
    <row r="4427" spans="1:12" x14ac:dyDescent="0.3">
      <c r="A4427">
        <v>758</v>
      </c>
      <c r="C4427">
        <v>4495</v>
      </c>
      <c r="D4427" s="1">
        <v>45383</v>
      </c>
      <c r="E4427">
        <v>32400</v>
      </c>
      <c r="F4427">
        <v>2</v>
      </c>
      <c r="G4427">
        <v>100006</v>
      </c>
      <c r="H4427">
        <v>58</v>
      </c>
      <c r="I4427" t="str">
        <f>_xlfn.XLOOKUP(ohrm_timesheet_item[[#This Row],[employee_id]],hs_hr_employee[emp_number],hs_hr_employee[Employee Name],"NF",0,1)</f>
        <v>Preeti Tyagi</v>
      </c>
      <c r="J4427" t="str">
        <f>_xlfn.XLOOKUP(ohrm_timesheet_item[[#This Row],[project_id]],ohrm_project[project_id],ohrm_project[name],"NF",0,1)</f>
        <v>Z210101-TEQMANTRA-ORG</v>
      </c>
      <c r="K4427" t="str">
        <f>_xlfn.XLOOKUP(ohrm_timesheet_item[[#This Row],[activity_id]],ohrm_project_activity[activity_id],ohrm_project_activity[name],"NF",0,1)</f>
        <v>Staff Augmentation</v>
      </c>
      <c r="L4427" s="5">
        <f>ohrm_timesheet_item[[#This Row],[duration]]/60/60</f>
        <v>9</v>
      </c>
    </row>
    <row r="4428" spans="1:12" x14ac:dyDescent="0.3">
      <c r="A4428">
        <v>758</v>
      </c>
      <c r="C4428">
        <v>4496</v>
      </c>
      <c r="D4428" s="1">
        <v>45384</v>
      </c>
      <c r="E4428">
        <v>32400</v>
      </c>
      <c r="F4428">
        <v>2</v>
      </c>
      <c r="G4428">
        <v>100006</v>
      </c>
      <c r="H4428">
        <v>58</v>
      </c>
      <c r="I4428" t="str">
        <f>_xlfn.XLOOKUP(ohrm_timesheet_item[[#This Row],[employee_id]],hs_hr_employee[emp_number],hs_hr_employee[Employee Name],"NF",0,1)</f>
        <v>Preeti Tyagi</v>
      </c>
      <c r="J4428" t="str">
        <f>_xlfn.XLOOKUP(ohrm_timesheet_item[[#This Row],[project_id]],ohrm_project[project_id],ohrm_project[name],"NF",0,1)</f>
        <v>Z210101-TEQMANTRA-ORG</v>
      </c>
      <c r="K4428" t="str">
        <f>_xlfn.XLOOKUP(ohrm_timesheet_item[[#This Row],[activity_id]],ohrm_project_activity[activity_id],ohrm_project_activity[name],"NF",0,1)</f>
        <v>Staff Augmentation</v>
      </c>
      <c r="L4428" s="5">
        <f>ohrm_timesheet_item[[#This Row],[duration]]/60/60</f>
        <v>9</v>
      </c>
    </row>
    <row r="4429" spans="1:12" x14ac:dyDescent="0.3">
      <c r="A4429">
        <v>758</v>
      </c>
      <c r="C4429">
        <v>4497</v>
      </c>
      <c r="D4429" s="1">
        <v>45385</v>
      </c>
      <c r="E4429">
        <v>32400</v>
      </c>
      <c r="F4429">
        <v>2</v>
      </c>
      <c r="G4429">
        <v>100006</v>
      </c>
      <c r="H4429">
        <v>58</v>
      </c>
      <c r="I4429" t="str">
        <f>_xlfn.XLOOKUP(ohrm_timesheet_item[[#This Row],[employee_id]],hs_hr_employee[emp_number],hs_hr_employee[Employee Name],"NF",0,1)</f>
        <v>Preeti Tyagi</v>
      </c>
      <c r="J4429" t="str">
        <f>_xlfn.XLOOKUP(ohrm_timesheet_item[[#This Row],[project_id]],ohrm_project[project_id],ohrm_project[name],"NF",0,1)</f>
        <v>Z210101-TEQMANTRA-ORG</v>
      </c>
      <c r="K4429" t="str">
        <f>_xlfn.XLOOKUP(ohrm_timesheet_item[[#This Row],[activity_id]],ohrm_project_activity[activity_id],ohrm_project_activity[name],"NF",0,1)</f>
        <v>Staff Augmentation</v>
      </c>
      <c r="L4429" s="5">
        <f>ohrm_timesheet_item[[#This Row],[duration]]/60/60</f>
        <v>9</v>
      </c>
    </row>
    <row r="4430" spans="1:12" x14ac:dyDescent="0.3">
      <c r="A4430">
        <v>758</v>
      </c>
      <c r="C4430">
        <v>4498</v>
      </c>
      <c r="D4430" s="1">
        <v>45386</v>
      </c>
      <c r="E4430">
        <v>32400</v>
      </c>
      <c r="F4430">
        <v>2</v>
      </c>
      <c r="G4430">
        <v>100006</v>
      </c>
      <c r="H4430">
        <v>58</v>
      </c>
      <c r="I4430" t="str">
        <f>_xlfn.XLOOKUP(ohrm_timesheet_item[[#This Row],[employee_id]],hs_hr_employee[emp_number],hs_hr_employee[Employee Name],"NF",0,1)</f>
        <v>Preeti Tyagi</v>
      </c>
      <c r="J4430" t="str">
        <f>_xlfn.XLOOKUP(ohrm_timesheet_item[[#This Row],[project_id]],ohrm_project[project_id],ohrm_project[name],"NF",0,1)</f>
        <v>Z210101-TEQMANTRA-ORG</v>
      </c>
      <c r="K4430" t="str">
        <f>_xlfn.XLOOKUP(ohrm_timesheet_item[[#This Row],[activity_id]],ohrm_project_activity[activity_id],ohrm_project_activity[name],"NF",0,1)</f>
        <v>Staff Augmentation</v>
      </c>
      <c r="L4430" s="5">
        <f>ohrm_timesheet_item[[#This Row],[duration]]/60/60</f>
        <v>9</v>
      </c>
    </row>
    <row r="4431" spans="1:12" x14ac:dyDescent="0.3">
      <c r="A4431">
        <v>758</v>
      </c>
      <c r="C4431">
        <v>4499</v>
      </c>
      <c r="D4431" s="1">
        <v>45387</v>
      </c>
      <c r="E4431">
        <v>32400</v>
      </c>
      <c r="F4431">
        <v>2</v>
      </c>
      <c r="G4431">
        <v>100006</v>
      </c>
      <c r="H4431">
        <v>58</v>
      </c>
      <c r="I4431" t="str">
        <f>_xlfn.XLOOKUP(ohrm_timesheet_item[[#This Row],[employee_id]],hs_hr_employee[emp_number],hs_hr_employee[Employee Name],"NF",0,1)</f>
        <v>Preeti Tyagi</v>
      </c>
      <c r="J4431" t="str">
        <f>_xlfn.XLOOKUP(ohrm_timesheet_item[[#This Row],[project_id]],ohrm_project[project_id],ohrm_project[name],"NF",0,1)</f>
        <v>Z210101-TEQMANTRA-ORG</v>
      </c>
      <c r="K4431" t="str">
        <f>_xlfn.XLOOKUP(ohrm_timesheet_item[[#This Row],[activity_id]],ohrm_project_activity[activity_id],ohrm_project_activity[name],"NF",0,1)</f>
        <v>Staff Augmentation</v>
      </c>
      <c r="L4431" s="5">
        <f>ohrm_timesheet_item[[#This Row],[duration]]/60/60</f>
        <v>9</v>
      </c>
    </row>
    <row r="4432" spans="1:12" x14ac:dyDescent="0.3">
      <c r="A4432">
        <v>775</v>
      </c>
      <c r="C4432">
        <v>4500</v>
      </c>
      <c r="D4432" s="1">
        <v>45390</v>
      </c>
      <c r="E4432">
        <v>32400</v>
      </c>
      <c r="F4432">
        <v>2</v>
      </c>
      <c r="G4432">
        <v>100006</v>
      </c>
      <c r="H4432">
        <v>58</v>
      </c>
      <c r="I4432" t="str">
        <f>_xlfn.XLOOKUP(ohrm_timesheet_item[[#This Row],[employee_id]],hs_hr_employee[emp_number],hs_hr_employee[Employee Name],"NF",0,1)</f>
        <v>Preeti Tyagi</v>
      </c>
      <c r="J4432" t="str">
        <f>_xlfn.XLOOKUP(ohrm_timesheet_item[[#This Row],[project_id]],ohrm_project[project_id],ohrm_project[name],"NF",0,1)</f>
        <v>Z210101-TEQMANTRA-ORG</v>
      </c>
      <c r="K4432" t="str">
        <f>_xlfn.XLOOKUP(ohrm_timesheet_item[[#This Row],[activity_id]],ohrm_project_activity[activity_id],ohrm_project_activity[name],"NF",0,1)</f>
        <v>Staff Augmentation</v>
      </c>
      <c r="L4432" s="5">
        <f>ohrm_timesheet_item[[#This Row],[duration]]/60/60</f>
        <v>9</v>
      </c>
    </row>
    <row r="4433" spans="1:12" x14ac:dyDescent="0.3">
      <c r="A4433">
        <v>775</v>
      </c>
      <c r="C4433">
        <v>4501</v>
      </c>
      <c r="D4433" s="1">
        <v>45391</v>
      </c>
      <c r="E4433">
        <v>32400</v>
      </c>
      <c r="F4433">
        <v>2</v>
      </c>
      <c r="G4433">
        <v>100006</v>
      </c>
      <c r="H4433">
        <v>58</v>
      </c>
      <c r="I4433" t="str">
        <f>_xlfn.XLOOKUP(ohrm_timesheet_item[[#This Row],[employee_id]],hs_hr_employee[emp_number],hs_hr_employee[Employee Name],"NF",0,1)</f>
        <v>Preeti Tyagi</v>
      </c>
      <c r="J4433" t="str">
        <f>_xlfn.XLOOKUP(ohrm_timesheet_item[[#This Row],[project_id]],ohrm_project[project_id],ohrm_project[name],"NF",0,1)</f>
        <v>Z210101-TEQMANTRA-ORG</v>
      </c>
      <c r="K4433" t="str">
        <f>_xlfn.XLOOKUP(ohrm_timesheet_item[[#This Row],[activity_id]],ohrm_project_activity[activity_id],ohrm_project_activity[name],"NF",0,1)</f>
        <v>Staff Augmentation</v>
      </c>
      <c r="L4433" s="5">
        <f>ohrm_timesheet_item[[#This Row],[duration]]/60/60</f>
        <v>9</v>
      </c>
    </row>
    <row r="4434" spans="1:12" x14ac:dyDescent="0.3">
      <c r="A4434">
        <v>775</v>
      </c>
      <c r="C4434">
        <v>4502</v>
      </c>
      <c r="D4434" s="1">
        <v>45392</v>
      </c>
      <c r="E4434">
        <v>32400</v>
      </c>
      <c r="F4434">
        <v>2</v>
      </c>
      <c r="G4434">
        <v>100006</v>
      </c>
      <c r="H4434">
        <v>58</v>
      </c>
      <c r="I4434" t="str">
        <f>_xlfn.XLOOKUP(ohrm_timesheet_item[[#This Row],[employee_id]],hs_hr_employee[emp_number],hs_hr_employee[Employee Name],"NF",0,1)</f>
        <v>Preeti Tyagi</v>
      </c>
      <c r="J4434" t="str">
        <f>_xlfn.XLOOKUP(ohrm_timesheet_item[[#This Row],[project_id]],ohrm_project[project_id],ohrm_project[name],"NF",0,1)</f>
        <v>Z210101-TEQMANTRA-ORG</v>
      </c>
      <c r="K4434" t="str">
        <f>_xlfn.XLOOKUP(ohrm_timesheet_item[[#This Row],[activity_id]],ohrm_project_activity[activity_id],ohrm_project_activity[name],"NF",0,1)</f>
        <v>Staff Augmentation</v>
      </c>
      <c r="L4434" s="5">
        <f>ohrm_timesheet_item[[#This Row],[duration]]/60/60</f>
        <v>9</v>
      </c>
    </row>
    <row r="4435" spans="1:12" x14ac:dyDescent="0.3">
      <c r="A4435">
        <v>775</v>
      </c>
      <c r="C4435">
        <v>4503</v>
      </c>
      <c r="D4435" s="1">
        <v>45393</v>
      </c>
      <c r="E4435">
        <v>32400</v>
      </c>
      <c r="F4435">
        <v>2</v>
      </c>
      <c r="G4435">
        <v>100006</v>
      </c>
      <c r="H4435">
        <v>58</v>
      </c>
      <c r="I4435" t="str">
        <f>_xlfn.XLOOKUP(ohrm_timesheet_item[[#This Row],[employee_id]],hs_hr_employee[emp_number],hs_hr_employee[Employee Name],"NF",0,1)</f>
        <v>Preeti Tyagi</v>
      </c>
      <c r="J4435" t="str">
        <f>_xlfn.XLOOKUP(ohrm_timesheet_item[[#This Row],[project_id]],ohrm_project[project_id],ohrm_project[name],"NF",0,1)</f>
        <v>Z210101-TEQMANTRA-ORG</v>
      </c>
      <c r="K4435" t="str">
        <f>_xlfn.XLOOKUP(ohrm_timesheet_item[[#This Row],[activity_id]],ohrm_project_activity[activity_id],ohrm_project_activity[name],"NF",0,1)</f>
        <v>Staff Augmentation</v>
      </c>
      <c r="L4435" s="5">
        <f>ohrm_timesheet_item[[#This Row],[duration]]/60/60</f>
        <v>9</v>
      </c>
    </row>
    <row r="4436" spans="1:12" x14ac:dyDescent="0.3">
      <c r="A4436">
        <v>775</v>
      </c>
      <c r="C4436">
        <v>4504</v>
      </c>
      <c r="D4436" s="1">
        <v>45394</v>
      </c>
      <c r="E4436">
        <v>32400</v>
      </c>
      <c r="F4436">
        <v>2</v>
      </c>
      <c r="G4436">
        <v>100006</v>
      </c>
      <c r="H4436">
        <v>58</v>
      </c>
      <c r="I4436" t="str">
        <f>_xlfn.XLOOKUP(ohrm_timesheet_item[[#This Row],[employee_id]],hs_hr_employee[emp_number],hs_hr_employee[Employee Name],"NF",0,1)</f>
        <v>Preeti Tyagi</v>
      </c>
      <c r="J4436" t="str">
        <f>_xlfn.XLOOKUP(ohrm_timesheet_item[[#This Row],[project_id]],ohrm_project[project_id],ohrm_project[name],"NF",0,1)</f>
        <v>Z210101-TEQMANTRA-ORG</v>
      </c>
      <c r="K4436" t="str">
        <f>_xlfn.XLOOKUP(ohrm_timesheet_item[[#This Row],[activity_id]],ohrm_project_activity[activity_id],ohrm_project_activity[name],"NF",0,1)</f>
        <v>Staff Augmentation</v>
      </c>
      <c r="L4436" s="5">
        <f>ohrm_timesheet_item[[#This Row],[duration]]/60/60</f>
        <v>9</v>
      </c>
    </row>
    <row r="4437" spans="1:12" x14ac:dyDescent="0.3">
      <c r="A4437">
        <v>775</v>
      </c>
      <c r="C4437">
        <v>4505</v>
      </c>
      <c r="D4437" s="1">
        <v>45395</v>
      </c>
      <c r="E4437">
        <v>32400</v>
      </c>
      <c r="F4437">
        <v>2</v>
      </c>
      <c r="G4437">
        <v>100006</v>
      </c>
      <c r="H4437">
        <v>58</v>
      </c>
      <c r="I4437" t="str">
        <f>_xlfn.XLOOKUP(ohrm_timesheet_item[[#This Row],[employee_id]],hs_hr_employee[emp_number],hs_hr_employee[Employee Name],"NF",0,1)</f>
        <v>Preeti Tyagi</v>
      </c>
      <c r="J4437" t="str">
        <f>_xlfn.XLOOKUP(ohrm_timesheet_item[[#This Row],[project_id]],ohrm_project[project_id],ohrm_project[name],"NF",0,1)</f>
        <v>Z210101-TEQMANTRA-ORG</v>
      </c>
      <c r="K4437" t="str">
        <f>_xlfn.XLOOKUP(ohrm_timesheet_item[[#This Row],[activity_id]],ohrm_project_activity[activity_id],ohrm_project_activity[name],"NF",0,1)</f>
        <v>Staff Augmentation</v>
      </c>
      <c r="L4437" s="5">
        <f>ohrm_timesheet_item[[#This Row],[duration]]/60/60</f>
        <v>9</v>
      </c>
    </row>
    <row r="4438" spans="1:12" x14ac:dyDescent="0.3">
      <c r="A4438">
        <v>775</v>
      </c>
      <c r="C4438">
        <v>4506</v>
      </c>
      <c r="D4438" s="1">
        <v>45396</v>
      </c>
      <c r="E4438">
        <v>32400</v>
      </c>
      <c r="F4438">
        <v>2</v>
      </c>
      <c r="G4438">
        <v>100006</v>
      </c>
      <c r="H4438">
        <v>58</v>
      </c>
      <c r="I4438" t="str">
        <f>_xlfn.XLOOKUP(ohrm_timesheet_item[[#This Row],[employee_id]],hs_hr_employee[emp_number],hs_hr_employee[Employee Name],"NF",0,1)</f>
        <v>Preeti Tyagi</v>
      </c>
      <c r="J4438" t="str">
        <f>_xlfn.XLOOKUP(ohrm_timesheet_item[[#This Row],[project_id]],ohrm_project[project_id],ohrm_project[name],"NF",0,1)</f>
        <v>Z210101-TEQMANTRA-ORG</v>
      </c>
      <c r="K4438" t="str">
        <f>_xlfn.XLOOKUP(ohrm_timesheet_item[[#This Row],[activity_id]],ohrm_project_activity[activity_id],ohrm_project_activity[name],"NF",0,1)</f>
        <v>Staff Augmentation</v>
      </c>
      <c r="L4438" s="5">
        <f>ohrm_timesheet_item[[#This Row],[duration]]/60/60</f>
        <v>9</v>
      </c>
    </row>
    <row r="4439" spans="1:12" x14ac:dyDescent="0.3">
      <c r="A4439">
        <v>780</v>
      </c>
      <c r="C4439">
        <v>4507</v>
      </c>
      <c r="D4439" s="1">
        <v>45397</v>
      </c>
      <c r="E4439">
        <v>32400</v>
      </c>
      <c r="F4439">
        <v>2</v>
      </c>
      <c r="G4439">
        <v>100006</v>
      </c>
      <c r="H4439">
        <v>58</v>
      </c>
      <c r="I4439" t="str">
        <f>_xlfn.XLOOKUP(ohrm_timesheet_item[[#This Row],[employee_id]],hs_hr_employee[emp_number],hs_hr_employee[Employee Name],"NF",0,1)</f>
        <v>Preeti Tyagi</v>
      </c>
      <c r="J4439" t="str">
        <f>_xlfn.XLOOKUP(ohrm_timesheet_item[[#This Row],[project_id]],ohrm_project[project_id],ohrm_project[name],"NF",0,1)</f>
        <v>Z210101-TEQMANTRA-ORG</v>
      </c>
      <c r="K4439" t="str">
        <f>_xlfn.XLOOKUP(ohrm_timesheet_item[[#This Row],[activity_id]],ohrm_project_activity[activity_id],ohrm_project_activity[name],"NF",0,1)</f>
        <v>Staff Augmentation</v>
      </c>
      <c r="L4439" s="5">
        <f>ohrm_timesheet_item[[#This Row],[duration]]/60/60</f>
        <v>9</v>
      </c>
    </row>
    <row r="4440" spans="1:12" x14ac:dyDescent="0.3">
      <c r="A4440">
        <v>780</v>
      </c>
      <c r="C4440">
        <v>4508</v>
      </c>
      <c r="D4440" s="1">
        <v>45398</v>
      </c>
      <c r="E4440">
        <v>32400</v>
      </c>
      <c r="F4440">
        <v>2</v>
      </c>
      <c r="G4440">
        <v>100006</v>
      </c>
      <c r="H4440">
        <v>58</v>
      </c>
      <c r="I4440" t="str">
        <f>_xlfn.XLOOKUP(ohrm_timesheet_item[[#This Row],[employee_id]],hs_hr_employee[emp_number],hs_hr_employee[Employee Name],"NF",0,1)</f>
        <v>Preeti Tyagi</v>
      </c>
      <c r="J4440" t="str">
        <f>_xlfn.XLOOKUP(ohrm_timesheet_item[[#This Row],[project_id]],ohrm_project[project_id],ohrm_project[name],"NF",0,1)</f>
        <v>Z210101-TEQMANTRA-ORG</v>
      </c>
      <c r="K4440" t="str">
        <f>_xlfn.XLOOKUP(ohrm_timesheet_item[[#This Row],[activity_id]],ohrm_project_activity[activity_id],ohrm_project_activity[name],"NF",0,1)</f>
        <v>Staff Augmentation</v>
      </c>
      <c r="L4440" s="5">
        <f>ohrm_timesheet_item[[#This Row],[duration]]/60/60</f>
        <v>9</v>
      </c>
    </row>
    <row r="4441" spans="1:12" x14ac:dyDescent="0.3">
      <c r="A4441">
        <v>780</v>
      </c>
      <c r="C4441">
        <v>4509</v>
      </c>
      <c r="D4441" s="1">
        <v>45399</v>
      </c>
      <c r="E4441">
        <v>32400</v>
      </c>
      <c r="F4441">
        <v>2</v>
      </c>
      <c r="G4441">
        <v>100006</v>
      </c>
      <c r="H4441">
        <v>58</v>
      </c>
      <c r="I4441" t="str">
        <f>_xlfn.XLOOKUP(ohrm_timesheet_item[[#This Row],[employee_id]],hs_hr_employee[emp_number],hs_hr_employee[Employee Name],"NF",0,1)</f>
        <v>Preeti Tyagi</v>
      </c>
      <c r="J4441" t="str">
        <f>_xlfn.XLOOKUP(ohrm_timesheet_item[[#This Row],[project_id]],ohrm_project[project_id],ohrm_project[name],"NF",0,1)</f>
        <v>Z210101-TEQMANTRA-ORG</v>
      </c>
      <c r="K4441" t="str">
        <f>_xlfn.XLOOKUP(ohrm_timesheet_item[[#This Row],[activity_id]],ohrm_project_activity[activity_id],ohrm_project_activity[name],"NF",0,1)</f>
        <v>Staff Augmentation</v>
      </c>
      <c r="L4441" s="5">
        <f>ohrm_timesheet_item[[#This Row],[duration]]/60/60</f>
        <v>9</v>
      </c>
    </row>
    <row r="4442" spans="1:12" x14ac:dyDescent="0.3">
      <c r="A4442">
        <v>780</v>
      </c>
      <c r="C4442">
        <v>4510</v>
      </c>
      <c r="D4442" s="1">
        <v>45400</v>
      </c>
      <c r="E4442">
        <v>32400</v>
      </c>
      <c r="F4442">
        <v>2</v>
      </c>
      <c r="G4442">
        <v>100006</v>
      </c>
      <c r="H4442">
        <v>58</v>
      </c>
      <c r="I4442" t="str">
        <f>_xlfn.XLOOKUP(ohrm_timesheet_item[[#This Row],[employee_id]],hs_hr_employee[emp_number],hs_hr_employee[Employee Name],"NF",0,1)</f>
        <v>Preeti Tyagi</v>
      </c>
      <c r="J4442" t="str">
        <f>_xlfn.XLOOKUP(ohrm_timesheet_item[[#This Row],[project_id]],ohrm_project[project_id],ohrm_project[name],"NF",0,1)</f>
        <v>Z210101-TEQMANTRA-ORG</v>
      </c>
      <c r="K4442" t="str">
        <f>_xlfn.XLOOKUP(ohrm_timesheet_item[[#This Row],[activity_id]],ohrm_project_activity[activity_id],ohrm_project_activity[name],"NF",0,1)</f>
        <v>Staff Augmentation</v>
      </c>
      <c r="L4442" s="5">
        <f>ohrm_timesheet_item[[#This Row],[duration]]/60/60</f>
        <v>9</v>
      </c>
    </row>
    <row r="4443" spans="1:12" x14ac:dyDescent="0.3">
      <c r="A4443">
        <v>780</v>
      </c>
      <c r="C4443">
        <v>4511</v>
      </c>
      <c r="D4443" s="1">
        <v>45401</v>
      </c>
      <c r="E4443">
        <v>32400</v>
      </c>
      <c r="F4443">
        <v>2</v>
      </c>
      <c r="G4443">
        <v>100006</v>
      </c>
      <c r="H4443">
        <v>58</v>
      </c>
      <c r="I4443" t="str">
        <f>_xlfn.XLOOKUP(ohrm_timesheet_item[[#This Row],[employee_id]],hs_hr_employee[emp_number],hs_hr_employee[Employee Name],"NF",0,1)</f>
        <v>Preeti Tyagi</v>
      </c>
      <c r="J4443" t="str">
        <f>_xlfn.XLOOKUP(ohrm_timesheet_item[[#This Row],[project_id]],ohrm_project[project_id],ohrm_project[name],"NF",0,1)</f>
        <v>Z210101-TEQMANTRA-ORG</v>
      </c>
      <c r="K4443" t="str">
        <f>_xlfn.XLOOKUP(ohrm_timesheet_item[[#This Row],[activity_id]],ohrm_project_activity[activity_id],ohrm_project_activity[name],"NF",0,1)</f>
        <v>Staff Augmentation</v>
      </c>
      <c r="L4443" s="5">
        <f>ohrm_timesheet_item[[#This Row],[duration]]/60/60</f>
        <v>9</v>
      </c>
    </row>
    <row r="4444" spans="1:12" x14ac:dyDescent="0.3">
      <c r="A4444">
        <v>780</v>
      </c>
      <c r="C4444">
        <v>4512</v>
      </c>
      <c r="D4444" s="1">
        <v>45402</v>
      </c>
      <c r="E4444">
        <v>32400</v>
      </c>
      <c r="F4444">
        <v>2</v>
      </c>
      <c r="G4444">
        <v>100006</v>
      </c>
      <c r="H4444">
        <v>58</v>
      </c>
      <c r="I4444" t="str">
        <f>_xlfn.XLOOKUP(ohrm_timesheet_item[[#This Row],[employee_id]],hs_hr_employee[emp_number],hs_hr_employee[Employee Name],"NF",0,1)</f>
        <v>Preeti Tyagi</v>
      </c>
      <c r="J4444" t="str">
        <f>_xlfn.XLOOKUP(ohrm_timesheet_item[[#This Row],[project_id]],ohrm_project[project_id],ohrm_project[name],"NF",0,1)</f>
        <v>Z210101-TEQMANTRA-ORG</v>
      </c>
      <c r="K4444" t="str">
        <f>_xlfn.XLOOKUP(ohrm_timesheet_item[[#This Row],[activity_id]],ohrm_project_activity[activity_id],ohrm_project_activity[name],"NF",0,1)</f>
        <v>Staff Augmentation</v>
      </c>
      <c r="L4444" s="5">
        <f>ohrm_timesheet_item[[#This Row],[duration]]/60/60</f>
        <v>9</v>
      </c>
    </row>
    <row r="4445" spans="1:12" x14ac:dyDescent="0.3">
      <c r="A4445">
        <v>780</v>
      </c>
      <c r="C4445">
        <v>4513</v>
      </c>
      <c r="D4445" s="1">
        <v>45403</v>
      </c>
      <c r="E4445">
        <v>32400</v>
      </c>
      <c r="F4445">
        <v>2</v>
      </c>
      <c r="G4445">
        <v>100006</v>
      </c>
      <c r="H4445">
        <v>58</v>
      </c>
      <c r="I4445" t="str">
        <f>_xlfn.XLOOKUP(ohrm_timesheet_item[[#This Row],[employee_id]],hs_hr_employee[emp_number],hs_hr_employee[Employee Name],"NF",0,1)</f>
        <v>Preeti Tyagi</v>
      </c>
      <c r="J4445" t="str">
        <f>_xlfn.XLOOKUP(ohrm_timesheet_item[[#This Row],[project_id]],ohrm_project[project_id],ohrm_project[name],"NF",0,1)</f>
        <v>Z210101-TEQMANTRA-ORG</v>
      </c>
      <c r="K4445" t="str">
        <f>_xlfn.XLOOKUP(ohrm_timesheet_item[[#This Row],[activity_id]],ohrm_project_activity[activity_id],ohrm_project_activity[name],"NF",0,1)</f>
        <v>Staff Augmentation</v>
      </c>
      <c r="L4445" s="5">
        <f>ohrm_timesheet_item[[#This Row],[duration]]/60/60</f>
        <v>9</v>
      </c>
    </row>
    <row r="4446" spans="1:12" x14ac:dyDescent="0.3">
      <c r="A4446">
        <v>766</v>
      </c>
      <c r="B4446" t="s">
        <v>1104</v>
      </c>
      <c r="C4446">
        <v>4514</v>
      </c>
      <c r="D4446" s="1">
        <v>45383</v>
      </c>
      <c r="E4446">
        <v>32400</v>
      </c>
      <c r="F4446">
        <v>2</v>
      </c>
      <c r="G4446">
        <v>100008</v>
      </c>
      <c r="H4446">
        <v>11</v>
      </c>
      <c r="I4446" t="str">
        <f>_xlfn.XLOOKUP(ohrm_timesheet_item[[#This Row],[employee_id]],hs_hr_employee[emp_number],hs_hr_employee[Employee Name],"NF",0,1)</f>
        <v>Harshal Ramesh Gharde</v>
      </c>
      <c r="J4446" t="str">
        <f>_xlfn.XLOOKUP(ohrm_timesheet_item[[#This Row],[project_id]],ohrm_project[project_id],ohrm_project[name],"NF",0,1)</f>
        <v>Z210101-TEQMANTRA-ORG</v>
      </c>
      <c r="K4446" t="str">
        <f>_xlfn.XLOOKUP(ohrm_timesheet_item[[#This Row],[activity_id]],ohrm_project_activity[activity_id],ohrm_project_activity[name],"NF",0,1)</f>
        <v>Training</v>
      </c>
      <c r="L4446" s="5">
        <f>ohrm_timesheet_item[[#This Row],[duration]]/60/60</f>
        <v>9</v>
      </c>
    </row>
    <row r="4447" spans="1:12" x14ac:dyDescent="0.3">
      <c r="A4447">
        <v>766</v>
      </c>
      <c r="B4447" t="s">
        <v>1104</v>
      </c>
      <c r="C4447">
        <v>4515</v>
      </c>
      <c r="D4447" s="1">
        <v>45384</v>
      </c>
      <c r="E4447">
        <v>32400</v>
      </c>
      <c r="F4447">
        <v>2</v>
      </c>
      <c r="G4447">
        <v>100008</v>
      </c>
      <c r="H4447">
        <v>11</v>
      </c>
      <c r="I4447" t="str">
        <f>_xlfn.XLOOKUP(ohrm_timesheet_item[[#This Row],[employee_id]],hs_hr_employee[emp_number],hs_hr_employee[Employee Name],"NF",0,1)</f>
        <v>Harshal Ramesh Gharde</v>
      </c>
      <c r="J4447" t="str">
        <f>_xlfn.XLOOKUP(ohrm_timesheet_item[[#This Row],[project_id]],ohrm_project[project_id],ohrm_project[name],"NF",0,1)</f>
        <v>Z210101-TEQMANTRA-ORG</v>
      </c>
      <c r="K4447" t="str">
        <f>_xlfn.XLOOKUP(ohrm_timesheet_item[[#This Row],[activity_id]],ohrm_project_activity[activity_id],ohrm_project_activity[name],"NF",0,1)</f>
        <v>Training</v>
      </c>
      <c r="L4447" s="5">
        <f>ohrm_timesheet_item[[#This Row],[duration]]/60/60</f>
        <v>9</v>
      </c>
    </row>
    <row r="4448" spans="1:12" x14ac:dyDescent="0.3">
      <c r="A4448">
        <v>766</v>
      </c>
      <c r="B4448" t="s">
        <v>1104</v>
      </c>
      <c r="C4448">
        <v>4516</v>
      </c>
      <c r="D4448" s="1">
        <v>45385</v>
      </c>
      <c r="E4448">
        <v>32400</v>
      </c>
      <c r="F4448">
        <v>2</v>
      </c>
      <c r="G4448">
        <v>100008</v>
      </c>
      <c r="H4448">
        <v>11</v>
      </c>
      <c r="I4448" t="str">
        <f>_xlfn.XLOOKUP(ohrm_timesheet_item[[#This Row],[employee_id]],hs_hr_employee[emp_number],hs_hr_employee[Employee Name],"NF",0,1)</f>
        <v>Harshal Ramesh Gharde</v>
      </c>
      <c r="J4448" t="str">
        <f>_xlfn.XLOOKUP(ohrm_timesheet_item[[#This Row],[project_id]],ohrm_project[project_id],ohrm_project[name],"NF",0,1)</f>
        <v>Z210101-TEQMANTRA-ORG</v>
      </c>
      <c r="K4448" t="str">
        <f>_xlfn.XLOOKUP(ohrm_timesheet_item[[#This Row],[activity_id]],ohrm_project_activity[activity_id],ohrm_project_activity[name],"NF",0,1)</f>
        <v>Training</v>
      </c>
      <c r="L4448" s="5">
        <f>ohrm_timesheet_item[[#This Row],[duration]]/60/60</f>
        <v>9</v>
      </c>
    </row>
    <row r="4449" spans="1:12" x14ac:dyDescent="0.3">
      <c r="A4449">
        <v>766</v>
      </c>
      <c r="B4449" t="s">
        <v>1104</v>
      </c>
      <c r="C4449">
        <v>4517</v>
      </c>
      <c r="D4449" s="1">
        <v>45386</v>
      </c>
      <c r="E4449">
        <v>32400</v>
      </c>
      <c r="F4449">
        <v>2</v>
      </c>
      <c r="G4449">
        <v>100008</v>
      </c>
      <c r="H4449">
        <v>11</v>
      </c>
      <c r="I4449" t="str">
        <f>_xlfn.XLOOKUP(ohrm_timesheet_item[[#This Row],[employee_id]],hs_hr_employee[emp_number],hs_hr_employee[Employee Name],"NF",0,1)</f>
        <v>Harshal Ramesh Gharde</v>
      </c>
      <c r="J4449" t="str">
        <f>_xlfn.XLOOKUP(ohrm_timesheet_item[[#This Row],[project_id]],ohrm_project[project_id],ohrm_project[name],"NF",0,1)</f>
        <v>Z210101-TEQMANTRA-ORG</v>
      </c>
      <c r="K4449" t="str">
        <f>_xlfn.XLOOKUP(ohrm_timesheet_item[[#This Row],[activity_id]],ohrm_project_activity[activity_id],ohrm_project_activity[name],"NF",0,1)</f>
        <v>Training</v>
      </c>
      <c r="L4449" s="5">
        <f>ohrm_timesheet_item[[#This Row],[duration]]/60/60</f>
        <v>9</v>
      </c>
    </row>
    <row r="4450" spans="1:12" x14ac:dyDescent="0.3">
      <c r="A4450">
        <v>766</v>
      </c>
      <c r="B4450" t="s">
        <v>1105</v>
      </c>
      <c r="C4450">
        <v>4518</v>
      </c>
      <c r="D4450" s="1">
        <v>45387</v>
      </c>
      <c r="E4450">
        <v>0</v>
      </c>
      <c r="F4450">
        <v>2</v>
      </c>
      <c r="G4450">
        <v>100008</v>
      </c>
      <c r="H4450">
        <v>11</v>
      </c>
      <c r="I4450" t="str">
        <f>_xlfn.XLOOKUP(ohrm_timesheet_item[[#This Row],[employee_id]],hs_hr_employee[emp_number],hs_hr_employee[Employee Name],"NF",0,1)</f>
        <v>Harshal Ramesh Gharde</v>
      </c>
      <c r="J4450" t="str">
        <f>_xlfn.XLOOKUP(ohrm_timesheet_item[[#This Row],[project_id]],ohrm_project[project_id],ohrm_project[name],"NF",0,1)</f>
        <v>Z210101-TEQMANTRA-ORG</v>
      </c>
      <c r="K4450" t="str">
        <f>_xlfn.XLOOKUP(ohrm_timesheet_item[[#This Row],[activity_id]],ohrm_project_activity[activity_id],ohrm_project_activity[name],"NF",0,1)</f>
        <v>Training</v>
      </c>
      <c r="L4450" s="5">
        <f>ohrm_timesheet_item[[#This Row],[duration]]/60/60</f>
        <v>0</v>
      </c>
    </row>
    <row r="4451" spans="1:12" x14ac:dyDescent="0.3">
      <c r="A4451">
        <v>779</v>
      </c>
      <c r="B4451" t="s">
        <v>1106</v>
      </c>
      <c r="C4451">
        <v>4519</v>
      </c>
      <c r="D4451" s="1">
        <v>45397</v>
      </c>
      <c r="E4451">
        <v>32400</v>
      </c>
      <c r="F4451">
        <v>2</v>
      </c>
      <c r="G4451">
        <v>100008</v>
      </c>
      <c r="H4451">
        <v>11</v>
      </c>
      <c r="I4451" t="str">
        <f>_xlfn.XLOOKUP(ohrm_timesheet_item[[#This Row],[employee_id]],hs_hr_employee[emp_number],hs_hr_employee[Employee Name],"NF",0,1)</f>
        <v>Harshal Ramesh Gharde</v>
      </c>
      <c r="J4451" t="str">
        <f>_xlfn.XLOOKUP(ohrm_timesheet_item[[#This Row],[project_id]],ohrm_project[project_id],ohrm_project[name],"NF",0,1)</f>
        <v>Z210101-TEQMANTRA-ORG</v>
      </c>
      <c r="K4451" t="str">
        <f>_xlfn.XLOOKUP(ohrm_timesheet_item[[#This Row],[activity_id]],ohrm_project_activity[activity_id],ohrm_project_activity[name],"NF",0,1)</f>
        <v>Training</v>
      </c>
      <c r="L4451" s="5">
        <f>ohrm_timesheet_item[[#This Row],[duration]]/60/60</f>
        <v>9</v>
      </c>
    </row>
    <row r="4452" spans="1:12" x14ac:dyDescent="0.3">
      <c r="A4452">
        <v>779</v>
      </c>
      <c r="B4452" t="s">
        <v>1107</v>
      </c>
      <c r="C4452">
        <v>4520</v>
      </c>
      <c r="D4452" s="1">
        <v>45398</v>
      </c>
      <c r="E4452">
        <v>32400</v>
      </c>
      <c r="F4452">
        <v>2</v>
      </c>
      <c r="G4452">
        <v>100008</v>
      </c>
      <c r="H4452">
        <v>11</v>
      </c>
      <c r="I4452" t="str">
        <f>_xlfn.XLOOKUP(ohrm_timesheet_item[[#This Row],[employee_id]],hs_hr_employee[emp_number],hs_hr_employee[Employee Name],"NF",0,1)</f>
        <v>Harshal Ramesh Gharde</v>
      </c>
      <c r="J4452" t="str">
        <f>_xlfn.XLOOKUP(ohrm_timesheet_item[[#This Row],[project_id]],ohrm_project[project_id],ohrm_project[name],"NF",0,1)</f>
        <v>Z210101-TEQMANTRA-ORG</v>
      </c>
      <c r="K4452" t="str">
        <f>_xlfn.XLOOKUP(ohrm_timesheet_item[[#This Row],[activity_id]],ohrm_project_activity[activity_id],ohrm_project_activity[name],"NF",0,1)</f>
        <v>Training</v>
      </c>
      <c r="L4452" s="5">
        <f>ohrm_timesheet_item[[#This Row],[duration]]/60/60</f>
        <v>9</v>
      </c>
    </row>
    <row r="4453" spans="1:12" x14ac:dyDescent="0.3">
      <c r="A4453">
        <v>779</v>
      </c>
      <c r="B4453" t="s">
        <v>1108</v>
      </c>
      <c r="C4453">
        <v>4521</v>
      </c>
      <c r="D4453" s="1">
        <v>45399</v>
      </c>
      <c r="E4453">
        <v>32400</v>
      </c>
      <c r="F4453">
        <v>2</v>
      </c>
      <c r="G4453">
        <v>100008</v>
      </c>
      <c r="H4453">
        <v>11</v>
      </c>
      <c r="I4453" t="str">
        <f>_xlfn.XLOOKUP(ohrm_timesheet_item[[#This Row],[employee_id]],hs_hr_employee[emp_number],hs_hr_employee[Employee Name],"NF",0,1)</f>
        <v>Harshal Ramesh Gharde</v>
      </c>
      <c r="J4453" t="str">
        <f>_xlfn.XLOOKUP(ohrm_timesheet_item[[#This Row],[project_id]],ohrm_project[project_id],ohrm_project[name],"NF",0,1)</f>
        <v>Z210101-TEQMANTRA-ORG</v>
      </c>
      <c r="K4453" t="str">
        <f>_xlfn.XLOOKUP(ohrm_timesheet_item[[#This Row],[activity_id]],ohrm_project_activity[activity_id],ohrm_project_activity[name],"NF",0,1)</f>
        <v>Training</v>
      </c>
      <c r="L4453" s="5">
        <f>ohrm_timesheet_item[[#This Row],[duration]]/60/60</f>
        <v>9</v>
      </c>
    </row>
    <row r="4454" spans="1:12" x14ac:dyDescent="0.3">
      <c r="A4454">
        <v>779</v>
      </c>
      <c r="B4454" t="s">
        <v>1109</v>
      </c>
      <c r="C4454">
        <v>4522</v>
      </c>
      <c r="D4454" s="1">
        <v>45400</v>
      </c>
      <c r="E4454">
        <v>32400</v>
      </c>
      <c r="F4454">
        <v>2</v>
      </c>
      <c r="G4454">
        <v>100008</v>
      </c>
      <c r="H4454">
        <v>11</v>
      </c>
      <c r="I4454" t="str">
        <f>_xlfn.XLOOKUP(ohrm_timesheet_item[[#This Row],[employee_id]],hs_hr_employee[emp_number],hs_hr_employee[Employee Name],"NF",0,1)</f>
        <v>Harshal Ramesh Gharde</v>
      </c>
      <c r="J4454" t="str">
        <f>_xlfn.XLOOKUP(ohrm_timesheet_item[[#This Row],[project_id]],ohrm_project[project_id],ohrm_project[name],"NF",0,1)</f>
        <v>Z210101-TEQMANTRA-ORG</v>
      </c>
      <c r="K4454" t="str">
        <f>_xlfn.XLOOKUP(ohrm_timesheet_item[[#This Row],[activity_id]],ohrm_project_activity[activity_id],ohrm_project_activity[name],"NF",0,1)</f>
        <v>Training</v>
      </c>
      <c r="L4454" s="5">
        <f>ohrm_timesheet_item[[#This Row],[duration]]/60/60</f>
        <v>9</v>
      </c>
    </row>
    <row r="4455" spans="1:12" x14ac:dyDescent="0.3">
      <c r="A4455">
        <v>779</v>
      </c>
      <c r="B4455" t="s">
        <v>1109</v>
      </c>
      <c r="C4455">
        <v>4523</v>
      </c>
      <c r="D4455" s="1">
        <v>45401</v>
      </c>
      <c r="E4455">
        <v>32400</v>
      </c>
      <c r="F4455">
        <v>2</v>
      </c>
      <c r="G4455">
        <v>100008</v>
      </c>
      <c r="H4455">
        <v>11</v>
      </c>
      <c r="I4455" t="str">
        <f>_xlfn.XLOOKUP(ohrm_timesheet_item[[#This Row],[employee_id]],hs_hr_employee[emp_number],hs_hr_employee[Employee Name],"NF",0,1)</f>
        <v>Harshal Ramesh Gharde</v>
      </c>
      <c r="J4455" t="str">
        <f>_xlfn.XLOOKUP(ohrm_timesheet_item[[#This Row],[project_id]],ohrm_project[project_id],ohrm_project[name],"NF",0,1)</f>
        <v>Z210101-TEQMANTRA-ORG</v>
      </c>
      <c r="K4455" t="str">
        <f>_xlfn.XLOOKUP(ohrm_timesheet_item[[#This Row],[activity_id]],ohrm_project_activity[activity_id],ohrm_project_activity[name],"NF",0,1)</f>
        <v>Training</v>
      </c>
      <c r="L4455" s="5">
        <f>ohrm_timesheet_item[[#This Row],[duration]]/60/60</f>
        <v>9</v>
      </c>
    </row>
    <row r="4456" spans="1:12" x14ac:dyDescent="0.3">
      <c r="A4456">
        <v>782</v>
      </c>
      <c r="B4456" t="s">
        <v>1110</v>
      </c>
      <c r="C4456">
        <v>4524</v>
      </c>
      <c r="D4456" s="1">
        <v>45404</v>
      </c>
      <c r="E4456">
        <v>32400</v>
      </c>
      <c r="F4456">
        <v>2</v>
      </c>
      <c r="G4456">
        <v>100008</v>
      </c>
      <c r="H4456">
        <v>11</v>
      </c>
      <c r="I4456" t="str">
        <f>_xlfn.XLOOKUP(ohrm_timesheet_item[[#This Row],[employee_id]],hs_hr_employee[emp_number],hs_hr_employee[Employee Name],"NF",0,1)</f>
        <v>Harshal Ramesh Gharde</v>
      </c>
      <c r="J4456" t="str">
        <f>_xlfn.XLOOKUP(ohrm_timesheet_item[[#This Row],[project_id]],ohrm_project[project_id],ohrm_project[name],"NF",0,1)</f>
        <v>Z210101-TEQMANTRA-ORG</v>
      </c>
      <c r="K4456" t="str">
        <f>_xlfn.XLOOKUP(ohrm_timesheet_item[[#This Row],[activity_id]],ohrm_project_activity[activity_id],ohrm_project_activity[name],"NF",0,1)</f>
        <v>Training</v>
      </c>
      <c r="L4456" s="5">
        <f>ohrm_timesheet_item[[#This Row],[duration]]/60/60</f>
        <v>9</v>
      </c>
    </row>
    <row r="4457" spans="1:12" x14ac:dyDescent="0.3">
      <c r="A4457">
        <v>782</v>
      </c>
      <c r="B4457" t="s">
        <v>1111</v>
      </c>
      <c r="C4457">
        <v>4525</v>
      </c>
      <c r="D4457" s="1">
        <v>45405</v>
      </c>
      <c r="E4457">
        <v>32400</v>
      </c>
      <c r="F4457">
        <v>2</v>
      </c>
      <c r="G4457">
        <v>100008</v>
      </c>
      <c r="H4457">
        <v>11</v>
      </c>
      <c r="I4457" t="str">
        <f>_xlfn.XLOOKUP(ohrm_timesheet_item[[#This Row],[employee_id]],hs_hr_employee[emp_number],hs_hr_employee[Employee Name],"NF",0,1)</f>
        <v>Harshal Ramesh Gharde</v>
      </c>
      <c r="J4457" t="str">
        <f>_xlfn.XLOOKUP(ohrm_timesheet_item[[#This Row],[project_id]],ohrm_project[project_id],ohrm_project[name],"NF",0,1)</f>
        <v>Z210101-TEQMANTRA-ORG</v>
      </c>
      <c r="K4457" t="str">
        <f>_xlfn.XLOOKUP(ohrm_timesheet_item[[#This Row],[activity_id]],ohrm_project_activity[activity_id],ohrm_project_activity[name],"NF",0,1)</f>
        <v>Training</v>
      </c>
      <c r="L4457" s="5">
        <f>ohrm_timesheet_item[[#This Row],[duration]]/60/60</f>
        <v>9</v>
      </c>
    </row>
    <row r="4458" spans="1:12" x14ac:dyDescent="0.3">
      <c r="A4458">
        <v>783</v>
      </c>
      <c r="C4458">
        <v>4526</v>
      </c>
      <c r="D4458" s="1">
        <v>45404</v>
      </c>
      <c r="E4458">
        <v>32400</v>
      </c>
      <c r="F4458">
        <v>2</v>
      </c>
      <c r="G4458">
        <v>100006</v>
      </c>
      <c r="H4458">
        <v>58</v>
      </c>
      <c r="I4458" t="str">
        <f>_xlfn.XLOOKUP(ohrm_timesheet_item[[#This Row],[employee_id]],hs_hr_employee[emp_number],hs_hr_employee[Employee Name],"NF",0,1)</f>
        <v>Preeti Tyagi</v>
      </c>
      <c r="J4458" t="str">
        <f>_xlfn.XLOOKUP(ohrm_timesheet_item[[#This Row],[project_id]],ohrm_project[project_id],ohrm_project[name],"NF",0,1)</f>
        <v>Z210101-TEQMANTRA-ORG</v>
      </c>
      <c r="K4458" t="str">
        <f>_xlfn.XLOOKUP(ohrm_timesheet_item[[#This Row],[activity_id]],ohrm_project_activity[activity_id],ohrm_project_activity[name],"NF",0,1)</f>
        <v>Staff Augmentation</v>
      </c>
      <c r="L4458" s="5">
        <f>ohrm_timesheet_item[[#This Row],[duration]]/60/60</f>
        <v>9</v>
      </c>
    </row>
    <row r="4459" spans="1:12" x14ac:dyDescent="0.3">
      <c r="A4459">
        <v>783</v>
      </c>
      <c r="C4459">
        <v>4527</v>
      </c>
      <c r="D4459" s="1">
        <v>45405</v>
      </c>
      <c r="E4459">
        <v>32400</v>
      </c>
      <c r="F4459">
        <v>2</v>
      </c>
      <c r="G4459">
        <v>100006</v>
      </c>
      <c r="H4459">
        <v>58</v>
      </c>
      <c r="I4459" t="str">
        <f>_xlfn.XLOOKUP(ohrm_timesheet_item[[#This Row],[employee_id]],hs_hr_employee[emp_number],hs_hr_employee[Employee Name],"NF",0,1)</f>
        <v>Preeti Tyagi</v>
      </c>
      <c r="J4459" t="str">
        <f>_xlfn.XLOOKUP(ohrm_timesheet_item[[#This Row],[project_id]],ohrm_project[project_id],ohrm_project[name],"NF",0,1)</f>
        <v>Z210101-TEQMANTRA-ORG</v>
      </c>
      <c r="K4459" t="str">
        <f>_xlfn.XLOOKUP(ohrm_timesheet_item[[#This Row],[activity_id]],ohrm_project_activity[activity_id],ohrm_project_activity[name],"NF",0,1)</f>
        <v>Staff Augmentation</v>
      </c>
      <c r="L4459" s="5">
        <f>ohrm_timesheet_item[[#This Row],[duration]]/60/60</f>
        <v>9</v>
      </c>
    </row>
    <row r="4460" spans="1:12" x14ac:dyDescent="0.3">
      <c r="A4460">
        <v>783</v>
      </c>
      <c r="C4460">
        <v>4528</v>
      </c>
      <c r="D4460" s="1">
        <v>45406</v>
      </c>
      <c r="E4460">
        <v>32400</v>
      </c>
      <c r="F4460">
        <v>2</v>
      </c>
      <c r="G4460">
        <v>100006</v>
      </c>
      <c r="H4460">
        <v>58</v>
      </c>
      <c r="I4460" t="str">
        <f>_xlfn.XLOOKUP(ohrm_timesheet_item[[#This Row],[employee_id]],hs_hr_employee[emp_number],hs_hr_employee[Employee Name],"NF",0,1)</f>
        <v>Preeti Tyagi</v>
      </c>
      <c r="J4460" t="str">
        <f>_xlfn.XLOOKUP(ohrm_timesheet_item[[#This Row],[project_id]],ohrm_project[project_id],ohrm_project[name],"NF",0,1)</f>
        <v>Z210101-TEQMANTRA-ORG</v>
      </c>
      <c r="K4460" t="str">
        <f>_xlfn.XLOOKUP(ohrm_timesheet_item[[#This Row],[activity_id]],ohrm_project_activity[activity_id],ohrm_project_activity[name],"NF",0,1)</f>
        <v>Staff Augmentation</v>
      </c>
      <c r="L4460" s="5">
        <f>ohrm_timesheet_item[[#This Row],[duration]]/60/60</f>
        <v>9</v>
      </c>
    </row>
    <row r="4461" spans="1:12" x14ac:dyDescent="0.3">
      <c r="A4461">
        <v>783</v>
      </c>
      <c r="C4461">
        <v>4529</v>
      </c>
      <c r="D4461" s="1">
        <v>45407</v>
      </c>
      <c r="E4461">
        <v>32400</v>
      </c>
      <c r="F4461">
        <v>2</v>
      </c>
      <c r="G4461">
        <v>100006</v>
      </c>
      <c r="H4461">
        <v>58</v>
      </c>
      <c r="I4461" t="str">
        <f>_xlfn.XLOOKUP(ohrm_timesheet_item[[#This Row],[employee_id]],hs_hr_employee[emp_number],hs_hr_employee[Employee Name],"NF",0,1)</f>
        <v>Preeti Tyagi</v>
      </c>
      <c r="J4461" t="str">
        <f>_xlfn.XLOOKUP(ohrm_timesheet_item[[#This Row],[project_id]],ohrm_project[project_id],ohrm_project[name],"NF",0,1)</f>
        <v>Z210101-TEQMANTRA-ORG</v>
      </c>
      <c r="K4461" t="str">
        <f>_xlfn.XLOOKUP(ohrm_timesheet_item[[#This Row],[activity_id]],ohrm_project_activity[activity_id],ohrm_project_activity[name],"NF",0,1)</f>
        <v>Staff Augmentation</v>
      </c>
      <c r="L4461" s="5">
        <f>ohrm_timesheet_item[[#This Row],[duration]]/60/60</f>
        <v>9</v>
      </c>
    </row>
    <row r="4462" spans="1:12" x14ac:dyDescent="0.3">
      <c r="A4462">
        <v>783</v>
      </c>
      <c r="C4462">
        <v>4530</v>
      </c>
      <c r="D4462" s="1">
        <v>45408</v>
      </c>
      <c r="E4462">
        <v>32400</v>
      </c>
      <c r="F4462">
        <v>2</v>
      </c>
      <c r="G4462">
        <v>100006</v>
      </c>
      <c r="H4462">
        <v>58</v>
      </c>
      <c r="I4462" t="str">
        <f>_xlfn.XLOOKUP(ohrm_timesheet_item[[#This Row],[employee_id]],hs_hr_employee[emp_number],hs_hr_employee[Employee Name],"NF",0,1)</f>
        <v>Preeti Tyagi</v>
      </c>
      <c r="J4462" t="str">
        <f>_xlfn.XLOOKUP(ohrm_timesheet_item[[#This Row],[project_id]],ohrm_project[project_id],ohrm_project[name],"NF",0,1)</f>
        <v>Z210101-TEQMANTRA-ORG</v>
      </c>
      <c r="K4462" t="str">
        <f>_xlfn.XLOOKUP(ohrm_timesheet_item[[#This Row],[activity_id]],ohrm_project_activity[activity_id],ohrm_project_activity[name],"NF",0,1)</f>
        <v>Staff Augmentation</v>
      </c>
      <c r="L4462" s="5">
        <f>ohrm_timesheet_item[[#This Row],[duration]]/60/60</f>
        <v>9</v>
      </c>
    </row>
    <row r="4463" spans="1:12" x14ac:dyDescent="0.3">
      <c r="A4463">
        <v>783</v>
      </c>
      <c r="C4463">
        <v>4531</v>
      </c>
      <c r="D4463" s="1">
        <v>45409</v>
      </c>
      <c r="E4463">
        <v>32400</v>
      </c>
      <c r="F4463">
        <v>2</v>
      </c>
      <c r="G4463">
        <v>100006</v>
      </c>
      <c r="H4463">
        <v>58</v>
      </c>
      <c r="I4463" t="str">
        <f>_xlfn.XLOOKUP(ohrm_timesheet_item[[#This Row],[employee_id]],hs_hr_employee[emp_number],hs_hr_employee[Employee Name],"NF",0,1)</f>
        <v>Preeti Tyagi</v>
      </c>
      <c r="J4463" t="str">
        <f>_xlfn.XLOOKUP(ohrm_timesheet_item[[#This Row],[project_id]],ohrm_project[project_id],ohrm_project[name],"NF",0,1)</f>
        <v>Z210101-TEQMANTRA-ORG</v>
      </c>
      <c r="K4463" t="str">
        <f>_xlfn.XLOOKUP(ohrm_timesheet_item[[#This Row],[activity_id]],ohrm_project_activity[activity_id],ohrm_project_activity[name],"NF",0,1)</f>
        <v>Staff Augmentation</v>
      </c>
      <c r="L4463" s="5">
        <f>ohrm_timesheet_item[[#This Row],[duration]]/60/60</f>
        <v>9</v>
      </c>
    </row>
    <row r="4464" spans="1:12" x14ac:dyDescent="0.3">
      <c r="A4464">
        <v>783</v>
      </c>
      <c r="C4464">
        <v>4532</v>
      </c>
      <c r="D4464" s="1">
        <v>45410</v>
      </c>
      <c r="E4464">
        <v>32400</v>
      </c>
      <c r="F4464">
        <v>2</v>
      </c>
      <c r="G4464">
        <v>100006</v>
      </c>
      <c r="H4464">
        <v>58</v>
      </c>
      <c r="I4464" t="str">
        <f>_xlfn.XLOOKUP(ohrm_timesheet_item[[#This Row],[employee_id]],hs_hr_employee[emp_number],hs_hr_employee[Employee Name],"NF",0,1)</f>
        <v>Preeti Tyagi</v>
      </c>
      <c r="J4464" t="str">
        <f>_xlfn.XLOOKUP(ohrm_timesheet_item[[#This Row],[project_id]],ohrm_project[project_id],ohrm_project[name],"NF",0,1)</f>
        <v>Z210101-TEQMANTRA-ORG</v>
      </c>
      <c r="K4464" t="str">
        <f>_xlfn.XLOOKUP(ohrm_timesheet_item[[#This Row],[activity_id]],ohrm_project_activity[activity_id],ohrm_project_activity[name],"NF",0,1)</f>
        <v>Staff Augmentation</v>
      </c>
      <c r="L4464" s="5">
        <f>ohrm_timesheet_item[[#This Row],[duration]]/60/60</f>
        <v>9</v>
      </c>
    </row>
    <row r="4465" spans="1:12" x14ac:dyDescent="0.3">
      <c r="A4465">
        <v>782</v>
      </c>
      <c r="B4465" t="s">
        <v>1112</v>
      </c>
      <c r="C4465">
        <v>4533</v>
      </c>
      <c r="D4465" s="1">
        <v>45406</v>
      </c>
      <c r="E4465">
        <v>32400</v>
      </c>
      <c r="F4465">
        <v>2</v>
      </c>
      <c r="G4465">
        <v>100008</v>
      </c>
      <c r="H4465">
        <v>11</v>
      </c>
      <c r="I4465" t="str">
        <f>_xlfn.XLOOKUP(ohrm_timesheet_item[[#This Row],[employee_id]],hs_hr_employee[emp_number],hs_hr_employee[Employee Name],"NF",0,1)</f>
        <v>Harshal Ramesh Gharde</v>
      </c>
      <c r="J4465" t="str">
        <f>_xlfn.XLOOKUP(ohrm_timesheet_item[[#This Row],[project_id]],ohrm_project[project_id],ohrm_project[name],"NF",0,1)</f>
        <v>Z210101-TEQMANTRA-ORG</v>
      </c>
      <c r="K4465" t="str">
        <f>_xlfn.XLOOKUP(ohrm_timesheet_item[[#This Row],[activity_id]],ohrm_project_activity[activity_id],ohrm_project_activity[name],"NF",0,1)</f>
        <v>Training</v>
      </c>
      <c r="L4465" s="5">
        <f>ohrm_timesheet_item[[#This Row],[duration]]/60/60</f>
        <v>9</v>
      </c>
    </row>
    <row r="4466" spans="1:12" x14ac:dyDescent="0.3">
      <c r="A4466">
        <v>782</v>
      </c>
      <c r="B4466" t="s">
        <v>1113</v>
      </c>
      <c r="C4466">
        <v>4534</v>
      </c>
      <c r="D4466" s="1">
        <v>45407</v>
      </c>
      <c r="E4466">
        <v>32400</v>
      </c>
      <c r="F4466">
        <v>2</v>
      </c>
      <c r="G4466">
        <v>100008</v>
      </c>
      <c r="H4466">
        <v>11</v>
      </c>
      <c r="I4466" t="str">
        <f>_xlfn.XLOOKUP(ohrm_timesheet_item[[#This Row],[employee_id]],hs_hr_employee[emp_number],hs_hr_employee[Employee Name],"NF",0,1)</f>
        <v>Harshal Ramesh Gharde</v>
      </c>
      <c r="J4466" t="str">
        <f>_xlfn.XLOOKUP(ohrm_timesheet_item[[#This Row],[project_id]],ohrm_project[project_id],ohrm_project[name],"NF",0,1)</f>
        <v>Z210101-TEQMANTRA-ORG</v>
      </c>
      <c r="K4466" t="str">
        <f>_xlfn.XLOOKUP(ohrm_timesheet_item[[#This Row],[activity_id]],ohrm_project_activity[activity_id],ohrm_project_activity[name],"NF",0,1)</f>
        <v>Training</v>
      </c>
      <c r="L4466" s="5">
        <f>ohrm_timesheet_item[[#This Row],[duration]]/60/60</f>
        <v>9</v>
      </c>
    </row>
    <row r="4467" spans="1:12" x14ac:dyDescent="0.3">
      <c r="A4467">
        <v>782</v>
      </c>
      <c r="B4467" t="s">
        <v>1114</v>
      </c>
      <c r="C4467">
        <v>4535</v>
      </c>
      <c r="D4467" s="1">
        <v>45408</v>
      </c>
      <c r="E4467">
        <v>32400</v>
      </c>
      <c r="F4467">
        <v>2</v>
      </c>
      <c r="G4467">
        <v>100008</v>
      </c>
      <c r="H4467">
        <v>11</v>
      </c>
      <c r="I4467" t="str">
        <f>_xlfn.XLOOKUP(ohrm_timesheet_item[[#This Row],[employee_id]],hs_hr_employee[emp_number],hs_hr_employee[Employee Name],"NF",0,1)</f>
        <v>Harshal Ramesh Gharde</v>
      </c>
      <c r="J4467" t="str">
        <f>_xlfn.XLOOKUP(ohrm_timesheet_item[[#This Row],[project_id]],ohrm_project[project_id],ohrm_project[name],"NF",0,1)</f>
        <v>Z210101-TEQMANTRA-ORG</v>
      </c>
      <c r="K4467" t="str">
        <f>_xlfn.XLOOKUP(ohrm_timesheet_item[[#This Row],[activity_id]],ohrm_project_activity[activity_id],ohrm_project_activity[name],"NF",0,1)</f>
        <v>Training</v>
      </c>
      <c r="L4467" s="5">
        <f>ohrm_timesheet_item[[#This Row],[duration]]/60/60</f>
        <v>9</v>
      </c>
    </row>
    <row r="4468" spans="1:12" x14ac:dyDescent="0.3">
      <c r="A4468">
        <v>782</v>
      </c>
      <c r="C4468">
        <v>4536</v>
      </c>
      <c r="D4468" s="1">
        <v>45409</v>
      </c>
      <c r="E4468">
        <v>0</v>
      </c>
      <c r="F4468">
        <v>2</v>
      </c>
      <c r="G4468">
        <v>100008</v>
      </c>
      <c r="H4468">
        <v>11</v>
      </c>
      <c r="I4468" t="str">
        <f>_xlfn.XLOOKUP(ohrm_timesheet_item[[#This Row],[employee_id]],hs_hr_employee[emp_number],hs_hr_employee[Employee Name],"NF",0,1)</f>
        <v>Harshal Ramesh Gharde</v>
      </c>
      <c r="J4468" t="str">
        <f>_xlfn.XLOOKUP(ohrm_timesheet_item[[#This Row],[project_id]],ohrm_project[project_id],ohrm_project[name],"NF",0,1)</f>
        <v>Z210101-TEQMANTRA-ORG</v>
      </c>
      <c r="K4468" t="str">
        <f>_xlfn.XLOOKUP(ohrm_timesheet_item[[#This Row],[activity_id]],ohrm_project_activity[activity_id],ohrm_project_activity[name],"NF",0,1)</f>
        <v>Training</v>
      </c>
      <c r="L4468" s="5">
        <f>ohrm_timesheet_item[[#This Row],[duration]]/60/60</f>
        <v>0</v>
      </c>
    </row>
    <row r="4469" spans="1:12" x14ac:dyDescent="0.3">
      <c r="A4469">
        <v>785</v>
      </c>
      <c r="B4469" t="s">
        <v>523</v>
      </c>
      <c r="C4469">
        <v>4537</v>
      </c>
      <c r="D4469" s="1">
        <v>45383</v>
      </c>
      <c r="E4469">
        <v>0</v>
      </c>
      <c r="F4469">
        <v>2</v>
      </c>
      <c r="G4469">
        <v>15</v>
      </c>
      <c r="H4469">
        <v>58</v>
      </c>
      <c r="I4469" t="str">
        <f>_xlfn.XLOOKUP(ohrm_timesheet_item[[#This Row],[employee_id]],hs_hr_employee[emp_number],hs_hr_employee[Employee Name],"NF",0,1)</f>
        <v>Gaurav Kokcha</v>
      </c>
      <c r="J4469" t="str">
        <f>_xlfn.XLOOKUP(ohrm_timesheet_item[[#This Row],[project_id]],ohrm_project[project_id],ohrm_project[name],"NF",0,1)</f>
        <v>Z210101-TEQMANTRA-ORG</v>
      </c>
      <c r="K4469" t="str">
        <f>_xlfn.XLOOKUP(ohrm_timesheet_item[[#This Row],[activity_id]],ohrm_project_activity[activity_id],ohrm_project_activity[name],"NF",0,1)</f>
        <v>Staff Augmentation</v>
      </c>
      <c r="L4469" s="5">
        <f>ohrm_timesheet_item[[#This Row],[duration]]/60/60</f>
        <v>0</v>
      </c>
    </row>
    <row r="4470" spans="1:12" x14ac:dyDescent="0.3">
      <c r="A4470">
        <v>785</v>
      </c>
      <c r="B4470" t="s">
        <v>1115</v>
      </c>
      <c r="C4470">
        <v>4538</v>
      </c>
      <c r="D4470" s="1">
        <v>45384</v>
      </c>
      <c r="E4470">
        <v>0</v>
      </c>
      <c r="F4470">
        <v>2</v>
      </c>
      <c r="G4470">
        <v>15</v>
      </c>
      <c r="H4470">
        <v>58</v>
      </c>
      <c r="I4470" t="str">
        <f>_xlfn.XLOOKUP(ohrm_timesheet_item[[#This Row],[employee_id]],hs_hr_employee[emp_number],hs_hr_employee[Employee Name],"NF",0,1)</f>
        <v>Gaurav Kokcha</v>
      </c>
      <c r="J4470" t="str">
        <f>_xlfn.XLOOKUP(ohrm_timesheet_item[[#This Row],[project_id]],ohrm_project[project_id],ohrm_project[name],"NF",0,1)</f>
        <v>Z210101-TEQMANTRA-ORG</v>
      </c>
      <c r="K4470" t="str">
        <f>_xlfn.XLOOKUP(ohrm_timesheet_item[[#This Row],[activity_id]],ohrm_project_activity[activity_id],ohrm_project_activity[name],"NF",0,1)</f>
        <v>Staff Augmentation</v>
      </c>
      <c r="L4470" s="5">
        <f>ohrm_timesheet_item[[#This Row],[duration]]/60/60</f>
        <v>0</v>
      </c>
    </row>
    <row r="4471" spans="1:12" x14ac:dyDescent="0.3">
      <c r="A4471">
        <v>785</v>
      </c>
      <c r="C4471">
        <v>4539</v>
      </c>
      <c r="D4471" s="1">
        <v>45383</v>
      </c>
      <c r="E4471">
        <v>0</v>
      </c>
      <c r="F4471">
        <v>2</v>
      </c>
      <c r="G4471">
        <v>15</v>
      </c>
      <c r="H4471">
        <v>11</v>
      </c>
      <c r="I4471" t="str">
        <f>_xlfn.XLOOKUP(ohrm_timesheet_item[[#This Row],[employee_id]],hs_hr_employee[emp_number],hs_hr_employee[Employee Name],"NF",0,1)</f>
        <v>Gaurav Kokcha</v>
      </c>
      <c r="J4471" t="str">
        <f>_xlfn.XLOOKUP(ohrm_timesheet_item[[#This Row],[project_id]],ohrm_project[project_id],ohrm_project[name],"NF",0,1)</f>
        <v>Z210101-TEQMANTRA-ORG</v>
      </c>
      <c r="K4471" t="str">
        <f>_xlfn.XLOOKUP(ohrm_timesheet_item[[#This Row],[activity_id]],ohrm_project_activity[activity_id],ohrm_project_activity[name],"NF",0,1)</f>
        <v>Training</v>
      </c>
      <c r="L4471" s="5">
        <f>ohrm_timesheet_item[[#This Row],[duration]]/60/60</f>
        <v>0</v>
      </c>
    </row>
    <row r="4472" spans="1:12" x14ac:dyDescent="0.3">
      <c r="A4472">
        <v>785</v>
      </c>
      <c r="C4472">
        <v>4540</v>
      </c>
      <c r="D4472" s="1">
        <v>45384</v>
      </c>
      <c r="E4472">
        <v>0</v>
      </c>
      <c r="F4472">
        <v>2</v>
      </c>
      <c r="G4472">
        <v>15</v>
      </c>
      <c r="H4472">
        <v>11</v>
      </c>
      <c r="I4472" t="str">
        <f>_xlfn.XLOOKUP(ohrm_timesheet_item[[#This Row],[employee_id]],hs_hr_employee[emp_number],hs_hr_employee[Employee Name],"NF",0,1)</f>
        <v>Gaurav Kokcha</v>
      </c>
      <c r="J4472" t="str">
        <f>_xlfn.XLOOKUP(ohrm_timesheet_item[[#This Row],[project_id]],ohrm_project[project_id],ohrm_project[name],"NF",0,1)</f>
        <v>Z210101-TEQMANTRA-ORG</v>
      </c>
      <c r="K4472" t="str">
        <f>_xlfn.XLOOKUP(ohrm_timesheet_item[[#This Row],[activity_id]],ohrm_project_activity[activity_id],ohrm_project_activity[name],"NF",0,1)</f>
        <v>Training</v>
      </c>
      <c r="L4472" s="5">
        <f>ohrm_timesheet_item[[#This Row],[duration]]/60/60</f>
        <v>0</v>
      </c>
    </row>
    <row r="4473" spans="1:12" x14ac:dyDescent="0.3">
      <c r="A4473">
        <v>785</v>
      </c>
      <c r="C4473">
        <v>4541</v>
      </c>
      <c r="D4473" s="1">
        <v>45385</v>
      </c>
      <c r="E4473">
        <v>10800</v>
      </c>
      <c r="F4473">
        <v>2</v>
      </c>
      <c r="G4473">
        <v>15</v>
      </c>
      <c r="H4473">
        <v>58</v>
      </c>
      <c r="I4473" t="str">
        <f>_xlfn.XLOOKUP(ohrm_timesheet_item[[#This Row],[employee_id]],hs_hr_employee[emp_number],hs_hr_employee[Employee Name],"NF",0,1)</f>
        <v>Gaurav Kokcha</v>
      </c>
      <c r="J4473" t="str">
        <f>_xlfn.XLOOKUP(ohrm_timesheet_item[[#This Row],[project_id]],ohrm_project[project_id],ohrm_project[name],"NF",0,1)</f>
        <v>Z210101-TEQMANTRA-ORG</v>
      </c>
      <c r="K4473" t="str">
        <f>_xlfn.XLOOKUP(ohrm_timesheet_item[[#This Row],[activity_id]],ohrm_project_activity[activity_id],ohrm_project_activity[name],"NF",0,1)</f>
        <v>Staff Augmentation</v>
      </c>
      <c r="L4473" s="5">
        <f>ohrm_timesheet_item[[#This Row],[duration]]/60/60</f>
        <v>3</v>
      </c>
    </row>
    <row r="4474" spans="1:12" x14ac:dyDescent="0.3">
      <c r="A4474">
        <v>785</v>
      </c>
      <c r="C4474">
        <v>4542</v>
      </c>
      <c r="D4474" s="1">
        <v>45386</v>
      </c>
      <c r="E4474">
        <v>18000</v>
      </c>
      <c r="F4474">
        <v>2</v>
      </c>
      <c r="G4474">
        <v>15</v>
      </c>
      <c r="H4474">
        <v>58</v>
      </c>
      <c r="I4474" t="str">
        <f>_xlfn.XLOOKUP(ohrm_timesheet_item[[#This Row],[employee_id]],hs_hr_employee[emp_number],hs_hr_employee[Employee Name],"NF",0,1)</f>
        <v>Gaurav Kokcha</v>
      </c>
      <c r="J4474" t="str">
        <f>_xlfn.XLOOKUP(ohrm_timesheet_item[[#This Row],[project_id]],ohrm_project[project_id],ohrm_project[name],"NF",0,1)</f>
        <v>Z210101-TEQMANTRA-ORG</v>
      </c>
      <c r="K4474" t="str">
        <f>_xlfn.XLOOKUP(ohrm_timesheet_item[[#This Row],[activity_id]],ohrm_project_activity[activity_id],ohrm_project_activity[name],"NF",0,1)</f>
        <v>Staff Augmentation</v>
      </c>
      <c r="L4474" s="5">
        <f>ohrm_timesheet_item[[#This Row],[duration]]/60/60</f>
        <v>5</v>
      </c>
    </row>
    <row r="4475" spans="1:12" x14ac:dyDescent="0.3">
      <c r="A4475">
        <v>785</v>
      </c>
      <c r="C4475">
        <v>4543</v>
      </c>
      <c r="D4475" s="1">
        <v>45387</v>
      </c>
      <c r="E4475">
        <v>21600</v>
      </c>
      <c r="F4475">
        <v>2</v>
      </c>
      <c r="G4475">
        <v>15</v>
      </c>
      <c r="H4475">
        <v>58</v>
      </c>
      <c r="I4475" t="str">
        <f>_xlfn.XLOOKUP(ohrm_timesheet_item[[#This Row],[employee_id]],hs_hr_employee[emp_number],hs_hr_employee[Employee Name],"NF",0,1)</f>
        <v>Gaurav Kokcha</v>
      </c>
      <c r="J4475" t="str">
        <f>_xlfn.XLOOKUP(ohrm_timesheet_item[[#This Row],[project_id]],ohrm_project[project_id],ohrm_project[name],"NF",0,1)</f>
        <v>Z210101-TEQMANTRA-ORG</v>
      </c>
      <c r="K4475" t="str">
        <f>_xlfn.XLOOKUP(ohrm_timesheet_item[[#This Row],[activity_id]],ohrm_project_activity[activity_id],ohrm_project_activity[name],"NF",0,1)</f>
        <v>Staff Augmentation</v>
      </c>
      <c r="L4475" s="5">
        <f>ohrm_timesheet_item[[#This Row],[duration]]/60/60</f>
        <v>6</v>
      </c>
    </row>
    <row r="4476" spans="1:12" x14ac:dyDescent="0.3">
      <c r="A4476">
        <v>785</v>
      </c>
      <c r="C4476">
        <v>4544</v>
      </c>
      <c r="D4476" s="1">
        <v>45385</v>
      </c>
      <c r="E4476">
        <v>21600</v>
      </c>
      <c r="F4476">
        <v>2</v>
      </c>
      <c r="G4476">
        <v>15</v>
      </c>
      <c r="H4476">
        <v>11</v>
      </c>
      <c r="I4476" t="str">
        <f>_xlfn.XLOOKUP(ohrm_timesheet_item[[#This Row],[employee_id]],hs_hr_employee[emp_number],hs_hr_employee[Employee Name],"NF",0,1)</f>
        <v>Gaurav Kokcha</v>
      </c>
      <c r="J4476" t="str">
        <f>_xlfn.XLOOKUP(ohrm_timesheet_item[[#This Row],[project_id]],ohrm_project[project_id],ohrm_project[name],"NF",0,1)</f>
        <v>Z210101-TEQMANTRA-ORG</v>
      </c>
      <c r="K4476" t="str">
        <f>_xlfn.XLOOKUP(ohrm_timesheet_item[[#This Row],[activity_id]],ohrm_project_activity[activity_id],ohrm_project_activity[name],"NF",0,1)</f>
        <v>Training</v>
      </c>
      <c r="L4476" s="5">
        <f>ohrm_timesheet_item[[#This Row],[duration]]/60/60</f>
        <v>6</v>
      </c>
    </row>
    <row r="4477" spans="1:12" x14ac:dyDescent="0.3">
      <c r="A4477">
        <v>785</v>
      </c>
      <c r="C4477">
        <v>4545</v>
      </c>
      <c r="D4477" s="1">
        <v>45386</v>
      </c>
      <c r="E4477">
        <v>14400</v>
      </c>
      <c r="F4477">
        <v>2</v>
      </c>
      <c r="G4477">
        <v>15</v>
      </c>
      <c r="H4477">
        <v>11</v>
      </c>
      <c r="I4477" t="str">
        <f>_xlfn.XLOOKUP(ohrm_timesheet_item[[#This Row],[employee_id]],hs_hr_employee[emp_number],hs_hr_employee[Employee Name],"NF",0,1)</f>
        <v>Gaurav Kokcha</v>
      </c>
      <c r="J4477" t="str">
        <f>_xlfn.XLOOKUP(ohrm_timesheet_item[[#This Row],[project_id]],ohrm_project[project_id],ohrm_project[name],"NF",0,1)</f>
        <v>Z210101-TEQMANTRA-ORG</v>
      </c>
      <c r="K4477" t="str">
        <f>_xlfn.XLOOKUP(ohrm_timesheet_item[[#This Row],[activity_id]],ohrm_project_activity[activity_id],ohrm_project_activity[name],"NF",0,1)</f>
        <v>Training</v>
      </c>
      <c r="L4477" s="5">
        <f>ohrm_timesheet_item[[#This Row],[duration]]/60/60</f>
        <v>4</v>
      </c>
    </row>
    <row r="4478" spans="1:12" x14ac:dyDescent="0.3">
      <c r="A4478">
        <v>785</v>
      </c>
      <c r="C4478">
        <v>4546</v>
      </c>
      <c r="D4478" s="1">
        <v>45387</v>
      </c>
      <c r="E4478">
        <v>10800</v>
      </c>
      <c r="F4478">
        <v>2</v>
      </c>
      <c r="G4478">
        <v>15</v>
      </c>
      <c r="H4478">
        <v>11</v>
      </c>
      <c r="I4478" t="str">
        <f>_xlfn.XLOOKUP(ohrm_timesheet_item[[#This Row],[employee_id]],hs_hr_employee[emp_number],hs_hr_employee[Employee Name],"NF",0,1)</f>
        <v>Gaurav Kokcha</v>
      </c>
      <c r="J4478" t="str">
        <f>_xlfn.XLOOKUP(ohrm_timesheet_item[[#This Row],[project_id]],ohrm_project[project_id],ohrm_project[name],"NF",0,1)</f>
        <v>Z210101-TEQMANTRA-ORG</v>
      </c>
      <c r="K4478" t="str">
        <f>_xlfn.XLOOKUP(ohrm_timesheet_item[[#This Row],[activity_id]],ohrm_project_activity[activity_id],ohrm_project_activity[name],"NF",0,1)</f>
        <v>Training</v>
      </c>
      <c r="L4478" s="5">
        <f>ohrm_timesheet_item[[#This Row],[duration]]/60/60</f>
        <v>3</v>
      </c>
    </row>
    <row r="4479" spans="1:12" x14ac:dyDescent="0.3">
      <c r="A4479">
        <v>786</v>
      </c>
      <c r="C4479">
        <v>4547</v>
      </c>
      <c r="D4479" s="1">
        <v>45390</v>
      </c>
      <c r="E4479">
        <v>18000</v>
      </c>
      <c r="F4479">
        <v>2</v>
      </c>
      <c r="G4479">
        <v>15</v>
      </c>
      <c r="H4479">
        <v>58</v>
      </c>
      <c r="I4479" t="str">
        <f>_xlfn.XLOOKUP(ohrm_timesheet_item[[#This Row],[employee_id]],hs_hr_employee[emp_number],hs_hr_employee[Employee Name],"NF",0,1)</f>
        <v>Gaurav Kokcha</v>
      </c>
      <c r="J4479" t="str">
        <f>_xlfn.XLOOKUP(ohrm_timesheet_item[[#This Row],[project_id]],ohrm_project[project_id],ohrm_project[name],"NF",0,1)</f>
        <v>Z210101-TEQMANTRA-ORG</v>
      </c>
      <c r="K4479" t="str">
        <f>_xlfn.XLOOKUP(ohrm_timesheet_item[[#This Row],[activity_id]],ohrm_project_activity[activity_id],ohrm_project_activity[name],"NF",0,1)</f>
        <v>Staff Augmentation</v>
      </c>
      <c r="L4479" s="5">
        <f>ohrm_timesheet_item[[#This Row],[duration]]/60/60</f>
        <v>5</v>
      </c>
    </row>
    <row r="4480" spans="1:12" x14ac:dyDescent="0.3">
      <c r="A4480">
        <v>786</v>
      </c>
      <c r="C4480">
        <v>4548</v>
      </c>
      <c r="D4480" s="1">
        <v>45391</v>
      </c>
      <c r="E4480">
        <v>14400</v>
      </c>
      <c r="F4480">
        <v>2</v>
      </c>
      <c r="G4480">
        <v>15</v>
      </c>
      <c r="H4480">
        <v>58</v>
      </c>
      <c r="I4480" t="str">
        <f>_xlfn.XLOOKUP(ohrm_timesheet_item[[#This Row],[employee_id]],hs_hr_employee[emp_number],hs_hr_employee[Employee Name],"NF",0,1)</f>
        <v>Gaurav Kokcha</v>
      </c>
      <c r="J4480" t="str">
        <f>_xlfn.XLOOKUP(ohrm_timesheet_item[[#This Row],[project_id]],ohrm_project[project_id],ohrm_project[name],"NF",0,1)</f>
        <v>Z210101-TEQMANTRA-ORG</v>
      </c>
      <c r="K4480" t="str">
        <f>_xlfn.XLOOKUP(ohrm_timesheet_item[[#This Row],[activity_id]],ohrm_project_activity[activity_id],ohrm_project_activity[name],"NF",0,1)</f>
        <v>Staff Augmentation</v>
      </c>
      <c r="L4480" s="5">
        <f>ohrm_timesheet_item[[#This Row],[duration]]/60/60</f>
        <v>4</v>
      </c>
    </row>
    <row r="4481" spans="1:12" x14ac:dyDescent="0.3">
      <c r="A4481">
        <v>786</v>
      </c>
      <c r="C4481">
        <v>4549</v>
      </c>
      <c r="D4481" s="1">
        <v>45392</v>
      </c>
      <c r="E4481">
        <v>10800</v>
      </c>
      <c r="F4481">
        <v>2</v>
      </c>
      <c r="G4481">
        <v>15</v>
      </c>
      <c r="H4481">
        <v>58</v>
      </c>
      <c r="I4481" t="str">
        <f>_xlfn.XLOOKUP(ohrm_timesheet_item[[#This Row],[employee_id]],hs_hr_employee[emp_number],hs_hr_employee[Employee Name],"NF",0,1)</f>
        <v>Gaurav Kokcha</v>
      </c>
      <c r="J4481" t="str">
        <f>_xlfn.XLOOKUP(ohrm_timesheet_item[[#This Row],[project_id]],ohrm_project[project_id],ohrm_project[name],"NF",0,1)</f>
        <v>Z210101-TEQMANTRA-ORG</v>
      </c>
      <c r="K4481" t="str">
        <f>_xlfn.XLOOKUP(ohrm_timesheet_item[[#This Row],[activity_id]],ohrm_project_activity[activity_id],ohrm_project_activity[name],"NF",0,1)</f>
        <v>Staff Augmentation</v>
      </c>
      <c r="L4481" s="5">
        <f>ohrm_timesheet_item[[#This Row],[duration]]/60/60</f>
        <v>3</v>
      </c>
    </row>
    <row r="4482" spans="1:12" x14ac:dyDescent="0.3">
      <c r="A4482">
        <v>786</v>
      </c>
      <c r="C4482">
        <v>4550</v>
      </c>
      <c r="D4482" s="1">
        <v>45393</v>
      </c>
      <c r="E4482">
        <v>18000</v>
      </c>
      <c r="F4482">
        <v>2</v>
      </c>
      <c r="G4482">
        <v>15</v>
      </c>
      <c r="H4482">
        <v>58</v>
      </c>
      <c r="I4482" t="str">
        <f>_xlfn.XLOOKUP(ohrm_timesheet_item[[#This Row],[employee_id]],hs_hr_employee[emp_number],hs_hr_employee[Employee Name],"NF",0,1)</f>
        <v>Gaurav Kokcha</v>
      </c>
      <c r="J4482" t="str">
        <f>_xlfn.XLOOKUP(ohrm_timesheet_item[[#This Row],[project_id]],ohrm_project[project_id],ohrm_project[name],"NF",0,1)</f>
        <v>Z210101-TEQMANTRA-ORG</v>
      </c>
      <c r="K4482" t="str">
        <f>_xlfn.XLOOKUP(ohrm_timesheet_item[[#This Row],[activity_id]],ohrm_project_activity[activity_id],ohrm_project_activity[name],"NF",0,1)</f>
        <v>Staff Augmentation</v>
      </c>
      <c r="L4482" s="5">
        <f>ohrm_timesheet_item[[#This Row],[duration]]/60/60</f>
        <v>5</v>
      </c>
    </row>
    <row r="4483" spans="1:12" x14ac:dyDescent="0.3">
      <c r="A4483">
        <v>786</v>
      </c>
      <c r="C4483">
        <v>4551</v>
      </c>
      <c r="D4483" s="1">
        <v>45394</v>
      </c>
      <c r="E4483">
        <v>10800</v>
      </c>
      <c r="F4483">
        <v>2</v>
      </c>
      <c r="G4483">
        <v>15</v>
      </c>
      <c r="H4483">
        <v>58</v>
      </c>
      <c r="I4483" t="str">
        <f>_xlfn.XLOOKUP(ohrm_timesheet_item[[#This Row],[employee_id]],hs_hr_employee[emp_number],hs_hr_employee[Employee Name],"NF",0,1)</f>
        <v>Gaurav Kokcha</v>
      </c>
      <c r="J4483" t="str">
        <f>_xlfn.XLOOKUP(ohrm_timesheet_item[[#This Row],[project_id]],ohrm_project[project_id],ohrm_project[name],"NF",0,1)</f>
        <v>Z210101-TEQMANTRA-ORG</v>
      </c>
      <c r="K4483" t="str">
        <f>_xlfn.XLOOKUP(ohrm_timesheet_item[[#This Row],[activity_id]],ohrm_project_activity[activity_id],ohrm_project_activity[name],"NF",0,1)</f>
        <v>Staff Augmentation</v>
      </c>
      <c r="L4483" s="5">
        <f>ohrm_timesheet_item[[#This Row],[duration]]/60/60</f>
        <v>3</v>
      </c>
    </row>
    <row r="4484" spans="1:12" x14ac:dyDescent="0.3">
      <c r="A4484">
        <v>786</v>
      </c>
      <c r="C4484">
        <v>4552</v>
      </c>
      <c r="D4484" s="1">
        <v>45390</v>
      </c>
      <c r="E4484">
        <v>14400</v>
      </c>
      <c r="F4484">
        <v>2</v>
      </c>
      <c r="G4484">
        <v>15</v>
      </c>
      <c r="H4484">
        <v>11</v>
      </c>
      <c r="I4484" t="str">
        <f>_xlfn.XLOOKUP(ohrm_timesheet_item[[#This Row],[employee_id]],hs_hr_employee[emp_number],hs_hr_employee[Employee Name],"NF",0,1)</f>
        <v>Gaurav Kokcha</v>
      </c>
      <c r="J4484" t="str">
        <f>_xlfn.XLOOKUP(ohrm_timesheet_item[[#This Row],[project_id]],ohrm_project[project_id],ohrm_project[name],"NF",0,1)</f>
        <v>Z210101-TEQMANTRA-ORG</v>
      </c>
      <c r="K4484" t="str">
        <f>_xlfn.XLOOKUP(ohrm_timesheet_item[[#This Row],[activity_id]],ohrm_project_activity[activity_id],ohrm_project_activity[name],"NF",0,1)</f>
        <v>Training</v>
      </c>
      <c r="L4484" s="5">
        <f>ohrm_timesheet_item[[#This Row],[duration]]/60/60</f>
        <v>4</v>
      </c>
    </row>
    <row r="4485" spans="1:12" x14ac:dyDescent="0.3">
      <c r="A4485">
        <v>786</v>
      </c>
      <c r="C4485">
        <v>4553</v>
      </c>
      <c r="D4485" s="1">
        <v>45391</v>
      </c>
      <c r="E4485">
        <v>18000</v>
      </c>
      <c r="F4485">
        <v>2</v>
      </c>
      <c r="G4485">
        <v>15</v>
      </c>
      <c r="H4485">
        <v>11</v>
      </c>
      <c r="I4485" t="str">
        <f>_xlfn.XLOOKUP(ohrm_timesheet_item[[#This Row],[employee_id]],hs_hr_employee[emp_number],hs_hr_employee[Employee Name],"NF",0,1)</f>
        <v>Gaurav Kokcha</v>
      </c>
      <c r="J4485" t="str">
        <f>_xlfn.XLOOKUP(ohrm_timesheet_item[[#This Row],[project_id]],ohrm_project[project_id],ohrm_project[name],"NF",0,1)</f>
        <v>Z210101-TEQMANTRA-ORG</v>
      </c>
      <c r="K4485" t="str">
        <f>_xlfn.XLOOKUP(ohrm_timesheet_item[[#This Row],[activity_id]],ohrm_project_activity[activity_id],ohrm_project_activity[name],"NF",0,1)</f>
        <v>Training</v>
      </c>
      <c r="L4485" s="5">
        <f>ohrm_timesheet_item[[#This Row],[duration]]/60/60</f>
        <v>5</v>
      </c>
    </row>
    <row r="4486" spans="1:12" x14ac:dyDescent="0.3">
      <c r="A4486">
        <v>786</v>
      </c>
      <c r="C4486">
        <v>4554</v>
      </c>
      <c r="D4486" s="1">
        <v>45392</v>
      </c>
      <c r="E4486">
        <v>21600</v>
      </c>
      <c r="F4486">
        <v>2</v>
      </c>
      <c r="G4486">
        <v>15</v>
      </c>
      <c r="H4486">
        <v>11</v>
      </c>
      <c r="I4486" t="str">
        <f>_xlfn.XLOOKUP(ohrm_timesheet_item[[#This Row],[employee_id]],hs_hr_employee[emp_number],hs_hr_employee[Employee Name],"NF",0,1)</f>
        <v>Gaurav Kokcha</v>
      </c>
      <c r="J4486" t="str">
        <f>_xlfn.XLOOKUP(ohrm_timesheet_item[[#This Row],[project_id]],ohrm_project[project_id],ohrm_project[name],"NF",0,1)</f>
        <v>Z210101-TEQMANTRA-ORG</v>
      </c>
      <c r="K4486" t="str">
        <f>_xlfn.XLOOKUP(ohrm_timesheet_item[[#This Row],[activity_id]],ohrm_project_activity[activity_id],ohrm_project_activity[name],"NF",0,1)</f>
        <v>Training</v>
      </c>
      <c r="L4486" s="5">
        <f>ohrm_timesheet_item[[#This Row],[duration]]/60/60</f>
        <v>6</v>
      </c>
    </row>
    <row r="4487" spans="1:12" x14ac:dyDescent="0.3">
      <c r="A4487">
        <v>786</v>
      </c>
      <c r="C4487">
        <v>4555</v>
      </c>
      <c r="D4487" s="1">
        <v>45393</v>
      </c>
      <c r="E4487">
        <v>14400</v>
      </c>
      <c r="F4487">
        <v>2</v>
      </c>
      <c r="G4487">
        <v>15</v>
      </c>
      <c r="H4487">
        <v>11</v>
      </c>
      <c r="I4487" t="str">
        <f>_xlfn.XLOOKUP(ohrm_timesheet_item[[#This Row],[employee_id]],hs_hr_employee[emp_number],hs_hr_employee[Employee Name],"NF",0,1)</f>
        <v>Gaurav Kokcha</v>
      </c>
      <c r="J4487" t="str">
        <f>_xlfn.XLOOKUP(ohrm_timesheet_item[[#This Row],[project_id]],ohrm_project[project_id],ohrm_project[name],"NF",0,1)</f>
        <v>Z210101-TEQMANTRA-ORG</v>
      </c>
      <c r="K4487" t="str">
        <f>_xlfn.XLOOKUP(ohrm_timesheet_item[[#This Row],[activity_id]],ohrm_project_activity[activity_id],ohrm_project_activity[name],"NF",0,1)</f>
        <v>Training</v>
      </c>
      <c r="L4487" s="5">
        <f>ohrm_timesheet_item[[#This Row],[duration]]/60/60</f>
        <v>4</v>
      </c>
    </row>
    <row r="4488" spans="1:12" x14ac:dyDescent="0.3">
      <c r="A4488">
        <v>786</v>
      </c>
      <c r="C4488">
        <v>4556</v>
      </c>
      <c r="D4488" s="1">
        <v>45394</v>
      </c>
      <c r="E4488">
        <v>21600</v>
      </c>
      <c r="F4488">
        <v>2</v>
      </c>
      <c r="G4488">
        <v>15</v>
      </c>
      <c r="H4488">
        <v>11</v>
      </c>
      <c r="I4488" t="str">
        <f>_xlfn.XLOOKUP(ohrm_timesheet_item[[#This Row],[employee_id]],hs_hr_employee[emp_number],hs_hr_employee[Employee Name],"NF",0,1)</f>
        <v>Gaurav Kokcha</v>
      </c>
      <c r="J4488" t="str">
        <f>_xlfn.XLOOKUP(ohrm_timesheet_item[[#This Row],[project_id]],ohrm_project[project_id],ohrm_project[name],"NF",0,1)</f>
        <v>Z210101-TEQMANTRA-ORG</v>
      </c>
      <c r="K4488" t="str">
        <f>_xlfn.XLOOKUP(ohrm_timesheet_item[[#This Row],[activity_id]],ohrm_project_activity[activity_id],ohrm_project_activity[name],"NF",0,1)</f>
        <v>Training</v>
      </c>
      <c r="L4488" s="5">
        <f>ohrm_timesheet_item[[#This Row],[duration]]/60/60</f>
        <v>6</v>
      </c>
    </row>
    <row r="4489" spans="1:12" x14ac:dyDescent="0.3">
      <c r="A4489">
        <v>787</v>
      </c>
      <c r="C4489">
        <v>4557</v>
      </c>
      <c r="D4489" s="1">
        <v>45397</v>
      </c>
      <c r="E4489">
        <v>14400</v>
      </c>
      <c r="F4489">
        <v>2</v>
      </c>
      <c r="G4489">
        <v>15</v>
      </c>
      <c r="H4489">
        <v>58</v>
      </c>
      <c r="I4489" t="str">
        <f>_xlfn.XLOOKUP(ohrm_timesheet_item[[#This Row],[employee_id]],hs_hr_employee[emp_number],hs_hr_employee[Employee Name],"NF",0,1)</f>
        <v>Gaurav Kokcha</v>
      </c>
      <c r="J4489" t="str">
        <f>_xlfn.XLOOKUP(ohrm_timesheet_item[[#This Row],[project_id]],ohrm_project[project_id],ohrm_project[name],"NF",0,1)</f>
        <v>Z210101-TEQMANTRA-ORG</v>
      </c>
      <c r="K4489" t="str">
        <f>_xlfn.XLOOKUP(ohrm_timesheet_item[[#This Row],[activity_id]],ohrm_project_activity[activity_id],ohrm_project_activity[name],"NF",0,1)</f>
        <v>Staff Augmentation</v>
      </c>
      <c r="L4489" s="5">
        <f>ohrm_timesheet_item[[#This Row],[duration]]/60/60</f>
        <v>4</v>
      </c>
    </row>
    <row r="4490" spans="1:12" x14ac:dyDescent="0.3">
      <c r="A4490">
        <v>787</v>
      </c>
      <c r="C4490">
        <v>4558</v>
      </c>
      <c r="D4490" s="1">
        <v>45398</v>
      </c>
      <c r="E4490">
        <v>21600</v>
      </c>
      <c r="F4490">
        <v>2</v>
      </c>
      <c r="G4490">
        <v>15</v>
      </c>
      <c r="H4490">
        <v>58</v>
      </c>
      <c r="I4490" t="str">
        <f>_xlfn.XLOOKUP(ohrm_timesheet_item[[#This Row],[employee_id]],hs_hr_employee[emp_number],hs_hr_employee[Employee Name],"NF",0,1)</f>
        <v>Gaurav Kokcha</v>
      </c>
      <c r="J4490" t="str">
        <f>_xlfn.XLOOKUP(ohrm_timesheet_item[[#This Row],[project_id]],ohrm_project[project_id],ohrm_project[name],"NF",0,1)</f>
        <v>Z210101-TEQMANTRA-ORG</v>
      </c>
      <c r="K4490" t="str">
        <f>_xlfn.XLOOKUP(ohrm_timesheet_item[[#This Row],[activity_id]],ohrm_project_activity[activity_id],ohrm_project_activity[name],"NF",0,1)</f>
        <v>Staff Augmentation</v>
      </c>
      <c r="L4490" s="5">
        <f>ohrm_timesheet_item[[#This Row],[duration]]/60/60</f>
        <v>6</v>
      </c>
    </row>
    <row r="4491" spans="1:12" x14ac:dyDescent="0.3">
      <c r="A4491">
        <v>787</v>
      </c>
      <c r="C4491">
        <v>4559</v>
      </c>
      <c r="D4491" s="1">
        <v>45399</v>
      </c>
      <c r="E4491">
        <v>18000</v>
      </c>
      <c r="F4491">
        <v>2</v>
      </c>
      <c r="G4491">
        <v>15</v>
      </c>
      <c r="H4491">
        <v>58</v>
      </c>
      <c r="I4491" t="str">
        <f>_xlfn.XLOOKUP(ohrm_timesheet_item[[#This Row],[employee_id]],hs_hr_employee[emp_number],hs_hr_employee[Employee Name],"NF",0,1)</f>
        <v>Gaurav Kokcha</v>
      </c>
      <c r="J4491" t="str">
        <f>_xlfn.XLOOKUP(ohrm_timesheet_item[[#This Row],[project_id]],ohrm_project[project_id],ohrm_project[name],"NF",0,1)</f>
        <v>Z210101-TEQMANTRA-ORG</v>
      </c>
      <c r="K4491" t="str">
        <f>_xlfn.XLOOKUP(ohrm_timesheet_item[[#This Row],[activity_id]],ohrm_project_activity[activity_id],ohrm_project_activity[name],"NF",0,1)</f>
        <v>Staff Augmentation</v>
      </c>
      <c r="L4491" s="5">
        <f>ohrm_timesheet_item[[#This Row],[duration]]/60/60</f>
        <v>5</v>
      </c>
    </row>
    <row r="4492" spans="1:12" x14ac:dyDescent="0.3">
      <c r="A4492">
        <v>787</v>
      </c>
      <c r="C4492">
        <v>4560</v>
      </c>
      <c r="D4492" s="1">
        <v>45400</v>
      </c>
      <c r="E4492">
        <v>10800</v>
      </c>
      <c r="F4492">
        <v>2</v>
      </c>
      <c r="G4492">
        <v>15</v>
      </c>
      <c r="H4492">
        <v>58</v>
      </c>
      <c r="I4492" t="str">
        <f>_xlfn.XLOOKUP(ohrm_timesheet_item[[#This Row],[employee_id]],hs_hr_employee[emp_number],hs_hr_employee[Employee Name],"NF",0,1)</f>
        <v>Gaurav Kokcha</v>
      </c>
      <c r="J4492" t="str">
        <f>_xlfn.XLOOKUP(ohrm_timesheet_item[[#This Row],[project_id]],ohrm_project[project_id],ohrm_project[name],"NF",0,1)</f>
        <v>Z210101-TEQMANTRA-ORG</v>
      </c>
      <c r="K4492" t="str">
        <f>_xlfn.XLOOKUP(ohrm_timesheet_item[[#This Row],[activity_id]],ohrm_project_activity[activity_id],ohrm_project_activity[name],"NF",0,1)</f>
        <v>Staff Augmentation</v>
      </c>
      <c r="L4492" s="5">
        <f>ohrm_timesheet_item[[#This Row],[duration]]/60/60</f>
        <v>3</v>
      </c>
    </row>
    <row r="4493" spans="1:12" x14ac:dyDescent="0.3">
      <c r="A4493">
        <v>787</v>
      </c>
      <c r="C4493">
        <v>4561</v>
      </c>
      <c r="D4493" s="1">
        <v>45401</v>
      </c>
      <c r="E4493">
        <v>14400</v>
      </c>
      <c r="F4493">
        <v>2</v>
      </c>
      <c r="G4493">
        <v>15</v>
      </c>
      <c r="H4493">
        <v>58</v>
      </c>
      <c r="I4493" t="str">
        <f>_xlfn.XLOOKUP(ohrm_timesheet_item[[#This Row],[employee_id]],hs_hr_employee[emp_number],hs_hr_employee[Employee Name],"NF",0,1)</f>
        <v>Gaurav Kokcha</v>
      </c>
      <c r="J4493" t="str">
        <f>_xlfn.XLOOKUP(ohrm_timesheet_item[[#This Row],[project_id]],ohrm_project[project_id],ohrm_project[name],"NF",0,1)</f>
        <v>Z210101-TEQMANTRA-ORG</v>
      </c>
      <c r="K4493" t="str">
        <f>_xlfn.XLOOKUP(ohrm_timesheet_item[[#This Row],[activity_id]],ohrm_project_activity[activity_id],ohrm_project_activity[name],"NF",0,1)</f>
        <v>Staff Augmentation</v>
      </c>
      <c r="L4493" s="5">
        <f>ohrm_timesheet_item[[#This Row],[duration]]/60/60</f>
        <v>4</v>
      </c>
    </row>
    <row r="4494" spans="1:12" x14ac:dyDescent="0.3">
      <c r="A4494">
        <v>787</v>
      </c>
      <c r="C4494">
        <v>4562</v>
      </c>
      <c r="D4494" s="1">
        <v>45397</v>
      </c>
      <c r="E4494">
        <v>18000</v>
      </c>
      <c r="F4494">
        <v>2</v>
      </c>
      <c r="G4494">
        <v>15</v>
      </c>
      <c r="H4494">
        <v>11</v>
      </c>
      <c r="I4494" t="str">
        <f>_xlfn.XLOOKUP(ohrm_timesheet_item[[#This Row],[employee_id]],hs_hr_employee[emp_number],hs_hr_employee[Employee Name],"NF",0,1)</f>
        <v>Gaurav Kokcha</v>
      </c>
      <c r="J4494" t="str">
        <f>_xlfn.XLOOKUP(ohrm_timesheet_item[[#This Row],[project_id]],ohrm_project[project_id],ohrm_project[name],"NF",0,1)</f>
        <v>Z210101-TEQMANTRA-ORG</v>
      </c>
      <c r="K4494" t="str">
        <f>_xlfn.XLOOKUP(ohrm_timesheet_item[[#This Row],[activity_id]],ohrm_project_activity[activity_id],ohrm_project_activity[name],"NF",0,1)</f>
        <v>Training</v>
      </c>
      <c r="L4494" s="5">
        <f>ohrm_timesheet_item[[#This Row],[duration]]/60/60</f>
        <v>5</v>
      </c>
    </row>
    <row r="4495" spans="1:12" x14ac:dyDescent="0.3">
      <c r="A4495">
        <v>787</v>
      </c>
      <c r="C4495">
        <v>4563</v>
      </c>
      <c r="D4495" s="1">
        <v>45398</v>
      </c>
      <c r="E4495">
        <v>10800</v>
      </c>
      <c r="F4495">
        <v>2</v>
      </c>
      <c r="G4495">
        <v>15</v>
      </c>
      <c r="H4495">
        <v>11</v>
      </c>
      <c r="I4495" t="str">
        <f>_xlfn.XLOOKUP(ohrm_timesheet_item[[#This Row],[employee_id]],hs_hr_employee[emp_number],hs_hr_employee[Employee Name],"NF",0,1)</f>
        <v>Gaurav Kokcha</v>
      </c>
      <c r="J4495" t="str">
        <f>_xlfn.XLOOKUP(ohrm_timesheet_item[[#This Row],[project_id]],ohrm_project[project_id],ohrm_project[name],"NF",0,1)</f>
        <v>Z210101-TEQMANTRA-ORG</v>
      </c>
      <c r="K4495" t="str">
        <f>_xlfn.XLOOKUP(ohrm_timesheet_item[[#This Row],[activity_id]],ohrm_project_activity[activity_id],ohrm_project_activity[name],"NF",0,1)</f>
        <v>Training</v>
      </c>
      <c r="L4495" s="5">
        <f>ohrm_timesheet_item[[#This Row],[duration]]/60/60</f>
        <v>3</v>
      </c>
    </row>
    <row r="4496" spans="1:12" x14ac:dyDescent="0.3">
      <c r="A4496">
        <v>787</v>
      </c>
      <c r="C4496">
        <v>4564</v>
      </c>
      <c r="D4496" s="1">
        <v>45399</v>
      </c>
      <c r="E4496">
        <v>14400</v>
      </c>
      <c r="F4496">
        <v>2</v>
      </c>
      <c r="G4496">
        <v>15</v>
      </c>
      <c r="H4496">
        <v>11</v>
      </c>
      <c r="I4496" t="str">
        <f>_xlfn.XLOOKUP(ohrm_timesheet_item[[#This Row],[employee_id]],hs_hr_employee[emp_number],hs_hr_employee[Employee Name],"NF",0,1)</f>
        <v>Gaurav Kokcha</v>
      </c>
      <c r="J4496" t="str">
        <f>_xlfn.XLOOKUP(ohrm_timesheet_item[[#This Row],[project_id]],ohrm_project[project_id],ohrm_project[name],"NF",0,1)</f>
        <v>Z210101-TEQMANTRA-ORG</v>
      </c>
      <c r="K4496" t="str">
        <f>_xlfn.XLOOKUP(ohrm_timesheet_item[[#This Row],[activity_id]],ohrm_project_activity[activity_id],ohrm_project_activity[name],"NF",0,1)</f>
        <v>Training</v>
      </c>
      <c r="L4496" s="5">
        <f>ohrm_timesheet_item[[#This Row],[duration]]/60/60</f>
        <v>4</v>
      </c>
    </row>
    <row r="4497" spans="1:12" x14ac:dyDescent="0.3">
      <c r="A4497">
        <v>787</v>
      </c>
      <c r="C4497">
        <v>4565</v>
      </c>
      <c r="D4497" s="1">
        <v>45400</v>
      </c>
      <c r="E4497">
        <v>21600</v>
      </c>
      <c r="F4497">
        <v>2</v>
      </c>
      <c r="G4497">
        <v>15</v>
      </c>
      <c r="H4497">
        <v>11</v>
      </c>
      <c r="I4497" t="str">
        <f>_xlfn.XLOOKUP(ohrm_timesheet_item[[#This Row],[employee_id]],hs_hr_employee[emp_number],hs_hr_employee[Employee Name],"NF",0,1)</f>
        <v>Gaurav Kokcha</v>
      </c>
      <c r="J4497" t="str">
        <f>_xlfn.XLOOKUP(ohrm_timesheet_item[[#This Row],[project_id]],ohrm_project[project_id],ohrm_project[name],"NF",0,1)</f>
        <v>Z210101-TEQMANTRA-ORG</v>
      </c>
      <c r="K4497" t="str">
        <f>_xlfn.XLOOKUP(ohrm_timesheet_item[[#This Row],[activity_id]],ohrm_project_activity[activity_id],ohrm_project_activity[name],"NF",0,1)</f>
        <v>Training</v>
      </c>
      <c r="L4497" s="5">
        <f>ohrm_timesheet_item[[#This Row],[duration]]/60/60</f>
        <v>6</v>
      </c>
    </row>
    <row r="4498" spans="1:12" x14ac:dyDescent="0.3">
      <c r="A4498">
        <v>787</v>
      </c>
      <c r="C4498">
        <v>4566</v>
      </c>
      <c r="D4498" s="1">
        <v>45401</v>
      </c>
      <c r="E4498">
        <v>18000</v>
      </c>
      <c r="F4498">
        <v>2</v>
      </c>
      <c r="G4498">
        <v>15</v>
      </c>
      <c r="H4498">
        <v>11</v>
      </c>
      <c r="I4498" t="str">
        <f>_xlfn.XLOOKUP(ohrm_timesheet_item[[#This Row],[employee_id]],hs_hr_employee[emp_number],hs_hr_employee[Employee Name],"NF",0,1)</f>
        <v>Gaurav Kokcha</v>
      </c>
      <c r="J4498" t="str">
        <f>_xlfn.XLOOKUP(ohrm_timesheet_item[[#This Row],[project_id]],ohrm_project[project_id],ohrm_project[name],"NF",0,1)</f>
        <v>Z210101-TEQMANTRA-ORG</v>
      </c>
      <c r="K4498" t="str">
        <f>_xlfn.XLOOKUP(ohrm_timesheet_item[[#This Row],[activity_id]],ohrm_project_activity[activity_id],ohrm_project_activity[name],"NF",0,1)</f>
        <v>Training</v>
      </c>
      <c r="L4498" s="5">
        <f>ohrm_timesheet_item[[#This Row],[duration]]/60/60</f>
        <v>5</v>
      </c>
    </row>
    <row r="4499" spans="1:12" x14ac:dyDescent="0.3">
      <c r="A4499">
        <v>788</v>
      </c>
      <c r="C4499">
        <v>4567</v>
      </c>
      <c r="D4499" s="1">
        <v>45404</v>
      </c>
      <c r="E4499">
        <v>10800</v>
      </c>
      <c r="F4499">
        <v>2</v>
      </c>
      <c r="G4499">
        <v>15</v>
      </c>
      <c r="H4499">
        <v>58</v>
      </c>
      <c r="I4499" t="str">
        <f>_xlfn.XLOOKUP(ohrm_timesheet_item[[#This Row],[employee_id]],hs_hr_employee[emp_number],hs_hr_employee[Employee Name],"NF",0,1)</f>
        <v>Gaurav Kokcha</v>
      </c>
      <c r="J4499" t="str">
        <f>_xlfn.XLOOKUP(ohrm_timesheet_item[[#This Row],[project_id]],ohrm_project[project_id],ohrm_project[name],"NF",0,1)</f>
        <v>Z210101-TEQMANTRA-ORG</v>
      </c>
      <c r="K4499" t="str">
        <f>_xlfn.XLOOKUP(ohrm_timesheet_item[[#This Row],[activity_id]],ohrm_project_activity[activity_id],ohrm_project_activity[name],"NF",0,1)</f>
        <v>Staff Augmentation</v>
      </c>
      <c r="L4499" s="5">
        <f>ohrm_timesheet_item[[#This Row],[duration]]/60/60</f>
        <v>3</v>
      </c>
    </row>
    <row r="4500" spans="1:12" x14ac:dyDescent="0.3">
      <c r="A4500">
        <v>788</v>
      </c>
      <c r="C4500">
        <v>4568</v>
      </c>
      <c r="D4500" s="1">
        <v>45405</v>
      </c>
      <c r="E4500">
        <v>14400</v>
      </c>
      <c r="F4500">
        <v>2</v>
      </c>
      <c r="G4500">
        <v>15</v>
      </c>
      <c r="H4500">
        <v>58</v>
      </c>
      <c r="I4500" t="str">
        <f>_xlfn.XLOOKUP(ohrm_timesheet_item[[#This Row],[employee_id]],hs_hr_employee[emp_number],hs_hr_employee[Employee Name],"NF",0,1)</f>
        <v>Gaurav Kokcha</v>
      </c>
      <c r="J4500" t="str">
        <f>_xlfn.XLOOKUP(ohrm_timesheet_item[[#This Row],[project_id]],ohrm_project[project_id],ohrm_project[name],"NF",0,1)</f>
        <v>Z210101-TEQMANTRA-ORG</v>
      </c>
      <c r="K4500" t="str">
        <f>_xlfn.XLOOKUP(ohrm_timesheet_item[[#This Row],[activity_id]],ohrm_project_activity[activity_id],ohrm_project_activity[name],"NF",0,1)</f>
        <v>Staff Augmentation</v>
      </c>
      <c r="L4500" s="5">
        <f>ohrm_timesheet_item[[#This Row],[duration]]/60/60</f>
        <v>4</v>
      </c>
    </row>
    <row r="4501" spans="1:12" x14ac:dyDescent="0.3">
      <c r="A4501">
        <v>788</v>
      </c>
      <c r="C4501">
        <v>4569</v>
      </c>
      <c r="D4501" s="1">
        <v>45406</v>
      </c>
      <c r="E4501">
        <v>21600</v>
      </c>
      <c r="F4501">
        <v>2</v>
      </c>
      <c r="G4501">
        <v>15</v>
      </c>
      <c r="H4501">
        <v>58</v>
      </c>
      <c r="I4501" t="str">
        <f>_xlfn.XLOOKUP(ohrm_timesheet_item[[#This Row],[employee_id]],hs_hr_employee[emp_number],hs_hr_employee[Employee Name],"NF",0,1)</f>
        <v>Gaurav Kokcha</v>
      </c>
      <c r="J4501" t="str">
        <f>_xlfn.XLOOKUP(ohrm_timesheet_item[[#This Row],[project_id]],ohrm_project[project_id],ohrm_project[name],"NF",0,1)</f>
        <v>Z210101-TEQMANTRA-ORG</v>
      </c>
      <c r="K4501" t="str">
        <f>_xlfn.XLOOKUP(ohrm_timesheet_item[[#This Row],[activity_id]],ohrm_project_activity[activity_id],ohrm_project_activity[name],"NF",0,1)</f>
        <v>Staff Augmentation</v>
      </c>
      <c r="L4501" s="5">
        <f>ohrm_timesheet_item[[#This Row],[duration]]/60/60</f>
        <v>6</v>
      </c>
    </row>
    <row r="4502" spans="1:12" x14ac:dyDescent="0.3">
      <c r="A4502">
        <v>788</v>
      </c>
      <c r="C4502">
        <v>4570</v>
      </c>
      <c r="D4502" s="1">
        <v>45407</v>
      </c>
      <c r="E4502">
        <v>14400</v>
      </c>
      <c r="F4502">
        <v>2</v>
      </c>
      <c r="G4502">
        <v>15</v>
      </c>
      <c r="H4502">
        <v>58</v>
      </c>
      <c r="I4502" t="str">
        <f>_xlfn.XLOOKUP(ohrm_timesheet_item[[#This Row],[employee_id]],hs_hr_employee[emp_number],hs_hr_employee[Employee Name],"NF",0,1)</f>
        <v>Gaurav Kokcha</v>
      </c>
      <c r="J4502" t="str">
        <f>_xlfn.XLOOKUP(ohrm_timesheet_item[[#This Row],[project_id]],ohrm_project[project_id],ohrm_project[name],"NF",0,1)</f>
        <v>Z210101-TEQMANTRA-ORG</v>
      </c>
      <c r="K4502" t="str">
        <f>_xlfn.XLOOKUP(ohrm_timesheet_item[[#This Row],[activity_id]],ohrm_project_activity[activity_id],ohrm_project_activity[name],"NF",0,1)</f>
        <v>Staff Augmentation</v>
      </c>
      <c r="L4502" s="5">
        <f>ohrm_timesheet_item[[#This Row],[duration]]/60/60</f>
        <v>4</v>
      </c>
    </row>
    <row r="4503" spans="1:12" x14ac:dyDescent="0.3">
      <c r="A4503">
        <v>788</v>
      </c>
      <c r="C4503">
        <v>4571</v>
      </c>
      <c r="D4503" s="1">
        <v>45408</v>
      </c>
      <c r="E4503">
        <v>18000</v>
      </c>
      <c r="F4503">
        <v>2</v>
      </c>
      <c r="G4503">
        <v>15</v>
      </c>
      <c r="H4503">
        <v>58</v>
      </c>
      <c r="I4503" t="str">
        <f>_xlfn.XLOOKUP(ohrm_timesheet_item[[#This Row],[employee_id]],hs_hr_employee[emp_number],hs_hr_employee[Employee Name],"NF",0,1)</f>
        <v>Gaurav Kokcha</v>
      </c>
      <c r="J4503" t="str">
        <f>_xlfn.XLOOKUP(ohrm_timesheet_item[[#This Row],[project_id]],ohrm_project[project_id],ohrm_project[name],"NF",0,1)</f>
        <v>Z210101-TEQMANTRA-ORG</v>
      </c>
      <c r="K4503" t="str">
        <f>_xlfn.XLOOKUP(ohrm_timesheet_item[[#This Row],[activity_id]],ohrm_project_activity[activity_id],ohrm_project_activity[name],"NF",0,1)</f>
        <v>Staff Augmentation</v>
      </c>
      <c r="L4503" s="5">
        <f>ohrm_timesheet_item[[#This Row],[duration]]/60/60</f>
        <v>5</v>
      </c>
    </row>
    <row r="4504" spans="1:12" x14ac:dyDescent="0.3">
      <c r="A4504">
        <v>788</v>
      </c>
      <c r="C4504">
        <v>4572</v>
      </c>
      <c r="D4504" s="1">
        <v>45404</v>
      </c>
      <c r="E4504">
        <v>21600</v>
      </c>
      <c r="F4504">
        <v>2</v>
      </c>
      <c r="G4504">
        <v>15</v>
      </c>
      <c r="H4504">
        <v>11</v>
      </c>
      <c r="I4504" t="str">
        <f>_xlfn.XLOOKUP(ohrm_timesheet_item[[#This Row],[employee_id]],hs_hr_employee[emp_number],hs_hr_employee[Employee Name],"NF",0,1)</f>
        <v>Gaurav Kokcha</v>
      </c>
      <c r="J4504" t="str">
        <f>_xlfn.XLOOKUP(ohrm_timesheet_item[[#This Row],[project_id]],ohrm_project[project_id],ohrm_project[name],"NF",0,1)</f>
        <v>Z210101-TEQMANTRA-ORG</v>
      </c>
      <c r="K4504" t="str">
        <f>_xlfn.XLOOKUP(ohrm_timesheet_item[[#This Row],[activity_id]],ohrm_project_activity[activity_id],ohrm_project_activity[name],"NF",0,1)</f>
        <v>Training</v>
      </c>
      <c r="L4504" s="5">
        <f>ohrm_timesheet_item[[#This Row],[duration]]/60/60</f>
        <v>6</v>
      </c>
    </row>
    <row r="4505" spans="1:12" x14ac:dyDescent="0.3">
      <c r="A4505">
        <v>788</v>
      </c>
      <c r="C4505">
        <v>4573</v>
      </c>
      <c r="D4505" s="1">
        <v>45405</v>
      </c>
      <c r="E4505">
        <v>18000</v>
      </c>
      <c r="F4505">
        <v>2</v>
      </c>
      <c r="G4505">
        <v>15</v>
      </c>
      <c r="H4505">
        <v>11</v>
      </c>
      <c r="I4505" t="str">
        <f>_xlfn.XLOOKUP(ohrm_timesheet_item[[#This Row],[employee_id]],hs_hr_employee[emp_number],hs_hr_employee[Employee Name],"NF",0,1)</f>
        <v>Gaurav Kokcha</v>
      </c>
      <c r="J4505" t="str">
        <f>_xlfn.XLOOKUP(ohrm_timesheet_item[[#This Row],[project_id]],ohrm_project[project_id],ohrm_project[name],"NF",0,1)</f>
        <v>Z210101-TEQMANTRA-ORG</v>
      </c>
      <c r="K4505" t="str">
        <f>_xlfn.XLOOKUP(ohrm_timesheet_item[[#This Row],[activity_id]],ohrm_project_activity[activity_id],ohrm_project_activity[name],"NF",0,1)</f>
        <v>Training</v>
      </c>
      <c r="L4505" s="5">
        <f>ohrm_timesheet_item[[#This Row],[duration]]/60/60</f>
        <v>5</v>
      </c>
    </row>
    <row r="4506" spans="1:12" x14ac:dyDescent="0.3">
      <c r="A4506">
        <v>788</v>
      </c>
      <c r="C4506">
        <v>4574</v>
      </c>
      <c r="D4506" s="1">
        <v>45406</v>
      </c>
      <c r="E4506">
        <v>10800</v>
      </c>
      <c r="F4506">
        <v>2</v>
      </c>
      <c r="G4506">
        <v>15</v>
      </c>
      <c r="H4506">
        <v>11</v>
      </c>
      <c r="I4506" t="str">
        <f>_xlfn.XLOOKUP(ohrm_timesheet_item[[#This Row],[employee_id]],hs_hr_employee[emp_number],hs_hr_employee[Employee Name],"NF",0,1)</f>
        <v>Gaurav Kokcha</v>
      </c>
      <c r="J4506" t="str">
        <f>_xlfn.XLOOKUP(ohrm_timesheet_item[[#This Row],[project_id]],ohrm_project[project_id],ohrm_project[name],"NF",0,1)</f>
        <v>Z210101-TEQMANTRA-ORG</v>
      </c>
      <c r="K4506" t="str">
        <f>_xlfn.XLOOKUP(ohrm_timesheet_item[[#This Row],[activity_id]],ohrm_project_activity[activity_id],ohrm_project_activity[name],"NF",0,1)</f>
        <v>Training</v>
      </c>
      <c r="L4506" s="5">
        <f>ohrm_timesheet_item[[#This Row],[duration]]/60/60</f>
        <v>3</v>
      </c>
    </row>
    <row r="4507" spans="1:12" x14ac:dyDescent="0.3">
      <c r="A4507">
        <v>788</v>
      </c>
      <c r="C4507">
        <v>4575</v>
      </c>
      <c r="D4507" s="1">
        <v>45407</v>
      </c>
      <c r="E4507">
        <v>18000</v>
      </c>
      <c r="F4507">
        <v>2</v>
      </c>
      <c r="G4507">
        <v>15</v>
      </c>
      <c r="H4507">
        <v>11</v>
      </c>
      <c r="I4507" t="str">
        <f>_xlfn.XLOOKUP(ohrm_timesheet_item[[#This Row],[employee_id]],hs_hr_employee[emp_number],hs_hr_employee[Employee Name],"NF",0,1)</f>
        <v>Gaurav Kokcha</v>
      </c>
      <c r="J4507" t="str">
        <f>_xlfn.XLOOKUP(ohrm_timesheet_item[[#This Row],[project_id]],ohrm_project[project_id],ohrm_project[name],"NF",0,1)</f>
        <v>Z210101-TEQMANTRA-ORG</v>
      </c>
      <c r="K4507" t="str">
        <f>_xlfn.XLOOKUP(ohrm_timesheet_item[[#This Row],[activity_id]],ohrm_project_activity[activity_id],ohrm_project_activity[name],"NF",0,1)</f>
        <v>Training</v>
      </c>
      <c r="L4507" s="5">
        <f>ohrm_timesheet_item[[#This Row],[duration]]/60/60</f>
        <v>5</v>
      </c>
    </row>
    <row r="4508" spans="1:12" x14ac:dyDescent="0.3">
      <c r="A4508">
        <v>788</v>
      </c>
      <c r="C4508">
        <v>4576</v>
      </c>
      <c r="D4508" s="1">
        <v>45408</v>
      </c>
      <c r="E4508">
        <v>14400</v>
      </c>
      <c r="F4508">
        <v>2</v>
      </c>
      <c r="G4508">
        <v>15</v>
      </c>
      <c r="H4508">
        <v>11</v>
      </c>
      <c r="I4508" t="str">
        <f>_xlfn.XLOOKUP(ohrm_timesheet_item[[#This Row],[employee_id]],hs_hr_employee[emp_number],hs_hr_employee[Employee Name],"NF",0,1)</f>
        <v>Gaurav Kokcha</v>
      </c>
      <c r="J4508" t="str">
        <f>_xlfn.XLOOKUP(ohrm_timesheet_item[[#This Row],[project_id]],ohrm_project[project_id],ohrm_project[name],"NF",0,1)</f>
        <v>Z210101-TEQMANTRA-ORG</v>
      </c>
      <c r="K4508" t="str">
        <f>_xlfn.XLOOKUP(ohrm_timesheet_item[[#This Row],[activity_id]],ohrm_project_activity[activity_id],ohrm_project_activity[name],"NF",0,1)</f>
        <v>Training</v>
      </c>
      <c r="L4508" s="5">
        <f>ohrm_timesheet_item[[#This Row],[duration]]/60/60</f>
        <v>4</v>
      </c>
    </row>
    <row r="4509" spans="1:12" x14ac:dyDescent="0.3">
      <c r="A4509">
        <v>784</v>
      </c>
      <c r="C4509">
        <v>4577</v>
      </c>
      <c r="D4509" s="1">
        <v>45411</v>
      </c>
      <c r="E4509">
        <v>21600</v>
      </c>
      <c r="F4509">
        <v>2</v>
      </c>
      <c r="G4509">
        <v>15</v>
      </c>
      <c r="H4509">
        <v>58</v>
      </c>
      <c r="I4509" t="str">
        <f>_xlfn.XLOOKUP(ohrm_timesheet_item[[#This Row],[employee_id]],hs_hr_employee[emp_number],hs_hr_employee[Employee Name],"NF",0,1)</f>
        <v>Gaurav Kokcha</v>
      </c>
      <c r="J4509" t="str">
        <f>_xlfn.XLOOKUP(ohrm_timesheet_item[[#This Row],[project_id]],ohrm_project[project_id],ohrm_project[name],"NF",0,1)</f>
        <v>Z210101-TEQMANTRA-ORG</v>
      </c>
      <c r="K4509" t="str">
        <f>_xlfn.XLOOKUP(ohrm_timesheet_item[[#This Row],[activity_id]],ohrm_project_activity[activity_id],ohrm_project_activity[name],"NF",0,1)</f>
        <v>Staff Augmentation</v>
      </c>
      <c r="L4509" s="5">
        <f>ohrm_timesheet_item[[#This Row],[duration]]/60/60</f>
        <v>6</v>
      </c>
    </row>
    <row r="4510" spans="1:12" x14ac:dyDescent="0.3">
      <c r="A4510">
        <v>784</v>
      </c>
      <c r="C4510">
        <v>4578</v>
      </c>
      <c r="D4510" s="1">
        <v>45411</v>
      </c>
      <c r="E4510">
        <v>10800</v>
      </c>
      <c r="F4510">
        <v>2</v>
      </c>
      <c r="G4510">
        <v>15</v>
      </c>
      <c r="H4510">
        <v>11</v>
      </c>
      <c r="I4510" t="str">
        <f>_xlfn.XLOOKUP(ohrm_timesheet_item[[#This Row],[employee_id]],hs_hr_employee[emp_number],hs_hr_employee[Employee Name],"NF",0,1)</f>
        <v>Gaurav Kokcha</v>
      </c>
      <c r="J4510" t="str">
        <f>_xlfn.XLOOKUP(ohrm_timesheet_item[[#This Row],[project_id]],ohrm_project[project_id],ohrm_project[name],"NF",0,1)</f>
        <v>Z210101-TEQMANTRA-ORG</v>
      </c>
      <c r="K4510" t="str">
        <f>_xlfn.XLOOKUP(ohrm_timesheet_item[[#This Row],[activity_id]],ohrm_project_activity[activity_id],ohrm_project_activity[name],"NF",0,1)</f>
        <v>Training</v>
      </c>
      <c r="L4510" s="5">
        <f>ohrm_timesheet_item[[#This Row],[duration]]/60/60</f>
        <v>3</v>
      </c>
    </row>
    <row r="4511" spans="1:12" x14ac:dyDescent="0.3">
      <c r="A4511">
        <v>789</v>
      </c>
      <c r="B4511" t="s">
        <v>1116</v>
      </c>
      <c r="C4511">
        <v>4579</v>
      </c>
      <c r="D4511" s="1">
        <v>45411</v>
      </c>
      <c r="E4511">
        <v>32400</v>
      </c>
      <c r="F4511">
        <v>2</v>
      </c>
      <c r="G4511">
        <v>100008</v>
      </c>
      <c r="H4511">
        <v>11</v>
      </c>
      <c r="I4511" t="str">
        <f>_xlfn.XLOOKUP(ohrm_timesheet_item[[#This Row],[employee_id]],hs_hr_employee[emp_number],hs_hr_employee[Employee Name],"NF",0,1)</f>
        <v>Harshal Ramesh Gharde</v>
      </c>
      <c r="J4511" t="str">
        <f>_xlfn.XLOOKUP(ohrm_timesheet_item[[#This Row],[project_id]],ohrm_project[project_id],ohrm_project[name],"NF",0,1)</f>
        <v>Z210101-TEQMANTRA-ORG</v>
      </c>
      <c r="K4511" t="str">
        <f>_xlfn.XLOOKUP(ohrm_timesheet_item[[#This Row],[activity_id]],ohrm_project_activity[activity_id],ohrm_project_activity[name],"NF",0,1)</f>
        <v>Training</v>
      </c>
      <c r="L4511" s="5">
        <f>ohrm_timesheet_item[[#This Row],[duration]]/60/60</f>
        <v>9</v>
      </c>
    </row>
    <row r="4512" spans="1:12" x14ac:dyDescent="0.3">
      <c r="A4512">
        <v>791</v>
      </c>
      <c r="C4512">
        <v>4580</v>
      </c>
      <c r="D4512" s="1">
        <v>45411</v>
      </c>
      <c r="E4512">
        <v>32400</v>
      </c>
      <c r="F4512">
        <v>2</v>
      </c>
      <c r="G4512">
        <v>100006</v>
      </c>
      <c r="H4512">
        <v>58</v>
      </c>
      <c r="I4512" t="str">
        <f>_xlfn.XLOOKUP(ohrm_timesheet_item[[#This Row],[employee_id]],hs_hr_employee[emp_number],hs_hr_employee[Employee Name],"NF",0,1)</f>
        <v>Preeti Tyagi</v>
      </c>
      <c r="J4512" t="str">
        <f>_xlfn.XLOOKUP(ohrm_timesheet_item[[#This Row],[project_id]],ohrm_project[project_id],ohrm_project[name],"NF",0,1)</f>
        <v>Z210101-TEQMANTRA-ORG</v>
      </c>
      <c r="K4512" t="str">
        <f>_xlfn.XLOOKUP(ohrm_timesheet_item[[#This Row],[activity_id]],ohrm_project_activity[activity_id],ohrm_project_activity[name],"NF",0,1)</f>
        <v>Staff Augmentation</v>
      </c>
      <c r="L4512" s="5">
        <f>ohrm_timesheet_item[[#This Row],[duration]]/60/60</f>
        <v>9</v>
      </c>
    </row>
    <row r="4513" spans="1:12" x14ac:dyDescent="0.3">
      <c r="A4513">
        <v>791</v>
      </c>
      <c r="C4513">
        <v>4581</v>
      </c>
      <c r="D4513" s="1">
        <v>45412</v>
      </c>
      <c r="E4513">
        <v>32400</v>
      </c>
      <c r="F4513">
        <v>2</v>
      </c>
      <c r="G4513">
        <v>100006</v>
      </c>
      <c r="H4513">
        <v>58</v>
      </c>
      <c r="I4513" t="str">
        <f>_xlfn.XLOOKUP(ohrm_timesheet_item[[#This Row],[employee_id]],hs_hr_employee[emp_number],hs_hr_employee[Employee Name],"NF",0,1)</f>
        <v>Preeti Tyagi</v>
      </c>
      <c r="J4513" t="str">
        <f>_xlfn.XLOOKUP(ohrm_timesheet_item[[#This Row],[project_id]],ohrm_project[project_id],ohrm_project[name],"NF",0,1)</f>
        <v>Z210101-TEQMANTRA-ORG</v>
      </c>
      <c r="K4513" t="str">
        <f>_xlfn.XLOOKUP(ohrm_timesheet_item[[#This Row],[activity_id]],ohrm_project_activity[activity_id],ohrm_project_activity[name],"NF",0,1)</f>
        <v>Staff Augmentation</v>
      </c>
      <c r="L4513" s="5">
        <f>ohrm_timesheet_item[[#This Row],[duration]]/60/60</f>
        <v>9</v>
      </c>
    </row>
    <row r="4514" spans="1:12" x14ac:dyDescent="0.3">
      <c r="A4514">
        <v>791</v>
      </c>
      <c r="C4514">
        <v>4582</v>
      </c>
      <c r="D4514" s="1">
        <v>45413</v>
      </c>
      <c r="E4514">
        <v>32400</v>
      </c>
      <c r="F4514">
        <v>2</v>
      </c>
      <c r="G4514">
        <v>100006</v>
      </c>
      <c r="H4514">
        <v>58</v>
      </c>
      <c r="I4514" t="str">
        <f>_xlfn.XLOOKUP(ohrm_timesheet_item[[#This Row],[employee_id]],hs_hr_employee[emp_number],hs_hr_employee[Employee Name],"NF",0,1)</f>
        <v>Preeti Tyagi</v>
      </c>
      <c r="J4514" t="str">
        <f>_xlfn.XLOOKUP(ohrm_timesheet_item[[#This Row],[project_id]],ohrm_project[project_id],ohrm_project[name],"NF",0,1)</f>
        <v>Z210101-TEQMANTRA-ORG</v>
      </c>
      <c r="K4514" t="str">
        <f>_xlfn.XLOOKUP(ohrm_timesheet_item[[#This Row],[activity_id]],ohrm_project_activity[activity_id],ohrm_project_activity[name],"NF",0,1)</f>
        <v>Staff Augmentation</v>
      </c>
      <c r="L4514" s="5">
        <f>ohrm_timesheet_item[[#This Row],[duration]]/60/60</f>
        <v>9</v>
      </c>
    </row>
    <row r="4515" spans="1:12" x14ac:dyDescent="0.3">
      <c r="A4515">
        <v>791</v>
      </c>
      <c r="C4515">
        <v>4583</v>
      </c>
      <c r="D4515" s="1">
        <v>45414</v>
      </c>
      <c r="E4515">
        <v>32400</v>
      </c>
      <c r="F4515">
        <v>2</v>
      </c>
      <c r="G4515">
        <v>100006</v>
      </c>
      <c r="H4515">
        <v>58</v>
      </c>
      <c r="I4515" t="str">
        <f>_xlfn.XLOOKUP(ohrm_timesheet_item[[#This Row],[employee_id]],hs_hr_employee[emp_number],hs_hr_employee[Employee Name],"NF",0,1)</f>
        <v>Preeti Tyagi</v>
      </c>
      <c r="J4515" t="str">
        <f>_xlfn.XLOOKUP(ohrm_timesheet_item[[#This Row],[project_id]],ohrm_project[project_id],ohrm_project[name],"NF",0,1)</f>
        <v>Z210101-TEQMANTRA-ORG</v>
      </c>
      <c r="K4515" t="str">
        <f>_xlfn.XLOOKUP(ohrm_timesheet_item[[#This Row],[activity_id]],ohrm_project_activity[activity_id],ohrm_project_activity[name],"NF",0,1)</f>
        <v>Staff Augmentation</v>
      </c>
      <c r="L4515" s="5">
        <f>ohrm_timesheet_item[[#This Row],[duration]]/60/60</f>
        <v>9</v>
      </c>
    </row>
    <row r="4516" spans="1:12" x14ac:dyDescent="0.3">
      <c r="A4516">
        <v>791</v>
      </c>
      <c r="C4516">
        <v>4584</v>
      </c>
      <c r="D4516" s="1">
        <v>45415</v>
      </c>
      <c r="E4516">
        <v>32400</v>
      </c>
      <c r="F4516">
        <v>2</v>
      </c>
      <c r="G4516">
        <v>100006</v>
      </c>
      <c r="H4516">
        <v>58</v>
      </c>
      <c r="I4516" t="str">
        <f>_xlfn.XLOOKUP(ohrm_timesheet_item[[#This Row],[employee_id]],hs_hr_employee[emp_number],hs_hr_employee[Employee Name],"NF",0,1)</f>
        <v>Preeti Tyagi</v>
      </c>
      <c r="J4516" t="str">
        <f>_xlfn.XLOOKUP(ohrm_timesheet_item[[#This Row],[project_id]],ohrm_project[project_id],ohrm_project[name],"NF",0,1)</f>
        <v>Z210101-TEQMANTRA-ORG</v>
      </c>
      <c r="K4516" t="str">
        <f>_xlfn.XLOOKUP(ohrm_timesheet_item[[#This Row],[activity_id]],ohrm_project_activity[activity_id],ohrm_project_activity[name],"NF",0,1)</f>
        <v>Staff Augmentation</v>
      </c>
      <c r="L4516" s="5">
        <f>ohrm_timesheet_item[[#This Row],[duration]]/60/60</f>
        <v>9</v>
      </c>
    </row>
    <row r="4517" spans="1:12" x14ac:dyDescent="0.3">
      <c r="A4517">
        <v>791</v>
      </c>
      <c r="C4517">
        <v>4585</v>
      </c>
      <c r="D4517" s="1">
        <v>45416</v>
      </c>
      <c r="E4517">
        <v>32400</v>
      </c>
      <c r="F4517">
        <v>2</v>
      </c>
      <c r="G4517">
        <v>100006</v>
      </c>
      <c r="H4517">
        <v>58</v>
      </c>
      <c r="I4517" t="str">
        <f>_xlfn.XLOOKUP(ohrm_timesheet_item[[#This Row],[employee_id]],hs_hr_employee[emp_number],hs_hr_employee[Employee Name],"NF",0,1)</f>
        <v>Preeti Tyagi</v>
      </c>
      <c r="J4517" t="str">
        <f>_xlfn.XLOOKUP(ohrm_timesheet_item[[#This Row],[project_id]],ohrm_project[project_id],ohrm_project[name],"NF",0,1)</f>
        <v>Z210101-TEQMANTRA-ORG</v>
      </c>
      <c r="K4517" t="str">
        <f>_xlfn.XLOOKUP(ohrm_timesheet_item[[#This Row],[activity_id]],ohrm_project_activity[activity_id],ohrm_project_activity[name],"NF",0,1)</f>
        <v>Staff Augmentation</v>
      </c>
      <c r="L4517" s="5">
        <f>ohrm_timesheet_item[[#This Row],[duration]]/60/60</f>
        <v>9</v>
      </c>
    </row>
    <row r="4518" spans="1:12" x14ac:dyDescent="0.3">
      <c r="A4518">
        <v>791</v>
      </c>
      <c r="C4518">
        <v>4586</v>
      </c>
      <c r="D4518" s="1">
        <v>45417</v>
      </c>
      <c r="E4518">
        <v>32400</v>
      </c>
      <c r="F4518">
        <v>2</v>
      </c>
      <c r="G4518">
        <v>100006</v>
      </c>
      <c r="H4518">
        <v>58</v>
      </c>
      <c r="I4518" t="str">
        <f>_xlfn.XLOOKUP(ohrm_timesheet_item[[#This Row],[employee_id]],hs_hr_employee[emp_number],hs_hr_employee[Employee Name],"NF",0,1)</f>
        <v>Preeti Tyagi</v>
      </c>
      <c r="J4518" t="str">
        <f>_xlfn.XLOOKUP(ohrm_timesheet_item[[#This Row],[project_id]],ohrm_project[project_id],ohrm_project[name],"NF",0,1)</f>
        <v>Z210101-TEQMANTRA-ORG</v>
      </c>
      <c r="K4518" t="str">
        <f>_xlfn.XLOOKUP(ohrm_timesheet_item[[#This Row],[activity_id]],ohrm_project_activity[activity_id],ohrm_project_activity[name],"NF",0,1)</f>
        <v>Staff Augmentation</v>
      </c>
      <c r="L4518" s="5">
        <f>ohrm_timesheet_item[[#This Row],[duration]]/60/60</f>
        <v>9</v>
      </c>
    </row>
    <row r="4519" spans="1:12" x14ac:dyDescent="0.3">
      <c r="A4519">
        <v>784</v>
      </c>
      <c r="B4519" t="s">
        <v>1117</v>
      </c>
      <c r="C4519">
        <v>4587</v>
      </c>
      <c r="D4519" s="1">
        <v>45413</v>
      </c>
      <c r="E4519">
        <v>0</v>
      </c>
      <c r="F4519">
        <v>2</v>
      </c>
      <c r="G4519">
        <v>15</v>
      </c>
      <c r="H4519">
        <v>58</v>
      </c>
      <c r="I4519" t="str">
        <f>_xlfn.XLOOKUP(ohrm_timesheet_item[[#This Row],[employee_id]],hs_hr_employee[emp_number],hs_hr_employee[Employee Name],"NF",0,1)</f>
        <v>Gaurav Kokcha</v>
      </c>
      <c r="J4519" t="str">
        <f>_xlfn.XLOOKUP(ohrm_timesheet_item[[#This Row],[project_id]],ohrm_project[project_id],ohrm_project[name],"NF",0,1)</f>
        <v>Z210101-TEQMANTRA-ORG</v>
      </c>
      <c r="K4519" t="str">
        <f>_xlfn.XLOOKUP(ohrm_timesheet_item[[#This Row],[activity_id]],ohrm_project_activity[activity_id],ohrm_project_activity[name],"NF",0,1)</f>
        <v>Staff Augmentation</v>
      </c>
      <c r="L4519" s="5">
        <f>ohrm_timesheet_item[[#This Row],[duration]]/60/60</f>
        <v>0</v>
      </c>
    </row>
    <row r="4520" spans="1:12" x14ac:dyDescent="0.3">
      <c r="A4520">
        <v>784</v>
      </c>
      <c r="C4520">
        <v>4588</v>
      </c>
      <c r="D4520" s="1">
        <v>45412</v>
      </c>
      <c r="E4520">
        <v>14400</v>
      </c>
      <c r="F4520">
        <v>2</v>
      </c>
      <c r="G4520">
        <v>15</v>
      </c>
      <c r="H4520">
        <v>58</v>
      </c>
      <c r="I4520" t="str">
        <f>_xlfn.XLOOKUP(ohrm_timesheet_item[[#This Row],[employee_id]],hs_hr_employee[emp_number],hs_hr_employee[Employee Name],"NF",0,1)</f>
        <v>Gaurav Kokcha</v>
      </c>
      <c r="J4520" t="str">
        <f>_xlfn.XLOOKUP(ohrm_timesheet_item[[#This Row],[project_id]],ohrm_project[project_id],ohrm_project[name],"NF",0,1)</f>
        <v>Z210101-TEQMANTRA-ORG</v>
      </c>
      <c r="K4520" t="str">
        <f>_xlfn.XLOOKUP(ohrm_timesheet_item[[#This Row],[activity_id]],ohrm_project_activity[activity_id],ohrm_project_activity[name],"NF",0,1)</f>
        <v>Staff Augmentation</v>
      </c>
      <c r="L4520" s="5">
        <f>ohrm_timesheet_item[[#This Row],[duration]]/60/60</f>
        <v>4</v>
      </c>
    </row>
    <row r="4521" spans="1:12" x14ac:dyDescent="0.3">
      <c r="A4521">
        <v>784</v>
      </c>
      <c r="C4521">
        <v>4589</v>
      </c>
      <c r="D4521" s="1">
        <v>45414</v>
      </c>
      <c r="E4521">
        <v>18000</v>
      </c>
      <c r="F4521">
        <v>2</v>
      </c>
      <c r="G4521">
        <v>15</v>
      </c>
      <c r="H4521">
        <v>58</v>
      </c>
      <c r="I4521" t="str">
        <f>_xlfn.XLOOKUP(ohrm_timesheet_item[[#This Row],[employee_id]],hs_hr_employee[emp_number],hs_hr_employee[Employee Name],"NF",0,1)</f>
        <v>Gaurav Kokcha</v>
      </c>
      <c r="J4521" t="str">
        <f>_xlfn.XLOOKUP(ohrm_timesheet_item[[#This Row],[project_id]],ohrm_project[project_id],ohrm_project[name],"NF",0,1)</f>
        <v>Z210101-TEQMANTRA-ORG</v>
      </c>
      <c r="K4521" t="str">
        <f>_xlfn.XLOOKUP(ohrm_timesheet_item[[#This Row],[activity_id]],ohrm_project_activity[activity_id],ohrm_project_activity[name],"NF",0,1)</f>
        <v>Staff Augmentation</v>
      </c>
      <c r="L4521" s="5">
        <f>ohrm_timesheet_item[[#This Row],[duration]]/60/60</f>
        <v>5</v>
      </c>
    </row>
    <row r="4522" spans="1:12" x14ac:dyDescent="0.3">
      <c r="A4522">
        <v>784</v>
      </c>
      <c r="C4522">
        <v>4590</v>
      </c>
      <c r="D4522" s="1">
        <v>45415</v>
      </c>
      <c r="E4522">
        <v>21600</v>
      </c>
      <c r="F4522">
        <v>2</v>
      </c>
      <c r="G4522">
        <v>15</v>
      </c>
      <c r="H4522">
        <v>58</v>
      </c>
      <c r="I4522" t="str">
        <f>_xlfn.XLOOKUP(ohrm_timesheet_item[[#This Row],[employee_id]],hs_hr_employee[emp_number],hs_hr_employee[Employee Name],"NF",0,1)</f>
        <v>Gaurav Kokcha</v>
      </c>
      <c r="J4522" t="str">
        <f>_xlfn.XLOOKUP(ohrm_timesheet_item[[#This Row],[project_id]],ohrm_project[project_id],ohrm_project[name],"NF",0,1)</f>
        <v>Z210101-TEQMANTRA-ORG</v>
      </c>
      <c r="K4522" t="str">
        <f>_xlfn.XLOOKUP(ohrm_timesheet_item[[#This Row],[activity_id]],ohrm_project_activity[activity_id],ohrm_project_activity[name],"NF",0,1)</f>
        <v>Staff Augmentation</v>
      </c>
      <c r="L4522" s="5">
        <f>ohrm_timesheet_item[[#This Row],[duration]]/60/60</f>
        <v>6</v>
      </c>
    </row>
    <row r="4523" spans="1:12" x14ac:dyDescent="0.3">
      <c r="A4523">
        <v>784</v>
      </c>
      <c r="C4523">
        <v>4591</v>
      </c>
      <c r="D4523" s="1">
        <v>45412</v>
      </c>
      <c r="E4523">
        <v>18000</v>
      </c>
      <c r="F4523">
        <v>2</v>
      </c>
      <c r="G4523">
        <v>15</v>
      </c>
      <c r="H4523">
        <v>11</v>
      </c>
      <c r="I4523" t="str">
        <f>_xlfn.XLOOKUP(ohrm_timesheet_item[[#This Row],[employee_id]],hs_hr_employee[emp_number],hs_hr_employee[Employee Name],"NF",0,1)</f>
        <v>Gaurav Kokcha</v>
      </c>
      <c r="J4523" t="str">
        <f>_xlfn.XLOOKUP(ohrm_timesheet_item[[#This Row],[project_id]],ohrm_project[project_id],ohrm_project[name],"NF",0,1)</f>
        <v>Z210101-TEQMANTRA-ORG</v>
      </c>
      <c r="K4523" t="str">
        <f>_xlfn.XLOOKUP(ohrm_timesheet_item[[#This Row],[activity_id]],ohrm_project_activity[activity_id],ohrm_project_activity[name],"NF",0,1)</f>
        <v>Training</v>
      </c>
      <c r="L4523" s="5">
        <f>ohrm_timesheet_item[[#This Row],[duration]]/60/60</f>
        <v>5</v>
      </c>
    </row>
    <row r="4524" spans="1:12" x14ac:dyDescent="0.3">
      <c r="A4524">
        <v>784</v>
      </c>
      <c r="C4524">
        <v>4592</v>
      </c>
      <c r="D4524" s="1">
        <v>45413</v>
      </c>
      <c r="E4524">
        <v>0</v>
      </c>
      <c r="F4524">
        <v>2</v>
      </c>
      <c r="G4524">
        <v>15</v>
      </c>
      <c r="H4524">
        <v>11</v>
      </c>
      <c r="I4524" t="str">
        <f>_xlfn.XLOOKUP(ohrm_timesheet_item[[#This Row],[employee_id]],hs_hr_employee[emp_number],hs_hr_employee[Employee Name],"NF",0,1)</f>
        <v>Gaurav Kokcha</v>
      </c>
      <c r="J4524" t="str">
        <f>_xlfn.XLOOKUP(ohrm_timesheet_item[[#This Row],[project_id]],ohrm_project[project_id],ohrm_project[name],"NF",0,1)</f>
        <v>Z210101-TEQMANTRA-ORG</v>
      </c>
      <c r="K4524" t="str">
        <f>_xlfn.XLOOKUP(ohrm_timesheet_item[[#This Row],[activity_id]],ohrm_project_activity[activity_id],ohrm_project_activity[name],"NF",0,1)</f>
        <v>Training</v>
      </c>
      <c r="L4524" s="5">
        <f>ohrm_timesheet_item[[#This Row],[duration]]/60/60</f>
        <v>0</v>
      </c>
    </row>
    <row r="4525" spans="1:12" x14ac:dyDescent="0.3">
      <c r="A4525">
        <v>784</v>
      </c>
      <c r="C4525">
        <v>4593</v>
      </c>
      <c r="D4525" s="1">
        <v>45414</v>
      </c>
      <c r="E4525">
        <v>14400</v>
      </c>
      <c r="F4525">
        <v>2</v>
      </c>
      <c r="G4525">
        <v>15</v>
      </c>
      <c r="H4525">
        <v>11</v>
      </c>
      <c r="I4525" t="str">
        <f>_xlfn.XLOOKUP(ohrm_timesheet_item[[#This Row],[employee_id]],hs_hr_employee[emp_number],hs_hr_employee[Employee Name],"NF",0,1)</f>
        <v>Gaurav Kokcha</v>
      </c>
      <c r="J4525" t="str">
        <f>_xlfn.XLOOKUP(ohrm_timesheet_item[[#This Row],[project_id]],ohrm_project[project_id],ohrm_project[name],"NF",0,1)</f>
        <v>Z210101-TEQMANTRA-ORG</v>
      </c>
      <c r="K4525" t="str">
        <f>_xlfn.XLOOKUP(ohrm_timesheet_item[[#This Row],[activity_id]],ohrm_project_activity[activity_id],ohrm_project_activity[name],"NF",0,1)</f>
        <v>Training</v>
      </c>
      <c r="L4525" s="5">
        <f>ohrm_timesheet_item[[#This Row],[duration]]/60/60</f>
        <v>4</v>
      </c>
    </row>
    <row r="4526" spans="1:12" x14ac:dyDescent="0.3">
      <c r="A4526">
        <v>784</v>
      </c>
      <c r="C4526">
        <v>4594</v>
      </c>
      <c r="D4526" s="1">
        <v>45415</v>
      </c>
      <c r="E4526">
        <v>10800</v>
      </c>
      <c r="F4526">
        <v>2</v>
      </c>
      <c r="G4526">
        <v>15</v>
      </c>
      <c r="H4526">
        <v>11</v>
      </c>
      <c r="I4526" t="str">
        <f>_xlfn.XLOOKUP(ohrm_timesheet_item[[#This Row],[employee_id]],hs_hr_employee[emp_number],hs_hr_employee[Employee Name],"NF",0,1)</f>
        <v>Gaurav Kokcha</v>
      </c>
      <c r="J4526" t="str">
        <f>_xlfn.XLOOKUP(ohrm_timesheet_item[[#This Row],[project_id]],ohrm_project[project_id],ohrm_project[name],"NF",0,1)</f>
        <v>Z210101-TEQMANTRA-ORG</v>
      </c>
      <c r="K4526" t="str">
        <f>_xlfn.XLOOKUP(ohrm_timesheet_item[[#This Row],[activity_id]],ohrm_project_activity[activity_id],ohrm_project_activity[name],"NF",0,1)</f>
        <v>Training</v>
      </c>
      <c r="L4526" s="5">
        <f>ohrm_timesheet_item[[#This Row],[duration]]/60/60</f>
        <v>3</v>
      </c>
    </row>
    <row r="4527" spans="1:12" x14ac:dyDescent="0.3">
      <c r="A4527">
        <v>789</v>
      </c>
      <c r="B4527" t="s">
        <v>1118</v>
      </c>
      <c r="C4527">
        <v>4595</v>
      </c>
      <c r="D4527" s="1">
        <v>45412</v>
      </c>
      <c r="E4527">
        <v>32400</v>
      </c>
      <c r="F4527">
        <v>2</v>
      </c>
      <c r="G4527">
        <v>100008</v>
      </c>
      <c r="H4527">
        <v>11</v>
      </c>
      <c r="I4527" t="str">
        <f>_xlfn.XLOOKUP(ohrm_timesheet_item[[#This Row],[employee_id]],hs_hr_employee[emp_number],hs_hr_employee[Employee Name],"NF",0,1)</f>
        <v>Harshal Ramesh Gharde</v>
      </c>
      <c r="J4527" t="str">
        <f>_xlfn.XLOOKUP(ohrm_timesheet_item[[#This Row],[project_id]],ohrm_project[project_id],ohrm_project[name],"NF",0,1)</f>
        <v>Z210101-TEQMANTRA-ORG</v>
      </c>
      <c r="K4527" t="str">
        <f>_xlfn.XLOOKUP(ohrm_timesheet_item[[#This Row],[activity_id]],ohrm_project_activity[activity_id],ohrm_project_activity[name],"NF",0,1)</f>
        <v>Training</v>
      </c>
      <c r="L4527" s="5">
        <f>ohrm_timesheet_item[[#This Row],[duration]]/60/60</f>
        <v>9</v>
      </c>
    </row>
    <row r="4528" spans="1:12" x14ac:dyDescent="0.3">
      <c r="A4528">
        <v>789</v>
      </c>
      <c r="B4528" t="s">
        <v>1119</v>
      </c>
      <c r="C4528">
        <v>4596</v>
      </c>
      <c r="D4528" s="1">
        <v>45414</v>
      </c>
      <c r="E4528">
        <v>32400</v>
      </c>
      <c r="F4528">
        <v>2</v>
      </c>
      <c r="G4528">
        <v>100008</v>
      </c>
      <c r="H4528">
        <v>11</v>
      </c>
      <c r="I4528" t="str">
        <f>_xlfn.XLOOKUP(ohrm_timesheet_item[[#This Row],[employee_id]],hs_hr_employee[emp_number],hs_hr_employee[Employee Name],"NF",0,1)</f>
        <v>Harshal Ramesh Gharde</v>
      </c>
      <c r="J4528" t="str">
        <f>_xlfn.XLOOKUP(ohrm_timesheet_item[[#This Row],[project_id]],ohrm_project[project_id],ohrm_project[name],"NF",0,1)</f>
        <v>Z210101-TEQMANTRA-ORG</v>
      </c>
      <c r="K4528" t="str">
        <f>_xlfn.XLOOKUP(ohrm_timesheet_item[[#This Row],[activity_id]],ohrm_project_activity[activity_id],ohrm_project_activity[name],"NF",0,1)</f>
        <v>Training</v>
      </c>
      <c r="L4528" s="5">
        <f>ohrm_timesheet_item[[#This Row],[duration]]/60/60</f>
        <v>9</v>
      </c>
    </row>
    <row r="4529" spans="1:12" x14ac:dyDescent="0.3">
      <c r="A4529">
        <v>789</v>
      </c>
      <c r="B4529" t="s">
        <v>1120</v>
      </c>
      <c r="C4529">
        <v>4597</v>
      </c>
      <c r="D4529" s="1">
        <v>45415</v>
      </c>
      <c r="E4529">
        <v>32400</v>
      </c>
      <c r="F4529">
        <v>2</v>
      </c>
      <c r="G4529">
        <v>100008</v>
      </c>
      <c r="H4529">
        <v>11</v>
      </c>
      <c r="I4529" t="str">
        <f>_xlfn.XLOOKUP(ohrm_timesheet_item[[#This Row],[employee_id]],hs_hr_employee[emp_number],hs_hr_employee[Employee Name],"NF",0,1)</f>
        <v>Harshal Ramesh Gharde</v>
      </c>
      <c r="J4529" t="str">
        <f>_xlfn.XLOOKUP(ohrm_timesheet_item[[#This Row],[project_id]],ohrm_project[project_id],ohrm_project[name],"NF",0,1)</f>
        <v>Z210101-TEQMANTRA-ORG</v>
      </c>
      <c r="K4529" t="str">
        <f>_xlfn.XLOOKUP(ohrm_timesheet_item[[#This Row],[activity_id]],ohrm_project_activity[activity_id],ohrm_project_activity[name],"NF",0,1)</f>
        <v>Training</v>
      </c>
      <c r="L4529" s="5">
        <f>ohrm_timesheet_item[[#This Row],[duration]]/60/60</f>
        <v>9</v>
      </c>
    </row>
    <row r="4530" spans="1:12" x14ac:dyDescent="0.3">
      <c r="A4530">
        <v>789</v>
      </c>
      <c r="C4530">
        <v>4598</v>
      </c>
      <c r="D4530" s="1">
        <v>45413</v>
      </c>
      <c r="E4530">
        <v>0</v>
      </c>
      <c r="F4530">
        <v>2</v>
      </c>
      <c r="G4530">
        <v>100008</v>
      </c>
      <c r="H4530">
        <v>11</v>
      </c>
      <c r="I4530" t="str">
        <f>_xlfn.XLOOKUP(ohrm_timesheet_item[[#This Row],[employee_id]],hs_hr_employee[emp_number],hs_hr_employee[Employee Name],"NF",0,1)</f>
        <v>Harshal Ramesh Gharde</v>
      </c>
      <c r="J4530" t="str">
        <f>_xlfn.XLOOKUP(ohrm_timesheet_item[[#This Row],[project_id]],ohrm_project[project_id],ohrm_project[name],"NF",0,1)</f>
        <v>Z210101-TEQMANTRA-ORG</v>
      </c>
      <c r="K4530" t="str">
        <f>_xlfn.XLOOKUP(ohrm_timesheet_item[[#This Row],[activity_id]],ohrm_project_activity[activity_id],ohrm_project_activity[name],"NF",0,1)</f>
        <v>Training</v>
      </c>
      <c r="L4530" s="5">
        <f>ohrm_timesheet_item[[#This Row],[duration]]/60/60</f>
        <v>0</v>
      </c>
    </row>
    <row r="4531" spans="1:12" x14ac:dyDescent="0.3">
      <c r="A4531">
        <v>792</v>
      </c>
      <c r="B4531" t="s">
        <v>1121</v>
      </c>
      <c r="C4531">
        <v>4599</v>
      </c>
      <c r="D4531" s="1">
        <v>45418</v>
      </c>
      <c r="E4531">
        <v>32400</v>
      </c>
      <c r="F4531">
        <v>2</v>
      </c>
      <c r="G4531">
        <v>100008</v>
      </c>
      <c r="H4531">
        <v>11</v>
      </c>
      <c r="I4531" t="str">
        <f>_xlfn.XLOOKUP(ohrm_timesheet_item[[#This Row],[employee_id]],hs_hr_employee[emp_number],hs_hr_employee[Employee Name],"NF",0,1)</f>
        <v>Harshal Ramesh Gharde</v>
      </c>
      <c r="J4531" t="str">
        <f>_xlfn.XLOOKUP(ohrm_timesheet_item[[#This Row],[project_id]],ohrm_project[project_id],ohrm_project[name],"NF",0,1)</f>
        <v>Z210101-TEQMANTRA-ORG</v>
      </c>
      <c r="K4531" t="str">
        <f>_xlfn.XLOOKUP(ohrm_timesheet_item[[#This Row],[activity_id]],ohrm_project_activity[activity_id],ohrm_project_activity[name],"NF",0,1)</f>
        <v>Training</v>
      </c>
      <c r="L4531" s="5">
        <f>ohrm_timesheet_item[[#This Row],[duration]]/60/60</f>
        <v>9</v>
      </c>
    </row>
    <row r="4532" spans="1:12" x14ac:dyDescent="0.3">
      <c r="A4532">
        <v>794</v>
      </c>
      <c r="B4532" t="s">
        <v>1122</v>
      </c>
      <c r="C4532">
        <v>4600</v>
      </c>
      <c r="D4532" s="1">
        <v>45418</v>
      </c>
      <c r="E4532">
        <v>32400</v>
      </c>
      <c r="F4532">
        <v>1</v>
      </c>
      <c r="G4532">
        <v>7</v>
      </c>
      <c r="H4532">
        <v>2</v>
      </c>
      <c r="I4532" t="str">
        <f>_xlfn.XLOOKUP(ohrm_timesheet_item[[#This Row],[employee_id]],hs_hr_employee[emp_number],hs_hr_employee[Employee Name],"NF",0,1)</f>
        <v>Shekhar Sharma</v>
      </c>
      <c r="J4532" t="str">
        <f>_xlfn.XLOOKUP(ohrm_timesheet_item[[#This Row],[project_id]],ohrm_project[project_id],ohrm_project[name],"NF",0,1)</f>
        <v>C210701-P1 [AMERICANA-Phase1]</v>
      </c>
      <c r="K4532" t="str">
        <f>_xlfn.XLOOKUP(ohrm_timesheet_item[[#This Row],[activity_id]],ohrm_project_activity[activity_id],ohrm_project_activity[name],"NF",0,1)</f>
        <v>Development</v>
      </c>
      <c r="L4532" s="5">
        <f>ohrm_timesheet_item[[#This Row],[duration]]/60/60</f>
        <v>9</v>
      </c>
    </row>
    <row r="4533" spans="1:12" x14ac:dyDescent="0.3">
      <c r="A4533">
        <v>796</v>
      </c>
      <c r="B4533" t="s">
        <v>1123</v>
      </c>
      <c r="C4533">
        <v>4601</v>
      </c>
      <c r="D4533" s="1">
        <v>45413</v>
      </c>
      <c r="E4533">
        <v>0</v>
      </c>
      <c r="F4533">
        <v>1</v>
      </c>
      <c r="G4533">
        <v>7</v>
      </c>
      <c r="H4533">
        <v>2</v>
      </c>
      <c r="I4533" t="str">
        <f>_xlfn.XLOOKUP(ohrm_timesheet_item[[#This Row],[employee_id]],hs_hr_employee[emp_number],hs_hr_employee[Employee Name],"NF",0,1)</f>
        <v>Shekhar Sharma</v>
      </c>
      <c r="J4533" t="str">
        <f>_xlfn.XLOOKUP(ohrm_timesheet_item[[#This Row],[project_id]],ohrm_project[project_id],ohrm_project[name],"NF",0,1)</f>
        <v>C210701-P1 [AMERICANA-Phase1]</v>
      </c>
      <c r="K4533" t="str">
        <f>_xlfn.XLOOKUP(ohrm_timesheet_item[[#This Row],[activity_id]],ohrm_project_activity[activity_id],ohrm_project_activity[name],"NF",0,1)</f>
        <v>Development</v>
      </c>
      <c r="L4533" s="5">
        <f>ohrm_timesheet_item[[#This Row],[duration]]/60/60</f>
        <v>0</v>
      </c>
    </row>
    <row r="4534" spans="1:12" x14ac:dyDescent="0.3">
      <c r="A4534">
        <v>796</v>
      </c>
      <c r="C4534">
        <v>4602</v>
      </c>
      <c r="D4534" s="1">
        <v>45412</v>
      </c>
      <c r="E4534">
        <v>14400</v>
      </c>
      <c r="F4534">
        <v>1</v>
      </c>
      <c r="G4534">
        <v>7</v>
      </c>
      <c r="H4534">
        <v>2</v>
      </c>
      <c r="I4534" t="str">
        <f>_xlfn.XLOOKUP(ohrm_timesheet_item[[#This Row],[employee_id]],hs_hr_employee[emp_number],hs_hr_employee[Employee Name],"NF",0,1)</f>
        <v>Shekhar Sharma</v>
      </c>
      <c r="J4534" t="str">
        <f>_xlfn.XLOOKUP(ohrm_timesheet_item[[#This Row],[project_id]],ohrm_project[project_id],ohrm_project[name],"NF",0,1)</f>
        <v>C210701-P1 [AMERICANA-Phase1]</v>
      </c>
      <c r="K4534" t="str">
        <f>_xlfn.XLOOKUP(ohrm_timesheet_item[[#This Row],[activity_id]],ohrm_project_activity[activity_id],ohrm_project_activity[name],"NF",0,1)</f>
        <v>Development</v>
      </c>
      <c r="L4534" s="5">
        <f>ohrm_timesheet_item[[#This Row],[duration]]/60/60</f>
        <v>4</v>
      </c>
    </row>
    <row r="4535" spans="1:12" x14ac:dyDescent="0.3">
      <c r="A4535">
        <v>796</v>
      </c>
      <c r="C4535">
        <v>4603</v>
      </c>
      <c r="D4535" s="1">
        <v>45412</v>
      </c>
      <c r="E4535">
        <v>18000</v>
      </c>
      <c r="F4535">
        <v>1</v>
      </c>
      <c r="G4535">
        <v>7</v>
      </c>
      <c r="H4535">
        <v>4</v>
      </c>
      <c r="I4535" t="str">
        <f>_xlfn.XLOOKUP(ohrm_timesheet_item[[#This Row],[employee_id]],hs_hr_employee[emp_number],hs_hr_employee[Employee Name],"NF",0,1)</f>
        <v>Shekhar Sharma</v>
      </c>
      <c r="J4535" t="str">
        <f>_xlfn.XLOOKUP(ohrm_timesheet_item[[#This Row],[project_id]],ohrm_project[project_id],ohrm_project[name],"NF",0,1)</f>
        <v>C210701-P1 [AMERICANA-Phase1]</v>
      </c>
      <c r="K4535" t="str">
        <f>_xlfn.XLOOKUP(ohrm_timesheet_item[[#This Row],[activity_id]],ohrm_project_activity[activity_id],ohrm_project_activity[name],"NF",0,1)</f>
        <v>Project Management</v>
      </c>
      <c r="L4535" s="5">
        <f>ohrm_timesheet_item[[#This Row],[duration]]/60/60</f>
        <v>5</v>
      </c>
    </row>
    <row r="4536" spans="1:12" x14ac:dyDescent="0.3">
      <c r="A4536">
        <v>792</v>
      </c>
      <c r="B4536" t="s">
        <v>1124</v>
      </c>
      <c r="C4536">
        <v>4604</v>
      </c>
      <c r="D4536" s="1">
        <v>45419</v>
      </c>
      <c r="E4536">
        <v>32400</v>
      </c>
      <c r="F4536">
        <v>2</v>
      </c>
      <c r="G4536">
        <v>100008</v>
      </c>
      <c r="H4536">
        <v>11</v>
      </c>
      <c r="I4536" t="str">
        <f>_xlfn.XLOOKUP(ohrm_timesheet_item[[#This Row],[employee_id]],hs_hr_employee[emp_number],hs_hr_employee[Employee Name],"NF",0,1)</f>
        <v>Harshal Ramesh Gharde</v>
      </c>
      <c r="J4536" t="str">
        <f>_xlfn.XLOOKUP(ohrm_timesheet_item[[#This Row],[project_id]],ohrm_project[project_id],ohrm_project[name],"NF",0,1)</f>
        <v>Z210101-TEQMANTRA-ORG</v>
      </c>
      <c r="K4536" t="str">
        <f>_xlfn.XLOOKUP(ohrm_timesheet_item[[#This Row],[activity_id]],ohrm_project_activity[activity_id],ohrm_project_activity[name],"NF",0,1)</f>
        <v>Training</v>
      </c>
      <c r="L4536" s="5">
        <f>ohrm_timesheet_item[[#This Row],[duration]]/60/60</f>
        <v>9</v>
      </c>
    </row>
    <row r="4537" spans="1:12" x14ac:dyDescent="0.3">
      <c r="A4537">
        <v>792</v>
      </c>
      <c r="B4537" t="s">
        <v>1125</v>
      </c>
      <c r="C4537">
        <v>4605</v>
      </c>
      <c r="D4537" s="1">
        <v>45420</v>
      </c>
      <c r="E4537">
        <v>32400</v>
      </c>
      <c r="F4537">
        <v>2</v>
      </c>
      <c r="G4537">
        <v>100008</v>
      </c>
      <c r="H4537">
        <v>11</v>
      </c>
      <c r="I4537" t="str">
        <f>_xlfn.XLOOKUP(ohrm_timesheet_item[[#This Row],[employee_id]],hs_hr_employee[emp_number],hs_hr_employee[Employee Name],"NF",0,1)</f>
        <v>Harshal Ramesh Gharde</v>
      </c>
      <c r="J4537" t="str">
        <f>_xlfn.XLOOKUP(ohrm_timesheet_item[[#This Row],[project_id]],ohrm_project[project_id],ohrm_project[name],"NF",0,1)</f>
        <v>Z210101-TEQMANTRA-ORG</v>
      </c>
      <c r="K4537" t="str">
        <f>_xlfn.XLOOKUP(ohrm_timesheet_item[[#This Row],[activity_id]],ohrm_project_activity[activity_id],ohrm_project_activity[name],"NF",0,1)</f>
        <v>Training</v>
      </c>
      <c r="L4537" s="5">
        <f>ohrm_timesheet_item[[#This Row],[duration]]/60/60</f>
        <v>9</v>
      </c>
    </row>
    <row r="4538" spans="1:12" x14ac:dyDescent="0.3">
      <c r="A4538">
        <v>792</v>
      </c>
      <c r="B4538" t="s">
        <v>1125</v>
      </c>
      <c r="C4538">
        <v>4606</v>
      </c>
      <c r="D4538" s="1">
        <v>45421</v>
      </c>
      <c r="E4538">
        <v>32400</v>
      </c>
      <c r="F4538">
        <v>2</v>
      </c>
      <c r="G4538">
        <v>100008</v>
      </c>
      <c r="H4538">
        <v>11</v>
      </c>
      <c r="I4538" t="str">
        <f>_xlfn.XLOOKUP(ohrm_timesheet_item[[#This Row],[employee_id]],hs_hr_employee[emp_number],hs_hr_employee[Employee Name],"NF",0,1)</f>
        <v>Harshal Ramesh Gharde</v>
      </c>
      <c r="J4538" t="str">
        <f>_xlfn.XLOOKUP(ohrm_timesheet_item[[#This Row],[project_id]],ohrm_project[project_id],ohrm_project[name],"NF",0,1)</f>
        <v>Z210101-TEQMANTRA-ORG</v>
      </c>
      <c r="K4538" t="str">
        <f>_xlfn.XLOOKUP(ohrm_timesheet_item[[#This Row],[activity_id]],ohrm_project_activity[activity_id],ohrm_project_activity[name],"NF",0,1)</f>
        <v>Training</v>
      </c>
      <c r="L4538" s="5">
        <f>ohrm_timesheet_item[[#This Row],[duration]]/60/60</f>
        <v>9</v>
      </c>
    </row>
    <row r="4539" spans="1:12" x14ac:dyDescent="0.3">
      <c r="A4539">
        <v>792</v>
      </c>
      <c r="C4539">
        <v>4607</v>
      </c>
      <c r="D4539" s="1">
        <v>45423</v>
      </c>
      <c r="E4539">
        <v>0</v>
      </c>
      <c r="F4539">
        <v>2</v>
      </c>
      <c r="G4539">
        <v>100008</v>
      </c>
      <c r="H4539">
        <v>11</v>
      </c>
      <c r="I4539" t="str">
        <f>_xlfn.XLOOKUP(ohrm_timesheet_item[[#This Row],[employee_id]],hs_hr_employee[emp_number],hs_hr_employee[Employee Name],"NF",0,1)</f>
        <v>Harshal Ramesh Gharde</v>
      </c>
      <c r="J4539" t="str">
        <f>_xlfn.XLOOKUP(ohrm_timesheet_item[[#This Row],[project_id]],ohrm_project[project_id],ohrm_project[name],"NF",0,1)</f>
        <v>Z210101-TEQMANTRA-ORG</v>
      </c>
      <c r="K4539" t="str">
        <f>_xlfn.XLOOKUP(ohrm_timesheet_item[[#This Row],[activity_id]],ohrm_project_activity[activity_id],ohrm_project_activity[name],"NF",0,1)</f>
        <v>Training</v>
      </c>
      <c r="L4539" s="5">
        <f>ohrm_timesheet_item[[#This Row],[duration]]/60/60</f>
        <v>0</v>
      </c>
    </row>
    <row r="4540" spans="1:12" x14ac:dyDescent="0.3">
      <c r="A4540">
        <v>792</v>
      </c>
      <c r="B4540" t="s">
        <v>1125</v>
      </c>
      <c r="C4540">
        <v>4608</v>
      </c>
      <c r="D4540" s="1">
        <v>45422</v>
      </c>
      <c r="E4540">
        <v>32400</v>
      </c>
      <c r="F4540">
        <v>2</v>
      </c>
      <c r="G4540">
        <v>100008</v>
      </c>
      <c r="H4540">
        <v>11</v>
      </c>
      <c r="I4540" t="str">
        <f>_xlfn.XLOOKUP(ohrm_timesheet_item[[#This Row],[employee_id]],hs_hr_employee[emp_number],hs_hr_employee[Employee Name],"NF",0,1)</f>
        <v>Harshal Ramesh Gharde</v>
      </c>
      <c r="J4540" t="str">
        <f>_xlfn.XLOOKUP(ohrm_timesheet_item[[#This Row],[project_id]],ohrm_project[project_id],ohrm_project[name],"NF",0,1)</f>
        <v>Z210101-TEQMANTRA-ORG</v>
      </c>
      <c r="K4540" t="str">
        <f>_xlfn.XLOOKUP(ohrm_timesheet_item[[#This Row],[activity_id]],ohrm_project_activity[activity_id],ohrm_project_activity[name],"NF",0,1)</f>
        <v>Training</v>
      </c>
      <c r="L4540" s="5">
        <f>ohrm_timesheet_item[[#This Row],[duration]]/60/60</f>
        <v>9</v>
      </c>
    </row>
    <row r="4541" spans="1:12" x14ac:dyDescent="0.3">
      <c r="A4541">
        <v>797</v>
      </c>
      <c r="B4541" t="s">
        <v>1126</v>
      </c>
      <c r="C4541">
        <v>4609</v>
      </c>
      <c r="D4541" s="1">
        <v>45425</v>
      </c>
      <c r="E4541">
        <v>32400</v>
      </c>
      <c r="F4541">
        <v>2</v>
      </c>
      <c r="G4541">
        <v>100008</v>
      </c>
      <c r="H4541">
        <v>11</v>
      </c>
      <c r="I4541" t="str">
        <f>_xlfn.XLOOKUP(ohrm_timesheet_item[[#This Row],[employee_id]],hs_hr_employee[emp_number],hs_hr_employee[Employee Name],"NF",0,1)</f>
        <v>Harshal Ramesh Gharde</v>
      </c>
      <c r="J4541" t="str">
        <f>_xlfn.XLOOKUP(ohrm_timesheet_item[[#This Row],[project_id]],ohrm_project[project_id],ohrm_project[name],"NF",0,1)</f>
        <v>Z210101-TEQMANTRA-ORG</v>
      </c>
      <c r="K4541" t="str">
        <f>_xlfn.XLOOKUP(ohrm_timesheet_item[[#This Row],[activity_id]],ohrm_project_activity[activity_id],ohrm_project_activity[name],"NF",0,1)</f>
        <v>Training</v>
      </c>
      <c r="L4541" s="5">
        <f>ohrm_timesheet_item[[#This Row],[duration]]/60/60</f>
        <v>9</v>
      </c>
    </row>
    <row r="4542" spans="1:12" x14ac:dyDescent="0.3">
      <c r="A4542">
        <v>797</v>
      </c>
      <c r="B4542" t="s">
        <v>1127</v>
      </c>
      <c r="C4542">
        <v>4610</v>
      </c>
      <c r="D4542" s="1">
        <v>45426</v>
      </c>
      <c r="E4542">
        <v>32400</v>
      </c>
      <c r="F4542">
        <v>2</v>
      </c>
      <c r="G4542">
        <v>100008</v>
      </c>
      <c r="H4542">
        <v>11</v>
      </c>
      <c r="I4542" t="str">
        <f>_xlfn.XLOOKUP(ohrm_timesheet_item[[#This Row],[employee_id]],hs_hr_employee[emp_number],hs_hr_employee[Employee Name],"NF",0,1)</f>
        <v>Harshal Ramesh Gharde</v>
      </c>
      <c r="J4542" t="str">
        <f>_xlfn.XLOOKUP(ohrm_timesheet_item[[#This Row],[project_id]],ohrm_project[project_id],ohrm_project[name],"NF",0,1)</f>
        <v>Z210101-TEQMANTRA-ORG</v>
      </c>
      <c r="K4542" t="str">
        <f>_xlfn.XLOOKUP(ohrm_timesheet_item[[#This Row],[activity_id]],ohrm_project_activity[activity_id],ohrm_project_activity[name],"NF",0,1)</f>
        <v>Training</v>
      </c>
      <c r="L4542" s="5">
        <f>ohrm_timesheet_item[[#This Row],[duration]]/60/60</f>
        <v>9</v>
      </c>
    </row>
    <row r="4543" spans="1:12" x14ac:dyDescent="0.3">
      <c r="A4543">
        <v>797</v>
      </c>
      <c r="B4543" t="s">
        <v>1128</v>
      </c>
      <c r="C4543">
        <v>4611</v>
      </c>
      <c r="D4543" s="1">
        <v>45427</v>
      </c>
      <c r="E4543">
        <v>32400</v>
      </c>
      <c r="F4543">
        <v>2</v>
      </c>
      <c r="G4543">
        <v>100008</v>
      </c>
      <c r="H4543">
        <v>11</v>
      </c>
      <c r="I4543" t="str">
        <f>_xlfn.XLOOKUP(ohrm_timesheet_item[[#This Row],[employee_id]],hs_hr_employee[emp_number],hs_hr_employee[Employee Name],"NF",0,1)</f>
        <v>Harshal Ramesh Gharde</v>
      </c>
      <c r="J4543" t="str">
        <f>_xlfn.XLOOKUP(ohrm_timesheet_item[[#This Row],[project_id]],ohrm_project[project_id],ohrm_project[name],"NF",0,1)</f>
        <v>Z210101-TEQMANTRA-ORG</v>
      </c>
      <c r="K4543" t="str">
        <f>_xlfn.XLOOKUP(ohrm_timesheet_item[[#This Row],[activity_id]],ohrm_project_activity[activity_id],ohrm_project_activity[name],"NF",0,1)</f>
        <v>Training</v>
      </c>
      <c r="L4543" s="5">
        <f>ohrm_timesheet_item[[#This Row],[duration]]/60/60</f>
        <v>9</v>
      </c>
    </row>
    <row r="4544" spans="1:12" x14ac:dyDescent="0.3">
      <c r="A4544">
        <v>797</v>
      </c>
      <c r="B4544" t="s">
        <v>1129</v>
      </c>
      <c r="C4544">
        <v>4612</v>
      </c>
      <c r="D4544" s="1">
        <v>45428</v>
      </c>
      <c r="E4544">
        <v>32400</v>
      </c>
      <c r="F4544">
        <v>2</v>
      </c>
      <c r="G4544">
        <v>100008</v>
      </c>
      <c r="H4544">
        <v>11</v>
      </c>
      <c r="I4544" t="str">
        <f>_xlfn.XLOOKUP(ohrm_timesheet_item[[#This Row],[employee_id]],hs_hr_employee[emp_number],hs_hr_employee[Employee Name],"NF",0,1)</f>
        <v>Harshal Ramesh Gharde</v>
      </c>
      <c r="J4544" t="str">
        <f>_xlfn.XLOOKUP(ohrm_timesheet_item[[#This Row],[project_id]],ohrm_project[project_id],ohrm_project[name],"NF",0,1)</f>
        <v>Z210101-TEQMANTRA-ORG</v>
      </c>
      <c r="K4544" t="str">
        <f>_xlfn.XLOOKUP(ohrm_timesheet_item[[#This Row],[activity_id]],ohrm_project_activity[activity_id],ohrm_project_activity[name],"NF",0,1)</f>
        <v>Training</v>
      </c>
      <c r="L4544" s="5">
        <f>ohrm_timesheet_item[[#This Row],[duration]]/60/60</f>
        <v>9</v>
      </c>
    </row>
    <row r="4545" spans="1:12" x14ac:dyDescent="0.3">
      <c r="A4545">
        <v>795</v>
      </c>
      <c r="B4545" t="s">
        <v>1130</v>
      </c>
      <c r="C4545">
        <v>4613</v>
      </c>
      <c r="D4545" s="1">
        <v>45420</v>
      </c>
      <c r="E4545">
        <v>0</v>
      </c>
      <c r="F4545">
        <v>2</v>
      </c>
      <c r="G4545">
        <v>15</v>
      </c>
      <c r="H4545">
        <v>58</v>
      </c>
      <c r="I4545" t="str">
        <f>_xlfn.XLOOKUP(ohrm_timesheet_item[[#This Row],[employee_id]],hs_hr_employee[emp_number],hs_hr_employee[Employee Name],"NF",0,1)</f>
        <v>Gaurav Kokcha</v>
      </c>
      <c r="J4545" t="str">
        <f>_xlfn.XLOOKUP(ohrm_timesheet_item[[#This Row],[project_id]],ohrm_project[project_id],ohrm_project[name],"NF",0,1)</f>
        <v>Z210101-TEQMANTRA-ORG</v>
      </c>
      <c r="K4545" t="str">
        <f>_xlfn.XLOOKUP(ohrm_timesheet_item[[#This Row],[activity_id]],ohrm_project_activity[activity_id],ohrm_project_activity[name],"NF",0,1)</f>
        <v>Staff Augmentation</v>
      </c>
      <c r="L4545" s="5">
        <f>ohrm_timesheet_item[[#This Row],[duration]]/60/60</f>
        <v>0</v>
      </c>
    </row>
    <row r="4546" spans="1:12" x14ac:dyDescent="0.3">
      <c r="A4546">
        <v>795</v>
      </c>
      <c r="C4546">
        <v>4614</v>
      </c>
      <c r="D4546" s="1">
        <v>45418</v>
      </c>
      <c r="E4546">
        <v>14400</v>
      </c>
      <c r="F4546">
        <v>2</v>
      </c>
      <c r="G4546">
        <v>15</v>
      </c>
      <c r="H4546">
        <v>58</v>
      </c>
      <c r="I4546" t="str">
        <f>_xlfn.XLOOKUP(ohrm_timesheet_item[[#This Row],[employee_id]],hs_hr_employee[emp_number],hs_hr_employee[Employee Name],"NF",0,1)</f>
        <v>Gaurav Kokcha</v>
      </c>
      <c r="J4546" t="str">
        <f>_xlfn.XLOOKUP(ohrm_timesheet_item[[#This Row],[project_id]],ohrm_project[project_id],ohrm_project[name],"NF",0,1)</f>
        <v>Z210101-TEQMANTRA-ORG</v>
      </c>
      <c r="K4546" t="str">
        <f>_xlfn.XLOOKUP(ohrm_timesheet_item[[#This Row],[activity_id]],ohrm_project_activity[activity_id],ohrm_project_activity[name],"NF",0,1)</f>
        <v>Staff Augmentation</v>
      </c>
      <c r="L4546" s="5">
        <f>ohrm_timesheet_item[[#This Row],[duration]]/60/60</f>
        <v>4</v>
      </c>
    </row>
    <row r="4547" spans="1:12" x14ac:dyDescent="0.3">
      <c r="A4547">
        <v>795</v>
      </c>
      <c r="C4547">
        <v>4615</v>
      </c>
      <c r="D4547" s="1">
        <v>45419</v>
      </c>
      <c r="E4547">
        <v>18000</v>
      </c>
      <c r="F4547">
        <v>2</v>
      </c>
      <c r="G4547">
        <v>15</v>
      </c>
      <c r="H4547">
        <v>58</v>
      </c>
      <c r="I4547" t="str">
        <f>_xlfn.XLOOKUP(ohrm_timesheet_item[[#This Row],[employee_id]],hs_hr_employee[emp_number],hs_hr_employee[Employee Name],"NF",0,1)</f>
        <v>Gaurav Kokcha</v>
      </c>
      <c r="J4547" t="str">
        <f>_xlfn.XLOOKUP(ohrm_timesheet_item[[#This Row],[project_id]],ohrm_project[project_id],ohrm_project[name],"NF",0,1)</f>
        <v>Z210101-TEQMANTRA-ORG</v>
      </c>
      <c r="K4547" t="str">
        <f>_xlfn.XLOOKUP(ohrm_timesheet_item[[#This Row],[activity_id]],ohrm_project_activity[activity_id],ohrm_project_activity[name],"NF",0,1)</f>
        <v>Staff Augmentation</v>
      </c>
      <c r="L4547" s="5">
        <f>ohrm_timesheet_item[[#This Row],[duration]]/60/60</f>
        <v>5</v>
      </c>
    </row>
    <row r="4548" spans="1:12" x14ac:dyDescent="0.3">
      <c r="A4548">
        <v>795</v>
      </c>
      <c r="C4548">
        <v>4616</v>
      </c>
      <c r="D4548" s="1">
        <v>45421</v>
      </c>
      <c r="E4548">
        <v>10800</v>
      </c>
      <c r="F4548">
        <v>2</v>
      </c>
      <c r="G4548">
        <v>15</v>
      </c>
      <c r="H4548">
        <v>58</v>
      </c>
      <c r="I4548" t="str">
        <f>_xlfn.XLOOKUP(ohrm_timesheet_item[[#This Row],[employee_id]],hs_hr_employee[emp_number],hs_hr_employee[Employee Name],"NF",0,1)</f>
        <v>Gaurav Kokcha</v>
      </c>
      <c r="J4548" t="str">
        <f>_xlfn.XLOOKUP(ohrm_timesheet_item[[#This Row],[project_id]],ohrm_project[project_id],ohrm_project[name],"NF",0,1)</f>
        <v>Z210101-TEQMANTRA-ORG</v>
      </c>
      <c r="K4548" t="str">
        <f>_xlfn.XLOOKUP(ohrm_timesheet_item[[#This Row],[activity_id]],ohrm_project_activity[activity_id],ohrm_project_activity[name],"NF",0,1)</f>
        <v>Staff Augmentation</v>
      </c>
      <c r="L4548" s="5">
        <f>ohrm_timesheet_item[[#This Row],[duration]]/60/60</f>
        <v>3</v>
      </c>
    </row>
    <row r="4549" spans="1:12" x14ac:dyDescent="0.3">
      <c r="A4549">
        <v>795</v>
      </c>
      <c r="C4549">
        <v>4617</v>
      </c>
      <c r="D4549" s="1">
        <v>45422</v>
      </c>
      <c r="E4549">
        <v>18000</v>
      </c>
      <c r="F4549">
        <v>2</v>
      </c>
      <c r="G4549">
        <v>15</v>
      </c>
      <c r="H4549">
        <v>58</v>
      </c>
      <c r="I4549" t="str">
        <f>_xlfn.XLOOKUP(ohrm_timesheet_item[[#This Row],[employee_id]],hs_hr_employee[emp_number],hs_hr_employee[Employee Name],"NF",0,1)</f>
        <v>Gaurav Kokcha</v>
      </c>
      <c r="J4549" t="str">
        <f>_xlfn.XLOOKUP(ohrm_timesheet_item[[#This Row],[project_id]],ohrm_project[project_id],ohrm_project[name],"NF",0,1)</f>
        <v>Z210101-TEQMANTRA-ORG</v>
      </c>
      <c r="K4549" t="str">
        <f>_xlfn.XLOOKUP(ohrm_timesheet_item[[#This Row],[activity_id]],ohrm_project_activity[activity_id],ohrm_project_activity[name],"NF",0,1)</f>
        <v>Staff Augmentation</v>
      </c>
      <c r="L4549" s="5">
        <f>ohrm_timesheet_item[[#This Row],[duration]]/60/60</f>
        <v>5</v>
      </c>
    </row>
    <row r="4550" spans="1:12" x14ac:dyDescent="0.3">
      <c r="A4550">
        <v>795</v>
      </c>
      <c r="C4550">
        <v>4618</v>
      </c>
      <c r="D4550" s="1">
        <v>45418</v>
      </c>
      <c r="E4550">
        <v>18000</v>
      </c>
      <c r="F4550">
        <v>2</v>
      </c>
      <c r="G4550">
        <v>15</v>
      </c>
      <c r="H4550">
        <v>11</v>
      </c>
      <c r="I4550" t="str">
        <f>_xlfn.XLOOKUP(ohrm_timesheet_item[[#This Row],[employee_id]],hs_hr_employee[emp_number],hs_hr_employee[Employee Name],"NF",0,1)</f>
        <v>Gaurav Kokcha</v>
      </c>
      <c r="J4550" t="str">
        <f>_xlfn.XLOOKUP(ohrm_timesheet_item[[#This Row],[project_id]],ohrm_project[project_id],ohrm_project[name],"NF",0,1)</f>
        <v>Z210101-TEQMANTRA-ORG</v>
      </c>
      <c r="K4550" t="str">
        <f>_xlfn.XLOOKUP(ohrm_timesheet_item[[#This Row],[activity_id]],ohrm_project_activity[activity_id],ohrm_project_activity[name],"NF",0,1)</f>
        <v>Training</v>
      </c>
      <c r="L4550" s="5">
        <f>ohrm_timesheet_item[[#This Row],[duration]]/60/60</f>
        <v>5</v>
      </c>
    </row>
    <row r="4551" spans="1:12" x14ac:dyDescent="0.3">
      <c r="A4551">
        <v>795</v>
      </c>
      <c r="C4551">
        <v>4619</v>
      </c>
      <c r="D4551" s="1">
        <v>45419</v>
      </c>
      <c r="E4551">
        <v>14400</v>
      </c>
      <c r="F4551">
        <v>2</v>
      </c>
      <c r="G4551">
        <v>15</v>
      </c>
      <c r="H4551">
        <v>11</v>
      </c>
      <c r="I4551" t="str">
        <f>_xlfn.XLOOKUP(ohrm_timesheet_item[[#This Row],[employee_id]],hs_hr_employee[emp_number],hs_hr_employee[Employee Name],"NF",0,1)</f>
        <v>Gaurav Kokcha</v>
      </c>
      <c r="J4551" t="str">
        <f>_xlfn.XLOOKUP(ohrm_timesheet_item[[#This Row],[project_id]],ohrm_project[project_id],ohrm_project[name],"NF",0,1)</f>
        <v>Z210101-TEQMANTRA-ORG</v>
      </c>
      <c r="K4551" t="str">
        <f>_xlfn.XLOOKUP(ohrm_timesheet_item[[#This Row],[activity_id]],ohrm_project_activity[activity_id],ohrm_project_activity[name],"NF",0,1)</f>
        <v>Training</v>
      </c>
      <c r="L4551" s="5">
        <f>ohrm_timesheet_item[[#This Row],[duration]]/60/60</f>
        <v>4</v>
      </c>
    </row>
    <row r="4552" spans="1:12" x14ac:dyDescent="0.3">
      <c r="A4552">
        <v>795</v>
      </c>
      <c r="C4552">
        <v>4620</v>
      </c>
      <c r="D4552" s="1">
        <v>45420</v>
      </c>
      <c r="E4552">
        <v>0</v>
      </c>
      <c r="F4552">
        <v>2</v>
      </c>
      <c r="G4552">
        <v>15</v>
      </c>
      <c r="H4552">
        <v>11</v>
      </c>
      <c r="I4552" t="str">
        <f>_xlfn.XLOOKUP(ohrm_timesheet_item[[#This Row],[employee_id]],hs_hr_employee[emp_number],hs_hr_employee[Employee Name],"NF",0,1)</f>
        <v>Gaurav Kokcha</v>
      </c>
      <c r="J4552" t="str">
        <f>_xlfn.XLOOKUP(ohrm_timesheet_item[[#This Row],[project_id]],ohrm_project[project_id],ohrm_project[name],"NF",0,1)</f>
        <v>Z210101-TEQMANTRA-ORG</v>
      </c>
      <c r="K4552" t="str">
        <f>_xlfn.XLOOKUP(ohrm_timesheet_item[[#This Row],[activity_id]],ohrm_project_activity[activity_id],ohrm_project_activity[name],"NF",0,1)</f>
        <v>Training</v>
      </c>
      <c r="L4552" s="5">
        <f>ohrm_timesheet_item[[#This Row],[duration]]/60/60</f>
        <v>0</v>
      </c>
    </row>
    <row r="4553" spans="1:12" x14ac:dyDescent="0.3">
      <c r="A4553">
        <v>795</v>
      </c>
      <c r="C4553">
        <v>4621</v>
      </c>
      <c r="D4553" s="1">
        <v>45421</v>
      </c>
      <c r="E4553">
        <v>21600</v>
      </c>
      <c r="F4553">
        <v>2</v>
      </c>
      <c r="G4553">
        <v>15</v>
      </c>
      <c r="H4553">
        <v>11</v>
      </c>
      <c r="I4553" t="str">
        <f>_xlfn.XLOOKUP(ohrm_timesheet_item[[#This Row],[employee_id]],hs_hr_employee[emp_number],hs_hr_employee[Employee Name],"NF",0,1)</f>
        <v>Gaurav Kokcha</v>
      </c>
      <c r="J4553" t="str">
        <f>_xlfn.XLOOKUP(ohrm_timesheet_item[[#This Row],[project_id]],ohrm_project[project_id],ohrm_project[name],"NF",0,1)</f>
        <v>Z210101-TEQMANTRA-ORG</v>
      </c>
      <c r="K4553" t="str">
        <f>_xlfn.XLOOKUP(ohrm_timesheet_item[[#This Row],[activity_id]],ohrm_project_activity[activity_id],ohrm_project_activity[name],"NF",0,1)</f>
        <v>Training</v>
      </c>
      <c r="L4553" s="5">
        <f>ohrm_timesheet_item[[#This Row],[duration]]/60/60</f>
        <v>6</v>
      </c>
    </row>
    <row r="4554" spans="1:12" x14ac:dyDescent="0.3">
      <c r="A4554">
        <v>795</v>
      </c>
      <c r="C4554">
        <v>4622</v>
      </c>
      <c r="D4554" s="1">
        <v>45422</v>
      </c>
      <c r="E4554">
        <v>14400</v>
      </c>
      <c r="F4554">
        <v>2</v>
      </c>
      <c r="G4554">
        <v>15</v>
      </c>
      <c r="H4554">
        <v>11</v>
      </c>
      <c r="I4554" t="str">
        <f>_xlfn.XLOOKUP(ohrm_timesheet_item[[#This Row],[employee_id]],hs_hr_employee[emp_number],hs_hr_employee[Employee Name],"NF",0,1)</f>
        <v>Gaurav Kokcha</v>
      </c>
      <c r="J4554" t="str">
        <f>_xlfn.XLOOKUP(ohrm_timesheet_item[[#This Row],[project_id]],ohrm_project[project_id],ohrm_project[name],"NF",0,1)</f>
        <v>Z210101-TEQMANTRA-ORG</v>
      </c>
      <c r="K4554" t="str">
        <f>_xlfn.XLOOKUP(ohrm_timesheet_item[[#This Row],[activity_id]],ohrm_project_activity[activity_id],ohrm_project_activity[name],"NF",0,1)</f>
        <v>Training</v>
      </c>
      <c r="L4554" s="5">
        <f>ohrm_timesheet_item[[#This Row],[duration]]/60/60</f>
        <v>4</v>
      </c>
    </row>
    <row r="4555" spans="1:12" x14ac:dyDescent="0.3">
      <c r="A4555">
        <v>801</v>
      </c>
      <c r="C4555">
        <v>4623</v>
      </c>
      <c r="D4555" s="1">
        <v>45425</v>
      </c>
      <c r="E4555">
        <v>14400</v>
      </c>
      <c r="F4555">
        <v>2</v>
      </c>
      <c r="G4555">
        <v>15</v>
      </c>
      <c r="H4555">
        <v>58</v>
      </c>
      <c r="I4555" t="str">
        <f>_xlfn.XLOOKUP(ohrm_timesheet_item[[#This Row],[employee_id]],hs_hr_employee[emp_number],hs_hr_employee[Employee Name],"NF",0,1)</f>
        <v>Gaurav Kokcha</v>
      </c>
      <c r="J4555" t="str">
        <f>_xlfn.XLOOKUP(ohrm_timesheet_item[[#This Row],[project_id]],ohrm_project[project_id],ohrm_project[name],"NF",0,1)</f>
        <v>Z210101-TEQMANTRA-ORG</v>
      </c>
      <c r="K4555" t="str">
        <f>_xlfn.XLOOKUP(ohrm_timesheet_item[[#This Row],[activity_id]],ohrm_project_activity[activity_id],ohrm_project_activity[name],"NF",0,1)</f>
        <v>Staff Augmentation</v>
      </c>
      <c r="L4555" s="5">
        <f>ohrm_timesheet_item[[#This Row],[duration]]/60/60</f>
        <v>4</v>
      </c>
    </row>
    <row r="4556" spans="1:12" x14ac:dyDescent="0.3">
      <c r="A4556">
        <v>801</v>
      </c>
      <c r="C4556">
        <v>4624</v>
      </c>
      <c r="D4556" s="1">
        <v>45426</v>
      </c>
      <c r="E4556">
        <v>21600</v>
      </c>
      <c r="F4556">
        <v>2</v>
      </c>
      <c r="G4556">
        <v>15</v>
      </c>
      <c r="H4556">
        <v>58</v>
      </c>
      <c r="I4556" t="str">
        <f>_xlfn.XLOOKUP(ohrm_timesheet_item[[#This Row],[employee_id]],hs_hr_employee[emp_number],hs_hr_employee[Employee Name],"NF",0,1)</f>
        <v>Gaurav Kokcha</v>
      </c>
      <c r="J4556" t="str">
        <f>_xlfn.XLOOKUP(ohrm_timesheet_item[[#This Row],[project_id]],ohrm_project[project_id],ohrm_project[name],"NF",0,1)</f>
        <v>Z210101-TEQMANTRA-ORG</v>
      </c>
      <c r="K4556" t="str">
        <f>_xlfn.XLOOKUP(ohrm_timesheet_item[[#This Row],[activity_id]],ohrm_project_activity[activity_id],ohrm_project_activity[name],"NF",0,1)</f>
        <v>Staff Augmentation</v>
      </c>
      <c r="L4556" s="5">
        <f>ohrm_timesheet_item[[#This Row],[duration]]/60/60</f>
        <v>6</v>
      </c>
    </row>
    <row r="4557" spans="1:12" x14ac:dyDescent="0.3">
      <c r="A4557">
        <v>801</v>
      </c>
      <c r="C4557">
        <v>4625</v>
      </c>
      <c r="D4557" s="1">
        <v>45427</v>
      </c>
      <c r="E4557">
        <v>18000</v>
      </c>
      <c r="F4557">
        <v>2</v>
      </c>
      <c r="G4557">
        <v>15</v>
      </c>
      <c r="H4557">
        <v>58</v>
      </c>
      <c r="I4557" t="str">
        <f>_xlfn.XLOOKUP(ohrm_timesheet_item[[#This Row],[employee_id]],hs_hr_employee[emp_number],hs_hr_employee[Employee Name],"NF",0,1)</f>
        <v>Gaurav Kokcha</v>
      </c>
      <c r="J4557" t="str">
        <f>_xlfn.XLOOKUP(ohrm_timesheet_item[[#This Row],[project_id]],ohrm_project[project_id],ohrm_project[name],"NF",0,1)</f>
        <v>Z210101-TEQMANTRA-ORG</v>
      </c>
      <c r="K4557" t="str">
        <f>_xlfn.XLOOKUP(ohrm_timesheet_item[[#This Row],[activity_id]],ohrm_project_activity[activity_id],ohrm_project_activity[name],"NF",0,1)</f>
        <v>Staff Augmentation</v>
      </c>
      <c r="L4557" s="5">
        <f>ohrm_timesheet_item[[#This Row],[duration]]/60/60</f>
        <v>5</v>
      </c>
    </row>
    <row r="4558" spans="1:12" x14ac:dyDescent="0.3">
      <c r="A4558">
        <v>801</v>
      </c>
      <c r="C4558">
        <v>4626</v>
      </c>
      <c r="D4558" s="1">
        <v>45428</v>
      </c>
      <c r="E4558">
        <v>10800</v>
      </c>
      <c r="F4558">
        <v>2</v>
      </c>
      <c r="G4558">
        <v>15</v>
      </c>
      <c r="H4558">
        <v>58</v>
      </c>
      <c r="I4558" t="str">
        <f>_xlfn.XLOOKUP(ohrm_timesheet_item[[#This Row],[employee_id]],hs_hr_employee[emp_number],hs_hr_employee[Employee Name],"NF",0,1)</f>
        <v>Gaurav Kokcha</v>
      </c>
      <c r="J4558" t="str">
        <f>_xlfn.XLOOKUP(ohrm_timesheet_item[[#This Row],[project_id]],ohrm_project[project_id],ohrm_project[name],"NF",0,1)</f>
        <v>Z210101-TEQMANTRA-ORG</v>
      </c>
      <c r="K4558" t="str">
        <f>_xlfn.XLOOKUP(ohrm_timesheet_item[[#This Row],[activity_id]],ohrm_project_activity[activity_id],ohrm_project_activity[name],"NF",0,1)</f>
        <v>Staff Augmentation</v>
      </c>
      <c r="L4558" s="5">
        <f>ohrm_timesheet_item[[#This Row],[duration]]/60/60</f>
        <v>3</v>
      </c>
    </row>
    <row r="4559" spans="1:12" x14ac:dyDescent="0.3">
      <c r="A4559">
        <v>801</v>
      </c>
      <c r="C4559">
        <v>4627</v>
      </c>
      <c r="D4559" s="1">
        <v>45429</v>
      </c>
      <c r="E4559">
        <v>14400</v>
      </c>
      <c r="F4559">
        <v>2</v>
      </c>
      <c r="G4559">
        <v>15</v>
      </c>
      <c r="H4559">
        <v>58</v>
      </c>
      <c r="I4559" t="str">
        <f>_xlfn.XLOOKUP(ohrm_timesheet_item[[#This Row],[employee_id]],hs_hr_employee[emp_number],hs_hr_employee[Employee Name],"NF",0,1)</f>
        <v>Gaurav Kokcha</v>
      </c>
      <c r="J4559" t="str">
        <f>_xlfn.XLOOKUP(ohrm_timesheet_item[[#This Row],[project_id]],ohrm_project[project_id],ohrm_project[name],"NF",0,1)</f>
        <v>Z210101-TEQMANTRA-ORG</v>
      </c>
      <c r="K4559" t="str">
        <f>_xlfn.XLOOKUP(ohrm_timesheet_item[[#This Row],[activity_id]],ohrm_project_activity[activity_id],ohrm_project_activity[name],"NF",0,1)</f>
        <v>Staff Augmentation</v>
      </c>
      <c r="L4559" s="5">
        <f>ohrm_timesheet_item[[#This Row],[duration]]/60/60</f>
        <v>4</v>
      </c>
    </row>
    <row r="4560" spans="1:12" x14ac:dyDescent="0.3">
      <c r="A4560">
        <v>801</v>
      </c>
      <c r="C4560">
        <v>4628</v>
      </c>
      <c r="D4560" s="1">
        <v>45425</v>
      </c>
      <c r="E4560">
        <v>18000</v>
      </c>
      <c r="F4560">
        <v>2</v>
      </c>
      <c r="G4560">
        <v>15</v>
      </c>
      <c r="H4560">
        <v>11</v>
      </c>
      <c r="I4560" t="str">
        <f>_xlfn.XLOOKUP(ohrm_timesheet_item[[#This Row],[employee_id]],hs_hr_employee[emp_number],hs_hr_employee[Employee Name],"NF",0,1)</f>
        <v>Gaurav Kokcha</v>
      </c>
      <c r="J4560" t="str">
        <f>_xlfn.XLOOKUP(ohrm_timesheet_item[[#This Row],[project_id]],ohrm_project[project_id],ohrm_project[name],"NF",0,1)</f>
        <v>Z210101-TEQMANTRA-ORG</v>
      </c>
      <c r="K4560" t="str">
        <f>_xlfn.XLOOKUP(ohrm_timesheet_item[[#This Row],[activity_id]],ohrm_project_activity[activity_id],ohrm_project_activity[name],"NF",0,1)</f>
        <v>Training</v>
      </c>
      <c r="L4560" s="5">
        <f>ohrm_timesheet_item[[#This Row],[duration]]/60/60</f>
        <v>5</v>
      </c>
    </row>
    <row r="4561" spans="1:12" x14ac:dyDescent="0.3">
      <c r="A4561">
        <v>801</v>
      </c>
      <c r="C4561">
        <v>4629</v>
      </c>
      <c r="D4561" s="1">
        <v>45426</v>
      </c>
      <c r="E4561">
        <v>10800</v>
      </c>
      <c r="F4561">
        <v>2</v>
      </c>
      <c r="G4561">
        <v>15</v>
      </c>
      <c r="H4561">
        <v>11</v>
      </c>
      <c r="I4561" t="str">
        <f>_xlfn.XLOOKUP(ohrm_timesheet_item[[#This Row],[employee_id]],hs_hr_employee[emp_number],hs_hr_employee[Employee Name],"NF",0,1)</f>
        <v>Gaurav Kokcha</v>
      </c>
      <c r="J4561" t="str">
        <f>_xlfn.XLOOKUP(ohrm_timesheet_item[[#This Row],[project_id]],ohrm_project[project_id],ohrm_project[name],"NF",0,1)</f>
        <v>Z210101-TEQMANTRA-ORG</v>
      </c>
      <c r="K4561" t="str">
        <f>_xlfn.XLOOKUP(ohrm_timesheet_item[[#This Row],[activity_id]],ohrm_project_activity[activity_id],ohrm_project_activity[name],"NF",0,1)</f>
        <v>Training</v>
      </c>
      <c r="L4561" s="5">
        <f>ohrm_timesheet_item[[#This Row],[duration]]/60/60</f>
        <v>3</v>
      </c>
    </row>
    <row r="4562" spans="1:12" x14ac:dyDescent="0.3">
      <c r="A4562">
        <v>801</v>
      </c>
      <c r="C4562">
        <v>4630</v>
      </c>
      <c r="D4562" s="1">
        <v>45427</v>
      </c>
      <c r="E4562">
        <v>14400</v>
      </c>
      <c r="F4562">
        <v>2</v>
      </c>
      <c r="G4562">
        <v>15</v>
      </c>
      <c r="H4562">
        <v>11</v>
      </c>
      <c r="I4562" t="str">
        <f>_xlfn.XLOOKUP(ohrm_timesheet_item[[#This Row],[employee_id]],hs_hr_employee[emp_number],hs_hr_employee[Employee Name],"NF",0,1)</f>
        <v>Gaurav Kokcha</v>
      </c>
      <c r="J4562" t="str">
        <f>_xlfn.XLOOKUP(ohrm_timesheet_item[[#This Row],[project_id]],ohrm_project[project_id],ohrm_project[name],"NF",0,1)</f>
        <v>Z210101-TEQMANTRA-ORG</v>
      </c>
      <c r="K4562" t="str">
        <f>_xlfn.XLOOKUP(ohrm_timesheet_item[[#This Row],[activity_id]],ohrm_project_activity[activity_id],ohrm_project_activity[name],"NF",0,1)</f>
        <v>Training</v>
      </c>
      <c r="L4562" s="5">
        <f>ohrm_timesheet_item[[#This Row],[duration]]/60/60</f>
        <v>4</v>
      </c>
    </row>
    <row r="4563" spans="1:12" x14ac:dyDescent="0.3">
      <c r="A4563">
        <v>801</v>
      </c>
      <c r="C4563">
        <v>4631</v>
      </c>
      <c r="D4563" s="1">
        <v>45428</v>
      </c>
      <c r="E4563">
        <v>21600</v>
      </c>
      <c r="F4563">
        <v>2</v>
      </c>
      <c r="G4563">
        <v>15</v>
      </c>
      <c r="H4563">
        <v>11</v>
      </c>
      <c r="I4563" t="str">
        <f>_xlfn.XLOOKUP(ohrm_timesheet_item[[#This Row],[employee_id]],hs_hr_employee[emp_number],hs_hr_employee[Employee Name],"NF",0,1)</f>
        <v>Gaurav Kokcha</v>
      </c>
      <c r="J4563" t="str">
        <f>_xlfn.XLOOKUP(ohrm_timesheet_item[[#This Row],[project_id]],ohrm_project[project_id],ohrm_project[name],"NF",0,1)</f>
        <v>Z210101-TEQMANTRA-ORG</v>
      </c>
      <c r="K4563" t="str">
        <f>_xlfn.XLOOKUP(ohrm_timesheet_item[[#This Row],[activity_id]],ohrm_project_activity[activity_id],ohrm_project_activity[name],"NF",0,1)</f>
        <v>Training</v>
      </c>
      <c r="L4563" s="5">
        <f>ohrm_timesheet_item[[#This Row],[duration]]/60/60</f>
        <v>6</v>
      </c>
    </row>
    <row r="4564" spans="1:12" x14ac:dyDescent="0.3">
      <c r="A4564">
        <v>801</v>
      </c>
      <c r="C4564">
        <v>4632</v>
      </c>
      <c r="D4564" s="1">
        <v>45429</v>
      </c>
      <c r="E4564">
        <v>18000</v>
      </c>
      <c r="F4564">
        <v>2</v>
      </c>
      <c r="G4564">
        <v>15</v>
      </c>
      <c r="H4564">
        <v>11</v>
      </c>
      <c r="I4564" t="str">
        <f>_xlfn.XLOOKUP(ohrm_timesheet_item[[#This Row],[employee_id]],hs_hr_employee[emp_number],hs_hr_employee[Employee Name],"NF",0,1)</f>
        <v>Gaurav Kokcha</v>
      </c>
      <c r="J4564" t="str">
        <f>_xlfn.XLOOKUP(ohrm_timesheet_item[[#This Row],[project_id]],ohrm_project[project_id],ohrm_project[name],"NF",0,1)</f>
        <v>Z210101-TEQMANTRA-ORG</v>
      </c>
      <c r="K4564" t="str">
        <f>_xlfn.XLOOKUP(ohrm_timesheet_item[[#This Row],[activity_id]],ohrm_project_activity[activity_id],ohrm_project_activity[name],"NF",0,1)</f>
        <v>Training</v>
      </c>
      <c r="L4564" s="5">
        <f>ohrm_timesheet_item[[#This Row],[duration]]/60/60</f>
        <v>5</v>
      </c>
    </row>
    <row r="4565" spans="1:12" x14ac:dyDescent="0.3">
      <c r="A4565">
        <v>797</v>
      </c>
      <c r="B4565" t="s">
        <v>1131</v>
      </c>
      <c r="C4565">
        <v>4633</v>
      </c>
      <c r="D4565" s="1">
        <v>45429</v>
      </c>
      <c r="F4565">
        <v>2</v>
      </c>
      <c r="G4565">
        <v>100008</v>
      </c>
      <c r="H4565">
        <v>11</v>
      </c>
      <c r="I4565" t="str">
        <f>_xlfn.XLOOKUP(ohrm_timesheet_item[[#This Row],[employee_id]],hs_hr_employee[emp_number],hs_hr_employee[Employee Name],"NF",0,1)</f>
        <v>Harshal Ramesh Gharde</v>
      </c>
      <c r="J4565" t="str">
        <f>_xlfn.XLOOKUP(ohrm_timesheet_item[[#This Row],[project_id]],ohrm_project[project_id],ohrm_project[name],"NF",0,1)</f>
        <v>Z210101-TEQMANTRA-ORG</v>
      </c>
      <c r="K4565" t="str">
        <f>_xlfn.XLOOKUP(ohrm_timesheet_item[[#This Row],[activity_id]],ohrm_project_activity[activity_id],ohrm_project_activity[name],"NF",0,1)</f>
        <v>Training</v>
      </c>
      <c r="L4565" s="5">
        <f>ohrm_timesheet_item[[#This Row],[duration]]/60/60</f>
        <v>0</v>
      </c>
    </row>
    <row r="4566" spans="1:12" x14ac:dyDescent="0.3">
      <c r="A4566">
        <v>802</v>
      </c>
      <c r="B4566" t="s">
        <v>1132</v>
      </c>
      <c r="C4566">
        <v>4634</v>
      </c>
      <c r="D4566" s="1">
        <v>45432</v>
      </c>
      <c r="E4566">
        <v>32400</v>
      </c>
      <c r="F4566">
        <v>2</v>
      </c>
      <c r="G4566">
        <v>100008</v>
      </c>
      <c r="H4566">
        <v>11</v>
      </c>
      <c r="I4566" t="str">
        <f>_xlfn.XLOOKUP(ohrm_timesheet_item[[#This Row],[employee_id]],hs_hr_employee[emp_number],hs_hr_employee[Employee Name],"NF",0,1)</f>
        <v>Harshal Ramesh Gharde</v>
      </c>
      <c r="J4566" t="str">
        <f>_xlfn.XLOOKUP(ohrm_timesheet_item[[#This Row],[project_id]],ohrm_project[project_id],ohrm_project[name],"NF",0,1)</f>
        <v>Z210101-TEQMANTRA-ORG</v>
      </c>
      <c r="K4566" t="str">
        <f>_xlfn.XLOOKUP(ohrm_timesheet_item[[#This Row],[activity_id]],ohrm_project_activity[activity_id],ohrm_project_activity[name],"NF",0,1)</f>
        <v>Training</v>
      </c>
      <c r="L4566" s="5">
        <f>ohrm_timesheet_item[[#This Row],[duration]]/60/60</f>
        <v>9</v>
      </c>
    </row>
    <row r="4567" spans="1:12" x14ac:dyDescent="0.3">
      <c r="A4567">
        <v>802</v>
      </c>
      <c r="B4567" t="s">
        <v>1133</v>
      </c>
      <c r="C4567">
        <v>4635</v>
      </c>
      <c r="D4567" s="1">
        <v>45433</v>
      </c>
      <c r="E4567">
        <v>32400</v>
      </c>
      <c r="F4567">
        <v>2</v>
      </c>
      <c r="G4567">
        <v>100008</v>
      </c>
      <c r="H4567">
        <v>11</v>
      </c>
      <c r="I4567" t="str">
        <f>_xlfn.XLOOKUP(ohrm_timesheet_item[[#This Row],[employee_id]],hs_hr_employee[emp_number],hs_hr_employee[Employee Name],"NF",0,1)</f>
        <v>Harshal Ramesh Gharde</v>
      </c>
      <c r="J4567" t="str">
        <f>_xlfn.XLOOKUP(ohrm_timesheet_item[[#This Row],[project_id]],ohrm_project[project_id],ohrm_project[name],"NF",0,1)</f>
        <v>Z210101-TEQMANTRA-ORG</v>
      </c>
      <c r="K4567" t="str">
        <f>_xlfn.XLOOKUP(ohrm_timesheet_item[[#This Row],[activity_id]],ohrm_project_activity[activity_id],ohrm_project_activity[name],"NF",0,1)</f>
        <v>Training</v>
      </c>
      <c r="L4567" s="5">
        <f>ohrm_timesheet_item[[#This Row],[duration]]/60/60</f>
        <v>9</v>
      </c>
    </row>
    <row r="4568" spans="1:12" x14ac:dyDescent="0.3">
      <c r="A4568">
        <v>802</v>
      </c>
      <c r="B4568" t="s">
        <v>1134</v>
      </c>
      <c r="C4568">
        <v>4636</v>
      </c>
      <c r="D4568" s="1">
        <v>45434</v>
      </c>
      <c r="E4568">
        <v>32400</v>
      </c>
      <c r="F4568">
        <v>2</v>
      </c>
      <c r="G4568">
        <v>100008</v>
      </c>
      <c r="H4568">
        <v>11</v>
      </c>
      <c r="I4568" t="str">
        <f>_xlfn.XLOOKUP(ohrm_timesheet_item[[#This Row],[employee_id]],hs_hr_employee[emp_number],hs_hr_employee[Employee Name],"NF",0,1)</f>
        <v>Harshal Ramesh Gharde</v>
      </c>
      <c r="J4568" t="str">
        <f>_xlfn.XLOOKUP(ohrm_timesheet_item[[#This Row],[project_id]],ohrm_project[project_id],ohrm_project[name],"NF",0,1)</f>
        <v>Z210101-TEQMANTRA-ORG</v>
      </c>
      <c r="K4568" t="str">
        <f>_xlfn.XLOOKUP(ohrm_timesheet_item[[#This Row],[activity_id]],ohrm_project_activity[activity_id],ohrm_project_activity[name],"NF",0,1)</f>
        <v>Training</v>
      </c>
      <c r="L4568" s="5">
        <f>ohrm_timesheet_item[[#This Row],[duration]]/60/60</f>
        <v>9</v>
      </c>
    </row>
    <row r="4569" spans="1:12" x14ac:dyDescent="0.3">
      <c r="A4569">
        <v>802</v>
      </c>
      <c r="B4569" t="s">
        <v>1135</v>
      </c>
      <c r="C4569">
        <v>4637</v>
      </c>
      <c r="D4569" s="1">
        <v>45435</v>
      </c>
      <c r="E4569">
        <v>32400</v>
      </c>
      <c r="F4569">
        <v>2</v>
      </c>
      <c r="G4569">
        <v>100008</v>
      </c>
      <c r="H4569">
        <v>11</v>
      </c>
      <c r="I4569" t="str">
        <f>_xlfn.XLOOKUP(ohrm_timesheet_item[[#This Row],[employee_id]],hs_hr_employee[emp_number],hs_hr_employee[Employee Name],"NF",0,1)</f>
        <v>Harshal Ramesh Gharde</v>
      </c>
      <c r="J4569" t="str">
        <f>_xlfn.XLOOKUP(ohrm_timesheet_item[[#This Row],[project_id]],ohrm_project[project_id],ohrm_project[name],"NF",0,1)</f>
        <v>Z210101-TEQMANTRA-ORG</v>
      </c>
      <c r="K4569" t="str">
        <f>_xlfn.XLOOKUP(ohrm_timesheet_item[[#This Row],[activity_id]],ohrm_project_activity[activity_id],ohrm_project_activity[name],"NF",0,1)</f>
        <v>Training</v>
      </c>
      <c r="L4569" s="5">
        <f>ohrm_timesheet_item[[#This Row],[duration]]/60/60</f>
        <v>9</v>
      </c>
    </row>
    <row r="4570" spans="1:12" x14ac:dyDescent="0.3">
      <c r="A4570">
        <v>802</v>
      </c>
      <c r="B4570" t="s">
        <v>1136</v>
      </c>
      <c r="C4570">
        <v>4638</v>
      </c>
      <c r="D4570" s="1">
        <v>45436</v>
      </c>
      <c r="E4570">
        <v>32400</v>
      </c>
      <c r="F4570">
        <v>2</v>
      </c>
      <c r="G4570">
        <v>100008</v>
      </c>
      <c r="H4570">
        <v>11</v>
      </c>
      <c r="I4570" t="str">
        <f>_xlfn.XLOOKUP(ohrm_timesheet_item[[#This Row],[employee_id]],hs_hr_employee[emp_number],hs_hr_employee[Employee Name],"NF",0,1)</f>
        <v>Harshal Ramesh Gharde</v>
      </c>
      <c r="J4570" t="str">
        <f>_xlfn.XLOOKUP(ohrm_timesheet_item[[#This Row],[project_id]],ohrm_project[project_id],ohrm_project[name],"NF",0,1)</f>
        <v>Z210101-TEQMANTRA-ORG</v>
      </c>
      <c r="K4570" t="str">
        <f>_xlfn.XLOOKUP(ohrm_timesheet_item[[#This Row],[activity_id]],ohrm_project_activity[activity_id],ohrm_project_activity[name],"NF",0,1)</f>
        <v>Training</v>
      </c>
      <c r="L4570" s="5">
        <f>ohrm_timesheet_item[[#This Row],[duration]]/60/60</f>
        <v>9</v>
      </c>
    </row>
    <row r="4571" spans="1:12" x14ac:dyDescent="0.3">
      <c r="A4571">
        <v>803</v>
      </c>
      <c r="B4571" t="s">
        <v>1137</v>
      </c>
      <c r="C4571">
        <v>4639</v>
      </c>
      <c r="D4571" s="1">
        <v>45439</v>
      </c>
      <c r="E4571">
        <v>32400</v>
      </c>
      <c r="F4571">
        <v>2</v>
      </c>
      <c r="G4571">
        <v>100008</v>
      </c>
      <c r="H4571">
        <v>11</v>
      </c>
      <c r="I4571" t="str">
        <f>_xlfn.XLOOKUP(ohrm_timesheet_item[[#This Row],[employee_id]],hs_hr_employee[emp_number],hs_hr_employee[Employee Name],"NF",0,1)</f>
        <v>Harshal Ramesh Gharde</v>
      </c>
      <c r="J4571" t="str">
        <f>_xlfn.XLOOKUP(ohrm_timesheet_item[[#This Row],[project_id]],ohrm_project[project_id],ohrm_project[name],"NF",0,1)</f>
        <v>Z210101-TEQMANTRA-ORG</v>
      </c>
      <c r="K4571" t="str">
        <f>_xlfn.XLOOKUP(ohrm_timesheet_item[[#This Row],[activity_id]],ohrm_project_activity[activity_id],ohrm_project_activity[name],"NF",0,1)</f>
        <v>Training</v>
      </c>
      <c r="L4571" s="5">
        <f>ohrm_timesheet_item[[#This Row],[duration]]/60/60</f>
        <v>9</v>
      </c>
    </row>
    <row r="4572" spans="1:12" x14ac:dyDescent="0.3">
      <c r="A4572">
        <v>803</v>
      </c>
      <c r="B4572" t="s">
        <v>1138</v>
      </c>
      <c r="C4572">
        <v>4640</v>
      </c>
      <c r="D4572" s="1">
        <v>45440</v>
      </c>
      <c r="E4572">
        <v>32400</v>
      </c>
      <c r="F4572">
        <v>2</v>
      </c>
      <c r="G4572">
        <v>100008</v>
      </c>
      <c r="H4572">
        <v>11</v>
      </c>
      <c r="I4572" t="str">
        <f>_xlfn.XLOOKUP(ohrm_timesheet_item[[#This Row],[employee_id]],hs_hr_employee[emp_number],hs_hr_employee[Employee Name],"NF",0,1)</f>
        <v>Harshal Ramesh Gharde</v>
      </c>
      <c r="J4572" t="str">
        <f>_xlfn.XLOOKUP(ohrm_timesheet_item[[#This Row],[project_id]],ohrm_project[project_id],ohrm_project[name],"NF",0,1)</f>
        <v>Z210101-TEQMANTRA-ORG</v>
      </c>
      <c r="K4572" t="str">
        <f>_xlfn.XLOOKUP(ohrm_timesheet_item[[#This Row],[activity_id]],ohrm_project_activity[activity_id],ohrm_project_activity[name],"NF",0,1)</f>
        <v>Training</v>
      </c>
      <c r="L4572" s="5">
        <f>ohrm_timesheet_item[[#This Row],[duration]]/60/60</f>
        <v>9</v>
      </c>
    </row>
    <row r="4573" spans="1:12" x14ac:dyDescent="0.3">
      <c r="A4573">
        <v>803</v>
      </c>
      <c r="B4573" t="s">
        <v>1139</v>
      </c>
      <c r="C4573">
        <v>4641</v>
      </c>
      <c r="D4573" s="1">
        <v>45441</v>
      </c>
      <c r="E4573">
        <v>32400</v>
      </c>
      <c r="F4573">
        <v>2</v>
      </c>
      <c r="G4573">
        <v>100008</v>
      </c>
      <c r="H4573">
        <v>11</v>
      </c>
      <c r="I4573" t="str">
        <f>_xlfn.XLOOKUP(ohrm_timesheet_item[[#This Row],[employee_id]],hs_hr_employee[emp_number],hs_hr_employee[Employee Name],"NF",0,1)</f>
        <v>Harshal Ramesh Gharde</v>
      </c>
      <c r="J4573" t="str">
        <f>_xlfn.XLOOKUP(ohrm_timesheet_item[[#This Row],[project_id]],ohrm_project[project_id],ohrm_project[name],"NF",0,1)</f>
        <v>Z210101-TEQMANTRA-ORG</v>
      </c>
      <c r="K4573" t="str">
        <f>_xlfn.XLOOKUP(ohrm_timesheet_item[[#This Row],[activity_id]],ohrm_project_activity[activity_id],ohrm_project_activity[name],"NF",0,1)</f>
        <v>Training</v>
      </c>
      <c r="L4573" s="5">
        <f>ohrm_timesheet_item[[#This Row],[duration]]/60/60</f>
        <v>9</v>
      </c>
    </row>
    <row r="4574" spans="1:12" x14ac:dyDescent="0.3">
      <c r="A4574">
        <v>803</v>
      </c>
      <c r="B4574" t="s">
        <v>1140</v>
      </c>
      <c r="C4574">
        <v>4642</v>
      </c>
      <c r="D4574" s="1">
        <v>45442</v>
      </c>
      <c r="E4574">
        <v>32400</v>
      </c>
      <c r="F4574">
        <v>2</v>
      </c>
      <c r="G4574">
        <v>100008</v>
      </c>
      <c r="H4574">
        <v>11</v>
      </c>
      <c r="I4574" t="str">
        <f>_xlfn.XLOOKUP(ohrm_timesheet_item[[#This Row],[employee_id]],hs_hr_employee[emp_number],hs_hr_employee[Employee Name],"NF",0,1)</f>
        <v>Harshal Ramesh Gharde</v>
      </c>
      <c r="J4574" t="str">
        <f>_xlfn.XLOOKUP(ohrm_timesheet_item[[#This Row],[project_id]],ohrm_project[project_id],ohrm_project[name],"NF",0,1)</f>
        <v>Z210101-TEQMANTRA-ORG</v>
      </c>
      <c r="K4574" t="str">
        <f>_xlfn.XLOOKUP(ohrm_timesheet_item[[#This Row],[activity_id]],ohrm_project_activity[activity_id],ohrm_project_activity[name],"NF",0,1)</f>
        <v>Training</v>
      </c>
      <c r="L4574" s="5">
        <f>ohrm_timesheet_item[[#This Row],[duration]]/60/60</f>
        <v>9</v>
      </c>
    </row>
    <row r="4575" spans="1:12" x14ac:dyDescent="0.3">
      <c r="A4575">
        <v>805</v>
      </c>
      <c r="C4575">
        <v>4643</v>
      </c>
      <c r="D4575" s="1">
        <v>45383</v>
      </c>
      <c r="E4575">
        <v>32400</v>
      </c>
      <c r="F4575">
        <v>1</v>
      </c>
      <c r="G4575">
        <v>7</v>
      </c>
      <c r="H4575">
        <v>2</v>
      </c>
      <c r="I4575" t="str">
        <f>_xlfn.XLOOKUP(ohrm_timesheet_item[[#This Row],[employee_id]],hs_hr_employee[emp_number],hs_hr_employee[Employee Name],"NF",0,1)</f>
        <v>Shekhar Sharma</v>
      </c>
      <c r="J4575" t="str">
        <f>_xlfn.XLOOKUP(ohrm_timesheet_item[[#This Row],[project_id]],ohrm_project[project_id],ohrm_project[name],"NF",0,1)</f>
        <v>C210701-P1 [AMERICANA-Phase1]</v>
      </c>
      <c r="K4575" t="str">
        <f>_xlfn.XLOOKUP(ohrm_timesheet_item[[#This Row],[activity_id]],ohrm_project_activity[activity_id],ohrm_project_activity[name],"NF",0,1)</f>
        <v>Development</v>
      </c>
      <c r="L4575" s="5">
        <f>ohrm_timesheet_item[[#This Row],[duration]]/60/60</f>
        <v>9</v>
      </c>
    </row>
    <row r="4576" spans="1:12" x14ac:dyDescent="0.3">
      <c r="A4576">
        <v>805</v>
      </c>
      <c r="C4576">
        <v>4644</v>
      </c>
      <c r="D4576" s="1">
        <v>45384</v>
      </c>
      <c r="E4576">
        <v>32400</v>
      </c>
      <c r="F4576">
        <v>1</v>
      </c>
      <c r="G4576">
        <v>7</v>
      </c>
      <c r="H4576">
        <v>2</v>
      </c>
      <c r="I4576" t="str">
        <f>_xlfn.XLOOKUP(ohrm_timesheet_item[[#This Row],[employee_id]],hs_hr_employee[emp_number],hs_hr_employee[Employee Name],"NF",0,1)</f>
        <v>Shekhar Sharma</v>
      </c>
      <c r="J4576" t="str">
        <f>_xlfn.XLOOKUP(ohrm_timesheet_item[[#This Row],[project_id]],ohrm_project[project_id],ohrm_project[name],"NF",0,1)</f>
        <v>C210701-P1 [AMERICANA-Phase1]</v>
      </c>
      <c r="K4576" t="str">
        <f>_xlfn.XLOOKUP(ohrm_timesheet_item[[#This Row],[activity_id]],ohrm_project_activity[activity_id],ohrm_project_activity[name],"NF",0,1)</f>
        <v>Development</v>
      </c>
      <c r="L4576" s="5">
        <f>ohrm_timesheet_item[[#This Row],[duration]]/60/60</f>
        <v>9</v>
      </c>
    </row>
    <row r="4577" spans="1:12" x14ac:dyDescent="0.3">
      <c r="A4577">
        <v>805</v>
      </c>
      <c r="C4577">
        <v>4645</v>
      </c>
      <c r="D4577" s="1">
        <v>45385</v>
      </c>
      <c r="E4577">
        <v>32400</v>
      </c>
      <c r="F4577">
        <v>1</v>
      </c>
      <c r="G4577">
        <v>7</v>
      </c>
      <c r="H4577">
        <v>2</v>
      </c>
      <c r="I4577" t="str">
        <f>_xlfn.XLOOKUP(ohrm_timesheet_item[[#This Row],[employee_id]],hs_hr_employee[emp_number],hs_hr_employee[Employee Name],"NF",0,1)</f>
        <v>Shekhar Sharma</v>
      </c>
      <c r="J4577" t="str">
        <f>_xlfn.XLOOKUP(ohrm_timesheet_item[[#This Row],[project_id]],ohrm_project[project_id],ohrm_project[name],"NF",0,1)</f>
        <v>C210701-P1 [AMERICANA-Phase1]</v>
      </c>
      <c r="K4577" t="str">
        <f>_xlfn.XLOOKUP(ohrm_timesheet_item[[#This Row],[activity_id]],ohrm_project_activity[activity_id],ohrm_project_activity[name],"NF",0,1)</f>
        <v>Development</v>
      </c>
      <c r="L4577" s="5">
        <f>ohrm_timesheet_item[[#This Row],[duration]]/60/60</f>
        <v>9</v>
      </c>
    </row>
    <row r="4578" spans="1:12" x14ac:dyDescent="0.3">
      <c r="A4578">
        <v>805</v>
      </c>
      <c r="C4578">
        <v>4646</v>
      </c>
      <c r="D4578" s="1">
        <v>45386</v>
      </c>
      <c r="E4578">
        <v>32400</v>
      </c>
      <c r="F4578">
        <v>1</v>
      </c>
      <c r="G4578">
        <v>7</v>
      </c>
      <c r="H4578">
        <v>2</v>
      </c>
      <c r="I4578" t="str">
        <f>_xlfn.XLOOKUP(ohrm_timesheet_item[[#This Row],[employee_id]],hs_hr_employee[emp_number],hs_hr_employee[Employee Name],"NF",0,1)</f>
        <v>Shekhar Sharma</v>
      </c>
      <c r="J4578" t="str">
        <f>_xlfn.XLOOKUP(ohrm_timesheet_item[[#This Row],[project_id]],ohrm_project[project_id],ohrm_project[name],"NF",0,1)</f>
        <v>C210701-P1 [AMERICANA-Phase1]</v>
      </c>
      <c r="K4578" t="str">
        <f>_xlfn.XLOOKUP(ohrm_timesheet_item[[#This Row],[activity_id]],ohrm_project_activity[activity_id],ohrm_project_activity[name],"NF",0,1)</f>
        <v>Development</v>
      </c>
      <c r="L4578" s="5">
        <f>ohrm_timesheet_item[[#This Row],[duration]]/60/60</f>
        <v>9</v>
      </c>
    </row>
    <row r="4579" spans="1:12" x14ac:dyDescent="0.3">
      <c r="A4579">
        <v>805</v>
      </c>
      <c r="C4579">
        <v>4647</v>
      </c>
      <c r="D4579" s="1">
        <v>45387</v>
      </c>
      <c r="E4579">
        <v>32400</v>
      </c>
      <c r="F4579">
        <v>1</v>
      </c>
      <c r="G4579">
        <v>7</v>
      </c>
      <c r="H4579">
        <v>2</v>
      </c>
      <c r="I4579" t="str">
        <f>_xlfn.XLOOKUP(ohrm_timesheet_item[[#This Row],[employee_id]],hs_hr_employee[emp_number],hs_hr_employee[Employee Name],"NF",0,1)</f>
        <v>Shekhar Sharma</v>
      </c>
      <c r="J4579" t="str">
        <f>_xlfn.XLOOKUP(ohrm_timesheet_item[[#This Row],[project_id]],ohrm_project[project_id],ohrm_project[name],"NF",0,1)</f>
        <v>C210701-P1 [AMERICANA-Phase1]</v>
      </c>
      <c r="K4579" t="str">
        <f>_xlfn.XLOOKUP(ohrm_timesheet_item[[#This Row],[activity_id]],ohrm_project_activity[activity_id],ohrm_project_activity[name],"NF",0,1)</f>
        <v>Development</v>
      </c>
      <c r="L4579" s="5">
        <f>ohrm_timesheet_item[[#This Row],[duration]]/60/60</f>
        <v>9</v>
      </c>
    </row>
    <row r="4580" spans="1:12" x14ac:dyDescent="0.3">
      <c r="A4580">
        <v>767</v>
      </c>
      <c r="C4580">
        <v>4648</v>
      </c>
      <c r="D4580" s="1">
        <v>45390</v>
      </c>
      <c r="E4580">
        <v>32400</v>
      </c>
      <c r="F4580">
        <v>6</v>
      </c>
      <c r="G4580">
        <v>7</v>
      </c>
      <c r="H4580">
        <v>54</v>
      </c>
      <c r="I4580" t="str">
        <f>_xlfn.XLOOKUP(ohrm_timesheet_item[[#This Row],[employee_id]],hs_hr_employee[emp_number],hs_hr_employee[Employee Name],"NF",0,1)</f>
        <v>Shekhar Sharma</v>
      </c>
      <c r="J4580" t="str">
        <f>_xlfn.XLOOKUP(ohrm_timesheet_item[[#This Row],[project_id]],ohrm_project[project_id],ohrm_project[name],"NF",0,1)</f>
        <v>C210701-P2 [AMERICANA-Phase2]</v>
      </c>
      <c r="K4580" t="str">
        <f>_xlfn.XLOOKUP(ohrm_timesheet_item[[#This Row],[activity_id]],ohrm_project_activity[activity_id],ohrm_project_activity[name],"NF",0,1)</f>
        <v>Development</v>
      </c>
      <c r="L4580" s="5">
        <f>ohrm_timesheet_item[[#This Row],[duration]]/60/60</f>
        <v>9</v>
      </c>
    </row>
    <row r="4581" spans="1:12" x14ac:dyDescent="0.3">
      <c r="A4581">
        <v>767</v>
      </c>
      <c r="C4581">
        <v>4649</v>
      </c>
      <c r="D4581" s="1">
        <v>45391</v>
      </c>
      <c r="E4581">
        <v>32400</v>
      </c>
      <c r="F4581">
        <v>6</v>
      </c>
      <c r="G4581">
        <v>7</v>
      </c>
      <c r="H4581">
        <v>54</v>
      </c>
      <c r="I4581" t="str">
        <f>_xlfn.XLOOKUP(ohrm_timesheet_item[[#This Row],[employee_id]],hs_hr_employee[emp_number],hs_hr_employee[Employee Name],"NF",0,1)</f>
        <v>Shekhar Sharma</v>
      </c>
      <c r="J4581" t="str">
        <f>_xlfn.XLOOKUP(ohrm_timesheet_item[[#This Row],[project_id]],ohrm_project[project_id],ohrm_project[name],"NF",0,1)</f>
        <v>C210701-P2 [AMERICANA-Phase2]</v>
      </c>
      <c r="K4581" t="str">
        <f>_xlfn.XLOOKUP(ohrm_timesheet_item[[#This Row],[activity_id]],ohrm_project_activity[activity_id],ohrm_project_activity[name],"NF",0,1)</f>
        <v>Development</v>
      </c>
      <c r="L4581" s="5">
        <f>ohrm_timesheet_item[[#This Row],[duration]]/60/60</f>
        <v>9</v>
      </c>
    </row>
    <row r="4582" spans="1:12" x14ac:dyDescent="0.3">
      <c r="A4582">
        <v>767</v>
      </c>
      <c r="C4582">
        <v>4650</v>
      </c>
      <c r="D4582" s="1">
        <v>45392</v>
      </c>
      <c r="E4582">
        <v>32400</v>
      </c>
      <c r="F4582">
        <v>6</v>
      </c>
      <c r="G4582">
        <v>7</v>
      </c>
      <c r="H4582">
        <v>54</v>
      </c>
      <c r="I4582" t="str">
        <f>_xlfn.XLOOKUP(ohrm_timesheet_item[[#This Row],[employee_id]],hs_hr_employee[emp_number],hs_hr_employee[Employee Name],"NF",0,1)</f>
        <v>Shekhar Sharma</v>
      </c>
      <c r="J4582" t="str">
        <f>_xlfn.XLOOKUP(ohrm_timesheet_item[[#This Row],[project_id]],ohrm_project[project_id],ohrm_project[name],"NF",0,1)</f>
        <v>C210701-P2 [AMERICANA-Phase2]</v>
      </c>
      <c r="K4582" t="str">
        <f>_xlfn.XLOOKUP(ohrm_timesheet_item[[#This Row],[activity_id]],ohrm_project_activity[activity_id],ohrm_project_activity[name],"NF",0,1)</f>
        <v>Development</v>
      </c>
      <c r="L4582" s="5">
        <f>ohrm_timesheet_item[[#This Row],[duration]]/60/60</f>
        <v>9</v>
      </c>
    </row>
    <row r="4583" spans="1:12" x14ac:dyDescent="0.3">
      <c r="A4583">
        <v>767</v>
      </c>
      <c r="C4583">
        <v>4651</v>
      </c>
      <c r="D4583" s="1">
        <v>45393</v>
      </c>
      <c r="E4583">
        <v>32400</v>
      </c>
      <c r="F4583">
        <v>6</v>
      </c>
      <c r="G4583">
        <v>7</v>
      </c>
      <c r="H4583">
        <v>54</v>
      </c>
      <c r="I4583" t="str">
        <f>_xlfn.XLOOKUP(ohrm_timesheet_item[[#This Row],[employee_id]],hs_hr_employee[emp_number],hs_hr_employee[Employee Name],"NF",0,1)</f>
        <v>Shekhar Sharma</v>
      </c>
      <c r="J4583" t="str">
        <f>_xlfn.XLOOKUP(ohrm_timesheet_item[[#This Row],[project_id]],ohrm_project[project_id],ohrm_project[name],"NF",0,1)</f>
        <v>C210701-P2 [AMERICANA-Phase2]</v>
      </c>
      <c r="K4583" t="str">
        <f>_xlfn.XLOOKUP(ohrm_timesheet_item[[#This Row],[activity_id]],ohrm_project_activity[activity_id],ohrm_project_activity[name],"NF",0,1)</f>
        <v>Development</v>
      </c>
      <c r="L4583" s="5">
        <f>ohrm_timesheet_item[[#This Row],[duration]]/60/60</f>
        <v>9</v>
      </c>
    </row>
    <row r="4584" spans="1:12" x14ac:dyDescent="0.3">
      <c r="A4584">
        <v>767</v>
      </c>
      <c r="C4584">
        <v>4652</v>
      </c>
      <c r="D4584" s="1">
        <v>45394</v>
      </c>
      <c r="E4584">
        <v>32400</v>
      </c>
      <c r="F4584">
        <v>6</v>
      </c>
      <c r="G4584">
        <v>7</v>
      </c>
      <c r="H4584">
        <v>54</v>
      </c>
      <c r="I4584" t="str">
        <f>_xlfn.XLOOKUP(ohrm_timesheet_item[[#This Row],[employee_id]],hs_hr_employee[emp_number],hs_hr_employee[Employee Name],"NF",0,1)</f>
        <v>Shekhar Sharma</v>
      </c>
      <c r="J4584" t="str">
        <f>_xlfn.XLOOKUP(ohrm_timesheet_item[[#This Row],[project_id]],ohrm_project[project_id],ohrm_project[name],"NF",0,1)</f>
        <v>C210701-P2 [AMERICANA-Phase2]</v>
      </c>
      <c r="K4584" t="str">
        <f>_xlfn.XLOOKUP(ohrm_timesheet_item[[#This Row],[activity_id]],ohrm_project_activity[activity_id],ohrm_project_activity[name],"NF",0,1)</f>
        <v>Development</v>
      </c>
      <c r="L4584" s="5">
        <f>ohrm_timesheet_item[[#This Row],[duration]]/60/60</f>
        <v>9</v>
      </c>
    </row>
    <row r="4585" spans="1:12" x14ac:dyDescent="0.3">
      <c r="A4585">
        <v>806</v>
      </c>
      <c r="C4585">
        <v>4653</v>
      </c>
      <c r="D4585" s="1">
        <v>45397</v>
      </c>
      <c r="E4585">
        <v>32400</v>
      </c>
      <c r="F4585">
        <v>6</v>
      </c>
      <c r="G4585">
        <v>7</v>
      </c>
      <c r="H4585">
        <v>54</v>
      </c>
      <c r="I4585" t="str">
        <f>_xlfn.XLOOKUP(ohrm_timesheet_item[[#This Row],[employee_id]],hs_hr_employee[emp_number],hs_hr_employee[Employee Name],"NF",0,1)</f>
        <v>Shekhar Sharma</v>
      </c>
      <c r="J4585" t="str">
        <f>_xlfn.XLOOKUP(ohrm_timesheet_item[[#This Row],[project_id]],ohrm_project[project_id],ohrm_project[name],"NF",0,1)</f>
        <v>C210701-P2 [AMERICANA-Phase2]</v>
      </c>
      <c r="K4585" t="str">
        <f>_xlfn.XLOOKUP(ohrm_timesheet_item[[#This Row],[activity_id]],ohrm_project_activity[activity_id],ohrm_project_activity[name],"NF",0,1)</f>
        <v>Development</v>
      </c>
      <c r="L4585" s="5">
        <f>ohrm_timesheet_item[[#This Row],[duration]]/60/60</f>
        <v>9</v>
      </c>
    </row>
    <row r="4586" spans="1:12" x14ac:dyDescent="0.3">
      <c r="A4586">
        <v>806</v>
      </c>
      <c r="C4586">
        <v>4654</v>
      </c>
      <c r="D4586" s="1">
        <v>45398</v>
      </c>
      <c r="E4586">
        <v>32400</v>
      </c>
      <c r="F4586">
        <v>6</v>
      </c>
      <c r="G4586">
        <v>7</v>
      </c>
      <c r="H4586">
        <v>54</v>
      </c>
      <c r="I4586" t="str">
        <f>_xlfn.XLOOKUP(ohrm_timesheet_item[[#This Row],[employee_id]],hs_hr_employee[emp_number],hs_hr_employee[Employee Name],"NF",0,1)</f>
        <v>Shekhar Sharma</v>
      </c>
      <c r="J4586" t="str">
        <f>_xlfn.XLOOKUP(ohrm_timesheet_item[[#This Row],[project_id]],ohrm_project[project_id],ohrm_project[name],"NF",0,1)</f>
        <v>C210701-P2 [AMERICANA-Phase2]</v>
      </c>
      <c r="K4586" t="str">
        <f>_xlfn.XLOOKUP(ohrm_timesheet_item[[#This Row],[activity_id]],ohrm_project_activity[activity_id],ohrm_project_activity[name],"NF",0,1)</f>
        <v>Development</v>
      </c>
      <c r="L4586" s="5">
        <f>ohrm_timesheet_item[[#This Row],[duration]]/60/60</f>
        <v>9</v>
      </c>
    </row>
    <row r="4587" spans="1:12" x14ac:dyDescent="0.3">
      <c r="A4587">
        <v>806</v>
      </c>
      <c r="C4587">
        <v>4655</v>
      </c>
      <c r="D4587" s="1">
        <v>45399</v>
      </c>
      <c r="E4587">
        <v>32400</v>
      </c>
      <c r="F4587">
        <v>6</v>
      </c>
      <c r="G4587">
        <v>7</v>
      </c>
      <c r="H4587">
        <v>54</v>
      </c>
      <c r="I4587" t="str">
        <f>_xlfn.XLOOKUP(ohrm_timesheet_item[[#This Row],[employee_id]],hs_hr_employee[emp_number],hs_hr_employee[Employee Name],"NF",0,1)</f>
        <v>Shekhar Sharma</v>
      </c>
      <c r="J4587" t="str">
        <f>_xlfn.XLOOKUP(ohrm_timesheet_item[[#This Row],[project_id]],ohrm_project[project_id],ohrm_project[name],"NF",0,1)</f>
        <v>C210701-P2 [AMERICANA-Phase2]</v>
      </c>
      <c r="K4587" t="str">
        <f>_xlfn.XLOOKUP(ohrm_timesheet_item[[#This Row],[activity_id]],ohrm_project_activity[activity_id],ohrm_project_activity[name],"NF",0,1)</f>
        <v>Development</v>
      </c>
      <c r="L4587" s="5">
        <f>ohrm_timesheet_item[[#This Row],[duration]]/60/60</f>
        <v>9</v>
      </c>
    </row>
    <row r="4588" spans="1:12" x14ac:dyDescent="0.3">
      <c r="A4588">
        <v>806</v>
      </c>
      <c r="C4588">
        <v>4656</v>
      </c>
      <c r="D4588" s="1">
        <v>45400</v>
      </c>
      <c r="E4588">
        <v>32400</v>
      </c>
      <c r="F4588">
        <v>6</v>
      </c>
      <c r="G4588">
        <v>7</v>
      </c>
      <c r="H4588">
        <v>54</v>
      </c>
      <c r="I4588" t="str">
        <f>_xlfn.XLOOKUP(ohrm_timesheet_item[[#This Row],[employee_id]],hs_hr_employee[emp_number],hs_hr_employee[Employee Name],"NF",0,1)</f>
        <v>Shekhar Sharma</v>
      </c>
      <c r="J4588" t="str">
        <f>_xlfn.XLOOKUP(ohrm_timesheet_item[[#This Row],[project_id]],ohrm_project[project_id],ohrm_project[name],"NF",0,1)</f>
        <v>C210701-P2 [AMERICANA-Phase2]</v>
      </c>
      <c r="K4588" t="str">
        <f>_xlfn.XLOOKUP(ohrm_timesheet_item[[#This Row],[activity_id]],ohrm_project_activity[activity_id],ohrm_project_activity[name],"NF",0,1)</f>
        <v>Development</v>
      </c>
      <c r="L4588" s="5">
        <f>ohrm_timesheet_item[[#This Row],[duration]]/60/60</f>
        <v>9</v>
      </c>
    </row>
    <row r="4589" spans="1:12" x14ac:dyDescent="0.3">
      <c r="A4589">
        <v>806</v>
      </c>
      <c r="C4589">
        <v>4657</v>
      </c>
      <c r="D4589" s="1">
        <v>45401</v>
      </c>
      <c r="E4589">
        <v>32400</v>
      </c>
      <c r="F4589">
        <v>6</v>
      </c>
      <c r="G4589">
        <v>7</v>
      </c>
      <c r="H4589">
        <v>54</v>
      </c>
      <c r="I4589" t="str">
        <f>_xlfn.XLOOKUP(ohrm_timesheet_item[[#This Row],[employee_id]],hs_hr_employee[emp_number],hs_hr_employee[Employee Name],"NF",0,1)</f>
        <v>Shekhar Sharma</v>
      </c>
      <c r="J4589" t="str">
        <f>_xlfn.XLOOKUP(ohrm_timesheet_item[[#This Row],[project_id]],ohrm_project[project_id],ohrm_project[name],"NF",0,1)</f>
        <v>C210701-P2 [AMERICANA-Phase2]</v>
      </c>
      <c r="K4589" t="str">
        <f>_xlfn.XLOOKUP(ohrm_timesheet_item[[#This Row],[activity_id]],ohrm_project_activity[activity_id],ohrm_project_activity[name],"NF",0,1)</f>
        <v>Development</v>
      </c>
      <c r="L4589" s="5">
        <f>ohrm_timesheet_item[[#This Row],[duration]]/60/60</f>
        <v>9</v>
      </c>
    </row>
    <row r="4590" spans="1:12" x14ac:dyDescent="0.3">
      <c r="A4590">
        <v>807</v>
      </c>
      <c r="C4590">
        <v>4658</v>
      </c>
      <c r="D4590" s="1">
        <v>45404</v>
      </c>
      <c r="E4590">
        <v>32400</v>
      </c>
      <c r="F4590">
        <v>6</v>
      </c>
      <c r="G4590">
        <v>7</v>
      </c>
      <c r="H4590">
        <v>54</v>
      </c>
      <c r="I4590" t="str">
        <f>_xlfn.XLOOKUP(ohrm_timesheet_item[[#This Row],[employee_id]],hs_hr_employee[emp_number],hs_hr_employee[Employee Name],"NF",0,1)</f>
        <v>Shekhar Sharma</v>
      </c>
      <c r="J4590" t="str">
        <f>_xlfn.XLOOKUP(ohrm_timesheet_item[[#This Row],[project_id]],ohrm_project[project_id],ohrm_project[name],"NF",0,1)</f>
        <v>C210701-P2 [AMERICANA-Phase2]</v>
      </c>
      <c r="K4590" t="str">
        <f>_xlfn.XLOOKUP(ohrm_timesheet_item[[#This Row],[activity_id]],ohrm_project_activity[activity_id],ohrm_project_activity[name],"NF",0,1)</f>
        <v>Development</v>
      </c>
      <c r="L4590" s="5">
        <f>ohrm_timesheet_item[[#This Row],[duration]]/60/60</f>
        <v>9</v>
      </c>
    </row>
    <row r="4591" spans="1:12" x14ac:dyDescent="0.3">
      <c r="A4591">
        <v>807</v>
      </c>
      <c r="C4591">
        <v>4659</v>
      </c>
      <c r="D4591" s="1">
        <v>45405</v>
      </c>
      <c r="E4591">
        <v>32400</v>
      </c>
      <c r="F4591">
        <v>6</v>
      </c>
      <c r="G4591">
        <v>7</v>
      </c>
      <c r="H4591">
        <v>54</v>
      </c>
      <c r="I4591" t="str">
        <f>_xlfn.XLOOKUP(ohrm_timesheet_item[[#This Row],[employee_id]],hs_hr_employee[emp_number],hs_hr_employee[Employee Name],"NF",0,1)</f>
        <v>Shekhar Sharma</v>
      </c>
      <c r="J4591" t="str">
        <f>_xlfn.XLOOKUP(ohrm_timesheet_item[[#This Row],[project_id]],ohrm_project[project_id],ohrm_project[name],"NF",0,1)</f>
        <v>C210701-P2 [AMERICANA-Phase2]</v>
      </c>
      <c r="K4591" t="str">
        <f>_xlfn.XLOOKUP(ohrm_timesheet_item[[#This Row],[activity_id]],ohrm_project_activity[activity_id],ohrm_project_activity[name],"NF",0,1)</f>
        <v>Development</v>
      </c>
      <c r="L4591" s="5">
        <f>ohrm_timesheet_item[[#This Row],[duration]]/60/60</f>
        <v>9</v>
      </c>
    </row>
    <row r="4592" spans="1:12" x14ac:dyDescent="0.3">
      <c r="A4592">
        <v>807</v>
      </c>
      <c r="C4592">
        <v>4660</v>
      </c>
      <c r="D4592" s="1">
        <v>45406</v>
      </c>
      <c r="E4592">
        <v>32400</v>
      </c>
      <c r="F4592">
        <v>6</v>
      </c>
      <c r="G4592">
        <v>7</v>
      </c>
      <c r="H4592">
        <v>54</v>
      </c>
      <c r="I4592" t="str">
        <f>_xlfn.XLOOKUP(ohrm_timesheet_item[[#This Row],[employee_id]],hs_hr_employee[emp_number],hs_hr_employee[Employee Name],"NF",0,1)</f>
        <v>Shekhar Sharma</v>
      </c>
      <c r="J4592" t="str">
        <f>_xlfn.XLOOKUP(ohrm_timesheet_item[[#This Row],[project_id]],ohrm_project[project_id],ohrm_project[name],"NF",0,1)</f>
        <v>C210701-P2 [AMERICANA-Phase2]</v>
      </c>
      <c r="K4592" t="str">
        <f>_xlfn.XLOOKUP(ohrm_timesheet_item[[#This Row],[activity_id]],ohrm_project_activity[activity_id],ohrm_project_activity[name],"NF",0,1)</f>
        <v>Development</v>
      </c>
      <c r="L4592" s="5">
        <f>ohrm_timesheet_item[[#This Row],[duration]]/60/60</f>
        <v>9</v>
      </c>
    </row>
    <row r="4593" spans="1:12" x14ac:dyDescent="0.3">
      <c r="A4593">
        <v>807</v>
      </c>
      <c r="C4593">
        <v>4661</v>
      </c>
      <c r="D4593" s="1">
        <v>45407</v>
      </c>
      <c r="E4593">
        <v>32400</v>
      </c>
      <c r="F4593">
        <v>6</v>
      </c>
      <c r="G4593">
        <v>7</v>
      </c>
      <c r="H4593">
        <v>54</v>
      </c>
      <c r="I4593" t="str">
        <f>_xlfn.XLOOKUP(ohrm_timesheet_item[[#This Row],[employee_id]],hs_hr_employee[emp_number],hs_hr_employee[Employee Name],"NF",0,1)</f>
        <v>Shekhar Sharma</v>
      </c>
      <c r="J4593" t="str">
        <f>_xlfn.XLOOKUP(ohrm_timesheet_item[[#This Row],[project_id]],ohrm_project[project_id],ohrm_project[name],"NF",0,1)</f>
        <v>C210701-P2 [AMERICANA-Phase2]</v>
      </c>
      <c r="K4593" t="str">
        <f>_xlfn.XLOOKUP(ohrm_timesheet_item[[#This Row],[activity_id]],ohrm_project_activity[activity_id],ohrm_project_activity[name],"NF",0,1)</f>
        <v>Development</v>
      </c>
      <c r="L4593" s="5">
        <f>ohrm_timesheet_item[[#This Row],[duration]]/60/60</f>
        <v>9</v>
      </c>
    </row>
    <row r="4594" spans="1:12" x14ac:dyDescent="0.3">
      <c r="A4594">
        <v>807</v>
      </c>
      <c r="C4594">
        <v>4662</v>
      </c>
      <c r="D4594" s="1">
        <v>45408</v>
      </c>
      <c r="E4594">
        <v>32400</v>
      </c>
      <c r="F4594">
        <v>6</v>
      </c>
      <c r="G4594">
        <v>7</v>
      </c>
      <c r="H4594">
        <v>54</v>
      </c>
      <c r="I4594" t="str">
        <f>_xlfn.XLOOKUP(ohrm_timesheet_item[[#This Row],[employee_id]],hs_hr_employee[emp_number],hs_hr_employee[Employee Name],"NF",0,1)</f>
        <v>Shekhar Sharma</v>
      </c>
      <c r="J4594" t="str">
        <f>_xlfn.XLOOKUP(ohrm_timesheet_item[[#This Row],[project_id]],ohrm_project[project_id],ohrm_project[name],"NF",0,1)</f>
        <v>C210701-P2 [AMERICANA-Phase2]</v>
      </c>
      <c r="K4594" t="str">
        <f>_xlfn.XLOOKUP(ohrm_timesheet_item[[#This Row],[activity_id]],ohrm_project_activity[activity_id],ohrm_project_activity[name],"NF",0,1)</f>
        <v>Development</v>
      </c>
      <c r="L4594" s="5">
        <f>ohrm_timesheet_item[[#This Row],[duration]]/60/60</f>
        <v>9</v>
      </c>
    </row>
    <row r="4595" spans="1:12" x14ac:dyDescent="0.3">
      <c r="A4595">
        <v>796</v>
      </c>
      <c r="C4595">
        <v>4663</v>
      </c>
      <c r="D4595" s="1">
        <v>45411</v>
      </c>
      <c r="E4595">
        <v>32400</v>
      </c>
      <c r="F4595">
        <v>1</v>
      </c>
      <c r="G4595">
        <v>7</v>
      </c>
      <c r="H4595">
        <v>2</v>
      </c>
      <c r="I4595" t="str">
        <f>_xlfn.XLOOKUP(ohrm_timesheet_item[[#This Row],[employee_id]],hs_hr_employee[emp_number],hs_hr_employee[Employee Name],"NF",0,1)</f>
        <v>Shekhar Sharma</v>
      </c>
      <c r="J4595" t="str">
        <f>_xlfn.XLOOKUP(ohrm_timesheet_item[[#This Row],[project_id]],ohrm_project[project_id],ohrm_project[name],"NF",0,1)</f>
        <v>C210701-P1 [AMERICANA-Phase1]</v>
      </c>
      <c r="K4595" t="str">
        <f>_xlfn.XLOOKUP(ohrm_timesheet_item[[#This Row],[activity_id]],ohrm_project_activity[activity_id],ohrm_project_activity[name],"NF",0,1)</f>
        <v>Development</v>
      </c>
      <c r="L4595" s="5">
        <f>ohrm_timesheet_item[[#This Row],[duration]]/60/60</f>
        <v>9</v>
      </c>
    </row>
    <row r="4596" spans="1:12" x14ac:dyDescent="0.3">
      <c r="A4596">
        <v>796</v>
      </c>
      <c r="C4596">
        <v>4664</v>
      </c>
      <c r="D4596" s="1">
        <v>45414</v>
      </c>
      <c r="E4596">
        <v>32400</v>
      </c>
      <c r="F4596">
        <v>1</v>
      </c>
      <c r="G4596">
        <v>7</v>
      </c>
      <c r="H4596">
        <v>2</v>
      </c>
      <c r="I4596" t="str">
        <f>_xlfn.XLOOKUP(ohrm_timesheet_item[[#This Row],[employee_id]],hs_hr_employee[emp_number],hs_hr_employee[Employee Name],"NF",0,1)</f>
        <v>Shekhar Sharma</v>
      </c>
      <c r="J4596" t="str">
        <f>_xlfn.XLOOKUP(ohrm_timesheet_item[[#This Row],[project_id]],ohrm_project[project_id],ohrm_project[name],"NF",0,1)</f>
        <v>C210701-P1 [AMERICANA-Phase1]</v>
      </c>
      <c r="K4596" t="str">
        <f>_xlfn.XLOOKUP(ohrm_timesheet_item[[#This Row],[activity_id]],ohrm_project_activity[activity_id],ohrm_project_activity[name],"NF",0,1)</f>
        <v>Development</v>
      </c>
      <c r="L4596" s="5">
        <f>ohrm_timesheet_item[[#This Row],[duration]]/60/60</f>
        <v>9</v>
      </c>
    </row>
    <row r="4597" spans="1:12" x14ac:dyDescent="0.3">
      <c r="A4597">
        <v>796</v>
      </c>
      <c r="C4597">
        <v>4665</v>
      </c>
      <c r="D4597" s="1">
        <v>45415</v>
      </c>
      <c r="E4597">
        <v>32400</v>
      </c>
      <c r="F4597">
        <v>1</v>
      </c>
      <c r="G4597">
        <v>7</v>
      </c>
      <c r="H4597">
        <v>2</v>
      </c>
      <c r="I4597" t="str">
        <f>_xlfn.XLOOKUP(ohrm_timesheet_item[[#This Row],[employee_id]],hs_hr_employee[emp_number],hs_hr_employee[Employee Name],"NF",0,1)</f>
        <v>Shekhar Sharma</v>
      </c>
      <c r="J4597" t="str">
        <f>_xlfn.XLOOKUP(ohrm_timesheet_item[[#This Row],[project_id]],ohrm_project[project_id],ohrm_project[name],"NF",0,1)</f>
        <v>C210701-P1 [AMERICANA-Phase1]</v>
      </c>
      <c r="K4597" t="str">
        <f>_xlfn.XLOOKUP(ohrm_timesheet_item[[#This Row],[activity_id]],ohrm_project_activity[activity_id],ohrm_project_activity[name],"NF",0,1)</f>
        <v>Development</v>
      </c>
      <c r="L4597" s="5">
        <f>ohrm_timesheet_item[[#This Row],[duration]]/60/60</f>
        <v>9</v>
      </c>
    </row>
    <row r="4598" spans="1:12" x14ac:dyDescent="0.3">
      <c r="A4598">
        <v>808</v>
      </c>
      <c r="C4598">
        <v>4666</v>
      </c>
      <c r="D4598" s="1">
        <v>45425</v>
      </c>
      <c r="E4598">
        <v>32400</v>
      </c>
      <c r="F4598">
        <v>6</v>
      </c>
      <c r="G4598">
        <v>7</v>
      </c>
      <c r="H4598">
        <v>54</v>
      </c>
      <c r="I4598" t="str">
        <f>_xlfn.XLOOKUP(ohrm_timesheet_item[[#This Row],[employee_id]],hs_hr_employee[emp_number],hs_hr_employee[Employee Name],"NF",0,1)</f>
        <v>Shekhar Sharma</v>
      </c>
      <c r="J4598" t="str">
        <f>_xlfn.XLOOKUP(ohrm_timesheet_item[[#This Row],[project_id]],ohrm_project[project_id],ohrm_project[name],"NF",0,1)</f>
        <v>C210701-P2 [AMERICANA-Phase2]</v>
      </c>
      <c r="K4598" t="str">
        <f>_xlfn.XLOOKUP(ohrm_timesheet_item[[#This Row],[activity_id]],ohrm_project_activity[activity_id],ohrm_project_activity[name],"NF",0,1)</f>
        <v>Development</v>
      </c>
      <c r="L4598" s="5">
        <f>ohrm_timesheet_item[[#This Row],[duration]]/60/60</f>
        <v>9</v>
      </c>
    </row>
    <row r="4599" spans="1:12" x14ac:dyDescent="0.3">
      <c r="A4599">
        <v>808</v>
      </c>
      <c r="C4599">
        <v>4667</v>
      </c>
      <c r="D4599" s="1">
        <v>45426</v>
      </c>
      <c r="E4599">
        <v>32400</v>
      </c>
      <c r="F4599">
        <v>6</v>
      </c>
      <c r="G4599">
        <v>7</v>
      </c>
      <c r="H4599">
        <v>54</v>
      </c>
      <c r="I4599" t="str">
        <f>_xlfn.XLOOKUP(ohrm_timesheet_item[[#This Row],[employee_id]],hs_hr_employee[emp_number],hs_hr_employee[Employee Name],"NF",0,1)</f>
        <v>Shekhar Sharma</v>
      </c>
      <c r="J4599" t="str">
        <f>_xlfn.XLOOKUP(ohrm_timesheet_item[[#This Row],[project_id]],ohrm_project[project_id],ohrm_project[name],"NF",0,1)</f>
        <v>C210701-P2 [AMERICANA-Phase2]</v>
      </c>
      <c r="K4599" t="str">
        <f>_xlfn.XLOOKUP(ohrm_timesheet_item[[#This Row],[activity_id]],ohrm_project_activity[activity_id],ohrm_project_activity[name],"NF",0,1)</f>
        <v>Development</v>
      </c>
      <c r="L4599" s="5">
        <f>ohrm_timesheet_item[[#This Row],[duration]]/60/60</f>
        <v>9</v>
      </c>
    </row>
    <row r="4600" spans="1:12" x14ac:dyDescent="0.3">
      <c r="A4600">
        <v>808</v>
      </c>
      <c r="C4600">
        <v>4668</v>
      </c>
      <c r="D4600" s="1">
        <v>45427</v>
      </c>
      <c r="E4600">
        <v>32400</v>
      </c>
      <c r="F4600">
        <v>6</v>
      </c>
      <c r="G4600">
        <v>7</v>
      </c>
      <c r="H4600">
        <v>54</v>
      </c>
      <c r="I4600" t="str">
        <f>_xlfn.XLOOKUP(ohrm_timesheet_item[[#This Row],[employee_id]],hs_hr_employee[emp_number],hs_hr_employee[Employee Name],"NF",0,1)</f>
        <v>Shekhar Sharma</v>
      </c>
      <c r="J4600" t="str">
        <f>_xlfn.XLOOKUP(ohrm_timesheet_item[[#This Row],[project_id]],ohrm_project[project_id],ohrm_project[name],"NF",0,1)</f>
        <v>C210701-P2 [AMERICANA-Phase2]</v>
      </c>
      <c r="K4600" t="str">
        <f>_xlfn.XLOOKUP(ohrm_timesheet_item[[#This Row],[activity_id]],ohrm_project_activity[activity_id],ohrm_project_activity[name],"NF",0,1)</f>
        <v>Development</v>
      </c>
      <c r="L4600" s="5">
        <f>ohrm_timesheet_item[[#This Row],[duration]]/60/60</f>
        <v>9</v>
      </c>
    </row>
    <row r="4601" spans="1:12" x14ac:dyDescent="0.3">
      <c r="A4601">
        <v>808</v>
      </c>
      <c r="C4601">
        <v>4669</v>
      </c>
      <c r="D4601" s="1">
        <v>45428</v>
      </c>
      <c r="E4601">
        <v>32400</v>
      </c>
      <c r="F4601">
        <v>6</v>
      </c>
      <c r="G4601">
        <v>7</v>
      </c>
      <c r="H4601">
        <v>54</v>
      </c>
      <c r="I4601" t="str">
        <f>_xlfn.XLOOKUP(ohrm_timesheet_item[[#This Row],[employee_id]],hs_hr_employee[emp_number],hs_hr_employee[Employee Name],"NF",0,1)</f>
        <v>Shekhar Sharma</v>
      </c>
      <c r="J4601" t="str">
        <f>_xlfn.XLOOKUP(ohrm_timesheet_item[[#This Row],[project_id]],ohrm_project[project_id],ohrm_project[name],"NF",0,1)</f>
        <v>C210701-P2 [AMERICANA-Phase2]</v>
      </c>
      <c r="K4601" t="str">
        <f>_xlfn.XLOOKUP(ohrm_timesheet_item[[#This Row],[activity_id]],ohrm_project_activity[activity_id],ohrm_project_activity[name],"NF",0,1)</f>
        <v>Development</v>
      </c>
      <c r="L4601" s="5">
        <f>ohrm_timesheet_item[[#This Row],[duration]]/60/60</f>
        <v>9</v>
      </c>
    </row>
    <row r="4602" spans="1:12" x14ac:dyDescent="0.3">
      <c r="A4602">
        <v>808</v>
      </c>
      <c r="C4602">
        <v>4670</v>
      </c>
      <c r="D4602" s="1">
        <v>45429</v>
      </c>
      <c r="E4602">
        <v>32400</v>
      </c>
      <c r="F4602">
        <v>6</v>
      </c>
      <c r="G4602">
        <v>7</v>
      </c>
      <c r="H4602">
        <v>54</v>
      </c>
      <c r="I4602" t="str">
        <f>_xlfn.XLOOKUP(ohrm_timesheet_item[[#This Row],[employee_id]],hs_hr_employee[emp_number],hs_hr_employee[Employee Name],"NF",0,1)</f>
        <v>Shekhar Sharma</v>
      </c>
      <c r="J4602" t="str">
        <f>_xlfn.XLOOKUP(ohrm_timesheet_item[[#This Row],[project_id]],ohrm_project[project_id],ohrm_project[name],"NF",0,1)</f>
        <v>C210701-P2 [AMERICANA-Phase2]</v>
      </c>
      <c r="K4602" t="str">
        <f>_xlfn.XLOOKUP(ohrm_timesheet_item[[#This Row],[activity_id]],ohrm_project_activity[activity_id],ohrm_project_activity[name],"NF",0,1)</f>
        <v>Development</v>
      </c>
      <c r="L4602" s="5">
        <f>ohrm_timesheet_item[[#This Row],[duration]]/60/60</f>
        <v>9</v>
      </c>
    </row>
    <row r="4603" spans="1:12" x14ac:dyDescent="0.3">
      <c r="A4603">
        <v>809</v>
      </c>
      <c r="C4603">
        <v>4671</v>
      </c>
      <c r="D4603" s="1">
        <v>45432</v>
      </c>
      <c r="E4603">
        <v>32400</v>
      </c>
      <c r="F4603">
        <v>6</v>
      </c>
      <c r="G4603">
        <v>7</v>
      </c>
      <c r="H4603">
        <v>53</v>
      </c>
      <c r="I4603" t="str">
        <f>_xlfn.XLOOKUP(ohrm_timesheet_item[[#This Row],[employee_id]],hs_hr_employee[emp_number],hs_hr_employee[Employee Name],"NF",0,1)</f>
        <v>Shekhar Sharma</v>
      </c>
      <c r="J4603" t="str">
        <f>_xlfn.XLOOKUP(ohrm_timesheet_item[[#This Row],[project_id]],ohrm_project[project_id],ohrm_project[name],"NF",0,1)</f>
        <v>C210701-P2 [AMERICANA-Phase2]</v>
      </c>
      <c r="K4603" t="str">
        <f>_xlfn.XLOOKUP(ohrm_timesheet_item[[#This Row],[activity_id]],ohrm_project_activity[activity_id],ohrm_project_activity[name],"NF",0,1)</f>
        <v>Design</v>
      </c>
      <c r="L4603" s="5">
        <f>ohrm_timesheet_item[[#This Row],[duration]]/60/60</f>
        <v>9</v>
      </c>
    </row>
    <row r="4604" spans="1:12" x14ac:dyDescent="0.3">
      <c r="A4604">
        <v>809</v>
      </c>
      <c r="C4604">
        <v>4672</v>
      </c>
      <c r="D4604" s="1">
        <v>45433</v>
      </c>
      <c r="E4604">
        <v>32400</v>
      </c>
      <c r="F4604">
        <v>6</v>
      </c>
      <c r="G4604">
        <v>7</v>
      </c>
      <c r="H4604">
        <v>53</v>
      </c>
      <c r="I4604" t="str">
        <f>_xlfn.XLOOKUP(ohrm_timesheet_item[[#This Row],[employee_id]],hs_hr_employee[emp_number],hs_hr_employee[Employee Name],"NF",0,1)</f>
        <v>Shekhar Sharma</v>
      </c>
      <c r="J4604" t="str">
        <f>_xlfn.XLOOKUP(ohrm_timesheet_item[[#This Row],[project_id]],ohrm_project[project_id],ohrm_project[name],"NF",0,1)</f>
        <v>C210701-P2 [AMERICANA-Phase2]</v>
      </c>
      <c r="K4604" t="str">
        <f>_xlfn.XLOOKUP(ohrm_timesheet_item[[#This Row],[activity_id]],ohrm_project_activity[activity_id],ohrm_project_activity[name],"NF",0,1)</f>
        <v>Design</v>
      </c>
      <c r="L4604" s="5">
        <f>ohrm_timesheet_item[[#This Row],[duration]]/60/60</f>
        <v>9</v>
      </c>
    </row>
    <row r="4605" spans="1:12" x14ac:dyDescent="0.3">
      <c r="A4605">
        <v>809</v>
      </c>
      <c r="C4605">
        <v>4673</v>
      </c>
      <c r="D4605" s="1">
        <v>45434</v>
      </c>
      <c r="E4605">
        <v>32400</v>
      </c>
      <c r="F4605">
        <v>6</v>
      </c>
      <c r="G4605">
        <v>7</v>
      </c>
      <c r="H4605">
        <v>53</v>
      </c>
      <c r="I4605" t="str">
        <f>_xlfn.XLOOKUP(ohrm_timesheet_item[[#This Row],[employee_id]],hs_hr_employee[emp_number],hs_hr_employee[Employee Name],"NF",0,1)</f>
        <v>Shekhar Sharma</v>
      </c>
      <c r="J4605" t="str">
        <f>_xlfn.XLOOKUP(ohrm_timesheet_item[[#This Row],[project_id]],ohrm_project[project_id],ohrm_project[name],"NF",0,1)</f>
        <v>C210701-P2 [AMERICANA-Phase2]</v>
      </c>
      <c r="K4605" t="str">
        <f>_xlfn.XLOOKUP(ohrm_timesheet_item[[#This Row],[activity_id]],ohrm_project_activity[activity_id],ohrm_project_activity[name],"NF",0,1)</f>
        <v>Design</v>
      </c>
      <c r="L4605" s="5">
        <f>ohrm_timesheet_item[[#This Row],[duration]]/60/60</f>
        <v>9</v>
      </c>
    </row>
    <row r="4606" spans="1:12" x14ac:dyDescent="0.3">
      <c r="A4606">
        <v>809</v>
      </c>
      <c r="C4606">
        <v>4674</v>
      </c>
      <c r="D4606" s="1">
        <v>45435</v>
      </c>
      <c r="E4606">
        <v>32400</v>
      </c>
      <c r="F4606">
        <v>6</v>
      </c>
      <c r="G4606">
        <v>7</v>
      </c>
      <c r="H4606">
        <v>53</v>
      </c>
      <c r="I4606" t="str">
        <f>_xlfn.XLOOKUP(ohrm_timesheet_item[[#This Row],[employee_id]],hs_hr_employee[emp_number],hs_hr_employee[Employee Name],"NF",0,1)</f>
        <v>Shekhar Sharma</v>
      </c>
      <c r="J4606" t="str">
        <f>_xlfn.XLOOKUP(ohrm_timesheet_item[[#This Row],[project_id]],ohrm_project[project_id],ohrm_project[name],"NF",0,1)</f>
        <v>C210701-P2 [AMERICANA-Phase2]</v>
      </c>
      <c r="K4606" t="str">
        <f>_xlfn.XLOOKUP(ohrm_timesheet_item[[#This Row],[activity_id]],ohrm_project_activity[activity_id],ohrm_project_activity[name],"NF",0,1)</f>
        <v>Design</v>
      </c>
      <c r="L4606" s="5">
        <f>ohrm_timesheet_item[[#This Row],[duration]]/60/60</f>
        <v>9</v>
      </c>
    </row>
    <row r="4607" spans="1:12" x14ac:dyDescent="0.3">
      <c r="A4607">
        <v>809</v>
      </c>
      <c r="C4607">
        <v>4675</v>
      </c>
      <c r="D4607" s="1">
        <v>45436</v>
      </c>
      <c r="E4607">
        <v>32400</v>
      </c>
      <c r="F4607">
        <v>6</v>
      </c>
      <c r="G4607">
        <v>7</v>
      </c>
      <c r="H4607">
        <v>53</v>
      </c>
      <c r="I4607" t="str">
        <f>_xlfn.XLOOKUP(ohrm_timesheet_item[[#This Row],[employee_id]],hs_hr_employee[emp_number],hs_hr_employee[Employee Name],"NF",0,1)</f>
        <v>Shekhar Sharma</v>
      </c>
      <c r="J4607" t="str">
        <f>_xlfn.XLOOKUP(ohrm_timesheet_item[[#This Row],[project_id]],ohrm_project[project_id],ohrm_project[name],"NF",0,1)</f>
        <v>C210701-P2 [AMERICANA-Phase2]</v>
      </c>
      <c r="K4607" t="str">
        <f>_xlfn.XLOOKUP(ohrm_timesheet_item[[#This Row],[activity_id]],ohrm_project_activity[activity_id],ohrm_project_activity[name],"NF",0,1)</f>
        <v>Design</v>
      </c>
      <c r="L4607" s="5">
        <f>ohrm_timesheet_item[[#This Row],[duration]]/60/60</f>
        <v>9</v>
      </c>
    </row>
    <row r="4608" spans="1:12" x14ac:dyDescent="0.3">
      <c r="A4608">
        <v>804</v>
      </c>
      <c r="C4608">
        <v>4676</v>
      </c>
      <c r="D4608" s="1">
        <v>45439</v>
      </c>
      <c r="E4608">
        <v>32400</v>
      </c>
      <c r="F4608">
        <v>6</v>
      </c>
      <c r="G4608">
        <v>7</v>
      </c>
      <c r="H4608">
        <v>54</v>
      </c>
      <c r="I4608" t="str">
        <f>_xlfn.XLOOKUP(ohrm_timesheet_item[[#This Row],[employee_id]],hs_hr_employee[emp_number],hs_hr_employee[Employee Name],"NF",0,1)</f>
        <v>Shekhar Sharma</v>
      </c>
      <c r="J4608" t="str">
        <f>_xlfn.XLOOKUP(ohrm_timesheet_item[[#This Row],[project_id]],ohrm_project[project_id],ohrm_project[name],"NF",0,1)</f>
        <v>C210701-P2 [AMERICANA-Phase2]</v>
      </c>
      <c r="K4608" t="str">
        <f>_xlfn.XLOOKUP(ohrm_timesheet_item[[#This Row],[activity_id]],ohrm_project_activity[activity_id],ohrm_project_activity[name],"NF",0,1)</f>
        <v>Development</v>
      </c>
      <c r="L4608" s="5">
        <f>ohrm_timesheet_item[[#This Row],[duration]]/60/60</f>
        <v>9</v>
      </c>
    </row>
    <row r="4609" spans="1:12" x14ac:dyDescent="0.3">
      <c r="A4609">
        <v>804</v>
      </c>
      <c r="C4609">
        <v>4677</v>
      </c>
      <c r="D4609" s="1">
        <v>45440</v>
      </c>
      <c r="E4609">
        <v>32400</v>
      </c>
      <c r="F4609">
        <v>6</v>
      </c>
      <c r="G4609">
        <v>7</v>
      </c>
      <c r="H4609">
        <v>54</v>
      </c>
      <c r="I4609" t="str">
        <f>_xlfn.XLOOKUP(ohrm_timesheet_item[[#This Row],[employee_id]],hs_hr_employee[emp_number],hs_hr_employee[Employee Name],"NF",0,1)</f>
        <v>Shekhar Sharma</v>
      </c>
      <c r="J4609" t="str">
        <f>_xlfn.XLOOKUP(ohrm_timesheet_item[[#This Row],[project_id]],ohrm_project[project_id],ohrm_project[name],"NF",0,1)</f>
        <v>C210701-P2 [AMERICANA-Phase2]</v>
      </c>
      <c r="K4609" t="str">
        <f>_xlfn.XLOOKUP(ohrm_timesheet_item[[#This Row],[activity_id]],ohrm_project_activity[activity_id],ohrm_project_activity[name],"NF",0,1)</f>
        <v>Development</v>
      </c>
      <c r="L4609" s="5">
        <f>ohrm_timesheet_item[[#This Row],[duration]]/60/60</f>
        <v>9</v>
      </c>
    </row>
    <row r="4610" spans="1:12" x14ac:dyDescent="0.3">
      <c r="A4610">
        <v>804</v>
      </c>
      <c r="C4610">
        <v>4678</v>
      </c>
      <c r="D4610" s="1">
        <v>45441</v>
      </c>
      <c r="E4610">
        <v>32400</v>
      </c>
      <c r="F4610">
        <v>6</v>
      </c>
      <c r="G4610">
        <v>7</v>
      </c>
      <c r="H4610">
        <v>54</v>
      </c>
      <c r="I4610" t="str">
        <f>_xlfn.XLOOKUP(ohrm_timesheet_item[[#This Row],[employee_id]],hs_hr_employee[emp_number],hs_hr_employee[Employee Name],"NF",0,1)</f>
        <v>Shekhar Sharma</v>
      </c>
      <c r="J4610" t="str">
        <f>_xlfn.XLOOKUP(ohrm_timesheet_item[[#This Row],[project_id]],ohrm_project[project_id],ohrm_project[name],"NF",0,1)</f>
        <v>C210701-P2 [AMERICANA-Phase2]</v>
      </c>
      <c r="K4610" t="str">
        <f>_xlfn.XLOOKUP(ohrm_timesheet_item[[#This Row],[activity_id]],ohrm_project_activity[activity_id],ohrm_project_activity[name],"NF",0,1)</f>
        <v>Development</v>
      </c>
      <c r="L4610" s="5">
        <f>ohrm_timesheet_item[[#This Row],[duration]]/60/60</f>
        <v>9</v>
      </c>
    </row>
    <row r="4611" spans="1:12" x14ac:dyDescent="0.3">
      <c r="A4611">
        <v>804</v>
      </c>
      <c r="C4611">
        <v>4679</v>
      </c>
      <c r="D4611" s="1">
        <v>45442</v>
      </c>
      <c r="E4611">
        <v>32400</v>
      </c>
      <c r="F4611">
        <v>6</v>
      </c>
      <c r="G4611">
        <v>7</v>
      </c>
      <c r="H4611">
        <v>54</v>
      </c>
      <c r="I4611" t="str">
        <f>_xlfn.XLOOKUP(ohrm_timesheet_item[[#This Row],[employee_id]],hs_hr_employee[emp_number],hs_hr_employee[Employee Name],"NF",0,1)</f>
        <v>Shekhar Sharma</v>
      </c>
      <c r="J4611" t="str">
        <f>_xlfn.XLOOKUP(ohrm_timesheet_item[[#This Row],[project_id]],ohrm_project[project_id],ohrm_project[name],"NF",0,1)</f>
        <v>C210701-P2 [AMERICANA-Phase2]</v>
      </c>
      <c r="K4611" t="str">
        <f>_xlfn.XLOOKUP(ohrm_timesheet_item[[#This Row],[activity_id]],ohrm_project_activity[activity_id],ohrm_project_activity[name],"NF",0,1)</f>
        <v>Development</v>
      </c>
      <c r="L4611" s="5">
        <f>ohrm_timesheet_item[[#This Row],[duration]]/60/60</f>
        <v>9</v>
      </c>
    </row>
    <row r="4612" spans="1:12" x14ac:dyDescent="0.3">
      <c r="A4612">
        <v>804</v>
      </c>
      <c r="C4612">
        <v>4680</v>
      </c>
      <c r="D4612" s="1">
        <v>45443</v>
      </c>
      <c r="E4612">
        <v>32400</v>
      </c>
      <c r="F4612">
        <v>6</v>
      </c>
      <c r="G4612">
        <v>7</v>
      </c>
      <c r="H4612">
        <v>54</v>
      </c>
      <c r="I4612" t="str">
        <f>_xlfn.XLOOKUP(ohrm_timesheet_item[[#This Row],[employee_id]],hs_hr_employee[emp_number],hs_hr_employee[Employee Name],"NF",0,1)</f>
        <v>Shekhar Sharma</v>
      </c>
      <c r="J4612" t="str">
        <f>_xlfn.XLOOKUP(ohrm_timesheet_item[[#This Row],[project_id]],ohrm_project[project_id],ohrm_project[name],"NF",0,1)</f>
        <v>C210701-P2 [AMERICANA-Phase2]</v>
      </c>
      <c r="K4612" t="str">
        <f>_xlfn.XLOOKUP(ohrm_timesheet_item[[#This Row],[activity_id]],ohrm_project_activity[activity_id],ohrm_project_activity[name],"NF",0,1)</f>
        <v>Development</v>
      </c>
      <c r="L4612" s="5">
        <f>ohrm_timesheet_item[[#This Row],[duration]]/60/60</f>
        <v>9</v>
      </c>
    </row>
    <row r="4613" spans="1:12" x14ac:dyDescent="0.3">
      <c r="A4613">
        <v>811</v>
      </c>
      <c r="B4613" t="s">
        <v>1141</v>
      </c>
      <c r="C4613">
        <v>4681</v>
      </c>
      <c r="D4613" s="1">
        <v>45433</v>
      </c>
      <c r="E4613">
        <v>0</v>
      </c>
      <c r="F4613">
        <v>2</v>
      </c>
      <c r="G4613">
        <v>15</v>
      </c>
      <c r="H4613">
        <v>11</v>
      </c>
      <c r="I4613" t="str">
        <f>_xlfn.XLOOKUP(ohrm_timesheet_item[[#This Row],[employee_id]],hs_hr_employee[emp_number],hs_hr_employee[Employee Name],"NF",0,1)</f>
        <v>Gaurav Kokcha</v>
      </c>
      <c r="J4613" t="str">
        <f>_xlfn.XLOOKUP(ohrm_timesheet_item[[#This Row],[project_id]],ohrm_project[project_id],ohrm_project[name],"NF",0,1)</f>
        <v>Z210101-TEQMANTRA-ORG</v>
      </c>
      <c r="K4613" t="str">
        <f>_xlfn.XLOOKUP(ohrm_timesheet_item[[#This Row],[activity_id]],ohrm_project_activity[activity_id],ohrm_project_activity[name],"NF",0,1)</f>
        <v>Training</v>
      </c>
      <c r="L4613" s="5">
        <f>ohrm_timesheet_item[[#This Row],[duration]]/60/60</f>
        <v>0</v>
      </c>
    </row>
    <row r="4614" spans="1:12" x14ac:dyDescent="0.3">
      <c r="A4614">
        <v>811</v>
      </c>
      <c r="C4614">
        <v>4682</v>
      </c>
      <c r="D4614" s="1">
        <v>45432</v>
      </c>
      <c r="E4614">
        <v>18000</v>
      </c>
      <c r="F4614">
        <v>2</v>
      </c>
      <c r="G4614">
        <v>15</v>
      </c>
      <c r="H4614">
        <v>58</v>
      </c>
      <c r="I4614" t="str">
        <f>_xlfn.XLOOKUP(ohrm_timesheet_item[[#This Row],[employee_id]],hs_hr_employee[emp_number],hs_hr_employee[Employee Name],"NF",0,1)</f>
        <v>Gaurav Kokcha</v>
      </c>
      <c r="J4614" t="str">
        <f>_xlfn.XLOOKUP(ohrm_timesheet_item[[#This Row],[project_id]],ohrm_project[project_id],ohrm_project[name],"NF",0,1)</f>
        <v>Z210101-TEQMANTRA-ORG</v>
      </c>
      <c r="K4614" t="str">
        <f>_xlfn.XLOOKUP(ohrm_timesheet_item[[#This Row],[activity_id]],ohrm_project_activity[activity_id],ohrm_project_activity[name],"NF",0,1)</f>
        <v>Staff Augmentation</v>
      </c>
      <c r="L4614" s="5">
        <f>ohrm_timesheet_item[[#This Row],[duration]]/60/60</f>
        <v>5</v>
      </c>
    </row>
    <row r="4615" spans="1:12" x14ac:dyDescent="0.3">
      <c r="A4615">
        <v>811</v>
      </c>
      <c r="C4615">
        <v>4683</v>
      </c>
      <c r="D4615" s="1">
        <v>45433</v>
      </c>
      <c r="E4615">
        <v>18000</v>
      </c>
      <c r="F4615">
        <v>2</v>
      </c>
      <c r="G4615">
        <v>15</v>
      </c>
      <c r="H4615">
        <v>58</v>
      </c>
      <c r="I4615" t="str">
        <f>_xlfn.XLOOKUP(ohrm_timesheet_item[[#This Row],[employee_id]],hs_hr_employee[emp_number],hs_hr_employee[Employee Name],"NF",0,1)</f>
        <v>Gaurav Kokcha</v>
      </c>
      <c r="J4615" t="str">
        <f>_xlfn.XLOOKUP(ohrm_timesheet_item[[#This Row],[project_id]],ohrm_project[project_id],ohrm_project[name],"NF",0,1)</f>
        <v>Z210101-TEQMANTRA-ORG</v>
      </c>
      <c r="K4615" t="str">
        <f>_xlfn.XLOOKUP(ohrm_timesheet_item[[#This Row],[activity_id]],ohrm_project_activity[activity_id],ohrm_project_activity[name],"NF",0,1)</f>
        <v>Staff Augmentation</v>
      </c>
      <c r="L4615" s="5">
        <f>ohrm_timesheet_item[[#This Row],[duration]]/60/60</f>
        <v>5</v>
      </c>
    </row>
    <row r="4616" spans="1:12" x14ac:dyDescent="0.3">
      <c r="A4616">
        <v>811</v>
      </c>
      <c r="C4616">
        <v>4684</v>
      </c>
      <c r="D4616" s="1">
        <v>45434</v>
      </c>
      <c r="E4616">
        <v>10800</v>
      </c>
      <c r="F4616">
        <v>2</v>
      </c>
      <c r="G4616">
        <v>15</v>
      </c>
      <c r="H4616">
        <v>58</v>
      </c>
      <c r="I4616" t="str">
        <f>_xlfn.XLOOKUP(ohrm_timesheet_item[[#This Row],[employee_id]],hs_hr_employee[emp_number],hs_hr_employee[Employee Name],"NF",0,1)</f>
        <v>Gaurav Kokcha</v>
      </c>
      <c r="J4616" t="str">
        <f>_xlfn.XLOOKUP(ohrm_timesheet_item[[#This Row],[project_id]],ohrm_project[project_id],ohrm_project[name],"NF",0,1)</f>
        <v>Z210101-TEQMANTRA-ORG</v>
      </c>
      <c r="K4616" t="str">
        <f>_xlfn.XLOOKUP(ohrm_timesheet_item[[#This Row],[activity_id]],ohrm_project_activity[activity_id],ohrm_project_activity[name],"NF",0,1)</f>
        <v>Staff Augmentation</v>
      </c>
      <c r="L4616" s="5">
        <f>ohrm_timesheet_item[[#This Row],[duration]]/60/60</f>
        <v>3</v>
      </c>
    </row>
    <row r="4617" spans="1:12" x14ac:dyDescent="0.3">
      <c r="A4617">
        <v>811</v>
      </c>
      <c r="C4617">
        <v>4685</v>
      </c>
      <c r="D4617" s="1">
        <v>45435</v>
      </c>
      <c r="E4617">
        <v>14400</v>
      </c>
      <c r="F4617">
        <v>2</v>
      </c>
      <c r="G4617">
        <v>15</v>
      </c>
      <c r="H4617">
        <v>58</v>
      </c>
      <c r="I4617" t="str">
        <f>_xlfn.XLOOKUP(ohrm_timesheet_item[[#This Row],[employee_id]],hs_hr_employee[emp_number],hs_hr_employee[Employee Name],"NF",0,1)</f>
        <v>Gaurav Kokcha</v>
      </c>
      <c r="J4617" t="str">
        <f>_xlfn.XLOOKUP(ohrm_timesheet_item[[#This Row],[project_id]],ohrm_project[project_id],ohrm_project[name],"NF",0,1)</f>
        <v>Z210101-TEQMANTRA-ORG</v>
      </c>
      <c r="K4617" t="str">
        <f>_xlfn.XLOOKUP(ohrm_timesheet_item[[#This Row],[activity_id]],ohrm_project_activity[activity_id],ohrm_project_activity[name],"NF",0,1)</f>
        <v>Staff Augmentation</v>
      </c>
      <c r="L4617" s="5">
        <f>ohrm_timesheet_item[[#This Row],[duration]]/60/60</f>
        <v>4</v>
      </c>
    </row>
    <row r="4618" spans="1:12" x14ac:dyDescent="0.3">
      <c r="A4618">
        <v>811</v>
      </c>
      <c r="C4618">
        <v>4686</v>
      </c>
      <c r="D4618" s="1">
        <v>45436</v>
      </c>
      <c r="E4618">
        <v>21600</v>
      </c>
      <c r="F4618">
        <v>2</v>
      </c>
      <c r="G4618">
        <v>15</v>
      </c>
      <c r="H4618">
        <v>58</v>
      </c>
      <c r="I4618" t="str">
        <f>_xlfn.XLOOKUP(ohrm_timesheet_item[[#This Row],[employee_id]],hs_hr_employee[emp_number],hs_hr_employee[Employee Name],"NF",0,1)</f>
        <v>Gaurav Kokcha</v>
      </c>
      <c r="J4618" t="str">
        <f>_xlfn.XLOOKUP(ohrm_timesheet_item[[#This Row],[project_id]],ohrm_project[project_id],ohrm_project[name],"NF",0,1)</f>
        <v>Z210101-TEQMANTRA-ORG</v>
      </c>
      <c r="K4618" t="str">
        <f>_xlfn.XLOOKUP(ohrm_timesheet_item[[#This Row],[activity_id]],ohrm_project_activity[activity_id],ohrm_project_activity[name],"NF",0,1)</f>
        <v>Staff Augmentation</v>
      </c>
      <c r="L4618" s="5">
        <f>ohrm_timesheet_item[[#This Row],[duration]]/60/60</f>
        <v>6</v>
      </c>
    </row>
    <row r="4619" spans="1:12" x14ac:dyDescent="0.3">
      <c r="A4619">
        <v>811</v>
      </c>
      <c r="C4619">
        <v>4687</v>
      </c>
      <c r="D4619" s="1">
        <v>45432</v>
      </c>
      <c r="E4619">
        <v>14400</v>
      </c>
      <c r="F4619">
        <v>2</v>
      </c>
      <c r="G4619">
        <v>15</v>
      </c>
      <c r="H4619">
        <v>11</v>
      </c>
      <c r="I4619" t="str">
        <f>_xlfn.XLOOKUP(ohrm_timesheet_item[[#This Row],[employee_id]],hs_hr_employee[emp_number],hs_hr_employee[Employee Name],"NF",0,1)</f>
        <v>Gaurav Kokcha</v>
      </c>
      <c r="J4619" t="str">
        <f>_xlfn.XLOOKUP(ohrm_timesheet_item[[#This Row],[project_id]],ohrm_project[project_id],ohrm_project[name],"NF",0,1)</f>
        <v>Z210101-TEQMANTRA-ORG</v>
      </c>
      <c r="K4619" t="str">
        <f>_xlfn.XLOOKUP(ohrm_timesheet_item[[#This Row],[activity_id]],ohrm_project_activity[activity_id],ohrm_project_activity[name],"NF",0,1)</f>
        <v>Training</v>
      </c>
      <c r="L4619" s="5">
        <f>ohrm_timesheet_item[[#This Row],[duration]]/60/60</f>
        <v>4</v>
      </c>
    </row>
    <row r="4620" spans="1:12" x14ac:dyDescent="0.3">
      <c r="A4620">
        <v>811</v>
      </c>
      <c r="C4620">
        <v>4688</v>
      </c>
      <c r="D4620" s="1">
        <v>45434</v>
      </c>
      <c r="E4620">
        <v>21600</v>
      </c>
      <c r="F4620">
        <v>2</v>
      </c>
      <c r="G4620">
        <v>15</v>
      </c>
      <c r="H4620">
        <v>11</v>
      </c>
      <c r="I4620" t="str">
        <f>_xlfn.XLOOKUP(ohrm_timesheet_item[[#This Row],[employee_id]],hs_hr_employee[emp_number],hs_hr_employee[Employee Name],"NF",0,1)</f>
        <v>Gaurav Kokcha</v>
      </c>
      <c r="J4620" t="str">
        <f>_xlfn.XLOOKUP(ohrm_timesheet_item[[#This Row],[project_id]],ohrm_project[project_id],ohrm_project[name],"NF",0,1)</f>
        <v>Z210101-TEQMANTRA-ORG</v>
      </c>
      <c r="K4620" t="str">
        <f>_xlfn.XLOOKUP(ohrm_timesheet_item[[#This Row],[activity_id]],ohrm_project_activity[activity_id],ohrm_project_activity[name],"NF",0,1)</f>
        <v>Training</v>
      </c>
      <c r="L4620" s="5">
        <f>ohrm_timesheet_item[[#This Row],[duration]]/60/60</f>
        <v>6</v>
      </c>
    </row>
    <row r="4621" spans="1:12" x14ac:dyDescent="0.3">
      <c r="A4621">
        <v>811</v>
      </c>
      <c r="C4621">
        <v>4689</v>
      </c>
      <c r="D4621" s="1">
        <v>45435</v>
      </c>
      <c r="E4621">
        <v>18000</v>
      </c>
      <c r="F4621">
        <v>2</v>
      </c>
      <c r="G4621">
        <v>15</v>
      </c>
      <c r="H4621">
        <v>11</v>
      </c>
      <c r="I4621" t="str">
        <f>_xlfn.XLOOKUP(ohrm_timesheet_item[[#This Row],[employee_id]],hs_hr_employee[emp_number],hs_hr_employee[Employee Name],"NF",0,1)</f>
        <v>Gaurav Kokcha</v>
      </c>
      <c r="J4621" t="str">
        <f>_xlfn.XLOOKUP(ohrm_timesheet_item[[#This Row],[project_id]],ohrm_project[project_id],ohrm_project[name],"NF",0,1)</f>
        <v>Z210101-TEQMANTRA-ORG</v>
      </c>
      <c r="K4621" t="str">
        <f>_xlfn.XLOOKUP(ohrm_timesheet_item[[#This Row],[activity_id]],ohrm_project_activity[activity_id],ohrm_project_activity[name],"NF",0,1)</f>
        <v>Training</v>
      </c>
      <c r="L4621" s="5">
        <f>ohrm_timesheet_item[[#This Row],[duration]]/60/60</f>
        <v>5</v>
      </c>
    </row>
    <row r="4622" spans="1:12" x14ac:dyDescent="0.3">
      <c r="A4622">
        <v>811</v>
      </c>
      <c r="C4622">
        <v>4690</v>
      </c>
      <c r="D4622" s="1">
        <v>45436</v>
      </c>
      <c r="E4622">
        <v>10800</v>
      </c>
      <c r="F4622">
        <v>2</v>
      </c>
      <c r="G4622">
        <v>15</v>
      </c>
      <c r="H4622">
        <v>11</v>
      </c>
      <c r="I4622" t="str">
        <f>_xlfn.XLOOKUP(ohrm_timesheet_item[[#This Row],[employee_id]],hs_hr_employee[emp_number],hs_hr_employee[Employee Name],"NF",0,1)</f>
        <v>Gaurav Kokcha</v>
      </c>
      <c r="J4622" t="str">
        <f>_xlfn.XLOOKUP(ohrm_timesheet_item[[#This Row],[project_id]],ohrm_project[project_id],ohrm_project[name],"NF",0,1)</f>
        <v>Z210101-TEQMANTRA-ORG</v>
      </c>
      <c r="K4622" t="str">
        <f>_xlfn.XLOOKUP(ohrm_timesheet_item[[#This Row],[activity_id]],ohrm_project_activity[activity_id],ohrm_project_activity[name],"NF",0,1)</f>
        <v>Training</v>
      </c>
      <c r="L4622" s="5">
        <f>ohrm_timesheet_item[[#This Row],[duration]]/60/60</f>
        <v>3</v>
      </c>
    </row>
    <row r="4623" spans="1:12" x14ac:dyDescent="0.3">
      <c r="A4623">
        <v>810</v>
      </c>
      <c r="C4623">
        <v>4691</v>
      </c>
      <c r="D4623" s="1">
        <v>45439</v>
      </c>
      <c r="E4623">
        <v>18000</v>
      </c>
      <c r="F4623">
        <v>2</v>
      </c>
      <c r="G4623">
        <v>15</v>
      </c>
      <c r="H4623">
        <v>58</v>
      </c>
      <c r="I4623" t="str">
        <f>_xlfn.XLOOKUP(ohrm_timesheet_item[[#This Row],[employee_id]],hs_hr_employee[emp_number],hs_hr_employee[Employee Name],"NF",0,1)</f>
        <v>Gaurav Kokcha</v>
      </c>
      <c r="J4623" t="str">
        <f>_xlfn.XLOOKUP(ohrm_timesheet_item[[#This Row],[project_id]],ohrm_project[project_id],ohrm_project[name],"NF",0,1)</f>
        <v>Z210101-TEQMANTRA-ORG</v>
      </c>
      <c r="K4623" t="str">
        <f>_xlfn.XLOOKUP(ohrm_timesheet_item[[#This Row],[activity_id]],ohrm_project_activity[activity_id],ohrm_project_activity[name],"NF",0,1)</f>
        <v>Staff Augmentation</v>
      </c>
      <c r="L4623" s="5">
        <f>ohrm_timesheet_item[[#This Row],[duration]]/60/60</f>
        <v>5</v>
      </c>
    </row>
    <row r="4624" spans="1:12" x14ac:dyDescent="0.3">
      <c r="A4624">
        <v>810</v>
      </c>
      <c r="C4624">
        <v>4692</v>
      </c>
      <c r="D4624" s="1">
        <v>45440</v>
      </c>
      <c r="E4624">
        <v>21600</v>
      </c>
      <c r="F4624">
        <v>2</v>
      </c>
      <c r="G4624">
        <v>15</v>
      </c>
      <c r="H4624">
        <v>58</v>
      </c>
      <c r="I4624" t="str">
        <f>_xlfn.XLOOKUP(ohrm_timesheet_item[[#This Row],[employee_id]],hs_hr_employee[emp_number],hs_hr_employee[Employee Name],"NF",0,1)</f>
        <v>Gaurav Kokcha</v>
      </c>
      <c r="J4624" t="str">
        <f>_xlfn.XLOOKUP(ohrm_timesheet_item[[#This Row],[project_id]],ohrm_project[project_id],ohrm_project[name],"NF",0,1)</f>
        <v>Z210101-TEQMANTRA-ORG</v>
      </c>
      <c r="K4624" t="str">
        <f>_xlfn.XLOOKUP(ohrm_timesheet_item[[#This Row],[activity_id]],ohrm_project_activity[activity_id],ohrm_project_activity[name],"NF",0,1)</f>
        <v>Staff Augmentation</v>
      </c>
      <c r="L4624" s="5">
        <f>ohrm_timesheet_item[[#This Row],[duration]]/60/60</f>
        <v>6</v>
      </c>
    </row>
    <row r="4625" spans="1:12" x14ac:dyDescent="0.3">
      <c r="A4625">
        <v>810</v>
      </c>
      <c r="C4625">
        <v>4693</v>
      </c>
      <c r="D4625" s="1">
        <v>45441</v>
      </c>
      <c r="E4625">
        <v>0</v>
      </c>
      <c r="F4625">
        <v>2</v>
      </c>
      <c r="G4625">
        <v>15</v>
      </c>
      <c r="H4625">
        <v>58</v>
      </c>
      <c r="I4625" t="str">
        <f>_xlfn.XLOOKUP(ohrm_timesheet_item[[#This Row],[employee_id]],hs_hr_employee[emp_number],hs_hr_employee[Employee Name],"NF",0,1)</f>
        <v>Gaurav Kokcha</v>
      </c>
      <c r="J4625" t="str">
        <f>_xlfn.XLOOKUP(ohrm_timesheet_item[[#This Row],[project_id]],ohrm_project[project_id],ohrm_project[name],"NF",0,1)</f>
        <v>Z210101-TEQMANTRA-ORG</v>
      </c>
      <c r="K4625" t="str">
        <f>_xlfn.XLOOKUP(ohrm_timesheet_item[[#This Row],[activity_id]],ohrm_project_activity[activity_id],ohrm_project_activity[name],"NF",0,1)</f>
        <v>Staff Augmentation</v>
      </c>
      <c r="L4625" s="5">
        <f>ohrm_timesheet_item[[#This Row],[duration]]/60/60</f>
        <v>0</v>
      </c>
    </row>
    <row r="4626" spans="1:12" x14ac:dyDescent="0.3">
      <c r="A4626">
        <v>810</v>
      </c>
      <c r="C4626">
        <v>4694</v>
      </c>
      <c r="D4626" s="1">
        <v>45442</v>
      </c>
      <c r="E4626">
        <v>10800</v>
      </c>
      <c r="F4626">
        <v>2</v>
      </c>
      <c r="G4626">
        <v>15</v>
      </c>
      <c r="H4626">
        <v>58</v>
      </c>
      <c r="I4626" t="str">
        <f>_xlfn.XLOOKUP(ohrm_timesheet_item[[#This Row],[employee_id]],hs_hr_employee[emp_number],hs_hr_employee[Employee Name],"NF",0,1)</f>
        <v>Gaurav Kokcha</v>
      </c>
      <c r="J4626" t="str">
        <f>_xlfn.XLOOKUP(ohrm_timesheet_item[[#This Row],[project_id]],ohrm_project[project_id],ohrm_project[name],"NF",0,1)</f>
        <v>Z210101-TEQMANTRA-ORG</v>
      </c>
      <c r="K4626" t="str">
        <f>_xlfn.XLOOKUP(ohrm_timesheet_item[[#This Row],[activity_id]],ohrm_project_activity[activity_id],ohrm_project_activity[name],"NF",0,1)</f>
        <v>Staff Augmentation</v>
      </c>
      <c r="L4626" s="5">
        <f>ohrm_timesheet_item[[#This Row],[duration]]/60/60</f>
        <v>3</v>
      </c>
    </row>
    <row r="4627" spans="1:12" x14ac:dyDescent="0.3">
      <c r="A4627">
        <v>810</v>
      </c>
      <c r="C4627">
        <v>4695</v>
      </c>
      <c r="D4627" s="1">
        <v>45443</v>
      </c>
      <c r="E4627">
        <v>18000</v>
      </c>
      <c r="F4627">
        <v>2</v>
      </c>
      <c r="G4627">
        <v>15</v>
      </c>
      <c r="H4627">
        <v>58</v>
      </c>
      <c r="I4627" t="str">
        <f>_xlfn.XLOOKUP(ohrm_timesheet_item[[#This Row],[employee_id]],hs_hr_employee[emp_number],hs_hr_employee[Employee Name],"NF",0,1)</f>
        <v>Gaurav Kokcha</v>
      </c>
      <c r="J4627" t="str">
        <f>_xlfn.XLOOKUP(ohrm_timesheet_item[[#This Row],[project_id]],ohrm_project[project_id],ohrm_project[name],"NF",0,1)</f>
        <v>Z210101-TEQMANTRA-ORG</v>
      </c>
      <c r="K4627" t="str">
        <f>_xlfn.XLOOKUP(ohrm_timesheet_item[[#This Row],[activity_id]],ohrm_project_activity[activity_id],ohrm_project_activity[name],"NF",0,1)</f>
        <v>Staff Augmentation</v>
      </c>
      <c r="L4627" s="5">
        <f>ohrm_timesheet_item[[#This Row],[duration]]/60/60</f>
        <v>5</v>
      </c>
    </row>
    <row r="4628" spans="1:12" x14ac:dyDescent="0.3">
      <c r="A4628">
        <v>810</v>
      </c>
      <c r="C4628">
        <v>4696</v>
      </c>
      <c r="D4628" s="1">
        <v>45439</v>
      </c>
      <c r="E4628">
        <v>14400</v>
      </c>
      <c r="F4628">
        <v>2</v>
      </c>
      <c r="G4628">
        <v>15</v>
      </c>
      <c r="H4628">
        <v>11</v>
      </c>
      <c r="I4628" t="str">
        <f>_xlfn.XLOOKUP(ohrm_timesheet_item[[#This Row],[employee_id]],hs_hr_employee[emp_number],hs_hr_employee[Employee Name],"NF",0,1)</f>
        <v>Gaurav Kokcha</v>
      </c>
      <c r="J4628" t="str">
        <f>_xlfn.XLOOKUP(ohrm_timesheet_item[[#This Row],[project_id]],ohrm_project[project_id],ohrm_project[name],"NF",0,1)</f>
        <v>Z210101-TEQMANTRA-ORG</v>
      </c>
      <c r="K4628" t="str">
        <f>_xlfn.XLOOKUP(ohrm_timesheet_item[[#This Row],[activity_id]],ohrm_project_activity[activity_id],ohrm_project_activity[name],"NF",0,1)</f>
        <v>Training</v>
      </c>
      <c r="L4628" s="5">
        <f>ohrm_timesheet_item[[#This Row],[duration]]/60/60</f>
        <v>4</v>
      </c>
    </row>
    <row r="4629" spans="1:12" x14ac:dyDescent="0.3">
      <c r="A4629">
        <v>810</v>
      </c>
      <c r="C4629">
        <v>4697</v>
      </c>
      <c r="D4629" s="1">
        <v>45440</v>
      </c>
      <c r="E4629">
        <v>10800</v>
      </c>
      <c r="F4629">
        <v>2</v>
      </c>
      <c r="G4629">
        <v>15</v>
      </c>
      <c r="H4629">
        <v>11</v>
      </c>
      <c r="I4629" t="str">
        <f>_xlfn.XLOOKUP(ohrm_timesheet_item[[#This Row],[employee_id]],hs_hr_employee[emp_number],hs_hr_employee[Employee Name],"NF",0,1)</f>
        <v>Gaurav Kokcha</v>
      </c>
      <c r="J4629" t="str">
        <f>_xlfn.XLOOKUP(ohrm_timesheet_item[[#This Row],[project_id]],ohrm_project[project_id],ohrm_project[name],"NF",0,1)</f>
        <v>Z210101-TEQMANTRA-ORG</v>
      </c>
      <c r="K4629" t="str">
        <f>_xlfn.XLOOKUP(ohrm_timesheet_item[[#This Row],[activity_id]],ohrm_project_activity[activity_id],ohrm_project_activity[name],"NF",0,1)</f>
        <v>Training</v>
      </c>
      <c r="L4629" s="5">
        <f>ohrm_timesheet_item[[#This Row],[duration]]/60/60</f>
        <v>3</v>
      </c>
    </row>
    <row r="4630" spans="1:12" x14ac:dyDescent="0.3">
      <c r="A4630">
        <v>810</v>
      </c>
      <c r="C4630">
        <v>4698</v>
      </c>
      <c r="D4630" s="1">
        <v>45441</v>
      </c>
      <c r="E4630">
        <v>0</v>
      </c>
      <c r="F4630">
        <v>2</v>
      </c>
      <c r="G4630">
        <v>15</v>
      </c>
      <c r="H4630">
        <v>11</v>
      </c>
      <c r="I4630" t="str">
        <f>_xlfn.XLOOKUP(ohrm_timesheet_item[[#This Row],[employee_id]],hs_hr_employee[emp_number],hs_hr_employee[Employee Name],"NF",0,1)</f>
        <v>Gaurav Kokcha</v>
      </c>
      <c r="J4630" t="str">
        <f>_xlfn.XLOOKUP(ohrm_timesheet_item[[#This Row],[project_id]],ohrm_project[project_id],ohrm_project[name],"NF",0,1)</f>
        <v>Z210101-TEQMANTRA-ORG</v>
      </c>
      <c r="K4630" t="str">
        <f>_xlfn.XLOOKUP(ohrm_timesheet_item[[#This Row],[activity_id]],ohrm_project_activity[activity_id],ohrm_project_activity[name],"NF",0,1)</f>
        <v>Training</v>
      </c>
      <c r="L4630" s="5">
        <f>ohrm_timesheet_item[[#This Row],[duration]]/60/60</f>
        <v>0</v>
      </c>
    </row>
    <row r="4631" spans="1:12" x14ac:dyDescent="0.3">
      <c r="A4631">
        <v>810</v>
      </c>
      <c r="C4631">
        <v>4699</v>
      </c>
      <c r="D4631" s="1">
        <v>45442</v>
      </c>
      <c r="E4631">
        <v>21600</v>
      </c>
      <c r="F4631">
        <v>2</v>
      </c>
      <c r="G4631">
        <v>15</v>
      </c>
      <c r="H4631">
        <v>11</v>
      </c>
      <c r="I4631" t="str">
        <f>_xlfn.XLOOKUP(ohrm_timesheet_item[[#This Row],[employee_id]],hs_hr_employee[emp_number],hs_hr_employee[Employee Name],"NF",0,1)</f>
        <v>Gaurav Kokcha</v>
      </c>
      <c r="J4631" t="str">
        <f>_xlfn.XLOOKUP(ohrm_timesheet_item[[#This Row],[project_id]],ohrm_project[project_id],ohrm_project[name],"NF",0,1)</f>
        <v>Z210101-TEQMANTRA-ORG</v>
      </c>
      <c r="K4631" t="str">
        <f>_xlfn.XLOOKUP(ohrm_timesheet_item[[#This Row],[activity_id]],ohrm_project_activity[activity_id],ohrm_project_activity[name],"NF",0,1)</f>
        <v>Training</v>
      </c>
      <c r="L4631" s="5">
        <f>ohrm_timesheet_item[[#This Row],[duration]]/60/60</f>
        <v>6</v>
      </c>
    </row>
    <row r="4632" spans="1:12" x14ac:dyDescent="0.3">
      <c r="A4632">
        <v>810</v>
      </c>
      <c r="C4632">
        <v>4700</v>
      </c>
      <c r="D4632" s="1">
        <v>45443</v>
      </c>
      <c r="E4632">
        <v>14400</v>
      </c>
      <c r="F4632">
        <v>2</v>
      </c>
      <c r="G4632">
        <v>15</v>
      </c>
      <c r="H4632">
        <v>11</v>
      </c>
      <c r="I4632" t="str">
        <f>_xlfn.XLOOKUP(ohrm_timesheet_item[[#This Row],[employee_id]],hs_hr_employee[emp_number],hs_hr_employee[Employee Name],"NF",0,1)</f>
        <v>Gaurav Kokcha</v>
      </c>
      <c r="J4632" t="str">
        <f>_xlfn.XLOOKUP(ohrm_timesheet_item[[#This Row],[project_id]],ohrm_project[project_id],ohrm_project[name],"NF",0,1)</f>
        <v>Z210101-TEQMANTRA-ORG</v>
      </c>
      <c r="K4632" t="str">
        <f>_xlfn.XLOOKUP(ohrm_timesheet_item[[#This Row],[activity_id]],ohrm_project_activity[activity_id],ohrm_project_activity[name],"NF",0,1)</f>
        <v>Training</v>
      </c>
      <c r="L4632" s="5">
        <f>ohrm_timesheet_item[[#This Row],[duration]]/60/60</f>
        <v>4</v>
      </c>
    </row>
    <row r="4633" spans="1:12" x14ac:dyDescent="0.3">
      <c r="A4633">
        <v>814</v>
      </c>
      <c r="C4633">
        <v>4701</v>
      </c>
      <c r="D4633" s="1">
        <v>45418</v>
      </c>
      <c r="E4633">
        <v>32400</v>
      </c>
      <c r="F4633">
        <v>1</v>
      </c>
      <c r="G4633">
        <v>100006</v>
      </c>
      <c r="H4633">
        <v>16</v>
      </c>
      <c r="I4633" t="str">
        <f>_xlfn.XLOOKUP(ohrm_timesheet_item[[#This Row],[employee_id]],hs_hr_employee[emp_number],hs_hr_employee[Employee Name],"NF",0,1)</f>
        <v>Preeti Tyagi</v>
      </c>
      <c r="J4633" t="str">
        <f>_xlfn.XLOOKUP(ohrm_timesheet_item[[#This Row],[project_id]],ohrm_project[project_id],ohrm_project[name],"NF",0,1)</f>
        <v>C210701-P1 [AMERICANA-Phase1]</v>
      </c>
      <c r="K4633" t="str">
        <f>_xlfn.XLOOKUP(ohrm_timesheet_item[[#This Row],[activity_id]],ohrm_project_activity[activity_id],ohrm_project_activity[name],"NF",0,1)</f>
        <v>Change Activity</v>
      </c>
      <c r="L4633" s="5">
        <f>ohrm_timesheet_item[[#This Row],[duration]]/60/60</f>
        <v>9</v>
      </c>
    </row>
    <row r="4634" spans="1:12" x14ac:dyDescent="0.3">
      <c r="A4634">
        <v>814</v>
      </c>
      <c r="C4634">
        <v>4702</v>
      </c>
      <c r="D4634" s="1">
        <v>45419</v>
      </c>
      <c r="E4634">
        <v>32400</v>
      </c>
      <c r="F4634">
        <v>1</v>
      </c>
      <c r="G4634">
        <v>100006</v>
      </c>
      <c r="H4634">
        <v>16</v>
      </c>
      <c r="I4634" t="str">
        <f>_xlfn.XLOOKUP(ohrm_timesheet_item[[#This Row],[employee_id]],hs_hr_employee[emp_number],hs_hr_employee[Employee Name],"NF",0,1)</f>
        <v>Preeti Tyagi</v>
      </c>
      <c r="J4634" t="str">
        <f>_xlfn.XLOOKUP(ohrm_timesheet_item[[#This Row],[project_id]],ohrm_project[project_id],ohrm_project[name],"NF",0,1)</f>
        <v>C210701-P1 [AMERICANA-Phase1]</v>
      </c>
      <c r="K4634" t="str">
        <f>_xlfn.XLOOKUP(ohrm_timesheet_item[[#This Row],[activity_id]],ohrm_project_activity[activity_id],ohrm_project_activity[name],"NF",0,1)</f>
        <v>Change Activity</v>
      </c>
      <c r="L4634" s="5">
        <f>ohrm_timesheet_item[[#This Row],[duration]]/60/60</f>
        <v>9</v>
      </c>
    </row>
    <row r="4635" spans="1:12" x14ac:dyDescent="0.3">
      <c r="A4635">
        <v>814</v>
      </c>
      <c r="C4635">
        <v>4703</v>
      </c>
      <c r="D4635" s="1">
        <v>45420</v>
      </c>
      <c r="E4635">
        <v>32400</v>
      </c>
      <c r="F4635">
        <v>1</v>
      </c>
      <c r="G4635">
        <v>100006</v>
      </c>
      <c r="H4635">
        <v>16</v>
      </c>
      <c r="I4635" t="str">
        <f>_xlfn.XLOOKUP(ohrm_timesheet_item[[#This Row],[employee_id]],hs_hr_employee[emp_number],hs_hr_employee[Employee Name],"NF",0,1)</f>
        <v>Preeti Tyagi</v>
      </c>
      <c r="J4635" t="str">
        <f>_xlfn.XLOOKUP(ohrm_timesheet_item[[#This Row],[project_id]],ohrm_project[project_id],ohrm_project[name],"NF",0,1)</f>
        <v>C210701-P1 [AMERICANA-Phase1]</v>
      </c>
      <c r="K4635" t="str">
        <f>_xlfn.XLOOKUP(ohrm_timesheet_item[[#This Row],[activity_id]],ohrm_project_activity[activity_id],ohrm_project_activity[name],"NF",0,1)</f>
        <v>Change Activity</v>
      </c>
      <c r="L4635" s="5">
        <f>ohrm_timesheet_item[[#This Row],[duration]]/60/60</f>
        <v>9</v>
      </c>
    </row>
    <row r="4636" spans="1:12" x14ac:dyDescent="0.3">
      <c r="A4636">
        <v>814</v>
      </c>
      <c r="C4636">
        <v>4704</v>
      </c>
      <c r="D4636" s="1">
        <v>45421</v>
      </c>
      <c r="E4636">
        <v>32400</v>
      </c>
      <c r="F4636">
        <v>1</v>
      </c>
      <c r="G4636">
        <v>100006</v>
      </c>
      <c r="H4636">
        <v>16</v>
      </c>
      <c r="I4636" t="str">
        <f>_xlfn.XLOOKUP(ohrm_timesheet_item[[#This Row],[employee_id]],hs_hr_employee[emp_number],hs_hr_employee[Employee Name],"NF",0,1)</f>
        <v>Preeti Tyagi</v>
      </c>
      <c r="J4636" t="str">
        <f>_xlfn.XLOOKUP(ohrm_timesheet_item[[#This Row],[project_id]],ohrm_project[project_id],ohrm_project[name],"NF",0,1)</f>
        <v>C210701-P1 [AMERICANA-Phase1]</v>
      </c>
      <c r="K4636" t="str">
        <f>_xlfn.XLOOKUP(ohrm_timesheet_item[[#This Row],[activity_id]],ohrm_project_activity[activity_id],ohrm_project_activity[name],"NF",0,1)</f>
        <v>Change Activity</v>
      </c>
      <c r="L4636" s="5">
        <f>ohrm_timesheet_item[[#This Row],[duration]]/60/60</f>
        <v>9</v>
      </c>
    </row>
    <row r="4637" spans="1:12" x14ac:dyDescent="0.3">
      <c r="A4637">
        <v>814</v>
      </c>
      <c r="C4637">
        <v>4705</v>
      </c>
      <c r="D4637" s="1">
        <v>45422</v>
      </c>
      <c r="E4637">
        <v>32400</v>
      </c>
      <c r="F4637">
        <v>1</v>
      </c>
      <c r="G4637">
        <v>100006</v>
      </c>
      <c r="H4637">
        <v>16</v>
      </c>
      <c r="I4637" t="str">
        <f>_xlfn.XLOOKUP(ohrm_timesheet_item[[#This Row],[employee_id]],hs_hr_employee[emp_number],hs_hr_employee[Employee Name],"NF",0,1)</f>
        <v>Preeti Tyagi</v>
      </c>
      <c r="J4637" t="str">
        <f>_xlfn.XLOOKUP(ohrm_timesheet_item[[#This Row],[project_id]],ohrm_project[project_id],ohrm_project[name],"NF",0,1)</f>
        <v>C210701-P1 [AMERICANA-Phase1]</v>
      </c>
      <c r="K4637" t="str">
        <f>_xlfn.XLOOKUP(ohrm_timesheet_item[[#This Row],[activity_id]],ohrm_project_activity[activity_id],ohrm_project_activity[name],"NF",0,1)</f>
        <v>Change Activity</v>
      </c>
      <c r="L4637" s="5">
        <f>ohrm_timesheet_item[[#This Row],[duration]]/60/60</f>
        <v>9</v>
      </c>
    </row>
    <row r="4638" spans="1:12" x14ac:dyDescent="0.3">
      <c r="A4638">
        <v>814</v>
      </c>
      <c r="C4638">
        <v>4706</v>
      </c>
      <c r="D4638" s="1">
        <v>45423</v>
      </c>
      <c r="E4638">
        <v>32400</v>
      </c>
      <c r="F4638">
        <v>1</v>
      </c>
      <c r="G4638">
        <v>100006</v>
      </c>
      <c r="H4638">
        <v>16</v>
      </c>
      <c r="I4638" t="str">
        <f>_xlfn.XLOOKUP(ohrm_timesheet_item[[#This Row],[employee_id]],hs_hr_employee[emp_number],hs_hr_employee[Employee Name],"NF",0,1)</f>
        <v>Preeti Tyagi</v>
      </c>
      <c r="J4638" t="str">
        <f>_xlfn.XLOOKUP(ohrm_timesheet_item[[#This Row],[project_id]],ohrm_project[project_id],ohrm_project[name],"NF",0,1)</f>
        <v>C210701-P1 [AMERICANA-Phase1]</v>
      </c>
      <c r="K4638" t="str">
        <f>_xlfn.XLOOKUP(ohrm_timesheet_item[[#This Row],[activity_id]],ohrm_project_activity[activity_id],ohrm_project_activity[name],"NF",0,1)</f>
        <v>Change Activity</v>
      </c>
      <c r="L4638" s="5">
        <f>ohrm_timesheet_item[[#This Row],[duration]]/60/60</f>
        <v>9</v>
      </c>
    </row>
    <row r="4639" spans="1:12" x14ac:dyDescent="0.3">
      <c r="A4639">
        <v>814</v>
      </c>
      <c r="C4639">
        <v>4707</v>
      </c>
      <c r="D4639" s="1">
        <v>45424</v>
      </c>
      <c r="E4639">
        <v>32400</v>
      </c>
      <c r="F4639">
        <v>1</v>
      </c>
      <c r="G4639">
        <v>100006</v>
      </c>
      <c r="H4639">
        <v>16</v>
      </c>
      <c r="I4639" t="str">
        <f>_xlfn.XLOOKUP(ohrm_timesheet_item[[#This Row],[employee_id]],hs_hr_employee[emp_number],hs_hr_employee[Employee Name],"NF",0,1)</f>
        <v>Preeti Tyagi</v>
      </c>
      <c r="J4639" t="str">
        <f>_xlfn.XLOOKUP(ohrm_timesheet_item[[#This Row],[project_id]],ohrm_project[project_id],ohrm_project[name],"NF",0,1)</f>
        <v>C210701-P1 [AMERICANA-Phase1]</v>
      </c>
      <c r="K4639" t="str">
        <f>_xlfn.XLOOKUP(ohrm_timesheet_item[[#This Row],[activity_id]],ohrm_project_activity[activity_id],ohrm_project_activity[name],"NF",0,1)</f>
        <v>Change Activity</v>
      </c>
      <c r="L4639" s="5">
        <f>ohrm_timesheet_item[[#This Row],[duration]]/60/60</f>
        <v>9</v>
      </c>
    </row>
    <row r="4640" spans="1:12" x14ac:dyDescent="0.3">
      <c r="A4640">
        <v>815</v>
      </c>
      <c r="C4640">
        <v>4708</v>
      </c>
      <c r="D4640" s="1">
        <v>45425</v>
      </c>
      <c r="E4640">
        <v>32400</v>
      </c>
      <c r="F4640">
        <v>1</v>
      </c>
      <c r="G4640">
        <v>100006</v>
      </c>
      <c r="H4640">
        <v>16</v>
      </c>
      <c r="I4640" t="str">
        <f>_xlfn.XLOOKUP(ohrm_timesheet_item[[#This Row],[employee_id]],hs_hr_employee[emp_number],hs_hr_employee[Employee Name],"NF",0,1)</f>
        <v>Preeti Tyagi</v>
      </c>
      <c r="J4640" t="str">
        <f>_xlfn.XLOOKUP(ohrm_timesheet_item[[#This Row],[project_id]],ohrm_project[project_id],ohrm_project[name],"NF",0,1)</f>
        <v>C210701-P1 [AMERICANA-Phase1]</v>
      </c>
      <c r="K4640" t="str">
        <f>_xlfn.XLOOKUP(ohrm_timesheet_item[[#This Row],[activity_id]],ohrm_project_activity[activity_id],ohrm_project_activity[name],"NF",0,1)</f>
        <v>Change Activity</v>
      </c>
      <c r="L4640" s="5">
        <f>ohrm_timesheet_item[[#This Row],[duration]]/60/60</f>
        <v>9</v>
      </c>
    </row>
    <row r="4641" spans="1:12" x14ac:dyDescent="0.3">
      <c r="A4641">
        <v>815</v>
      </c>
      <c r="C4641">
        <v>4709</v>
      </c>
      <c r="D4641" s="1">
        <v>45426</v>
      </c>
      <c r="E4641">
        <v>32400</v>
      </c>
      <c r="F4641">
        <v>1</v>
      </c>
      <c r="G4641">
        <v>100006</v>
      </c>
      <c r="H4641">
        <v>16</v>
      </c>
      <c r="I4641" t="str">
        <f>_xlfn.XLOOKUP(ohrm_timesheet_item[[#This Row],[employee_id]],hs_hr_employee[emp_number],hs_hr_employee[Employee Name],"NF",0,1)</f>
        <v>Preeti Tyagi</v>
      </c>
      <c r="J4641" t="str">
        <f>_xlfn.XLOOKUP(ohrm_timesheet_item[[#This Row],[project_id]],ohrm_project[project_id],ohrm_project[name],"NF",0,1)</f>
        <v>C210701-P1 [AMERICANA-Phase1]</v>
      </c>
      <c r="K4641" t="str">
        <f>_xlfn.XLOOKUP(ohrm_timesheet_item[[#This Row],[activity_id]],ohrm_project_activity[activity_id],ohrm_project_activity[name],"NF",0,1)</f>
        <v>Change Activity</v>
      </c>
      <c r="L4641" s="5">
        <f>ohrm_timesheet_item[[#This Row],[duration]]/60/60</f>
        <v>9</v>
      </c>
    </row>
    <row r="4642" spans="1:12" x14ac:dyDescent="0.3">
      <c r="A4642">
        <v>815</v>
      </c>
      <c r="C4642">
        <v>4710</v>
      </c>
      <c r="D4642" s="1">
        <v>45427</v>
      </c>
      <c r="E4642">
        <v>32400</v>
      </c>
      <c r="F4642">
        <v>1</v>
      </c>
      <c r="G4642">
        <v>100006</v>
      </c>
      <c r="H4642">
        <v>16</v>
      </c>
      <c r="I4642" t="str">
        <f>_xlfn.XLOOKUP(ohrm_timesheet_item[[#This Row],[employee_id]],hs_hr_employee[emp_number],hs_hr_employee[Employee Name],"NF",0,1)</f>
        <v>Preeti Tyagi</v>
      </c>
      <c r="J4642" t="str">
        <f>_xlfn.XLOOKUP(ohrm_timesheet_item[[#This Row],[project_id]],ohrm_project[project_id],ohrm_project[name],"NF",0,1)</f>
        <v>C210701-P1 [AMERICANA-Phase1]</v>
      </c>
      <c r="K4642" t="str">
        <f>_xlfn.XLOOKUP(ohrm_timesheet_item[[#This Row],[activity_id]],ohrm_project_activity[activity_id],ohrm_project_activity[name],"NF",0,1)</f>
        <v>Change Activity</v>
      </c>
      <c r="L4642" s="5">
        <f>ohrm_timesheet_item[[#This Row],[duration]]/60/60</f>
        <v>9</v>
      </c>
    </row>
    <row r="4643" spans="1:12" x14ac:dyDescent="0.3">
      <c r="A4643">
        <v>815</v>
      </c>
      <c r="C4643">
        <v>4711</v>
      </c>
      <c r="D4643" s="1">
        <v>45428</v>
      </c>
      <c r="E4643">
        <v>32400</v>
      </c>
      <c r="F4643">
        <v>1</v>
      </c>
      <c r="G4643">
        <v>100006</v>
      </c>
      <c r="H4643">
        <v>16</v>
      </c>
      <c r="I4643" t="str">
        <f>_xlfn.XLOOKUP(ohrm_timesheet_item[[#This Row],[employee_id]],hs_hr_employee[emp_number],hs_hr_employee[Employee Name],"NF",0,1)</f>
        <v>Preeti Tyagi</v>
      </c>
      <c r="J4643" t="str">
        <f>_xlfn.XLOOKUP(ohrm_timesheet_item[[#This Row],[project_id]],ohrm_project[project_id],ohrm_project[name],"NF",0,1)</f>
        <v>C210701-P1 [AMERICANA-Phase1]</v>
      </c>
      <c r="K4643" t="str">
        <f>_xlfn.XLOOKUP(ohrm_timesheet_item[[#This Row],[activity_id]],ohrm_project_activity[activity_id],ohrm_project_activity[name],"NF",0,1)</f>
        <v>Change Activity</v>
      </c>
      <c r="L4643" s="5">
        <f>ohrm_timesheet_item[[#This Row],[duration]]/60/60</f>
        <v>9</v>
      </c>
    </row>
    <row r="4644" spans="1:12" x14ac:dyDescent="0.3">
      <c r="A4644">
        <v>815</v>
      </c>
      <c r="C4644">
        <v>4712</v>
      </c>
      <c r="D4644" s="1">
        <v>45429</v>
      </c>
      <c r="E4644">
        <v>32400</v>
      </c>
      <c r="F4644">
        <v>1</v>
      </c>
      <c r="G4644">
        <v>100006</v>
      </c>
      <c r="H4644">
        <v>16</v>
      </c>
      <c r="I4644" t="str">
        <f>_xlfn.XLOOKUP(ohrm_timesheet_item[[#This Row],[employee_id]],hs_hr_employee[emp_number],hs_hr_employee[Employee Name],"NF",0,1)</f>
        <v>Preeti Tyagi</v>
      </c>
      <c r="J4644" t="str">
        <f>_xlfn.XLOOKUP(ohrm_timesheet_item[[#This Row],[project_id]],ohrm_project[project_id],ohrm_project[name],"NF",0,1)</f>
        <v>C210701-P1 [AMERICANA-Phase1]</v>
      </c>
      <c r="K4644" t="str">
        <f>_xlfn.XLOOKUP(ohrm_timesheet_item[[#This Row],[activity_id]],ohrm_project_activity[activity_id],ohrm_project_activity[name],"NF",0,1)</f>
        <v>Change Activity</v>
      </c>
      <c r="L4644" s="5">
        <f>ohrm_timesheet_item[[#This Row],[duration]]/60/60</f>
        <v>9</v>
      </c>
    </row>
    <row r="4645" spans="1:12" x14ac:dyDescent="0.3">
      <c r="A4645">
        <v>815</v>
      </c>
      <c r="C4645">
        <v>4713</v>
      </c>
      <c r="D4645" s="1">
        <v>45430</v>
      </c>
      <c r="E4645">
        <v>32400</v>
      </c>
      <c r="F4645">
        <v>1</v>
      </c>
      <c r="G4645">
        <v>100006</v>
      </c>
      <c r="H4645">
        <v>16</v>
      </c>
      <c r="I4645" t="str">
        <f>_xlfn.XLOOKUP(ohrm_timesheet_item[[#This Row],[employee_id]],hs_hr_employee[emp_number],hs_hr_employee[Employee Name],"NF",0,1)</f>
        <v>Preeti Tyagi</v>
      </c>
      <c r="J4645" t="str">
        <f>_xlfn.XLOOKUP(ohrm_timesheet_item[[#This Row],[project_id]],ohrm_project[project_id],ohrm_project[name],"NF",0,1)</f>
        <v>C210701-P1 [AMERICANA-Phase1]</v>
      </c>
      <c r="K4645" t="str">
        <f>_xlfn.XLOOKUP(ohrm_timesheet_item[[#This Row],[activity_id]],ohrm_project_activity[activity_id],ohrm_project_activity[name],"NF",0,1)</f>
        <v>Change Activity</v>
      </c>
      <c r="L4645" s="5">
        <f>ohrm_timesheet_item[[#This Row],[duration]]/60/60</f>
        <v>9</v>
      </c>
    </row>
    <row r="4646" spans="1:12" x14ac:dyDescent="0.3">
      <c r="A4646">
        <v>815</v>
      </c>
      <c r="C4646">
        <v>4714</v>
      </c>
      <c r="D4646" s="1">
        <v>45431</v>
      </c>
      <c r="E4646">
        <v>32400</v>
      </c>
      <c r="F4646">
        <v>1</v>
      </c>
      <c r="G4646">
        <v>100006</v>
      </c>
      <c r="H4646">
        <v>16</v>
      </c>
      <c r="I4646" t="str">
        <f>_xlfn.XLOOKUP(ohrm_timesheet_item[[#This Row],[employee_id]],hs_hr_employee[emp_number],hs_hr_employee[Employee Name],"NF",0,1)</f>
        <v>Preeti Tyagi</v>
      </c>
      <c r="J4646" t="str">
        <f>_xlfn.XLOOKUP(ohrm_timesheet_item[[#This Row],[project_id]],ohrm_project[project_id],ohrm_project[name],"NF",0,1)</f>
        <v>C210701-P1 [AMERICANA-Phase1]</v>
      </c>
      <c r="K4646" t="str">
        <f>_xlfn.XLOOKUP(ohrm_timesheet_item[[#This Row],[activity_id]],ohrm_project_activity[activity_id],ohrm_project_activity[name],"NF",0,1)</f>
        <v>Change Activity</v>
      </c>
      <c r="L4646" s="5">
        <f>ohrm_timesheet_item[[#This Row],[duration]]/60/60</f>
        <v>9</v>
      </c>
    </row>
    <row r="4647" spans="1:12" x14ac:dyDescent="0.3">
      <c r="A4647">
        <v>816</v>
      </c>
      <c r="C4647">
        <v>4715</v>
      </c>
      <c r="D4647" s="1">
        <v>45432</v>
      </c>
      <c r="E4647">
        <v>32400</v>
      </c>
      <c r="F4647">
        <v>1</v>
      </c>
      <c r="G4647">
        <v>100006</v>
      </c>
      <c r="H4647">
        <v>16</v>
      </c>
      <c r="I4647" t="str">
        <f>_xlfn.XLOOKUP(ohrm_timesheet_item[[#This Row],[employee_id]],hs_hr_employee[emp_number],hs_hr_employee[Employee Name],"NF",0,1)</f>
        <v>Preeti Tyagi</v>
      </c>
      <c r="J4647" t="str">
        <f>_xlfn.XLOOKUP(ohrm_timesheet_item[[#This Row],[project_id]],ohrm_project[project_id],ohrm_project[name],"NF",0,1)</f>
        <v>C210701-P1 [AMERICANA-Phase1]</v>
      </c>
      <c r="K4647" t="str">
        <f>_xlfn.XLOOKUP(ohrm_timesheet_item[[#This Row],[activity_id]],ohrm_project_activity[activity_id],ohrm_project_activity[name],"NF",0,1)</f>
        <v>Change Activity</v>
      </c>
      <c r="L4647" s="5">
        <f>ohrm_timesheet_item[[#This Row],[duration]]/60/60</f>
        <v>9</v>
      </c>
    </row>
    <row r="4648" spans="1:12" x14ac:dyDescent="0.3">
      <c r="A4648">
        <v>816</v>
      </c>
      <c r="C4648">
        <v>4716</v>
      </c>
      <c r="D4648" s="1">
        <v>45433</v>
      </c>
      <c r="E4648">
        <v>32400</v>
      </c>
      <c r="F4648">
        <v>1</v>
      </c>
      <c r="G4648">
        <v>100006</v>
      </c>
      <c r="H4648">
        <v>16</v>
      </c>
      <c r="I4648" t="str">
        <f>_xlfn.XLOOKUP(ohrm_timesheet_item[[#This Row],[employee_id]],hs_hr_employee[emp_number],hs_hr_employee[Employee Name],"NF",0,1)</f>
        <v>Preeti Tyagi</v>
      </c>
      <c r="J4648" t="str">
        <f>_xlfn.XLOOKUP(ohrm_timesheet_item[[#This Row],[project_id]],ohrm_project[project_id],ohrm_project[name],"NF",0,1)</f>
        <v>C210701-P1 [AMERICANA-Phase1]</v>
      </c>
      <c r="K4648" t="str">
        <f>_xlfn.XLOOKUP(ohrm_timesheet_item[[#This Row],[activity_id]],ohrm_project_activity[activity_id],ohrm_project_activity[name],"NF",0,1)</f>
        <v>Change Activity</v>
      </c>
      <c r="L4648" s="5">
        <f>ohrm_timesheet_item[[#This Row],[duration]]/60/60</f>
        <v>9</v>
      </c>
    </row>
    <row r="4649" spans="1:12" x14ac:dyDescent="0.3">
      <c r="A4649">
        <v>816</v>
      </c>
      <c r="C4649">
        <v>4717</v>
      </c>
      <c r="D4649" s="1">
        <v>45434</v>
      </c>
      <c r="E4649">
        <v>32400</v>
      </c>
      <c r="F4649">
        <v>1</v>
      </c>
      <c r="G4649">
        <v>100006</v>
      </c>
      <c r="H4649">
        <v>16</v>
      </c>
      <c r="I4649" t="str">
        <f>_xlfn.XLOOKUP(ohrm_timesheet_item[[#This Row],[employee_id]],hs_hr_employee[emp_number],hs_hr_employee[Employee Name],"NF",0,1)</f>
        <v>Preeti Tyagi</v>
      </c>
      <c r="J4649" t="str">
        <f>_xlfn.XLOOKUP(ohrm_timesheet_item[[#This Row],[project_id]],ohrm_project[project_id],ohrm_project[name],"NF",0,1)</f>
        <v>C210701-P1 [AMERICANA-Phase1]</v>
      </c>
      <c r="K4649" t="str">
        <f>_xlfn.XLOOKUP(ohrm_timesheet_item[[#This Row],[activity_id]],ohrm_project_activity[activity_id],ohrm_project_activity[name],"NF",0,1)</f>
        <v>Change Activity</v>
      </c>
      <c r="L4649" s="5">
        <f>ohrm_timesheet_item[[#This Row],[duration]]/60/60</f>
        <v>9</v>
      </c>
    </row>
    <row r="4650" spans="1:12" x14ac:dyDescent="0.3">
      <c r="A4650">
        <v>816</v>
      </c>
      <c r="C4650">
        <v>4718</v>
      </c>
      <c r="D4650" s="1">
        <v>45435</v>
      </c>
      <c r="E4650">
        <v>32400</v>
      </c>
      <c r="F4650">
        <v>1</v>
      </c>
      <c r="G4650">
        <v>100006</v>
      </c>
      <c r="H4650">
        <v>16</v>
      </c>
      <c r="I4650" t="str">
        <f>_xlfn.XLOOKUP(ohrm_timesheet_item[[#This Row],[employee_id]],hs_hr_employee[emp_number],hs_hr_employee[Employee Name],"NF",0,1)</f>
        <v>Preeti Tyagi</v>
      </c>
      <c r="J4650" t="str">
        <f>_xlfn.XLOOKUP(ohrm_timesheet_item[[#This Row],[project_id]],ohrm_project[project_id],ohrm_project[name],"NF",0,1)</f>
        <v>C210701-P1 [AMERICANA-Phase1]</v>
      </c>
      <c r="K4650" t="str">
        <f>_xlfn.XLOOKUP(ohrm_timesheet_item[[#This Row],[activity_id]],ohrm_project_activity[activity_id],ohrm_project_activity[name],"NF",0,1)</f>
        <v>Change Activity</v>
      </c>
      <c r="L4650" s="5">
        <f>ohrm_timesheet_item[[#This Row],[duration]]/60/60</f>
        <v>9</v>
      </c>
    </row>
    <row r="4651" spans="1:12" x14ac:dyDescent="0.3">
      <c r="A4651">
        <v>816</v>
      </c>
      <c r="C4651">
        <v>4719</v>
      </c>
      <c r="D4651" s="1">
        <v>45436</v>
      </c>
      <c r="E4651">
        <v>32400</v>
      </c>
      <c r="F4651">
        <v>1</v>
      </c>
      <c r="G4651">
        <v>100006</v>
      </c>
      <c r="H4651">
        <v>16</v>
      </c>
      <c r="I4651" t="str">
        <f>_xlfn.XLOOKUP(ohrm_timesheet_item[[#This Row],[employee_id]],hs_hr_employee[emp_number],hs_hr_employee[Employee Name],"NF",0,1)</f>
        <v>Preeti Tyagi</v>
      </c>
      <c r="J4651" t="str">
        <f>_xlfn.XLOOKUP(ohrm_timesheet_item[[#This Row],[project_id]],ohrm_project[project_id],ohrm_project[name],"NF",0,1)</f>
        <v>C210701-P1 [AMERICANA-Phase1]</v>
      </c>
      <c r="K4651" t="str">
        <f>_xlfn.XLOOKUP(ohrm_timesheet_item[[#This Row],[activity_id]],ohrm_project_activity[activity_id],ohrm_project_activity[name],"NF",0,1)</f>
        <v>Change Activity</v>
      </c>
      <c r="L4651" s="5">
        <f>ohrm_timesheet_item[[#This Row],[duration]]/60/60</f>
        <v>9</v>
      </c>
    </row>
    <row r="4652" spans="1:12" x14ac:dyDescent="0.3">
      <c r="A4652">
        <v>816</v>
      </c>
      <c r="C4652">
        <v>4720</v>
      </c>
      <c r="D4652" s="1">
        <v>45437</v>
      </c>
      <c r="E4652">
        <v>32400</v>
      </c>
      <c r="F4652">
        <v>1</v>
      </c>
      <c r="G4652">
        <v>100006</v>
      </c>
      <c r="H4652">
        <v>16</v>
      </c>
      <c r="I4652" t="str">
        <f>_xlfn.XLOOKUP(ohrm_timesheet_item[[#This Row],[employee_id]],hs_hr_employee[emp_number],hs_hr_employee[Employee Name],"NF",0,1)</f>
        <v>Preeti Tyagi</v>
      </c>
      <c r="J4652" t="str">
        <f>_xlfn.XLOOKUP(ohrm_timesheet_item[[#This Row],[project_id]],ohrm_project[project_id],ohrm_project[name],"NF",0,1)</f>
        <v>C210701-P1 [AMERICANA-Phase1]</v>
      </c>
      <c r="K4652" t="str">
        <f>_xlfn.XLOOKUP(ohrm_timesheet_item[[#This Row],[activity_id]],ohrm_project_activity[activity_id],ohrm_project_activity[name],"NF",0,1)</f>
        <v>Change Activity</v>
      </c>
      <c r="L4652" s="5">
        <f>ohrm_timesheet_item[[#This Row],[duration]]/60/60</f>
        <v>9</v>
      </c>
    </row>
    <row r="4653" spans="1:12" x14ac:dyDescent="0.3">
      <c r="A4653">
        <v>816</v>
      </c>
      <c r="C4653">
        <v>4721</v>
      </c>
      <c r="D4653" s="1">
        <v>45438</v>
      </c>
      <c r="E4653">
        <v>32400</v>
      </c>
      <c r="F4653">
        <v>1</v>
      </c>
      <c r="G4653">
        <v>100006</v>
      </c>
      <c r="H4653">
        <v>16</v>
      </c>
      <c r="I4653" t="str">
        <f>_xlfn.XLOOKUP(ohrm_timesheet_item[[#This Row],[employee_id]],hs_hr_employee[emp_number],hs_hr_employee[Employee Name],"NF",0,1)</f>
        <v>Preeti Tyagi</v>
      </c>
      <c r="J4653" t="str">
        <f>_xlfn.XLOOKUP(ohrm_timesheet_item[[#This Row],[project_id]],ohrm_project[project_id],ohrm_project[name],"NF",0,1)</f>
        <v>C210701-P1 [AMERICANA-Phase1]</v>
      </c>
      <c r="K4653" t="str">
        <f>_xlfn.XLOOKUP(ohrm_timesheet_item[[#This Row],[activity_id]],ohrm_project_activity[activity_id],ohrm_project_activity[name],"NF",0,1)</f>
        <v>Change Activity</v>
      </c>
      <c r="L4653" s="5">
        <f>ohrm_timesheet_item[[#This Row],[duration]]/60/60</f>
        <v>9</v>
      </c>
    </row>
    <row r="4654" spans="1:12" x14ac:dyDescent="0.3">
      <c r="A4654">
        <v>813</v>
      </c>
      <c r="C4654">
        <v>4722</v>
      </c>
      <c r="D4654" s="1">
        <v>45439</v>
      </c>
      <c r="E4654">
        <v>32400</v>
      </c>
      <c r="F4654">
        <v>1</v>
      </c>
      <c r="G4654">
        <v>100006</v>
      </c>
      <c r="H4654">
        <v>16</v>
      </c>
      <c r="I4654" t="str">
        <f>_xlfn.XLOOKUP(ohrm_timesheet_item[[#This Row],[employee_id]],hs_hr_employee[emp_number],hs_hr_employee[Employee Name],"NF",0,1)</f>
        <v>Preeti Tyagi</v>
      </c>
      <c r="J4654" t="str">
        <f>_xlfn.XLOOKUP(ohrm_timesheet_item[[#This Row],[project_id]],ohrm_project[project_id],ohrm_project[name],"NF",0,1)</f>
        <v>C210701-P1 [AMERICANA-Phase1]</v>
      </c>
      <c r="K4654" t="str">
        <f>_xlfn.XLOOKUP(ohrm_timesheet_item[[#This Row],[activity_id]],ohrm_project_activity[activity_id],ohrm_project_activity[name],"NF",0,1)</f>
        <v>Change Activity</v>
      </c>
      <c r="L4654" s="5">
        <f>ohrm_timesheet_item[[#This Row],[duration]]/60/60</f>
        <v>9</v>
      </c>
    </row>
    <row r="4655" spans="1:12" x14ac:dyDescent="0.3">
      <c r="A4655">
        <v>813</v>
      </c>
      <c r="C4655">
        <v>4723</v>
      </c>
      <c r="D4655" s="1">
        <v>45440</v>
      </c>
      <c r="E4655">
        <v>32400</v>
      </c>
      <c r="F4655">
        <v>1</v>
      </c>
      <c r="G4655">
        <v>100006</v>
      </c>
      <c r="H4655">
        <v>16</v>
      </c>
      <c r="I4655" t="str">
        <f>_xlfn.XLOOKUP(ohrm_timesheet_item[[#This Row],[employee_id]],hs_hr_employee[emp_number],hs_hr_employee[Employee Name],"NF",0,1)</f>
        <v>Preeti Tyagi</v>
      </c>
      <c r="J4655" t="str">
        <f>_xlfn.XLOOKUP(ohrm_timesheet_item[[#This Row],[project_id]],ohrm_project[project_id],ohrm_project[name],"NF",0,1)</f>
        <v>C210701-P1 [AMERICANA-Phase1]</v>
      </c>
      <c r="K4655" t="str">
        <f>_xlfn.XLOOKUP(ohrm_timesheet_item[[#This Row],[activity_id]],ohrm_project_activity[activity_id],ohrm_project_activity[name],"NF",0,1)</f>
        <v>Change Activity</v>
      </c>
      <c r="L4655" s="5">
        <f>ohrm_timesheet_item[[#This Row],[duration]]/60/60</f>
        <v>9</v>
      </c>
    </row>
    <row r="4656" spans="1:12" x14ac:dyDescent="0.3">
      <c r="A4656">
        <v>813</v>
      </c>
      <c r="C4656">
        <v>4724</v>
      </c>
      <c r="D4656" s="1">
        <v>45441</v>
      </c>
      <c r="E4656">
        <v>32400</v>
      </c>
      <c r="F4656">
        <v>1</v>
      </c>
      <c r="G4656">
        <v>100006</v>
      </c>
      <c r="H4656">
        <v>16</v>
      </c>
      <c r="I4656" t="str">
        <f>_xlfn.XLOOKUP(ohrm_timesheet_item[[#This Row],[employee_id]],hs_hr_employee[emp_number],hs_hr_employee[Employee Name],"NF",0,1)</f>
        <v>Preeti Tyagi</v>
      </c>
      <c r="J4656" t="str">
        <f>_xlfn.XLOOKUP(ohrm_timesheet_item[[#This Row],[project_id]],ohrm_project[project_id],ohrm_project[name],"NF",0,1)</f>
        <v>C210701-P1 [AMERICANA-Phase1]</v>
      </c>
      <c r="K4656" t="str">
        <f>_xlfn.XLOOKUP(ohrm_timesheet_item[[#This Row],[activity_id]],ohrm_project_activity[activity_id],ohrm_project_activity[name],"NF",0,1)</f>
        <v>Change Activity</v>
      </c>
      <c r="L4656" s="5">
        <f>ohrm_timesheet_item[[#This Row],[duration]]/60/60</f>
        <v>9</v>
      </c>
    </row>
    <row r="4657" spans="1:12" x14ac:dyDescent="0.3">
      <c r="A4657">
        <v>813</v>
      </c>
      <c r="C4657">
        <v>4725</v>
      </c>
      <c r="D4657" s="1">
        <v>45442</v>
      </c>
      <c r="E4657">
        <v>32400</v>
      </c>
      <c r="F4657">
        <v>1</v>
      </c>
      <c r="G4657">
        <v>100006</v>
      </c>
      <c r="H4657">
        <v>16</v>
      </c>
      <c r="I4657" t="str">
        <f>_xlfn.XLOOKUP(ohrm_timesheet_item[[#This Row],[employee_id]],hs_hr_employee[emp_number],hs_hr_employee[Employee Name],"NF",0,1)</f>
        <v>Preeti Tyagi</v>
      </c>
      <c r="J4657" t="str">
        <f>_xlfn.XLOOKUP(ohrm_timesheet_item[[#This Row],[project_id]],ohrm_project[project_id],ohrm_project[name],"NF",0,1)</f>
        <v>C210701-P1 [AMERICANA-Phase1]</v>
      </c>
      <c r="K4657" t="str">
        <f>_xlfn.XLOOKUP(ohrm_timesheet_item[[#This Row],[activity_id]],ohrm_project_activity[activity_id],ohrm_project_activity[name],"NF",0,1)</f>
        <v>Change Activity</v>
      </c>
      <c r="L4657" s="5">
        <f>ohrm_timesheet_item[[#This Row],[duration]]/60/60</f>
        <v>9</v>
      </c>
    </row>
    <row r="4658" spans="1:12" x14ac:dyDescent="0.3">
      <c r="A4658">
        <v>813</v>
      </c>
      <c r="C4658">
        <v>4726</v>
      </c>
      <c r="D4658" s="1">
        <v>45443</v>
      </c>
      <c r="E4658">
        <v>32400</v>
      </c>
      <c r="F4658">
        <v>1</v>
      </c>
      <c r="G4658">
        <v>100006</v>
      </c>
      <c r="H4658">
        <v>16</v>
      </c>
      <c r="I4658" t="str">
        <f>_xlfn.XLOOKUP(ohrm_timesheet_item[[#This Row],[employee_id]],hs_hr_employee[emp_number],hs_hr_employee[Employee Name],"NF",0,1)</f>
        <v>Preeti Tyagi</v>
      </c>
      <c r="J4658" t="str">
        <f>_xlfn.XLOOKUP(ohrm_timesheet_item[[#This Row],[project_id]],ohrm_project[project_id],ohrm_project[name],"NF",0,1)</f>
        <v>C210701-P1 [AMERICANA-Phase1]</v>
      </c>
      <c r="K4658" t="str">
        <f>_xlfn.XLOOKUP(ohrm_timesheet_item[[#This Row],[activity_id]],ohrm_project_activity[activity_id],ohrm_project_activity[name],"NF",0,1)</f>
        <v>Change Activity</v>
      </c>
      <c r="L4658" s="5">
        <f>ohrm_timesheet_item[[#This Row],[duration]]/60/60</f>
        <v>9</v>
      </c>
    </row>
    <row r="4659" spans="1:12" x14ac:dyDescent="0.3">
      <c r="A4659">
        <v>813</v>
      </c>
      <c r="C4659">
        <v>4727</v>
      </c>
      <c r="D4659" s="1">
        <v>45444</v>
      </c>
      <c r="E4659">
        <v>32400</v>
      </c>
      <c r="F4659">
        <v>1</v>
      </c>
      <c r="G4659">
        <v>100006</v>
      </c>
      <c r="H4659">
        <v>16</v>
      </c>
      <c r="I4659" t="str">
        <f>_xlfn.XLOOKUP(ohrm_timesheet_item[[#This Row],[employee_id]],hs_hr_employee[emp_number],hs_hr_employee[Employee Name],"NF",0,1)</f>
        <v>Preeti Tyagi</v>
      </c>
      <c r="J4659" t="str">
        <f>_xlfn.XLOOKUP(ohrm_timesheet_item[[#This Row],[project_id]],ohrm_project[project_id],ohrm_project[name],"NF",0,1)</f>
        <v>C210701-P1 [AMERICANA-Phase1]</v>
      </c>
      <c r="K4659" t="str">
        <f>_xlfn.XLOOKUP(ohrm_timesheet_item[[#This Row],[activity_id]],ohrm_project_activity[activity_id],ohrm_project_activity[name],"NF",0,1)</f>
        <v>Change Activity</v>
      </c>
      <c r="L4659" s="5">
        <f>ohrm_timesheet_item[[#This Row],[duration]]/60/60</f>
        <v>9</v>
      </c>
    </row>
    <row r="4660" spans="1:12" x14ac:dyDescent="0.3">
      <c r="A4660">
        <v>813</v>
      </c>
      <c r="C4660">
        <v>4728</v>
      </c>
      <c r="D4660" s="1">
        <v>45445</v>
      </c>
      <c r="E4660">
        <v>32400</v>
      </c>
      <c r="F4660">
        <v>1</v>
      </c>
      <c r="G4660">
        <v>100006</v>
      </c>
      <c r="H4660">
        <v>16</v>
      </c>
      <c r="I4660" t="str">
        <f>_xlfn.XLOOKUP(ohrm_timesheet_item[[#This Row],[employee_id]],hs_hr_employee[emp_number],hs_hr_employee[Employee Name],"NF",0,1)</f>
        <v>Preeti Tyagi</v>
      </c>
      <c r="J4660" t="str">
        <f>_xlfn.XLOOKUP(ohrm_timesheet_item[[#This Row],[project_id]],ohrm_project[project_id],ohrm_project[name],"NF",0,1)</f>
        <v>C210701-P1 [AMERICANA-Phase1]</v>
      </c>
      <c r="K4660" t="str">
        <f>_xlfn.XLOOKUP(ohrm_timesheet_item[[#This Row],[activity_id]],ohrm_project_activity[activity_id],ohrm_project_activity[name],"NF",0,1)</f>
        <v>Change Activity</v>
      </c>
      <c r="L4660" s="5">
        <f>ohrm_timesheet_item[[#This Row],[duration]]/60/60</f>
        <v>9</v>
      </c>
    </row>
    <row r="4661" spans="1:12" x14ac:dyDescent="0.3">
      <c r="A4661">
        <v>818</v>
      </c>
      <c r="C4661">
        <v>4729</v>
      </c>
      <c r="D4661" s="1">
        <v>45411</v>
      </c>
      <c r="E4661">
        <v>32400</v>
      </c>
      <c r="F4661">
        <v>6</v>
      </c>
      <c r="G4661">
        <v>16</v>
      </c>
      <c r="H4661">
        <v>52</v>
      </c>
      <c r="I4661" t="str">
        <f>_xlfn.XLOOKUP(ohrm_timesheet_item[[#This Row],[employee_id]],hs_hr_employee[emp_number],hs_hr_employee[Employee Name],"NF",0,1)</f>
        <v>Neha Chaudhary</v>
      </c>
      <c r="J4661" t="str">
        <f>_xlfn.XLOOKUP(ohrm_timesheet_item[[#This Row],[project_id]],ohrm_project[project_id],ohrm_project[name],"NF",0,1)</f>
        <v>C210701-P2 [AMERICANA-Phase2]</v>
      </c>
      <c r="K4661" t="str">
        <f>_xlfn.XLOOKUP(ohrm_timesheet_item[[#This Row],[activity_id]],ohrm_project_activity[activity_id],ohrm_project_activity[name],"NF",0,1)</f>
        <v>Customer Meeting</v>
      </c>
      <c r="L4661" s="5">
        <f>ohrm_timesheet_item[[#This Row],[duration]]/60/60</f>
        <v>9</v>
      </c>
    </row>
    <row r="4662" spans="1:12" x14ac:dyDescent="0.3">
      <c r="A4662">
        <v>818</v>
      </c>
      <c r="C4662">
        <v>4730</v>
      </c>
      <c r="D4662" s="1">
        <v>45412</v>
      </c>
      <c r="E4662">
        <v>32400</v>
      </c>
      <c r="F4662">
        <v>6</v>
      </c>
      <c r="G4662">
        <v>16</v>
      </c>
      <c r="H4662">
        <v>52</v>
      </c>
      <c r="I4662" t="str">
        <f>_xlfn.XLOOKUP(ohrm_timesheet_item[[#This Row],[employee_id]],hs_hr_employee[emp_number],hs_hr_employee[Employee Name],"NF",0,1)</f>
        <v>Neha Chaudhary</v>
      </c>
      <c r="J4662" t="str">
        <f>_xlfn.XLOOKUP(ohrm_timesheet_item[[#This Row],[project_id]],ohrm_project[project_id],ohrm_project[name],"NF",0,1)</f>
        <v>C210701-P2 [AMERICANA-Phase2]</v>
      </c>
      <c r="K4662" t="str">
        <f>_xlfn.XLOOKUP(ohrm_timesheet_item[[#This Row],[activity_id]],ohrm_project_activity[activity_id],ohrm_project_activity[name],"NF",0,1)</f>
        <v>Customer Meeting</v>
      </c>
      <c r="L4662" s="5">
        <f>ohrm_timesheet_item[[#This Row],[duration]]/60/60</f>
        <v>9</v>
      </c>
    </row>
    <row r="4663" spans="1:12" x14ac:dyDescent="0.3">
      <c r="A4663">
        <v>818</v>
      </c>
      <c r="C4663">
        <v>4731</v>
      </c>
      <c r="D4663" s="1">
        <v>45413</v>
      </c>
      <c r="E4663">
        <v>32400</v>
      </c>
      <c r="F4663">
        <v>6</v>
      </c>
      <c r="G4663">
        <v>16</v>
      </c>
      <c r="H4663">
        <v>52</v>
      </c>
      <c r="I4663" t="str">
        <f>_xlfn.XLOOKUP(ohrm_timesheet_item[[#This Row],[employee_id]],hs_hr_employee[emp_number],hs_hr_employee[Employee Name],"NF",0,1)</f>
        <v>Neha Chaudhary</v>
      </c>
      <c r="J4663" t="str">
        <f>_xlfn.XLOOKUP(ohrm_timesheet_item[[#This Row],[project_id]],ohrm_project[project_id],ohrm_project[name],"NF",0,1)</f>
        <v>C210701-P2 [AMERICANA-Phase2]</v>
      </c>
      <c r="K4663" t="str">
        <f>_xlfn.XLOOKUP(ohrm_timesheet_item[[#This Row],[activity_id]],ohrm_project_activity[activity_id],ohrm_project_activity[name],"NF",0,1)</f>
        <v>Customer Meeting</v>
      </c>
      <c r="L4663" s="5">
        <f>ohrm_timesheet_item[[#This Row],[duration]]/60/60</f>
        <v>9</v>
      </c>
    </row>
    <row r="4664" spans="1:12" x14ac:dyDescent="0.3">
      <c r="A4664">
        <v>818</v>
      </c>
      <c r="C4664">
        <v>4732</v>
      </c>
      <c r="D4664" s="1">
        <v>45414</v>
      </c>
      <c r="E4664">
        <v>32400</v>
      </c>
      <c r="F4664">
        <v>6</v>
      </c>
      <c r="G4664">
        <v>16</v>
      </c>
      <c r="H4664">
        <v>52</v>
      </c>
      <c r="I4664" t="str">
        <f>_xlfn.XLOOKUP(ohrm_timesheet_item[[#This Row],[employee_id]],hs_hr_employee[emp_number],hs_hr_employee[Employee Name],"NF",0,1)</f>
        <v>Neha Chaudhary</v>
      </c>
      <c r="J4664" t="str">
        <f>_xlfn.XLOOKUP(ohrm_timesheet_item[[#This Row],[project_id]],ohrm_project[project_id],ohrm_project[name],"NF",0,1)</f>
        <v>C210701-P2 [AMERICANA-Phase2]</v>
      </c>
      <c r="K4664" t="str">
        <f>_xlfn.XLOOKUP(ohrm_timesheet_item[[#This Row],[activity_id]],ohrm_project_activity[activity_id],ohrm_project_activity[name],"NF",0,1)</f>
        <v>Customer Meeting</v>
      </c>
      <c r="L4664" s="5">
        <f>ohrm_timesheet_item[[#This Row],[duration]]/60/60</f>
        <v>9</v>
      </c>
    </row>
    <row r="4665" spans="1:12" x14ac:dyDescent="0.3">
      <c r="A4665">
        <v>818</v>
      </c>
      <c r="C4665">
        <v>4733</v>
      </c>
      <c r="D4665" s="1">
        <v>45415</v>
      </c>
      <c r="E4665">
        <v>32400</v>
      </c>
      <c r="F4665">
        <v>6</v>
      </c>
      <c r="G4665">
        <v>16</v>
      </c>
      <c r="H4665">
        <v>52</v>
      </c>
      <c r="I4665" t="str">
        <f>_xlfn.XLOOKUP(ohrm_timesheet_item[[#This Row],[employee_id]],hs_hr_employee[emp_number],hs_hr_employee[Employee Name],"NF",0,1)</f>
        <v>Neha Chaudhary</v>
      </c>
      <c r="J4665" t="str">
        <f>_xlfn.XLOOKUP(ohrm_timesheet_item[[#This Row],[project_id]],ohrm_project[project_id],ohrm_project[name],"NF",0,1)</f>
        <v>C210701-P2 [AMERICANA-Phase2]</v>
      </c>
      <c r="K4665" t="str">
        <f>_xlfn.XLOOKUP(ohrm_timesheet_item[[#This Row],[activity_id]],ohrm_project_activity[activity_id],ohrm_project_activity[name],"NF",0,1)</f>
        <v>Customer Meeting</v>
      </c>
      <c r="L4665" s="5">
        <f>ohrm_timesheet_item[[#This Row],[duration]]/60/60</f>
        <v>9</v>
      </c>
    </row>
    <row r="4666" spans="1:12" x14ac:dyDescent="0.3">
      <c r="A4666">
        <v>819</v>
      </c>
      <c r="C4666">
        <v>4734</v>
      </c>
      <c r="D4666" s="1">
        <v>45418</v>
      </c>
      <c r="E4666">
        <v>32400</v>
      </c>
      <c r="F4666">
        <v>6</v>
      </c>
      <c r="G4666">
        <v>16</v>
      </c>
      <c r="H4666">
        <v>52</v>
      </c>
      <c r="I4666" t="str">
        <f>_xlfn.XLOOKUP(ohrm_timesheet_item[[#This Row],[employee_id]],hs_hr_employee[emp_number],hs_hr_employee[Employee Name],"NF",0,1)</f>
        <v>Neha Chaudhary</v>
      </c>
      <c r="J4666" t="str">
        <f>_xlfn.XLOOKUP(ohrm_timesheet_item[[#This Row],[project_id]],ohrm_project[project_id],ohrm_project[name],"NF",0,1)</f>
        <v>C210701-P2 [AMERICANA-Phase2]</v>
      </c>
      <c r="K4666" t="str">
        <f>_xlfn.XLOOKUP(ohrm_timesheet_item[[#This Row],[activity_id]],ohrm_project_activity[activity_id],ohrm_project_activity[name],"NF",0,1)</f>
        <v>Customer Meeting</v>
      </c>
      <c r="L4666" s="5">
        <f>ohrm_timesheet_item[[#This Row],[duration]]/60/60</f>
        <v>9</v>
      </c>
    </row>
    <row r="4667" spans="1:12" x14ac:dyDescent="0.3">
      <c r="A4667">
        <v>819</v>
      </c>
      <c r="C4667">
        <v>4735</v>
      </c>
      <c r="D4667" s="1">
        <v>45419</v>
      </c>
      <c r="E4667">
        <v>32400</v>
      </c>
      <c r="F4667">
        <v>6</v>
      </c>
      <c r="G4667">
        <v>16</v>
      </c>
      <c r="H4667">
        <v>52</v>
      </c>
      <c r="I4667" t="str">
        <f>_xlfn.XLOOKUP(ohrm_timesheet_item[[#This Row],[employee_id]],hs_hr_employee[emp_number],hs_hr_employee[Employee Name],"NF",0,1)</f>
        <v>Neha Chaudhary</v>
      </c>
      <c r="J4667" t="str">
        <f>_xlfn.XLOOKUP(ohrm_timesheet_item[[#This Row],[project_id]],ohrm_project[project_id],ohrm_project[name],"NF",0,1)</f>
        <v>C210701-P2 [AMERICANA-Phase2]</v>
      </c>
      <c r="K4667" t="str">
        <f>_xlfn.XLOOKUP(ohrm_timesheet_item[[#This Row],[activity_id]],ohrm_project_activity[activity_id],ohrm_project_activity[name],"NF",0,1)</f>
        <v>Customer Meeting</v>
      </c>
      <c r="L4667" s="5">
        <f>ohrm_timesheet_item[[#This Row],[duration]]/60/60</f>
        <v>9</v>
      </c>
    </row>
    <row r="4668" spans="1:12" x14ac:dyDescent="0.3">
      <c r="A4668">
        <v>819</v>
      </c>
      <c r="C4668">
        <v>4736</v>
      </c>
      <c r="D4668" s="1">
        <v>45420</v>
      </c>
      <c r="E4668">
        <v>32400</v>
      </c>
      <c r="F4668">
        <v>6</v>
      </c>
      <c r="G4668">
        <v>16</v>
      </c>
      <c r="H4668">
        <v>52</v>
      </c>
      <c r="I4668" t="str">
        <f>_xlfn.XLOOKUP(ohrm_timesheet_item[[#This Row],[employee_id]],hs_hr_employee[emp_number],hs_hr_employee[Employee Name],"NF",0,1)</f>
        <v>Neha Chaudhary</v>
      </c>
      <c r="J4668" t="str">
        <f>_xlfn.XLOOKUP(ohrm_timesheet_item[[#This Row],[project_id]],ohrm_project[project_id],ohrm_project[name],"NF",0,1)</f>
        <v>C210701-P2 [AMERICANA-Phase2]</v>
      </c>
      <c r="K4668" t="str">
        <f>_xlfn.XLOOKUP(ohrm_timesheet_item[[#This Row],[activity_id]],ohrm_project_activity[activity_id],ohrm_project_activity[name],"NF",0,1)</f>
        <v>Customer Meeting</v>
      </c>
      <c r="L4668" s="5">
        <f>ohrm_timesheet_item[[#This Row],[duration]]/60/60</f>
        <v>9</v>
      </c>
    </row>
    <row r="4669" spans="1:12" x14ac:dyDescent="0.3">
      <c r="A4669">
        <v>819</v>
      </c>
      <c r="C4669">
        <v>4737</v>
      </c>
      <c r="D4669" s="1">
        <v>45421</v>
      </c>
      <c r="E4669">
        <v>32400</v>
      </c>
      <c r="F4669">
        <v>6</v>
      </c>
      <c r="G4669">
        <v>16</v>
      </c>
      <c r="H4669">
        <v>52</v>
      </c>
      <c r="I4669" t="str">
        <f>_xlfn.XLOOKUP(ohrm_timesheet_item[[#This Row],[employee_id]],hs_hr_employee[emp_number],hs_hr_employee[Employee Name],"NF",0,1)</f>
        <v>Neha Chaudhary</v>
      </c>
      <c r="J4669" t="str">
        <f>_xlfn.XLOOKUP(ohrm_timesheet_item[[#This Row],[project_id]],ohrm_project[project_id],ohrm_project[name],"NF",0,1)</f>
        <v>C210701-P2 [AMERICANA-Phase2]</v>
      </c>
      <c r="K4669" t="str">
        <f>_xlfn.XLOOKUP(ohrm_timesheet_item[[#This Row],[activity_id]],ohrm_project_activity[activity_id],ohrm_project_activity[name],"NF",0,1)</f>
        <v>Customer Meeting</v>
      </c>
      <c r="L4669" s="5">
        <f>ohrm_timesheet_item[[#This Row],[duration]]/60/60</f>
        <v>9</v>
      </c>
    </row>
    <row r="4670" spans="1:12" x14ac:dyDescent="0.3">
      <c r="A4670">
        <v>819</v>
      </c>
      <c r="C4670">
        <v>4738</v>
      </c>
      <c r="D4670" s="1">
        <v>45422</v>
      </c>
      <c r="E4670">
        <v>32400</v>
      </c>
      <c r="F4670">
        <v>6</v>
      </c>
      <c r="G4670">
        <v>16</v>
      </c>
      <c r="H4670">
        <v>52</v>
      </c>
      <c r="I4670" t="str">
        <f>_xlfn.XLOOKUP(ohrm_timesheet_item[[#This Row],[employee_id]],hs_hr_employee[emp_number],hs_hr_employee[Employee Name],"NF",0,1)</f>
        <v>Neha Chaudhary</v>
      </c>
      <c r="J4670" t="str">
        <f>_xlfn.XLOOKUP(ohrm_timesheet_item[[#This Row],[project_id]],ohrm_project[project_id],ohrm_project[name],"NF",0,1)</f>
        <v>C210701-P2 [AMERICANA-Phase2]</v>
      </c>
      <c r="K4670" t="str">
        <f>_xlfn.XLOOKUP(ohrm_timesheet_item[[#This Row],[activity_id]],ohrm_project_activity[activity_id],ohrm_project_activity[name],"NF",0,1)</f>
        <v>Customer Meeting</v>
      </c>
      <c r="L4670" s="5">
        <f>ohrm_timesheet_item[[#This Row],[duration]]/60/60</f>
        <v>9</v>
      </c>
    </row>
    <row r="4671" spans="1:12" x14ac:dyDescent="0.3">
      <c r="A4671">
        <v>799</v>
      </c>
      <c r="C4671">
        <v>4739</v>
      </c>
      <c r="D4671" s="1">
        <v>45425</v>
      </c>
      <c r="E4671">
        <v>32400</v>
      </c>
      <c r="F4671">
        <v>6</v>
      </c>
      <c r="G4671">
        <v>16</v>
      </c>
      <c r="H4671">
        <v>52</v>
      </c>
      <c r="I4671" t="str">
        <f>_xlfn.XLOOKUP(ohrm_timesheet_item[[#This Row],[employee_id]],hs_hr_employee[emp_number],hs_hr_employee[Employee Name],"NF",0,1)</f>
        <v>Neha Chaudhary</v>
      </c>
      <c r="J4671" t="str">
        <f>_xlfn.XLOOKUP(ohrm_timesheet_item[[#This Row],[project_id]],ohrm_project[project_id],ohrm_project[name],"NF",0,1)</f>
        <v>C210701-P2 [AMERICANA-Phase2]</v>
      </c>
      <c r="K4671" t="str">
        <f>_xlfn.XLOOKUP(ohrm_timesheet_item[[#This Row],[activity_id]],ohrm_project_activity[activity_id],ohrm_project_activity[name],"NF",0,1)</f>
        <v>Customer Meeting</v>
      </c>
      <c r="L4671" s="5">
        <f>ohrm_timesheet_item[[#This Row],[duration]]/60/60</f>
        <v>9</v>
      </c>
    </row>
    <row r="4672" spans="1:12" x14ac:dyDescent="0.3">
      <c r="A4672">
        <v>799</v>
      </c>
      <c r="C4672">
        <v>4740</v>
      </c>
      <c r="D4672" s="1">
        <v>45426</v>
      </c>
      <c r="E4672">
        <v>32400</v>
      </c>
      <c r="F4672">
        <v>6</v>
      </c>
      <c r="G4672">
        <v>16</v>
      </c>
      <c r="H4672">
        <v>52</v>
      </c>
      <c r="I4672" t="str">
        <f>_xlfn.XLOOKUP(ohrm_timesheet_item[[#This Row],[employee_id]],hs_hr_employee[emp_number],hs_hr_employee[Employee Name],"NF",0,1)</f>
        <v>Neha Chaudhary</v>
      </c>
      <c r="J4672" t="str">
        <f>_xlfn.XLOOKUP(ohrm_timesheet_item[[#This Row],[project_id]],ohrm_project[project_id],ohrm_project[name],"NF",0,1)</f>
        <v>C210701-P2 [AMERICANA-Phase2]</v>
      </c>
      <c r="K4672" t="str">
        <f>_xlfn.XLOOKUP(ohrm_timesheet_item[[#This Row],[activity_id]],ohrm_project_activity[activity_id],ohrm_project_activity[name],"NF",0,1)</f>
        <v>Customer Meeting</v>
      </c>
      <c r="L4672" s="5">
        <f>ohrm_timesheet_item[[#This Row],[duration]]/60/60</f>
        <v>9</v>
      </c>
    </row>
    <row r="4673" spans="1:12" x14ac:dyDescent="0.3">
      <c r="A4673">
        <v>799</v>
      </c>
      <c r="C4673">
        <v>4741</v>
      </c>
      <c r="D4673" s="1">
        <v>45427</v>
      </c>
      <c r="E4673">
        <v>32400</v>
      </c>
      <c r="F4673">
        <v>6</v>
      </c>
      <c r="G4673">
        <v>16</v>
      </c>
      <c r="H4673">
        <v>52</v>
      </c>
      <c r="I4673" t="str">
        <f>_xlfn.XLOOKUP(ohrm_timesheet_item[[#This Row],[employee_id]],hs_hr_employee[emp_number],hs_hr_employee[Employee Name],"NF",0,1)</f>
        <v>Neha Chaudhary</v>
      </c>
      <c r="J4673" t="str">
        <f>_xlfn.XLOOKUP(ohrm_timesheet_item[[#This Row],[project_id]],ohrm_project[project_id],ohrm_project[name],"NF",0,1)</f>
        <v>C210701-P2 [AMERICANA-Phase2]</v>
      </c>
      <c r="K4673" t="str">
        <f>_xlfn.XLOOKUP(ohrm_timesheet_item[[#This Row],[activity_id]],ohrm_project_activity[activity_id],ohrm_project_activity[name],"NF",0,1)</f>
        <v>Customer Meeting</v>
      </c>
      <c r="L4673" s="5">
        <f>ohrm_timesheet_item[[#This Row],[duration]]/60/60</f>
        <v>9</v>
      </c>
    </row>
    <row r="4674" spans="1:12" x14ac:dyDescent="0.3">
      <c r="A4674">
        <v>799</v>
      </c>
      <c r="C4674">
        <v>4742</v>
      </c>
      <c r="D4674" s="1">
        <v>45428</v>
      </c>
      <c r="E4674">
        <v>32400</v>
      </c>
      <c r="F4674">
        <v>6</v>
      </c>
      <c r="G4674">
        <v>16</v>
      </c>
      <c r="H4674">
        <v>52</v>
      </c>
      <c r="I4674" t="str">
        <f>_xlfn.XLOOKUP(ohrm_timesheet_item[[#This Row],[employee_id]],hs_hr_employee[emp_number],hs_hr_employee[Employee Name],"NF",0,1)</f>
        <v>Neha Chaudhary</v>
      </c>
      <c r="J4674" t="str">
        <f>_xlfn.XLOOKUP(ohrm_timesheet_item[[#This Row],[project_id]],ohrm_project[project_id],ohrm_project[name],"NF",0,1)</f>
        <v>C210701-P2 [AMERICANA-Phase2]</v>
      </c>
      <c r="K4674" t="str">
        <f>_xlfn.XLOOKUP(ohrm_timesheet_item[[#This Row],[activity_id]],ohrm_project_activity[activity_id],ohrm_project_activity[name],"NF",0,1)</f>
        <v>Customer Meeting</v>
      </c>
      <c r="L4674" s="5">
        <f>ohrm_timesheet_item[[#This Row],[duration]]/60/60</f>
        <v>9</v>
      </c>
    </row>
    <row r="4675" spans="1:12" x14ac:dyDescent="0.3">
      <c r="A4675">
        <v>799</v>
      </c>
      <c r="C4675">
        <v>4743</v>
      </c>
      <c r="D4675" s="1">
        <v>45429</v>
      </c>
      <c r="E4675">
        <v>32400</v>
      </c>
      <c r="F4675">
        <v>6</v>
      </c>
      <c r="G4675">
        <v>16</v>
      </c>
      <c r="H4675">
        <v>52</v>
      </c>
      <c r="I4675" t="str">
        <f>_xlfn.XLOOKUP(ohrm_timesheet_item[[#This Row],[employee_id]],hs_hr_employee[emp_number],hs_hr_employee[Employee Name],"NF",0,1)</f>
        <v>Neha Chaudhary</v>
      </c>
      <c r="J4675" t="str">
        <f>_xlfn.XLOOKUP(ohrm_timesheet_item[[#This Row],[project_id]],ohrm_project[project_id],ohrm_project[name],"NF",0,1)</f>
        <v>C210701-P2 [AMERICANA-Phase2]</v>
      </c>
      <c r="K4675" t="str">
        <f>_xlfn.XLOOKUP(ohrm_timesheet_item[[#This Row],[activity_id]],ohrm_project_activity[activity_id],ohrm_project_activity[name],"NF",0,1)</f>
        <v>Customer Meeting</v>
      </c>
      <c r="L4675" s="5">
        <f>ohrm_timesheet_item[[#This Row],[duration]]/60/60</f>
        <v>9</v>
      </c>
    </row>
    <row r="4676" spans="1:12" x14ac:dyDescent="0.3">
      <c r="A4676">
        <v>820</v>
      </c>
      <c r="C4676">
        <v>4744</v>
      </c>
      <c r="D4676" s="1">
        <v>45432</v>
      </c>
      <c r="E4676">
        <v>32400</v>
      </c>
      <c r="F4676">
        <v>6</v>
      </c>
      <c r="G4676">
        <v>16</v>
      </c>
      <c r="H4676">
        <v>52</v>
      </c>
      <c r="I4676" t="str">
        <f>_xlfn.XLOOKUP(ohrm_timesheet_item[[#This Row],[employee_id]],hs_hr_employee[emp_number],hs_hr_employee[Employee Name],"NF",0,1)</f>
        <v>Neha Chaudhary</v>
      </c>
      <c r="J4676" t="str">
        <f>_xlfn.XLOOKUP(ohrm_timesheet_item[[#This Row],[project_id]],ohrm_project[project_id],ohrm_project[name],"NF",0,1)</f>
        <v>C210701-P2 [AMERICANA-Phase2]</v>
      </c>
      <c r="K4676" t="str">
        <f>_xlfn.XLOOKUP(ohrm_timesheet_item[[#This Row],[activity_id]],ohrm_project_activity[activity_id],ohrm_project_activity[name],"NF",0,1)</f>
        <v>Customer Meeting</v>
      </c>
      <c r="L4676" s="5">
        <f>ohrm_timesheet_item[[#This Row],[duration]]/60/60</f>
        <v>9</v>
      </c>
    </row>
    <row r="4677" spans="1:12" x14ac:dyDescent="0.3">
      <c r="A4677">
        <v>820</v>
      </c>
      <c r="C4677">
        <v>4745</v>
      </c>
      <c r="D4677" s="1">
        <v>45433</v>
      </c>
      <c r="E4677">
        <v>0</v>
      </c>
      <c r="F4677">
        <v>6</v>
      </c>
      <c r="G4677">
        <v>16</v>
      </c>
      <c r="H4677">
        <v>52</v>
      </c>
      <c r="I4677" t="str">
        <f>_xlfn.XLOOKUP(ohrm_timesheet_item[[#This Row],[employee_id]],hs_hr_employee[emp_number],hs_hr_employee[Employee Name],"NF",0,1)</f>
        <v>Neha Chaudhary</v>
      </c>
      <c r="J4677" t="str">
        <f>_xlfn.XLOOKUP(ohrm_timesheet_item[[#This Row],[project_id]],ohrm_project[project_id],ohrm_project[name],"NF",0,1)</f>
        <v>C210701-P2 [AMERICANA-Phase2]</v>
      </c>
      <c r="K4677" t="str">
        <f>_xlfn.XLOOKUP(ohrm_timesheet_item[[#This Row],[activity_id]],ohrm_project_activity[activity_id],ohrm_project_activity[name],"NF",0,1)</f>
        <v>Customer Meeting</v>
      </c>
      <c r="L4677" s="5">
        <f>ohrm_timesheet_item[[#This Row],[duration]]/60/60</f>
        <v>0</v>
      </c>
    </row>
    <row r="4678" spans="1:12" x14ac:dyDescent="0.3">
      <c r="A4678">
        <v>820</v>
      </c>
      <c r="C4678">
        <v>4746</v>
      </c>
      <c r="D4678" s="1">
        <v>45434</v>
      </c>
      <c r="E4678">
        <v>32400</v>
      </c>
      <c r="F4678">
        <v>6</v>
      </c>
      <c r="G4678">
        <v>16</v>
      </c>
      <c r="H4678">
        <v>52</v>
      </c>
      <c r="I4678" t="str">
        <f>_xlfn.XLOOKUP(ohrm_timesheet_item[[#This Row],[employee_id]],hs_hr_employee[emp_number],hs_hr_employee[Employee Name],"NF",0,1)</f>
        <v>Neha Chaudhary</v>
      </c>
      <c r="J4678" t="str">
        <f>_xlfn.XLOOKUP(ohrm_timesheet_item[[#This Row],[project_id]],ohrm_project[project_id],ohrm_project[name],"NF",0,1)</f>
        <v>C210701-P2 [AMERICANA-Phase2]</v>
      </c>
      <c r="K4678" t="str">
        <f>_xlfn.XLOOKUP(ohrm_timesheet_item[[#This Row],[activity_id]],ohrm_project_activity[activity_id],ohrm_project_activity[name],"NF",0,1)</f>
        <v>Customer Meeting</v>
      </c>
      <c r="L4678" s="5">
        <f>ohrm_timesheet_item[[#This Row],[duration]]/60/60</f>
        <v>9</v>
      </c>
    </row>
    <row r="4679" spans="1:12" x14ac:dyDescent="0.3">
      <c r="A4679">
        <v>820</v>
      </c>
      <c r="C4679">
        <v>4747</v>
      </c>
      <c r="D4679" s="1">
        <v>45435</v>
      </c>
      <c r="E4679">
        <v>32400</v>
      </c>
      <c r="F4679">
        <v>6</v>
      </c>
      <c r="G4679">
        <v>16</v>
      </c>
      <c r="H4679">
        <v>52</v>
      </c>
      <c r="I4679" t="str">
        <f>_xlfn.XLOOKUP(ohrm_timesheet_item[[#This Row],[employee_id]],hs_hr_employee[emp_number],hs_hr_employee[Employee Name],"NF",0,1)</f>
        <v>Neha Chaudhary</v>
      </c>
      <c r="J4679" t="str">
        <f>_xlfn.XLOOKUP(ohrm_timesheet_item[[#This Row],[project_id]],ohrm_project[project_id],ohrm_project[name],"NF",0,1)</f>
        <v>C210701-P2 [AMERICANA-Phase2]</v>
      </c>
      <c r="K4679" t="str">
        <f>_xlfn.XLOOKUP(ohrm_timesheet_item[[#This Row],[activity_id]],ohrm_project_activity[activity_id],ohrm_project_activity[name],"NF",0,1)</f>
        <v>Customer Meeting</v>
      </c>
      <c r="L4679" s="5">
        <f>ohrm_timesheet_item[[#This Row],[duration]]/60/60</f>
        <v>9</v>
      </c>
    </row>
    <row r="4680" spans="1:12" x14ac:dyDescent="0.3">
      <c r="A4680">
        <v>820</v>
      </c>
      <c r="C4680">
        <v>4748</v>
      </c>
      <c r="D4680" s="1">
        <v>45436</v>
      </c>
      <c r="E4680">
        <v>0</v>
      </c>
      <c r="F4680">
        <v>6</v>
      </c>
      <c r="G4680">
        <v>16</v>
      </c>
      <c r="H4680">
        <v>52</v>
      </c>
      <c r="I4680" t="str">
        <f>_xlfn.XLOOKUP(ohrm_timesheet_item[[#This Row],[employee_id]],hs_hr_employee[emp_number],hs_hr_employee[Employee Name],"NF",0,1)</f>
        <v>Neha Chaudhary</v>
      </c>
      <c r="J4680" t="str">
        <f>_xlfn.XLOOKUP(ohrm_timesheet_item[[#This Row],[project_id]],ohrm_project[project_id],ohrm_project[name],"NF",0,1)</f>
        <v>C210701-P2 [AMERICANA-Phase2]</v>
      </c>
      <c r="K4680" t="str">
        <f>_xlfn.XLOOKUP(ohrm_timesheet_item[[#This Row],[activity_id]],ohrm_project_activity[activity_id],ohrm_project_activity[name],"NF",0,1)</f>
        <v>Customer Meeting</v>
      </c>
      <c r="L4680" s="5">
        <f>ohrm_timesheet_item[[#This Row],[duration]]/60/60</f>
        <v>0</v>
      </c>
    </row>
    <row r="4681" spans="1:12" x14ac:dyDescent="0.3">
      <c r="A4681">
        <v>817</v>
      </c>
      <c r="C4681">
        <v>4749</v>
      </c>
      <c r="D4681" s="1">
        <v>45439</v>
      </c>
      <c r="E4681">
        <v>32400</v>
      </c>
      <c r="F4681">
        <v>6</v>
      </c>
      <c r="G4681">
        <v>16</v>
      </c>
      <c r="H4681">
        <v>52</v>
      </c>
      <c r="I4681" t="str">
        <f>_xlfn.XLOOKUP(ohrm_timesheet_item[[#This Row],[employee_id]],hs_hr_employee[emp_number],hs_hr_employee[Employee Name],"NF",0,1)</f>
        <v>Neha Chaudhary</v>
      </c>
      <c r="J4681" t="str">
        <f>_xlfn.XLOOKUP(ohrm_timesheet_item[[#This Row],[project_id]],ohrm_project[project_id],ohrm_project[name],"NF",0,1)</f>
        <v>C210701-P2 [AMERICANA-Phase2]</v>
      </c>
      <c r="K4681" t="str">
        <f>_xlfn.XLOOKUP(ohrm_timesheet_item[[#This Row],[activity_id]],ohrm_project_activity[activity_id],ohrm_project_activity[name],"NF",0,1)</f>
        <v>Customer Meeting</v>
      </c>
      <c r="L4681" s="5">
        <f>ohrm_timesheet_item[[#This Row],[duration]]/60/60</f>
        <v>9</v>
      </c>
    </row>
    <row r="4682" spans="1:12" x14ac:dyDescent="0.3">
      <c r="A4682">
        <v>817</v>
      </c>
      <c r="C4682">
        <v>4750</v>
      </c>
      <c r="D4682" s="1">
        <v>45440</v>
      </c>
      <c r="E4682">
        <v>32400</v>
      </c>
      <c r="F4682">
        <v>6</v>
      </c>
      <c r="G4682">
        <v>16</v>
      </c>
      <c r="H4682">
        <v>52</v>
      </c>
      <c r="I4682" t="str">
        <f>_xlfn.XLOOKUP(ohrm_timesheet_item[[#This Row],[employee_id]],hs_hr_employee[emp_number],hs_hr_employee[Employee Name],"NF",0,1)</f>
        <v>Neha Chaudhary</v>
      </c>
      <c r="J4682" t="str">
        <f>_xlfn.XLOOKUP(ohrm_timesheet_item[[#This Row],[project_id]],ohrm_project[project_id],ohrm_project[name],"NF",0,1)</f>
        <v>C210701-P2 [AMERICANA-Phase2]</v>
      </c>
      <c r="K4682" t="str">
        <f>_xlfn.XLOOKUP(ohrm_timesheet_item[[#This Row],[activity_id]],ohrm_project_activity[activity_id],ohrm_project_activity[name],"NF",0,1)</f>
        <v>Customer Meeting</v>
      </c>
      <c r="L4682" s="5">
        <f>ohrm_timesheet_item[[#This Row],[duration]]/60/60</f>
        <v>9</v>
      </c>
    </row>
    <row r="4683" spans="1:12" x14ac:dyDescent="0.3">
      <c r="A4683">
        <v>817</v>
      </c>
      <c r="C4683">
        <v>4751</v>
      </c>
      <c r="D4683" s="1">
        <v>45441</v>
      </c>
      <c r="E4683">
        <v>32400</v>
      </c>
      <c r="F4683">
        <v>6</v>
      </c>
      <c r="G4683">
        <v>16</v>
      </c>
      <c r="H4683">
        <v>52</v>
      </c>
      <c r="I4683" t="str">
        <f>_xlfn.XLOOKUP(ohrm_timesheet_item[[#This Row],[employee_id]],hs_hr_employee[emp_number],hs_hr_employee[Employee Name],"NF",0,1)</f>
        <v>Neha Chaudhary</v>
      </c>
      <c r="J4683" t="str">
        <f>_xlfn.XLOOKUP(ohrm_timesheet_item[[#This Row],[project_id]],ohrm_project[project_id],ohrm_project[name],"NF",0,1)</f>
        <v>C210701-P2 [AMERICANA-Phase2]</v>
      </c>
      <c r="K4683" t="str">
        <f>_xlfn.XLOOKUP(ohrm_timesheet_item[[#This Row],[activity_id]],ohrm_project_activity[activity_id],ohrm_project_activity[name],"NF",0,1)</f>
        <v>Customer Meeting</v>
      </c>
      <c r="L4683" s="5">
        <f>ohrm_timesheet_item[[#This Row],[duration]]/60/60</f>
        <v>9</v>
      </c>
    </row>
    <row r="4684" spans="1:12" x14ac:dyDescent="0.3">
      <c r="A4684">
        <v>817</v>
      </c>
      <c r="C4684">
        <v>4752</v>
      </c>
      <c r="D4684" s="1">
        <v>45442</v>
      </c>
      <c r="E4684">
        <v>32400</v>
      </c>
      <c r="F4684">
        <v>6</v>
      </c>
      <c r="G4684">
        <v>16</v>
      </c>
      <c r="H4684">
        <v>52</v>
      </c>
      <c r="I4684" t="str">
        <f>_xlfn.XLOOKUP(ohrm_timesheet_item[[#This Row],[employee_id]],hs_hr_employee[emp_number],hs_hr_employee[Employee Name],"NF",0,1)</f>
        <v>Neha Chaudhary</v>
      </c>
      <c r="J4684" t="str">
        <f>_xlfn.XLOOKUP(ohrm_timesheet_item[[#This Row],[project_id]],ohrm_project[project_id],ohrm_project[name],"NF",0,1)</f>
        <v>C210701-P2 [AMERICANA-Phase2]</v>
      </c>
      <c r="K4684" t="str">
        <f>_xlfn.XLOOKUP(ohrm_timesheet_item[[#This Row],[activity_id]],ohrm_project_activity[activity_id],ohrm_project_activity[name],"NF",0,1)</f>
        <v>Customer Meeting</v>
      </c>
      <c r="L4684" s="5">
        <f>ohrm_timesheet_item[[#This Row],[duration]]/60/60</f>
        <v>9</v>
      </c>
    </row>
    <row r="4685" spans="1:12" x14ac:dyDescent="0.3">
      <c r="A4685">
        <v>817</v>
      </c>
      <c r="C4685">
        <v>4753</v>
      </c>
      <c r="D4685" s="1">
        <v>45443</v>
      </c>
      <c r="E4685">
        <v>32400</v>
      </c>
      <c r="F4685">
        <v>6</v>
      </c>
      <c r="G4685">
        <v>16</v>
      </c>
      <c r="H4685">
        <v>52</v>
      </c>
      <c r="I4685" t="str">
        <f>_xlfn.XLOOKUP(ohrm_timesheet_item[[#This Row],[employee_id]],hs_hr_employee[emp_number],hs_hr_employee[Employee Name],"NF",0,1)</f>
        <v>Neha Chaudhary</v>
      </c>
      <c r="J4685" t="str">
        <f>_xlfn.XLOOKUP(ohrm_timesheet_item[[#This Row],[project_id]],ohrm_project[project_id],ohrm_project[name],"NF",0,1)</f>
        <v>C210701-P2 [AMERICANA-Phase2]</v>
      </c>
      <c r="K4685" t="str">
        <f>_xlfn.XLOOKUP(ohrm_timesheet_item[[#This Row],[activity_id]],ohrm_project_activity[activity_id],ohrm_project_activity[name],"NF",0,1)</f>
        <v>Customer Meeting</v>
      </c>
      <c r="L4685" s="5">
        <f>ohrm_timesheet_item[[#This Row],[duration]]/60/60</f>
        <v>9</v>
      </c>
    </row>
    <row r="4686" spans="1:12" x14ac:dyDescent="0.3">
      <c r="A4686">
        <v>823</v>
      </c>
      <c r="B4686" t="s">
        <v>1142</v>
      </c>
      <c r="C4686">
        <v>4754</v>
      </c>
      <c r="D4686" s="1">
        <v>45439</v>
      </c>
      <c r="E4686">
        <v>0</v>
      </c>
      <c r="F4686">
        <v>6</v>
      </c>
      <c r="G4686">
        <v>100001</v>
      </c>
      <c r="H4686">
        <v>54</v>
      </c>
      <c r="I4686" t="str">
        <f>_xlfn.XLOOKUP(ohrm_timesheet_item[[#This Row],[employee_id]],hs_hr_employee[emp_number],hs_hr_employee[Employee Name],"NF",0,1)</f>
        <v>Dinesh Agrawal</v>
      </c>
      <c r="J4686" t="str">
        <f>_xlfn.XLOOKUP(ohrm_timesheet_item[[#This Row],[project_id]],ohrm_project[project_id],ohrm_project[name],"NF",0,1)</f>
        <v>C210701-P2 [AMERICANA-Phase2]</v>
      </c>
      <c r="K4686" t="str">
        <f>_xlfn.XLOOKUP(ohrm_timesheet_item[[#This Row],[activity_id]],ohrm_project_activity[activity_id],ohrm_project_activity[name],"NF",0,1)</f>
        <v>Development</v>
      </c>
      <c r="L4686" s="5">
        <f>ohrm_timesheet_item[[#This Row],[duration]]/60/60</f>
        <v>0</v>
      </c>
    </row>
    <row r="4687" spans="1:12" x14ac:dyDescent="0.3">
      <c r="A4687">
        <v>823</v>
      </c>
      <c r="B4687" t="s">
        <v>1143</v>
      </c>
      <c r="C4687">
        <v>4755</v>
      </c>
      <c r="D4687" s="1">
        <v>45440</v>
      </c>
      <c r="E4687">
        <v>32400</v>
      </c>
      <c r="F4687">
        <v>6</v>
      </c>
      <c r="G4687">
        <v>100001</v>
      </c>
      <c r="H4687">
        <v>54</v>
      </c>
      <c r="I4687" t="str">
        <f>_xlfn.XLOOKUP(ohrm_timesheet_item[[#This Row],[employee_id]],hs_hr_employee[emp_number],hs_hr_employee[Employee Name],"NF",0,1)</f>
        <v>Dinesh Agrawal</v>
      </c>
      <c r="J4687" t="str">
        <f>_xlfn.XLOOKUP(ohrm_timesheet_item[[#This Row],[project_id]],ohrm_project[project_id],ohrm_project[name],"NF",0,1)</f>
        <v>C210701-P2 [AMERICANA-Phase2]</v>
      </c>
      <c r="K4687" t="str">
        <f>_xlfn.XLOOKUP(ohrm_timesheet_item[[#This Row],[activity_id]],ohrm_project_activity[activity_id],ohrm_project_activity[name],"NF",0,1)</f>
        <v>Development</v>
      </c>
      <c r="L4687" s="5">
        <f>ohrm_timesheet_item[[#This Row],[duration]]/60/60</f>
        <v>9</v>
      </c>
    </row>
    <row r="4688" spans="1:12" x14ac:dyDescent="0.3">
      <c r="A4688">
        <v>823</v>
      </c>
      <c r="C4688">
        <v>4756</v>
      </c>
      <c r="D4688" s="1">
        <v>45441</v>
      </c>
      <c r="E4688">
        <v>32400</v>
      </c>
      <c r="F4688">
        <v>6</v>
      </c>
      <c r="G4688">
        <v>100001</v>
      </c>
      <c r="H4688">
        <v>54</v>
      </c>
      <c r="I4688" t="str">
        <f>_xlfn.XLOOKUP(ohrm_timesheet_item[[#This Row],[employee_id]],hs_hr_employee[emp_number],hs_hr_employee[Employee Name],"NF",0,1)</f>
        <v>Dinesh Agrawal</v>
      </c>
      <c r="J4688" t="str">
        <f>_xlfn.XLOOKUP(ohrm_timesheet_item[[#This Row],[project_id]],ohrm_project[project_id],ohrm_project[name],"NF",0,1)</f>
        <v>C210701-P2 [AMERICANA-Phase2]</v>
      </c>
      <c r="K4688" t="str">
        <f>_xlfn.XLOOKUP(ohrm_timesheet_item[[#This Row],[activity_id]],ohrm_project_activity[activity_id],ohrm_project_activity[name],"NF",0,1)</f>
        <v>Development</v>
      </c>
      <c r="L4688" s="5">
        <f>ohrm_timesheet_item[[#This Row],[duration]]/60/60</f>
        <v>9</v>
      </c>
    </row>
    <row r="4689" spans="1:12" x14ac:dyDescent="0.3">
      <c r="A4689">
        <v>823</v>
      </c>
      <c r="C4689">
        <v>4757</v>
      </c>
      <c r="D4689" s="1">
        <v>45442</v>
      </c>
      <c r="E4689">
        <v>32400</v>
      </c>
      <c r="F4689">
        <v>6</v>
      </c>
      <c r="G4689">
        <v>100001</v>
      </c>
      <c r="H4689">
        <v>54</v>
      </c>
      <c r="I4689" t="str">
        <f>_xlfn.XLOOKUP(ohrm_timesheet_item[[#This Row],[employee_id]],hs_hr_employee[emp_number],hs_hr_employee[Employee Name],"NF",0,1)</f>
        <v>Dinesh Agrawal</v>
      </c>
      <c r="J4689" t="str">
        <f>_xlfn.XLOOKUP(ohrm_timesheet_item[[#This Row],[project_id]],ohrm_project[project_id],ohrm_project[name],"NF",0,1)</f>
        <v>C210701-P2 [AMERICANA-Phase2]</v>
      </c>
      <c r="K4689" t="str">
        <f>_xlfn.XLOOKUP(ohrm_timesheet_item[[#This Row],[activity_id]],ohrm_project_activity[activity_id],ohrm_project_activity[name],"NF",0,1)</f>
        <v>Development</v>
      </c>
      <c r="L4689" s="5">
        <f>ohrm_timesheet_item[[#This Row],[duration]]/60/60</f>
        <v>9</v>
      </c>
    </row>
    <row r="4690" spans="1:12" x14ac:dyDescent="0.3">
      <c r="A4690">
        <v>823</v>
      </c>
      <c r="C4690">
        <v>4758</v>
      </c>
      <c r="D4690" s="1">
        <v>45443</v>
      </c>
      <c r="E4690">
        <v>32400</v>
      </c>
      <c r="F4690">
        <v>6</v>
      </c>
      <c r="G4690">
        <v>100001</v>
      </c>
      <c r="H4690">
        <v>54</v>
      </c>
      <c r="I4690" t="str">
        <f>_xlfn.XLOOKUP(ohrm_timesheet_item[[#This Row],[employee_id]],hs_hr_employee[emp_number],hs_hr_employee[Employee Name],"NF",0,1)</f>
        <v>Dinesh Agrawal</v>
      </c>
      <c r="J4690" t="str">
        <f>_xlfn.XLOOKUP(ohrm_timesheet_item[[#This Row],[project_id]],ohrm_project[project_id],ohrm_project[name],"NF",0,1)</f>
        <v>C210701-P2 [AMERICANA-Phase2]</v>
      </c>
      <c r="K4690" t="str">
        <f>_xlfn.XLOOKUP(ohrm_timesheet_item[[#This Row],[activity_id]],ohrm_project_activity[activity_id],ohrm_project_activity[name],"NF",0,1)</f>
        <v>Development</v>
      </c>
      <c r="L4690" s="5">
        <f>ohrm_timesheet_item[[#This Row],[duration]]/60/60</f>
        <v>9</v>
      </c>
    </row>
    <row r="4691" spans="1:12" x14ac:dyDescent="0.3">
      <c r="A4691">
        <v>824</v>
      </c>
      <c r="B4691" t="s">
        <v>1144</v>
      </c>
      <c r="C4691">
        <v>4759</v>
      </c>
      <c r="D4691" s="1">
        <v>45432</v>
      </c>
      <c r="E4691">
        <v>32400</v>
      </c>
      <c r="F4691">
        <v>6</v>
      </c>
      <c r="G4691">
        <v>100001</v>
      </c>
      <c r="H4691">
        <v>54</v>
      </c>
      <c r="I4691" t="str">
        <f>_xlfn.XLOOKUP(ohrm_timesheet_item[[#This Row],[employee_id]],hs_hr_employee[emp_number],hs_hr_employee[Employee Name],"NF",0,1)</f>
        <v>Dinesh Agrawal</v>
      </c>
      <c r="J4691" t="str">
        <f>_xlfn.XLOOKUP(ohrm_timesheet_item[[#This Row],[project_id]],ohrm_project[project_id],ohrm_project[name],"NF",0,1)</f>
        <v>C210701-P2 [AMERICANA-Phase2]</v>
      </c>
      <c r="K4691" t="str">
        <f>_xlfn.XLOOKUP(ohrm_timesheet_item[[#This Row],[activity_id]],ohrm_project_activity[activity_id],ohrm_project_activity[name],"NF",0,1)</f>
        <v>Development</v>
      </c>
      <c r="L4691" s="5">
        <f>ohrm_timesheet_item[[#This Row],[duration]]/60/60</f>
        <v>9</v>
      </c>
    </row>
    <row r="4692" spans="1:12" x14ac:dyDescent="0.3">
      <c r="A4692">
        <v>824</v>
      </c>
      <c r="C4692">
        <v>4760</v>
      </c>
      <c r="D4692" s="1">
        <v>45433</v>
      </c>
      <c r="E4692">
        <v>32400</v>
      </c>
      <c r="F4692">
        <v>6</v>
      </c>
      <c r="G4692">
        <v>100001</v>
      </c>
      <c r="H4692">
        <v>54</v>
      </c>
      <c r="I4692" t="str">
        <f>_xlfn.XLOOKUP(ohrm_timesheet_item[[#This Row],[employee_id]],hs_hr_employee[emp_number],hs_hr_employee[Employee Name],"NF",0,1)</f>
        <v>Dinesh Agrawal</v>
      </c>
      <c r="J4692" t="str">
        <f>_xlfn.XLOOKUP(ohrm_timesheet_item[[#This Row],[project_id]],ohrm_project[project_id],ohrm_project[name],"NF",0,1)</f>
        <v>C210701-P2 [AMERICANA-Phase2]</v>
      </c>
      <c r="K4692" t="str">
        <f>_xlfn.XLOOKUP(ohrm_timesheet_item[[#This Row],[activity_id]],ohrm_project_activity[activity_id],ohrm_project_activity[name],"NF",0,1)</f>
        <v>Development</v>
      </c>
      <c r="L4692" s="5">
        <f>ohrm_timesheet_item[[#This Row],[duration]]/60/60</f>
        <v>9</v>
      </c>
    </row>
    <row r="4693" spans="1:12" x14ac:dyDescent="0.3">
      <c r="A4693">
        <v>824</v>
      </c>
      <c r="C4693">
        <v>4761</v>
      </c>
      <c r="D4693" s="1">
        <v>45434</v>
      </c>
      <c r="E4693">
        <v>32400</v>
      </c>
      <c r="F4693">
        <v>6</v>
      </c>
      <c r="G4693">
        <v>100001</v>
      </c>
      <c r="H4693">
        <v>54</v>
      </c>
      <c r="I4693" t="str">
        <f>_xlfn.XLOOKUP(ohrm_timesheet_item[[#This Row],[employee_id]],hs_hr_employee[emp_number],hs_hr_employee[Employee Name],"NF",0,1)</f>
        <v>Dinesh Agrawal</v>
      </c>
      <c r="J4693" t="str">
        <f>_xlfn.XLOOKUP(ohrm_timesheet_item[[#This Row],[project_id]],ohrm_project[project_id],ohrm_project[name],"NF",0,1)</f>
        <v>C210701-P2 [AMERICANA-Phase2]</v>
      </c>
      <c r="K4693" t="str">
        <f>_xlfn.XLOOKUP(ohrm_timesheet_item[[#This Row],[activity_id]],ohrm_project_activity[activity_id],ohrm_project_activity[name],"NF",0,1)</f>
        <v>Development</v>
      </c>
      <c r="L4693" s="5">
        <f>ohrm_timesheet_item[[#This Row],[duration]]/60/60</f>
        <v>9</v>
      </c>
    </row>
    <row r="4694" spans="1:12" x14ac:dyDescent="0.3">
      <c r="A4694">
        <v>824</v>
      </c>
      <c r="C4694">
        <v>4762</v>
      </c>
      <c r="D4694" s="1">
        <v>45435</v>
      </c>
      <c r="E4694">
        <v>32400</v>
      </c>
      <c r="F4694">
        <v>6</v>
      </c>
      <c r="G4694">
        <v>100001</v>
      </c>
      <c r="H4694">
        <v>54</v>
      </c>
      <c r="I4694" t="str">
        <f>_xlfn.XLOOKUP(ohrm_timesheet_item[[#This Row],[employee_id]],hs_hr_employee[emp_number],hs_hr_employee[Employee Name],"NF",0,1)</f>
        <v>Dinesh Agrawal</v>
      </c>
      <c r="J4694" t="str">
        <f>_xlfn.XLOOKUP(ohrm_timesheet_item[[#This Row],[project_id]],ohrm_project[project_id],ohrm_project[name],"NF",0,1)</f>
        <v>C210701-P2 [AMERICANA-Phase2]</v>
      </c>
      <c r="K4694" t="str">
        <f>_xlfn.XLOOKUP(ohrm_timesheet_item[[#This Row],[activity_id]],ohrm_project_activity[activity_id],ohrm_project_activity[name],"NF",0,1)</f>
        <v>Development</v>
      </c>
      <c r="L4694" s="5">
        <f>ohrm_timesheet_item[[#This Row],[duration]]/60/60</f>
        <v>9</v>
      </c>
    </row>
    <row r="4695" spans="1:12" x14ac:dyDescent="0.3">
      <c r="A4695">
        <v>824</v>
      </c>
      <c r="C4695">
        <v>4763</v>
      </c>
      <c r="D4695" s="1">
        <v>45436</v>
      </c>
      <c r="E4695">
        <v>32400</v>
      </c>
      <c r="F4695">
        <v>6</v>
      </c>
      <c r="G4695">
        <v>100001</v>
      </c>
      <c r="H4695">
        <v>54</v>
      </c>
      <c r="I4695" t="str">
        <f>_xlfn.XLOOKUP(ohrm_timesheet_item[[#This Row],[employee_id]],hs_hr_employee[emp_number],hs_hr_employee[Employee Name],"NF",0,1)</f>
        <v>Dinesh Agrawal</v>
      </c>
      <c r="J4695" t="str">
        <f>_xlfn.XLOOKUP(ohrm_timesheet_item[[#This Row],[project_id]],ohrm_project[project_id],ohrm_project[name],"NF",0,1)</f>
        <v>C210701-P2 [AMERICANA-Phase2]</v>
      </c>
      <c r="K4695" t="str">
        <f>_xlfn.XLOOKUP(ohrm_timesheet_item[[#This Row],[activity_id]],ohrm_project_activity[activity_id],ohrm_project_activity[name],"NF",0,1)</f>
        <v>Development</v>
      </c>
      <c r="L4695" s="5">
        <f>ohrm_timesheet_item[[#This Row],[duration]]/60/60</f>
        <v>9</v>
      </c>
    </row>
    <row r="4696" spans="1:12" x14ac:dyDescent="0.3">
      <c r="A4696">
        <v>798</v>
      </c>
      <c r="B4696" t="s">
        <v>1144</v>
      </c>
      <c r="C4696">
        <v>4764</v>
      </c>
      <c r="D4696" s="1">
        <v>45425</v>
      </c>
      <c r="E4696">
        <v>32400</v>
      </c>
      <c r="F4696">
        <v>6</v>
      </c>
      <c r="G4696">
        <v>100001</v>
      </c>
      <c r="H4696">
        <v>54</v>
      </c>
      <c r="I4696" t="str">
        <f>_xlfn.XLOOKUP(ohrm_timesheet_item[[#This Row],[employee_id]],hs_hr_employee[emp_number],hs_hr_employee[Employee Name],"NF",0,1)</f>
        <v>Dinesh Agrawal</v>
      </c>
      <c r="J4696" t="str">
        <f>_xlfn.XLOOKUP(ohrm_timesheet_item[[#This Row],[project_id]],ohrm_project[project_id],ohrm_project[name],"NF",0,1)</f>
        <v>C210701-P2 [AMERICANA-Phase2]</v>
      </c>
      <c r="K4696" t="str">
        <f>_xlfn.XLOOKUP(ohrm_timesheet_item[[#This Row],[activity_id]],ohrm_project_activity[activity_id],ohrm_project_activity[name],"NF",0,1)</f>
        <v>Development</v>
      </c>
      <c r="L4696" s="5">
        <f>ohrm_timesheet_item[[#This Row],[duration]]/60/60</f>
        <v>9</v>
      </c>
    </row>
    <row r="4697" spans="1:12" x14ac:dyDescent="0.3">
      <c r="A4697">
        <v>798</v>
      </c>
      <c r="C4697">
        <v>4765</v>
      </c>
      <c r="D4697" s="1">
        <v>45426</v>
      </c>
      <c r="E4697">
        <v>32400</v>
      </c>
      <c r="F4697">
        <v>6</v>
      </c>
      <c r="G4697">
        <v>100001</v>
      </c>
      <c r="H4697">
        <v>54</v>
      </c>
      <c r="I4697" t="str">
        <f>_xlfn.XLOOKUP(ohrm_timesheet_item[[#This Row],[employee_id]],hs_hr_employee[emp_number],hs_hr_employee[Employee Name],"NF",0,1)</f>
        <v>Dinesh Agrawal</v>
      </c>
      <c r="J4697" t="str">
        <f>_xlfn.XLOOKUP(ohrm_timesheet_item[[#This Row],[project_id]],ohrm_project[project_id],ohrm_project[name],"NF",0,1)</f>
        <v>C210701-P2 [AMERICANA-Phase2]</v>
      </c>
      <c r="K4697" t="str">
        <f>_xlfn.XLOOKUP(ohrm_timesheet_item[[#This Row],[activity_id]],ohrm_project_activity[activity_id],ohrm_project_activity[name],"NF",0,1)</f>
        <v>Development</v>
      </c>
      <c r="L4697" s="5">
        <f>ohrm_timesheet_item[[#This Row],[duration]]/60/60</f>
        <v>9</v>
      </c>
    </row>
    <row r="4698" spans="1:12" x14ac:dyDescent="0.3">
      <c r="A4698">
        <v>798</v>
      </c>
      <c r="C4698">
        <v>4766</v>
      </c>
      <c r="D4698" s="1">
        <v>45427</v>
      </c>
      <c r="E4698">
        <v>32400</v>
      </c>
      <c r="F4698">
        <v>6</v>
      </c>
      <c r="G4698">
        <v>100001</v>
      </c>
      <c r="H4698">
        <v>54</v>
      </c>
      <c r="I4698" t="str">
        <f>_xlfn.XLOOKUP(ohrm_timesheet_item[[#This Row],[employee_id]],hs_hr_employee[emp_number],hs_hr_employee[Employee Name],"NF",0,1)</f>
        <v>Dinesh Agrawal</v>
      </c>
      <c r="J4698" t="str">
        <f>_xlfn.XLOOKUP(ohrm_timesheet_item[[#This Row],[project_id]],ohrm_project[project_id],ohrm_project[name],"NF",0,1)</f>
        <v>C210701-P2 [AMERICANA-Phase2]</v>
      </c>
      <c r="K4698" t="str">
        <f>_xlfn.XLOOKUP(ohrm_timesheet_item[[#This Row],[activity_id]],ohrm_project_activity[activity_id],ohrm_project_activity[name],"NF",0,1)</f>
        <v>Development</v>
      </c>
      <c r="L4698" s="5">
        <f>ohrm_timesheet_item[[#This Row],[duration]]/60/60</f>
        <v>9</v>
      </c>
    </row>
    <row r="4699" spans="1:12" x14ac:dyDescent="0.3">
      <c r="A4699">
        <v>798</v>
      </c>
      <c r="C4699">
        <v>4767</v>
      </c>
      <c r="D4699" s="1">
        <v>45428</v>
      </c>
      <c r="E4699">
        <v>32400</v>
      </c>
      <c r="F4699">
        <v>6</v>
      </c>
      <c r="G4699">
        <v>100001</v>
      </c>
      <c r="H4699">
        <v>54</v>
      </c>
      <c r="I4699" t="str">
        <f>_xlfn.XLOOKUP(ohrm_timesheet_item[[#This Row],[employee_id]],hs_hr_employee[emp_number],hs_hr_employee[Employee Name],"NF",0,1)</f>
        <v>Dinesh Agrawal</v>
      </c>
      <c r="J4699" t="str">
        <f>_xlfn.XLOOKUP(ohrm_timesheet_item[[#This Row],[project_id]],ohrm_project[project_id],ohrm_project[name],"NF",0,1)</f>
        <v>C210701-P2 [AMERICANA-Phase2]</v>
      </c>
      <c r="K4699" t="str">
        <f>_xlfn.XLOOKUP(ohrm_timesheet_item[[#This Row],[activity_id]],ohrm_project_activity[activity_id],ohrm_project_activity[name],"NF",0,1)</f>
        <v>Development</v>
      </c>
      <c r="L4699" s="5">
        <f>ohrm_timesheet_item[[#This Row],[duration]]/60/60</f>
        <v>9</v>
      </c>
    </row>
    <row r="4700" spans="1:12" x14ac:dyDescent="0.3">
      <c r="A4700">
        <v>798</v>
      </c>
      <c r="C4700">
        <v>4768</v>
      </c>
      <c r="D4700" s="1">
        <v>45429</v>
      </c>
      <c r="E4700">
        <v>32400</v>
      </c>
      <c r="F4700">
        <v>6</v>
      </c>
      <c r="G4700">
        <v>100001</v>
      </c>
      <c r="H4700">
        <v>54</v>
      </c>
      <c r="I4700" t="str">
        <f>_xlfn.XLOOKUP(ohrm_timesheet_item[[#This Row],[employee_id]],hs_hr_employee[emp_number],hs_hr_employee[Employee Name],"NF",0,1)</f>
        <v>Dinesh Agrawal</v>
      </c>
      <c r="J4700" t="str">
        <f>_xlfn.XLOOKUP(ohrm_timesheet_item[[#This Row],[project_id]],ohrm_project[project_id],ohrm_project[name],"NF",0,1)</f>
        <v>C210701-P2 [AMERICANA-Phase2]</v>
      </c>
      <c r="K4700" t="str">
        <f>_xlfn.XLOOKUP(ohrm_timesheet_item[[#This Row],[activity_id]],ohrm_project_activity[activity_id],ohrm_project_activity[name],"NF",0,1)</f>
        <v>Development</v>
      </c>
      <c r="L4700" s="5">
        <f>ohrm_timesheet_item[[#This Row],[duration]]/60/60</f>
        <v>9</v>
      </c>
    </row>
    <row r="4701" spans="1:12" x14ac:dyDescent="0.3">
      <c r="A4701">
        <v>822</v>
      </c>
      <c r="B4701" t="s">
        <v>1145</v>
      </c>
      <c r="C4701">
        <v>4769</v>
      </c>
      <c r="D4701" s="1">
        <v>45418</v>
      </c>
      <c r="E4701">
        <v>0</v>
      </c>
      <c r="F4701">
        <v>6</v>
      </c>
      <c r="G4701">
        <v>100001</v>
      </c>
      <c r="H4701">
        <v>54</v>
      </c>
      <c r="I4701" t="str">
        <f>_xlfn.XLOOKUP(ohrm_timesheet_item[[#This Row],[employee_id]],hs_hr_employee[emp_number],hs_hr_employee[Employee Name],"NF",0,1)</f>
        <v>Dinesh Agrawal</v>
      </c>
      <c r="J4701" t="str">
        <f>_xlfn.XLOOKUP(ohrm_timesheet_item[[#This Row],[project_id]],ohrm_project[project_id],ohrm_project[name],"NF",0,1)</f>
        <v>C210701-P2 [AMERICANA-Phase2]</v>
      </c>
      <c r="K4701" t="str">
        <f>_xlfn.XLOOKUP(ohrm_timesheet_item[[#This Row],[activity_id]],ohrm_project_activity[activity_id],ohrm_project_activity[name],"NF",0,1)</f>
        <v>Development</v>
      </c>
      <c r="L4701" s="5">
        <f>ohrm_timesheet_item[[#This Row],[duration]]/60/60</f>
        <v>0</v>
      </c>
    </row>
    <row r="4702" spans="1:12" x14ac:dyDescent="0.3">
      <c r="A4702">
        <v>822</v>
      </c>
      <c r="C4702">
        <v>4770</v>
      </c>
      <c r="D4702" s="1">
        <v>45419</v>
      </c>
      <c r="E4702">
        <v>32400</v>
      </c>
      <c r="F4702">
        <v>6</v>
      </c>
      <c r="G4702">
        <v>100001</v>
      </c>
      <c r="H4702">
        <v>54</v>
      </c>
      <c r="I4702" t="str">
        <f>_xlfn.XLOOKUP(ohrm_timesheet_item[[#This Row],[employee_id]],hs_hr_employee[emp_number],hs_hr_employee[Employee Name],"NF",0,1)</f>
        <v>Dinesh Agrawal</v>
      </c>
      <c r="J4702" t="str">
        <f>_xlfn.XLOOKUP(ohrm_timesheet_item[[#This Row],[project_id]],ohrm_project[project_id],ohrm_project[name],"NF",0,1)</f>
        <v>C210701-P2 [AMERICANA-Phase2]</v>
      </c>
      <c r="K4702" t="str">
        <f>_xlfn.XLOOKUP(ohrm_timesheet_item[[#This Row],[activity_id]],ohrm_project_activity[activity_id],ohrm_project_activity[name],"NF",0,1)</f>
        <v>Development</v>
      </c>
      <c r="L4702" s="5">
        <f>ohrm_timesheet_item[[#This Row],[duration]]/60/60</f>
        <v>9</v>
      </c>
    </row>
    <row r="4703" spans="1:12" x14ac:dyDescent="0.3">
      <c r="A4703">
        <v>822</v>
      </c>
      <c r="C4703">
        <v>4771</v>
      </c>
      <c r="D4703" s="1">
        <v>45420</v>
      </c>
      <c r="E4703">
        <v>32400</v>
      </c>
      <c r="F4703">
        <v>6</v>
      </c>
      <c r="G4703">
        <v>100001</v>
      </c>
      <c r="H4703">
        <v>54</v>
      </c>
      <c r="I4703" t="str">
        <f>_xlfn.XLOOKUP(ohrm_timesheet_item[[#This Row],[employee_id]],hs_hr_employee[emp_number],hs_hr_employee[Employee Name],"NF",0,1)</f>
        <v>Dinesh Agrawal</v>
      </c>
      <c r="J4703" t="str">
        <f>_xlfn.XLOOKUP(ohrm_timesheet_item[[#This Row],[project_id]],ohrm_project[project_id],ohrm_project[name],"NF",0,1)</f>
        <v>C210701-P2 [AMERICANA-Phase2]</v>
      </c>
      <c r="K4703" t="str">
        <f>_xlfn.XLOOKUP(ohrm_timesheet_item[[#This Row],[activity_id]],ohrm_project_activity[activity_id],ohrm_project_activity[name],"NF",0,1)</f>
        <v>Development</v>
      </c>
      <c r="L4703" s="5">
        <f>ohrm_timesheet_item[[#This Row],[duration]]/60/60</f>
        <v>9</v>
      </c>
    </row>
    <row r="4704" spans="1:12" x14ac:dyDescent="0.3">
      <c r="A4704">
        <v>822</v>
      </c>
      <c r="C4704">
        <v>4772</v>
      </c>
      <c r="D4704" s="1">
        <v>45421</v>
      </c>
      <c r="E4704">
        <v>32400</v>
      </c>
      <c r="F4704">
        <v>6</v>
      </c>
      <c r="G4704">
        <v>100001</v>
      </c>
      <c r="H4704">
        <v>54</v>
      </c>
      <c r="I4704" t="str">
        <f>_xlfn.XLOOKUP(ohrm_timesheet_item[[#This Row],[employee_id]],hs_hr_employee[emp_number],hs_hr_employee[Employee Name],"NF",0,1)</f>
        <v>Dinesh Agrawal</v>
      </c>
      <c r="J4704" t="str">
        <f>_xlfn.XLOOKUP(ohrm_timesheet_item[[#This Row],[project_id]],ohrm_project[project_id],ohrm_project[name],"NF",0,1)</f>
        <v>C210701-P2 [AMERICANA-Phase2]</v>
      </c>
      <c r="K4704" t="str">
        <f>_xlfn.XLOOKUP(ohrm_timesheet_item[[#This Row],[activity_id]],ohrm_project_activity[activity_id],ohrm_project_activity[name],"NF",0,1)</f>
        <v>Development</v>
      </c>
      <c r="L4704" s="5">
        <f>ohrm_timesheet_item[[#This Row],[duration]]/60/60</f>
        <v>9</v>
      </c>
    </row>
    <row r="4705" spans="1:12" x14ac:dyDescent="0.3">
      <c r="A4705">
        <v>822</v>
      </c>
      <c r="C4705">
        <v>4773</v>
      </c>
      <c r="D4705" s="1">
        <v>45422</v>
      </c>
      <c r="E4705">
        <v>32400</v>
      </c>
      <c r="F4705">
        <v>6</v>
      </c>
      <c r="G4705">
        <v>100001</v>
      </c>
      <c r="H4705">
        <v>54</v>
      </c>
      <c r="I4705" t="str">
        <f>_xlfn.XLOOKUP(ohrm_timesheet_item[[#This Row],[employee_id]],hs_hr_employee[emp_number],hs_hr_employee[Employee Name],"NF",0,1)</f>
        <v>Dinesh Agrawal</v>
      </c>
      <c r="J4705" t="str">
        <f>_xlfn.XLOOKUP(ohrm_timesheet_item[[#This Row],[project_id]],ohrm_project[project_id],ohrm_project[name],"NF",0,1)</f>
        <v>C210701-P2 [AMERICANA-Phase2]</v>
      </c>
      <c r="K4705" t="str">
        <f>_xlfn.XLOOKUP(ohrm_timesheet_item[[#This Row],[activity_id]],ohrm_project_activity[activity_id],ohrm_project_activity[name],"NF",0,1)</f>
        <v>Development</v>
      </c>
      <c r="L4705" s="5">
        <f>ohrm_timesheet_item[[#This Row],[duration]]/60/60</f>
        <v>9</v>
      </c>
    </row>
    <row r="4706" spans="1:12" x14ac:dyDescent="0.3">
      <c r="A4706">
        <v>803</v>
      </c>
      <c r="B4706" t="s">
        <v>1146</v>
      </c>
      <c r="C4706">
        <v>4774</v>
      </c>
      <c r="D4706" s="1">
        <v>45443</v>
      </c>
      <c r="E4706">
        <v>32400</v>
      </c>
      <c r="F4706">
        <v>2</v>
      </c>
      <c r="G4706">
        <v>100008</v>
      </c>
      <c r="H4706">
        <v>11</v>
      </c>
      <c r="I4706" t="str">
        <f>_xlfn.XLOOKUP(ohrm_timesheet_item[[#This Row],[employee_id]],hs_hr_employee[emp_number],hs_hr_employee[Employee Name],"NF",0,1)</f>
        <v>Harshal Ramesh Gharde</v>
      </c>
      <c r="J4706" t="str">
        <f>_xlfn.XLOOKUP(ohrm_timesheet_item[[#This Row],[project_id]],ohrm_project[project_id],ohrm_project[name],"NF",0,1)</f>
        <v>Z210101-TEQMANTRA-ORG</v>
      </c>
      <c r="K4706" t="str">
        <f>_xlfn.XLOOKUP(ohrm_timesheet_item[[#This Row],[activity_id]],ohrm_project_activity[activity_id],ohrm_project_activity[name],"NF",0,1)</f>
        <v>Training</v>
      </c>
      <c r="L4706" s="5">
        <f>ohrm_timesheet_item[[#This Row],[duration]]/60/60</f>
        <v>9</v>
      </c>
    </row>
    <row r="4707" spans="1:12" x14ac:dyDescent="0.3">
      <c r="A4707">
        <v>826</v>
      </c>
      <c r="B4707" t="s">
        <v>1147</v>
      </c>
      <c r="C4707">
        <v>4775</v>
      </c>
      <c r="D4707" s="1">
        <v>45446</v>
      </c>
      <c r="E4707">
        <v>32400</v>
      </c>
      <c r="F4707">
        <v>2</v>
      </c>
      <c r="G4707">
        <v>100008</v>
      </c>
      <c r="H4707">
        <v>11</v>
      </c>
      <c r="I4707" t="str">
        <f>_xlfn.XLOOKUP(ohrm_timesheet_item[[#This Row],[employee_id]],hs_hr_employee[emp_number],hs_hr_employee[Employee Name],"NF",0,1)</f>
        <v>Harshal Ramesh Gharde</v>
      </c>
      <c r="J4707" t="str">
        <f>_xlfn.XLOOKUP(ohrm_timesheet_item[[#This Row],[project_id]],ohrm_project[project_id],ohrm_project[name],"NF",0,1)</f>
        <v>Z210101-TEQMANTRA-ORG</v>
      </c>
      <c r="K4707" t="str">
        <f>_xlfn.XLOOKUP(ohrm_timesheet_item[[#This Row],[activity_id]],ohrm_project_activity[activity_id],ohrm_project_activity[name],"NF",0,1)</f>
        <v>Training</v>
      </c>
      <c r="L4707" s="5">
        <f>ohrm_timesheet_item[[#This Row],[duration]]/60/60</f>
        <v>9</v>
      </c>
    </row>
    <row r="4708" spans="1:12" x14ac:dyDescent="0.3">
      <c r="A4708">
        <v>826</v>
      </c>
      <c r="B4708" t="s">
        <v>1148</v>
      </c>
      <c r="C4708">
        <v>4776</v>
      </c>
      <c r="D4708" s="1">
        <v>45447</v>
      </c>
      <c r="E4708">
        <v>32400</v>
      </c>
      <c r="F4708">
        <v>2</v>
      </c>
      <c r="G4708">
        <v>100008</v>
      </c>
      <c r="H4708">
        <v>11</v>
      </c>
      <c r="I4708" t="str">
        <f>_xlfn.XLOOKUP(ohrm_timesheet_item[[#This Row],[employee_id]],hs_hr_employee[emp_number],hs_hr_employee[Employee Name],"NF",0,1)</f>
        <v>Harshal Ramesh Gharde</v>
      </c>
      <c r="J4708" t="str">
        <f>_xlfn.XLOOKUP(ohrm_timesheet_item[[#This Row],[project_id]],ohrm_project[project_id],ohrm_project[name],"NF",0,1)</f>
        <v>Z210101-TEQMANTRA-ORG</v>
      </c>
      <c r="K4708" t="str">
        <f>_xlfn.XLOOKUP(ohrm_timesheet_item[[#This Row],[activity_id]],ohrm_project_activity[activity_id],ohrm_project_activity[name],"NF",0,1)</f>
        <v>Training</v>
      </c>
      <c r="L4708" s="5">
        <f>ohrm_timesheet_item[[#This Row],[duration]]/60/60</f>
        <v>9</v>
      </c>
    </row>
    <row r="4709" spans="1:12" x14ac:dyDescent="0.3">
      <c r="A4709">
        <v>826</v>
      </c>
      <c r="B4709" t="s">
        <v>1149</v>
      </c>
      <c r="C4709">
        <v>4777</v>
      </c>
      <c r="D4709" s="1">
        <v>45448</v>
      </c>
      <c r="E4709">
        <v>32400</v>
      </c>
      <c r="F4709">
        <v>2</v>
      </c>
      <c r="G4709">
        <v>100008</v>
      </c>
      <c r="H4709">
        <v>11</v>
      </c>
      <c r="I4709" t="str">
        <f>_xlfn.XLOOKUP(ohrm_timesheet_item[[#This Row],[employee_id]],hs_hr_employee[emp_number],hs_hr_employee[Employee Name],"NF",0,1)</f>
        <v>Harshal Ramesh Gharde</v>
      </c>
      <c r="J4709" t="str">
        <f>_xlfn.XLOOKUP(ohrm_timesheet_item[[#This Row],[project_id]],ohrm_project[project_id],ohrm_project[name],"NF",0,1)</f>
        <v>Z210101-TEQMANTRA-ORG</v>
      </c>
      <c r="K4709" t="str">
        <f>_xlfn.XLOOKUP(ohrm_timesheet_item[[#This Row],[activity_id]],ohrm_project_activity[activity_id],ohrm_project_activity[name],"NF",0,1)</f>
        <v>Training</v>
      </c>
      <c r="L4709" s="5">
        <f>ohrm_timesheet_item[[#This Row],[duration]]/60/60</f>
        <v>9</v>
      </c>
    </row>
    <row r="4710" spans="1:12" x14ac:dyDescent="0.3">
      <c r="A4710">
        <v>826</v>
      </c>
      <c r="B4710" t="s">
        <v>1150</v>
      </c>
      <c r="C4710">
        <v>4778</v>
      </c>
      <c r="D4710" s="1">
        <v>45449</v>
      </c>
      <c r="E4710">
        <v>32400</v>
      </c>
      <c r="F4710">
        <v>2</v>
      </c>
      <c r="G4710">
        <v>100008</v>
      </c>
      <c r="H4710">
        <v>11</v>
      </c>
      <c r="I4710" t="str">
        <f>_xlfn.XLOOKUP(ohrm_timesheet_item[[#This Row],[employee_id]],hs_hr_employee[emp_number],hs_hr_employee[Employee Name],"NF",0,1)</f>
        <v>Harshal Ramesh Gharde</v>
      </c>
      <c r="J4710" t="str">
        <f>_xlfn.XLOOKUP(ohrm_timesheet_item[[#This Row],[project_id]],ohrm_project[project_id],ohrm_project[name],"NF",0,1)</f>
        <v>Z210101-TEQMANTRA-ORG</v>
      </c>
      <c r="K4710" t="str">
        <f>_xlfn.XLOOKUP(ohrm_timesheet_item[[#This Row],[activity_id]],ohrm_project_activity[activity_id],ohrm_project_activity[name],"NF",0,1)</f>
        <v>Training</v>
      </c>
      <c r="L4710" s="5">
        <f>ohrm_timesheet_item[[#This Row],[duration]]/60/60</f>
        <v>9</v>
      </c>
    </row>
    <row r="4711" spans="1:12" x14ac:dyDescent="0.3">
      <c r="A4711">
        <v>826</v>
      </c>
      <c r="B4711" t="s">
        <v>1151</v>
      </c>
      <c r="C4711">
        <v>4779</v>
      </c>
      <c r="D4711" s="1">
        <v>45450</v>
      </c>
      <c r="E4711">
        <v>32400</v>
      </c>
      <c r="F4711">
        <v>2</v>
      </c>
      <c r="G4711">
        <v>100008</v>
      </c>
      <c r="H4711">
        <v>11</v>
      </c>
      <c r="I4711" t="str">
        <f>_xlfn.XLOOKUP(ohrm_timesheet_item[[#This Row],[employee_id]],hs_hr_employee[emp_number],hs_hr_employee[Employee Name],"NF",0,1)</f>
        <v>Harshal Ramesh Gharde</v>
      </c>
      <c r="J4711" t="str">
        <f>_xlfn.XLOOKUP(ohrm_timesheet_item[[#This Row],[project_id]],ohrm_project[project_id],ohrm_project[name],"NF",0,1)</f>
        <v>Z210101-TEQMANTRA-ORG</v>
      </c>
      <c r="K4711" t="str">
        <f>_xlfn.XLOOKUP(ohrm_timesheet_item[[#This Row],[activity_id]],ohrm_project_activity[activity_id],ohrm_project_activity[name],"NF",0,1)</f>
        <v>Training</v>
      </c>
      <c r="L4711" s="5">
        <f>ohrm_timesheet_item[[#This Row],[duration]]/60/60</f>
        <v>9</v>
      </c>
    </row>
    <row r="4712" spans="1:12" x14ac:dyDescent="0.3">
      <c r="A4712">
        <v>828</v>
      </c>
      <c r="B4712" t="s">
        <v>1152</v>
      </c>
      <c r="C4712">
        <v>4780</v>
      </c>
      <c r="D4712" s="1">
        <v>45453</v>
      </c>
      <c r="E4712">
        <v>32400</v>
      </c>
      <c r="F4712">
        <v>2</v>
      </c>
      <c r="G4712">
        <v>100008</v>
      </c>
      <c r="H4712">
        <v>11</v>
      </c>
      <c r="I4712" t="str">
        <f>_xlfn.XLOOKUP(ohrm_timesheet_item[[#This Row],[employee_id]],hs_hr_employee[emp_number],hs_hr_employee[Employee Name],"NF",0,1)</f>
        <v>Harshal Ramesh Gharde</v>
      </c>
      <c r="J4712" t="str">
        <f>_xlfn.XLOOKUP(ohrm_timesheet_item[[#This Row],[project_id]],ohrm_project[project_id],ohrm_project[name],"NF",0,1)</f>
        <v>Z210101-TEQMANTRA-ORG</v>
      </c>
      <c r="K4712" t="str">
        <f>_xlfn.XLOOKUP(ohrm_timesheet_item[[#This Row],[activity_id]],ohrm_project_activity[activity_id],ohrm_project_activity[name],"NF",0,1)</f>
        <v>Training</v>
      </c>
      <c r="L4712" s="5">
        <f>ohrm_timesheet_item[[#This Row],[duration]]/60/60</f>
        <v>9</v>
      </c>
    </row>
    <row r="4713" spans="1:12" x14ac:dyDescent="0.3">
      <c r="A4713">
        <v>828</v>
      </c>
      <c r="B4713" t="s">
        <v>1153</v>
      </c>
      <c r="C4713">
        <v>4781</v>
      </c>
      <c r="D4713" s="1">
        <v>45454</v>
      </c>
      <c r="E4713">
        <v>32400</v>
      </c>
      <c r="F4713">
        <v>2</v>
      </c>
      <c r="G4713">
        <v>100008</v>
      </c>
      <c r="H4713">
        <v>11</v>
      </c>
      <c r="I4713" t="str">
        <f>_xlfn.XLOOKUP(ohrm_timesheet_item[[#This Row],[employee_id]],hs_hr_employee[emp_number],hs_hr_employee[Employee Name],"NF",0,1)</f>
        <v>Harshal Ramesh Gharde</v>
      </c>
      <c r="J4713" t="str">
        <f>_xlfn.XLOOKUP(ohrm_timesheet_item[[#This Row],[project_id]],ohrm_project[project_id],ohrm_project[name],"NF",0,1)</f>
        <v>Z210101-TEQMANTRA-ORG</v>
      </c>
      <c r="K4713" t="str">
        <f>_xlfn.XLOOKUP(ohrm_timesheet_item[[#This Row],[activity_id]],ohrm_project_activity[activity_id],ohrm_project_activity[name],"NF",0,1)</f>
        <v>Training</v>
      </c>
      <c r="L4713" s="5">
        <f>ohrm_timesheet_item[[#This Row],[duration]]/60/60</f>
        <v>9</v>
      </c>
    </row>
    <row r="4714" spans="1:12" x14ac:dyDescent="0.3">
      <c r="A4714">
        <v>830</v>
      </c>
      <c r="B4714" t="s">
        <v>1154</v>
      </c>
      <c r="C4714">
        <v>4782</v>
      </c>
      <c r="D4714" s="1">
        <v>45449</v>
      </c>
      <c r="E4714">
        <v>0</v>
      </c>
      <c r="F4714">
        <v>2</v>
      </c>
      <c r="G4714">
        <v>15</v>
      </c>
      <c r="H4714">
        <v>11</v>
      </c>
      <c r="I4714" t="str">
        <f>_xlfn.XLOOKUP(ohrm_timesheet_item[[#This Row],[employee_id]],hs_hr_employee[emp_number],hs_hr_employee[Employee Name],"NF",0,1)</f>
        <v>Gaurav Kokcha</v>
      </c>
      <c r="J4714" t="str">
        <f>_xlfn.XLOOKUP(ohrm_timesheet_item[[#This Row],[project_id]],ohrm_project[project_id],ohrm_project[name],"NF",0,1)</f>
        <v>Z210101-TEQMANTRA-ORG</v>
      </c>
      <c r="K4714" t="str">
        <f>_xlfn.XLOOKUP(ohrm_timesheet_item[[#This Row],[activity_id]],ohrm_project_activity[activity_id],ohrm_project_activity[name],"NF",0,1)</f>
        <v>Training</v>
      </c>
      <c r="L4714" s="5">
        <f>ohrm_timesheet_item[[#This Row],[duration]]/60/60</f>
        <v>0</v>
      </c>
    </row>
    <row r="4715" spans="1:12" x14ac:dyDescent="0.3">
      <c r="A4715">
        <v>830</v>
      </c>
      <c r="B4715" t="s">
        <v>1002</v>
      </c>
      <c r="C4715">
        <v>4783</v>
      </c>
      <c r="D4715" s="1">
        <v>45450</v>
      </c>
      <c r="E4715">
        <v>0</v>
      </c>
      <c r="F4715">
        <v>2</v>
      </c>
      <c r="G4715">
        <v>15</v>
      </c>
      <c r="H4715">
        <v>11</v>
      </c>
      <c r="I4715" t="str">
        <f>_xlfn.XLOOKUP(ohrm_timesheet_item[[#This Row],[employee_id]],hs_hr_employee[emp_number],hs_hr_employee[Employee Name],"NF",0,1)</f>
        <v>Gaurav Kokcha</v>
      </c>
      <c r="J4715" t="str">
        <f>_xlfn.XLOOKUP(ohrm_timesheet_item[[#This Row],[project_id]],ohrm_project[project_id],ohrm_project[name],"NF",0,1)</f>
        <v>Z210101-TEQMANTRA-ORG</v>
      </c>
      <c r="K4715" t="str">
        <f>_xlfn.XLOOKUP(ohrm_timesheet_item[[#This Row],[activity_id]],ohrm_project_activity[activity_id],ohrm_project_activity[name],"NF",0,1)</f>
        <v>Training</v>
      </c>
      <c r="L4715" s="5">
        <f>ohrm_timesheet_item[[#This Row],[duration]]/60/60</f>
        <v>0</v>
      </c>
    </row>
    <row r="4716" spans="1:12" x14ac:dyDescent="0.3">
      <c r="A4716">
        <v>830</v>
      </c>
      <c r="C4716">
        <v>4784</v>
      </c>
      <c r="D4716" s="1">
        <v>45446</v>
      </c>
      <c r="E4716">
        <v>14400</v>
      </c>
      <c r="F4716">
        <v>2</v>
      </c>
      <c r="G4716">
        <v>15</v>
      </c>
      <c r="H4716">
        <v>11</v>
      </c>
      <c r="I4716" t="str">
        <f>_xlfn.XLOOKUP(ohrm_timesheet_item[[#This Row],[employee_id]],hs_hr_employee[emp_number],hs_hr_employee[Employee Name],"NF",0,1)</f>
        <v>Gaurav Kokcha</v>
      </c>
      <c r="J4716" t="str">
        <f>_xlfn.XLOOKUP(ohrm_timesheet_item[[#This Row],[project_id]],ohrm_project[project_id],ohrm_project[name],"NF",0,1)</f>
        <v>Z210101-TEQMANTRA-ORG</v>
      </c>
      <c r="K4716" t="str">
        <f>_xlfn.XLOOKUP(ohrm_timesheet_item[[#This Row],[activity_id]],ohrm_project_activity[activity_id],ohrm_project_activity[name],"NF",0,1)</f>
        <v>Training</v>
      </c>
      <c r="L4716" s="5">
        <f>ohrm_timesheet_item[[#This Row],[duration]]/60/60</f>
        <v>4</v>
      </c>
    </row>
    <row r="4717" spans="1:12" x14ac:dyDescent="0.3">
      <c r="A4717">
        <v>830</v>
      </c>
      <c r="C4717">
        <v>4785</v>
      </c>
      <c r="D4717" s="1">
        <v>45447</v>
      </c>
      <c r="E4717">
        <v>10800</v>
      </c>
      <c r="F4717">
        <v>2</v>
      </c>
      <c r="G4717">
        <v>15</v>
      </c>
      <c r="H4717">
        <v>11</v>
      </c>
      <c r="I4717" t="str">
        <f>_xlfn.XLOOKUP(ohrm_timesheet_item[[#This Row],[employee_id]],hs_hr_employee[emp_number],hs_hr_employee[Employee Name],"NF",0,1)</f>
        <v>Gaurav Kokcha</v>
      </c>
      <c r="J4717" t="str">
        <f>_xlfn.XLOOKUP(ohrm_timesheet_item[[#This Row],[project_id]],ohrm_project[project_id],ohrm_project[name],"NF",0,1)</f>
        <v>Z210101-TEQMANTRA-ORG</v>
      </c>
      <c r="K4717" t="str">
        <f>_xlfn.XLOOKUP(ohrm_timesheet_item[[#This Row],[activity_id]],ohrm_project_activity[activity_id],ohrm_project_activity[name],"NF",0,1)</f>
        <v>Training</v>
      </c>
      <c r="L4717" s="5">
        <f>ohrm_timesheet_item[[#This Row],[duration]]/60/60</f>
        <v>3</v>
      </c>
    </row>
    <row r="4718" spans="1:12" x14ac:dyDescent="0.3">
      <c r="A4718">
        <v>830</v>
      </c>
      <c r="C4718">
        <v>4786</v>
      </c>
      <c r="D4718" s="1">
        <v>45448</v>
      </c>
      <c r="E4718">
        <v>21600</v>
      </c>
      <c r="F4718">
        <v>2</v>
      </c>
      <c r="G4718">
        <v>15</v>
      </c>
      <c r="H4718">
        <v>11</v>
      </c>
      <c r="I4718" t="str">
        <f>_xlfn.XLOOKUP(ohrm_timesheet_item[[#This Row],[employee_id]],hs_hr_employee[emp_number],hs_hr_employee[Employee Name],"NF",0,1)</f>
        <v>Gaurav Kokcha</v>
      </c>
      <c r="J4718" t="str">
        <f>_xlfn.XLOOKUP(ohrm_timesheet_item[[#This Row],[project_id]],ohrm_project[project_id],ohrm_project[name],"NF",0,1)</f>
        <v>Z210101-TEQMANTRA-ORG</v>
      </c>
      <c r="K4718" t="str">
        <f>_xlfn.XLOOKUP(ohrm_timesheet_item[[#This Row],[activity_id]],ohrm_project_activity[activity_id],ohrm_project_activity[name],"NF",0,1)</f>
        <v>Training</v>
      </c>
      <c r="L4718" s="5">
        <f>ohrm_timesheet_item[[#This Row],[duration]]/60/60</f>
        <v>6</v>
      </c>
    </row>
    <row r="4719" spans="1:12" x14ac:dyDescent="0.3">
      <c r="A4719">
        <v>830</v>
      </c>
      <c r="C4719">
        <v>4787</v>
      </c>
      <c r="D4719" s="1">
        <v>45446</v>
      </c>
      <c r="E4719">
        <v>7200</v>
      </c>
      <c r="F4719">
        <v>2</v>
      </c>
      <c r="G4719">
        <v>15</v>
      </c>
      <c r="H4719">
        <v>7</v>
      </c>
      <c r="I4719" t="str">
        <f>_xlfn.XLOOKUP(ohrm_timesheet_item[[#This Row],[employee_id]],hs_hr_employee[emp_number],hs_hr_employee[Employee Name],"NF",0,1)</f>
        <v>Gaurav Kokcha</v>
      </c>
      <c r="J4719" t="str">
        <f>_xlfn.XLOOKUP(ohrm_timesheet_item[[#This Row],[project_id]],ohrm_project[project_id],ohrm_project[name],"NF",0,1)</f>
        <v>Z210101-TEQMANTRA-ORG</v>
      </c>
      <c r="K4719" t="str">
        <f>_xlfn.XLOOKUP(ohrm_timesheet_item[[#This Row],[activity_id]],ohrm_project_activity[activity_id],ohrm_project_activity[name],"NF",0,1)</f>
        <v>Internal Meeting</v>
      </c>
      <c r="L4719" s="5">
        <f>ohrm_timesheet_item[[#This Row],[duration]]/60/60</f>
        <v>2</v>
      </c>
    </row>
    <row r="4720" spans="1:12" x14ac:dyDescent="0.3">
      <c r="A4720">
        <v>830</v>
      </c>
      <c r="C4720">
        <v>4788</v>
      </c>
      <c r="D4720" s="1">
        <v>45447</v>
      </c>
      <c r="E4720">
        <v>7200</v>
      </c>
      <c r="F4720">
        <v>2</v>
      </c>
      <c r="G4720">
        <v>15</v>
      </c>
      <c r="H4720">
        <v>7</v>
      </c>
      <c r="I4720" t="str">
        <f>_xlfn.XLOOKUP(ohrm_timesheet_item[[#This Row],[employee_id]],hs_hr_employee[emp_number],hs_hr_employee[Employee Name],"NF",0,1)</f>
        <v>Gaurav Kokcha</v>
      </c>
      <c r="J4720" t="str">
        <f>_xlfn.XLOOKUP(ohrm_timesheet_item[[#This Row],[project_id]],ohrm_project[project_id],ohrm_project[name],"NF",0,1)</f>
        <v>Z210101-TEQMANTRA-ORG</v>
      </c>
      <c r="K4720" t="str">
        <f>_xlfn.XLOOKUP(ohrm_timesheet_item[[#This Row],[activity_id]],ohrm_project_activity[activity_id],ohrm_project_activity[name],"NF",0,1)</f>
        <v>Internal Meeting</v>
      </c>
      <c r="L4720" s="5">
        <f>ohrm_timesheet_item[[#This Row],[duration]]/60/60</f>
        <v>2</v>
      </c>
    </row>
    <row r="4721" spans="1:12" x14ac:dyDescent="0.3">
      <c r="A4721">
        <v>830</v>
      </c>
      <c r="C4721">
        <v>4789</v>
      </c>
      <c r="D4721" s="1">
        <v>45448</v>
      </c>
      <c r="E4721">
        <v>3600</v>
      </c>
      <c r="F4721">
        <v>2</v>
      </c>
      <c r="G4721">
        <v>15</v>
      </c>
      <c r="H4721">
        <v>7</v>
      </c>
      <c r="I4721" t="str">
        <f>_xlfn.XLOOKUP(ohrm_timesheet_item[[#This Row],[employee_id]],hs_hr_employee[emp_number],hs_hr_employee[Employee Name],"NF",0,1)</f>
        <v>Gaurav Kokcha</v>
      </c>
      <c r="J4721" t="str">
        <f>_xlfn.XLOOKUP(ohrm_timesheet_item[[#This Row],[project_id]],ohrm_project[project_id],ohrm_project[name],"NF",0,1)</f>
        <v>Z210101-TEQMANTRA-ORG</v>
      </c>
      <c r="K4721" t="str">
        <f>_xlfn.XLOOKUP(ohrm_timesheet_item[[#This Row],[activity_id]],ohrm_project_activity[activity_id],ohrm_project_activity[name],"NF",0,1)</f>
        <v>Internal Meeting</v>
      </c>
      <c r="L4721" s="5">
        <f>ohrm_timesheet_item[[#This Row],[duration]]/60/60</f>
        <v>1</v>
      </c>
    </row>
    <row r="4722" spans="1:12" x14ac:dyDescent="0.3">
      <c r="A4722">
        <v>830</v>
      </c>
      <c r="C4722">
        <v>4790</v>
      </c>
      <c r="D4722" s="1">
        <v>45449</v>
      </c>
      <c r="E4722">
        <v>0</v>
      </c>
      <c r="F4722">
        <v>2</v>
      </c>
      <c r="G4722">
        <v>15</v>
      </c>
      <c r="H4722">
        <v>7</v>
      </c>
      <c r="I4722" t="str">
        <f>_xlfn.XLOOKUP(ohrm_timesheet_item[[#This Row],[employee_id]],hs_hr_employee[emp_number],hs_hr_employee[Employee Name],"NF",0,1)</f>
        <v>Gaurav Kokcha</v>
      </c>
      <c r="J4722" t="str">
        <f>_xlfn.XLOOKUP(ohrm_timesheet_item[[#This Row],[project_id]],ohrm_project[project_id],ohrm_project[name],"NF",0,1)</f>
        <v>Z210101-TEQMANTRA-ORG</v>
      </c>
      <c r="K4722" t="str">
        <f>_xlfn.XLOOKUP(ohrm_timesheet_item[[#This Row],[activity_id]],ohrm_project_activity[activity_id],ohrm_project_activity[name],"NF",0,1)</f>
        <v>Internal Meeting</v>
      </c>
      <c r="L4722" s="5">
        <f>ohrm_timesheet_item[[#This Row],[duration]]/60/60</f>
        <v>0</v>
      </c>
    </row>
    <row r="4723" spans="1:12" x14ac:dyDescent="0.3">
      <c r="A4723">
        <v>830</v>
      </c>
      <c r="C4723">
        <v>4791</v>
      </c>
      <c r="D4723" s="1">
        <v>45450</v>
      </c>
      <c r="E4723">
        <v>0</v>
      </c>
      <c r="F4723">
        <v>2</v>
      </c>
      <c r="G4723">
        <v>15</v>
      </c>
      <c r="H4723">
        <v>7</v>
      </c>
      <c r="I4723" t="str">
        <f>_xlfn.XLOOKUP(ohrm_timesheet_item[[#This Row],[employee_id]],hs_hr_employee[emp_number],hs_hr_employee[Employee Name],"NF",0,1)</f>
        <v>Gaurav Kokcha</v>
      </c>
      <c r="J4723" t="str">
        <f>_xlfn.XLOOKUP(ohrm_timesheet_item[[#This Row],[project_id]],ohrm_project[project_id],ohrm_project[name],"NF",0,1)</f>
        <v>Z210101-TEQMANTRA-ORG</v>
      </c>
      <c r="K4723" t="str">
        <f>_xlfn.XLOOKUP(ohrm_timesheet_item[[#This Row],[activity_id]],ohrm_project_activity[activity_id],ohrm_project_activity[name],"NF",0,1)</f>
        <v>Internal Meeting</v>
      </c>
      <c r="L4723" s="5">
        <f>ohrm_timesheet_item[[#This Row],[duration]]/60/60</f>
        <v>0</v>
      </c>
    </row>
    <row r="4724" spans="1:12" x14ac:dyDescent="0.3">
      <c r="A4724">
        <v>830</v>
      </c>
      <c r="C4724">
        <v>4792</v>
      </c>
      <c r="D4724" s="1">
        <v>45446</v>
      </c>
      <c r="E4724">
        <v>10800</v>
      </c>
      <c r="F4724">
        <v>2</v>
      </c>
      <c r="G4724">
        <v>15</v>
      </c>
      <c r="H4724">
        <v>9</v>
      </c>
      <c r="I4724" t="str">
        <f>_xlfn.XLOOKUP(ohrm_timesheet_item[[#This Row],[employee_id]],hs_hr_employee[emp_number],hs_hr_employee[Employee Name],"NF",0,1)</f>
        <v>Gaurav Kokcha</v>
      </c>
      <c r="J4724" t="str">
        <f>_xlfn.XLOOKUP(ohrm_timesheet_item[[#This Row],[project_id]],ohrm_project[project_id],ohrm_project[name],"NF",0,1)</f>
        <v>Z210101-TEQMANTRA-ORG</v>
      </c>
      <c r="K4724" t="str">
        <f>_xlfn.XLOOKUP(ohrm_timesheet_item[[#This Row],[activity_id]],ohrm_project_activity[activity_id],ohrm_project_activity[name],"NF",0,1)</f>
        <v>Continuous Improvement</v>
      </c>
      <c r="L4724" s="5">
        <f>ohrm_timesheet_item[[#This Row],[duration]]/60/60</f>
        <v>3</v>
      </c>
    </row>
    <row r="4725" spans="1:12" x14ac:dyDescent="0.3">
      <c r="A4725">
        <v>830</v>
      </c>
      <c r="C4725">
        <v>4793</v>
      </c>
      <c r="D4725" s="1">
        <v>45447</v>
      </c>
      <c r="E4725">
        <v>14400</v>
      </c>
      <c r="F4725">
        <v>2</v>
      </c>
      <c r="G4725">
        <v>15</v>
      </c>
      <c r="H4725">
        <v>9</v>
      </c>
      <c r="I4725" t="str">
        <f>_xlfn.XLOOKUP(ohrm_timesheet_item[[#This Row],[employee_id]],hs_hr_employee[emp_number],hs_hr_employee[Employee Name],"NF",0,1)</f>
        <v>Gaurav Kokcha</v>
      </c>
      <c r="J4725" t="str">
        <f>_xlfn.XLOOKUP(ohrm_timesheet_item[[#This Row],[project_id]],ohrm_project[project_id],ohrm_project[name],"NF",0,1)</f>
        <v>Z210101-TEQMANTRA-ORG</v>
      </c>
      <c r="K4725" t="str">
        <f>_xlfn.XLOOKUP(ohrm_timesheet_item[[#This Row],[activity_id]],ohrm_project_activity[activity_id],ohrm_project_activity[name],"NF",0,1)</f>
        <v>Continuous Improvement</v>
      </c>
      <c r="L4725" s="5">
        <f>ohrm_timesheet_item[[#This Row],[duration]]/60/60</f>
        <v>4</v>
      </c>
    </row>
    <row r="4726" spans="1:12" x14ac:dyDescent="0.3">
      <c r="A4726">
        <v>830</v>
      </c>
      <c r="C4726">
        <v>4794</v>
      </c>
      <c r="D4726" s="1">
        <v>45448</v>
      </c>
      <c r="E4726">
        <v>7200</v>
      </c>
      <c r="F4726">
        <v>2</v>
      </c>
      <c r="G4726">
        <v>15</v>
      </c>
      <c r="H4726">
        <v>9</v>
      </c>
      <c r="I4726" t="str">
        <f>_xlfn.XLOOKUP(ohrm_timesheet_item[[#This Row],[employee_id]],hs_hr_employee[emp_number],hs_hr_employee[Employee Name],"NF",0,1)</f>
        <v>Gaurav Kokcha</v>
      </c>
      <c r="J4726" t="str">
        <f>_xlfn.XLOOKUP(ohrm_timesheet_item[[#This Row],[project_id]],ohrm_project[project_id],ohrm_project[name],"NF",0,1)</f>
        <v>Z210101-TEQMANTRA-ORG</v>
      </c>
      <c r="K4726" t="str">
        <f>_xlfn.XLOOKUP(ohrm_timesheet_item[[#This Row],[activity_id]],ohrm_project_activity[activity_id],ohrm_project_activity[name],"NF",0,1)</f>
        <v>Continuous Improvement</v>
      </c>
      <c r="L4726" s="5">
        <f>ohrm_timesheet_item[[#This Row],[duration]]/60/60</f>
        <v>2</v>
      </c>
    </row>
    <row r="4727" spans="1:12" x14ac:dyDescent="0.3">
      <c r="A4727">
        <v>830</v>
      </c>
      <c r="C4727">
        <v>4795</v>
      </c>
      <c r="D4727" s="1">
        <v>45449</v>
      </c>
      <c r="E4727">
        <v>0</v>
      </c>
      <c r="F4727">
        <v>2</v>
      </c>
      <c r="G4727">
        <v>15</v>
      </c>
      <c r="H4727">
        <v>9</v>
      </c>
      <c r="I4727" t="str">
        <f>_xlfn.XLOOKUP(ohrm_timesheet_item[[#This Row],[employee_id]],hs_hr_employee[emp_number],hs_hr_employee[Employee Name],"NF",0,1)</f>
        <v>Gaurav Kokcha</v>
      </c>
      <c r="J4727" t="str">
        <f>_xlfn.XLOOKUP(ohrm_timesheet_item[[#This Row],[project_id]],ohrm_project[project_id],ohrm_project[name],"NF",0,1)</f>
        <v>Z210101-TEQMANTRA-ORG</v>
      </c>
      <c r="K4727" t="str">
        <f>_xlfn.XLOOKUP(ohrm_timesheet_item[[#This Row],[activity_id]],ohrm_project_activity[activity_id],ohrm_project_activity[name],"NF",0,1)</f>
        <v>Continuous Improvement</v>
      </c>
      <c r="L4727" s="5">
        <f>ohrm_timesheet_item[[#This Row],[duration]]/60/60</f>
        <v>0</v>
      </c>
    </row>
    <row r="4728" spans="1:12" x14ac:dyDescent="0.3">
      <c r="A4728">
        <v>830</v>
      </c>
      <c r="C4728">
        <v>4796</v>
      </c>
      <c r="D4728" s="1">
        <v>45450</v>
      </c>
      <c r="E4728">
        <v>0</v>
      </c>
      <c r="F4728">
        <v>2</v>
      </c>
      <c r="G4728">
        <v>15</v>
      </c>
      <c r="H4728">
        <v>9</v>
      </c>
      <c r="I4728" t="str">
        <f>_xlfn.XLOOKUP(ohrm_timesheet_item[[#This Row],[employee_id]],hs_hr_employee[emp_number],hs_hr_employee[Employee Name],"NF",0,1)</f>
        <v>Gaurav Kokcha</v>
      </c>
      <c r="J4728" t="str">
        <f>_xlfn.XLOOKUP(ohrm_timesheet_item[[#This Row],[project_id]],ohrm_project[project_id],ohrm_project[name],"NF",0,1)</f>
        <v>Z210101-TEQMANTRA-ORG</v>
      </c>
      <c r="K4728" t="str">
        <f>_xlfn.XLOOKUP(ohrm_timesheet_item[[#This Row],[activity_id]],ohrm_project_activity[activity_id],ohrm_project_activity[name],"NF",0,1)</f>
        <v>Continuous Improvement</v>
      </c>
      <c r="L4728" s="5">
        <f>ohrm_timesheet_item[[#This Row],[duration]]/60/60</f>
        <v>0</v>
      </c>
    </row>
    <row r="4729" spans="1:12" x14ac:dyDescent="0.3">
      <c r="A4729">
        <v>829</v>
      </c>
      <c r="C4729">
        <v>4797</v>
      </c>
      <c r="D4729" s="1">
        <v>45453</v>
      </c>
      <c r="E4729">
        <v>10800</v>
      </c>
      <c r="F4729">
        <v>2</v>
      </c>
      <c r="G4729">
        <v>15</v>
      </c>
      <c r="H4729">
        <v>9</v>
      </c>
      <c r="I4729" t="str">
        <f>_xlfn.XLOOKUP(ohrm_timesheet_item[[#This Row],[employee_id]],hs_hr_employee[emp_number],hs_hr_employee[Employee Name],"NF",0,1)</f>
        <v>Gaurav Kokcha</v>
      </c>
      <c r="J4729" t="str">
        <f>_xlfn.XLOOKUP(ohrm_timesheet_item[[#This Row],[project_id]],ohrm_project[project_id],ohrm_project[name],"NF",0,1)</f>
        <v>Z210101-TEQMANTRA-ORG</v>
      </c>
      <c r="K4729" t="str">
        <f>_xlfn.XLOOKUP(ohrm_timesheet_item[[#This Row],[activity_id]],ohrm_project_activity[activity_id],ohrm_project_activity[name],"NF",0,1)</f>
        <v>Continuous Improvement</v>
      </c>
      <c r="L4729" s="5">
        <f>ohrm_timesheet_item[[#This Row],[duration]]/60/60</f>
        <v>3</v>
      </c>
    </row>
    <row r="4730" spans="1:12" x14ac:dyDescent="0.3">
      <c r="A4730">
        <v>829</v>
      </c>
      <c r="C4730">
        <v>4798</v>
      </c>
      <c r="D4730" s="1">
        <v>45454</v>
      </c>
      <c r="E4730">
        <v>14400</v>
      </c>
      <c r="F4730">
        <v>2</v>
      </c>
      <c r="G4730">
        <v>15</v>
      </c>
      <c r="H4730">
        <v>9</v>
      </c>
      <c r="I4730" t="str">
        <f>_xlfn.XLOOKUP(ohrm_timesheet_item[[#This Row],[employee_id]],hs_hr_employee[emp_number],hs_hr_employee[Employee Name],"NF",0,1)</f>
        <v>Gaurav Kokcha</v>
      </c>
      <c r="J4730" t="str">
        <f>_xlfn.XLOOKUP(ohrm_timesheet_item[[#This Row],[project_id]],ohrm_project[project_id],ohrm_project[name],"NF",0,1)</f>
        <v>Z210101-TEQMANTRA-ORG</v>
      </c>
      <c r="K4730" t="str">
        <f>_xlfn.XLOOKUP(ohrm_timesheet_item[[#This Row],[activity_id]],ohrm_project_activity[activity_id],ohrm_project_activity[name],"NF",0,1)</f>
        <v>Continuous Improvement</v>
      </c>
      <c r="L4730" s="5">
        <f>ohrm_timesheet_item[[#This Row],[duration]]/60/60</f>
        <v>4</v>
      </c>
    </row>
    <row r="4731" spans="1:12" x14ac:dyDescent="0.3">
      <c r="A4731">
        <v>829</v>
      </c>
      <c r="C4731">
        <v>4799</v>
      </c>
      <c r="D4731" s="1">
        <v>45455</v>
      </c>
      <c r="E4731">
        <v>7200</v>
      </c>
      <c r="F4731">
        <v>2</v>
      </c>
      <c r="G4731">
        <v>15</v>
      </c>
      <c r="H4731">
        <v>9</v>
      </c>
      <c r="I4731" t="str">
        <f>_xlfn.XLOOKUP(ohrm_timesheet_item[[#This Row],[employee_id]],hs_hr_employee[emp_number],hs_hr_employee[Employee Name],"NF",0,1)</f>
        <v>Gaurav Kokcha</v>
      </c>
      <c r="J4731" t="str">
        <f>_xlfn.XLOOKUP(ohrm_timesheet_item[[#This Row],[project_id]],ohrm_project[project_id],ohrm_project[name],"NF",0,1)</f>
        <v>Z210101-TEQMANTRA-ORG</v>
      </c>
      <c r="K4731" t="str">
        <f>_xlfn.XLOOKUP(ohrm_timesheet_item[[#This Row],[activity_id]],ohrm_project_activity[activity_id],ohrm_project_activity[name],"NF",0,1)</f>
        <v>Continuous Improvement</v>
      </c>
      <c r="L4731" s="5">
        <f>ohrm_timesheet_item[[#This Row],[duration]]/60/60</f>
        <v>2</v>
      </c>
    </row>
    <row r="4732" spans="1:12" x14ac:dyDescent="0.3">
      <c r="A4732">
        <v>829</v>
      </c>
      <c r="C4732">
        <v>4800</v>
      </c>
      <c r="D4732" s="1">
        <v>45453</v>
      </c>
      <c r="E4732">
        <v>18000</v>
      </c>
      <c r="F4732">
        <v>2</v>
      </c>
      <c r="G4732">
        <v>15</v>
      </c>
      <c r="H4732">
        <v>11</v>
      </c>
      <c r="I4732" t="str">
        <f>_xlfn.XLOOKUP(ohrm_timesheet_item[[#This Row],[employee_id]],hs_hr_employee[emp_number],hs_hr_employee[Employee Name],"NF",0,1)</f>
        <v>Gaurav Kokcha</v>
      </c>
      <c r="J4732" t="str">
        <f>_xlfn.XLOOKUP(ohrm_timesheet_item[[#This Row],[project_id]],ohrm_project[project_id],ohrm_project[name],"NF",0,1)</f>
        <v>Z210101-TEQMANTRA-ORG</v>
      </c>
      <c r="K4732" t="str">
        <f>_xlfn.XLOOKUP(ohrm_timesheet_item[[#This Row],[activity_id]],ohrm_project_activity[activity_id],ohrm_project_activity[name],"NF",0,1)</f>
        <v>Training</v>
      </c>
      <c r="L4732" s="5">
        <f>ohrm_timesheet_item[[#This Row],[duration]]/60/60</f>
        <v>5</v>
      </c>
    </row>
    <row r="4733" spans="1:12" x14ac:dyDescent="0.3">
      <c r="A4733">
        <v>829</v>
      </c>
      <c r="C4733">
        <v>4801</v>
      </c>
      <c r="D4733" s="1">
        <v>45454</v>
      </c>
      <c r="E4733">
        <v>14400</v>
      </c>
      <c r="F4733">
        <v>2</v>
      </c>
      <c r="G4733">
        <v>15</v>
      </c>
      <c r="H4733">
        <v>11</v>
      </c>
      <c r="I4733" t="str">
        <f>_xlfn.XLOOKUP(ohrm_timesheet_item[[#This Row],[employee_id]],hs_hr_employee[emp_number],hs_hr_employee[Employee Name],"NF",0,1)</f>
        <v>Gaurav Kokcha</v>
      </c>
      <c r="J4733" t="str">
        <f>_xlfn.XLOOKUP(ohrm_timesheet_item[[#This Row],[project_id]],ohrm_project[project_id],ohrm_project[name],"NF",0,1)</f>
        <v>Z210101-TEQMANTRA-ORG</v>
      </c>
      <c r="K4733" t="str">
        <f>_xlfn.XLOOKUP(ohrm_timesheet_item[[#This Row],[activity_id]],ohrm_project_activity[activity_id],ohrm_project_activity[name],"NF",0,1)</f>
        <v>Training</v>
      </c>
      <c r="L4733" s="5">
        <f>ohrm_timesheet_item[[#This Row],[duration]]/60/60</f>
        <v>4</v>
      </c>
    </row>
    <row r="4734" spans="1:12" x14ac:dyDescent="0.3">
      <c r="A4734">
        <v>829</v>
      </c>
      <c r="C4734">
        <v>4802</v>
      </c>
      <c r="D4734" s="1">
        <v>45455</v>
      </c>
      <c r="E4734">
        <v>21600</v>
      </c>
      <c r="F4734">
        <v>2</v>
      </c>
      <c r="G4734">
        <v>15</v>
      </c>
      <c r="H4734">
        <v>11</v>
      </c>
      <c r="I4734" t="str">
        <f>_xlfn.XLOOKUP(ohrm_timesheet_item[[#This Row],[employee_id]],hs_hr_employee[emp_number],hs_hr_employee[Employee Name],"NF",0,1)</f>
        <v>Gaurav Kokcha</v>
      </c>
      <c r="J4734" t="str">
        <f>_xlfn.XLOOKUP(ohrm_timesheet_item[[#This Row],[project_id]],ohrm_project[project_id],ohrm_project[name],"NF",0,1)</f>
        <v>Z210101-TEQMANTRA-ORG</v>
      </c>
      <c r="K4734" t="str">
        <f>_xlfn.XLOOKUP(ohrm_timesheet_item[[#This Row],[activity_id]],ohrm_project_activity[activity_id],ohrm_project_activity[name],"NF",0,1)</f>
        <v>Training</v>
      </c>
      <c r="L4734" s="5">
        <f>ohrm_timesheet_item[[#This Row],[duration]]/60/60</f>
        <v>6</v>
      </c>
    </row>
    <row r="4735" spans="1:12" x14ac:dyDescent="0.3">
      <c r="A4735">
        <v>829</v>
      </c>
      <c r="C4735">
        <v>4803</v>
      </c>
      <c r="D4735" s="1">
        <v>45453</v>
      </c>
      <c r="E4735">
        <v>3600</v>
      </c>
      <c r="F4735">
        <v>2</v>
      </c>
      <c r="G4735">
        <v>15</v>
      </c>
      <c r="H4735">
        <v>7</v>
      </c>
      <c r="I4735" t="str">
        <f>_xlfn.XLOOKUP(ohrm_timesheet_item[[#This Row],[employee_id]],hs_hr_employee[emp_number],hs_hr_employee[Employee Name],"NF",0,1)</f>
        <v>Gaurav Kokcha</v>
      </c>
      <c r="J4735" t="str">
        <f>_xlfn.XLOOKUP(ohrm_timesheet_item[[#This Row],[project_id]],ohrm_project[project_id],ohrm_project[name],"NF",0,1)</f>
        <v>Z210101-TEQMANTRA-ORG</v>
      </c>
      <c r="K4735" t="str">
        <f>_xlfn.XLOOKUP(ohrm_timesheet_item[[#This Row],[activity_id]],ohrm_project_activity[activity_id],ohrm_project_activity[name],"NF",0,1)</f>
        <v>Internal Meeting</v>
      </c>
      <c r="L4735" s="5">
        <f>ohrm_timesheet_item[[#This Row],[duration]]/60/60</f>
        <v>1</v>
      </c>
    </row>
    <row r="4736" spans="1:12" x14ac:dyDescent="0.3">
      <c r="A4736">
        <v>829</v>
      </c>
      <c r="C4736">
        <v>4804</v>
      </c>
      <c r="D4736" s="1">
        <v>45454</v>
      </c>
      <c r="E4736">
        <v>3600</v>
      </c>
      <c r="F4736">
        <v>2</v>
      </c>
      <c r="G4736">
        <v>15</v>
      </c>
      <c r="H4736">
        <v>7</v>
      </c>
      <c r="I4736" t="str">
        <f>_xlfn.XLOOKUP(ohrm_timesheet_item[[#This Row],[employee_id]],hs_hr_employee[emp_number],hs_hr_employee[Employee Name],"NF",0,1)</f>
        <v>Gaurav Kokcha</v>
      </c>
      <c r="J4736" t="str">
        <f>_xlfn.XLOOKUP(ohrm_timesheet_item[[#This Row],[project_id]],ohrm_project[project_id],ohrm_project[name],"NF",0,1)</f>
        <v>Z210101-TEQMANTRA-ORG</v>
      </c>
      <c r="K4736" t="str">
        <f>_xlfn.XLOOKUP(ohrm_timesheet_item[[#This Row],[activity_id]],ohrm_project_activity[activity_id],ohrm_project_activity[name],"NF",0,1)</f>
        <v>Internal Meeting</v>
      </c>
      <c r="L4736" s="5">
        <f>ohrm_timesheet_item[[#This Row],[duration]]/60/60</f>
        <v>1</v>
      </c>
    </row>
    <row r="4737" spans="1:12" x14ac:dyDescent="0.3">
      <c r="A4737">
        <v>829</v>
      </c>
      <c r="C4737">
        <v>4805</v>
      </c>
      <c r="D4737" s="1">
        <v>45455</v>
      </c>
      <c r="E4737">
        <v>3600</v>
      </c>
      <c r="F4737">
        <v>2</v>
      </c>
      <c r="G4737">
        <v>15</v>
      </c>
      <c r="H4737">
        <v>7</v>
      </c>
      <c r="I4737" t="str">
        <f>_xlfn.XLOOKUP(ohrm_timesheet_item[[#This Row],[employee_id]],hs_hr_employee[emp_number],hs_hr_employee[Employee Name],"NF",0,1)</f>
        <v>Gaurav Kokcha</v>
      </c>
      <c r="J4737" t="str">
        <f>_xlfn.XLOOKUP(ohrm_timesheet_item[[#This Row],[project_id]],ohrm_project[project_id],ohrm_project[name],"NF",0,1)</f>
        <v>Z210101-TEQMANTRA-ORG</v>
      </c>
      <c r="K4737" t="str">
        <f>_xlfn.XLOOKUP(ohrm_timesheet_item[[#This Row],[activity_id]],ohrm_project_activity[activity_id],ohrm_project_activity[name],"NF",0,1)</f>
        <v>Internal Meeting</v>
      </c>
      <c r="L4737" s="5">
        <f>ohrm_timesheet_item[[#This Row],[duration]]/60/60</f>
        <v>1</v>
      </c>
    </row>
    <row r="4738" spans="1:12" x14ac:dyDescent="0.3">
      <c r="A4738">
        <v>828</v>
      </c>
      <c r="B4738" t="s">
        <v>1155</v>
      </c>
      <c r="C4738">
        <v>4806</v>
      </c>
      <c r="D4738" s="1">
        <v>45455</v>
      </c>
      <c r="E4738">
        <v>32400</v>
      </c>
      <c r="F4738">
        <v>2</v>
      </c>
      <c r="G4738">
        <v>100008</v>
      </c>
      <c r="H4738">
        <v>11</v>
      </c>
      <c r="I4738" t="str">
        <f>_xlfn.XLOOKUP(ohrm_timesheet_item[[#This Row],[employee_id]],hs_hr_employee[emp_number],hs_hr_employee[Employee Name],"NF",0,1)</f>
        <v>Harshal Ramesh Gharde</v>
      </c>
      <c r="J4738" t="str">
        <f>_xlfn.XLOOKUP(ohrm_timesheet_item[[#This Row],[project_id]],ohrm_project[project_id],ohrm_project[name],"NF",0,1)</f>
        <v>Z210101-TEQMANTRA-ORG</v>
      </c>
      <c r="K4738" t="str">
        <f>_xlfn.XLOOKUP(ohrm_timesheet_item[[#This Row],[activity_id]],ohrm_project_activity[activity_id],ohrm_project_activity[name],"NF",0,1)</f>
        <v>Training</v>
      </c>
      <c r="L4738" s="5">
        <f>ohrm_timesheet_item[[#This Row],[duration]]/60/60</f>
        <v>9</v>
      </c>
    </row>
    <row r="4739" spans="1:12" x14ac:dyDescent="0.3">
      <c r="A4739">
        <v>828</v>
      </c>
      <c r="B4739" t="s">
        <v>1156</v>
      </c>
      <c r="C4739">
        <v>4807</v>
      </c>
      <c r="D4739" s="1">
        <v>45456</v>
      </c>
      <c r="E4739">
        <v>32400</v>
      </c>
      <c r="F4739">
        <v>2</v>
      </c>
      <c r="G4739">
        <v>100008</v>
      </c>
      <c r="H4739">
        <v>11</v>
      </c>
      <c r="I4739" t="str">
        <f>_xlfn.XLOOKUP(ohrm_timesheet_item[[#This Row],[employee_id]],hs_hr_employee[emp_number],hs_hr_employee[Employee Name],"NF",0,1)</f>
        <v>Harshal Ramesh Gharde</v>
      </c>
      <c r="J4739" t="str">
        <f>_xlfn.XLOOKUP(ohrm_timesheet_item[[#This Row],[project_id]],ohrm_project[project_id],ohrm_project[name],"NF",0,1)</f>
        <v>Z210101-TEQMANTRA-ORG</v>
      </c>
      <c r="K4739" t="str">
        <f>_xlfn.XLOOKUP(ohrm_timesheet_item[[#This Row],[activity_id]],ohrm_project_activity[activity_id],ohrm_project_activity[name],"NF",0,1)</f>
        <v>Training</v>
      </c>
      <c r="L4739" s="5">
        <f>ohrm_timesheet_item[[#This Row],[duration]]/60/60</f>
        <v>9</v>
      </c>
    </row>
    <row r="4740" spans="1:12" x14ac:dyDescent="0.3">
      <c r="A4740">
        <v>828</v>
      </c>
      <c r="B4740" t="s">
        <v>1157</v>
      </c>
      <c r="C4740">
        <v>4808</v>
      </c>
      <c r="D4740" s="1">
        <v>45457</v>
      </c>
      <c r="E4740">
        <v>32400</v>
      </c>
      <c r="F4740">
        <v>2</v>
      </c>
      <c r="G4740">
        <v>100008</v>
      </c>
      <c r="H4740">
        <v>11</v>
      </c>
      <c r="I4740" t="str">
        <f>_xlfn.XLOOKUP(ohrm_timesheet_item[[#This Row],[employee_id]],hs_hr_employee[emp_number],hs_hr_employee[Employee Name],"NF",0,1)</f>
        <v>Harshal Ramesh Gharde</v>
      </c>
      <c r="J4740" t="str">
        <f>_xlfn.XLOOKUP(ohrm_timesheet_item[[#This Row],[project_id]],ohrm_project[project_id],ohrm_project[name],"NF",0,1)</f>
        <v>Z210101-TEQMANTRA-ORG</v>
      </c>
      <c r="K4740" t="str">
        <f>_xlfn.XLOOKUP(ohrm_timesheet_item[[#This Row],[activity_id]],ohrm_project_activity[activity_id],ohrm_project_activity[name],"NF",0,1)</f>
        <v>Training</v>
      </c>
      <c r="L4740" s="5">
        <f>ohrm_timesheet_item[[#This Row],[duration]]/60/60</f>
        <v>9</v>
      </c>
    </row>
    <row r="4741" spans="1:12" x14ac:dyDescent="0.3">
      <c r="A4741">
        <v>833</v>
      </c>
      <c r="B4741" t="s">
        <v>1158</v>
      </c>
      <c r="C4741">
        <v>4809</v>
      </c>
      <c r="D4741" s="1">
        <v>45460</v>
      </c>
      <c r="E4741">
        <v>32400</v>
      </c>
      <c r="F4741">
        <v>2</v>
      </c>
      <c r="G4741">
        <v>100008</v>
      </c>
      <c r="H4741">
        <v>11</v>
      </c>
      <c r="I4741" t="str">
        <f>_xlfn.XLOOKUP(ohrm_timesheet_item[[#This Row],[employee_id]],hs_hr_employee[emp_number],hs_hr_employee[Employee Name],"NF",0,1)</f>
        <v>Harshal Ramesh Gharde</v>
      </c>
      <c r="J4741" t="str">
        <f>_xlfn.XLOOKUP(ohrm_timesheet_item[[#This Row],[project_id]],ohrm_project[project_id],ohrm_project[name],"NF",0,1)</f>
        <v>Z210101-TEQMANTRA-ORG</v>
      </c>
      <c r="K4741" t="str">
        <f>_xlfn.XLOOKUP(ohrm_timesheet_item[[#This Row],[activity_id]],ohrm_project_activity[activity_id],ohrm_project_activity[name],"NF",0,1)</f>
        <v>Training</v>
      </c>
      <c r="L4741" s="5">
        <f>ohrm_timesheet_item[[#This Row],[duration]]/60/60</f>
        <v>9</v>
      </c>
    </row>
    <row r="4742" spans="1:12" x14ac:dyDescent="0.3">
      <c r="A4742">
        <v>833</v>
      </c>
      <c r="B4742" t="s">
        <v>1159</v>
      </c>
      <c r="C4742">
        <v>4810</v>
      </c>
      <c r="D4742" s="1">
        <v>45461</v>
      </c>
      <c r="E4742">
        <v>32400</v>
      </c>
      <c r="F4742">
        <v>2</v>
      </c>
      <c r="G4742">
        <v>100008</v>
      </c>
      <c r="H4742">
        <v>11</v>
      </c>
      <c r="I4742" t="str">
        <f>_xlfn.XLOOKUP(ohrm_timesheet_item[[#This Row],[employee_id]],hs_hr_employee[emp_number],hs_hr_employee[Employee Name],"NF",0,1)</f>
        <v>Harshal Ramesh Gharde</v>
      </c>
      <c r="J4742" t="str">
        <f>_xlfn.XLOOKUP(ohrm_timesheet_item[[#This Row],[project_id]],ohrm_project[project_id],ohrm_project[name],"NF",0,1)</f>
        <v>Z210101-TEQMANTRA-ORG</v>
      </c>
      <c r="K4742" t="str">
        <f>_xlfn.XLOOKUP(ohrm_timesheet_item[[#This Row],[activity_id]],ohrm_project_activity[activity_id],ohrm_project_activity[name],"NF",0,1)</f>
        <v>Training</v>
      </c>
      <c r="L4742" s="5">
        <f>ohrm_timesheet_item[[#This Row],[duration]]/60/60</f>
        <v>9</v>
      </c>
    </row>
    <row r="4743" spans="1:12" x14ac:dyDescent="0.3">
      <c r="A4743">
        <v>833</v>
      </c>
      <c r="B4743" t="s">
        <v>1159</v>
      </c>
      <c r="C4743">
        <v>4811</v>
      </c>
      <c r="D4743" s="1">
        <v>45462</v>
      </c>
      <c r="E4743">
        <v>32400</v>
      </c>
      <c r="F4743">
        <v>2</v>
      </c>
      <c r="G4743">
        <v>100008</v>
      </c>
      <c r="H4743">
        <v>11</v>
      </c>
      <c r="I4743" t="str">
        <f>_xlfn.XLOOKUP(ohrm_timesheet_item[[#This Row],[employee_id]],hs_hr_employee[emp_number],hs_hr_employee[Employee Name],"NF",0,1)</f>
        <v>Harshal Ramesh Gharde</v>
      </c>
      <c r="J4743" t="str">
        <f>_xlfn.XLOOKUP(ohrm_timesheet_item[[#This Row],[project_id]],ohrm_project[project_id],ohrm_project[name],"NF",0,1)</f>
        <v>Z210101-TEQMANTRA-ORG</v>
      </c>
      <c r="K4743" t="str">
        <f>_xlfn.XLOOKUP(ohrm_timesheet_item[[#This Row],[activity_id]],ohrm_project_activity[activity_id],ohrm_project_activity[name],"NF",0,1)</f>
        <v>Training</v>
      </c>
      <c r="L4743" s="5">
        <f>ohrm_timesheet_item[[#This Row],[duration]]/60/60</f>
        <v>9</v>
      </c>
    </row>
    <row r="4744" spans="1:12" x14ac:dyDescent="0.3">
      <c r="A4744">
        <v>833</v>
      </c>
      <c r="B4744" t="s">
        <v>1160</v>
      </c>
      <c r="C4744">
        <v>4812</v>
      </c>
      <c r="D4744" s="1">
        <v>45463</v>
      </c>
      <c r="E4744">
        <v>32400</v>
      </c>
      <c r="F4744">
        <v>2</v>
      </c>
      <c r="G4744">
        <v>100008</v>
      </c>
      <c r="H4744">
        <v>11</v>
      </c>
      <c r="I4744" t="str">
        <f>_xlfn.XLOOKUP(ohrm_timesheet_item[[#This Row],[employee_id]],hs_hr_employee[emp_number],hs_hr_employee[Employee Name],"NF",0,1)</f>
        <v>Harshal Ramesh Gharde</v>
      </c>
      <c r="J4744" t="str">
        <f>_xlfn.XLOOKUP(ohrm_timesheet_item[[#This Row],[project_id]],ohrm_project[project_id],ohrm_project[name],"NF",0,1)</f>
        <v>Z210101-TEQMANTRA-ORG</v>
      </c>
      <c r="K4744" t="str">
        <f>_xlfn.XLOOKUP(ohrm_timesheet_item[[#This Row],[activity_id]],ohrm_project_activity[activity_id],ohrm_project_activity[name],"NF",0,1)</f>
        <v>Training</v>
      </c>
      <c r="L4744" s="5">
        <f>ohrm_timesheet_item[[#This Row],[duration]]/60/60</f>
        <v>9</v>
      </c>
    </row>
    <row r="4745" spans="1:12" x14ac:dyDescent="0.3">
      <c r="A4745">
        <v>833</v>
      </c>
      <c r="B4745" t="s">
        <v>1161</v>
      </c>
      <c r="C4745">
        <v>4813</v>
      </c>
      <c r="D4745" s="1">
        <v>45464</v>
      </c>
      <c r="E4745">
        <v>32400</v>
      </c>
      <c r="F4745">
        <v>2</v>
      </c>
      <c r="G4745">
        <v>100008</v>
      </c>
      <c r="H4745">
        <v>11</v>
      </c>
      <c r="I4745" t="str">
        <f>_xlfn.XLOOKUP(ohrm_timesheet_item[[#This Row],[employee_id]],hs_hr_employee[emp_number],hs_hr_employee[Employee Name],"NF",0,1)</f>
        <v>Harshal Ramesh Gharde</v>
      </c>
      <c r="J4745" t="str">
        <f>_xlfn.XLOOKUP(ohrm_timesheet_item[[#This Row],[project_id]],ohrm_project[project_id],ohrm_project[name],"NF",0,1)</f>
        <v>Z210101-TEQMANTRA-ORG</v>
      </c>
      <c r="K4745" t="str">
        <f>_xlfn.XLOOKUP(ohrm_timesheet_item[[#This Row],[activity_id]],ohrm_project_activity[activity_id],ohrm_project_activity[name],"NF",0,1)</f>
        <v>Training</v>
      </c>
      <c r="L4745" s="5">
        <f>ohrm_timesheet_item[[#This Row],[duration]]/60/60</f>
        <v>9</v>
      </c>
    </row>
    <row r="4746" spans="1:12" x14ac:dyDescent="0.3">
      <c r="A4746">
        <v>835</v>
      </c>
      <c r="C4746">
        <v>4814</v>
      </c>
      <c r="D4746" s="1">
        <v>45446</v>
      </c>
      <c r="E4746">
        <v>32400</v>
      </c>
      <c r="F4746">
        <v>2</v>
      </c>
      <c r="G4746">
        <v>7</v>
      </c>
      <c r="H4746">
        <v>15</v>
      </c>
      <c r="I4746" t="str">
        <f>_xlfn.XLOOKUP(ohrm_timesheet_item[[#This Row],[employee_id]],hs_hr_employee[emp_number],hs_hr_employee[Employee Name],"NF",0,1)</f>
        <v>Shekhar Sharma</v>
      </c>
      <c r="J4746" t="str">
        <f>_xlfn.XLOOKUP(ohrm_timesheet_item[[#This Row],[project_id]],ohrm_project[project_id],ohrm_project[name],"NF",0,1)</f>
        <v>Z210101-TEQMANTRA-ORG</v>
      </c>
      <c r="K4746" t="str">
        <f>_xlfn.XLOOKUP(ohrm_timesheet_item[[#This Row],[activity_id]],ohrm_project_activity[activity_id],ohrm_project_activity[name],"NF",0,1)</f>
        <v>Value-Add Assignment</v>
      </c>
      <c r="L4746" s="5">
        <f>ohrm_timesheet_item[[#This Row],[duration]]/60/60</f>
        <v>9</v>
      </c>
    </row>
    <row r="4747" spans="1:12" x14ac:dyDescent="0.3">
      <c r="A4747">
        <v>835</v>
      </c>
      <c r="C4747">
        <v>4815</v>
      </c>
      <c r="D4747" s="1">
        <v>45447</v>
      </c>
      <c r="E4747">
        <v>32400</v>
      </c>
      <c r="F4747">
        <v>2</v>
      </c>
      <c r="G4747">
        <v>7</v>
      </c>
      <c r="H4747">
        <v>15</v>
      </c>
      <c r="I4747" t="str">
        <f>_xlfn.XLOOKUP(ohrm_timesheet_item[[#This Row],[employee_id]],hs_hr_employee[emp_number],hs_hr_employee[Employee Name],"NF",0,1)</f>
        <v>Shekhar Sharma</v>
      </c>
      <c r="J4747" t="str">
        <f>_xlfn.XLOOKUP(ohrm_timesheet_item[[#This Row],[project_id]],ohrm_project[project_id],ohrm_project[name],"NF",0,1)</f>
        <v>Z210101-TEQMANTRA-ORG</v>
      </c>
      <c r="K4747" t="str">
        <f>_xlfn.XLOOKUP(ohrm_timesheet_item[[#This Row],[activity_id]],ohrm_project_activity[activity_id],ohrm_project_activity[name],"NF",0,1)</f>
        <v>Value-Add Assignment</v>
      </c>
      <c r="L4747" s="5">
        <f>ohrm_timesheet_item[[#This Row],[duration]]/60/60</f>
        <v>9</v>
      </c>
    </row>
    <row r="4748" spans="1:12" x14ac:dyDescent="0.3">
      <c r="A4748">
        <v>835</v>
      </c>
      <c r="C4748">
        <v>4816</v>
      </c>
      <c r="D4748" s="1">
        <v>45448</v>
      </c>
      <c r="E4748">
        <v>32400</v>
      </c>
      <c r="F4748">
        <v>2</v>
      </c>
      <c r="G4748">
        <v>7</v>
      </c>
      <c r="H4748">
        <v>15</v>
      </c>
      <c r="I4748" t="str">
        <f>_xlfn.XLOOKUP(ohrm_timesheet_item[[#This Row],[employee_id]],hs_hr_employee[emp_number],hs_hr_employee[Employee Name],"NF",0,1)</f>
        <v>Shekhar Sharma</v>
      </c>
      <c r="J4748" t="str">
        <f>_xlfn.XLOOKUP(ohrm_timesheet_item[[#This Row],[project_id]],ohrm_project[project_id],ohrm_project[name],"NF",0,1)</f>
        <v>Z210101-TEQMANTRA-ORG</v>
      </c>
      <c r="K4748" t="str">
        <f>_xlfn.XLOOKUP(ohrm_timesheet_item[[#This Row],[activity_id]],ohrm_project_activity[activity_id],ohrm_project_activity[name],"NF",0,1)</f>
        <v>Value-Add Assignment</v>
      </c>
      <c r="L4748" s="5">
        <f>ohrm_timesheet_item[[#This Row],[duration]]/60/60</f>
        <v>9</v>
      </c>
    </row>
    <row r="4749" spans="1:12" x14ac:dyDescent="0.3">
      <c r="A4749">
        <v>835</v>
      </c>
      <c r="C4749">
        <v>4817</v>
      </c>
      <c r="D4749" s="1">
        <v>45449</v>
      </c>
      <c r="E4749">
        <v>32400</v>
      </c>
      <c r="F4749">
        <v>2</v>
      </c>
      <c r="G4749">
        <v>7</v>
      </c>
      <c r="H4749">
        <v>15</v>
      </c>
      <c r="I4749" t="str">
        <f>_xlfn.XLOOKUP(ohrm_timesheet_item[[#This Row],[employee_id]],hs_hr_employee[emp_number],hs_hr_employee[Employee Name],"NF",0,1)</f>
        <v>Shekhar Sharma</v>
      </c>
      <c r="J4749" t="str">
        <f>_xlfn.XLOOKUP(ohrm_timesheet_item[[#This Row],[project_id]],ohrm_project[project_id],ohrm_project[name],"NF",0,1)</f>
        <v>Z210101-TEQMANTRA-ORG</v>
      </c>
      <c r="K4749" t="str">
        <f>_xlfn.XLOOKUP(ohrm_timesheet_item[[#This Row],[activity_id]],ohrm_project_activity[activity_id],ohrm_project_activity[name],"NF",0,1)</f>
        <v>Value-Add Assignment</v>
      </c>
      <c r="L4749" s="5">
        <f>ohrm_timesheet_item[[#This Row],[duration]]/60/60</f>
        <v>9</v>
      </c>
    </row>
    <row r="4750" spans="1:12" x14ac:dyDescent="0.3">
      <c r="A4750">
        <v>835</v>
      </c>
      <c r="C4750">
        <v>4818</v>
      </c>
      <c r="D4750" s="1">
        <v>45450</v>
      </c>
      <c r="E4750">
        <v>32400</v>
      </c>
      <c r="F4750">
        <v>2</v>
      </c>
      <c r="G4750">
        <v>7</v>
      </c>
      <c r="H4750">
        <v>15</v>
      </c>
      <c r="I4750" t="str">
        <f>_xlfn.XLOOKUP(ohrm_timesheet_item[[#This Row],[employee_id]],hs_hr_employee[emp_number],hs_hr_employee[Employee Name],"NF",0,1)</f>
        <v>Shekhar Sharma</v>
      </c>
      <c r="J4750" t="str">
        <f>_xlfn.XLOOKUP(ohrm_timesheet_item[[#This Row],[project_id]],ohrm_project[project_id],ohrm_project[name],"NF",0,1)</f>
        <v>Z210101-TEQMANTRA-ORG</v>
      </c>
      <c r="K4750" t="str">
        <f>_xlfn.XLOOKUP(ohrm_timesheet_item[[#This Row],[activity_id]],ohrm_project_activity[activity_id],ohrm_project_activity[name],"NF",0,1)</f>
        <v>Value-Add Assignment</v>
      </c>
      <c r="L4750" s="5">
        <f>ohrm_timesheet_item[[#This Row],[duration]]/60/60</f>
        <v>9</v>
      </c>
    </row>
    <row r="4751" spans="1:12" x14ac:dyDescent="0.3">
      <c r="A4751">
        <v>836</v>
      </c>
      <c r="C4751">
        <v>4819</v>
      </c>
      <c r="D4751" s="1">
        <v>45453</v>
      </c>
      <c r="E4751">
        <v>32400</v>
      </c>
      <c r="F4751">
        <v>6</v>
      </c>
      <c r="G4751">
        <v>7</v>
      </c>
      <c r="H4751">
        <v>54</v>
      </c>
      <c r="I4751" t="str">
        <f>_xlfn.XLOOKUP(ohrm_timesheet_item[[#This Row],[employee_id]],hs_hr_employee[emp_number],hs_hr_employee[Employee Name],"NF",0,1)</f>
        <v>Shekhar Sharma</v>
      </c>
      <c r="J4751" t="str">
        <f>_xlfn.XLOOKUP(ohrm_timesheet_item[[#This Row],[project_id]],ohrm_project[project_id],ohrm_project[name],"NF",0,1)</f>
        <v>C210701-P2 [AMERICANA-Phase2]</v>
      </c>
      <c r="K4751" t="str">
        <f>_xlfn.XLOOKUP(ohrm_timesheet_item[[#This Row],[activity_id]],ohrm_project_activity[activity_id],ohrm_project_activity[name],"NF",0,1)</f>
        <v>Development</v>
      </c>
      <c r="L4751" s="5">
        <f>ohrm_timesheet_item[[#This Row],[duration]]/60/60</f>
        <v>9</v>
      </c>
    </row>
    <row r="4752" spans="1:12" x14ac:dyDescent="0.3">
      <c r="A4752">
        <v>836</v>
      </c>
      <c r="C4752">
        <v>4820</v>
      </c>
      <c r="D4752" s="1">
        <v>45454</v>
      </c>
      <c r="E4752">
        <v>32400</v>
      </c>
      <c r="F4752">
        <v>6</v>
      </c>
      <c r="G4752">
        <v>7</v>
      </c>
      <c r="H4752">
        <v>54</v>
      </c>
      <c r="I4752" t="str">
        <f>_xlfn.XLOOKUP(ohrm_timesheet_item[[#This Row],[employee_id]],hs_hr_employee[emp_number],hs_hr_employee[Employee Name],"NF",0,1)</f>
        <v>Shekhar Sharma</v>
      </c>
      <c r="J4752" t="str">
        <f>_xlfn.XLOOKUP(ohrm_timesheet_item[[#This Row],[project_id]],ohrm_project[project_id],ohrm_project[name],"NF",0,1)</f>
        <v>C210701-P2 [AMERICANA-Phase2]</v>
      </c>
      <c r="K4752" t="str">
        <f>_xlfn.XLOOKUP(ohrm_timesheet_item[[#This Row],[activity_id]],ohrm_project_activity[activity_id],ohrm_project_activity[name],"NF",0,1)</f>
        <v>Development</v>
      </c>
      <c r="L4752" s="5">
        <f>ohrm_timesheet_item[[#This Row],[duration]]/60/60</f>
        <v>9</v>
      </c>
    </row>
    <row r="4753" spans="1:12" x14ac:dyDescent="0.3">
      <c r="A4753">
        <v>836</v>
      </c>
      <c r="C4753">
        <v>4821</v>
      </c>
      <c r="D4753" s="1">
        <v>45455</v>
      </c>
      <c r="E4753">
        <v>32400</v>
      </c>
      <c r="F4753">
        <v>6</v>
      </c>
      <c r="G4753">
        <v>7</v>
      </c>
      <c r="H4753">
        <v>54</v>
      </c>
      <c r="I4753" t="str">
        <f>_xlfn.XLOOKUP(ohrm_timesheet_item[[#This Row],[employee_id]],hs_hr_employee[emp_number],hs_hr_employee[Employee Name],"NF",0,1)</f>
        <v>Shekhar Sharma</v>
      </c>
      <c r="J4753" t="str">
        <f>_xlfn.XLOOKUP(ohrm_timesheet_item[[#This Row],[project_id]],ohrm_project[project_id],ohrm_project[name],"NF",0,1)</f>
        <v>C210701-P2 [AMERICANA-Phase2]</v>
      </c>
      <c r="K4753" t="str">
        <f>_xlfn.XLOOKUP(ohrm_timesheet_item[[#This Row],[activity_id]],ohrm_project_activity[activity_id],ohrm_project_activity[name],"NF",0,1)</f>
        <v>Development</v>
      </c>
      <c r="L4753" s="5">
        <f>ohrm_timesheet_item[[#This Row],[duration]]/60/60</f>
        <v>9</v>
      </c>
    </row>
    <row r="4754" spans="1:12" x14ac:dyDescent="0.3">
      <c r="A4754">
        <v>836</v>
      </c>
      <c r="C4754">
        <v>4822</v>
      </c>
      <c r="D4754" s="1">
        <v>45456</v>
      </c>
      <c r="E4754">
        <v>32400</v>
      </c>
      <c r="F4754">
        <v>6</v>
      </c>
      <c r="G4754">
        <v>7</v>
      </c>
      <c r="H4754">
        <v>54</v>
      </c>
      <c r="I4754" t="str">
        <f>_xlfn.XLOOKUP(ohrm_timesheet_item[[#This Row],[employee_id]],hs_hr_employee[emp_number],hs_hr_employee[Employee Name],"NF",0,1)</f>
        <v>Shekhar Sharma</v>
      </c>
      <c r="J4754" t="str">
        <f>_xlfn.XLOOKUP(ohrm_timesheet_item[[#This Row],[project_id]],ohrm_project[project_id],ohrm_project[name],"NF",0,1)</f>
        <v>C210701-P2 [AMERICANA-Phase2]</v>
      </c>
      <c r="K4754" t="str">
        <f>_xlfn.XLOOKUP(ohrm_timesheet_item[[#This Row],[activity_id]],ohrm_project_activity[activity_id],ohrm_project_activity[name],"NF",0,1)</f>
        <v>Development</v>
      </c>
      <c r="L4754" s="5">
        <f>ohrm_timesheet_item[[#This Row],[duration]]/60/60</f>
        <v>9</v>
      </c>
    </row>
    <row r="4755" spans="1:12" x14ac:dyDescent="0.3">
      <c r="A4755">
        <v>836</v>
      </c>
      <c r="C4755">
        <v>4823</v>
      </c>
      <c r="D4755" s="1">
        <v>45457</v>
      </c>
      <c r="E4755">
        <v>32400</v>
      </c>
      <c r="F4755">
        <v>6</v>
      </c>
      <c r="G4755">
        <v>7</v>
      </c>
      <c r="H4755">
        <v>54</v>
      </c>
      <c r="I4755" t="str">
        <f>_xlfn.XLOOKUP(ohrm_timesheet_item[[#This Row],[employee_id]],hs_hr_employee[emp_number],hs_hr_employee[Employee Name],"NF",0,1)</f>
        <v>Shekhar Sharma</v>
      </c>
      <c r="J4755" t="str">
        <f>_xlfn.XLOOKUP(ohrm_timesheet_item[[#This Row],[project_id]],ohrm_project[project_id],ohrm_project[name],"NF",0,1)</f>
        <v>C210701-P2 [AMERICANA-Phase2]</v>
      </c>
      <c r="K4755" t="str">
        <f>_xlfn.XLOOKUP(ohrm_timesheet_item[[#This Row],[activity_id]],ohrm_project_activity[activity_id],ohrm_project_activity[name],"NF",0,1)</f>
        <v>Development</v>
      </c>
      <c r="L4755" s="5">
        <f>ohrm_timesheet_item[[#This Row],[duration]]/60/60</f>
        <v>9</v>
      </c>
    </row>
    <row r="4756" spans="1:12" x14ac:dyDescent="0.3">
      <c r="A4756">
        <v>834</v>
      </c>
      <c r="C4756">
        <v>4824</v>
      </c>
      <c r="D4756" s="1">
        <v>45460</v>
      </c>
      <c r="E4756">
        <v>32400</v>
      </c>
      <c r="F4756">
        <v>2</v>
      </c>
      <c r="G4756">
        <v>7</v>
      </c>
      <c r="H4756">
        <v>15</v>
      </c>
      <c r="I4756" t="str">
        <f>_xlfn.XLOOKUP(ohrm_timesheet_item[[#This Row],[employee_id]],hs_hr_employee[emp_number],hs_hr_employee[Employee Name],"NF",0,1)</f>
        <v>Shekhar Sharma</v>
      </c>
      <c r="J4756" t="str">
        <f>_xlfn.XLOOKUP(ohrm_timesheet_item[[#This Row],[project_id]],ohrm_project[project_id],ohrm_project[name],"NF",0,1)</f>
        <v>Z210101-TEQMANTRA-ORG</v>
      </c>
      <c r="K4756" t="str">
        <f>_xlfn.XLOOKUP(ohrm_timesheet_item[[#This Row],[activity_id]],ohrm_project_activity[activity_id],ohrm_project_activity[name],"NF",0,1)</f>
        <v>Value-Add Assignment</v>
      </c>
      <c r="L4756" s="5">
        <f>ohrm_timesheet_item[[#This Row],[duration]]/60/60</f>
        <v>9</v>
      </c>
    </row>
    <row r="4757" spans="1:12" x14ac:dyDescent="0.3">
      <c r="A4757">
        <v>834</v>
      </c>
      <c r="C4757">
        <v>4825</v>
      </c>
      <c r="D4757" s="1">
        <v>45461</v>
      </c>
      <c r="E4757">
        <v>32400</v>
      </c>
      <c r="F4757">
        <v>2</v>
      </c>
      <c r="G4757">
        <v>7</v>
      </c>
      <c r="H4757">
        <v>15</v>
      </c>
      <c r="I4757" t="str">
        <f>_xlfn.XLOOKUP(ohrm_timesheet_item[[#This Row],[employee_id]],hs_hr_employee[emp_number],hs_hr_employee[Employee Name],"NF",0,1)</f>
        <v>Shekhar Sharma</v>
      </c>
      <c r="J4757" t="str">
        <f>_xlfn.XLOOKUP(ohrm_timesheet_item[[#This Row],[project_id]],ohrm_project[project_id],ohrm_project[name],"NF",0,1)</f>
        <v>Z210101-TEQMANTRA-ORG</v>
      </c>
      <c r="K4757" t="str">
        <f>_xlfn.XLOOKUP(ohrm_timesheet_item[[#This Row],[activity_id]],ohrm_project_activity[activity_id],ohrm_project_activity[name],"NF",0,1)</f>
        <v>Value-Add Assignment</v>
      </c>
      <c r="L4757" s="5">
        <f>ohrm_timesheet_item[[#This Row],[duration]]/60/60</f>
        <v>9</v>
      </c>
    </row>
    <row r="4758" spans="1:12" x14ac:dyDescent="0.3">
      <c r="A4758">
        <v>834</v>
      </c>
      <c r="C4758">
        <v>4826</v>
      </c>
      <c r="D4758" s="1">
        <v>45462</v>
      </c>
      <c r="E4758">
        <v>32400</v>
      </c>
      <c r="F4758">
        <v>2</v>
      </c>
      <c r="G4758">
        <v>7</v>
      </c>
      <c r="H4758">
        <v>15</v>
      </c>
      <c r="I4758" t="str">
        <f>_xlfn.XLOOKUP(ohrm_timesheet_item[[#This Row],[employee_id]],hs_hr_employee[emp_number],hs_hr_employee[Employee Name],"NF",0,1)</f>
        <v>Shekhar Sharma</v>
      </c>
      <c r="J4758" t="str">
        <f>_xlfn.XLOOKUP(ohrm_timesheet_item[[#This Row],[project_id]],ohrm_project[project_id],ohrm_project[name],"NF",0,1)</f>
        <v>Z210101-TEQMANTRA-ORG</v>
      </c>
      <c r="K4758" t="str">
        <f>_xlfn.XLOOKUP(ohrm_timesheet_item[[#This Row],[activity_id]],ohrm_project_activity[activity_id],ohrm_project_activity[name],"NF",0,1)</f>
        <v>Value-Add Assignment</v>
      </c>
      <c r="L4758" s="5">
        <f>ohrm_timesheet_item[[#This Row],[duration]]/60/60</f>
        <v>9</v>
      </c>
    </row>
    <row r="4759" spans="1:12" x14ac:dyDescent="0.3">
      <c r="A4759">
        <v>834</v>
      </c>
      <c r="C4759">
        <v>4827</v>
      </c>
      <c r="D4759" s="1">
        <v>45463</v>
      </c>
      <c r="E4759">
        <v>32400</v>
      </c>
      <c r="F4759">
        <v>2</v>
      </c>
      <c r="G4759">
        <v>7</v>
      </c>
      <c r="H4759">
        <v>15</v>
      </c>
      <c r="I4759" t="str">
        <f>_xlfn.XLOOKUP(ohrm_timesheet_item[[#This Row],[employee_id]],hs_hr_employee[emp_number],hs_hr_employee[Employee Name],"NF",0,1)</f>
        <v>Shekhar Sharma</v>
      </c>
      <c r="J4759" t="str">
        <f>_xlfn.XLOOKUP(ohrm_timesheet_item[[#This Row],[project_id]],ohrm_project[project_id],ohrm_project[name],"NF",0,1)</f>
        <v>Z210101-TEQMANTRA-ORG</v>
      </c>
      <c r="K4759" t="str">
        <f>_xlfn.XLOOKUP(ohrm_timesheet_item[[#This Row],[activity_id]],ohrm_project_activity[activity_id],ohrm_project_activity[name],"NF",0,1)</f>
        <v>Value-Add Assignment</v>
      </c>
      <c r="L4759" s="5">
        <f>ohrm_timesheet_item[[#This Row],[duration]]/60/60</f>
        <v>9</v>
      </c>
    </row>
    <row r="4760" spans="1:12" x14ac:dyDescent="0.3">
      <c r="A4760">
        <v>834</v>
      </c>
      <c r="C4760">
        <v>4828</v>
      </c>
      <c r="D4760" s="1">
        <v>45464</v>
      </c>
      <c r="E4760">
        <v>32400</v>
      </c>
      <c r="F4760">
        <v>2</v>
      </c>
      <c r="G4760">
        <v>7</v>
      </c>
      <c r="H4760">
        <v>15</v>
      </c>
      <c r="I4760" t="str">
        <f>_xlfn.XLOOKUP(ohrm_timesheet_item[[#This Row],[employee_id]],hs_hr_employee[emp_number],hs_hr_employee[Employee Name],"NF",0,1)</f>
        <v>Shekhar Sharma</v>
      </c>
      <c r="J4760" t="str">
        <f>_xlfn.XLOOKUP(ohrm_timesheet_item[[#This Row],[project_id]],ohrm_project[project_id],ohrm_project[name],"NF",0,1)</f>
        <v>Z210101-TEQMANTRA-ORG</v>
      </c>
      <c r="K4760" t="str">
        <f>_xlfn.XLOOKUP(ohrm_timesheet_item[[#This Row],[activity_id]],ohrm_project_activity[activity_id],ohrm_project_activity[name],"NF",0,1)</f>
        <v>Value-Add Assignment</v>
      </c>
      <c r="L4760" s="5">
        <f>ohrm_timesheet_item[[#This Row],[duration]]/60/60</f>
        <v>9</v>
      </c>
    </row>
    <row r="4761" spans="1:12" x14ac:dyDescent="0.3">
      <c r="A4761">
        <v>829</v>
      </c>
      <c r="C4761">
        <v>4829</v>
      </c>
      <c r="D4761" s="1">
        <v>45456</v>
      </c>
      <c r="E4761">
        <v>7200</v>
      </c>
      <c r="F4761">
        <v>2</v>
      </c>
      <c r="G4761">
        <v>15</v>
      </c>
      <c r="H4761">
        <v>9</v>
      </c>
      <c r="I4761" t="str">
        <f>_xlfn.XLOOKUP(ohrm_timesheet_item[[#This Row],[employee_id]],hs_hr_employee[emp_number],hs_hr_employee[Employee Name],"NF",0,1)</f>
        <v>Gaurav Kokcha</v>
      </c>
      <c r="J4761" t="str">
        <f>_xlfn.XLOOKUP(ohrm_timesheet_item[[#This Row],[project_id]],ohrm_project[project_id],ohrm_project[name],"NF",0,1)</f>
        <v>Z210101-TEQMANTRA-ORG</v>
      </c>
      <c r="K4761" t="str">
        <f>_xlfn.XLOOKUP(ohrm_timesheet_item[[#This Row],[activity_id]],ohrm_project_activity[activity_id],ohrm_project_activity[name],"NF",0,1)</f>
        <v>Continuous Improvement</v>
      </c>
      <c r="L4761" s="5">
        <f>ohrm_timesheet_item[[#This Row],[duration]]/60/60</f>
        <v>2</v>
      </c>
    </row>
    <row r="4762" spans="1:12" x14ac:dyDescent="0.3">
      <c r="A4762">
        <v>829</v>
      </c>
      <c r="C4762">
        <v>4830</v>
      </c>
      <c r="D4762" s="1">
        <v>45457</v>
      </c>
      <c r="E4762">
        <v>10800</v>
      </c>
      <c r="F4762">
        <v>2</v>
      </c>
      <c r="G4762">
        <v>15</v>
      </c>
      <c r="H4762">
        <v>9</v>
      </c>
      <c r="I4762" t="str">
        <f>_xlfn.XLOOKUP(ohrm_timesheet_item[[#This Row],[employee_id]],hs_hr_employee[emp_number],hs_hr_employee[Employee Name],"NF",0,1)</f>
        <v>Gaurav Kokcha</v>
      </c>
      <c r="J4762" t="str">
        <f>_xlfn.XLOOKUP(ohrm_timesheet_item[[#This Row],[project_id]],ohrm_project[project_id],ohrm_project[name],"NF",0,1)</f>
        <v>Z210101-TEQMANTRA-ORG</v>
      </c>
      <c r="K4762" t="str">
        <f>_xlfn.XLOOKUP(ohrm_timesheet_item[[#This Row],[activity_id]],ohrm_project_activity[activity_id],ohrm_project_activity[name],"NF",0,1)</f>
        <v>Continuous Improvement</v>
      </c>
      <c r="L4762" s="5">
        <f>ohrm_timesheet_item[[#This Row],[duration]]/60/60</f>
        <v>3</v>
      </c>
    </row>
    <row r="4763" spans="1:12" x14ac:dyDescent="0.3">
      <c r="A4763">
        <v>829</v>
      </c>
      <c r="C4763">
        <v>4831</v>
      </c>
      <c r="D4763" s="1">
        <v>45456</v>
      </c>
      <c r="E4763">
        <v>18000</v>
      </c>
      <c r="F4763">
        <v>2</v>
      </c>
      <c r="G4763">
        <v>15</v>
      </c>
      <c r="H4763">
        <v>11</v>
      </c>
      <c r="I4763" t="str">
        <f>_xlfn.XLOOKUP(ohrm_timesheet_item[[#This Row],[employee_id]],hs_hr_employee[emp_number],hs_hr_employee[Employee Name],"NF",0,1)</f>
        <v>Gaurav Kokcha</v>
      </c>
      <c r="J4763" t="str">
        <f>_xlfn.XLOOKUP(ohrm_timesheet_item[[#This Row],[project_id]],ohrm_project[project_id],ohrm_project[name],"NF",0,1)</f>
        <v>Z210101-TEQMANTRA-ORG</v>
      </c>
      <c r="K4763" t="str">
        <f>_xlfn.XLOOKUP(ohrm_timesheet_item[[#This Row],[activity_id]],ohrm_project_activity[activity_id],ohrm_project_activity[name],"NF",0,1)</f>
        <v>Training</v>
      </c>
      <c r="L4763" s="5">
        <f>ohrm_timesheet_item[[#This Row],[duration]]/60/60</f>
        <v>5</v>
      </c>
    </row>
    <row r="4764" spans="1:12" x14ac:dyDescent="0.3">
      <c r="A4764">
        <v>829</v>
      </c>
      <c r="C4764">
        <v>4832</v>
      </c>
      <c r="D4764" s="1">
        <v>45457</v>
      </c>
      <c r="E4764">
        <v>14400</v>
      </c>
      <c r="F4764">
        <v>2</v>
      </c>
      <c r="G4764">
        <v>15</v>
      </c>
      <c r="H4764">
        <v>11</v>
      </c>
      <c r="I4764" t="str">
        <f>_xlfn.XLOOKUP(ohrm_timesheet_item[[#This Row],[employee_id]],hs_hr_employee[emp_number],hs_hr_employee[Employee Name],"NF",0,1)</f>
        <v>Gaurav Kokcha</v>
      </c>
      <c r="J4764" t="str">
        <f>_xlfn.XLOOKUP(ohrm_timesheet_item[[#This Row],[project_id]],ohrm_project[project_id],ohrm_project[name],"NF",0,1)</f>
        <v>Z210101-TEQMANTRA-ORG</v>
      </c>
      <c r="K4764" t="str">
        <f>_xlfn.XLOOKUP(ohrm_timesheet_item[[#This Row],[activity_id]],ohrm_project_activity[activity_id],ohrm_project_activity[name],"NF",0,1)</f>
        <v>Training</v>
      </c>
      <c r="L4764" s="5">
        <f>ohrm_timesheet_item[[#This Row],[duration]]/60/60</f>
        <v>4</v>
      </c>
    </row>
    <row r="4765" spans="1:12" x14ac:dyDescent="0.3">
      <c r="A4765">
        <v>829</v>
      </c>
      <c r="C4765">
        <v>4833</v>
      </c>
      <c r="D4765" s="1">
        <v>45456</v>
      </c>
      <c r="E4765">
        <v>7200</v>
      </c>
      <c r="F4765">
        <v>2</v>
      </c>
      <c r="G4765">
        <v>15</v>
      </c>
      <c r="H4765">
        <v>7</v>
      </c>
      <c r="I4765" t="str">
        <f>_xlfn.XLOOKUP(ohrm_timesheet_item[[#This Row],[employee_id]],hs_hr_employee[emp_number],hs_hr_employee[Employee Name],"NF",0,1)</f>
        <v>Gaurav Kokcha</v>
      </c>
      <c r="J4765" t="str">
        <f>_xlfn.XLOOKUP(ohrm_timesheet_item[[#This Row],[project_id]],ohrm_project[project_id],ohrm_project[name],"NF",0,1)</f>
        <v>Z210101-TEQMANTRA-ORG</v>
      </c>
      <c r="K4765" t="str">
        <f>_xlfn.XLOOKUP(ohrm_timesheet_item[[#This Row],[activity_id]],ohrm_project_activity[activity_id],ohrm_project_activity[name],"NF",0,1)</f>
        <v>Internal Meeting</v>
      </c>
      <c r="L4765" s="5">
        <f>ohrm_timesheet_item[[#This Row],[duration]]/60/60</f>
        <v>2</v>
      </c>
    </row>
    <row r="4766" spans="1:12" x14ac:dyDescent="0.3">
      <c r="A4766">
        <v>829</v>
      </c>
      <c r="C4766">
        <v>4834</v>
      </c>
      <c r="D4766" s="1">
        <v>45457</v>
      </c>
      <c r="E4766">
        <v>7200</v>
      </c>
      <c r="F4766">
        <v>2</v>
      </c>
      <c r="G4766">
        <v>15</v>
      </c>
      <c r="H4766">
        <v>7</v>
      </c>
      <c r="I4766" t="str">
        <f>_xlfn.XLOOKUP(ohrm_timesheet_item[[#This Row],[employee_id]],hs_hr_employee[emp_number],hs_hr_employee[Employee Name],"NF",0,1)</f>
        <v>Gaurav Kokcha</v>
      </c>
      <c r="J4766" t="str">
        <f>_xlfn.XLOOKUP(ohrm_timesheet_item[[#This Row],[project_id]],ohrm_project[project_id],ohrm_project[name],"NF",0,1)</f>
        <v>Z210101-TEQMANTRA-ORG</v>
      </c>
      <c r="K4766" t="str">
        <f>_xlfn.XLOOKUP(ohrm_timesheet_item[[#This Row],[activity_id]],ohrm_project_activity[activity_id],ohrm_project_activity[name],"NF",0,1)</f>
        <v>Internal Meeting</v>
      </c>
      <c r="L4766" s="5">
        <f>ohrm_timesheet_item[[#This Row],[duration]]/60/60</f>
        <v>2</v>
      </c>
    </row>
    <row r="4767" spans="1:12" x14ac:dyDescent="0.3">
      <c r="A4767">
        <v>838</v>
      </c>
      <c r="C4767">
        <v>4835</v>
      </c>
      <c r="D4767" s="1">
        <v>45460</v>
      </c>
      <c r="E4767">
        <v>3600</v>
      </c>
      <c r="F4767">
        <v>2</v>
      </c>
      <c r="G4767">
        <v>15</v>
      </c>
      <c r="H4767">
        <v>7</v>
      </c>
      <c r="I4767" t="str">
        <f>_xlfn.XLOOKUP(ohrm_timesheet_item[[#This Row],[employee_id]],hs_hr_employee[emp_number],hs_hr_employee[Employee Name],"NF",0,1)</f>
        <v>Gaurav Kokcha</v>
      </c>
      <c r="J4767" t="str">
        <f>_xlfn.XLOOKUP(ohrm_timesheet_item[[#This Row],[project_id]],ohrm_project[project_id],ohrm_project[name],"NF",0,1)</f>
        <v>Z210101-TEQMANTRA-ORG</v>
      </c>
      <c r="K4767" t="str">
        <f>_xlfn.XLOOKUP(ohrm_timesheet_item[[#This Row],[activity_id]],ohrm_project_activity[activity_id],ohrm_project_activity[name],"NF",0,1)</f>
        <v>Internal Meeting</v>
      </c>
      <c r="L4767" s="5">
        <f>ohrm_timesheet_item[[#This Row],[duration]]/60/60</f>
        <v>1</v>
      </c>
    </row>
    <row r="4768" spans="1:12" x14ac:dyDescent="0.3">
      <c r="A4768">
        <v>838</v>
      </c>
      <c r="C4768">
        <v>4836</v>
      </c>
      <c r="D4768" s="1">
        <v>45461</v>
      </c>
      <c r="E4768">
        <v>0</v>
      </c>
      <c r="F4768">
        <v>2</v>
      </c>
      <c r="G4768">
        <v>15</v>
      </c>
      <c r="H4768">
        <v>7</v>
      </c>
      <c r="I4768" t="str">
        <f>_xlfn.XLOOKUP(ohrm_timesheet_item[[#This Row],[employee_id]],hs_hr_employee[emp_number],hs_hr_employee[Employee Name],"NF",0,1)</f>
        <v>Gaurav Kokcha</v>
      </c>
      <c r="J4768" t="str">
        <f>_xlfn.XLOOKUP(ohrm_timesheet_item[[#This Row],[project_id]],ohrm_project[project_id],ohrm_project[name],"NF",0,1)</f>
        <v>Z210101-TEQMANTRA-ORG</v>
      </c>
      <c r="K4768" t="str">
        <f>_xlfn.XLOOKUP(ohrm_timesheet_item[[#This Row],[activity_id]],ohrm_project_activity[activity_id],ohrm_project_activity[name],"NF",0,1)</f>
        <v>Internal Meeting</v>
      </c>
      <c r="L4768" s="5">
        <f>ohrm_timesheet_item[[#This Row],[duration]]/60/60</f>
        <v>0</v>
      </c>
    </row>
    <row r="4769" spans="1:12" x14ac:dyDescent="0.3">
      <c r="A4769">
        <v>838</v>
      </c>
      <c r="C4769">
        <v>4837</v>
      </c>
      <c r="D4769" s="1">
        <v>45462</v>
      </c>
      <c r="E4769">
        <v>0</v>
      </c>
      <c r="F4769">
        <v>2</v>
      </c>
      <c r="G4769">
        <v>15</v>
      </c>
      <c r="H4769">
        <v>7</v>
      </c>
      <c r="I4769" t="str">
        <f>_xlfn.XLOOKUP(ohrm_timesheet_item[[#This Row],[employee_id]],hs_hr_employee[emp_number],hs_hr_employee[Employee Name],"NF",0,1)</f>
        <v>Gaurav Kokcha</v>
      </c>
      <c r="J4769" t="str">
        <f>_xlfn.XLOOKUP(ohrm_timesheet_item[[#This Row],[project_id]],ohrm_project[project_id],ohrm_project[name],"NF",0,1)</f>
        <v>Z210101-TEQMANTRA-ORG</v>
      </c>
      <c r="K4769" t="str">
        <f>_xlfn.XLOOKUP(ohrm_timesheet_item[[#This Row],[activity_id]],ohrm_project_activity[activity_id],ohrm_project_activity[name],"NF",0,1)</f>
        <v>Internal Meeting</v>
      </c>
      <c r="L4769" s="5">
        <f>ohrm_timesheet_item[[#This Row],[duration]]/60/60</f>
        <v>0</v>
      </c>
    </row>
    <row r="4770" spans="1:12" x14ac:dyDescent="0.3">
      <c r="A4770">
        <v>838</v>
      </c>
      <c r="C4770">
        <v>4838</v>
      </c>
      <c r="D4770" s="1">
        <v>45463</v>
      </c>
      <c r="E4770">
        <v>3600</v>
      </c>
      <c r="F4770">
        <v>2</v>
      </c>
      <c r="G4770">
        <v>15</v>
      </c>
      <c r="H4770">
        <v>7</v>
      </c>
      <c r="I4770" t="str">
        <f>_xlfn.XLOOKUP(ohrm_timesheet_item[[#This Row],[employee_id]],hs_hr_employee[emp_number],hs_hr_employee[Employee Name],"NF",0,1)</f>
        <v>Gaurav Kokcha</v>
      </c>
      <c r="J4770" t="str">
        <f>_xlfn.XLOOKUP(ohrm_timesheet_item[[#This Row],[project_id]],ohrm_project[project_id],ohrm_project[name],"NF",0,1)</f>
        <v>Z210101-TEQMANTRA-ORG</v>
      </c>
      <c r="K4770" t="str">
        <f>_xlfn.XLOOKUP(ohrm_timesheet_item[[#This Row],[activity_id]],ohrm_project_activity[activity_id],ohrm_project_activity[name],"NF",0,1)</f>
        <v>Internal Meeting</v>
      </c>
      <c r="L4770" s="5">
        <f>ohrm_timesheet_item[[#This Row],[duration]]/60/60</f>
        <v>1</v>
      </c>
    </row>
    <row r="4771" spans="1:12" x14ac:dyDescent="0.3">
      <c r="A4771">
        <v>838</v>
      </c>
      <c r="C4771">
        <v>4839</v>
      </c>
      <c r="D4771" s="1">
        <v>45464</v>
      </c>
      <c r="E4771">
        <v>3600</v>
      </c>
      <c r="F4771">
        <v>2</v>
      </c>
      <c r="G4771">
        <v>15</v>
      </c>
      <c r="H4771">
        <v>7</v>
      </c>
      <c r="I4771" t="str">
        <f>_xlfn.XLOOKUP(ohrm_timesheet_item[[#This Row],[employee_id]],hs_hr_employee[emp_number],hs_hr_employee[Employee Name],"NF",0,1)</f>
        <v>Gaurav Kokcha</v>
      </c>
      <c r="J4771" t="str">
        <f>_xlfn.XLOOKUP(ohrm_timesheet_item[[#This Row],[project_id]],ohrm_project[project_id],ohrm_project[name],"NF",0,1)</f>
        <v>Z210101-TEQMANTRA-ORG</v>
      </c>
      <c r="K4771" t="str">
        <f>_xlfn.XLOOKUP(ohrm_timesheet_item[[#This Row],[activity_id]],ohrm_project_activity[activity_id],ohrm_project_activity[name],"NF",0,1)</f>
        <v>Internal Meeting</v>
      </c>
      <c r="L4771" s="5">
        <f>ohrm_timesheet_item[[#This Row],[duration]]/60/60</f>
        <v>1</v>
      </c>
    </row>
    <row r="4772" spans="1:12" x14ac:dyDescent="0.3">
      <c r="A4772">
        <v>838</v>
      </c>
      <c r="C4772">
        <v>4840</v>
      </c>
      <c r="D4772" s="1">
        <v>45460</v>
      </c>
      <c r="E4772">
        <v>18000</v>
      </c>
      <c r="F4772">
        <v>2</v>
      </c>
      <c r="G4772">
        <v>15</v>
      </c>
      <c r="H4772">
        <v>11</v>
      </c>
      <c r="I4772" t="str">
        <f>_xlfn.XLOOKUP(ohrm_timesheet_item[[#This Row],[employee_id]],hs_hr_employee[emp_number],hs_hr_employee[Employee Name],"NF",0,1)</f>
        <v>Gaurav Kokcha</v>
      </c>
      <c r="J4772" t="str">
        <f>_xlfn.XLOOKUP(ohrm_timesheet_item[[#This Row],[project_id]],ohrm_project[project_id],ohrm_project[name],"NF",0,1)</f>
        <v>Z210101-TEQMANTRA-ORG</v>
      </c>
      <c r="K4772" t="str">
        <f>_xlfn.XLOOKUP(ohrm_timesheet_item[[#This Row],[activity_id]],ohrm_project_activity[activity_id],ohrm_project_activity[name],"NF",0,1)</f>
        <v>Training</v>
      </c>
      <c r="L4772" s="5">
        <f>ohrm_timesheet_item[[#This Row],[duration]]/60/60</f>
        <v>5</v>
      </c>
    </row>
    <row r="4773" spans="1:12" x14ac:dyDescent="0.3">
      <c r="A4773">
        <v>838</v>
      </c>
      <c r="C4773">
        <v>4841</v>
      </c>
      <c r="D4773" s="1">
        <v>45461</v>
      </c>
      <c r="E4773">
        <v>0</v>
      </c>
      <c r="F4773">
        <v>2</v>
      </c>
      <c r="G4773">
        <v>15</v>
      </c>
      <c r="H4773">
        <v>11</v>
      </c>
      <c r="I4773" t="str">
        <f>_xlfn.XLOOKUP(ohrm_timesheet_item[[#This Row],[employee_id]],hs_hr_employee[emp_number],hs_hr_employee[Employee Name],"NF",0,1)</f>
        <v>Gaurav Kokcha</v>
      </c>
      <c r="J4773" t="str">
        <f>_xlfn.XLOOKUP(ohrm_timesheet_item[[#This Row],[project_id]],ohrm_project[project_id],ohrm_project[name],"NF",0,1)</f>
        <v>Z210101-TEQMANTRA-ORG</v>
      </c>
      <c r="K4773" t="str">
        <f>_xlfn.XLOOKUP(ohrm_timesheet_item[[#This Row],[activity_id]],ohrm_project_activity[activity_id],ohrm_project_activity[name],"NF",0,1)</f>
        <v>Training</v>
      </c>
      <c r="L4773" s="5">
        <f>ohrm_timesheet_item[[#This Row],[duration]]/60/60</f>
        <v>0</v>
      </c>
    </row>
    <row r="4774" spans="1:12" x14ac:dyDescent="0.3">
      <c r="A4774">
        <v>838</v>
      </c>
      <c r="C4774">
        <v>4842</v>
      </c>
      <c r="D4774" s="1">
        <v>45462</v>
      </c>
      <c r="E4774">
        <v>0</v>
      </c>
      <c r="F4774">
        <v>2</v>
      </c>
      <c r="G4774">
        <v>15</v>
      </c>
      <c r="H4774">
        <v>11</v>
      </c>
      <c r="I4774" t="str">
        <f>_xlfn.XLOOKUP(ohrm_timesheet_item[[#This Row],[employee_id]],hs_hr_employee[emp_number],hs_hr_employee[Employee Name],"NF",0,1)</f>
        <v>Gaurav Kokcha</v>
      </c>
      <c r="J4774" t="str">
        <f>_xlfn.XLOOKUP(ohrm_timesheet_item[[#This Row],[project_id]],ohrm_project[project_id],ohrm_project[name],"NF",0,1)</f>
        <v>Z210101-TEQMANTRA-ORG</v>
      </c>
      <c r="K4774" t="str">
        <f>_xlfn.XLOOKUP(ohrm_timesheet_item[[#This Row],[activity_id]],ohrm_project_activity[activity_id],ohrm_project_activity[name],"NF",0,1)</f>
        <v>Training</v>
      </c>
      <c r="L4774" s="5">
        <f>ohrm_timesheet_item[[#This Row],[duration]]/60/60</f>
        <v>0</v>
      </c>
    </row>
    <row r="4775" spans="1:12" x14ac:dyDescent="0.3">
      <c r="A4775">
        <v>838</v>
      </c>
      <c r="C4775">
        <v>4843</v>
      </c>
      <c r="D4775" s="1">
        <v>45463</v>
      </c>
      <c r="E4775">
        <v>25200</v>
      </c>
      <c r="F4775">
        <v>2</v>
      </c>
      <c r="G4775">
        <v>15</v>
      </c>
      <c r="H4775">
        <v>11</v>
      </c>
      <c r="I4775" t="str">
        <f>_xlfn.XLOOKUP(ohrm_timesheet_item[[#This Row],[employee_id]],hs_hr_employee[emp_number],hs_hr_employee[Employee Name],"NF",0,1)</f>
        <v>Gaurav Kokcha</v>
      </c>
      <c r="J4775" t="str">
        <f>_xlfn.XLOOKUP(ohrm_timesheet_item[[#This Row],[project_id]],ohrm_project[project_id],ohrm_project[name],"NF",0,1)</f>
        <v>Z210101-TEQMANTRA-ORG</v>
      </c>
      <c r="K4775" t="str">
        <f>_xlfn.XLOOKUP(ohrm_timesheet_item[[#This Row],[activity_id]],ohrm_project_activity[activity_id],ohrm_project_activity[name],"NF",0,1)</f>
        <v>Training</v>
      </c>
      <c r="L4775" s="5">
        <f>ohrm_timesheet_item[[#This Row],[duration]]/60/60</f>
        <v>7</v>
      </c>
    </row>
    <row r="4776" spans="1:12" x14ac:dyDescent="0.3">
      <c r="A4776">
        <v>838</v>
      </c>
      <c r="C4776">
        <v>4844</v>
      </c>
      <c r="D4776" s="1">
        <v>45464</v>
      </c>
      <c r="E4776">
        <v>18000</v>
      </c>
      <c r="F4776">
        <v>2</v>
      </c>
      <c r="G4776">
        <v>15</v>
      </c>
      <c r="H4776">
        <v>11</v>
      </c>
      <c r="I4776" t="str">
        <f>_xlfn.XLOOKUP(ohrm_timesheet_item[[#This Row],[employee_id]],hs_hr_employee[emp_number],hs_hr_employee[Employee Name],"NF",0,1)</f>
        <v>Gaurav Kokcha</v>
      </c>
      <c r="J4776" t="str">
        <f>_xlfn.XLOOKUP(ohrm_timesheet_item[[#This Row],[project_id]],ohrm_project[project_id],ohrm_project[name],"NF",0,1)</f>
        <v>Z210101-TEQMANTRA-ORG</v>
      </c>
      <c r="K4776" t="str">
        <f>_xlfn.XLOOKUP(ohrm_timesheet_item[[#This Row],[activity_id]],ohrm_project_activity[activity_id],ohrm_project_activity[name],"NF",0,1)</f>
        <v>Training</v>
      </c>
      <c r="L4776" s="5">
        <f>ohrm_timesheet_item[[#This Row],[duration]]/60/60</f>
        <v>5</v>
      </c>
    </row>
    <row r="4777" spans="1:12" x14ac:dyDescent="0.3">
      <c r="A4777">
        <v>838</v>
      </c>
      <c r="C4777">
        <v>4845</v>
      </c>
      <c r="D4777" s="1">
        <v>45460</v>
      </c>
      <c r="E4777">
        <v>10800</v>
      </c>
      <c r="F4777">
        <v>2</v>
      </c>
      <c r="G4777">
        <v>15</v>
      </c>
      <c r="H4777">
        <v>13</v>
      </c>
      <c r="I4777" t="str">
        <f>_xlfn.XLOOKUP(ohrm_timesheet_item[[#This Row],[employee_id]],hs_hr_employee[emp_number],hs_hr_employee[Employee Name],"NF",0,1)</f>
        <v>Gaurav Kokcha</v>
      </c>
      <c r="J4777" t="str">
        <f>_xlfn.XLOOKUP(ohrm_timesheet_item[[#This Row],[project_id]],ohrm_project[project_id],ohrm_project[name],"NF",0,1)</f>
        <v>Z210101-TEQMANTRA-ORG</v>
      </c>
      <c r="K4777" t="str">
        <f>_xlfn.XLOOKUP(ohrm_timesheet_item[[#This Row],[activity_id]],ohrm_project_activity[activity_id],ohrm_project_activity[name],"NF",0,1)</f>
        <v>Coaching/Mentoring</v>
      </c>
      <c r="L4777" s="5">
        <f>ohrm_timesheet_item[[#This Row],[duration]]/60/60</f>
        <v>3</v>
      </c>
    </row>
    <row r="4778" spans="1:12" x14ac:dyDescent="0.3">
      <c r="A4778">
        <v>838</v>
      </c>
      <c r="C4778">
        <v>4846</v>
      </c>
      <c r="D4778" s="1">
        <v>45461</v>
      </c>
      <c r="E4778">
        <v>0</v>
      </c>
      <c r="F4778">
        <v>2</v>
      </c>
      <c r="G4778">
        <v>15</v>
      </c>
      <c r="H4778">
        <v>13</v>
      </c>
      <c r="I4778" t="str">
        <f>_xlfn.XLOOKUP(ohrm_timesheet_item[[#This Row],[employee_id]],hs_hr_employee[emp_number],hs_hr_employee[Employee Name],"NF",0,1)</f>
        <v>Gaurav Kokcha</v>
      </c>
      <c r="J4778" t="str">
        <f>_xlfn.XLOOKUP(ohrm_timesheet_item[[#This Row],[project_id]],ohrm_project[project_id],ohrm_project[name],"NF",0,1)</f>
        <v>Z210101-TEQMANTRA-ORG</v>
      </c>
      <c r="K4778" t="str">
        <f>_xlfn.XLOOKUP(ohrm_timesheet_item[[#This Row],[activity_id]],ohrm_project_activity[activity_id],ohrm_project_activity[name],"NF",0,1)</f>
        <v>Coaching/Mentoring</v>
      </c>
      <c r="L4778" s="5">
        <f>ohrm_timesheet_item[[#This Row],[duration]]/60/60</f>
        <v>0</v>
      </c>
    </row>
    <row r="4779" spans="1:12" x14ac:dyDescent="0.3">
      <c r="A4779">
        <v>838</v>
      </c>
      <c r="C4779">
        <v>4847</v>
      </c>
      <c r="D4779" s="1">
        <v>45462</v>
      </c>
      <c r="E4779">
        <v>0</v>
      </c>
      <c r="F4779">
        <v>2</v>
      </c>
      <c r="G4779">
        <v>15</v>
      </c>
      <c r="H4779">
        <v>13</v>
      </c>
      <c r="I4779" t="str">
        <f>_xlfn.XLOOKUP(ohrm_timesheet_item[[#This Row],[employee_id]],hs_hr_employee[emp_number],hs_hr_employee[Employee Name],"NF",0,1)</f>
        <v>Gaurav Kokcha</v>
      </c>
      <c r="J4779" t="str">
        <f>_xlfn.XLOOKUP(ohrm_timesheet_item[[#This Row],[project_id]],ohrm_project[project_id],ohrm_project[name],"NF",0,1)</f>
        <v>Z210101-TEQMANTRA-ORG</v>
      </c>
      <c r="K4779" t="str">
        <f>_xlfn.XLOOKUP(ohrm_timesheet_item[[#This Row],[activity_id]],ohrm_project_activity[activity_id],ohrm_project_activity[name],"NF",0,1)</f>
        <v>Coaching/Mentoring</v>
      </c>
      <c r="L4779" s="5">
        <f>ohrm_timesheet_item[[#This Row],[duration]]/60/60</f>
        <v>0</v>
      </c>
    </row>
    <row r="4780" spans="1:12" x14ac:dyDescent="0.3">
      <c r="A4780">
        <v>838</v>
      </c>
      <c r="C4780">
        <v>4848</v>
      </c>
      <c r="D4780" s="1">
        <v>45463</v>
      </c>
      <c r="E4780">
        <v>3600</v>
      </c>
      <c r="F4780">
        <v>2</v>
      </c>
      <c r="G4780">
        <v>15</v>
      </c>
      <c r="H4780">
        <v>13</v>
      </c>
      <c r="I4780" t="str">
        <f>_xlfn.XLOOKUP(ohrm_timesheet_item[[#This Row],[employee_id]],hs_hr_employee[emp_number],hs_hr_employee[Employee Name],"NF",0,1)</f>
        <v>Gaurav Kokcha</v>
      </c>
      <c r="J4780" t="str">
        <f>_xlfn.XLOOKUP(ohrm_timesheet_item[[#This Row],[project_id]],ohrm_project[project_id],ohrm_project[name],"NF",0,1)</f>
        <v>Z210101-TEQMANTRA-ORG</v>
      </c>
      <c r="K4780" t="str">
        <f>_xlfn.XLOOKUP(ohrm_timesheet_item[[#This Row],[activity_id]],ohrm_project_activity[activity_id],ohrm_project_activity[name],"NF",0,1)</f>
        <v>Coaching/Mentoring</v>
      </c>
      <c r="L4780" s="5">
        <f>ohrm_timesheet_item[[#This Row],[duration]]/60/60</f>
        <v>1</v>
      </c>
    </row>
    <row r="4781" spans="1:12" x14ac:dyDescent="0.3">
      <c r="A4781">
        <v>838</v>
      </c>
      <c r="C4781">
        <v>4849</v>
      </c>
      <c r="D4781" s="1">
        <v>45464</v>
      </c>
      <c r="E4781">
        <v>10800</v>
      </c>
      <c r="F4781">
        <v>2</v>
      </c>
      <c r="G4781">
        <v>15</v>
      </c>
      <c r="H4781">
        <v>13</v>
      </c>
      <c r="I4781" t="str">
        <f>_xlfn.XLOOKUP(ohrm_timesheet_item[[#This Row],[employee_id]],hs_hr_employee[emp_number],hs_hr_employee[Employee Name],"NF",0,1)</f>
        <v>Gaurav Kokcha</v>
      </c>
      <c r="J4781" t="str">
        <f>_xlfn.XLOOKUP(ohrm_timesheet_item[[#This Row],[project_id]],ohrm_project[project_id],ohrm_project[name],"NF",0,1)</f>
        <v>Z210101-TEQMANTRA-ORG</v>
      </c>
      <c r="K4781" t="str">
        <f>_xlfn.XLOOKUP(ohrm_timesheet_item[[#This Row],[activity_id]],ohrm_project_activity[activity_id],ohrm_project_activity[name],"NF",0,1)</f>
        <v>Coaching/Mentoring</v>
      </c>
      <c r="L4781" s="5">
        <f>ohrm_timesheet_item[[#This Row],[duration]]/60/60</f>
        <v>3</v>
      </c>
    </row>
    <row r="4782" spans="1:12" x14ac:dyDescent="0.3">
      <c r="A4782">
        <v>837</v>
      </c>
      <c r="C4782">
        <v>4850</v>
      </c>
      <c r="D4782" s="1">
        <v>45467</v>
      </c>
      <c r="E4782">
        <v>3600</v>
      </c>
      <c r="F4782">
        <v>2</v>
      </c>
      <c r="G4782">
        <v>15</v>
      </c>
      <c r="H4782">
        <v>7</v>
      </c>
      <c r="I4782" t="str">
        <f>_xlfn.XLOOKUP(ohrm_timesheet_item[[#This Row],[employee_id]],hs_hr_employee[emp_number],hs_hr_employee[Employee Name],"NF",0,1)</f>
        <v>Gaurav Kokcha</v>
      </c>
      <c r="J4782" t="str">
        <f>_xlfn.XLOOKUP(ohrm_timesheet_item[[#This Row],[project_id]],ohrm_project[project_id],ohrm_project[name],"NF",0,1)</f>
        <v>Z210101-TEQMANTRA-ORG</v>
      </c>
      <c r="K4782" t="str">
        <f>_xlfn.XLOOKUP(ohrm_timesheet_item[[#This Row],[activity_id]],ohrm_project_activity[activity_id],ohrm_project_activity[name],"NF",0,1)</f>
        <v>Internal Meeting</v>
      </c>
      <c r="L4782" s="5">
        <f>ohrm_timesheet_item[[#This Row],[duration]]/60/60</f>
        <v>1</v>
      </c>
    </row>
    <row r="4783" spans="1:12" x14ac:dyDescent="0.3">
      <c r="A4783">
        <v>837</v>
      </c>
      <c r="C4783">
        <v>4851</v>
      </c>
      <c r="D4783" s="1">
        <v>45468</v>
      </c>
      <c r="E4783">
        <v>3600</v>
      </c>
      <c r="F4783">
        <v>2</v>
      </c>
      <c r="G4783">
        <v>15</v>
      </c>
      <c r="H4783">
        <v>7</v>
      </c>
      <c r="I4783" t="str">
        <f>_xlfn.XLOOKUP(ohrm_timesheet_item[[#This Row],[employee_id]],hs_hr_employee[emp_number],hs_hr_employee[Employee Name],"NF",0,1)</f>
        <v>Gaurav Kokcha</v>
      </c>
      <c r="J4783" t="str">
        <f>_xlfn.XLOOKUP(ohrm_timesheet_item[[#This Row],[project_id]],ohrm_project[project_id],ohrm_project[name],"NF",0,1)</f>
        <v>Z210101-TEQMANTRA-ORG</v>
      </c>
      <c r="K4783" t="str">
        <f>_xlfn.XLOOKUP(ohrm_timesheet_item[[#This Row],[activity_id]],ohrm_project_activity[activity_id],ohrm_project_activity[name],"NF",0,1)</f>
        <v>Internal Meeting</v>
      </c>
      <c r="L4783" s="5">
        <f>ohrm_timesheet_item[[#This Row],[duration]]/60/60</f>
        <v>1</v>
      </c>
    </row>
    <row r="4784" spans="1:12" x14ac:dyDescent="0.3">
      <c r="A4784">
        <v>837</v>
      </c>
      <c r="C4784">
        <v>4852</v>
      </c>
      <c r="D4784" s="1">
        <v>45467</v>
      </c>
      <c r="E4784">
        <v>21600</v>
      </c>
      <c r="F4784">
        <v>2</v>
      </c>
      <c r="G4784">
        <v>15</v>
      </c>
      <c r="H4784">
        <v>11</v>
      </c>
      <c r="I4784" t="str">
        <f>_xlfn.XLOOKUP(ohrm_timesheet_item[[#This Row],[employee_id]],hs_hr_employee[emp_number],hs_hr_employee[Employee Name],"NF",0,1)</f>
        <v>Gaurav Kokcha</v>
      </c>
      <c r="J4784" t="str">
        <f>_xlfn.XLOOKUP(ohrm_timesheet_item[[#This Row],[project_id]],ohrm_project[project_id],ohrm_project[name],"NF",0,1)</f>
        <v>Z210101-TEQMANTRA-ORG</v>
      </c>
      <c r="K4784" t="str">
        <f>_xlfn.XLOOKUP(ohrm_timesheet_item[[#This Row],[activity_id]],ohrm_project_activity[activity_id],ohrm_project_activity[name],"NF",0,1)</f>
        <v>Training</v>
      </c>
      <c r="L4784" s="5">
        <f>ohrm_timesheet_item[[#This Row],[duration]]/60/60</f>
        <v>6</v>
      </c>
    </row>
    <row r="4785" spans="1:12" x14ac:dyDescent="0.3">
      <c r="A4785">
        <v>837</v>
      </c>
      <c r="C4785">
        <v>4853</v>
      </c>
      <c r="D4785" s="1">
        <v>45468</v>
      </c>
      <c r="E4785">
        <v>25200</v>
      </c>
      <c r="F4785">
        <v>2</v>
      </c>
      <c r="G4785">
        <v>15</v>
      </c>
      <c r="H4785">
        <v>11</v>
      </c>
      <c r="I4785" t="str">
        <f>_xlfn.XLOOKUP(ohrm_timesheet_item[[#This Row],[employee_id]],hs_hr_employee[emp_number],hs_hr_employee[Employee Name],"NF",0,1)</f>
        <v>Gaurav Kokcha</v>
      </c>
      <c r="J4785" t="str">
        <f>_xlfn.XLOOKUP(ohrm_timesheet_item[[#This Row],[project_id]],ohrm_project[project_id],ohrm_project[name],"NF",0,1)</f>
        <v>Z210101-TEQMANTRA-ORG</v>
      </c>
      <c r="K4785" t="str">
        <f>_xlfn.XLOOKUP(ohrm_timesheet_item[[#This Row],[activity_id]],ohrm_project_activity[activity_id],ohrm_project_activity[name],"NF",0,1)</f>
        <v>Training</v>
      </c>
      <c r="L4785" s="5">
        <f>ohrm_timesheet_item[[#This Row],[duration]]/60/60</f>
        <v>7</v>
      </c>
    </row>
    <row r="4786" spans="1:12" x14ac:dyDescent="0.3">
      <c r="A4786">
        <v>837</v>
      </c>
      <c r="C4786">
        <v>4854</v>
      </c>
      <c r="D4786" s="1">
        <v>45467</v>
      </c>
      <c r="E4786">
        <v>7200</v>
      </c>
      <c r="F4786">
        <v>2</v>
      </c>
      <c r="G4786">
        <v>15</v>
      </c>
      <c r="H4786">
        <v>9</v>
      </c>
      <c r="I4786" t="str">
        <f>_xlfn.XLOOKUP(ohrm_timesheet_item[[#This Row],[employee_id]],hs_hr_employee[emp_number],hs_hr_employee[Employee Name],"NF",0,1)</f>
        <v>Gaurav Kokcha</v>
      </c>
      <c r="J4786" t="str">
        <f>_xlfn.XLOOKUP(ohrm_timesheet_item[[#This Row],[project_id]],ohrm_project[project_id],ohrm_project[name],"NF",0,1)</f>
        <v>Z210101-TEQMANTRA-ORG</v>
      </c>
      <c r="K4786" t="str">
        <f>_xlfn.XLOOKUP(ohrm_timesheet_item[[#This Row],[activity_id]],ohrm_project_activity[activity_id],ohrm_project_activity[name],"NF",0,1)</f>
        <v>Continuous Improvement</v>
      </c>
      <c r="L4786" s="5">
        <f>ohrm_timesheet_item[[#This Row],[duration]]/60/60</f>
        <v>2</v>
      </c>
    </row>
    <row r="4787" spans="1:12" x14ac:dyDescent="0.3">
      <c r="A4787">
        <v>837</v>
      </c>
      <c r="C4787">
        <v>4855</v>
      </c>
      <c r="D4787" s="1">
        <v>45468</v>
      </c>
      <c r="E4787">
        <v>3600</v>
      </c>
      <c r="F4787">
        <v>2</v>
      </c>
      <c r="G4787">
        <v>15</v>
      </c>
      <c r="H4787">
        <v>9</v>
      </c>
      <c r="I4787" t="str">
        <f>_xlfn.XLOOKUP(ohrm_timesheet_item[[#This Row],[employee_id]],hs_hr_employee[emp_number],hs_hr_employee[Employee Name],"NF",0,1)</f>
        <v>Gaurav Kokcha</v>
      </c>
      <c r="J4787" t="str">
        <f>_xlfn.XLOOKUP(ohrm_timesheet_item[[#This Row],[project_id]],ohrm_project[project_id],ohrm_project[name],"NF",0,1)</f>
        <v>Z210101-TEQMANTRA-ORG</v>
      </c>
      <c r="K4787" t="str">
        <f>_xlfn.XLOOKUP(ohrm_timesheet_item[[#This Row],[activity_id]],ohrm_project_activity[activity_id],ohrm_project_activity[name],"NF",0,1)</f>
        <v>Continuous Improvement</v>
      </c>
      <c r="L4787" s="5">
        <f>ohrm_timesheet_item[[#This Row],[duration]]/60/60</f>
        <v>1</v>
      </c>
    </row>
    <row r="4788" spans="1:12" x14ac:dyDescent="0.3">
      <c r="A4788">
        <v>841</v>
      </c>
      <c r="C4788">
        <v>4856</v>
      </c>
      <c r="D4788" s="1">
        <v>45446</v>
      </c>
      <c r="E4788">
        <v>0</v>
      </c>
      <c r="F4788">
        <v>6</v>
      </c>
      <c r="G4788">
        <v>16</v>
      </c>
      <c r="H4788">
        <v>52</v>
      </c>
      <c r="I4788" t="str">
        <f>_xlfn.XLOOKUP(ohrm_timesheet_item[[#This Row],[employee_id]],hs_hr_employee[emp_number],hs_hr_employee[Employee Name],"NF",0,1)</f>
        <v>Neha Chaudhary</v>
      </c>
      <c r="J4788" t="str">
        <f>_xlfn.XLOOKUP(ohrm_timesheet_item[[#This Row],[project_id]],ohrm_project[project_id],ohrm_project[name],"NF",0,1)</f>
        <v>C210701-P2 [AMERICANA-Phase2]</v>
      </c>
      <c r="K4788" t="str">
        <f>_xlfn.XLOOKUP(ohrm_timesheet_item[[#This Row],[activity_id]],ohrm_project_activity[activity_id],ohrm_project_activity[name],"NF",0,1)</f>
        <v>Customer Meeting</v>
      </c>
      <c r="L4788" s="5">
        <f>ohrm_timesheet_item[[#This Row],[duration]]/60/60</f>
        <v>0</v>
      </c>
    </row>
    <row r="4789" spans="1:12" x14ac:dyDescent="0.3">
      <c r="A4789">
        <v>841</v>
      </c>
      <c r="C4789">
        <v>4857</v>
      </c>
      <c r="D4789" s="1">
        <v>45447</v>
      </c>
      <c r="E4789">
        <v>0</v>
      </c>
      <c r="F4789">
        <v>6</v>
      </c>
      <c r="G4789">
        <v>16</v>
      </c>
      <c r="H4789">
        <v>52</v>
      </c>
      <c r="I4789" t="str">
        <f>_xlfn.XLOOKUP(ohrm_timesheet_item[[#This Row],[employee_id]],hs_hr_employee[emp_number],hs_hr_employee[Employee Name],"NF",0,1)</f>
        <v>Neha Chaudhary</v>
      </c>
      <c r="J4789" t="str">
        <f>_xlfn.XLOOKUP(ohrm_timesheet_item[[#This Row],[project_id]],ohrm_project[project_id],ohrm_project[name],"NF",0,1)</f>
        <v>C210701-P2 [AMERICANA-Phase2]</v>
      </c>
      <c r="K4789" t="str">
        <f>_xlfn.XLOOKUP(ohrm_timesheet_item[[#This Row],[activity_id]],ohrm_project_activity[activity_id],ohrm_project_activity[name],"NF",0,1)</f>
        <v>Customer Meeting</v>
      </c>
      <c r="L4789" s="5">
        <f>ohrm_timesheet_item[[#This Row],[duration]]/60/60</f>
        <v>0</v>
      </c>
    </row>
    <row r="4790" spans="1:12" x14ac:dyDescent="0.3">
      <c r="A4790">
        <v>841</v>
      </c>
      <c r="C4790">
        <v>4858</v>
      </c>
      <c r="D4790" s="1">
        <v>45448</v>
      </c>
      <c r="E4790">
        <v>32400</v>
      </c>
      <c r="F4790">
        <v>6</v>
      </c>
      <c r="G4790">
        <v>16</v>
      </c>
      <c r="H4790">
        <v>52</v>
      </c>
      <c r="I4790" t="str">
        <f>_xlfn.XLOOKUP(ohrm_timesheet_item[[#This Row],[employee_id]],hs_hr_employee[emp_number],hs_hr_employee[Employee Name],"NF",0,1)</f>
        <v>Neha Chaudhary</v>
      </c>
      <c r="J4790" t="str">
        <f>_xlfn.XLOOKUP(ohrm_timesheet_item[[#This Row],[project_id]],ohrm_project[project_id],ohrm_project[name],"NF",0,1)</f>
        <v>C210701-P2 [AMERICANA-Phase2]</v>
      </c>
      <c r="K4790" t="str">
        <f>_xlfn.XLOOKUP(ohrm_timesheet_item[[#This Row],[activity_id]],ohrm_project_activity[activity_id],ohrm_project_activity[name],"NF",0,1)</f>
        <v>Customer Meeting</v>
      </c>
      <c r="L4790" s="5">
        <f>ohrm_timesheet_item[[#This Row],[duration]]/60/60</f>
        <v>9</v>
      </c>
    </row>
    <row r="4791" spans="1:12" x14ac:dyDescent="0.3">
      <c r="A4791">
        <v>841</v>
      </c>
      <c r="C4791">
        <v>4859</v>
      </c>
      <c r="D4791" s="1">
        <v>45449</v>
      </c>
      <c r="E4791">
        <v>32400</v>
      </c>
      <c r="F4791">
        <v>6</v>
      </c>
      <c r="G4791">
        <v>16</v>
      </c>
      <c r="H4791">
        <v>52</v>
      </c>
      <c r="I4791" t="str">
        <f>_xlfn.XLOOKUP(ohrm_timesheet_item[[#This Row],[employee_id]],hs_hr_employee[emp_number],hs_hr_employee[Employee Name],"NF",0,1)</f>
        <v>Neha Chaudhary</v>
      </c>
      <c r="J4791" t="str">
        <f>_xlfn.XLOOKUP(ohrm_timesheet_item[[#This Row],[project_id]],ohrm_project[project_id],ohrm_project[name],"NF",0,1)</f>
        <v>C210701-P2 [AMERICANA-Phase2]</v>
      </c>
      <c r="K4791" t="str">
        <f>_xlfn.XLOOKUP(ohrm_timesheet_item[[#This Row],[activity_id]],ohrm_project_activity[activity_id],ohrm_project_activity[name],"NF",0,1)</f>
        <v>Customer Meeting</v>
      </c>
      <c r="L4791" s="5">
        <f>ohrm_timesheet_item[[#This Row],[duration]]/60/60</f>
        <v>9</v>
      </c>
    </row>
    <row r="4792" spans="1:12" x14ac:dyDescent="0.3">
      <c r="A4792">
        <v>841</v>
      </c>
      <c r="C4792">
        <v>4860</v>
      </c>
      <c r="D4792" s="1">
        <v>45450</v>
      </c>
      <c r="E4792">
        <v>32400</v>
      </c>
      <c r="F4792">
        <v>6</v>
      </c>
      <c r="G4792">
        <v>16</v>
      </c>
      <c r="H4792">
        <v>52</v>
      </c>
      <c r="I4792" t="str">
        <f>_xlfn.XLOOKUP(ohrm_timesheet_item[[#This Row],[employee_id]],hs_hr_employee[emp_number],hs_hr_employee[Employee Name],"NF",0,1)</f>
        <v>Neha Chaudhary</v>
      </c>
      <c r="J4792" t="str">
        <f>_xlfn.XLOOKUP(ohrm_timesheet_item[[#This Row],[project_id]],ohrm_project[project_id],ohrm_project[name],"NF",0,1)</f>
        <v>C210701-P2 [AMERICANA-Phase2]</v>
      </c>
      <c r="K4792" t="str">
        <f>_xlfn.XLOOKUP(ohrm_timesheet_item[[#This Row],[activity_id]],ohrm_project_activity[activity_id],ohrm_project_activity[name],"NF",0,1)</f>
        <v>Customer Meeting</v>
      </c>
      <c r="L4792" s="5">
        <f>ohrm_timesheet_item[[#This Row],[duration]]/60/60</f>
        <v>9</v>
      </c>
    </row>
    <row r="4793" spans="1:12" x14ac:dyDescent="0.3">
      <c r="A4793">
        <v>842</v>
      </c>
      <c r="C4793">
        <v>4861</v>
      </c>
      <c r="D4793" s="1">
        <v>45453</v>
      </c>
      <c r="E4793">
        <v>32400</v>
      </c>
      <c r="F4793">
        <v>6</v>
      </c>
      <c r="G4793">
        <v>16</v>
      </c>
      <c r="H4793">
        <v>52</v>
      </c>
      <c r="I4793" t="str">
        <f>_xlfn.XLOOKUP(ohrm_timesheet_item[[#This Row],[employee_id]],hs_hr_employee[emp_number],hs_hr_employee[Employee Name],"NF",0,1)</f>
        <v>Neha Chaudhary</v>
      </c>
      <c r="J4793" t="str">
        <f>_xlfn.XLOOKUP(ohrm_timesheet_item[[#This Row],[project_id]],ohrm_project[project_id],ohrm_project[name],"NF",0,1)</f>
        <v>C210701-P2 [AMERICANA-Phase2]</v>
      </c>
      <c r="K4793" t="str">
        <f>_xlfn.XLOOKUP(ohrm_timesheet_item[[#This Row],[activity_id]],ohrm_project_activity[activity_id],ohrm_project_activity[name],"NF",0,1)</f>
        <v>Customer Meeting</v>
      </c>
      <c r="L4793" s="5">
        <f>ohrm_timesheet_item[[#This Row],[duration]]/60/60</f>
        <v>9</v>
      </c>
    </row>
    <row r="4794" spans="1:12" x14ac:dyDescent="0.3">
      <c r="A4794">
        <v>842</v>
      </c>
      <c r="C4794">
        <v>4862</v>
      </c>
      <c r="D4794" s="1">
        <v>45454</v>
      </c>
      <c r="E4794">
        <v>32400</v>
      </c>
      <c r="F4794">
        <v>6</v>
      </c>
      <c r="G4794">
        <v>16</v>
      </c>
      <c r="H4794">
        <v>52</v>
      </c>
      <c r="I4794" t="str">
        <f>_xlfn.XLOOKUP(ohrm_timesheet_item[[#This Row],[employee_id]],hs_hr_employee[emp_number],hs_hr_employee[Employee Name],"NF",0,1)</f>
        <v>Neha Chaudhary</v>
      </c>
      <c r="J4794" t="str">
        <f>_xlfn.XLOOKUP(ohrm_timesheet_item[[#This Row],[project_id]],ohrm_project[project_id],ohrm_project[name],"NF",0,1)</f>
        <v>C210701-P2 [AMERICANA-Phase2]</v>
      </c>
      <c r="K4794" t="str">
        <f>_xlfn.XLOOKUP(ohrm_timesheet_item[[#This Row],[activity_id]],ohrm_project_activity[activity_id],ohrm_project_activity[name],"NF",0,1)</f>
        <v>Customer Meeting</v>
      </c>
      <c r="L4794" s="5">
        <f>ohrm_timesheet_item[[#This Row],[duration]]/60/60</f>
        <v>9</v>
      </c>
    </row>
    <row r="4795" spans="1:12" x14ac:dyDescent="0.3">
      <c r="A4795">
        <v>842</v>
      </c>
      <c r="C4795">
        <v>4863</v>
      </c>
      <c r="D4795" s="1">
        <v>45455</v>
      </c>
      <c r="E4795">
        <v>32400</v>
      </c>
      <c r="F4795">
        <v>6</v>
      </c>
      <c r="G4795">
        <v>16</v>
      </c>
      <c r="H4795">
        <v>52</v>
      </c>
      <c r="I4795" t="str">
        <f>_xlfn.XLOOKUP(ohrm_timesheet_item[[#This Row],[employee_id]],hs_hr_employee[emp_number],hs_hr_employee[Employee Name],"NF",0,1)</f>
        <v>Neha Chaudhary</v>
      </c>
      <c r="J4795" t="str">
        <f>_xlfn.XLOOKUP(ohrm_timesheet_item[[#This Row],[project_id]],ohrm_project[project_id],ohrm_project[name],"NF",0,1)</f>
        <v>C210701-P2 [AMERICANA-Phase2]</v>
      </c>
      <c r="K4795" t="str">
        <f>_xlfn.XLOOKUP(ohrm_timesheet_item[[#This Row],[activity_id]],ohrm_project_activity[activity_id],ohrm_project_activity[name],"NF",0,1)</f>
        <v>Customer Meeting</v>
      </c>
      <c r="L4795" s="5">
        <f>ohrm_timesheet_item[[#This Row],[duration]]/60/60</f>
        <v>9</v>
      </c>
    </row>
    <row r="4796" spans="1:12" x14ac:dyDescent="0.3">
      <c r="A4796">
        <v>842</v>
      </c>
      <c r="C4796">
        <v>4864</v>
      </c>
      <c r="D4796" s="1">
        <v>45456</v>
      </c>
      <c r="E4796">
        <v>32400</v>
      </c>
      <c r="F4796">
        <v>6</v>
      </c>
      <c r="G4796">
        <v>16</v>
      </c>
      <c r="H4796">
        <v>52</v>
      </c>
      <c r="I4796" t="str">
        <f>_xlfn.XLOOKUP(ohrm_timesheet_item[[#This Row],[employee_id]],hs_hr_employee[emp_number],hs_hr_employee[Employee Name],"NF",0,1)</f>
        <v>Neha Chaudhary</v>
      </c>
      <c r="J4796" t="str">
        <f>_xlfn.XLOOKUP(ohrm_timesheet_item[[#This Row],[project_id]],ohrm_project[project_id],ohrm_project[name],"NF",0,1)</f>
        <v>C210701-P2 [AMERICANA-Phase2]</v>
      </c>
      <c r="K4796" t="str">
        <f>_xlfn.XLOOKUP(ohrm_timesheet_item[[#This Row],[activity_id]],ohrm_project_activity[activity_id],ohrm_project_activity[name],"NF",0,1)</f>
        <v>Customer Meeting</v>
      </c>
      <c r="L4796" s="5">
        <f>ohrm_timesheet_item[[#This Row],[duration]]/60/60</f>
        <v>9</v>
      </c>
    </row>
    <row r="4797" spans="1:12" x14ac:dyDescent="0.3">
      <c r="A4797">
        <v>842</v>
      </c>
      <c r="C4797">
        <v>4865</v>
      </c>
      <c r="D4797" s="1">
        <v>45457</v>
      </c>
      <c r="E4797">
        <v>32400</v>
      </c>
      <c r="F4797">
        <v>6</v>
      </c>
      <c r="G4797">
        <v>16</v>
      </c>
      <c r="H4797">
        <v>52</v>
      </c>
      <c r="I4797" t="str">
        <f>_xlfn.XLOOKUP(ohrm_timesheet_item[[#This Row],[employee_id]],hs_hr_employee[emp_number],hs_hr_employee[Employee Name],"NF",0,1)</f>
        <v>Neha Chaudhary</v>
      </c>
      <c r="J4797" t="str">
        <f>_xlfn.XLOOKUP(ohrm_timesheet_item[[#This Row],[project_id]],ohrm_project[project_id],ohrm_project[name],"NF",0,1)</f>
        <v>C210701-P2 [AMERICANA-Phase2]</v>
      </c>
      <c r="K4797" t="str">
        <f>_xlfn.XLOOKUP(ohrm_timesheet_item[[#This Row],[activity_id]],ohrm_project_activity[activity_id],ohrm_project_activity[name],"NF",0,1)</f>
        <v>Customer Meeting</v>
      </c>
      <c r="L4797" s="5">
        <f>ohrm_timesheet_item[[#This Row],[duration]]/60/60</f>
        <v>9</v>
      </c>
    </row>
    <row r="4798" spans="1:12" x14ac:dyDescent="0.3">
      <c r="A4798">
        <v>832</v>
      </c>
      <c r="C4798">
        <v>4866</v>
      </c>
      <c r="D4798" s="1">
        <v>45460</v>
      </c>
      <c r="E4798">
        <v>32400</v>
      </c>
      <c r="F4798">
        <v>6</v>
      </c>
      <c r="G4798">
        <v>16</v>
      </c>
      <c r="H4798">
        <v>52</v>
      </c>
      <c r="I4798" t="str">
        <f>_xlfn.XLOOKUP(ohrm_timesheet_item[[#This Row],[employee_id]],hs_hr_employee[emp_number],hs_hr_employee[Employee Name],"NF",0,1)</f>
        <v>Neha Chaudhary</v>
      </c>
      <c r="J4798" t="str">
        <f>_xlfn.XLOOKUP(ohrm_timesheet_item[[#This Row],[project_id]],ohrm_project[project_id],ohrm_project[name],"NF",0,1)</f>
        <v>C210701-P2 [AMERICANA-Phase2]</v>
      </c>
      <c r="K4798" t="str">
        <f>_xlfn.XLOOKUP(ohrm_timesheet_item[[#This Row],[activity_id]],ohrm_project_activity[activity_id],ohrm_project_activity[name],"NF",0,1)</f>
        <v>Customer Meeting</v>
      </c>
      <c r="L4798" s="5">
        <f>ohrm_timesheet_item[[#This Row],[duration]]/60/60</f>
        <v>9</v>
      </c>
    </row>
    <row r="4799" spans="1:12" x14ac:dyDescent="0.3">
      <c r="A4799">
        <v>832</v>
      </c>
      <c r="C4799">
        <v>4867</v>
      </c>
      <c r="D4799" s="1">
        <v>45461</v>
      </c>
      <c r="E4799">
        <v>32400</v>
      </c>
      <c r="F4799">
        <v>6</v>
      </c>
      <c r="G4799">
        <v>16</v>
      </c>
      <c r="H4799">
        <v>52</v>
      </c>
      <c r="I4799" t="str">
        <f>_xlfn.XLOOKUP(ohrm_timesheet_item[[#This Row],[employee_id]],hs_hr_employee[emp_number],hs_hr_employee[Employee Name],"NF",0,1)</f>
        <v>Neha Chaudhary</v>
      </c>
      <c r="J4799" t="str">
        <f>_xlfn.XLOOKUP(ohrm_timesheet_item[[#This Row],[project_id]],ohrm_project[project_id],ohrm_project[name],"NF",0,1)</f>
        <v>C210701-P2 [AMERICANA-Phase2]</v>
      </c>
      <c r="K4799" t="str">
        <f>_xlfn.XLOOKUP(ohrm_timesheet_item[[#This Row],[activity_id]],ohrm_project_activity[activity_id],ohrm_project_activity[name],"NF",0,1)</f>
        <v>Customer Meeting</v>
      </c>
      <c r="L4799" s="5">
        <f>ohrm_timesheet_item[[#This Row],[duration]]/60/60</f>
        <v>9</v>
      </c>
    </row>
    <row r="4800" spans="1:12" x14ac:dyDescent="0.3">
      <c r="A4800">
        <v>832</v>
      </c>
      <c r="C4800">
        <v>4868</v>
      </c>
      <c r="D4800" s="1">
        <v>45462</v>
      </c>
      <c r="E4800">
        <v>32400</v>
      </c>
      <c r="F4800">
        <v>6</v>
      </c>
      <c r="G4800">
        <v>16</v>
      </c>
      <c r="H4800">
        <v>52</v>
      </c>
      <c r="I4800" t="str">
        <f>_xlfn.XLOOKUP(ohrm_timesheet_item[[#This Row],[employee_id]],hs_hr_employee[emp_number],hs_hr_employee[Employee Name],"NF",0,1)</f>
        <v>Neha Chaudhary</v>
      </c>
      <c r="J4800" t="str">
        <f>_xlfn.XLOOKUP(ohrm_timesheet_item[[#This Row],[project_id]],ohrm_project[project_id],ohrm_project[name],"NF",0,1)</f>
        <v>C210701-P2 [AMERICANA-Phase2]</v>
      </c>
      <c r="K4800" t="str">
        <f>_xlfn.XLOOKUP(ohrm_timesheet_item[[#This Row],[activity_id]],ohrm_project_activity[activity_id],ohrm_project_activity[name],"NF",0,1)</f>
        <v>Customer Meeting</v>
      </c>
      <c r="L4800" s="5">
        <f>ohrm_timesheet_item[[#This Row],[duration]]/60/60</f>
        <v>9</v>
      </c>
    </row>
    <row r="4801" spans="1:12" x14ac:dyDescent="0.3">
      <c r="A4801">
        <v>832</v>
      </c>
      <c r="C4801">
        <v>4869</v>
      </c>
      <c r="D4801" s="1">
        <v>45463</v>
      </c>
      <c r="E4801">
        <v>32400</v>
      </c>
      <c r="F4801">
        <v>6</v>
      </c>
      <c r="G4801">
        <v>16</v>
      </c>
      <c r="H4801">
        <v>52</v>
      </c>
      <c r="I4801" t="str">
        <f>_xlfn.XLOOKUP(ohrm_timesheet_item[[#This Row],[employee_id]],hs_hr_employee[emp_number],hs_hr_employee[Employee Name],"NF",0,1)</f>
        <v>Neha Chaudhary</v>
      </c>
      <c r="J4801" t="str">
        <f>_xlfn.XLOOKUP(ohrm_timesheet_item[[#This Row],[project_id]],ohrm_project[project_id],ohrm_project[name],"NF",0,1)</f>
        <v>C210701-P2 [AMERICANA-Phase2]</v>
      </c>
      <c r="K4801" t="str">
        <f>_xlfn.XLOOKUP(ohrm_timesheet_item[[#This Row],[activity_id]],ohrm_project_activity[activity_id],ohrm_project_activity[name],"NF",0,1)</f>
        <v>Customer Meeting</v>
      </c>
      <c r="L4801" s="5">
        <f>ohrm_timesheet_item[[#This Row],[duration]]/60/60</f>
        <v>9</v>
      </c>
    </row>
    <row r="4802" spans="1:12" x14ac:dyDescent="0.3">
      <c r="A4802">
        <v>832</v>
      </c>
      <c r="C4802">
        <v>4870</v>
      </c>
      <c r="D4802" s="1">
        <v>45464</v>
      </c>
      <c r="E4802">
        <v>32400</v>
      </c>
      <c r="F4802">
        <v>6</v>
      </c>
      <c r="G4802">
        <v>16</v>
      </c>
      <c r="H4802">
        <v>52</v>
      </c>
      <c r="I4802" t="str">
        <f>_xlfn.XLOOKUP(ohrm_timesheet_item[[#This Row],[employee_id]],hs_hr_employee[emp_number],hs_hr_employee[Employee Name],"NF",0,1)</f>
        <v>Neha Chaudhary</v>
      </c>
      <c r="J4802" t="str">
        <f>_xlfn.XLOOKUP(ohrm_timesheet_item[[#This Row],[project_id]],ohrm_project[project_id],ohrm_project[name],"NF",0,1)</f>
        <v>C210701-P2 [AMERICANA-Phase2]</v>
      </c>
      <c r="K4802" t="str">
        <f>_xlfn.XLOOKUP(ohrm_timesheet_item[[#This Row],[activity_id]],ohrm_project_activity[activity_id],ohrm_project_activity[name],"NF",0,1)</f>
        <v>Customer Meeting</v>
      </c>
      <c r="L4802" s="5">
        <f>ohrm_timesheet_item[[#This Row],[duration]]/60/60</f>
        <v>9</v>
      </c>
    </row>
    <row r="4803" spans="1:12" x14ac:dyDescent="0.3">
      <c r="A4803">
        <v>840</v>
      </c>
      <c r="C4803">
        <v>4871</v>
      </c>
      <c r="D4803" s="1">
        <v>45467</v>
      </c>
      <c r="E4803">
        <v>32400</v>
      </c>
      <c r="F4803">
        <v>6</v>
      </c>
      <c r="G4803">
        <v>16</v>
      </c>
      <c r="H4803">
        <v>52</v>
      </c>
      <c r="I4803" t="str">
        <f>_xlfn.XLOOKUP(ohrm_timesheet_item[[#This Row],[employee_id]],hs_hr_employee[emp_number],hs_hr_employee[Employee Name],"NF",0,1)</f>
        <v>Neha Chaudhary</v>
      </c>
      <c r="J4803" t="str">
        <f>_xlfn.XLOOKUP(ohrm_timesheet_item[[#This Row],[project_id]],ohrm_project[project_id],ohrm_project[name],"NF",0,1)</f>
        <v>C210701-P2 [AMERICANA-Phase2]</v>
      </c>
      <c r="K4803" t="str">
        <f>_xlfn.XLOOKUP(ohrm_timesheet_item[[#This Row],[activity_id]],ohrm_project_activity[activity_id],ohrm_project_activity[name],"NF",0,1)</f>
        <v>Customer Meeting</v>
      </c>
      <c r="L4803" s="5">
        <f>ohrm_timesheet_item[[#This Row],[duration]]/60/60</f>
        <v>9</v>
      </c>
    </row>
    <row r="4804" spans="1:12" x14ac:dyDescent="0.3">
      <c r="A4804">
        <v>840</v>
      </c>
      <c r="C4804">
        <v>4872</v>
      </c>
      <c r="D4804" s="1">
        <v>45468</v>
      </c>
      <c r="E4804">
        <v>32400</v>
      </c>
      <c r="F4804">
        <v>6</v>
      </c>
      <c r="G4804">
        <v>16</v>
      </c>
      <c r="H4804">
        <v>52</v>
      </c>
      <c r="I4804" t="str">
        <f>_xlfn.XLOOKUP(ohrm_timesheet_item[[#This Row],[employee_id]],hs_hr_employee[emp_number],hs_hr_employee[Employee Name],"NF",0,1)</f>
        <v>Neha Chaudhary</v>
      </c>
      <c r="J4804" t="str">
        <f>_xlfn.XLOOKUP(ohrm_timesheet_item[[#This Row],[project_id]],ohrm_project[project_id],ohrm_project[name],"NF",0,1)</f>
        <v>C210701-P2 [AMERICANA-Phase2]</v>
      </c>
      <c r="K4804" t="str">
        <f>_xlfn.XLOOKUP(ohrm_timesheet_item[[#This Row],[activity_id]],ohrm_project_activity[activity_id],ohrm_project_activity[name],"NF",0,1)</f>
        <v>Customer Meeting</v>
      </c>
      <c r="L4804" s="5">
        <f>ohrm_timesheet_item[[#This Row],[duration]]/60/60</f>
        <v>9</v>
      </c>
    </row>
    <row r="4805" spans="1:12" x14ac:dyDescent="0.3">
      <c r="A4805">
        <v>840</v>
      </c>
      <c r="C4805">
        <v>4873</v>
      </c>
      <c r="D4805" s="1">
        <v>45469</v>
      </c>
      <c r="E4805">
        <v>32400</v>
      </c>
      <c r="F4805">
        <v>6</v>
      </c>
      <c r="G4805">
        <v>16</v>
      </c>
      <c r="H4805">
        <v>52</v>
      </c>
      <c r="I4805" t="str">
        <f>_xlfn.XLOOKUP(ohrm_timesheet_item[[#This Row],[employee_id]],hs_hr_employee[emp_number],hs_hr_employee[Employee Name],"NF",0,1)</f>
        <v>Neha Chaudhary</v>
      </c>
      <c r="J4805" t="str">
        <f>_xlfn.XLOOKUP(ohrm_timesheet_item[[#This Row],[project_id]],ohrm_project[project_id],ohrm_project[name],"NF",0,1)</f>
        <v>C210701-P2 [AMERICANA-Phase2]</v>
      </c>
      <c r="K4805" t="str">
        <f>_xlfn.XLOOKUP(ohrm_timesheet_item[[#This Row],[activity_id]],ohrm_project_activity[activity_id],ohrm_project_activity[name],"NF",0,1)</f>
        <v>Customer Meeting</v>
      </c>
      <c r="L4805" s="5">
        <f>ohrm_timesheet_item[[#This Row],[duration]]/60/60</f>
        <v>9</v>
      </c>
    </row>
    <row r="4806" spans="1:12" x14ac:dyDescent="0.3">
      <c r="A4806">
        <v>840</v>
      </c>
      <c r="C4806">
        <v>4874</v>
      </c>
      <c r="D4806" s="1">
        <v>45470</v>
      </c>
      <c r="E4806">
        <v>32400</v>
      </c>
      <c r="F4806">
        <v>6</v>
      </c>
      <c r="G4806">
        <v>16</v>
      </c>
      <c r="H4806">
        <v>52</v>
      </c>
      <c r="I4806" t="str">
        <f>_xlfn.XLOOKUP(ohrm_timesheet_item[[#This Row],[employee_id]],hs_hr_employee[emp_number],hs_hr_employee[Employee Name],"NF",0,1)</f>
        <v>Neha Chaudhary</v>
      </c>
      <c r="J4806" t="str">
        <f>_xlfn.XLOOKUP(ohrm_timesheet_item[[#This Row],[project_id]],ohrm_project[project_id],ohrm_project[name],"NF",0,1)</f>
        <v>C210701-P2 [AMERICANA-Phase2]</v>
      </c>
      <c r="K4806" t="str">
        <f>_xlfn.XLOOKUP(ohrm_timesheet_item[[#This Row],[activity_id]],ohrm_project_activity[activity_id],ohrm_project_activity[name],"NF",0,1)</f>
        <v>Customer Meeting</v>
      </c>
      <c r="L4806" s="5">
        <f>ohrm_timesheet_item[[#This Row],[duration]]/60/60</f>
        <v>9</v>
      </c>
    </row>
    <row r="4807" spans="1:12" x14ac:dyDescent="0.3">
      <c r="A4807">
        <v>840</v>
      </c>
      <c r="C4807">
        <v>4875</v>
      </c>
      <c r="D4807" s="1">
        <v>45471</v>
      </c>
      <c r="E4807">
        <v>32400</v>
      </c>
      <c r="F4807">
        <v>6</v>
      </c>
      <c r="G4807">
        <v>16</v>
      </c>
      <c r="H4807">
        <v>52</v>
      </c>
      <c r="I4807" t="str">
        <f>_xlfn.XLOOKUP(ohrm_timesheet_item[[#This Row],[employee_id]],hs_hr_employee[emp_number],hs_hr_employee[Employee Name],"NF",0,1)</f>
        <v>Neha Chaudhary</v>
      </c>
      <c r="J4807" t="str">
        <f>_xlfn.XLOOKUP(ohrm_timesheet_item[[#This Row],[project_id]],ohrm_project[project_id],ohrm_project[name],"NF",0,1)</f>
        <v>C210701-P2 [AMERICANA-Phase2]</v>
      </c>
      <c r="K4807" t="str">
        <f>_xlfn.XLOOKUP(ohrm_timesheet_item[[#This Row],[activity_id]],ohrm_project_activity[activity_id],ohrm_project_activity[name],"NF",0,1)</f>
        <v>Customer Meeting</v>
      </c>
      <c r="L4807" s="5">
        <f>ohrm_timesheet_item[[#This Row],[duration]]/60/60</f>
        <v>9</v>
      </c>
    </row>
    <row r="4808" spans="1:12" x14ac:dyDescent="0.3">
      <c r="A4808">
        <v>843</v>
      </c>
      <c r="B4808" t="s">
        <v>1162</v>
      </c>
      <c r="C4808">
        <v>4876</v>
      </c>
      <c r="D4808" s="1">
        <v>45467</v>
      </c>
      <c r="E4808">
        <v>32400</v>
      </c>
      <c r="F4808">
        <v>2</v>
      </c>
      <c r="G4808">
        <v>100008</v>
      </c>
      <c r="H4808">
        <v>11</v>
      </c>
      <c r="I4808" t="str">
        <f>_xlfn.XLOOKUP(ohrm_timesheet_item[[#This Row],[employee_id]],hs_hr_employee[emp_number],hs_hr_employee[Employee Name],"NF",0,1)</f>
        <v>Harshal Ramesh Gharde</v>
      </c>
      <c r="J4808" t="str">
        <f>_xlfn.XLOOKUP(ohrm_timesheet_item[[#This Row],[project_id]],ohrm_project[project_id],ohrm_project[name],"NF",0,1)</f>
        <v>Z210101-TEQMANTRA-ORG</v>
      </c>
      <c r="K4808" t="str">
        <f>_xlfn.XLOOKUP(ohrm_timesheet_item[[#This Row],[activity_id]],ohrm_project_activity[activity_id],ohrm_project_activity[name],"NF",0,1)</f>
        <v>Training</v>
      </c>
      <c r="L4808" s="5">
        <f>ohrm_timesheet_item[[#This Row],[duration]]/60/60</f>
        <v>9</v>
      </c>
    </row>
    <row r="4809" spans="1:12" x14ac:dyDescent="0.3">
      <c r="A4809">
        <v>843</v>
      </c>
      <c r="B4809" t="s">
        <v>1163</v>
      </c>
      <c r="C4809">
        <v>4877</v>
      </c>
      <c r="D4809" s="1">
        <v>45468</v>
      </c>
      <c r="E4809">
        <v>32400</v>
      </c>
      <c r="F4809">
        <v>2</v>
      </c>
      <c r="G4809">
        <v>100008</v>
      </c>
      <c r="H4809">
        <v>11</v>
      </c>
      <c r="I4809" t="str">
        <f>_xlfn.XLOOKUP(ohrm_timesheet_item[[#This Row],[employee_id]],hs_hr_employee[emp_number],hs_hr_employee[Employee Name],"NF",0,1)</f>
        <v>Harshal Ramesh Gharde</v>
      </c>
      <c r="J4809" t="str">
        <f>_xlfn.XLOOKUP(ohrm_timesheet_item[[#This Row],[project_id]],ohrm_project[project_id],ohrm_project[name],"NF",0,1)</f>
        <v>Z210101-TEQMANTRA-ORG</v>
      </c>
      <c r="K4809" t="str">
        <f>_xlfn.XLOOKUP(ohrm_timesheet_item[[#This Row],[activity_id]],ohrm_project_activity[activity_id],ohrm_project_activity[name],"NF",0,1)</f>
        <v>Training</v>
      </c>
      <c r="L4809" s="5">
        <f>ohrm_timesheet_item[[#This Row],[duration]]/60/60</f>
        <v>9</v>
      </c>
    </row>
    <row r="4810" spans="1:12" x14ac:dyDescent="0.3">
      <c r="A4810">
        <v>843</v>
      </c>
      <c r="B4810" t="s">
        <v>1164</v>
      </c>
      <c r="C4810">
        <v>4878</v>
      </c>
      <c r="D4810" s="1">
        <v>45469</v>
      </c>
      <c r="E4810">
        <v>32400</v>
      </c>
      <c r="F4810">
        <v>2</v>
      </c>
      <c r="G4810">
        <v>100008</v>
      </c>
      <c r="H4810">
        <v>11</v>
      </c>
      <c r="I4810" t="str">
        <f>_xlfn.XLOOKUP(ohrm_timesheet_item[[#This Row],[employee_id]],hs_hr_employee[emp_number],hs_hr_employee[Employee Name],"NF",0,1)</f>
        <v>Harshal Ramesh Gharde</v>
      </c>
      <c r="J4810" t="str">
        <f>_xlfn.XLOOKUP(ohrm_timesheet_item[[#This Row],[project_id]],ohrm_project[project_id],ohrm_project[name],"NF",0,1)</f>
        <v>Z210101-TEQMANTRA-ORG</v>
      </c>
      <c r="K4810" t="str">
        <f>_xlfn.XLOOKUP(ohrm_timesheet_item[[#This Row],[activity_id]],ohrm_project_activity[activity_id],ohrm_project_activity[name],"NF",0,1)</f>
        <v>Training</v>
      </c>
      <c r="L4810" s="5">
        <f>ohrm_timesheet_item[[#This Row],[duration]]/60/60</f>
        <v>9</v>
      </c>
    </row>
    <row r="4811" spans="1:12" x14ac:dyDescent="0.3">
      <c r="A4811">
        <v>843</v>
      </c>
      <c r="B4811" t="s">
        <v>1165</v>
      </c>
      <c r="C4811">
        <v>4879</v>
      </c>
      <c r="D4811" s="1">
        <v>45470</v>
      </c>
      <c r="E4811">
        <v>32400</v>
      </c>
      <c r="F4811">
        <v>2</v>
      </c>
      <c r="G4811">
        <v>100008</v>
      </c>
      <c r="H4811">
        <v>11</v>
      </c>
      <c r="I4811" t="str">
        <f>_xlfn.XLOOKUP(ohrm_timesheet_item[[#This Row],[employee_id]],hs_hr_employee[emp_number],hs_hr_employee[Employee Name],"NF",0,1)</f>
        <v>Harshal Ramesh Gharde</v>
      </c>
      <c r="J4811" t="str">
        <f>_xlfn.XLOOKUP(ohrm_timesheet_item[[#This Row],[project_id]],ohrm_project[project_id],ohrm_project[name],"NF",0,1)</f>
        <v>Z210101-TEQMANTRA-ORG</v>
      </c>
      <c r="K4811" t="str">
        <f>_xlfn.XLOOKUP(ohrm_timesheet_item[[#This Row],[activity_id]],ohrm_project_activity[activity_id],ohrm_project_activity[name],"NF",0,1)</f>
        <v>Training</v>
      </c>
      <c r="L4811" s="5">
        <f>ohrm_timesheet_item[[#This Row],[duration]]/60/60</f>
        <v>9</v>
      </c>
    </row>
    <row r="4812" spans="1:12" x14ac:dyDescent="0.3">
      <c r="A4812">
        <v>843</v>
      </c>
      <c r="B4812" t="s">
        <v>1166</v>
      </c>
      <c r="C4812">
        <v>4880</v>
      </c>
      <c r="D4812" s="1">
        <v>45471</v>
      </c>
      <c r="E4812">
        <v>32400</v>
      </c>
      <c r="F4812">
        <v>2</v>
      </c>
      <c r="G4812">
        <v>100008</v>
      </c>
      <c r="H4812">
        <v>11</v>
      </c>
      <c r="I4812" t="str">
        <f>_xlfn.XLOOKUP(ohrm_timesheet_item[[#This Row],[employee_id]],hs_hr_employee[emp_number],hs_hr_employee[Employee Name],"NF",0,1)</f>
        <v>Harshal Ramesh Gharde</v>
      </c>
      <c r="J4812" t="str">
        <f>_xlfn.XLOOKUP(ohrm_timesheet_item[[#This Row],[project_id]],ohrm_project[project_id],ohrm_project[name],"NF",0,1)</f>
        <v>Z210101-TEQMANTRA-ORG</v>
      </c>
      <c r="K4812" t="str">
        <f>_xlfn.XLOOKUP(ohrm_timesheet_item[[#This Row],[activity_id]],ohrm_project_activity[activity_id],ohrm_project_activity[name],"NF",0,1)</f>
        <v>Training</v>
      </c>
      <c r="L4812" s="5">
        <f>ohrm_timesheet_item[[#This Row],[duration]]/60/60</f>
        <v>9</v>
      </c>
    </row>
    <row r="4813" spans="1:12" x14ac:dyDescent="0.3">
      <c r="A4813">
        <v>827</v>
      </c>
      <c r="C4813">
        <v>4881</v>
      </c>
      <c r="D4813" s="1">
        <v>45446</v>
      </c>
      <c r="E4813">
        <v>32400</v>
      </c>
      <c r="F4813">
        <v>2</v>
      </c>
      <c r="G4813">
        <v>100006</v>
      </c>
      <c r="H4813">
        <v>14</v>
      </c>
      <c r="I4813" t="str">
        <f>_xlfn.XLOOKUP(ohrm_timesheet_item[[#This Row],[employee_id]],hs_hr_employee[emp_number],hs_hr_employee[Employee Name],"NF",0,1)</f>
        <v>Preeti Tyagi</v>
      </c>
      <c r="J4813" t="str">
        <f>_xlfn.XLOOKUP(ohrm_timesheet_item[[#This Row],[project_id]],ohrm_project[project_id],ohrm_project[name],"NF",0,1)</f>
        <v>Z210101-TEQMANTRA-ORG</v>
      </c>
      <c r="K4813" t="str">
        <f>_xlfn.XLOOKUP(ohrm_timesheet_item[[#This Row],[activity_id]],ohrm_project_activity[activity_id],ohrm_project_activity[name],"NF",0,1)</f>
        <v>Team Engagement</v>
      </c>
      <c r="L4813" s="5">
        <f>ohrm_timesheet_item[[#This Row],[duration]]/60/60</f>
        <v>9</v>
      </c>
    </row>
    <row r="4814" spans="1:12" x14ac:dyDescent="0.3">
      <c r="A4814">
        <v>827</v>
      </c>
      <c r="C4814">
        <v>4882</v>
      </c>
      <c r="D4814" s="1">
        <v>45447</v>
      </c>
      <c r="E4814">
        <v>32400</v>
      </c>
      <c r="F4814">
        <v>2</v>
      </c>
      <c r="G4814">
        <v>100006</v>
      </c>
      <c r="H4814">
        <v>14</v>
      </c>
      <c r="I4814" t="str">
        <f>_xlfn.XLOOKUP(ohrm_timesheet_item[[#This Row],[employee_id]],hs_hr_employee[emp_number],hs_hr_employee[Employee Name],"NF",0,1)</f>
        <v>Preeti Tyagi</v>
      </c>
      <c r="J4814" t="str">
        <f>_xlfn.XLOOKUP(ohrm_timesheet_item[[#This Row],[project_id]],ohrm_project[project_id],ohrm_project[name],"NF",0,1)</f>
        <v>Z210101-TEQMANTRA-ORG</v>
      </c>
      <c r="K4814" t="str">
        <f>_xlfn.XLOOKUP(ohrm_timesheet_item[[#This Row],[activity_id]],ohrm_project_activity[activity_id],ohrm_project_activity[name],"NF",0,1)</f>
        <v>Team Engagement</v>
      </c>
      <c r="L4814" s="5">
        <f>ohrm_timesheet_item[[#This Row],[duration]]/60/60</f>
        <v>9</v>
      </c>
    </row>
    <row r="4815" spans="1:12" x14ac:dyDescent="0.3">
      <c r="A4815">
        <v>827</v>
      </c>
      <c r="C4815">
        <v>4883</v>
      </c>
      <c r="D4815" s="1">
        <v>45448</v>
      </c>
      <c r="E4815">
        <v>32400</v>
      </c>
      <c r="F4815">
        <v>2</v>
      </c>
      <c r="G4815">
        <v>100006</v>
      </c>
      <c r="H4815">
        <v>14</v>
      </c>
      <c r="I4815" t="str">
        <f>_xlfn.XLOOKUP(ohrm_timesheet_item[[#This Row],[employee_id]],hs_hr_employee[emp_number],hs_hr_employee[Employee Name],"NF",0,1)</f>
        <v>Preeti Tyagi</v>
      </c>
      <c r="J4815" t="str">
        <f>_xlfn.XLOOKUP(ohrm_timesheet_item[[#This Row],[project_id]],ohrm_project[project_id],ohrm_project[name],"NF",0,1)</f>
        <v>Z210101-TEQMANTRA-ORG</v>
      </c>
      <c r="K4815" t="str">
        <f>_xlfn.XLOOKUP(ohrm_timesheet_item[[#This Row],[activity_id]],ohrm_project_activity[activity_id],ohrm_project_activity[name],"NF",0,1)</f>
        <v>Team Engagement</v>
      </c>
      <c r="L4815" s="5">
        <f>ohrm_timesheet_item[[#This Row],[duration]]/60/60</f>
        <v>9</v>
      </c>
    </row>
    <row r="4816" spans="1:12" x14ac:dyDescent="0.3">
      <c r="A4816">
        <v>827</v>
      </c>
      <c r="C4816">
        <v>4884</v>
      </c>
      <c r="D4816" s="1">
        <v>45449</v>
      </c>
      <c r="E4816">
        <v>32400</v>
      </c>
      <c r="F4816">
        <v>2</v>
      </c>
      <c r="G4816">
        <v>100006</v>
      </c>
      <c r="H4816">
        <v>14</v>
      </c>
      <c r="I4816" t="str">
        <f>_xlfn.XLOOKUP(ohrm_timesheet_item[[#This Row],[employee_id]],hs_hr_employee[emp_number],hs_hr_employee[Employee Name],"NF",0,1)</f>
        <v>Preeti Tyagi</v>
      </c>
      <c r="J4816" t="str">
        <f>_xlfn.XLOOKUP(ohrm_timesheet_item[[#This Row],[project_id]],ohrm_project[project_id],ohrm_project[name],"NF",0,1)</f>
        <v>Z210101-TEQMANTRA-ORG</v>
      </c>
      <c r="K4816" t="str">
        <f>_xlfn.XLOOKUP(ohrm_timesheet_item[[#This Row],[activity_id]],ohrm_project_activity[activity_id],ohrm_project_activity[name],"NF",0,1)</f>
        <v>Team Engagement</v>
      </c>
      <c r="L4816" s="5">
        <f>ohrm_timesheet_item[[#This Row],[duration]]/60/60</f>
        <v>9</v>
      </c>
    </row>
    <row r="4817" spans="1:12" x14ac:dyDescent="0.3">
      <c r="A4817">
        <v>827</v>
      </c>
      <c r="C4817">
        <v>4885</v>
      </c>
      <c r="D4817" s="1">
        <v>45450</v>
      </c>
      <c r="E4817">
        <v>32400</v>
      </c>
      <c r="F4817">
        <v>2</v>
      </c>
      <c r="G4817">
        <v>100006</v>
      </c>
      <c r="H4817">
        <v>14</v>
      </c>
      <c r="I4817" t="str">
        <f>_xlfn.XLOOKUP(ohrm_timesheet_item[[#This Row],[employee_id]],hs_hr_employee[emp_number],hs_hr_employee[Employee Name],"NF",0,1)</f>
        <v>Preeti Tyagi</v>
      </c>
      <c r="J4817" t="str">
        <f>_xlfn.XLOOKUP(ohrm_timesheet_item[[#This Row],[project_id]],ohrm_project[project_id],ohrm_project[name],"NF",0,1)</f>
        <v>Z210101-TEQMANTRA-ORG</v>
      </c>
      <c r="K4817" t="str">
        <f>_xlfn.XLOOKUP(ohrm_timesheet_item[[#This Row],[activity_id]],ohrm_project_activity[activity_id],ohrm_project_activity[name],"NF",0,1)</f>
        <v>Team Engagement</v>
      </c>
      <c r="L4817" s="5">
        <f>ohrm_timesheet_item[[#This Row],[duration]]/60/60</f>
        <v>9</v>
      </c>
    </row>
    <row r="4818" spans="1:12" x14ac:dyDescent="0.3">
      <c r="A4818">
        <v>827</v>
      </c>
      <c r="C4818">
        <v>4886</v>
      </c>
      <c r="D4818" s="1">
        <v>45451</v>
      </c>
      <c r="E4818">
        <v>32400</v>
      </c>
      <c r="F4818">
        <v>2</v>
      </c>
      <c r="G4818">
        <v>100006</v>
      </c>
      <c r="H4818">
        <v>14</v>
      </c>
      <c r="I4818" t="str">
        <f>_xlfn.XLOOKUP(ohrm_timesheet_item[[#This Row],[employee_id]],hs_hr_employee[emp_number],hs_hr_employee[Employee Name],"NF",0,1)</f>
        <v>Preeti Tyagi</v>
      </c>
      <c r="J4818" t="str">
        <f>_xlfn.XLOOKUP(ohrm_timesheet_item[[#This Row],[project_id]],ohrm_project[project_id],ohrm_project[name],"NF",0,1)</f>
        <v>Z210101-TEQMANTRA-ORG</v>
      </c>
      <c r="K4818" t="str">
        <f>_xlfn.XLOOKUP(ohrm_timesheet_item[[#This Row],[activity_id]],ohrm_project_activity[activity_id],ohrm_project_activity[name],"NF",0,1)</f>
        <v>Team Engagement</v>
      </c>
      <c r="L4818" s="5">
        <f>ohrm_timesheet_item[[#This Row],[duration]]/60/60</f>
        <v>9</v>
      </c>
    </row>
    <row r="4819" spans="1:12" x14ac:dyDescent="0.3">
      <c r="A4819">
        <v>827</v>
      </c>
      <c r="C4819">
        <v>4887</v>
      </c>
      <c r="D4819" s="1">
        <v>45452</v>
      </c>
      <c r="E4819">
        <v>32400</v>
      </c>
      <c r="F4819">
        <v>2</v>
      </c>
      <c r="G4819">
        <v>100006</v>
      </c>
      <c r="H4819">
        <v>14</v>
      </c>
      <c r="I4819" t="str">
        <f>_xlfn.XLOOKUP(ohrm_timesheet_item[[#This Row],[employee_id]],hs_hr_employee[emp_number],hs_hr_employee[Employee Name],"NF",0,1)</f>
        <v>Preeti Tyagi</v>
      </c>
      <c r="J4819" t="str">
        <f>_xlfn.XLOOKUP(ohrm_timesheet_item[[#This Row],[project_id]],ohrm_project[project_id],ohrm_project[name],"NF",0,1)</f>
        <v>Z210101-TEQMANTRA-ORG</v>
      </c>
      <c r="K4819" t="str">
        <f>_xlfn.XLOOKUP(ohrm_timesheet_item[[#This Row],[activity_id]],ohrm_project_activity[activity_id],ohrm_project_activity[name],"NF",0,1)</f>
        <v>Team Engagement</v>
      </c>
      <c r="L4819" s="5">
        <f>ohrm_timesheet_item[[#This Row],[duration]]/60/60</f>
        <v>9</v>
      </c>
    </row>
    <row r="4820" spans="1:12" x14ac:dyDescent="0.3">
      <c r="A4820">
        <v>849</v>
      </c>
      <c r="C4820">
        <v>4888</v>
      </c>
      <c r="D4820" s="1">
        <v>45453</v>
      </c>
      <c r="E4820">
        <v>32400</v>
      </c>
      <c r="F4820">
        <v>2</v>
      </c>
      <c r="G4820">
        <v>100006</v>
      </c>
      <c r="H4820">
        <v>7</v>
      </c>
      <c r="I4820" t="str">
        <f>_xlfn.XLOOKUP(ohrm_timesheet_item[[#This Row],[employee_id]],hs_hr_employee[emp_number],hs_hr_employee[Employee Name],"NF",0,1)</f>
        <v>Preeti Tyagi</v>
      </c>
      <c r="J4820" t="str">
        <f>_xlfn.XLOOKUP(ohrm_timesheet_item[[#This Row],[project_id]],ohrm_project[project_id],ohrm_project[name],"NF",0,1)</f>
        <v>Z210101-TEQMANTRA-ORG</v>
      </c>
      <c r="K4820" t="str">
        <f>_xlfn.XLOOKUP(ohrm_timesheet_item[[#This Row],[activity_id]],ohrm_project_activity[activity_id],ohrm_project_activity[name],"NF",0,1)</f>
        <v>Internal Meeting</v>
      </c>
      <c r="L4820" s="5">
        <f>ohrm_timesheet_item[[#This Row],[duration]]/60/60</f>
        <v>9</v>
      </c>
    </row>
    <row r="4821" spans="1:12" x14ac:dyDescent="0.3">
      <c r="A4821">
        <v>849</v>
      </c>
      <c r="C4821">
        <v>4889</v>
      </c>
      <c r="D4821" s="1">
        <v>45454</v>
      </c>
      <c r="E4821">
        <v>32400</v>
      </c>
      <c r="F4821">
        <v>2</v>
      </c>
      <c r="G4821">
        <v>100006</v>
      </c>
      <c r="H4821">
        <v>7</v>
      </c>
      <c r="I4821" t="str">
        <f>_xlfn.XLOOKUP(ohrm_timesheet_item[[#This Row],[employee_id]],hs_hr_employee[emp_number],hs_hr_employee[Employee Name],"NF",0,1)</f>
        <v>Preeti Tyagi</v>
      </c>
      <c r="J4821" t="str">
        <f>_xlfn.XLOOKUP(ohrm_timesheet_item[[#This Row],[project_id]],ohrm_project[project_id],ohrm_project[name],"NF",0,1)</f>
        <v>Z210101-TEQMANTRA-ORG</v>
      </c>
      <c r="K4821" t="str">
        <f>_xlfn.XLOOKUP(ohrm_timesheet_item[[#This Row],[activity_id]],ohrm_project_activity[activity_id],ohrm_project_activity[name],"NF",0,1)</f>
        <v>Internal Meeting</v>
      </c>
      <c r="L4821" s="5">
        <f>ohrm_timesheet_item[[#This Row],[duration]]/60/60</f>
        <v>9</v>
      </c>
    </row>
    <row r="4822" spans="1:12" x14ac:dyDescent="0.3">
      <c r="A4822">
        <v>849</v>
      </c>
      <c r="C4822">
        <v>4890</v>
      </c>
      <c r="D4822" s="1">
        <v>45455</v>
      </c>
      <c r="E4822">
        <v>32400</v>
      </c>
      <c r="F4822">
        <v>2</v>
      </c>
      <c r="G4822">
        <v>100006</v>
      </c>
      <c r="H4822">
        <v>7</v>
      </c>
      <c r="I4822" t="str">
        <f>_xlfn.XLOOKUP(ohrm_timesheet_item[[#This Row],[employee_id]],hs_hr_employee[emp_number],hs_hr_employee[Employee Name],"NF",0,1)</f>
        <v>Preeti Tyagi</v>
      </c>
      <c r="J4822" t="str">
        <f>_xlfn.XLOOKUP(ohrm_timesheet_item[[#This Row],[project_id]],ohrm_project[project_id],ohrm_project[name],"NF",0,1)</f>
        <v>Z210101-TEQMANTRA-ORG</v>
      </c>
      <c r="K4822" t="str">
        <f>_xlfn.XLOOKUP(ohrm_timesheet_item[[#This Row],[activity_id]],ohrm_project_activity[activity_id],ohrm_project_activity[name],"NF",0,1)</f>
        <v>Internal Meeting</v>
      </c>
      <c r="L4822" s="5">
        <f>ohrm_timesheet_item[[#This Row],[duration]]/60/60</f>
        <v>9</v>
      </c>
    </row>
    <row r="4823" spans="1:12" x14ac:dyDescent="0.3">
      <c r="A4823">
        <v>849</v>
      </c>
      <c r="C4823">
        <v>4891</v>
      </c>
      <c r="D4823" s="1">
        <v>45456</v>
      </c>
      <c r="E4823">
        <v>32400</v>
      </c>
      <c r="F4823">
        <v>2</v>
      </c>
      <c r="G4823">
        <v>100006</v>
      </c>
      <c r="H4823">
        <v>7</v>
      </c>
      <c r="I4823" t="str">
        <f>_xlfn.XLOOKUP(ohrm_timesheet_item[[#This Row],[employee_id]],hs_hr_employee[emp_number],hs_hr_employee[Employee Name],"NF",0,1)</f>
        <v>Preeti Tyagi</v>
      </c>
      <c r="J4823" t="str">
        <f>_xlfn.XLOOKUP(ohrm_timesheet_item[[#This Row],[project_id]],ohrm_project[project_id],ohrm_project[name],"NF",0,1)</f>
        <v>Z210101-TEQMANTRA-ORG</v>
      </c>
      <c r="K4823" t="str">
        <f>_xlfn.XLOOKUP(ohrm_timesheet_item[[#This Row],[activity_id]],ohrm_project_activity[activity_id],ohrm_project_activity[name],"NF",0,1)</f>
        <v>Internal Meeting</v>
      </c>
      <c r="L4823" s="5">
        <f>ohrm_timesheet_item[[#This Row],[duration]]/60/60</f>
        <v>9</v>
      </c>
    </row>
    <row r="4824" spans="1:12" x14ac:dyDescent="0.3">
      <c r="A4824">
        <v>849</v>
      </c>
      <c r="C4824">
        <v>4892</v>
      </c>
      <c r="D4824" s="1">
        <v>45457</v>
      </c>
      <c r="E4824">
        <v>32400</v>
      </c>
      <c r="F4824">
        <v>2</v>
      </c>
      <c r="G4824">
        <v>100006</v>
      </c>
      <c r="H4824">
        <v>7</v>
      </c>
      <c r="I4824" t="str">
        <f>_xlfn.XLOOKUP(ohrm_timesheet_item[[#This Row],[employee_id]],hs_hr_employee[emp_number],hs_hr_employee[Employee Name],"NF",0,1)</f>
        <v>Preeti Tyagi</v>
      </c>
      <c r="J4824" t="str">
        <f>_xlfn.XLOOKUP(ohrm_timesheet_item[[#This Row],[project_id]],ohrm_project[project_id],ohrm_project[name],"NF",0,1)</f>
        <v>Z210101-TEQMANTRA-ORG</v>
      </c>
      <c r="K4824" t="str">
        <f>_xlfn.XLOOKUP(ohrm_timesheet_item[[#This Row],[activity_id]],ohrm_project_activity[activity_id],ohrm_project_activity[name],"NF",0,1)</f>
        <v>Internal Meeting</v>
      </c>
      <c r="L4824" s="5">
        <f>ohrm_timesheet_item[[#This Row],[duration]]/60/60</f>
        <v>9</v>
      </c>
    </row>
    <row r="4825" spans="1:12" x14ac:dyDescent="0.3">
      <c r="A4825">
        <v>849</v>
      </c>
      <c r="C4825">
        <v>4893</v>
      </c>
      <c r="D4825" s="1">
        <v>45458</v>
      </c>
      <c r="E4825">
        <v>32400</v>
      </c>
      <c r="F4825">
        <v>2</v>
      </c>
      <c r="G4825">
        <v>100006</v>
      </c>
      <c r="H4825">
        <v>7</v>
      </c>
      <c r="I4825" t="str">
        <f>_xlfn.XLOOKUP(ohrm_timesheet_item[[#This Row],[employee_id]],hs_hr_employee[emp_number],hs_hr_employee[Employee Name],"NF",0,1)</f>
        <v>Preeti Tyagi</v>
      </c>
      <c r="J4825" t="str">
        <f>_xlfn.XLOOKUP(ohrm_timesheet_item[[#This Row],[project_id]],ohrm_project[project_id],ohrm_project[name],"NF",0,1)</f>
        <v>Z210101-TEQMANTRA-ORG</v>
      </c>
      <c r="K4825" t="str">
        <f>_xlfn.XLOOKUP(ohrm_timesheet_item[[#This Row],[activity_id]],ohrm_project_activity[activity_id],ohrm_project_activity[name],"NF",0,1)</f>
        <v>Internal Meeting</v>
      </c>
      <c r="L4825" s="5">
        <f>ohrm_timesheet_item[[#This Row],[duration]]/60/60</f>
        <v>9</v>
      </c>
    </row>
    <row r="4826" spans="1:12" x14ac:dyDescent="0.3">
      <c r="A4826">
        <v>849</v>
      </c>
      <c r="C4826">
        <v>4894</v>
      </c>
      <c r="D4826" s="1">
        <v>45459</v>
      </c>
      <c r="E4826">
        <v>32400</v>
      </c>
      <c r="F4826">
        <v>2</v>
      </c>
      <c r="G4826">
        <v>100006</v>
      </c>
      <c r="H4826">
        <v>7</v>
      </c>
      <c r="I4826" t="str">
        <f>_xlfn.XLOOKUP(ohrm_timesheet_item[[#This Row],[employee_id]],hs_hr_employee[emp_number],hs_hr_employee[Employee Name],"NF",0,1)</f>
        <v>Preeti Tyagi</v>
      </c>
      <c r="J4826" t="str">
        <f>_xlfn.XLOOKUP(ohrm_timesheet_item[[#This Row],[project_id]],ohrm_project[project_id],ohrm_project[name],"NF",0,1)</f>
        <v>Z210101-TEQMANTRA-ORG</v>
      </c>
      <c r="K4826" t="str">
        <f>_xlfn.XLOOKUP(ohrm_timesheet_item[[#This Row],[activity_id]],ohrm_project_activity[activity_id],ohrm_project_activity[name],"NF",0,1)</f>
        <v>Internal Meeting</v>
      </c>
      <c r="L4826" s="5">
        <f>ohrm_timesheet_item[[#This Row],[duration]]/60/60</f>
        <v>9</v>
      </c>
    </row>
    <row r="4827" spans="1:12" x14ac:dyDescent="0.3">
      <c r="A4827">
        <v>850</v>
      </c>
      <c r="C4827">
        <v>4895</v>
      </c>
      <c r="D4827" s="1">
        <v>45460</v>
      </c>
      <c r="E4827">
        <v>32400</v>
      </c>
      <c r="F4827">
        <v>2</v>
      </c>
      <c r="G4827">
        <v>100006</v>
      </c>
      <c r="H4827">
        <v>8</v>
      </c>
      <c r="I4827" t="str">
        <f>_xlfn.XLOOKUP(ohrm_timesheet_item[[#This Row],[employee_id]],hs_hr_employee[emp_number],hs_hr_employee[Employee Name],"NF",0,1)</f>
        <v>Preeti Tyagi</v>
      </c>
      <c r="J4827" t="str">
        <f>_xlfn.XLOOKUP(ohrm_timesheet_item[[#This Row],[project_id]],ohrm_project[project_id],ohrm_project[name],"NF",0,1)</f>
        <v>Z210101-TEQMANTRA-ORG</v>
      </c>
      <c r="K4827" t="str">
        <f>_xlfn.XLOOKUP(ohrm_timesheet_item[[#This Row],[activity_id]],ohrm_project_activity[activity_id],ohrm_project_activity[name],"NF",0,1)</f>
        <v>Customer Engagement</v>
      </c>
      <c r="L4827" s="5">
        <f>ohrm_timesheet_item[[#This Row],[duration]]/60/60</f>
        <v>9</v>
      </c>
    </row>
    <row r="4828" spans="1:12" x14ac:dyDescent="0.3">
      <c r="A4828">
        <v>850</v>
      </c>
      <c r="C4828">
        <v>4896</v>
      </c>
      <c r="D4828" s="1">
        <v>45461</v>
      </c>
      <c r="E4828">
        <v>32400</v>
      </c>
      <c r="F4828">
        <v>2</v>
      </c>
      <c r="G4828">
        <v>100006</v>
      </c>
      <c r="H4828">
        <v>8</v>
      </c>
      <c r="I4828" t="str">
        <f>_xlfn.XLOOKUP(ohrm_timesheet_item[[#This Row],[employee_id]],hs_hr_employee[emp_number],hs_hr_employee[Employee Name],"NF",0,1)</f>
        <v>Preeti Tyagi</v>
      </c>
      <c r="J4828" t="str">
        <f>_xlfn.XLOOKUP(ohrm_timesheet_item[[#This Row],[project_id]],ohrm_project[project_id],ohrm_project[name],"NF",0,1)</f>
        <v>Z210101-TEQMANTRA-ORG</v>
      </c>
      <c r="K4828" t="str">
        <f>_xlfn.XLOOKUP(ohrm_timesheet_item[[#This Row],[activity_id]],ohrm_project_activity[activity_id],ohrm_project_activity[name],"NF",0,1)</f>
        <v>Customer Engagement</v>
      </c>
      <c r="L4828" s="5">
        <f>ohrm_timesheet_item[[#This Row],[duration]]/60/60</f>
        <v>9</v>
      </c>
    </row>
    <row r="4829" spans="1:12" x14ac:dyDescent="0.3">
      <c r="A4829">
        <v>850</v>
      </c>
      <c r="C4829">
        <v>4897</v>
      </c>
      <c r="D4829" s="1">
        <v>45462</v>
      </c>
      <c r="E4829">
        <v>32400</v>
      </c>
      <c r="F4829">
        <v>2</v>
      </c>
      <c r="G4829">
        <v>100006</v>
      </c>
      <c r="H4829">
        <v>8</v>
      </c>
      <c r="I4829" t="str">
        <f>_xlfn.XLOOKUP(ohrm_timesheet_item[[#This Row],[employee_id]],hs_hr_employee[emp_number],hs_hr_employee[Employee Name],"NF",0,1)</f>
        <v>Preeti Tyagi</v>
      </c>
      <c r="J4829" t="str">
        <f>_xlfn.XLOOKUP(ohrm_timesheet_item[[#This Row],[project_id]],ohrm_project[project_id],ohrm_project[name],"NF",0,1)</f>
        <v>Z210101-TEQMANTRA-ORG</v>
      </c>
      <c r="K4829" t="str">
        <f>_xlfn.XLOOKUP(ohrm_timesheet_item[[#This Row],[activity_id]],ohrm_project_activity[activity_id],ohrm_project_activity[name],"NF",0,1)</f>
        <v>Customer Engagement</v>
      </c>
      <c r="L4829" s="5">
        <f>ohrm_timesheet_item[[#This Row],[duration]]/60/60</f>
        <v>9</v>
      </c>
    </row>
    <row r="4830" spans="1:12" x14ac:dyDescent="0.3">
      <c r="A4830">
        <v>850</v>
      </c>
      <c r="C4830">
        <v>4898</v>
      </c>
      <c r="D4830" s="1">
        <v>45463</v>
      </c>
      <c r="E4830">
        <v>32400</v>
      </c>
      <c r="F4830">
        <v>2</v>
      </c>
      <c r="G4830">
        <v>100006</v>
      </c>
      <c r="H4830">
        <v>8</v>
      </c>
      <c r="I4830" t="str">
        <f>_xlfn.XLOOKUP(ohrm_timesheet_item[[#This Row],[employee_id]],hs_hr_employee[emp_number],hs_hr_employee[Employee Name],"NF",0,1)</f>
        <v>Preeti Tyagi</v>
      </c>
      <c r="J4830" t="str">
        <f>_xlfn.XLOOKUP(ohrm_timesheet_item[[#This Row],[project_id]],ohrm_project[project_id],ohrm_project[name],"NF",0,1)</f>
        <v>Z210101-TEQMANTRA-ORG</v>
      </c>
      <c r="K4830" t="str">
        <f>_xlfn.XLOOKUP(ohrm_timesheet_item[[#This Row],[activity_id]],ohrm_project_activity[activity_id],ohrm_project_activity[name],"NF",0,1)</f>
        <v>Customer Engagement</v>
      </c>
      <c r="L4830" s="5">
        <f>ohrm_timesheet_item[[#This Row],[duration]]/60/60</f>
        <v>9</v>
      </c>
    </row>
    <row r="4831" spans="1:12" x14ac:dyDescent="0.3">
      <c r="A4831">
        <v>850</v>
      </c>
      <c r="C4831">
        <v>4899</v>
      </c>
      <c r="D4831" s="1">
        <v>45464</v>
      </c>
      <c r="E4831">
        <v>32400</v>
      </c>
      <c r="F4831">
        <v>2</v>
      </c>
      <c r="G4831">
        <v>100006</v>
      </c>
      <c r="H4831">
        <v>8</v>
      </c>
      <c r="I4831" t="str">
        <f>_xlfn.XLOOKUP(ohrm_timesheet_item[[#This Row],[employee_id]],hs_hr_employee[emp_number],hs_hr_employee[Employee Name],"NF",0,1)</f>
        <v>Preeti Tyagi</v>
      </c>
      <c r="J4831" t="str">
        <f>_xlfn.XLOOKUP(ohrm_timesheet_item[[#This Row],[project_id]],ohrm_project[project_id],ohrm_project[name],"NF",0,1)</f>
        <v>Z210101-TEQMANTRA-ORG</v>
      </c>
      <c r="K4831" t="str">
        <f>_xlfn.XLOOKUP(ohrm_timesheet_item[[#This Row],[activity_id]],ohrm_project_activity[activity_id],ohrm_project_activity[name],"NF",0,1)</f>
        <v>Customer Engagement</v>
      </c>
      <c r="L4831" s="5">
        <f>ohrm_timesheet_item[[#This Row],[duration]]/60/60</f>
        <v>9</v>
      </c>
    </row>
    <row r="4832" spans="1:12" x14ac:dyDescent="0.3">
      <c r="A4832">
        <v>850</v>
      </c>
      <c r="C4832">
        <v>4900</v>
      </c>
      <c r="D4832" s="1">
        <v>45465</v>
      </c>
      <c r="E4832">
        <v>32400</v>
      </c>
      <c r="F4832">
        <v>2</v>
      </c>
      <c r="G4832">
        <v>100006</v>
      </c>
      <c r="H4832">
        <v>8</v>
      </c>
      <c r="I4832" t="str">
        <f>_xlfn.XLOOKUP(ohrm_timesheet_item[[#This Row],[employee_id]],hs_hr_employee[emp_number],hs_hr_employee[Employee Name],"NF",0,1)</f>
        <v>Preeti Tyagi</v>
      </c>
      <c r="J4832" t="str">
        <f>_xlfn.XLOOKUP(ohrm_timesheet_item[[#This Row],[project_id]],ohrm_project[project_id],ohrm_project[name],"NF",0,1)</f>
        <v>Z210101-TEQMANTRA-ORG</v>
      </c>
      <c r="K4832" t="str">
        <f>_xlfn.XLOOKUP(ohrm_timesheet_item[[#This Row],[activity_id]],ohrm_project_activity[activity_id],ohrm_project_activity[name],"NF",0,1)</f>
        <v>Customer Engagement</v>
      </c>
      <c r="L4832" s="5">
        <f>ohrm_timesheet_item[[#This Row],[duration]]/60/60</f>
        <v>9</v>
      </c>
    </row>
    <row r="4833" spans="1:12" x14ac:dyDescent="0.3">
      <c r="A4833">
        <v>850</v>
      </c>
      <c r="C4833">
        <v>4901</v>
      </c>
      <c r="D4833" s="1">
        <v>45466</v>
      </c>
      <c r="E4833">
        <v>32400</v>
      </c>
      <c r="F4833">
        <v>2</v>
      </c>
      <c r="G4833">
        <v>100006</v>
      </c>
      <c r="H4833">
        <v>8</v>
      </c>
      <c r="I4833" t="str">
        <f>_xlfn.XLOOKUP(ohrm_timesheet_item[[#This Row],[employee_id]],hs_hr_employee[emp_number],hs_hr_employee[Employee Name],"NF",0,1)</f>
        <v>Preeti Tyagi</v>
      </c>
      <c r="J4833" t="str">
        <f>_xlfn.XLOOKUP(ohrm_timesheet_item[[#This Row],[project_id]],ohrm_project[project_id],ohrm_project[name],"NF",0,1)</f>
        <v>Z210101-TEQMANTRA-ORG</v>
      </c>
      <c r="K4833" t="str">
        <f>_xlfn.XLOOKUP(ohrm_timesheet_item[[#This Row],[activity_id]],ohrm_project_activity[activity_id],ohrm_project_activity[name],"NF",0,1)</f>
        <v>Customer Engagement</v>
      </c>
      <c r="L4833" s="5">
        <f>ohrm_timesheet_item[[#This Row],[duration]]/60/60</f>
        <v>9</v>
      </c>
    </row>
    <row r="4834" spans="1:12" x14ac:dyDescent="0.3">
      <c r="A4834">
        <v>851</v>
      </c>
      <c r="C4834">
        <v>4902</v>
      </c>
      <c r="D4834" s="1">
        <v>45467</v>
      </c>
      <c r="E4834">
        <v>32400</v>
      </c>
      <c r="F4834">
        <v>2</v>
      </c>
      <c r="G4834">
        <v>100006</v>
      </c>
      <c r="H4834">
        <v>14</v>
      </c>
      <c r="I4834" t="str">
        <f>_xlfn.XLOOKUP(ohrm_timesheet_item[[#This Row],[employee_id]],hs_hr_employee[emp_number],hs_hr_employee[Employee Name],"NF",0,1)</f>
        <v>Preeti Tyagi</v>
      </c>
      <c r="J4834" t="str">
        <f>_xlfn.XLOOKUP(ohrm_timesheet_item[[#This Row],[project_id]],ohrm_project[project_id],ohrm_project[name],"NF",0,1)</f>
        <v>Z210101-TEQMANTRA-ORG</v>
      </c>
      <c r="K4834" t="str">
        <f>_xlfn.XLOOKUP(ohrm_timesheet_item[[#This Row],[activity_id]],ohrm_project_activity[activity_id],ohrm_project_activity[name],"NF",0,1)</f>
        <v>Team Engagement</v>
      </c>
      <c r="L4834" s="5">
        <f>ohrm_timesheet_item[[#This Row],[duration]]/60/60</f>
        <v>9</v>
      </c>
    </row>
    <row r="4835" spans="1:12" x14ac:dyDescent="0.3">
      <c r="A4835">
        <v>851</v>
      </c>
      <c r="C4835">
        <v>4903</v>
      </c>
      <c r="D4835" s="1">
        <v>45468</v>
      </c>
      <c r="E4835">
        <v>32400</v>
      </c>
      <c r="F4835">
        <v>2</v>
      </c>
      <c r="G4835">
        <v>100006</v>
      </c>
      <c r="H4835">
        <v>14</v>
      </c>
      <c r="I4835" t="str">
        <f>_xlfn.XLOOKUP(ohrm_timesheet_item[[#This Row],[employee_id]],hs_hr_employee[emp_number],hs_hr_employee[Employee Name],"NF",0,1)</f>
        <v>Preeti Tyagi</v>
      </c>
      <c r="J4835" t="str">
        <f>_xlfn.XLOOKUP(ohrm_timesheet_item[[#This Row],[project_id]],ohrm_project[project_id],ohrm_project[name],"NF",0,1)</f>
        <v>Z210101-TEQMANTRA-ORG</v>
      </c>
      <c r="K4835" t="str">
        <f>_xlfn.XLOOKUP(ohrm_timesheet_item[[#This Row],[activity_id]],ohrm_project_activity[activity_id],ohrm_project_activity[name],"NF",0,1)</f>
        <v>Team Engagement</v>
      </c>
      <c r="L4835" s="5">
        <f>ohrm_timesheet_item[[#This Row],[duration]]/60/60</f>
        <v>9</v>
      </c>
    </row>
    <row r="4836" spans="1:12" x14ac:dyDescent="0.3">
      <c r="A4836">
        <v>851</v>
      </c>
      <c r="C4836">
        <v>4904</v>
      </c>
      <c r="D4836" s="1">
        <v>45469</v>
      </c>
      <c r="E4836">
        <v>32400</v>
      </c>
      <c r="F4836">
        <v>2</v>
      </c>
      <c r="G4836">
        <v>100006</v>
      </c>
      <c r="H4836">
        <v>14</v>
      </c>
      <c r="I4836" t="str">
        <f>_xlfn.XLOOKUP(ohrm_timesheet_item[[#This Row],[employee_id]],hs_hr_employee[emp_number],hs_hr_employee[Employee Name],"NF",0,1)</f>
        <v>Preeti Tyagi</v>
      </c>
      <c r="J4836" t="str">
        <f>_xlfn.XLOOKUP(ohrm_timesheet_item[[#This Row],[project_id]],ohrm_project[project_id],ohrm_project[name],"NF",0,1)</f>
        <v>Z210101-TEQMANTRA-ORG</v>
      </c>
      <c r="K4836" t="str">
        <f>_xlfn.XLOOKUP(ohrm_timesheet_item[[#This Row],[activity_id]],ohrm_project_activity[activity_id],ohrm_project_activity[name],"NF",0,1)</f>
        <v>Team Engagement</v>
      </c>
      <c r="L4836" s="5">
        <f>ohrm_timesheet_item[[#This Row],[duration]]/60/60</f>
        <v>9</v>
      </c>
    </row>
    <row r="4837" spans="1:12" x14ac:dyDescent="0.3">
      <c r="A4837">
        <v>851</v>
      </c>
      <c r="C4837">
        <v>4905</v>
      </c>
      <c r="D4837" s="1">
        <v>45470</v>
      </c>
      <c r="E4837">
        <v>32400</v>
      </c>
      <c r="F4837">
        <v>2</v>
      </c>
      <c r="G4837">
        <v>100006</v>
      </c>
      <c r="H4837">
        <v>14</v>
      </c>
      <c r="I4837" t="str">
        <f>_xlfn.XLOOKUP(ohrm_timesheet_item[[#This Row],[employee_id]],hs_hr_employee[emp_number],hs_hr_employee[Employee Name],"NF",0,1)</f>
        <v>Preeti Tyagi</v>
      </c>
      <c r="J4837" t="str">
        <f>_xlfn.XLOOKUP(ohrm_timesheet_item[[#This Row],[project_id]],ohrm_project[project_id],ohrm_project[name],"NF",0,1)</f>
        <v>Z210101-TEQMANTRA-ORG</v>
      </c>
      <c r="K4837" t="str">
        <f>_xlfn.XLOOKUP(ohrm_timesheet_item[[#This Row],[activity_id]],ohrm_project_activity[activity_id],ohrm_project_activity[name],"NF",0,1)</f>
        <v>Team Engagement</v>
      </c>
      <c r="L4837" s="5">
        <f>ohrm_timesheet_item[[#This Row],[duration]]/60/60</f>
        <v>9</v>
      </c>
    </row>
    <row r="4838" spans="1:12" x14ac:dyDescent="0.3">
      <c r="A4838">
        <v>851</v>
      </c>
      <c r="C4838">
        <v>4906</v>
      </c>
      <c r="D4838" s="1">
        <v>45471</v>
      </c>
      <c r="E4838">
        <v>32400</v>
      </c>
      <c r="F4838">
        <v>2</v>
      </c>
      <c r="G4838">
        <v>100006</v>
      </c>
      <c r="H4838">
        <v>14</v>
      </c>
      <c r="I4838" t="str">
        <f>_xlfn.XLOOKUP(ohrm_timesheet_item[[#This Row],[employee_id]],hs_hr_employee[emp_number],hs_hr_employee[Employee Name],"NF",0,1)</f>
        <v>Preeti Tyagi</v>
      </c>
      <c r="J4838" t="str">
        <f>_xlfn.XLOOKUP(ohrm_timesheet_item[[#This Row],[project_id]],ohrm_project[project_id],ohrm_project[name],"NF",0,1)</f>
        <v>Z210101-TEQMANTRA-ORG</v>
      </c>
      <c r="K4838" t="str">
        <f>_xlfn.XLOOKUP(ohrm_timesheet_item[[#This Row],[activity_id]],ohrm_project_activity[activity_id],ohrm_project_activity[name],"NF",0,1)</f>
        <v>Team Engagement</v>
      </c>
      <c r="L4838" s="5">
        <f>ohrm_timesheet_item[[#This Row],[duration]]/60/60</f>
        <v>9</v>
      </c>
    </row>
    <row r="4839" spans="1:12" x14ac:dyDescent="0.3">
      <c r="A4839">
        <v>851</v>
      </c>
      <c r="C4839">
        <v>4907</v>
      </c>
      <c r="D4839" s="1">
        <v>45472</v>
      </c>
      <c r="E4839">
        <v>32400</v>
      </c>
      <c r="F4839">
        <v>2</v>
      </c>
      <c r="G4839">
        <v>100006</v>
      </c>
      <c r="H4839">
        <v>14</v>
      </c>
      <c r="I4839" t="str">
        <f>_xlfn.XLOOKUP(ohrm_timesheet_item[[#This Row],[employee_id]],hs_hr_employee[emp_number],hs_hr_employee[Employee Name],"NF",0,1)</f>
        <v>Preeti Tyagi</v>
      </c>
      <c r="J4839" t="str">
        <f>_xlfn.XLOOKUP(ohrm_timesheet_item[[#This Row],[project_id]],ohrm_project[project_id],ohrm_project[name],"NF",0,1)</f>
        <v>Z210101-TEQMANTRA-ORG</v>
      </c>
      <c r="K4839" t="str">
        <f>_xlfn.XLOOKUP(ohrm_timesheet_item[[#This Row],[activity_id]],ohrm_project_activity[activity_id],ohrm_project_activity[name],"NF",0,1)</f>
        <v>Team Engagement</v>
      </c>
      <c r="L4839" s="5">
        <f>ohrm_timesheet_item[[#This Row],[duration]]/60/60</f>
        <v>9</v>
      </c>
    </row>
    <row r="4840" spans="1:12" x14ac:dyDescent="0.3">
      <c r="A4840">
        <v>851</v>
      </c>
      <c r="C4840">
        <v>4908</v>
      </c>
      <c r="D4840" s="1">
        <v>45473</v>
      </c>
      <c r="E4840">
        <v>32400</v>
      </c>
      <c r="F4840">
        <v>2</v>
      </c>
      <c r="G4840">
        <v>100006</v>
      </c>
      <c r="H4840">
        <v>14</v>
      </c>
      <c r="I4840" t="str">
        <f>_xlfn.XLOOKUP(ohrm_timesheet_item[[#This Row],[employee_id]],hs_hr_employee[emp_number],hs_hr_employee[Employee Name],"NF",0,1)</f>
        <v>Preeti Tyagi</v>
      </c>
      <c r="J4840" t="str">
        <f>_xlfn.XLOOKUP(ohrm_timesheet_item[[#This Row],[project_id]],ohrm_project[project_id],ohrm_project[name],"NF",0,1)</f>
        <v>Z210101-TEQMANTRA-ORG</v>
      </c>
      <c r="K4840" t="str">
        <f>_xlfn.XLOOKUP(ohrm_timesheet_item[[#This Row],[activity_id]],ohrm_project_activity[activity_id],ohrm_project_activity[name],"NF",0,1)</f>
        <v>Team Engagement</v>
      </c>
      <c r="L4840" s="5">
        <f>ohrm_timesheet_item[[#This Row],[duration]]/60/60</f>
        <v>9</v>
      </c>
    </row>
    <row r="4841" spans="1:12" x14ac:dyDescent="0.3">
      <c r="A4841">
        <v>848</v>
      </c>
      <c r="C4841">
        <v>4909</v>
      </c>
      <c r="D4841" s="1">
        <v>45474</v>
      </c>
      <c r="E4841">
        <v>32400</v>
      </c>
      <c r="F4841">
        <v>2</v>
      </c>
      <c r="G4841">
        <v>100006</v>
      </c>
      <c r="H4841">
        <v>8</v>
      </c>
      <c r="I4841" t="str">
        <f>_xlfn.XLOOKUP(ohrm_timesheet_item[[#This Row],[employee_id]],hs_hr_employee[emp_number],hs_hr_employee[Employee Name],"NF",0,1)</f>
        <v>Preeti Tyagi</v>
      </c>
      <c r="J4841" t="str">
        <f>_xlfn.XLOOKUP(ohrm_timesheet_item[[#This Row],[project_id]],ohrm_project[project_id],ohrm_project[name],"NF",0,1)</f>
        <v>Z210101-TEQMANTRA-ORG</v>
      </c>
      <c r="K4841" t="str">
        <f>_xlfn.XLOOKUP(ohrm_timesheet_item[[#This Row],[activity_id]],ohrm_project_activity[activity_id],ohrm_project_activity[name],"NF",0,1)</f>
        <v>Customer Engagement</v>
      </c>
      <c r="L4841" s="5">
        <f>ohrm_timesheet_item[[#This Row],[duration]]/60/60</f>
        <v>9</v>
      </c>
    </row>
    <row r="4842" spans="1:12" x14ac:dyDescent="0.3">
      <c r="A4842">
        <v>848</v>
      </c>
      <c r="C4842">
        <v>4910</v>
      </c>
      <c r="D4842" s="1">
        <v>45475</v>
      </c>
      <c r="E4842">
        <v>32400</v>
      </c>
      <c r="F4842">
        <v>2</v>
      </c>
      <c r="G4842">
        <v>100006</v>
      </c>
      <c r="H4842">
        <v>8</v>
      </c>
      <c r="I4842" t="str">
        <f>_xlfn.XLOOKUP(ohrm_timesheet_item[[#This Row],[employee_id]],hs_hr_employee[emp_number],hs_hr_employee[Employee Name],"NF",0,1)</f>
        <v>Preeti Tyagi</v>
      </c>
      <c r="J4842" t="str">
        <f>_xlfn.XLOOKUP(ohrm_timesheet_item[[#This Row],[project_id]],ohrm_project[project_id],ohrm_project[name],"NF",0,1)</f>
        <v>Z210101-TEQMANTRA-ORG</v>
      </c>
      <c r="K4842" t="str">
        <f>_xlfn.XLOOKUP(ohrm_timesheet_item[[#This Row],[activity_id]],ohrm_project_activity[activity_id],ohrm_project_activity[name],"NF",0,1)</f>
        <v>Customer Engagement</v>
      </c>
      <c r="L4842" s="5">
        <f>ohrm_timesheet_item[[#This Row],[duration]]/60/60</f>
        <v>9</v>
      </c>
    </row>
    <row r="4843" spans="1:12" x14ac:dyDescent="0.3">
      <c r="A4843">
        <v>848</v>
      </c>
      <c r="C4843">
        <v>4911</v>
      </c>
      <c r="D4843" s="1">
        <v>45476</v>
      </c>
      <c r="E4843">
        <v>32400</v>
      </c>
      <c r="F4843">
        <v>2</v>
      </c>
      <c r="G4843">
        <v>100006</v>
      </c>
      <c r="H4843">
        <v>8</v>
      </c>
      <c r="I4843" t="str">
        <f>_xlfn.XLOOKUP(ohrm_timesheet_item[[#This Row],[employee_id]],hs_hr_employee[emp_number],hs_hr_employee[Employee Name],"NF",0,1)</f>
        <v>Preeti Tyagi</v>
      </c>
      <c r="J4843" t="str">
        <f>_xlfn.XLOOKUP(ohrm_timesheet_item[[#This Row],[project_id]],ohrm_project[project_id],ohrm_project[name],"NF",0,1)</f>
        <v>Z210101-TEQMANTRA-ORG</v>
      </c>
      <c r="K4843" t="str">
        <f>_xlfn.XLOOKUP(ohrm_timesheet_item[[#This Row],[activity_id]],ohrm_project_activity[activity_id],ohrm_project_activity[name],"NF",0,1)</f>
        <v>Customer Engagement</v>
      </c>
      <c r="L4843" s="5">
        <f>ohrm_timesheet_item[[#This Row],[duration]]/60/60</f>
        <v>9</v>
      </c>
    </row>
    <row r="4844" spans="1:12" x14ac:dyDescent="0.3">
      <c r="A4844">
        <v>848</v>
      </c>
      <c r="C4844">
        <v>4912</v>
      </c>
      <c r="D4844" s="1">
        <v>45477</v>
      </c>
      <c r="E4844">
        <v>32400</v>
      </c>
      <c r="F4844">
        <v>2</v>
      </c>
      <c r="G4844">
        <v>100006</v>
      </c>
      <c r="H4844">
        <v>8</v>
      </c>
      <c r="I4844" t="str">
        <f>_xlfn.XLOOKUP(ohrm_timesheet_item[[#This Row],[employee_id]],hs_hr_employee[emp_number],hs_hr_employee[Employee Name],"NF",0,1)</f>
        <v>Preeti Tyagi</v>
      </c>
      <c r="J4844" t="str">
        <f>_xlfn.XLOOKUP(ohrm_timesheet_item[[#This Row],[project_id]],ohrm_project[project_id],ohrm_project[name],"NF",0,1)</f>
        <v>Z210101-TEQMANTRA-ORG</v>
      </c>
      <c r="K4844" t="str">
        <f>_xlfn.XLOOKUP(ohrm_timesheet_item[[#This Row],[activity_id]],ohrm_project_activity[activity_id],ohrm_project_activity[name],"NF",0,1)</f>
        <v>Customer Engagement</v>
      </c>
      <c r="L4844" s="5">
        <f>ohrm_timesheet_item[[#This Row],[duration]]/60/60</f>
        <v>9</v>
      </c>
    </row>
    <row r="4845" spans="1:12" x14ac:dyDescent="0.3">
      <c r="A4845">
        <v>848</v>
      </c>
      <c r="C4845">
        <v>4913</v>
      </c>
      <c r="D4845" s="1">
        <v>45478</v>
      </c>
      <c r="E4845">
        <v>32400</v>
      </c>
      <c r="F4845">
        <v>2</v>
      </c>
      <c r="G4845">
        <v>100006</v>
      </c>
      <c r="H4845">
        <v>8</v>
      </c>
      <c r="I4845" t="str">
        <f>_xlfn.XLOOKUP(ohrm_timesheet_item[[#This Row],[employee_id]],hs_hr_employee[emp_number],hs_hr_employee[Employee Name],"NF",0,1)</f>
        <v>Preeti Tyagi</v>
      </c>
      <c r="J4845" t="str">
        <f>_xlfn.XLOOKUP(ohrm_timesheet_item[[#This Row],[project_id]],ohrm_project[project_id],ohrm_project[name],"NF",0,1)</f>
        <v>Z210101-TEQMANTRA-ORG</v>
      </c>
      <c r="K4845" t="str">
        <f>_xlfn.XLOOKUP(ohrm_timesheet_item[[#This Row],[activity_id]],ohrm_project_activity[activity_id],ohrm_project_activity[name],"NF",0,1)</f>
        <v>Customer Engagement</v>
      </c>
      <c r="L4845" s="5">
        <f>ohrm_timesheet_item[[#This Row],[duration]]/60/60</f>
        <v>9</v>
      </c>
    </row>
    <row r="4846" spans="1:12" x14ac:dyDescent="0.3">
      <c r="A4846">
        <v>848</v>
      </c>
      <c r="C4846">
        <v>4914</v>
      </c>
      <c r="D4846" s="1">
        <v>45479</v>
      </c>
      <c r="E4846">
        <v>32400</v>
      </c>
      <c r="F4846">
        <v>2</v>
      </c>
      <c r="G4846">
        <v>100006</v>
      </c>
      <c r="H4846">
        <v>8</v>
      </c>
      <c r="I4846" t="str">
        <f>_xlfn.XLOOKUP(ohrm_timesheet_item[[#This Row],[employee_id]],hs_hr_employee[emp_number],hs_hr_employee[Employee Name],"NF",0,1)</f>
        <v>Preeti Tyagi</v>
      </c>
      <c r="J4846" t="str">
        <f>_xlfn.XLOOKUP(ohrm_timesheet_item[[#This Row],[project_id]],ohrm_project[project_id],ohrm_project[name],"NF",0,1)</f>
        <v>Z210101-TEQMANTRA-ORG</v>
      </c>
      <c r="K4846" t="str">
        <f>_xlfn.XLOOKUP(ohrm_timesheet_item[[#This Row],[activity_id]],ohrm_project_activity[activity_id],ohrm_project_activity[name],"NF",0,1)</f>
        <v>Customer Engagement</v>
      </c>
      <c r="L4846" s="5">
        <f>ohrm_timesheet_item[[#This Row],[duration]]/60/60</f>
        <v>9</v>
      </c>
    </row>
    <row r="4847" spans="1:12" x14ac:dyDescent="0.3">
      <c r="A4847">
        <v>848</v>
      </c>
      <c r="C4847">
        <v>4915</v>
      </c>
      <c r="D4847" s="1">
        <v>45480</v>
      </c>
      <c r="E4847">
        <v>32400</v>
      </c>
      <c r="F4847">
        <v>2</v>
      </c>
      <c r="G4847">
        <v>100006</v>
      </c>
      <c r="H4847">
        <v>8</v>
      </c>
      <c r="I4847" t="str">
        <f>_xlfn.XLOOKUP(ohrm_timesheet_item[[#This Row],[employee_id]],hs_hr_employee[emp_number],hs_hr_employee[Employee Name],"NF",0,1)</f>
        <v>Preeti Tyagi</v>
      </c>
      <c r="J4847" t="str">
        <f>_xlfn.XLOOKUP(ohrm_timesheet_item[[#This Row],[project_id]],ohrm_project[project_id],ohrm_project[name],"NF",0,1)</f>
        <v>Z210101-TEQMANTRA-ORG</v>
      </c>
      <c r="K4847" t="str">
        <f>_xlfn.XLOOKUP(ohrm_timesheet_item[[#This Row],[activity_id]],ohrm_project_activity[activity_id],ohrm_project_activity[name],"NF",0,1)</f>
        <v>Customer Engagement</v>
      </c>
      <c r="L4847" s="5">
        <f>ohrm_timesheet_item[[#This Row],[duration]]/60/60</f>
        <v>9</v>
      </c>
    </row>
    <row r="4848" spans="1:12" x14ac:dyDescent="0.3">
      <c r="A4848">
        <v>845</v>
      </c>
      <c r="C4848">
        <v>4916</v>
      </c>
      <c r="D4848" s="1">
        <v>45460</v>
      </c>
      <c r="E4848">
        <v>32400</v>
      </c>
      <c r="F4848">
        <v>16</v>
      </c>
      <c r="G4848">
        <v>100009</v>
      </c>
      <c r="H4848">
        <v>141</v>
      </c>
      <c r="I4848" t="str">
        <f>_xlfn.XLOOKUP(ohrm_timesheet_item[[#This Row],[employee_id]],hs_hr_employee[emp_number],hs_hr_employee[Employee Name],"NF",0,1)</f>
        <v>Partha Chakraborty</v>
      </c>
      <c r="J4848" t="str">
        <f>_xlfn.XLOOKUP(ohrm_timesheet_item[[#This Row],[project_id]],ohrm_project[project_id],ohrm_project[name],"NF",0,1)</f>
        <v>C240601-TM001-ODH [TM-PRJM-ODH-JPPL]</v>
      </c>
      <c r="K4848" t="str">
        <f>_xlfn.XLOOKUP(ohrm_timesheet_item[[#This Row],[activity_id]],ohrm_project_activity[activity_id],ohrm_project_activity[name],"NF",0,1)</f>
        <v>Customer Assignments</v>
      </c>
      <c r="L4848" s="5">
        <f>ohrm_timesheet_item[[#This Row],[duration]]/60/60</f>
        <v>9</v>
      </c>
    </row>
    <row r="4849" spans="1:12" x14ac:dyDescent="0.3">
      <c r="A4849">
        <v>845</v>
      </c>
      <c r="C4849">
        <v>4917</v>
      </c>
      <c r="D4849" s="1">
        <v>45461</v>
      </c>
      <c r="E4849">
        <v>36000</v>
      </c>
      <c r="F4849">
        <v>16</v>
      </c>
      <c r="G4849">
        <v>100009</v>
      </c>
      <c r="H4849">
        <v>141</v>
      </c>
      <c r="I4849" t="str">
        <f>_xlfn.XLOOKUP(ohrm_timesheet_item[[#This Row],[employee_id]],hs_hr_employee[emp_number],hs_hr_employee[Employee Name],"NF",0,1)</f>
        <v>Partha Chakraborty</v>
      </c>
      <c r="J4849" t="str">
        <f>_xlfn.XLOOKUP(ohrm_timesheet_item[[#This Row],[project_id]],ohrm_project[project_id],ohrm_project[name],"NF",0,1)</f>
        <v>C240601-TM001-ODH [TM-PRJM-ODH-JPPL]</v>
      </c>
      <c r="K4849" t="str">
        <f>_xlfn.XLOOKUP(ohrm_timesheet_item[[#This Row],[activity_id]],ohrm_project_activity[activity_id],ohrm_project_activity[name],"NF",0,1)</f>
        <v>Customer Assignments</v>
      </c>
      <c r="L4849" s="5">
        <f>ohrm_timesheet_item[[#This Row],[duration]]/60/60</f>
        <v>10</v>
      </c>
    </row>
    <row r="4850" spans="1:12" x14ac:dyDescent="0.3">
      <c r="A4850">
        <v>845</v>
      </c>
      <c r="C4850">
        <v>4918</v>
      </c>
      <c r="D4850" s="1">
        <v>45462</v>
      </c>
      <c r="E4850">
        <v>36000</v>
      </c>
      <c r="F4850">
        <v>16</v>
      </c>
      <c r="G4850">
        <v>100009</v>
      </c>
      <c r="H4850">
        <v>141</v>
      </c>
      <c r="I4850" t="str">
        <f>_xlfn.XLOOKUP(ohrm_timesheet_item[[#This Row],[employee_id]],hs_hr_employee[emp_number],hs_hr_employee[Employee Name],"NF",0,1)</f>
        <v>Partha Chakraborty</v>
      </c>
      <c r="J4850" t="str">
        <f>_xlfn.XLOOKUP(ohrm_timesheet_item[[#This Row],[project_id]],ohrm_project[project_id],ohrm_project[name],"NF",0,1)</f>
        <v>C240601-TM001-ODH [TM-PRJM-ODH-JPPL]</v>
      </c>
      <c r="K4850" t="str">
        <f>_xlfn.XLOOKUP(ohrm_timesheet_item[[#This Row],[activity_id]],ohrm_project_activity[activity_id],ohrm_project_activity[name],"NF",0,1)</f>
        <v>Customer Assignments</v>
      </c>
      <c r="L4850" s="5">
        <f>ohrm_timesheet_item[[#This Row],[duration]]/60/60</f>
        <v>10</v>
      </c>
    </row>
    <row r="4851" spans="1:12" x14ac:dyDescent="0.3">
      <c r="A4851">
        <v>845</v>
      </c>
      <c r="C4851">
        <v>4919</v>
      </c>
      <c r="D4851" s="1">
        <v>45463</v>
      </c>
      <c r="E4851">
        <v>36000</v>
      </c>
      <c r="F4851">
        <v>16</v>
      </c>
      <c r="G4851">
        <v>100009</v>
      </c>
      <c r="H4851">
        <v>141</v>
      </c>
      <c r="I4851" t="str">
        <f>_xlfn.XLOOKUP(ohrm_timesheet_item[[#This Row],[employee_id]],hs_hr_employee[emp_number],hs_hr_employee[Employee Name],"NF",0,1)</f>
        <v>Partha Chakraborty</v>
      </c>
      <c r="J4851" t="str">
        <f>_xlfn.XLOOKUP(ohrm_timesheet_item[[#This Row],[project_id]],ohrm_project[project_id],ohrm_project[name],"NF",0,1)</f>
        <v>C240601-TM001-ODH [TM-PRJM-ODH-JPPL]</v>
      </c>
      <c r="K4851" t="str">
        <f>_xlfn.XLOOKUP(ohrm_timesheet_item[[#This Row],[activity_id]],ohrm_project_activity[activity_id],ohrm_project_activity[name],"NF",0,1)</f>
        <v>Customer Assignments</v>
      </c>
      <c r="L4851" s="5">
        <f>ohrm_timesheet_item[[#This Row],[duration]]/60/60</f>
        <v>10</v>
      </c>
    </row>
    <row r="4852" spans="1:12" x14ac:dyDescent="0.3">
      <c r="A4852">
        <v>845</v>
      </c>
      <c r="C4852">
        <v>4920</v>
      </c>
      <c r="D4852" s="1">
        <v>45464</v>
      </c>
      <c r="E4852">
        <v>36000</v>
      </c>
      <c r="F4852">
        <v>16</v>
      </c>
      <c r="G4852">
        <v>100009</v>
      </c>
      <c r="H4852">
        <v>141</v>
      </c>
      <c r="I4852" t="str">
        <f>_xlfn.XLOOKUP(ohrm_timesheet_item[[#This Row],[employee_id]],hs_hr_employee[emp_number],hs_hr_employee[Employee Name],"NF",0,1)</f>
        <v>Partha Chakraborty</v>
      </c>
      <c r="J4852" t="str">
        <f>_xlfn.XLOOKUP(ohrm_timesheet_item[[#This Row],[project_id]],ohrm_project[project_id],ohrm_project[name],"NF",0,1)</f>
        <v>C240601-TM001-ODH [TM-PRJM-ODH-JPPL]</v>
      </c>
      <c r="K4852" t="str">
        <f>_xlfn.XLOOKUP(ohrm_timesheet_item[[#This Row],[activity_id]],ohrm_project_activity[activity_id],ohrm_project_activity[name],"NF",0,1)</f>
        <v>Customer Assignments</v>
      </c>
      <c r="L4852" s="5">
        <f>ohrm_timesheet_item[[#This Row],[duration]]/60/60</f>
        <v>10</v>
      </c>
    </row>
    <row r="4853" spans="1:12" x14ac:dyDescent="0.3">
      <c r="A4853">
        <v>844</v>
      </c>
      <c r="C4853">
        <v>4921</v>
      </c>
      <c r="D4853" s="1">
        <v>45467</v>
      </c>
      <c r="E4853">
        <v>36000</v>
      </c>
      <c r="F4853">
        <v>16</v>
      </c>
      <c r="G4853">
        <v>100009</v>
      </c>
      <c r="H4853">
        <v>141</v>
      </c>
      <c r="I4853" t="str">
        <f>_xlfn.XLOOKUP(ohrm_timesheet_item[[#This Row],[employee_id]],hs_hr_employee[emp_number],hs_hr_employee[Employee Name],"NF",0,1)</f>
        <v>Partha Chakraborty</v>
      </c>
      <c r="J4853" t="str">
        <f>_xlfn.XLOOKUP(ohrm_timesheet_item[[#This Row],[project_id]],ohrm_project[project_id],ohrm_project[name],"NF",0,1)</f>
        <v>C240601-TM001-ODH [TM-PRJM-ODH-JPPL]</v>
      </c>
      <c r="K4853" t="str">
        <f>_xlfn.XLOOKUP(ohrm_timesheet_item[[#This Row],[activity_id]],ohrm_project_activity[activity_id],ohrm_project_activity[name],"NF",0,1)</f>
        <v>Customer Assignments</v>
      </c>
      <c r="L4853" s="5">
        <f>ohrm_timesheet_item[[#This Row],[duration]]/60/60</f>
        <v>10</v>
      </c>
    </row>
    <row r="4854" spans="1:12" x14ac:dyDescent="0.3">
      <c r="A4854">
        <v>844</v>
      </c>
      <c r="C4854">
        <v>4922</v>
      </c>
      <c r="D4854" s="1">
        <v>45468</v>
      </c>
      <c r="E4854">
        <v>36000</v>
      </c>
      <c r="F4854">
        <v>16</v>
      </c>
      <c r="G4854">
        <v>100009</v>
      </c>
      <c r="H4854">
        <v>141</v>
      </c>
      <c r="I4854" t="str">
        <f>_xlfn.XLOOKUP(ohrm_timesheet_item[[#This Row],[employee_id]],hs_hr_employee[emp_number],hs_hr_employee[Employee Name],"NF",0,1)</f>
        <v>Partha Chakraborty</v>
      </c>
      <c r="J4854" t="str">
        <f>_xlfn.XLOOKUP(ohrm_timesheet_item[[#This Row],[project_id]],ohrm_project[project_id],ohrm_project[name],"NF",0,1)</f>
        <v>C240601-TM001-ODH [TM-PRJM-ODH-JPPL]</v>
      </c>
      <c r="K4854" t="str">
        <f>_xlfn.XLOOKUP(ohrm_timesheet_item[[#This Row],[activity_id]],ohrm_project_activity[activity_id],ohrm_project_activity[name],"NF",0,1)</f>
        <v>Customer Assignments</v>
      </c>
      <c r="L4854" s="5">
        <f>ohrm_timesheet_item[[#This Row],[duration]]/60/60</f>
        <v>10</v>
      </c>
    </row>
    <row r="4855" spans="1:12" x14ac:dyDescent="0.3">
      <c r="A4855">
        <v>844</v>
      </c>
      <c r="C4855">
        <v>4923</v>
      </c>
      <c r="D4855" s="1">
        <v>45469</v>
      </c>
      <c r="E4855">
        <v>36000</v>
      </c>
      <c r="F4855">
        <v>16</v>
      </c>
      <c r="G4855">
        <v>100009</v>
      </c>
      <c r="H4855">
        <v>141</v>
      </c>
      <c r="I4855" t="str">
        <f>_xlfn.XLOOKUP(ohrm_timesheet_item[[#This Row],[employee_id]],hs_hr_employee[emp_number],hs_hr_employee[Employee Name],"NF",0,1)</f>
        <v>Partha Chakraborty</v>
      </c>
      <c r="J4855" t="str">
        <f>_xlfn.XLOOKUP(ohrm_timesheet_item[[#This Row],[project_id]],ohrm_project[project_id],ohrm_project[name],"NF",0,1)</f>
        <v>C240601-TM001-ODH [TM-PRJM-ODH-JPPL]</v>
      </c>
      <c r="K4855" t="str">
        <f>_xlfn.XLOOKUP(ohrm_timesheet_item[[#This Row],[activity_id]],ohrm_project_activity[activity_id],ohrm_project_activity[name],"NF",0,1)</f>
        <v>Customer Assignments</v>
      </c>
      <c r="L4855" s="5">
        <f>ohrm_timesheet_item[[#This Row],[duration]]/60/60</f>
        <v>10</v>
      </c>
    </row>
    <row r="4856" spans="1:12" x14ac:dyDescent="0.3">
      <c r="A4856">
        <v>844</v>
      </c>
      <c r="C4856">
        <v>4924</v>
      </c>
      <c r="D4856" s="1">
        <v>45470</v>
      </c>
      <c r="E4856">
        <v>36000</v>
      </c>
      <c r="F4856">
        <v>16</v>
      </c>
      <c r="G4856">
        <v>100009</v>
      </c>
      <c r="H4856">
        <v>141</v>
      </c>
      <c r="I4856" t="str">
        <f>_xlfn.XLOOKUP(ohrm_timesheet_item[[#This Row],[employee_id]],hs_hr_employee[emp_number],hs_hr_employee[Employee Name],"NF",0,1)</f>
        <v>Partha Chakraborty</v>
      </c>
      <c r="J4856" t="str">
        <f>_xlfn.XLOOKUP(ohrm_timesheet_item[[#This Row],[project_id]],ohrm_project[project_id],ohrm_project[name],"NF",0,1)</f>
        <v>C240601-TM001-ODH [TM-PRJM-ODH-JPPL]</v>
      </c>
      <c r="K4856" t="str">
        <f>_xlfn.XLOOKUP(ohrm_timesheet_item[[#This Row],[activity_id]],ohrm_project_activity[activity_id],ohrm_project_activity[name],"NF",0,1)</f>
        <v>Customer Assignments</v>
      </c>
      <c r="L4856" s="5">
        <f>ohrm_timesheet_item[[#This Row],[duration]]/60/60</f>
        <v>10</v>
      </c>
    </row>
    <row r="4857" spans="1:12" x14ac:dyDescent="0.3">
      <c r="A4857">
        <v>844</v>
      </c>
      <c r="C4857">
        <v>4925</v>
      </c>
      <c r="D4857" s="1">
        <v>45471</v>
      </c>
      <c r="E4857">
        <v>36000</v>
      </c>
      <c r="F4857">
        <v>16</v>
      </c>
      <c r="G4857">
        <v>100009</v>
      </c>
      <c r="H4857">
        <v>141</v>
      </c>
      <c r="I4857" t="str">
        <f>_xlfn.XLOOKUP(ohrm_timesheet_item[[#This Row],[employee_id]],hs_hr_employee[emp_number],hs_hr_employee[Employee Name],"NF",0,1)</f>
        <v>Partha Chakraborty</v>
      </c>
      <c r="J4857" t="str">
        <f>_xlfn.XLOOKUP(ohrm_timesheet_item[[#This Row],[project_id]],ohrm_project[project_id],ohrm_project[name],"NF",0,1)</f>
        <v>C240601-TM001-ODH [TM-PRJM-ODH-JPPL]</v>
      </c>
      <c r="K4857" t="str">
        <f>_xlfn.XLOOKUP(ohrm_timesheet_item[[#This Row],[activity_id]],ohrm_project_activity[activity_id],ohrm_project_activity[name],"NF",0,1)</f>
        <v>Customer Assignments</v>
      </c>
      <c r="L4857" s="5">
        <f>ohrm_timesheet_item[[#This Row],[duration]]/60/60</f>
        <v>10</v>
      </c>
    </row>
    <row r="4858" spans="1:12" x14ac:dyDescent="0.3">
      <c r="A4858">
        <v>844</v>
      </c>
      <c r="C4858">
        <v>4926</v>
      </c>
      <c r="D4858" s="1">
        <v>45472</v>
      </c>
      <c r="E4858">
        <v>36000</v>
      </c>
      <c r="F4858">
        <v>16</v>
      </c>
      <c r="G4858">
        <v>100009</v>
      </c>
      <c r="H4858">
        <v>141</v>
      </c>
      <c r="I4858" t="str">
        <f>_xlfn.XLOOKUP(ohrm_timesheet_item[[#This Row],[employee_id]],hs_hr_employee[emp_number],hs_hr_employee[Employee Name],"NF",0,1)</f>
        <v>Partha Chakraborty</v>
      </c>
      <c r="J4858" t="str">
        <f>_xlfn.XLOOKUP(ohrm_timesheet_item[[#This Row],[project_id]],ohrm_project[project_id],ohrm_project[name],"NF",0,1)</f>
        <v>C240601-TM001-ODH [TM-PRJM-ODH-JPPL]</v>
      </c>
      <c r="K4858" t="str">
        <f>_xlfn.XLOOKUP(ohrm_timesheet_item[[#This Row],[activity_id]],ohrm_project_activity[activity_id],ohrm_project_activity[name],"NF",0,1)</f>
        <v>Customer Assignments</v>
      </c>
      <c r="L4858" s="5">
        <f>ohrm_timesheet_item[[#This Row],[duration]]/60/60</f>
        <v>10</v>
      </c>
    </row>
    <row r="4859" spans="1:12" x14ac:dyDescent="0.3">
      <c r="A4859">
        <v>852</v>
      </c>
      <c r="B4859" t="s">
        <v>1167</v>
      </c>
      <c r="C4859">
        <v>4927</v>
      </c>
      <c r="D4859" s="1">
        <v>45474</v>
      </c>
      <c r="E4859">
        <v>32400</v>
      </c>
      <c r="F4859">
        <v>2</v>
      </c>
      <c r="G4859">
        <v>100008</v>
      </c>
      <c r="H4859">
        <v>11</v>
      </c>
      <c r="I4859" t="str">
        <f>_xlfn.XLOOKUP(ohrm_timesheet_item[[#This Row],[employee_id]],hs_hr_employee[emp_number],hs_hr_employee[Employee Name],"NF",0,1)</f>
        <v>Harshal Ramesh Gharde</v>
      </c>
      <c r="J4859" t="str">
        <f>_xlfn.XLOOKUP(ohrm_timesheet_item[[#This Row],[project_id]],ohrm_project[project_id],ohrm_project[name],"NF",0,1)</f>
        <v>Z210101-TEQMANTRA-ORG</v>
      </c>
      <c r="K4859" t="str">
        <f>_xlfn.XLOOKUP(ohrm_timesheet_item[[#This Row],[activity_id]],ohrm_project_activity[activity_id],ohrm_project_activity[name],"NF",0,1)</f>
        <v>Training</v>
      </c>
      <c r="L4859" s="5">
        <f>ohrm_timesheet_item[[#This Row],[duration]]/60/60</f>
        <v>9</v>
      </c>
    </row>
    <row r="4860" spans="1:12" x14ac:dyDescent="0.3">
      <c r="A4860">
        <v>852</v>
      </c>
      <c r="B4860" t="s">
        <v>1168</v>
      </c>
      <c r="C4860">
        <v>4928</v>
      </c>
      <c r="D4860" s="1">
        <v>45475</v>
      </c>
      <c r="E4860">
        <v>32400</v>
      </c>
      <c r="F4860">
        <v>2</v>
      </c>
      <c r="G4860">
        <v>100008</v>
      </c>
      <c r="H4860">
        <v>11</v>
      </c>
      <c r="I4860" t="str">
        <f>_xlfn.XLOOKUP(ohrm_timesheet_item[[#This Row],[employee_id]],hs_hr_employee[emp_number],hs_hr_employee[Employee Name],"NF",0,1)</f>
        <v>Harshal Ramesh Gharde</v>
      </c>
      <c r="J4860" t="str">
        <f>_xlfn.XLOOKUP(ohrm_timesheet_item[[#This Row],[project_id]],ohrm_project[project_id],ohrm_project[name],"NF",0,1)</f>
        <v>Z210101-TEQMANTRA-ORG</v>
      </c>
      <c r="K4860" t="str">
        <f>_xlfn.XLOOKUP(ohrm_timesheet_item[[#This Row],[activity_id]],ohrm_project_activity[activity_id],ohrm_project_activity[name],"NF",0,1)</f>
        <v>Training</v>
      </c>
      <c r="L4860" s="5">
        <f>ohrm_timesheet_item[[#This Row],[duration]]/60/60</f>
        <v>9</v>
      </c>
    </row>
    <row r="4861" spans="1:12" x14ac:dyDescent="0.3">
      <c r="A4861">
        <v>852</v>
      </c>
      <c r="B4861" t="s">
        <v>1169</v>
      </c>
      <c r="C4861">
        <v>4929</v>
      </c>
      <c r="D4861" s="1">
        <v>45476</v>
      </c>
      <c r="E4861">
        <v>32400</v>
      </c>
      <c r="F4861">
        <v>2</v>
      </c>
      <c r="G4861">
        <v>100008</v>
      </c>
      <c r="H4861">
        <v>11</v>
      </c>
      <c r="I4861" t="str">
        <f>_xlfn.XLOOKUP(ohrm_timesheet_item[[#This Row],[employee_id]],hs_hr_employee[emp_number],hs_hr_employee[Employee Name],"NF",0,1)</f>
        <v>Harshal Ramesh Gharde</v>
      </c>
      <c r="J4861" t="str">
        <f>_xlfn.XLOOKUP(ohrm_timesheet_item[[#This Row],[project_id]],ohrm_project[project_id],ohrm_project[name],"NF",0,1)</f>
        <v>Z210101-TEQMANTRA-ORG</v>
      </c>
      <c r="K4861" t="str">
        <f>_xlfn.XLOOKUP(ohrm_timesheet_item[[#This Row],[activity_id]],ohrm_project_activity[activity_id],ohrm_project_activity[name],"NF",0,1)</f>
        <v>Training</v>
      </c>
      <c r="L4861" s="5">
        <f>ohrm_timesheet_item[[#This Row],[duration]]/60/60</f>
        <v>9</v>
      </c>
    </row>
    <row r="4862" spans="1:12" x14ac:dyDescent="0.3">
      <c r="A4862">
        <v>837</v>
      </c>
      <c r="C4862">
        <v>4930</v>
      </c>
      <c r="D4862" s="1">
        <v>45469</v>
      </c>
      <c r="E4862">
        <v>3600</v>
      </c>
      <c r="F4862">
        <v>2</v>
      </c>
      <c r="G4862">
        <v>15</v>
      </c>
      <c r="H4862">
        <v>7</v>
      </c>
      <c r="I4862" t="str">
        <f>_xlfn.XLOOKUP(ohrm_timesheet_item[[#This Row],[employee_id]],hs_hr_employee[emp_number],hs_hr_employee[Employee Name],"NF",0,1)</f>
        <v>Gaurav Kokcha</v>
      </c>
      <c r="J4862" t="str">
        <f>_xlfn.XLOOKUP(ohrm_timesheet_item[[#This Row],[project_id]],ohrm_project[project_id],ohrm_project[name],"NF",0,1)</f>
        <v>Z210101-TEQMANTRA-ORG</v>
      </c>
      <c r="K4862" t="str">
        <f>_xlfn.XLOOKUP(ohrm_timesheet_item[[#This Row],[activity_id]],ohrm_project_activity[activity_id],ohrm_project_activity[name],"NF",0,1)</f>
        <v>Internal Meeting</v>
      </c>
      <c r="L4862" s="5">
        <f>ohrm_timesheet_item[[#This Row],[duration]]/60/60</f>
        <v>1</v>
      </c>
    </row>
    <row r="4863" spans="1:12" x14ac:dyDescent="0.3">
      <c r="A4863">
        <v>837</v>
      </c>
      <c r="C4863">
        <v>4931</v>
      </c>
      <c r="D4863" s="1">
        <v>45470</v>
      </c>
      <c r="E4863">
        <v>3600</v>
      </c>
      <c r="F4863">
        <v>2</v>
      </c>
      <c r="G4863">
        <v>15</v>
      </c>
      <c r="H4863">
        <v>7</v>
      </c>
      <c r="I4863" t="str">
        <f>_xlfn.XLOOKUP(ohrm_timesheet_item[[#This Row],[employee_id]],hs_hr_employee[emp_number],hs_hr_employee[Employee Name],"NF",0,1)</f>
        <v>Gaurav Kokcha</v>
      </c>
      <c r="J4863" t="str">
        <f>_xlfn.XLOOKUP(ohrm_timesheet_item[[#This Row],[project_id]],ohrm_project[project_id],ohrm_project[name],"NF",0,1)</f>
        <v>Z210101-TEQMANTRA-ORG</v>
      </c>
      <c r="K4863" t="str">
        <f>_xlfn.XLOOKUP(ohrm_timesheet_item[[#This Row],[activity_id]],ohrm_project_activity[activity_id],ohrm_project_activity[name],"NF",0,1)</f>
        <v>Internal Meeting</v>
      </c>
      <c r="L4863" s="5">
        <f>ohrm_timesheet_item[[#This Row],[duration]]/60/60</f>
        <v>1</v>
      </c>
    </row>
    <row r="4864" spans="1:12" x14ac:dyDescent="0.3">
      <c r="A4864">
        <v>837</v>
      </c>
      <c r="C4864">
        <v>4932</v>
      </c>
      <c r="D4864" s="1">
        <v>45471</v>
      </c>
      <c r="E4864">
        <v>3600</v>
      </c>
      <c r="F4864">
        <v>2</v>
      </c>
      <c r="G4864">
        <v>15</v>
      </c>
      <c r="H4864">
        <v>7</v>
      </c>
      <c r="I4864" t="str">
        <f>_xlfn.XLOOKUP(ohrm_timesheet_item[[#This Row],[employee_id]],hs_hr_employee[emp_number],hs_hr_employee[Employee Name],"NF",0,1)</f>
        <v>Gaurav Kokcha</v>
      </c>
      <c r="J4864" t="str">
        <f>_xlfn.XLOOKUP(ohrm_timesheet_item[[#This Row],[project_id]],ohrm_project[project_id],ohrm_project[name],"NF",0,1)</f>
        <v>Z210101-TEQMANTRA-ORG</v>
      </c>
      <c r="K4864" t="str">
        <f>_xlfn.XLOOKUP(ohrm_timesheet_item[[#This Row],[activity_id]],ohrm_project_activity[activity_id],ohrm_project_activity[name],"NF",0,1)</f>
        <v>Internal Meeting</v>
      </c>
      <c r="L4864" s="5">
        <f>ohrm_timesheet_item[[#This Row],[duration]]/60/60</f>
        <v>1</v>
      </c>
    </row>
    <row r="4865" spans="1:12" x14ac:dyDescent="0.3">
      <c r="A4865">
        <v>837</v>
      </c>
      <c r="C4865">
        <v>4933</v>
      </c>
      <c r="D4865" s="1">
        <v>45469</v>
      </c>
      <c r="E4865">
        <v>18000</v>
      </c>
      <c r="F4865">
        <v>2</v>
      </c>
      <c r="G4865">
        <v>15</v>
      </c>
      <c r="H4865">
        <v>11</v>
      </c>
      <c r="I4865" t="str">
        <f>_xlfn.XLOOKUP(ohrm_timesheet_item[[#This Row],[employee_id]],hs_hr_employee[emp_number],hs_hr_employee[Employee Name],"NF",0,1)</f>
        <v>Gaurav Kokcha</v>
      </c>
      <c r="J4865" t="str">
        <f>_xlfn.XLOOKUP(ohrm_timesheet_item[[#This Row],[project_id]],ohrm_project[project_id],ohrm_project[name],"NF",0,1)</f>
        <v>Z210101-TEQMANTRA-ORG</v>
      </c>
      <c r="K4865" t="str">
        <f>_xlfn.XLOOKUP(ohrm_timesheet_item[[#This Row],[activity_id]],ohrm_project_activity[activity_id],ohrm_project_activity[name],"NF",0,1)</f>
        <v>Training</v>
      </c>
      <c r="L4865" s="5">
        <f>ohrm_timesheet_item[[#This Row],[duration]]/60/60</f>
        <v>5</v>
      </c>
    </row>
    <row r="4866" spans="1:12" x14ac:dyDescent="0.3">
      <c r="A4866">
        <v>837</v>
      </c>
      <c r="C4866">
        <v>4934</v>
      </c>
      <c r="D4866" s="1">
        <v>45470</v>
      </c>
      <c r="E4866">
        <v>21600</v>
      </c>
      <c r="F4866">
        <v>2</v>
      </c>
      <c r="G4866">
        <v>15</v>
      </c>
      <c r="H4866">
        <v>11</v>
      </c>
      <c r="I4866" t="str">
        <f>_xlfn.XLOOKUP(ohrm_timesheet_item[[#This Row],[employee_id]],hs_hr_employee[emp_number],hs_hr_employee[Employee Name],"NF",0,1)</f>
        <v>Gaurav Kokcha</v>
      </c>
      <c r="J4866" t="str">
        <f>_xlfn.XLOOKUP(ohrm_timesheet_item[[#This Row],[project_id]],ohrm_project[project_id],ohrm_project[name],"NF",0,1)</f>
        <v>Z210101-TEQMANTRA-ORG</v>
      </c>
      <c r="K4866" t="str">
        <f>_xlfn.XLOOKUP(ohrm_timesheet_item[[#This Row],[activity_id]],ohrm_project_activity[activity_id],ohrm_project_activity[name],"NF",0,1)</f>
        <v>Training</v>
      </c>
      <c r="L4866" s="5">
        <f>ohrm_timesheet_item[[#This Row],[duration]]/60/60</f>
        <v>6</v>
      </c>
    </row>
    <row r="4867" spans="1:12" x14ac:dyDescent="0.3">
      <c r="A4867">
        <v>837</v>
      </c>
      <c r="C4867">
        <v>4935</v>
      </c>
      <c r="D4867" s="1">
        <v>45471</v>
      </c>
      <c r="E4867">
        <v>18000</v>
      </c>
      <c r="F4867">
        <v>2</v>
      </c>
      <c r="G4867">
        <v>15</v>
      </c>
      <c r="H4867">
        <v>11</v>
      </c>
      <c r="I4867" t="str">
        <f>_xlfn.XLOOKUP(ohrm_timesheet_item[[#This Row],[employee_id]],hs_hr_employee[emp_number],hs_hr_employee[Employee Name],"NF",0,1)</f>
        <v>Gaurav Kokcha</v>
      </c>
      <c r="J4867" t="str">
        <f>_xlfn.XLOOKUP(ohrm_timesheet_item[[#This Row],[project_id]],ohrm_project[project_id],ohrm_project[name],"NF",0,1)</f>
        <v>Z210101-TEQMANTRA-ORG</v>
      </c>
      <c r="K4867" t="str">
        <f>_xlfn.XLOOKUP(ohrm_timesheet_item[[#This Row],[activity_id]],ohrm_project_activity[activity_id],ohrm_project_activity[name],"NF",0,1)</f>
        <v>Training</v>
      </c>
      <c r="L4867" s="5">
        <f>ohrm_timesheet_item[[#This Row],[duration]]/60/60</f>
        <v>5</v>
      </c>
    </row>
    <row r="4868" spans="1:12" x14ac:dyDescent="0.3">
      <c r="A4868">
        <v>837</v>
      </c>
      <c r="C4868">
        <v>4936</v>
      </c>
      <c r="D4868" s="1">
        <v>45469</v>
      </c>
      <c r="E4868">
        <v>10800</v>
      </c>
      <c r="F4868">
        <v>2</v>
      </c>
      <c r="G4868">
        <v>15</v>
      </c>
      <c r="H4868">
        <v>9</v>
      </c>
      <c r="I4868" t="str">
        <f>_xlfn.XLOOKUP(ohrm_timesheet_item[[#This Row],[employee_id]],hs_hr_employee[emp_number],hs_hr_employee[Employee Name],"NF",0,1)</f>
        <v>Gaurav Kokcha</v>
      </c>
      <c r="J4868" t="str">
        <f>_xlfn.XLOOKUP(ohrm_timesheet_item[[#This Row],[project_id]],ohrm_project[project_id],ohrm_project[name],"NF",0,1)</f>
        <v>Z210101-TEQMANTRA-ORG</v>
      </c>
      <c r="K4868" t="str">
        <f>_xlfn.XLOOKUP(ohrm_timesheet_item[[#This Row],[activity_id]],ohrm_project_activity[activity_id],ohrm_project_activity[name],"NF",0,1)</f>
        <v>Continuous Improvement</v>
      </c>
      <c r="L4868" s="5">
        <f>ohrm_timesheet_item[[#This Row],[duration]]/60/60</f>
        <v>3</v>
      </c>
    </row>
    <row r="4869" spans="1:12" x14ac:dyDescent="0.3">
      <c r="A4869">
        <v>837</v>
      </c>
      <c r="C4869">
        <v>4937</v>
      </c>
      <c r="D4869" s="1">
        <v>45470</v>
      </c>
      <c r="E4869">
        <v>7200</v>
      </c>
      <c r="F4869">
        <v>2</v>
      </c>
      <c r="G4869">
        <v>15</v>
      </c>
      <c r="H4869">
        <v>9</v>
      </c>
      <c r="I4869" t="str">
        <f>_xlfn.XLOOKUP(ohrm_timesheet_item[[#This Row],[employee_id]],hs_hr_employee[emp_number],hs_hr_employee[Employee Name],"NF",0,1)</f>
        <v>Gaurav Kokcha</v>
      </c>
      <c r="J4869" t="str">
        <f>_xlfn.XLOOKUP(ohrm_timesheet_item[[#This Row],[project_id]],ohrm_project[project_id],ohrm_project[name],"NF",0,1)</f>
        <v>Z210101-TEQMANTRA-ORG</v>
      </c>
      <c r="K4869" t="str">
        <f>_xlfn.XLOOKUP(ohrm_timesheet_item[[#This Row],[activity_id]],ohrm_project_activity[activity_id],ohrm_project_activity[name],"NF",0,1)</f>
        <v>Continuous Improvement</v>
      </c>
      <c r="L4869" s="5">
        <f>ohrm_timesheet_item[[#This Row],[duration]]/60/60</f>
        <v>2</v>
      </c>
    </row>
    <row r="4870" spans="1:12" x14ac:dyDescent="0.3">
      <c r="A4870">
        <v>837</v>
      </c>
      <c r="C4870">
        <v>4938</v>
      </c>
      <c r="D4870" s="1">
        <v>45471</v>
      </c>
      <c r="E4870">
        <v>10800</v>
      </c>
      <c r="F4870">
        <v>2</v>
      </c>
      <c r="G4870">
        <v>15</v>
      </c>
      <c r="H4870">
        <v>9</v>
      </c>
      <c r="I4870" t="str">
        <f>_xlfn.XLOOKUP(ohrm_timesheet_item[[#This Row],[employee_id]],hs_hr_employee[emp_number],hs_hr_employee[Employee Name],"NF",0,1)</f>
        <v>Gaurav Kokcha</v>
      </c>
      <c r="J4870" t="str">
        <f>_xlfn.XLOOKUP(ohrm_timesheet_item[[#This Row],[project_id]],ohrm_project[project_id],ohrm_project[name],"NF",0,1)</f>
        <v>Z210101-TEQMANTRA-ORG</v>
      </c>
      <c r="K4870" t="str">
        <f>_xlfn.XLOOKUP(ohrm_timesheet_item[[#This Row],[activity_id]],ohrm_project_activity[activity_id],ohrm_project_activity[name],"NF",0,1)</f>
        <v>Continuous Improvement</v>
      </c>
      <c r="L4870" s="5">
        <f>ohrm_timesheet_item[[#This Row],[duration]]/60/60</f>
        <v>3</v>
      </c>
    </row>
    <row r="4871" spans="1:12" x14ac:dyDescent="0.3">
      <c r="A4871">
        <v>853</v>
      </c>
      <c r="B4871" t="s">
        <v>1225</v>
      </c>
      <c r="C4871">
        <v>4939</v>
      </c>
      <c r="D4871" s="1">
        <v>45478</v>
      </c>
      <c r="E4871">
        <v>0</v>
      </c>
      <c r="F4871">
        <v>2</v>
      </c>
      <c r="G4871">
        <v>15</v>
      </c>
      <c r="H4871">
        <v>7</v>
      </c>
      <c r="I4871" t="str">
        <f>_xlfn.XLOOKUP(ohrm_timesheet_item[[#This Row],[employee_id]],hs_hr_employee[emp_number],hs_hr_employee[Employee Name],"NF",0,1)</f>
        <v>Gaurav Kokcha</v>
      </c>
      <c r="J4871" t="str">
        <f>_xlfn.XLOOKUP(ohrm_timesheet_item[[#This Row],[project_id]],ohrm_project[project_id],ohrm_project[name],"NF",0,1)</f>
        <v>Z210101-TEQMANTRA-ORG</v>
      </c>
      <c r="K4871" t="str">
        <f>_xlfn.XLOOKUP(ohrm_timesheet_item[[#This Row],[activity_id]],ohrm_project_activity[activity_id],ohrm_project_activity[name],"NF",0,1)</f>
        <v>Internal Meeting</v>
      </c>
      <c r="L4871" s="5">
        <f>ohrm_timesheet_item[[#This Row],[duration]]/60/60</f>
        <v>0</v>
      </c>
    </row>
    <row r="4872" spans="1:12" x14ac:dyDescent="0.3">
      <c r="A4872">
        <v>853</v>
      </c>
      <c r="C4872">
        <v>4940</v>
      </c>
      <c r="D4872" s="1">
        <v>45474</v>
      </c>
      <c r="E4872">
        <v>3600</v>
      </c>
      <c r="F4872">
        <v>2</v>
      </c>
      <c r="G4872">
        <v>15</v>
      </c>
      <c r="H4872">
        <v>7</v>
      </c>
      <c r="I4872" t="str">
        <f>_xlfn.XLOOKUP(ohrm_timesheet_item[[#This Row],[employee_id]],hs_hr_employee[emp_number],hs_hr_employee[Employee Name],"NF",0,1)</f>
        <v>Gaurav Kokcha</v>
      </c>
      <c r="J4872" t="str">
        <f>_xlfn.XLOOKUP(ohrm_timesheet_item[[#This Row],[project_id]],ohrm_project[project_id],ohrm_project[name],"NF",0,1)</f>
        <v>Z210101-TEQMANTRA-ORG</v>
      </c>
      <c r="K4872" t="str">
        <f>_xlfn.XLOOKUP(ohrm_timesheet_item[[#This Row],[activity_id]],ohrm_project_activity[activity_id],ohrm_project_activity[name],"NF",0,1)</f>
        <v>Internal Meeting</v>
      </c>
      <c r="L4872" s="5">
        <f>ohrm_timesheet_item[[#This Row],[duration]]/60/60</f>
        <v>1</v>
      </c>
    </row>
    <row r="4873" spans="1:12" x14ac:dyDescent="0.3">
      <c r="A4873">
        <v>853</v>
      </c>
      <c r="C4873">
        <v>4941</v>
      </c>
      <c r="D4873" s="1">
        <v>45475</v>
      </c>
      <c r="E4873">
        <v>3600</v>
      </c>
      <c r="F4873">
        <v>2</v>
      </c>
      <c r="G4873">
        <v>15</v>
      </c>
      <c r="H4873">
        <v>7</v>
      </c>
      <c r="I4873" t="str">
        <f>_xlfn.XLOOKUP(ohrm_timesheet_item[[#This Row],[employee_id]],hs_hr_employee[emp_number],hs_hr_employee[Employee Name],"NF",0,1)</f>
        <v>Gaurav Kokcha</v>
      </c>
      <c r="J4873" t="str">
        <f>_xlfn.XLOOKUP(ohrm_timesheet_item[[#This Row],[project_id]],ohrm_project[project_id],ohrm_project[name],"NF",0,1)</f>
        <v>Z210101-TEQMANTRA-ORG</v>
      </c>
      <c r="K4873" t="str">
        <f>_xlfn.XLOOKUP(ohrm_timesheet_item[[#This Row],[activity_id]],ohrm_project_activity[activity_id],ohrm_project_activity[name],"NF",0,1)</f>
        <v>Internal Meeting</v>
      </c>
      <c r="L4873" s="5">
        <f>ohrm_timesheet_item[[#This Row],[duration]]/60/60</f>
        <v>1</v>
      </c>
    </row>
    <row r="4874" spans="1:12" x14ac:dyDescent="0.3">
      <c r="A4874">
        <v>853</v>
      </c>
      <c r="C4874">
        <v>4942</v>
      </c>
      <c r="D4874" s="1">
        <v>45476</v>
      </c>
      <c r="E4874">
        <v>3600</v>
      </c>
      <c r="F4874">
        <v>2</v>
      </c>
      <c r="G4874">
        <v>15</v>
      </c>
      <c r="H4874">
        <v>7</v>
      </c>
      <c r="I4874" t="str">
        <f>_xlfn.XLOOKUP(ohrm_timesheet_item[[#This Row],[employee_id]],hs_hr_employee[emp_number],hs_hr_employee[Employee Name],"NF",0,1)</f>
        <v>Gaurav Kokcha</v>
      </c>
      <c r="J4874" t="str">
        <f>_xlfn.XLOOKUP(ohrm_timesheet_item[[#This Row],[project_id]],ohrm_project[project_id],ohrm_project[name],"NF",0,1)</f>
        <v>Z210101-TEQMANTRA-ORG</v>
      </c>
      <c r="K4874" t="str">
        <f>_xlfn.XLOOKUP(ohrm_timesheet_item[[#This Row],[activity_id]],ohrm_project_activity[activity_id],ohrm_project_activity[name],"NF",0,1)</f>
        <v>Internal Meeting</v>
      </c>
      <c r="L4874" s="5">
        <f>ohrm_timesheet_item[[#This Row],[duration]]/60/60</f>
        <v>1</v>
      </c>
    </row>
    <row r="4875" spans="1:12" x14ac:dyDescent="0.3">
      <c r="A4875">
        <v>853</v>
      </c>
      <c r="C4875">
        <v>4943</v>
      </c>
      <c r="D4875" s="1">
        <v>45477</v>
      </c>
      <c r="E4875">
        <v>3600</v>
      </c>
      <c r="F4875">
        <v>2</v>
      </c>
      <c r="G4875">
        <v>15</v>
      </c>
      <c r="H4875">
        <v>7</v>
      </c>
      <c r="I4875" t="str">
        <f>_xlfn.XLOOKUP(ohrm_timesheet_item[[#This Row],[employee_id]],hs_hr_employee[emp_number],hs_hr_employee[Employee Name],"NF",0,1)</f>
        <v>Gaurav Kokcha</v>
      </c>
      <c r="J4875" t="str">
        <f>_xlfn.XLOOKUP(ohrm_timesheet_item[[#This Row],[project_id]],ohrm_project[project_id],ohrm_project[name],"NF",0,1)</f>
        <v>Z210101-TEQMANTRA-ORG</v>
      </c>
      <c r="K4875" t="str">
        <f>_xlfn.XLOOKUP(ohrm_timesheet_item[[#This Row],[activity_id]],ohrm_project_activity[activity_id],ohrm_project_activity[name],"NF",0,1)</f>
        <v>Internal Meeting</v>
      </c>
      <c r="L4875" s="5">
        <f>ohrm_timesheet_item[[#This Row],[duration]]/60/60</f>
        <v>1</v>
      </c>
    </row>
    <row r="4876" spans="1:12" x14ac:dyDescent="0.3">
      <c r="A4876">
        <v>853</v>
      </c>
      <c r="C4876">
        <v>4944</v>
      </c>
      <c r="D4876" s="1">
        <v>45474</v>
      </c>
      <c r="E4876">
        <v>14400</v>
      </c>
      <c r="F4876">
        <v>2</v>
      </c>
      <c r="G4876">
        <v>15</v>
      </c>
      <c r="H4876">
        <v>11</v>
      </c>
      <c r="I4876" t="str">
        <f>_xlfn.XLOOKUP(ohrm_timesheet_item[[#This Row],[employee_id]],hs_hr_employee[emp_number],hs_hr_employee[Employee Name],"NF",0,1)</f>
        <v>Gaurav Kokcha</v>
      </c>
      <c r="J4876" t="str">
        <f>_xlfn.XLOOKUP(ohrm_timesheet_item[[#This Row],[project_id]],ohrm_project[project_id],ohrm_project[name],"NF",0,1)</f>
        <v>Z210101-TEQMANTRA-ORG</v>
      </c>
      <c r="K4876" t="str">
        <f>_xlfn.XLOOKUP(ohrm_timesheet_item[[#This Row],[activity_id]],ohrm_project_activity[activity_id],ohrm_project_activity[name],"NF",0,1)</f>
        <v>Training</v>
      </c>
      <c r="L4876" s="5">
        <f>ohrm_timesheet_item[[#This Row],[duration]]/60/60</f>
        <v>4</v>
      </c>
    </row>
    <row r="4877" spans="1:12" x14ac:dyDescent="0.3">
      <c r="A4877">
        <v>853</v>
      </c>
      <c r="C4877">
        <v>4945</v>
      </c>
      <c r="D4877" s="1">
        <v>45475</v>
      </c>
      <c r="E4877">
        <v>18000</v>
      </c>
      <c r="F4877">
        <v>2</v>
      </c>
      <c r="G4877">
        <v>15</v>
      </c>
      <c r="H4877">
        <v>11</v>
      </c>
      <c r="I4877" t="str">
        <f>_xlfn.XLOOKUP(ohrm_timesheet_item[[#This Row],[employee_id]],hs_hr_employee[emp_number],hs_hr_employee[Employee Name],"NF",0,1)</f>
        <v>Gaurav Kokcha</v>
      </c>
      <c r="J4877" t="str">
        <f>_xlfn.XLOOKUP(ohrm_timesheet_item[[#This Row],[project_id]],ohrm_project[project_id],ohrm_project[name],"NF",0,1)</f>
        <v>Z210101-TEQMANTRA-ORG</v>
      </c>
      <c r="K4877" t="str">
        <f>_xlfn.XLOOKUP(ohrm_timesheet_item[[#This Row],[activity_id]],ohrm_project_activity[activity_id],ohrm_project_activity[name],"NF",0,1)</f>
        <v>Training</v>
      </c>
      <c r="L4877" s="5">
        <f>ohrm_timesheet_item[[#This Row],[duration]]/60/60</f>
        <v>5</v>
      </c>
    </row>
    <row r="4878" spans="1:12" x14ac:dyDescent="0.3">
      <c r="A4878">
        <v>853</v>
      </c>
      <c r="C4878">
        <v>4946</v>
      </c>
      <c r="D4878" s="1">
        <v>45476</v>
      </c>
      <c r="E4878">
        <v>10800</v>
      </c>
      <c r="F4878">
        <v>2</v>
      </c>
      <c r="G4878">
        <v>15</v>
      </c>
      <c r="H4878">
        <v>11</v>
      </c>
      <c r="I4878" t="str">
        <f>_xlfn.XLOOKUP(ohrm_timesheet_item[[#This Row],[employee_id]],hs_hr_employee[emp_number],hs_hr_employee[Employee Name],"NF",0,1)</f>
        <v>Gaurav Kokcha</v>
      </c>
      <c r="J4878" t="str">
        <f>_xlfn.XLOOKUP(ohrm_timesheet_item[[#This Row],[project_id]],ohrm_project[project_id],ohrm_project[name],"NF",0,1)</f>
        <v>Z210101-TEQMANTRA-ORG</v>
      </c>
      <c r="K4878" t="str">
        <f>_xlfn.XLOOKUP(ohrm_timesheet_item[[#This Row],[activity_id]],ohrm_project_activity[activity_id],ohrm_project_activity[name],"NF",0,1)</f>
        <v>Training</v>
      </c>
      <c r="L4878" s="5">
        <f>ohrm_timesheet_item[[#This Row],[duration]]/60/60</f>
        <v>3</v>
      </c>
    </row>
    <row r="4879" spans="1:12" x14ac:dyDescent="0.3">
      <c r="A4879">
        <v>853</v>
      </c>
      <c r="C4879">
        <v>4947</v>
      </c>
      <c r="D4879" s="1">
        <v>45477</v>
      </c>
      <c r="E4879">
        <v>14400</v>
      </c>
      <c r="F4879">
        <v>2</v>
      </c>
      <c r="G4879">
        <v>15</v>
      </c>
      <c r="H4879">
        <v>11</v>
      </c>
      <c r="I4879" t="str">
        <f>_xlfn.XLOOKUP(ohrm_timesheet_item[[#This Row],[employee_id]],hs_hr_employee[emp_number],hs_hr_employee[Employee Name],"NF",0,1)</f>
        <v>Gaurav Kokcha</v>
      </c>
      <c r="J4879" t="str">
        <f>_xlfn.XLOOKUP(ohrm_timesheet_item[[#This Row],[project_id]],ohrm_project[project_id],ohrm_project[name],"NF",0,1)</f>
        <v>Z210101-TEQMANTRA-ORG</v>
      </c>
      <c r="K4879" t="str">
        <f>_xlfn.XLOOKUP(ohrm_timesheet_item[[#This Row],[activity_id]],ohrm_project_activity[activity_id],ohrm_project_activity[name],"NF",0,1)</f>
        <v>Training</v>
      </c>
      <c r="L4879" s="5">
        <f>ohrm_timesheet_item[[#This Row],[duration]]/60/60</f>
        <v>4</v>
      </c>
    </row>
    <row r="4880" spans="1:12" x14ac:dyDescent="0.3">
      <c r="A4880">
        <v>853</v>
      </c>
      <c r="C4880">
        <v>4948</v>
      </c>
      <c r="D4880" s="1">
        <v>45478</v>
      </c>
      <c r="E4880">
        <v>0</v>
      </c>
      <c r="F4880">
        <v>2</v>
      </c>
      <c r="G4880">
        <v>15</v>
      </c>
      <c r="H4880">
        <v>11</v>
      </c>
      <c r="I4880" t="str">
        <f>_xlfn.XLOOKUP(ohrm_timesheet_item[[#This Row],[employee_id]],hs_hr_employee[emp_number],hs_hr_employee[Employee Name],"NF",0,1)</f>
        <v>Gaurav Kokcha</v>
      </c>
      <c r="J4880" t="str">
        <f>_xlfn.XLOOKUP(ohrm_timesheet_item[[#This Row],[project_id]],ohrm_project[project_id],ohrm_project[name],"NF",0,1)</f>
        <v>Z210101-TEQMANTRA-ORG</v>
      </c>
      <c r="K4880" t="str">
        <f>_xlfn.XLOOKUP(ohrm_timesheet_item[[#This Row],[activity_id]],ohrm_project_activity[activity_id],ohrm_project_activity[name],"NF",0,1)</f>
        <v>Training</v>
      </c>
      <c r="L4880" s="5">
        <f>ohrm_timesheet_item[[#This Row],[duration]]/60/60</f>
        <v>0</v>
      </c>
    </row>
    <row r="4881" spans="1:12" x14ac:dyDescent="0.3">
      <c r="A4881">
        <v>853</v>
      </c>
      <c r="C4881">
        <v>4949</v>
      </c>
      <c r="D4881" s="1">
        <v>45474</v>
      </c>
      <c r="E4881">
        <v>14400</v>
      </c>
      <c r="F4881">
        <v>2</v>
      </c>
      <c r="G4881">
        <v>15</v>
      </c>
      <c r="H4881">
        <v>9</v>
      </c>
      <c r="I4881" t="str">
        <f>_xlfn.XLOOKUP(ohrm_timesheet_item[[#This Row],[employee_id]],hs_hr_employee[emp_number],hs_hr_employee[Employee Name],"NF",0,1)</f>
        <v>Gaurav Kokcha</v>
      </c>
      <c r="J4881" t="str">
        <f>_xlfn.XLOOKUP(ohrm_timesheet_item[[#This Row],[project_id]],ohrm_project[project_id],ohrm_project[name],"NF",0,1)</f>
        <v>Z210101-TEQMANTRA-ORG</v>
      </c>
      <c r="K4881" t="str">
        <f>_xlfn.XLOOKUP(ohrm_timesheet_item[[#This Row],[activity_id]],ohrm_project_activity[activity_id],ohrm_project_activity[name],"NF",0,1)</f>
        <v>Continuous Improvement</v>
      </c>
      <c r="L4881" s="5">
        <f>ohrm_timesheet_item[[#This Row],[duration]]/60/60</f>
        <v>4</v>
      </c>
    </row>
    <row r="4882" spans="1:12" x14ac:dyDescent="0.3">
      <c r="A4882">
        <v>853</v>
      </c>
      <c r="C4882">
        <v>4950</v>
      </c>
      <c r="D4882" s="1">
        <v>45475</v>
      </c>
      <c r="E4882">
        <v>10800</v>
      </c>
      <c r="F4882">
        <v>2</v>
      </c>
      <c r="G4882">
        <v>15</v>
      </c>
      <c r="H4882">
        <v>9</v>
      </c>
      <c r="I4882" t="str">
        <f>_xlfn.XLOOKUP(ohrm_timesheet_item[[#This Row],[employee_id]],hs_hr_employee[emp_number],hs_hr_employee[Employee Name],"NF",0,1)</f>
        <v>Gaurav Kokcha</v>
      </c>
      <c r="J4882" t="str">
        <f>_xlfn.XLOOKUP(ohrm_timesheet_item[[#This Row],[project_id]],ohrm_project[project_id],ohrm_project[name],"NF",0,1)</f>
        <v>Z210101-TEQMANTRA-ORG</v>
      </c>
      <c r="K4882" t="str">
        <f>_xlfn.XLOOKUP(ohrm_timesheet_item[[#This Row],[activity_id]],ohrm_project_activity[activity_id],ohrm_project_activity[name],"NF",0,1)</f>
        <v>Continuous Improvement</v>
      </c>
      <c r="L4882" s="5">
        <f>ohrm_timesheet_item[[#This Row],[duration]]/60/60</f>
        <v>3</v>
      </c>
    </row>
    <row r="4883" spans="1:12" x14ac:dyDescent="0.3">
      <c r="A4883">
        <v>853</v>
      </c>
      <c r="C4883">
        <v>4951</v>
      </c>
      <c r="D4883" s="1">
        <v>45476</v>
      </c>
      <c r="E4883">
        <v>18000</v>
      </c>
      <c r="F4883">
        <v>2</v>
      </c>
      <c r="G4883">
        <v>15</v>
      </c>
      <c r="H4883">
        <v>9</v>
      </c>
      <c r="I4883" t="str">
        <f>_xlfn.XLOOKUP(ohrm_timesheet_item[[#This Row],[employee_id]],hs_hr_employee[emp_number],hs_hr_employee[Employee Name],"NF",0,1)</f>
        <v>Gaurav Kokcha</v>
      </c>
      <c r="J4883" t="str">
        <f>_xlfn.XLOOKUP(ohrm_timesheet_item[[#This Row],[project_id]],ohrm_project[project_id],ohrm_project[name],"NF",0,1)</f>
        <v>Z210101-TEQMANTRA-ORG</v>
      </c>
      <c r="K4883" t="str">
        <f>_xlfn.XLOOKUP(ohrm_timesheet_item[[#This Row],[activity_id]],ohrm_project_activity[activity_id],ohrm_project_activity[name],"NF",0,1)</f>
        <v>Continuous Improvement</v>
      </c>
      <c r="L4883" s="5">
        <f>ohrm_timesheet_item[[#This Row],[duration]]/60/60</f>
        <v>5</v>
      </c>
    </row>
    <row r="4884" spans="1:12" x14ac:dyDescent="0.3">
      <c r="A4884">
        <v>853</v>
      </c>
      <c r="C4884">
        <v>4952</v>
      </c>
      <c r="D4884" s="1">
        <v>45477</v>
      </c>
      <c r="E4884">
        <v>14400</v>
      </c>
      <c r="F4884">
        <v>2</v>
      </c>
      <c r="G4884">
        <v>15</v>
      </c>
      <c r="H4884">
        <v>9</v>
      </c>
      <c r="I4884" t="str">
        <f>_xlfn.XLOOKUP(ohrm_timesheet_item[[#This Row],[employee_id]],hs_hr_employee[emp_number],hs_hr_employee[Employee Name],"NF",0,1)</f>
        <v>Gaurav Kokcha</v>
      </c>
      <c r="J4884" t="str">
        <f>_xlfn.XLOOKUP(ohrm_timesheet_item[[#This Row],[project_id]],ohrm_project[project_id],ohrm_project[name],"NF",0,1)</f>
        <v>Z210101-TEQMANTRA-ORG</v>
      </c>
      <c r="K4884" t="str">
        <f>_xlfn.XLOOKUP(ohrm_timesheet_item[[#This Row],[activity_id]],ohrm_project_activity[activity_id],ohrm_project_activity[name],"NF",0,1)</f>
        <v>Continuous Improvement</v>
      </c>
      <c r="L4884" s="5">
        <f>ohrm_timesheet_item[[#This Row],[duration]]/60/60</f>
        <v>4</v>
      </c>
    </row>
    <row r="4885" spans="1:12" x14ac:dyDescent="0.3">
      <c r="A4885">
        <v>853</v>
      </c>
      <c r="C4885">
        <v>4953</v>
      </c>
      <c r="D4885" s="1">
        <v>45478</v>
      </c>
      <c r="E4885">
        <v>0</v>
      </c>
      <c r="F4885">
        <v>2</v>
      </c>
      <c r="G4885">
        <v>15</v>
      </c>
      <c r="H4885">
        <v>9</v>
      </c>
      <c r="I4885" t="str">
        <f>_xlfn.XLOOKUP(ohrm_timesheet_item[[#This Row],[employee_id]],hs_hr_employee[emp_number],hs_hr_employee[Employee Name],"NF",0,1)</f>
        <v>Gaurav Kokcha</v>
      </c>
      <c r="J4885" t="str">
        <f>_xlfn.XLOOKUP(ohrm_timesheet_item[[#This Row],[project_id]],ohrm_project[project_id],ohrm_project[name],"NF",0,1)</f>
        <v>Z210101-TEQMANTRA-ORG</v>
      </c>
      <c r="K4885" t="str">
        <f>_xlfn.XLOOKUP(ohrm_timesheet_item[[#This Row],[activity_id]],ohrm_project_activity[activity_id],ohrm_project_activity[name],"NF",0,1)</f>
        <v>Continuous Improvement</v>
      </c>
      <c r="L4885" s="5">
        <f>ohrm_timesheet_item[[#This Row],[duration]]/60/60</f>
        <v>0</v>
      </c>
    </row>
    <row r="4886" spans="1:12" x14ac:dyDescent="0.3">
      <c r="A4886">
        <v>846</v>
      </c>
      <c r="C4886">
        <v>4954</v>
      </c>
      <c r="D4886" s="1">
        <v>45474</v>
      </c>
      <c r="E4886">
        <v>36000</v>
      </c>
      <c r="F4886">
        <v>16</v>
      </c>
      <c r="G4886">
        <v>100009</v>
      </c>
      <c r="H4886">
        <v>141</v>
      </c>
      <c r="I4886" t="str">
        <f>_xlfn.XLOOKUP(ohrm_timesheet_item[[#This Row],[employee_id]],hs_hr_employee[emp_number],hs_hr_employee[Employee Name],"NF",0,1)</f>
        <v>Partha Chakraborty</v>
      </c>
      <c r="J4886" t="str">
        <f>_xlfn.XLOOKUP(ohrm_timesheet_item[[#This Row],[project_id]],ohrm_project[project_id],ohrm_project[name],"NF",0,1)</f>
        <v>C240601-TM001-ODH [TM-PRJM-ODH-JPPL]</v>
      </c>
      <c r="K4886" t="str">
        <f>_xlfn.XLOOKUP(ohrm_timesheet_item[[#This Row],[activity_id]],ohrm_project_activity[activity_id],ohrm_project_activity[name],"NF",0,1)</f>
        <v>Customer Assignments</v>
      </c>
      <c r="L4886" s="5">
        <f>ohrm_timesheet_item[[#This Row],[duration]]/60/60</f>
        <v>10</v>
      </c>
    </row>
    <row r="4887" spans="1:12" x14ac:dyDescent="0.3">
      <c r="A4887">
        <v>846</v>
      </c>
      <c r="C4887">
        <v>4955</v>
      </c>
      <c r="D4887" s="1">
        <v>45475</v>
      </c>
      <c r="E4887">
        <v>36000</v>
      </c>
      <c r="F4887">
        <v>16</v>
      </c>
      <c r="G4887">
        <v>100009</v>
      </c>
      <c r="H4887">
        <v>141</v>
      </c>
      <c r="I4887" t="str">
        <f>_xlfn.XLOOKUP(ohrm_timesheet_item[[#This Row],[employee_id]],hs_hr_employee[emp_number],hs_hr_employee[Employee Name],"NF",0,1)</f>
        <v>Partha Chakraborty</v>
      </c>
      <c r="J4887" t="str">
        <f>_xlfn.XLOOKUP(ohrm_timesheet_item[[#This Row],[project_id]],ohrm_project[project_id],ohrm_project[name],"NF",0,1)</f>
        <v>C240601-TM001-ODH [TM-PRJM-ODH-JPPL]</v>
      </c>
      <c r="K4887" t="str">
        <f>_xlfn.XLOOKUP(ohrm_timesheet_item[[#This Row],[activity_id]],ohrm_project_activity[activity_id],ohrm_project_activity[name],"NF",0,1)</f>
        <v>Customer Assignments</v>
      </c>
      <c r="L4887" s="5">
        <f>ohrm_timesheet_item[[#This Row],[duration]]/60/60</f>
        <v>10</v>
      </c>
    </row>
    <row r="4888" spans="1:12" x14ac:dyDescent="0.3">
      <c r="A4888">
        <v>846</v>
      </c>
      <c r="C4888">
        <v>4956</v>
      </c>
      <c r="D4888" s="1">
        <v>45476</v>
      </c>
      <c r="E4888">
        <v>36000</v>
      </c>
      <c r="F4888">
        <v>16</v>
      </c>
      <c r="G4888">
        <v>100009</v>
      </c>
      <c r="H4888">
        <v>141</v>
      </c>
      <c r="I4888" t="str">
        <f>_xlfn.XLOOKUP(ohrm_timesheet_item[[#This Row],[employee_id]],hs_hr_employee[emp_number],hs_hr_employee[Employee Name],"NF",0,1)</f>
        <v>Partha Chakraborty</v>
      </c>
      <c r="J4888" t="str">
        <f>_xlfn.XLOOKUP(ohrm_timesheet_item[[#This Row],[project_id]],ohrm_project[project_id],ohrm_project[name],"NF",0,1)</f>
        <v>C240601-TM001-ODH [TM-PRJM-ODH-JPPL]</v>
      </c>
      <c r="K4888" t="str">
        <f>_xlfn.XLOOKUP(ohrm_timesheet_item[[#This Row],[activity_id]],ohrm_project_activity[activity_id],ohrm_project_activity[name],"NF",0,1)</f>
        <v>Customer Assignments</v>
      </c>
      <c r="L4888" s="5">
        <f>ohrm_timesheet_item[[#This Row],[duration]]/60/60</f>
        <v>10</v>
      </c>
    </row>
    <row r="4889" spans="1:12" x14ac:dyDescent="0.3">
      <c r="A4889">
        <v>846</v>
      </c>
      <c r="C4889">
        <v>4957</v>
      </c>
      <c r="D4889" s="1">
        <v>45477</v>
      </c>
      <c r="E4889">
        <v>39600</v>
      </c>
      <c r="F4889">
        <v>16</v>
      </c>
      <c r="G4889">
        <v>100009</v>
      </c>
      <c r="H4889">
        <v>141</v>
      </c>
      <c r="I4889" t="str">
        <f>_xlfn.XLOOKUP(ohrm_timesheet_item[[#This Row],[employee_id]],hs_hr_employee[emp_number],hs_hr_employee[Employee Name],"NF",0,1)</f>
        <v>Partha Chakraborty</v>
      </c>
      <c r="J4889" t="str">
        <f>_xlfn.XLOOKUP(ohrm_timesheet_item[[#This Row],[project_id]],ohrm_project[project_id],ohrm_project[name],"NF",0,1)</f>
        <v>C240601-TM001-ODH [TM-PRJM-ODH-JPPL]</v>
      </c>
      <c r="K4889" t="str">
        <f>_xlfn.XLOOKUP(ohrm_timesheet_item[[#This Row],[activity_id]],ohrm_project_activity[activity_id],ohrm_project_activity[name],"NF",0,1)</f>
        <v>Customer Assignments</v>
      </c>
      <c r="L4889" s="5">
        <f>ohrm_timesheet_item[[#This Row],[duration]]/60/60</f>
        <v>11</v>
      </c>
    </row>
    <row r="4890" spans="1:12" x14ac:dyDescent="0.3">
      <c r="A4890">
        <v>846</v>
      </c>
      <c r="C4890">
        <v>4958</v>
      </c>
      <c r="D4890" s="1">
        <v>45478</v>
      </c>
      <c r="E4890">
        <v>36000</v>
      </c>
      <c r="F4890">
        <v>16</v>
      </c>
      <c r="G4890">
        <v>100009</v>
      </c>
      <c r="H4890">
        <v>141</v>
      </c>
      <c r="I4890" t="str">
        <f>_xlfn.XLOOKUP(ohrm_timesheet_item[[#This Row],[employee_id]],hs_hr_employee[emp_number],hs_hr_employee[Employee Name],"NF",0,1)</f>
        <v>Partha Chakraborty</v>
      </c>
      <c r="J4890" t="str">
        <f>_xlfn.XLOOKUP(ohrm_timesheet_item[[#This Row],[project_id]],ohrm_project[project_id],ohrm_project[name],"NF",0,1)</f>
        <v>C240601-TM001-ODH [TM-PRJM-ODH-JPPL]</v>
      </c>
      <c r="K4890" t="str">
        <f>_xlfn.XLOOKUP(ohrm_timesheet_item[[#This Row],[activity_id]],ohrm_project_activity[activity_id],ohrm_project_activity[name],"NF",0,1)</f>
        <v>Customer Assignments</v>
      </c>
      <c r="L4890" s="5">
        <f>ohrm_timesheet_item[[#This Row],[duration]]/60/60</f>
        <v>10</v>
      </c>
    </row>
    <row r="4891" spans="1:12" x14ac:dyDescent="0.3">
      <c r="A4891">
        <v>846</v>
      </c>
      <c r="C4891">
        <v>4959</v>
      </c>
      <c r="D4891" s="1">
        <v>45479</v>
      </c>
      <c r="E4891">
        <v>45000</v>
      </c>
      <c r="F4891">
        <v>16</v>
      </c>
      <c r="G4891">
        <v>100009</v>
      </c>
      <c r="H4891">
        <v>141</v>
      </c>
      <c r="I4891" t="str">
        <f>_xlfn.XLOOKUP(ohrm_timesheet_item[[#This Row],[employee_id]],hs_hr_employee[emp_number],hs_hr_employee[Employee Name],"NF",0,1)</f>
        <v>Partha Chakraborty</v>
      </c>
      <c r="J4891" t="str">
        <f>_xlfn.XLOOKUP(ohrm_timesheet_item[[#This Row],[project_id]],ohrm_project[project_id],ohrm_project[name],"NF",0,1)</f>
        <v>C240601-TM001-ODH [TM-PRJM-ODH-JPPL]</v>
      </c>
      <c r="K4891" t="str">
        <f>_xlfn.XLOOKUP(ohrm_timesheet_item[[#This Row],[activity_id]],ohrm_project_activity[activity_id],ohrm_project_activity[name],"NF",0,1)</f>
        <v>Customer Assignments</v>
      </c>
      <c r="L4891" s="5">
        <f>ohrm_timesheet_item[[#This Row],[duration]]/60/60</f>
        <v>12.5</v>
      </c>
    </row>
    <row r="4892" spans="1:12" x14ac:dyDescent="0.3">
      <c r="A4892">
        <v>846</v>
      </c>
      <c r="C4892">
        <v>4960</v>
      </c>
      <c r="D4892" s="1">
        <v>45480</v>
      </c>
      <c r="E4892">
        <v>0</v>
      </c>
      <c r="F4892">
        <v>16</v>
      </c>
      <c r="G4892">
        <v>100009</v>
      </c>
      <c r="H4892">
        <v>141</v>
      </c>
      <c r="I4892" t="str">
        <f>_xlfn.XLOOKUP(ohrm_timesheet_item[[#This Row],[employee_id]],hs_hr_employee[emp_number],hs_hr_employee[Employee Name],"NF",0,1)</f>
        <v>Partha Chakraborty</v>
      </c>
      <c r="J4892" t="str">
        <f>_xlfn.XLOOKUP(ohrm_timesheet_item[[#This Row],[project_id]],ohrm_project[project_id],ohrm_project[name],"NF",0,1)</f>
        <v>C240601-TM001-ODH [TM-PRJM-ODH-JPPL]</v>
      </c>
      <c r="K4892" t="str">
        <f>_xlfn.XLOOKUP(ohrm_timesheet_item[[#This Row],[activity_id]],ohrm_project_activity[activity_id],ohrm_project_activity[name],"NF",0,1)</f>
        <v>Customer Assignments</v>
      </c>
      <c r="L4892" s="5">
        <f>ohrm_timesheet_item[[#This Row],[duration]]/60/60</f>
        <v>0</v>
      </c>
    </row>
    <row r="4893" spans="1:12" x14ac:dyDescent="0.3">
      <c r="A4893">
        <v>821</v>
      </c>
      <c r="C4893">
        <v>4961</v>
      </c>
      <c r="D4893" s="1">
        <v>45446</v>
      </c>
      <c r="E4893">
        <v>0</v>
      </c>
      <c r="F4893">
        <v>6</v>
      </c>
      <c r="G4893">
        <v>100001</v>
      </c>
      <c r="H4893">
        <v>54</v>
      </c>
      <c r="I4893" t="str">
        <f>_xlfn.XLOOKUP(ohrm_timesheet_item[[#This Row],[employee_id]],hs_hr_employee[emp_number],hs_hr_employee[Employee Name],"NF",0,1)</f>
        <v>Dinesh Agrawal</v>
      </c>
      <c r="J4893" t="str">
        <f>_xlfn.XLOOKUP(ohrm_timesheet_item[[#This Row],[project_id]],ohrm_project[project_id],ohrm_project[name],"NF",0,1)</f>
        <v>C210701-P2 [AMERICANA-Phase2]</v>
      </c>
      <c r="K4893" t="str">
        <f>_xlfn.XLOOKUP(ohrm_timesheet_item[[#This Row],[activity_id]],ohrm_project_activity[activity_id],ohrm_project_activity[name],"NF",0,1)</f>
        <v>Development</v>
      </c>
      <c r="L4893" s="5">
        <f>ohrm_timesheet_item[[#This Row],[duration]]/60/60</f>
        <v>0</v>
      </c>
    </row>
    <row r="4894" spans="1:12" x14ac:dyDescent="0.3">
      <c r="A4894">
        <v>821</v>
      </c>
      <c r="C4894">
        <v>4962</v>
      </c>
      <c r="D4894" s="1">
        <v>45447</v>
      </c>
      <c r="E4894">
        <v>32400</v>
      </c>
      <c r="F4894">
        <v>6</v>
      </c>
      <c r="G4894">
        <v>100001</v>
      </c>
      <c r="H4894">
        <v>54</v>
      </c>
      <c r="I4894" t="str">
        <f>_xlfn.XLOOKUP(ohrm_timesheet_item[[#This Row],[employee_id]],hs_hr_employee[emp_number],hs_hr_employee[Employee Name],"NF",0,1)</f>
        <v>Dinesh Agrawal</v>
      </c>
      <c r="J4894" t="str">
        <f>_xlfn.XLOOKUP(ohrm_timesheet_item[[#This Row],[project_id]],ohrm_project[project_id],ohrm_project[name],"NF",0,1)</f>
        <v>C210701-P2 [AMERICANA-Phase2]</v>
      </c>
      <c r="K4894" t="str">
        <f>_xlfn.XLOOKUP(ohrm_timesheet_item[[#This Row],[activity_id]],ohrm_project_activity[activity_id],ohrm_project_activity[name],"NF",0,1)</f>
        <v>Development</v>
      </c>
      <c r="L4894" s="5">
        <f>ohrm_timesheet_item[[#This Row],[duration]]/60/60</f>
        <v>9</v>
      </c>
    </row>
    <row r="4895" spans="1:12" x14ac:dyDescent="0.3">
      <c r="A4895">
        <v>821</v>
      </c>
      <c r="C4895">
        <v>4963</v>
      </c>
      <c r="D4895" s="1">
        <v>45448</v>
      </c>
      <c r="E4895">
        <v>32400</v>
      </c>
      <c r="F4895">
        <v>6</v>
      </c>
      <c r="G4895">
        <v>100001</v>
      </c>
      <c r="H4895">
        <v>54</v>
      </c>
      <c r="I4895" t="str">
        <f>_xlfn.XLOOKUP(ohrm_timesheet_item[[#This Row],[employee_id]],hs_hr_employee[emp_number],hs_hr_employee[Employee Name],"NF",0,1)</f>
        <v>Dinesh Agrawal</v>
      </c>
      <c r="J4895" t="str">
        <f>_xlfn.XLOOKUP(ohrm_timesheet_item[[#This Row],[project_id]],ohrm_project[project_id],ohrm_project[name],"NF",0,1)</f>
        <v>C210701-P2 [AMERICANA-Phase2]</v>
      </c>
      <c r="K4895" t="str">
        <f>_xlfn.XLOOKUP(ohrm_timesheet_item[[#This Row],[activity_id]],ohrm_project_activity[activity_id],ohrm_project_activity[name],"NF",0,1)</f>
        <v>Development</v>
      </c>
      <c r="L4895" s="5">
        <f>ohrm_timesheet_item[[#This Row],[duration]]/60/60</f>
        <v>9</v>
      </c>
    </row>
    <row r="4896" spans="1:12" x14ac:dyDescent="0.3">
      <c r="A4896">
        <v>821</v>
      </c>
      <c r="C4896">
        <v>4964</v>
      </c>
      <c r="D4896" s="1">
        <v>45449</v>
      </c>
      <c r="E4896">
        <v>32400</v>
      </c>
      <c r="F4896">
        <v>6</v>
      </c>
      <c r="G4896">
        <v>100001</v>
      </c>
      <c r="H4896">
        <v>54</v>
      </c>
      <c r="I4896" t="str">
        <f>_xlfn.XLOOKUP(ohrm_timesheet_item[[#This Row],[employee_id]],hs_hr_employee[emp_number],hs_hr_employee[Employee Name],"NF",0,1)</f>
        <v>Dinesh Agrawal</v>
      </c>
      <c r="J4896" t="str">
        <f>_xlfn.XLOOKUP(ohrm_timesheet_item[[#This Row],[project_id]],ohrm_project[project_id],ohrm_project[name],"NF",0,1)</f>
        <v>C210701-P2 [AMERICANA-Phase2]</v>
      </c>
      <c r="K4896" t="str">
        <f>_xlfn.XLOOKUP(ohrm_timesheet_item[[#This Row],[activity_id]],ohrm_project_activity[activity_id],ohrm_project_activity[name],"NF",0,1)</f>
        <v>Development</v>
      </c>
      <c r="L4896" s="5">
        <f>ohrm_timesheet_item[[#This Row],[duration]]/60/60</f>
        <v>9</v>
      </c>
    </row>
    <row r="4897" spans="1:12" x14ac:dyDescent="0.3">
      <c r="A4897">
        <v>821</v>
      </c>
      <c r="C4897">
        <v>4965</v>
      </c>
      <c r="D4897" s="1">
        <v>45450</v>
      </c>
      <c r="E4897">
        <v>32400</v>
      </c>
      <c r="F4897">
        <v>6</v>
      </c>
      <c r="G4897">
        <v>100001</v>
      </c>
      <c r="H4897">
        <v>54</v>
      </c>
      <c r="I4897" t="str">
        <f>_xlfn.XLOOKUP(ohrm_timesheet_item[[#This Row],[employee_id]],hs_hr_employee[emp_number],hs_hr_employee[Employee Name],"NF",0,1)</f>
        <v>Dinesh Agrawal</v>
      </c>
      <c r="J4897" t="str">
        <f>_xlfn.XLOOKUP(ohrm_timesheet_item[[#This Row],[project_id]],ohrm_project[project_id],ohrm_project[name],"NF",0,1)</f>
        <v>C210701-P2 [AMERICANA-Phase2]</v>
      </c>
      <c r="K4897" t="str">
        <f>_xlfn.XLOOKUP(ohrm_timesheet_item[[#This Row],[activity_id]],ohrm_project_activity[activity_id],ohrm_project_activity[name],"NF",0,1)</f>
        <v>Development</v>
      </c>
      <c r="L4897" s="5">
        <f>ohrm_timesheet_item[[#This Row],[duration]]/60/60</f>
        <v>9</v>
      </c>
    </row>
    <row r="4898" spans="1:12" x14ac:dyDescent="0.3">
      <c r="A4898">
        <v>831</v>
      </c>
      <c r="C4898">
        <v>4966</v>
      </c>
      <c r="D4898" s="1">
        <v>45453</v>
      </c>
      <c r="E4898">
        <v>32400</v>
      </c>
      <c r="F4898">
        <v>6</v>
      </c>
      <c r="G4898">
        <v>100001</v>
      </c>
      <c r="H4898">
        <v>54</v>
      </c>
      <c r="I4898" t="str">
        <f>_xlfn.XLOOKUP(ohrm_timesheet_item[[#This Row],[employee_id]],hs_hr_employee[emp_number],hs_hr_employee[Employee Name],"NF",0,1)</f>
        <v>Dinesh Agrawal</v>
      </c>
      <c r="J4898" t="str">
        <f>_xlfn.XLOOKUP(ohrm_timesheet_item[[#This Row],[project_id]],ohrm_project[project_id],ohrm_project[name],"NF",0,1)</f>
        <v>C210701-P2 [AMERICANA-Phase2]</v>
      </c>
      <c r="K4898" t="str">
        <f>_xlfn.XLOOKUP(ohrm_timesheet_item[[#This Row],[activity_id]],ohrm_project_activity[activity_id],ohrm_project_activity[name],"NF",0,1)</f>
        <v>Development</v>
      </c>
      <c r="L4898" s="5">
        <f>ohrm_timesheet_item[[#This Row],[duration]]/60/60</f>
        <v>9</v>
      </c>
    </row>
    <row r="4899" spans="1:12" x14ac:dyDescent="0.3">
      <c r="A4899">
        <v>831</v>
      </c>
      <c r="C4899">
        <v>4967</v>
      </c>
      <c r="D4899" s="1">
        <v>45454</v>
      </c>
      <c r="E4899">
        <v>0</v>
      </c>
      <c r="F4899">
        <v>6</v>
      </c>
      <c r="G4899">
        <v>100001</v>
      </c>
      <c r="H4899">
        <v>54</v>
      </c>
      <c r="I4899" t="str">
        <f>_xlfn.XLOOKUP(ohrm_timesheet_item[[#This Row],[employee_id]],hs_hr_employee[emp_number],hs_hr_employee[Employee Name],"NF",0,1)</f>
        <v>Dinesh Agrawal</v>
      </c>
      <c r="J4899" t="str">
        <f>_xlfn.XLOOKUP(ohrm_timesheet_item[[#This Row],[project_id]],ohrm_project[project_id],ohrm_project[name],"NF",0,1)</f>
        <v>C210701-P2 [AMERICANA-Phase2]</v>
      </c>
      <c r="K4899" t="str">
        <f>_xlfn.XLOOKUP(ohrm_timesheet_item[[#This Row],[activity_id]],ohrm_project_activity[activity_id],ohrm_project_activity[name],"NF",0,1)</f>
        <v>Development</v>
      </c>
      <c r="L4899" s="5">
        <f>ohrm_timesheet_item[[#This Row],[duration]]/60/60</f>
        <v>0</v>
      </c>
    </row>
    <row r="4900" spans="1:12" x14ac:dyDescent="0.3">
      <c r="A4900">
        <v>831</v>
      </c>
      <c r="C4900">
        <v>4968</v>
      </c>
      <c r="D4900" s="1">
        <v>45455</v>
      </c>
      <c r="E4900">
        <v>32400</v>
      </c>
      <c r="F4900">
        <v>6</v>
      </c>
      <c r="G4900">
        <v>100001</v>
      </c>
      <c r="H4900">
        <v>54</v>
      </c>
      <c r="I4900" t="str">
        <f>_xlfn.XLOOKUP(ohrm_timesheet_item[[#This Row],[employee_id]],hs_hr_employee[emp_number],hs_hr_employee[Employee Name],"NF",0,1)</f>
        <v>Dinesh Agrawal</v>
      </c>
      <c r="J4900" t="str">
        <f>_xlfn.XLOOKUP(ohrm_timesheet_item[[#This Row],[project_id]],ohrm_project[project_id],ohrm_project[name],"NF",0,1)</f>
        <v>C210701-P2 [AMERICANA-Phase2]</v>
      </c>
      <c r="K4900" t="str">
        <f>_xlfn.XLOOKUP(ohrm_timesheet_item[[#This Row],[activity_id]],ohrm_project_activity[activity_id],ohrm_project_activity[name],"NF",0,1)</f>
        <v>Development</v>
      </c>
      <c r="L4900" s="5">
        <f>ohrm_timesheet_item[[#This Row],[duration]]/60/60</f>
        <v>9</v>
      </c>
    </row>
    <row r="4901" spans="1:12" x14ac:dyDescent="0.3">
      <c r="A4901">
        <v>831</v>
      </c>
      <c r="C4901">
        <v>4969</v>
      </c>
      <c r="D4901" s="1">
        <v>45456</v>
      </c>
      <c r="E4901">
        <v>32400</v>
      </c>
      <c r="F4901">
        <v>6</v>
      </c>
      <c r="G4901">
        <v>100001</v>
      </c>
      <c r="H4901">
        <v>54</v>
      </c>
      <c r="I4901" t="str">
        <f>_xlfn.XLOOKUP(ohrm_timesheet_item[[#This Row],[employee_id]],hs_hr_employee[emp_number],hs_hr_employee[Employee Name],"NF",0,1)</f>
        <v>Dinesh Agrawal</v>
      </c>
      <c r="J4901" t="str">
        <f>_xlfn.XLOOKUP(ohrm_timesheet_item[[#This Row],[project_id]],ohrm_project[project_id],ohrm_project[name],"NF",0,1)</f>
        <v>C210701-P2 [AMERICANA-Phase2]</v>
      </c>
      <c r="K4901" t="str">
        <f>_xlfn.XLOOKUP(ohrm_timesheet_item[[#This Row],[activity_id]],ohrm_project_activity[activity_id],ohrm_project_activity[name],"NF",0,1)</f>
        <v>Development</v>
      </c>
      <c r="L4901" s="5">
        <f>ohrm_timesheet_item[[#This Row],[duration]]/60/60</f>
        <v>9</v>
      </c>
    </row>
    <row r="4902" spans="1:12" x14ac:dyDescent="0.3">
      <c r="A4902">
        <v>831</v>
      </c>
      <c r="C4902">
        <v>4970</v>
      </c>
      <c r="D4902" s="1">
        <v>45457</v>
      </c>
      <c r="E4902">
        <v>32400</v>
      </c>
      <c r="F4902">
        <v>6</v>
      </c>
      <c r="G4902">
        <v>100001</v>
      </c>
      <c r="H4902">
        <v>54</v>
      </c>
      <c r="I4902" t="str">
        <f>_xlfn.XLOOKUP(ohrm_timesheet_item[[#This Row],[employee_id]],hs_hr_employee[emp_number],hs_hr_employee[Employee Name],"NF",0,1)</f>
        <v>Dinesh Agrawal</v>
      </c>
      <c r="J4902" t="str">
        <f>_xlfn.XLOOKUP(ohrm_timesheet_item[[#This Row],[project_id]],ohrm_project[project_id],ohrm_project[name],"NF",0,1)</f>
        <v>C210701-P2 [AMERICANA-Phase2]</v>
      </c>
      <c r="K4902" t="str">
        <f>_xlfn.XLOOKUP(ohrm_timesheet_item[[#This Row],[activity_id]],ohrm_project_activity[activity_id],ohrm_project_activity[name],"NF",0,1)</f>
        <v>Development</v>
      </c>
      <c r="L4902" s="5">
        <f>ohrm_timesheet_item[[#This Row],[duration]]/60/60</f>
        <v>9</v>
      </c>
    </row>
    <row r="4903" spans="1:12" x14ac:dyDescent="0.3">
      <c r="A4903">
        <v>858</v>
      </c>
      <c r="C4903">
        <v>4971</v>
      </c>
      <c r="D4903" s="1">
        <v>45460</v>
      </c>
      <c r="E4903">
        <v>32400</v>
      </c>
      <c r="F4903">
        <v>6</v>
      </c>
      <c r="G4903">
        <v>100001</v>
      </c>
      <c r="H4903">
        <v>54</v>
      </c>
      <c r="I4903" t="str">
        <f>_xlfn.XLOOKUP(ohrm_timesheet_item[[#This Row],[employee_id]],hs_hr_employee[emp_number],hs_hr_employee[Employee Name],"NF",0,1)</f>
        <v>Dinesh Agrawal</v>
      </c>
      <c r="J4903" t="str">
        <f>_xlfn.XLOOKUP(ohrm_timesheet_item[[#This Row],[project_id]],ohrm_project[project_id],ohrm_project[name],"NF",0,1)</f>
        <v>C210701-P2 [AMERICANA-Phase2]</v>
      </c>
      <c r="K4903" t="str">
        <f>_xlfn.XLOOKUP(ohrm_timesheet_item[[#This Row],[activity_id]],ohrm_project_activity[activity_id],ohrm_project_activity[name],"NF",0,1)</f>
        <v>Development</v>
      </c>
      <c r="L4903" s="5">
        <f>ohrm_timesheet_item[[#This Row],[duration]]/60/60</f>
        <v>9</v>
      </c>
    </row>
    <row r="4904" spans="1:12" x14ac:dyDescent="0.3">
      <c r="A4904">
        <v>858</v>
      </c>
      <c r="C4904">
        <v>4972</v>
      </c>
      <c r="D4904" s="1">
        <v>45461</v>
      </c>
      <c r="E4904">
        <v>32400</v>
      </c>
      <c r="F4904">
        <v>6</v>
      </c>
      <c r="G4904">
        <v>100001</v>
      </c>
      <c r="H4904">
        <v>54</v>
      </c>
      <c r="I4904" t="str">
        <f>_xlfn.XLOOKUP(ohrm_timesheet_item[[#This Row],[employee_id]],hs_hr_employee[emp_number],hs_hr_employee[Employee Name],"NF",0,1)</f>
        <v>Dinesh Agrawal</v>
      </c>
      <c r="J4904" t="str">
        <f>_xlfn.XLOOKUP(ohrm_timesheet_item[[#This Row],[project_id]],ohrm_project[project_id],ohrm_project[name],"NF",0,1)</f>
        <v>C210701-P2 [AMERICANA-Phase2]</v>
      </c>
      <c r="K4904" t="str">
        <f>_xlfn.XLOOKUP(ohrm_timesheet_item[[#This Row],[activity_id]],ohrm_project_activity[activity_id],ohrm_project_activity[name],"NF",0,1)</f>
        <v>Development</v>
      </c>
      <c r="L4904" s="5">
        <f>ohrm_timesheet_item[[#This Row],[duration]]/60/60</f>
        <v>9</v>
      </c>
    </row>
    <row r="4905" spans="1:12" x14ac:dyDescent="0.3">
      <c r="A4905">
        <v>858</v>
      </c>
      <c r="C4905">
        <v>4973</v>
      </c>
      <c r="D4905" s="1">
        <v>45462</v>
      </c>
      <c r="E4905">
        <v>32400</v>
      </c>
      <c r="F4905">
        <v>6</v>
      </c>
      <c r="G4905">
        <v>100001</v>
      </c>
      <c r="H4905">
        <v>54</v>
      </c>
      <c r="I4905" t="str">
        <f>_xlfn.XLOOKUP(ohrm_timesheet_item[[#This Row],[employee_id]],hs_hr_employee[emp_number],hs_hr_employee[Employee Name],"NF",0,1)</f>
        <v>Dinesh Agrawal</v>
      </c>
      <c r="J4905" t="str">
        <f>_xlfn.XLOOKUP(ohrm_timesheet_item[[#This Row],[project_id]],ohrm_project[project_id],ohrm_project[name],"NF",0,1)</f>
        <v>C210701-P2 [AMERICANA-Phase2]</v>
      </c>
      <c r="K4905" t="str">
        <f>_xlfn.XLOOKUP(ohrm_timesheet_item[[#This Row],[activity_id]],ohrm_project_activity[activity_id],ohrm_project_activity[name],"NF",0,1)</f>
        <v>Development</v>
      </c>
      <c r="L4905" s="5">
        <f>ohrm_timesheet_item[[#This Row],[duration]]/60/60</f>
        <v>9</v>
      </c>
    </row>
    <row r="4906" spans="1:12" x14ac:dyDescent="0.3">
      <c r="A4906">
        <v>858</v>
      </c>
      <c r="C4906">
        <v>4974</v>
      </c>
      <c r="D4906" s="1">
        <v>45463</v>
      </c>
      <c r="E4906">
        <v>32400</v>
      </c>
      <c r="F4906">
        <v>6</v>
      </c>
      <c r="G4906">
        <v>100001</v>
      </c>
      <c r="H4906">
        <v>54</v>
      </c>
      <c r="I4906" t="str">
        <f>_xlfn.XLOOKUP(ohrm_timesheet_item[[#This Row],[employee_id]],hs_hr_employee[emp_number],hs_hr_employee[Employee Name],"NF",0,1)</f>
        <v>Dinesh Agrawal</v>
      </c>
      <c r="J4906" t="str">
        <f>_xlfn.XLOOKUP(ohrm_timesheet_item[[#This Row],[project_id]],ohrm_project[project_id],ohrm_project[name],"NF",0,1)</f>
        <v>C210701-P2 [AMERICANA-Phase2]</v>
      </c>
      <c r="K4906" t="str">
        <f>_xlfn.XLOOKUP(ohrm_timesheet_item[[#This Row],[activity_id]],ohrm_project_activity[activity_id],ohrm_project_activity[name],"NF",0,1)</f>
        <v>Development</v>
      </c>
      <c r="L4906" s="5">
        <f>ohrm_timesheet_item[[#This Row],[duration]]/60/60</f>
        <v>9</v>
      </c>
    </row>
    <row r="4907" spans="1:12" x14ac:dyDescent="0.3">
      <c r="A4907">
        <v>858</v>
      </c>
      <c r="C4907">
        <v>4975</v>
      </c>
      <c r="D4907" s="1">
        <v>45464</v>
      </c>
      <c r="E4907">
        <v>32400</v>
      </c>
      <c r="F4907">
        <v>6</v>
      </c>
      <c r="G4907">
        <v>100001</v>
      </c>
      <c r="H4907">
        <v>54</v>
      </c>
      <c r="I4907" t="str">
        <f>_xlfn.XLOOKUP(ohrm_timesheet_item[[#This Row],[employee_id]],hs_hr_employee[emp_number],hs_hr_employee[Employee Name],"NF",0,1)</f>
        <v>Dinesh Agrawal</v>
      </c>
      <c r="J4907" t="str">
        <f>_xlfn.XLOOKUP(ohrm_timesheet_item[[#This Row],[project_id]],ohrm_project[project_id],ohrm_project[name],"NF",0,1)</f>
        <v>C210701-P2 [AMERICANA-Phase2]</v>
      </c>
      <c r="K4907" t="str">
        <f>_xlfn.XLOOKUP(ohrm_timesheet_item[[#This Row],[activity_id]],ohrm_project_activity[activity_id],ohrm_project_activity[name],"NF",0,1)</f>
        <v>Development</v>
      </c>
      <c r="L4907" s="5">
        <f>ohrm_timesheet_item[[#This Row],[duration]]/60/60</f>
        <v>9</v>
      </c>
    </row>
    <row r="4908" spans="1:12" x14ac:dyDescent="0.3">
      <c r="A4908">
        <v>859</v>
      </c>
      <c r="C4908">
        <v>4976</v>
      </c>
      <c r="D4908" s="1">
        <v>45467</v>
      </c>
      <c r="E4908">
        <v>32400</v>
      </c>
      <c r="F4908">
        <v>6</v>
      </c>
      <c r="G4908">
        <v>100001</v>
      </c>
      <c r="H4908">
        <v>54</v>
      </c>
      <c r="I4908" t="str">
        <f>_xlfn.XLOOKUP(ohrm_timesheet_item[[#This Row],[employee_id]],hs_hr_employee[emp_number],hs_hr_employee[Employee Name],"NF",0,1)</f>
        <v>Dinesh Agrawal</v>
      </c>
      <c r="J4908" t="str">
        <f>_xlfn.XLOOKUP(ohrm_timesheet_item[[#This Row],[project_id]],ohrm_project[project_id],ohrm_project[name],"NF",0,1)</f>
        <v>C210701-P2 [AMERICANA-Phase2]</v>
      </c>
      <c r="K4908" t="str">
        <f>_xlfn.XLOOKUP(ohrm_timesheet_item[[#This Row],[activity_id]],ohrm_project_activity[activity_id],ohrm_project_activity[name],"NF",0,1)</f>
        <v>Development</v>
      </c>
      <c r="L4908" s="5">
        <f>ohrm_timesheet_item[[#This Row],[duration]]/60/60</f>
        <v>9</v>
      </c>
    </row>
    <row r="4909" spans="1:12" x14ac:dyDescent="0.3">
      <c r="A4909">
        <v>859</v>
      </c>
      <c r="C4909">
        <v>4977</v>
      </c>
      <c r="D4909" s="1">
        <v>45468</v>
      </c>
      <c r="E4909">
        <v>32400</v>
      </c>
      <c r="F4909">
        <v>6</v>
      </c>
      <c r="G4909">
        <v>100001</v>
      </c>
      <c r="H4909">
        <v>54</v>
      </c>
      <c r="I4909" t="str">
        <f>_xlfn.XLOOKUP(ohrm_timesheet_item[[#This Row],[employee_id]],hs_hr_employee[emp_number],hs_hr_employee[Employee Name],"NF",0,1)</f>
        <v>Dinesh Agrawal</v>
      </c>
      <c r="J4909" t="str">
        <f>_xlfn.XLOOKUP(ohrm_timesheet_item[[#This Row],[project_id]],ohrm_project[project_id],ohrm_project[name],"NF",0,1)</f>
        <v>C210701-P2 [AMERICANA-Phase2]</v>
      </c>
      <c r="K4909" t="str">
        <f>_xlfn.XLOOKUP(ohrm_timesheet_item[[#This Row],[activity_id]],ohrm_project_activity[activity_id],ohrm_project_activity[name],"NF",0,1)</f>
        <v>Development</v>
      </c>
      <c r="L4909" s="5">
        <f>ohrm_timesheet_item[[#This Row],[duration]]/60/60</f>
        <v>9</v>
      </c>
    </row>
    <row r="4910" spans="1:12" x14ac:dyDescent="0.3">
      <c r="A4910">
        <v>859</v>
      </c>
      <c r="C4910">
        <v>4978</v>
      </c>
      <c r="D4910" s="1">
        <v>45469</v>
      </c>
      <c r="E4910">
        <v>32400</v>
      </c>
      <c r="F4910">
        <v>6</v>
      </c>
      <c r="G4910">
        <v>100001</v>
      </c>
      <c r="H4910">
        <v>54</v>
      </c>
      <c r="I4910" t="str">
        <f>_xlfn.XLOOKUP(ohrm_timesheet_item[[#This Row],[employee_id]],hs_hr_employee[emp_number],hs_hr_employee[Employee Name],"NF",0,1)</f>
        <v>Dinesh Agrawal</v>
      </c>
      <c r="J4910" t="str">
        <f>_xlfn.XLOOKUP(ohrm_timesheet_item[[#This Row],[project_id]],ohrm_project[project_id],ohrm_project[name],"NF",0,1)</f>
        <v>C210701-P2 [AMERICANA-Phase2]</v>
      </c>
      <c r="K4910" t="str">
        <f>_xlfn.XLOOKUP(ohrm_timesheet_item[[#This Row],[activity_id]],ohrm_project_activity[activity_id],ohrm_project_activity[name],"NF",0,1)</f>
        <v>Development</v>
      </c>
      <c r="L4910" s="5">
        <f>ohrm_timesheet_item[[#This Row],[duration]]/60/60</f>
        <v>9</v>
      </c>
    </row>
    <row r="4911" spans="1:12" x14ac:dyDescent="0.3">
      <c r="A4911">
        <v>859</v>
      </c>
      <c r="C4911">
        <v>4979</v>
      </c>
      <c r="D4911" s="1">
        <v>45470</v>
      </c>
      <c r="E4911">
        <v>32400</v>
      </c>
      <c r="F4911">
        <v>6</v>
      </c>
      <c r="G4911">
        <v>100001</v>
      </c>
      <c r="H4911">
        <v>54</v>
      </c>
      <c r="I4911" t="str">
        <f>_xlfn.XLOOKUP(ohrm_timesheet_item[[#This Row],[employee_id]],hs_hr_employee[emp_number],hs_hr_employee[Employee Name],"NF",0,1)</f>
        <v>Dinesh Agrawal</v>
      </c>
      <c r="J4911" t="str">
        <f>_xlfn.XLOOKUP(ohrm_timesheet_item[[#This Row],[project_id]],ohrm_project[project_id],ohrm_project[name],"NF",0,1)</f>
        <v>C210701-P2 [AMERICANA-Phase2]</v>
      </c>
      <c r="K4911" t="str">
        <f>_xlfn.XLOOKUP(ohrm_timesheet_item[[#This Row],[activity_id]],ohrm_project_activity[activity_id],ohrm_project_activity[name],"NF",0,1)</f>
        <v>Development</v>
      </c>
      <c r="L4911" s="5">
        <f>ohrm_timesheet_item[[#This Row],[duration]]/60/60</f>
        <v>9</v>
      </c>
    </row>
    <row r="4912" spans="1:12" x14ac:dyDescent="0.3">
      <c r="A4912">
        <v>859</v>
      </c>
      <c r="C4912">
        <v>4980</v>
      </c>
      <c r="D4912" s="1">
        <v>45471</v>
      </c>
      <c r="E4912">
        <v>32400</v>
      </c>
      <c r="F4912">
        <v>6</v>
      </c>
      <c r="G4912">
        <v>100001</v>
      </c>
      <c r="H4912">
        <v>54</v>
      </c>
      <c r="I4912" t="str">
        <f>_xlfn.XLOOKUP(ohrm_timesheet_item[[#This Row],[employee_id]],hs_hr_employee[emp_number],hs_hr_employee[Employee Name],"NF",0,1)</f>
        <v>Dinesh Agrawal</v>
      </c>
      <c r="J4912" t="str">
        <f>_xlfn.XLOOKUP(ohrm_timesheet_item[[#This Row],[project_id]],ohrm_project[project_id],ohrm_project[name],"NF",0,1)</f>
        <v>C210701-P2 [AMERICANA-Phase2]</v>
      </c>
      <c r="K4912" t="str">
        <f>_xlfn.XLOOKUP(ohrm_timesheet_item[[#This Row],[activity_id]],ohrm_project_activity[activity_id],ohrm_project_activity[name],"NF",0,1)</f>
        <v>Development</v>
      </c>
      <c r="L4912" s="5">
        <f>ohrm_timesheet_item[[#This Row],[duration]]/60/60</f>
        <v>9</v>
      </c>
    </row>
    <row r="4913" spans="1:12" x14ac:dyDescent="0.3">
      <c r="A4913">
        <v>852</v>
      </c>
      <c r="B4913" t="s">
        <v>1226</v>
      </c>
      <c r="C4913">
        <v>4981</v>
      </c>
      <c r="D4913" s="1">
        <v>45477</v>
      </c>
      <c r="E4913">
        <v>32400</v>
      </c>
      <c r="F4913">
        <v>2</v>
      </c>
      <c r="G4913">
        <v>100008</v>
      </c>
      <c r="H4913">
        <v>11</v>
      </c>
      <c r="I4913" t="str">
        <f>_xlfn.XLOOKUP(ohrm_timesheet_item[[#This Row],[employee_id]],hs_hr_employee[emp_number],hs_hr_employee[Employee Name],"NF",0,1)</f>
        <v>Harshal Ramesh Gharde</v>
      </c>
      <c r="J4913" t="str">
        <f>_xlfn.XLOOKUP(ohrm_timesheet_item[[#This Row],[project_id]],ohrm_project[project_id],ohrm_project[name],"NF",0,1)</f>
        <v>Z210101-TEQMANTRA-ORG</v>
      </c>
      <c r="K4913" t="str">
        <f>_xlfn.XLOOKUP(ohrm_timesheet_item[[#This Row],[activity_id]],ohrm_project_activity[activity_id],ohrm_project_activity[name],"NF",0,1)</f>
        <v>Training</v>
      </c>
      <c r="L4913" s="5">
        <f>ohrm_timesheet_item[[#This Row],[duration]]/60/60</f>
        <v>9</v>
      </c>
    </row>
    <row r="4914" spans="1:12" x14ac:dyDescent="0.3">
      <c r="A4914">
        <v>852</v>
      </c>
      <c r="B4914" t="s">
        <v>1227</v>
      </c>
      <c r="C4914">
        <v>4982</v>
      </c>
      <c r="D4914" s="1">
        <v>45478</v>
      </c>
      <c r="E4914">
        <v>32400</v>
      </c>
      <c r="F4914">
        <v>2</v>
      </c>
      <c r="G4914">
        <v>100008</v>
      </c>
      <c r="H4914">
        <v>11</v>
      </c>
      <c r="I4914" t="str">
        <f>_xlfn.XLOOKUP(ohrm_timesheet_item[[#This Row],[employee_id]],hs_hr_employee[emp_number],hs_hr_employee[Employee Name],"NF",0,1)</f>
        <v>Harshal Ramesh Gharde</v>
      </c>
      <c r="J4914" t="str">
        <f>_xlfn.XLOOKUP(ohrm_timesheet_item[[#This Row],[project_id]],ohrm_project[project_id],ohrm_project[name],"NF",0,1)</f>
        <v>Z210101-TEQMANTRA-ORG</v>
      </c>
      <c r="K4914" t="str">
        <f>_xlfn.XLOOKUP(ohrm_timesheet_item[[#This Row],[activity_id]],ohrm_project_activity[activity_id],ohrm_project_activity[name],"NF",0,1)</f>
        <v>Training</v>
      </c>
      <c r="L4914" s="5">
        <f>ohrm_timesheet_item[[#This Row],[duration]]/60/60</f>
        <v>9</v>
      </c>
    </row>
    <row r="4915" spans="1:12" x14ac:dyDescent="0.3">
      <c r="A4915">
        <v>855</v>
      </c>
      <c r="B4915" t="s">
        <v>1228</v>
      </c>
      <c r="C4915">
        <v>4983</v>
      </c>
      <c r="D4915" s="1">
        <v>45481</v>
      </c>
      <c r="E4915">
        <v>32400</v>
      </c>
      <c r="F4915">
        <v>2</v>
      </c>
      <c r="G4915">
        <v>100008</v>
      </c>
      <c r="H4915">
        <v>11</v>
      </c>
      <c r="I4915" t="str">
        <f>_xlfn.XLOOKUP(ohrm_timesheet_item[[#This Row],[employee_id]],hs_hr_employee[emp_number],hs_hr_employee[Employee Name],"NF",0,1)</f>
        <v>Harshal Ramesh Gharde</v>
      </c>
      <c r="J4915" t="str">
        <f>_xlfn.XLOOKUP(ohrm_timesheet_item[[#This Row],[project_id]],ohrm_project[project_id],ohrm_project[name],"NF",0,1)</f>
        <v>Z210101-TEQMANTRA-ORG</v>
      </c>
      <c r="K4915" t="str">
        <f>_xlfn.XLOOKUP(ohrm_timesheet_item[[#This Row],[activity_id]],ohrm_project_activity[activity_id],ohrm_project_activity[name],"NF",0,1)</f>
        <v>Training</v>
      </c>
      <c r="L4915" s="5">
        <f>ohrm_timesheet_item[[#This Row],[duration]]/60/60</f>
        <v>9</v>
      </c>
    </row>
    <row r="4916" spans="1:12" x14ac:dyDescent="0.3">
      <c r="A4916">
        <v>864</v>
      </c>
      <c r="C4916">
        <v>4984</v>
      </c>
      <c r="D4916" s="1">
        <v>45481</v>
      </c>
      <c r="E4916">
        <v>39600</v>
      </c>
      <c r="F4916">
        <v>16</v>
      </c>
      <c r="G4916">
        <v>100009</v>
      </c>
      <c r="H4916">
        <v>141</v>
      </c>
      <c r="I4916" t="str">
        <f>_xlfn.XLOOKUP(ohrm_timesheet_item[[#This Row],[employee_id]],hs_hr_employee[emp_number],hs_hr_employee[Employee Name],"NF",0,1)</f>
        <v>Partha Chakraborty</v>
      </c>
      <c r="J4916" t="str">
        <f>_xlfn.XLOOKUP(ohrm_timesheet_item[[#This Row],[project_id]],ohrm_project[project_id],ohrm_project[name],"NF",0,1)</f>
        <v>C240601-TM001-ODH [TM-PRJM-ODH-JPPL]</v>
      </c>
      <c r="K4916" t="str">
        <f>_xlfn.XLOOKUP(ohrm_timesheet_item[[#This Row],[activity_id]],ohrm_project_activity[activity_id],ohrm_project_activity[name],"NF",0,1)</f>
        <v>Customer Assignments</v>
      </c>
      <c r="L4916" s="5">
        <f>ohrm_timesheet_item[[#This Row],[duration]]/60/60</f>
        <v>11</v>
      </c>
    </row>
    <row r="4917" spans="1:12" x14ac:dyDescent="0.3">
      <c r="A4917">
        <v>864</v>
      </c>
      <c r="C4917">
        <v>4985</v>
      </c>
      <c r="D4917" s="1">
        <v>45482</v>
      </c>
      <c r="E4917">
        <v>39600</v>
      </c>
      <c r="F4917">
        <v>16</v>
      </c>
      <c r="G4917">
        <v>100009</v>
      </c>
      <c r="H4917">
        <v>141</v>
      </c>
      <c r="I4917" t="str">
        <f>_xlfn.XLOOKUP(ohrm_timesheet_item[[#This Row],[employee_id]],hs_hr_employee[emp_number],hs_hr_employee[Employee Name],"NF",0,1)</f>
        <v>Partha Chakraborty</v>
      </c>
      <c r="J4917" t="str">
        <f>_xlfn.XLOOKUP(ohrm_timesheet_item[[#This Row],[project_id]],ohrm_project[project_id],ohrm_project[name],"NF",0,1)</f>
        <v>C240601-TM001-ODH [TM-PRJM-ODH-JPPL]</v>
      </c>
      <c r="K4917" t="str">
        <f>_xlfn.XLOOKUP(ohrm_timesheet_item[[#This Row],[activity_id]],ohrm_project_activity[activity_id],ohrm_project_activity[name],"NF",0,1)</f>
        <v>Customer Assignments</v>
      </c>
      <c r="L4917" s="5">
        <f>ohrm_timesheet_item[[#This Row],[duration]]/60/60</f>
        <v>11</v>
      </c>
    </row>
    <row r="4918" spans="1:12" x14ac:dyDescent="0.3">
      <c r="A4918">
        <v>864</v>
      </c>
      <c r="C4918">
        <v>4986</v>
      </c>
      <c r="D4918" s="1">
        <v>45483</v>
      </c>
      <c r="E4918">
        <v>36000</v>
      </c>
      <c r="F4918">
        <v>16</v>
      </c>
      <c r="G4918">
        <v>100009</v>
      </c>
      <c r="H4918">
        <v>141</v>
      </c>
      <c r="I4918" t="str">
        <f>_xlfn.XLOOKUP(ohrm_timesheet_item[[#This Row],[employee_id]],hs_hr_employee[emp_number],hs_hr_employee[Employee Name],"NF",0,1)</f>
        <v>Partha Chakraborty</v>
      </c>
      <c r="J4918" t="str">
        <f>_xlfn.XLOOKUP(ohrm_timesheet_item[[#This Row],[project_id]],ohrm_project[project_id],ohrm_project[name],"NF",0,1)</f>
        <v>C240601-TM001-ODH [TM-PRJM-ODH-JPPL]</v>
      </c>
      <c r="K4918" t="str">
        <f>_xlfn.XLOOKUP(ohrm_timesheet_item[[#This Row],[activity_id]],ohrm_project_activity[activity_id],ohrm_project_activity[name],"NF",0,1)</f>
        <v>Customer Assignments</v>
      </c>
      <c r="L4918" s="5">
        <f>ohrm_timesheet_item[[#This Row],[duration]]/60/60</f>
        <v>10</v>
      </c>
    </row>
    <row r="4919" spans="1:12" x14ac:dyDescent="0.3">
      <c r="A4919">
        <v>864</v>
      </c>
      <c r="C4919">
        <v>4987</v>
      </c>
      <c r="D4919" s="1">
        <v>45484</v>
      </c>
      <c r="E4919">
        <v>36000</v>
      </c>
      <c r="F4919">
        <v>16</v>
      </c>
      <c r="G4919">
        <v>100009</v>
      </c>
      <c r="H4919">
        <v>141</v>
      </c>
      <c r="I4919" t="str">
        <f>_xlfn.XLOOKUP(ohrm_timesheet_item[[#This Row],[employee_id]],hs_hr_employee[emp_number],hs_hr_employee[Employee Name],"NF",0,1)</f>
        <v>Partha Chakraborty</v>
      </c>
      <c r="J4919" t="str">
        <f>_xlfn.XLOOKUP(ohrm_timesheet_item[[#This Row],[project_id]],ohrm_project[project_id],ohrm_project[name],"NF",0,1)</f>
        <v>C240601-TM001-ODH [TM-PRJM-ODH-JPPL]</v>
      </c>
      <c r="K4919" t="str">
        <f>_xlfn.XLOOKUP(ohrm_timesheet_item[[#This Row],[activity_id]],ohrm_project_activity[activity_id],ohrm_project_activity[name],"NF",0,1)</f>
        <v>Customer Assignments</v>
      </c>
      <c r="L4919" s="5">
        <f>ohrm_timesheet_item[[#This Row],[duration]]/60/60</f>
        <v>10</v>
      </c>
    </row>
    <row r="4920" spans="1:12" x14ac:dyDescent="0.3">
      <c r="A4920">
        <v>864</v>
      </c>
      <c r="C4920">
        <v>4988</v>
      </c>
      <c r="D4920" s="1">
        <v>45485</v>
      </c>
      <c r="E4920">
        <v>32400</v>
      </c>
      <c r="F4920">
        <v>16</v>
      </c>
      <c r="G4920">
        <v>100009</v>
      </c>
      <c r="H4920">
        <v>141</v>
      </c>
      <c r="I4920" t="str">
        <f>_xlfn.XLOOKUP(ohrm_timesheet_item[[#This Row],[employee_id]],hs_hr_employee[emp_number],hs_hr_employee[Employee Name],"NF",0,1)</f>
        <v>Partha Chakraborty</v>
      </c>
      <c r="J4920" t="str">
        <f>_xlfn.XLOOKUP(ohrm_timesheet_item[[#This Row],[project_id]],ohrm_project[project_id],ohrm_project[name],"NF",0,1)</f>
        <v>C240601-TM001-ODH [TM-PRJM-ODH-JPPL]</v>
      </c>
      <c r="K4920" t="str">
        <f>_xlfn.XLOOKUP(ohrm_timesheet_item[[#This Row],[activity_id]],ohrm_project_activity[activity_id],ohrm_project_activity[name],"NF",0,1)</f>
        <v>Customer Assignments</v>
      </c>
      <c r="L4920" s="5">
        <f>ohrm_timesheet_item[[#This Row],[duration]]/60/60</f>
        <v>9</v>
      </c>
    </row>
    <row r="4921" spans="1:12" x14ac:dyDescent="0.3">
      <c r="A4921">
        <v>855</v>
      </c>
      <c r="B4921" t="s">
        <v>1229</v>
      </c>
      <c r="C4921">
        <v>4989</v>
      </c>
      <c r="D4921" s="1">
        <v>45482</v>
      </c>
      <c r="E4921">
        <v>32400</v>
      </c>
      <c r="F4921">
        <v>2</v>
      </c>
      <c r="G4921">
        <v>100008</v>
      </c>
      <c r="H4921">
        <v>11</v>
      </c>
      <c r="I4921" t="str">
        <f>_xlfn.XLOOKUP(ohrm_timesheet_item[[#This Row],[employee_id]],hs_hr_employee[emp_number],hs_hr_employee[Employee Name],"NF",0,1)</f>
        <v>Harshal Ramesh Gharde</v>
      </c>
      <c r="J4921" t="str">
        <f>_xlfn.XLOOKUP(ohrm_timesheet_item[[#This Row],[project_id]],ohrm_project[project_id],ohrm_project[name],"NF",0,1)</f>
        <v>Z210101-TEQMANTRA-ORG</v>
      </c>
      <c r="K4921" t="str">
        <f>_xlfn.XLOOKUP(ohrm_timesheet_item[[#This Row],[activity_id]],ohrm_project_activity[activity_id],ohrm_project_activity[name],"NF",0,1)</f>
        <v>Training</v>
      </c>
      <c r="L4921" s="5">
        <f>ohrm_timesheet_item[[#This Row],[duration]]/60/60</f>
        <v>9</v>
      </c>
    </row>
    <row r="4922" spans="1:12" x14ac:dyDescent="0.3">
      <c r="A4922">
        <v>855</v>
      </c>
      <c r="B4922" t="s">
        <v>1230</v>
      </c>
      <c r="C4922">
        <v>4990</v>
      </c>
      <c r="D4922" s="1">
        <v>45483</v>
      </c>
      <c r="E4922">
        <v>32400</v>
      </c>
      <c r="F4922">
        <v>2</v>
      </c>
      <c r="G4922">
        <v>100008</v>
      </c>
      <c r="H4922">
        <v>11</v>
      </c>
      <c r="I4922" t="str">
        <f>_xlfn.XLOOKUP(ohrm_timesheet_item[[#This Row],[employee_id]],hs_hr_employee[emp_number],hs_hr_employee[Employee Name],"NF",0,1)</f>
        <v>Harshal Ramesh Gharde</v>
      </c>
      <c r="J4922" t="str">
        <f>_xlfn.XLOOKUP(ohrm_timesheet_item[[#This Row],[project_id]],ohrm_project[project_id],ohrm_project[name],"NF",0,1)</f>
        <v>Z210101-TEQMANTRA-ORG</v>
      </c>
      <c r="K4922" t="str">
        <f>_xlfn.XLOOKUP(ohrm_timesheet_item[[#This Row],[activity_id]],ohrm_project_activity[activity_id],ohrm_project_activity[name],"NF",0,1)</f>
        <v>Training</v>
      </c>
      <c r="L4922" s="5">
        <f>ohrm_timesheet_item[[#This Row],[duration]]/60/60</f>
        <v>9</v>
      </c>
    </row>
    <row r="4923" spans="1:12" x14ac:dyDescent="0.3">
      <c r="A4923">
        <v>855</v>
      </c>
      <c r="B4923" t="s">
        <v>1231</v>
      </c>
      <c r="C4923">
        <v>4991</v>
      </c>
      <c r="D4923" s="1">
        <v>45484</v>
      </c>
      <c r="E4923">
        <v>32400</v>
      </c>
      <c r="F4923">
        <v>2</v>
      </c>
      <c r="G4923">
        <v>100008</v>
      </c>
      <c r="H4923">
        <v>11</v>
      </c>
      <c r="I4923" t="str">
        <f>_xlfn.XLOOKUP(ohrm_timesheet_item[[#This Row],[employee_id]],hs_hr_employee[emp_number],hs_hr_employee[Employee Name],"NF",0,1)</f>
        <v>Harshal Ramesh Gharde</v>
      </c>
      <c r="J4923" t="str">
        <f>_xlfn.XLOOKUP(ohrm_timesheet_item[[#This Row],[project_id]],ohrm_project[project_id],ohrm_project[name],"NF",0,1)</f>
        <v>Z210101-TEQMANTRA-ORG</v>
      </c>
      <c r="K4923" t="str">
        <f>_xlfn.XLOOKUP(ohrm_timesheet_item[[#This Row],[activity_id]],ohrm_project_activity[activity_id],ohrm_project_activity[name],"NF",0,1)</f>
        <v>Training</v>
      </c>
      <c r="L4923" s="5">
        <f>ohrm_timesheet_item[[#This Row],[duration]]/60/60</f>
        <v>9</v>
      </c>
    </row>
    <row r="4924" spans="1:12" x14ac:dyDescent="0.3">
      <c r="A4924">
        <v>855</v>
      </c>
      <c r="B4924" t="s">
        <v>1232</v>
      </c>
      <c r="C4924">
        <v>4992</v>
      </c>
      <c r="D4924" s="1">
        <v>45485</v>
      </c>
      <c r="E4924">
        <v>32400</v>
      </c>
      <c r="F4924">
        <v>2</v>
      </c>
      <c r="G4924">
        <v>100008</v>
      </c>
      <c r="H4924">
        <v>11</v>
      </c>
      <c r="I4924" t="str">
        <f>_xlfn.XLOOKUP(ohrm_timesheet_item[[#This Row],[employee_id]],hs_hr_employee[emp_number],hs_hr_employee[Employee Name],"NF",0,1)</f>
        <v>Harshal Ramesh Gharde</v>
      </c>
      <c r="J4924" t="str">
        <f>_xlfn.XLOOKUP(ohrm_timesheet_item[[#This Row],[project_id]],ohrm_project[project_id],ohrm_project[name],"NF",0,1)</f>
        <v>Z210101-TEQMANTRA-ORG</v>
      </c>
      <c r="K4924" t="str">
        <f>_xlfn.XLOOKUP(ohrm_timesheet_item[[#This Row],[activity_id]],ohrm_project_activity[activity_id],ohrm_project_activity[name],"NF",0,1)</f>
        <v>Training</v>
      </c>
      <c r="L4924" s="5">
        <f>ohrm_timesheet_item[[#This Row],[duration]]/60/60</f>
        <v>9</v>
      </c>
    </row>
    <row r="4925" spans="1:12" x14ac:dyDescent="0.3">
      <c r="A4925">
        <v>866</v>
      </c>
      <c r="B4925" t="s">
        <v>1233</v>
      </c>
      <c r="C4925">
        <v>4993</v>
      </c>
      <c r="D4925" s="1">
        <v>45490</v>
      </c>
      <c r="E4925">
        <v>32400</v>
      </c>
      <c r="F4925">
        <v>2</v>
      </c>
      <c r="G4925">
        <v>100008</v>
      </c>
      <c r="H4925">
        <v>11</v>
      </c>
      <c r="I4925" t="str">
        <f>_xlfn.XLOOKUP(ohrm_timesheet_item[[#This Row],[employee_id]],hs_hr_employee[emp_number],hs_hr_employee[Employee Name],"NF",0,1)</f>
        <v>Harshal Ramesh Gharde</v>
      </c>
      <c r="J4925" t="str">
        <f>_xlfn.XLOOKUP(ohrm_timesheet_item[[#This Row],[project_id]],ohrm_project[project_id],ohrm_project[name],"NF",0,1)</f>
        <v>Z210101-TEQMANTRA-ORG</v>
      </c>
      <c r="K4925" t="str">
        <f>_xlfn.XLOOKUP(ohrm_timesheet_item[[#This Row],[activity_id]],ohrm_project_activity[activity_id],ohrm_project_activity[name],"NF",0,1)</f>
        <v>Training</v>
      </c>
      <c r="L4925" s="5">
        <f>ohrm_timesheet_item[[#This Row],[duration]]/60/60</f>
        <v>9</v>
      </c>
    </row>
    <row r="4926" spans="1:12" x14ac:dyDescent="0.3">
      <c r="A4926">
        <v>866</v>
      </c>
      <c r="B4926" t="s">
        <v>1234</v>
      </c>
      <c r="C4926">
        <v>4994</v>
      </c>
      <c r="D4926" s="1">
        <v>45489</v>
      </c>
      <c r="E4926">
        <v>32400</v>
      </c>
      <c r="F4926">
        <v>2</v>
      </c>
      <c r="G4926">
        <v>100008</v>
      </c>
      <c r="H4926">
        <v>11</v>
      </c>
      <c r="I4926" t="str">
        <f>_xlfn.XLOOKUP(ohrm_timesheet_item[[#This Row],[employee_id]],hs_hr_employee[emp_number],hs_hr_employee[Employee Name],"NF",0,1)</f>
        <v>Harshal Ramesh Gharde</v>
      </c>
      <c r="J4926" t="str">
        <f>_xlfn.XLOOKUP(ohrm_timesheet_item[[#This Row],[project_id]],ohrm_project[project_id],ohrm_project[name],"NF",0,1)</f>
        <v>Z210101-TEQMANTRA-ORG</v>
      </c>
      <c r="K4926" t="str">
        <f>_xlfn.XLOOKUP(ohrm_timesheet_item[[#This Row],[activity_id]],ohrm_project_activity[activity_id],ohrm_project_activity[name],"NF",0,1)</f>
        <v>Training</v>
      </c>
      <c r="L4926" s="5">
        <f>ohrm_timesheet_item[[#This Row],[duration]]/60/60</f>
        <v>9</v>
      </c>
    </row>
    <row r="4927" spans="1:12" x14ac:dyDescent="0.3">
      <c r="A4927">
        <v>866</v>
      </c>
      <c r="B4927" t="s">
        <v>1235</v>
      </c>
      <c r="C4927">
        <v>4995</v>
      </c>
      <c r="D4927" s="1">
        <v>45488</v>
      </c>
      <c r="E4927">
        <v>32400</v>
      </c>
      <c r="F4927">
        <v>2</v>
      </c>
      <c r="G4927">
        <v>100008</v>
      </c>
      <c r="H4927">
        <v>11</v>
      </c>
      <c r="I4927" t="str">
        <f>_xlfn.XLOOKUP(ohrm_timesheet_item[[#This Row],[employee_id]],hs_hr_employee[emp_number],hs_hr_employee[Employee Name],"NF",0,1)</f>
        <v>Harshal Ramesh Gharde</v>
      </c>
      <c r="J4927" t="str">
        <f>_xlfn.XLOOKUP(ohrm_timesheet_item[[#This Row],[project_id]],ohrm_project[project_id],ohrm_project[name],"NF",0,1)</f>
        <v>Z210101-TEQMANTRA-ORG</v>
      </c>
      <c r="K4927" t="str">
        <f>_xlfn.XLOOKUP(ohrm_timesheet_item[[#This Row],[activity_id]],ohrm_project_activity[activity_id],ohrm_project_activity[name],"NF",0,1)</f>
        <v>Training</v>
      </c>
      <c r="L4927" s="5">
        <f>ohrm_timesheet_item[[#This Row],[duration]]/60/60</f>
        <v>9</v>
      </c>
    </row>
    <row r="4928" spans="1:12" x14ac:dyDescent="0.3">
      <c r="A4928">
        <v>866</v>
      </c>
      <c r="B4928" t="s">
        <v>1236</v>
      </c>
      <c r="C4928">
        <v>4996</v>
      </c>
      <c r="D4928" s="1">
        <v>45491</v>
      </c>
      <c r="E4928">
        <v>32400</v>
      </c>
      <c r="F4928">
        <v>2</v>
      </c>
      <c r="G4928">
        <v>100008</v>
      </c>
      <c r="H4928">
        <v>11</v>
      </c>
      <c r="I4928" t="str">
        <f>_xlfn.XLOOKUP(ohrm_timesheet_item[[#This Row],[employee_id]],hs_hr_employee[emp_number],hs_hr_employee[Employee Name],"NF",0,1)</f>
        <v>Harshal Ramesh Gharde</v>
      </c>
      <c r="J4928" t="str">
        <f>_xlfn.XLOOKUP(ohrm_timesheet_item[[#This Row],[project_id]],ohrm_project[project_id],ohrm_project[name],"NF",0,1)</f>
        <v>Z210101-TEQMANTRA-ORG</v>
      </c>
      <c r="K4928" t="str">
        <f>_xlfn.XLOOKUP(ohrm_timesheet_item[[#This Row],[activity_id]],ohrm_project_activity[activity_id],ohrm_project_activity[name],"NF",0,1)</f>
        <v>Training</v>
      </c>
      <c r="L4928" s="5">
        <f>ohrm_timesheet_item[[#This Row],[duration]]/60/60</f>
        <v>9</v>
      </c>
    </row>
    <row r="4929" spans="1:12" x14ac:dyDescent="0.3">
      <c r="A4929">
        <v>866</v>
      </c>
      <c r="B4929" t="s">
        <v>1237</v>
      </c>
      <c r="C4929">
        <v>4997</v>
      </c>
      <c r="D4929" s="1">
        <v>45492</v>
      </c>
      <c r="E4929">
        <v>32400</v>
      </c>
      <c r="F4929">
        <v>2</v>
      </c>
      <c r="G4929">
        <v>100008</v>
      </c>
      <c r="H4929">
        <v>11</v>
      </c>
      <c r="I4929" t="str">
        <f>_xlfn.XLOOKUP(ohrm_timesheet_item[[#This Row],[employee_id]],hs_hr_employee[emp_number],hs_hr_employee[Employee Name],"NF",0,1)</f>
        <v>Harshal Ramesh Gharde</v>
      </c>
      <c r="J4929" t="str">
        <f>_xlfn.XLOOKUP(ohrm_timesheet_item[[#This Row],[project_id]],ohrm_project[project_id],ohrm_project[name],"NF",0,1)</f>
        <v>Z210101-TEQMANTRA-ORG</v>
      </c>
      <c r="K4929" t="str">
        <f>_xlfn.XLOOKUP(ohrm_timesheet_item[[#This Row],[activity_id]],ohrm_project_activity[activity_id],ohrm_project_activity[name],"NF",0,1)</f>
        <v>Training</v>
      </c>
      <c r="L4929" s="5">
        <f>ohrm_timesheet_item[[#This Row],[duration]]/60/60</f>
        <v>9</v>
      </c>
    </row>
    <row r="4930" spans="1:12" x14ac:dyDescent="0.3">
      <c r="A4930">
        <v>870</v>
      </c>
      <c r="C4930">
        <v>4998</v>
      </c>
      <c r="D4930" s="1">
        <v>45474</v>
      </c>
      <c r="E4930">
        <v>14400</v>
      </c>
      <c r="F4930">
        <v>15</v>
      </c>
      <c r="G4930">
        <v>16</v>
      </c>
      <c r="H4930">
        <v>133</v>
      </c>
      <c r="I4930" t="str">
        <f>_xlfn.XLOOKUP(ohrm_timesheet_item[[#This Row],[employee_id]],hs_hr_employee[emp_number],hs_hr_employee[Employee Name],"NF",0,1)</f>
        <v>Neha Chaudhary</v>
      </c>
      <c r="J4930" t="str">
        <f>_xlfn.XLOOKUP(ohrm_timesheet_item[[#This Row],[project_id]],ohrm_project[project_id],ohrm_project[name],"NF",0,1)</f>
        <v>C231212-P1 [JSPL-ProjectOnlineImplementation]</v>
      </c>
      <c r="K4930" t="str">
        <f>_xlfn.XLOOKUP(ohrm_timesheet_item[[#This Row],[activity_id]],ohrm_project_activity[activity_id],ohrm_project_activity[name],"NF",0,1)</f>
        <v>Technical Support</v>
      </c>
      <c r="L4930" s="5">
        <f>ohrm_timesheet_item[[#This Row],[duration]]/60/60</f>
        <v>4</v>
      </c>
    </row>
    <row r="4931" spans="1:12" x14ac:dyDescent="0.3">
      <c r="A4931">
        <v>870</v>
      </c>
      <c r="C4931">
        <v>4999</v>
      </c>
      <c r="D4931" s="1">
        <v>45475</v>
      </c>
      <c r="E4931">
        <v>14400</v>
      </c>
      <c r="F4931">
        <v>15</v>
      </c>
      <c r="G4931">
        <v>16</v>
      </c>
      <c r="H4931">
        <v>133</v>
      </c>
      <c r="I4931" t="str">
        <f>_xlfn.XLOOKUP(ohrm_timesheet_item[[#This Row],[employee_id]],hs_hr_employee[emp_number],hs_hr_employee[Employee Name],"NF",0,1)</f>
        <v>Neha Chaudhary</v>
      </c>
      <c r="J4931" t="str">
        <f>_xlfn.XLOOKUP(ohrm_timesheet_item[[#This Row],[project_id]],ohrm_project[project_id],ohrm_project[name],"NF",0,1)</f>
        <v>C231212-P1 [JSPL-ProjectOnlineImplementation]</v>
      </c>
      <c r="K4931" t="str">
        <f>_xlfn.XLOOKUP(ohrm_timesheet_item[[#This Row],[activity_id]],ohrm_project_activity[activity_id],ohrm_project_activity[name],"NF",0,1)</f>
        <v>Technical Support</v>
      </c>
      <c r="L4931" s="5">
        <f>ohrm_timesheet_item[[#This Row],[duration]]/60/60</f>
        <v>4</v>
      </c>
    </row>
    <row r="4932" spans="1:12" x14ac:dyDescent="0.3">
      <c r="A4932">
        <v>870</v>
      </c>
      <c r="C4932">
        <v>5000</v>
      </c>
      <c r="D4932" s="1">
        <v>45477</v>
      </c>
      <c r="E4932">
        <v>10800</v>
      </c>
      <c r="F4932">
        <v>15</v>
      </c>
      <c r="G4932">
        <v>16</v>
      </c>
      <c r="H4932">
        <v>133</v>
      </c>
      <c r="I4932" t="str">
        <f>_xlfn.XLOOKUP(ohrm_timesheet_item[[#This Row],[employee_id]],hs_hr_employee[emp_number],hs_hr_employee[Employee Name],"NF",0,1)</f>
        <v>Neha Chaudhary</v>
      </c>
      <c r="J4932" t="str">
        <f>_xlfn.XLOOKUP(ohrm_timesheet_item[[#This Row],[project_id]],ohrm_project[project_id],ohrm_project[name],"NF",0,1)</f>
        <v>C231212-P1 [JSPL-ProjectOnlineImplementation]</v>
      </c>
      <c r="K4932" t="str">
        <f>_xlfn.XLOOKUP(ohrm_timesheet_item[[#This Row],[activity_id]],ohrm_project_activity[activity_id],ohrm_project_activity[name],"NF",0,1)</f>
        <v>Technical Support</v>
      </c>
      <c r="L4932" s="5">
        <f>ohrm_timesheet_item[[#This Row],[duration]]/60/60</f>
        <v>3</v>
      </c>
    </row>
    <row r="4933" spans="1:12" x14ac:dyDescent="0.3">
      <c r="A4933">
        <v>870</v>
      </c>
      <c r="C4933">
        <v>5001</v>
      </c>
      <c r="D4933" s="1">
        <v>45478</v>
      </c>
      <c r="E4933">
        <v>10800</v>
      </c>
      <c r="F4933">
        <v>15</v>
      </c>
      <c r="G4933">
        <v>16</v>
      </c>
      <c r="H4933">
        <v>133</v>
      </c>
      <c r="I4933" t="str">
        <f>_xlfn.XLOOKUP(ohrm_timesheet_item[[#This Row],[employee_id]],hs_hr_employee[emp_number],hs_hr_employee[Employee Name],"NF",0,1)</f>
        <v>Neha Chaudhary</v>
      </c>
      <c r="J4933" t="str">
        <f>_xlfn.XLOOKUP(ohrm_timesheet_item[[#This Row],[project_id]],ohrm_project[project_id],ohrm_project[name],"NF",0,1)</f>
        <v>C231212-P1 [JSPL-ProjectOnlineImplementation]</v>
      </c>
      <c r="K4933" t="str">
        <f>_xlfn.XLOOKUP(ohrm_timesheet_item[[#This Row],[activity_id]],ohrm_project_activity[activity_id],ohrm_project_activity[name],"NF",0,1)</f>
        <v>Technical Support</v>
      </c>
      <c r="L4933" s="5">
        <f>ohrm_timesheet_item[[#This Row],[duration]]/60/60</f>
        <v>3</v>
      </c>
    </row>
    <row r="4934" spans="1:12" x14ac:dyDescent="0.3">
      <c r="A4934">
        <v>870</v>
      </c>
      <c r="C4934">
        <v>5002</v>
      </c>
      <c r="D4934" s="1">
        <v>45474</v>
      </c>
      <c r="E4934">
        <v>14400</v>
      </c>
      <c r="F4934">
        <v>6</v>
      </c>
      <c r="G4934">
        <v>16</v>
      </c>
      <c r="H4934">
        <v>51</v>
      </c>
      <c r="I4934" t="str">
        <f>_xlfn.XLOOKUP(ohrm_timesheet_item[[#This Row],[employee_id]],hs_hr_employee[emp_number],hs_hr_employee[Employee Name],"NF",0,1)</f>
        <v>Neha Chaudhary</v>
      </c>
      <c r="J4934" t="str">
        <f>_xlfn.XLOOKUP(ohrm_timesheet_item[[#This Row],[project_id]],ohrm_project[project_id],ohrm_project[name],"NF",0,1)</f>
        <v>C210701-P2 [AMERICANA-Phase2]</v>
      </c>
      <c r="K4934" t="str">
        <f>_xlfn.XLOOKUP(ohrm_timesheet_item[[#This Row],[activity_id]],ohrm_project_activity[activity_id],ohrm_project_activity[name],"NF",0,1)</f>
        <v>Change Activity</v>
      </c>
      <c r="L4934" s="5">
        <f>ohrm_timesheet_item[[#This Row],[duration]]/60/60</f>
        <v>4</v>
      </c>
    </row>
    <row r="4935" spans="1:12" x14ac:dyDescent="0.3">
      <c r="A4935">
        <v>870</v>
      </c>
      <c r="C4935">
        <v>5003</v>
      </c>
      <c r="D4935" s="1">
        <v>45475</v>
      </c>
      <c r="E4935">
        <v>10800</v>
      </c>
      <c r="F4935">
        <v>6</v>
      </c>
      <c r="G4935">
        <v>16</v>
      </c>
      <c r="H4935">
        <v>51</v>
      </c>
      <c r="I4935" t="str">
        <f>_xlfn.XLOOKUP(ohrm_timesheet_item[[#This Row],[employee_id]],hs_hr_employee[emp_number],hs_hr_employee[Employee Name],"NF",0,1)</f>
        <v>Neha Chaudhary</v>
      </c>
      <c r="J4935" t="str">
        <f>_xlfn.XLOOKUP(ohrm_timesheet_item[[#This Row],[project_id]],ohrm_project[project_id],ohrm_project[name],"NF",0,1)</f>
        <v>C210701-P2 [AMERICANA-Phase2]</v>
      </c>
      <c r="K4935" t="str">
        <f>_xlfn.XLOOKUP(ohrm_timesheet_item[[#This Row],[activity_id]],ohrm_project_activity[activity_id],ohrm_project_activity[name],"NF",0,1)</f>
        <v>Change Activity</v>
      </c>
      <c r="L4935" s="5">
        <f>ohrm_timesheet_item[[#This Row],[duration]]/60/60</f>
        <v>3</v>
      </c>
    </row>
    <row r="4936" spans="1:12" x14ac:dyDescent="0.3">
      <c r="A4936">
        <v>870</v>
      </c>
      <c r="C4936">
        <v>5004</v>
      </c>
      <c r="D4936" s="1">
        <v>45476</v>
      </c>
      <c r="E4936">
        <v>14400</v>
      </c>
      <c r="F4936">
        <v>6</v>
      </c>
      <c r="G4936">
        <v>16</v>
      </c>
      <c r="H4936">
        <v>51</v>
      </c>
      <c r="I4936" t="str">
        <f>_xlfn.XLOOKUP(ohrm_timesheet_item[[#This Row],[employee_id]],hs_hr_employee[emp_number],hs_hr_employee[Employee Name],"NF",0,1)</f>
        <v>Neha Chaudhary</v>
      </c>
      <c r="J4936" t="str">
        <f>_xlfn.XLOOKUP(ohrm_timesheet_item[[#This Row],[project_id]],ohrm_project[project_id],ohrm_project[name],"NF",0,1)</f>
        <v>C210701-P2 [AMERICANA-Phase2]</v>
      </c>
      <c r="K4936" t="str">
        <f>_xlfn.XLOOKUP(ohrm_timesheet_item[[#This Row],[activity_id]],ohrm_project_activity[activity_id],ohrm_project_activity[name],"NF",0,1)</f>
        <v>Change Activity</v>
      </c>
      <c r="L4936" s="5">
        <f>ohrm_timesheet_item[[#This Row],[duration]]/60/60</f>
        <v>4</v>
      </c>
    </row>
    <row r="4937" spans="1:12" x14ac:dyDescent="0.3">
      <c r="A4937">
        <v>870</v>
      </c>
      <c r="C4937">
        <v>5005</v>
      </c>
      <c r="D4937" s="1">
        <v>45477</v>
      </c>
      <c r="E4937">
        <v>10800</v>
      </c>
      <c r="F4937">
        <v>6</v>
      </c>
      <c r="G4937">
        <v>16</v>
      </c>
      <c r="H4937">
        <v>51</v>
      </c>
      <c r="I4937" t="str">
        <f>_xlfn.XLOOKUP(ohrm_timesheet_item[[#This Row],[employee_id]],hs_hr_employee[emp_number],hs_hr_employee[Employee Name],"NF",0,1)</f>
        <v>Neha Chaudhary</v>
      </c>
      <c r="J4937" t="str">
        <f>_xlfn.XLOOKUP(ohrm_timesheet_item[[#This Row],[project_id]],ohrm_project[project_id],ohrm_project[name],"NF",0,1)</f>
        <v>C210701-P2 [AMERICANA-Phase2]</v>
      </c>
      <c r="K4937" t="str">
        <f>_xlfn.XLOOKUP(ohrm_timesheet_item[[#This Row],[activity_id]],ohrm_project_activity[activity_id],ohrm_project_activity[name],"NF",0,1)</f>
        <v>Change Activity</v>
      </c>
      <c r="L4937" s="5">
        <f>ohrm_timesheet_item[[#This Row],[duration]]/60/60</f>
        <v>3</v>
      </c>
    </row>
    <row r="4938" spans="1:12" x14ac:dyDescent="0.3">
      <c r="A4938">
        <v>870</v>
      </c>
      <c r="C4938">
        <v>5006</v>
      </c>
      <c r="D4938" s="1">
        <v>45478</v>
      </c>
      <c r="E4938">
        <v>18000</v>
      </c>
      <c r="F4938">
        <v>6</v>
      </c>
      <c r="G4938">
        <v>16</v>
      </c>
      <c r="H4938">
        <v>51</v>
      </c>
      <c r="I4938" t="str">
        <f>_xlfn.XLOOKUP(ohrm_timesheet_item[[#This Row],[employee_id]],hs_hr_employee[emp_number],hs_hr_employee[Employee Name],"NF",0,1)</f>
        <v>Neha Chaudhary</v>
      </c>
      <c r="J4938" t="str">
        <f>_xlfn.XLOOKUP(ohrm_timesheet_item[[#This Row],[project_id]],ohrm_project[project_id],ohrm_project[name],"NF",0,1)</f>
        <v>C210701-P2 [AMERICANA-Phase2]</v>
      </c>
      <c r="K4938" t="str">
        <f>_xlfn.XLOOKUP(ohrm_timesheet_item[[#This Row],[activity_id]],ohrm_project_activity[activity_id],ohrm_project_activity[name],"NF",0,1)</f>
        <v>Change Activity</v>
      </c>
      <c r="L4938" s="5">
        <f>ohrm_timesheet_item[[#This Row],[duration]]/60/60</f>
        <v>5</v>
      </c>
    </row>
    <row r="4939" spans="1:12" x14ac:dyDescent="0.3">
      <c r="A4939">
        <v>870</v>
      </c>
      <c r="C4939">
        <v>5007</v>
      </c>
      <c r="D4939" s="1">
        <v>45476</v>
      </c>
      <c r="E4939">
        <v>3600</v>
      </c>
      <c r="F4939">
        <v>6</v>
      </c>
      <c r="G4939">
        <v>16</v>
      </c>
      <c r="H4939">
        <v>52</v>
      </c>
      <c r="I4939" t="str">
        <f>_xlfn.XLOOKUP(ohrm_timesheet_item[[#This Row],[employee_id]],hs_hr_employee[emp_number],hs_hr_employee[Employee Name],"NF",0,1)</f>
        <v>Neha Chaudhary</v>
      </c>
      <c r="J4939" t="str">
        <f>_xlfn.XLOOKUP(ohrm_timesheet_item[[#This Row],[project_id]],ohrm_project[project_id],ohrm_project[name],"NF",0,1)</f>
        <v>C210701-P2 [AMERICANA-Phase2]</v>
      </c>
      <c r="K4939" t="str">
        <f>_xlfn.XLOOKUP(ohrm_timesheet_item[[#This Row],[activity_id]],ohrm_project_activity[activity_id],ohrm_project_activity[name],"NF",0,1)</f>
        <v>Customer Meeting</v>
      </c>
      <c r="L4939" s="5">
        <f>ohrm_timesheet_item[[#This Row],[duration]]/60/60</f>
        <v>1</v>
      </c>
    </row>
    <row r="4940" spans="1:12" x14ac:dyDescent="0.3">
      <c r="A4940">
        <v>870</v>
      </c>
      <c r="C4940">
        <v>5008</v>
      </c>
      <c r="D4940" s="1">
        <v>45477</v>
      </c>
      <c r="E4940">
        <v>3600</v>
      </c>
      <c r="F4940">
        <v>6</v>
      </c>
      <c r="G4940">
        <v>16</v>
      </c>
      <c r="H4940">
        <v>52</v>
      </c>
      <c r="I4940" t="str">
        <f>_xlfn.XLOOKUP(ohrm_timesheet_item[[#This Row],[employee_id]],hs_hr_employee[emp_number],hs_hr_employee[Employee Name],"NF",0,1)</f>
        <v>Neha Chaudhary</v>
      </c>
      <c r="J4940" t="str">
        <f>_xlfn.XLOOKUP(ohrm_timesheet_item[[#This Row],[project_id]],ohrm_project[project_id],ohrm_project[name],"NF",0,1)</f>
        <v>C210701-P2 [AMERICANA-Phase2]</v>
      </c>
      <c r="K4940" t="str">
        <f>_xlfn.XLOOKUP(ohrm_timesheet_item[[#This Row],[activity_id]],ohrm_project_activity[activity_id],ohrm_project_activity[name],"NF",0,1)</f>
        <v>Customer Meeting</v>
      </c>
      <c r="L4940" s="5">
        <f>ohrm_timesheet_item[[#This Row],[duration]]/60/60</f>
        <v>1</v>
      </c>
    </row>
    <row r="4941" spans="1:12" x14ac:dyDescent="0.3">
      <c r="A4941">
        <v>870</v>
      </c>
      <c r="C4941">
        <v>5009</v>
      </c>
      <c r="D4941" s="1">
        <v>45478</v>
      </c>
      <c r="E4941">
        <v>0</v>
      </c>
      <c r="F4941">
        <v>6</v>
      </c>
      <c r="G4941">
        <v>16</v>
      </c>
      <c r="H4941">
        <v>52</v>
      </c>
      <c r="I4941" t="str">
        <f>_xlfn.XLOOKUP(ohrm_timesheet_item[[#This Row],[employee_id]],hs_hr_employee[emp_number],hs_hr_employee[Employee Name],"NF",0,1)</f>
        <v>Neha Chaudhary</v>
      </c>
      <c r="J4941" t="str">
        <f>_xlfn.XLOOKUP(ohrm_timesheet_item[[#This Row],[project_id]],ohrm_project[project_id],ohrm_project[name],"NF",0,1)</f>
        <v>C210701-P2 [AMERICANA-Phase2]</v>
      </c>
      <c r="K4941" t="str">
        <f>_xlfn.XLOOKUP(ohrm_timesheet_item[[#This Row],[activity_id]],ohrm_project_activity[activity_id],ohrm_project_activity[name],"NF",0,1)</f>
        <v>Customer Meeting</v>
      </c>
      <c r="L4941" s="5">
        <f>ohrm_timesheet_item[[#This Row],[duration]]/60/60</f>
        <v>0</v>
      </c>
    </row>
    <row r="4942" spans="1:12" x14ac:dyDescent="0.3">
      <c r="A4942">
        <v>870</v>
      </c>
      <c r="C4942">
        <v>5010</v>
      </c>
      <c r="D4942" s="1">
        <v>45474</v>
      </c>
      <c r="E4942">
        <v>3600</v>
      </c>
      <c r="F4942">
        <v>6</v>
      </c>
      <c r="G4942">
        <v>16</v>
      </c>
      <c r="H4942">
        <v>55</v>
      </c>
      <c r="I4942" t="str">
        <f>_xlfn.XLOOKUP(ohrm_timesheet_item[[#This Row],[employee_id]],hs_hr_employee[emp_number],hs_hr_employee[Employee Name],"NF",0,1)</f>
        <v>Neha Chaudhary</v>
      </c>
      <c r="J4942" t="str">
        <f>_xlfn.XLOOKUP(ohrm_timesheet_item[[#This Row],[project_id]],ohrm_project[project_id],ohrm_project[name],"NF",0,1)</f>
        <v>C210701-P2 [AMERICANA-Phase2]</v>
      </c>
      <c r="K4942" t="str">
        <f>_xlfn.XLOOKUP(ohrm_timesheet_item[[#This Row],[activity_id]],ohrm_project_activity[activity_id],ohrm_project_activity[name],"NF",0,1)</f>
        <v>Internal Meeting</v>
      </c>
      <c r="L4942" s="5">
        <f>ohrm_timesheet_item[[#This Row],[duration]]/60/60</f>
        <v>1</v>
      </c>
    </row>
    <row r="4943" spans="1:12" x14ac:dyDescent="0.3">
      <c r="A4943">
        <v>870</v>
      </c>
      <c r="C4943">
        <v>5011</v>
      </c>
      <c r="D4943" s="1">
        <v>45475</v>
      </c>
      <c r="E4943">
        <v>7200</v>
      </c>
      <c r="F4943">
        <v>6</v>
      </c>
      <c r="G4943">
        <v>16</v>
      </c>
      <c r="H4943">
        <v>55</v>
      </c>
      <c r="I4943" t="str">
        <f>_xlfn.XLOOKUP(ohrm_timesheet_item[[#This Row],[employee_id]],hs_hr_employee[emp_number],hs_hr_employee[Employee Name],"NF",0,1)</f>
        <v>Neha Chaudhary</v>
      </c>
      <c r="J4943" t="str">
        <f>_xlfn.XLOOKUP(ohrm_timesheet_item[[#This Row],[project_id]],ohrm_project[project_id],ohrm_project[name],"NF",0,1)</f>
        <v>C210701-P2 [AMERICANA-Phase2]</v>
      </c>
      <c r="K4943" t="str">
        <f>_xlfn.XLOOKUP(ohrm_timesheet_item[[#This Row],[activity_id]],ohrm_project_activity[activity_id],ohrm_project_activity[name],"NF",0,1)</f>
        <v>Internal Meeting</v>
      </c>
      <c r="L4943" s="5">
        <f>ohrm_timesheet_item[[#This Row],[duration]]/60/60</f>
        <v>2</v>
      </c>
    </row>
    <row r="4944" spans="1:12" x14ac:dyDescent="0.3">
      <c r="A4944">
        <v>870</v>
      </c>
      <c r="C4944">
        <v>5012</v>
      </c>
      <c r="D4944" s="1">
        <v>45476</v>
      </c>
      <c r="E4944">
        <v>14400</v>
      </c>
      <c r="F4944">
        <v>6</v>
      </c>
      <c r="G4944">
        <v>16</v>
      </c>
      <c r="H4944">
        <v>55</v>
      </c>
      <c r="I4944" t="str">
        <f>_xlfn.XLOOKUP(ohrm_timesheet_item[[#This Row],[employee_id]],hs_hr_employee[emp_number],hs_hr_employee[Employee Name],"NF",0,1)</f>
        <v>Neha Chaudhary</v>
      </c>
      <c r="J4944" t="str">
        <f>_xlfn.XLOOKUP(ohrm_timesheet_item[[#This Row],[project_id]],ohrm_project[project_id],ohrm_project[name],"NF",0,1)</f>
        <v>C210701-P2 [AMERICANA-Phase2]</v>
      </c>
      <c r="K4944" t="str">
        <f>_xlfn.XLOOKUP(ohrm_timesheet_item[[#This Row],[activity_id]],ohrm_project_activity[activity_id],ohrm_project_activity[name],"NF",0,1)</f>
        <v>Internal Meeting</v>
      </c>
      <c r="L4944" s="5">
        <f>ohrm_timesheet_item[[#This Row],[duration]]/60/60</f>
        <v>4</v>
      </c>
    </row>
    <row r="4945" spans="1:12" x14ac:dyDescent="0.3">
      <c r="A4945">
        <v>870</v>
      </c>
      <c r="C4945">
        <v>5013</v>
      </c>
      <c r="D4945" s="1">
        <v>45477</v>
      </c>
      <c r="E4945">
        <v>7200</v>
      </c>
      <c r="F4945">
        <v>6</v>
      </c>
      <c r="G4945">
        <v>16</v>
      </c>
      <c r="H4945">
        <v>55</v>
      </c>
      <c r="I4945" t="str">
        <f>_xlfn.XLOOKUP(ohrm_timesheet_item[[#This Row],[employee_id]],hs_hr_employee[emp_number],hs_hr_employee[Employee Name],"NF",0,1)</f>
        <v>Neha Chaudhary</v>
      </c>
      <c r="J4945" t="str">
        <f>_xlfn.XLOOKUP(ohrm_timesheet_item[[#This Row],[project_id]],ohrm_project[project_id],ohrm_project[name],"NF",0,1)</f>
        <v>C210701-P2 [AMERICANA-Phase2]</v>
      </c>
      <c r="K4945" t="str">
        <f>_xlfn.XLOOKUP(ohrm_timesheet_item[[#This Row],[activity_id]],ohrm_project_activity[activity_id],ohrm_project_activity[name],"NF",0,1)</f>
        <v>Internal Meeting</v>
      </c>
      <c r="L4945" s="5">
        <f>ohrm_timesheet_item[[#This Row],[duration]]/60/60</f>
        <v>2</v>
      </c>
    </row>
    <row r="4946" spans="1:12" x14ac:dyDescent="0.3">
      <c r="A4946">
        <v>870</v>
      </c>
      <c r="C4946">
        <v>5014</v>
      </c>
      <c r="D4946" s="1">
        <v>45478</v>
      </c>
      <c r="E4946">
        <v>3600</v>
      </c>
      <c r="F4946">
        <v>6</v>
      </c>
      <c r="G4946">
        <v>16</v>
      </c>
      <c r="H4946">
        <v>55</v>
      </c>
      <c r="I4946" t="str">
        <f>_xlfn.XLOOKUP(ohrm_timesheet_item[[#This Row],[employee_id]],hs_hr_employee[emp_number],hs_hr_employee[Employee Name],"NF",0,1)</f>
        <v>Neha Chaudhary</v>
      </c>
      <c r="J4946" t="str">
        <f>_xlfn.XLOOKUP(ohrm_timesheet_item[[#This Row],[project_id]],ohrm_project[project_id],ohrm_project[name],"NF",0,1)</f>
        <v>C210701-P2 [AMERICANA-Phase2]</v>
      </c>
      <c r="K4946" t="str">
        <f>_xlfn.XLOOKUP(ohrm_timesheet_item[[#This Row],[activity_id]],ohrm_project_activity[activity_id],ohrm_project_activity[name],"NF",0,1)</f>
        <v>Internal Meeting</v>
      </c>
      <c r="L4946" s="5">
        <f>ohrm_timesheet_item[[#This Row],[duration]]/60/60</f>
        <v>1</v>
      </c>
    </row>
    <row r="4947" spans="1:12" x14ac:dyDescent="0.3">
      <c r="A4947">
        <v>869</v>
      </c>
      <c r="C4947">
        <v>5015</v>
      </c>
      <c r="D4947" s="1">
        <v>45495</v>
      </c>
      <c r="E4947">
        <v>32400</v>
      </c>
      <c r="F4947">
        <v>2</v>
      </c>
      <c r="G4947">
        <v>16</v>
      </c>
      <c r="H4947">
        <v>11</v>
      </c>
      <c r="I4947" t="str">
        <f>_xlfn.XLOOKUP(ohrm_timesheet_item[[#This Row],[employee_id]],hs_hr_employee[emp_number],hs_hr_employee[Employee Name],"NF",0,1)</f>
        <v>Neha Chaudhary</v>
      </c>
      <c r="J4947" t="str">
        <f>_xlfn.XLOOKUP(ohrm_timesheet_item[[#This Row],[project_id]],ohrm_project[project_id],ohrm_project[name],"NF",0,1)</f>
        <v>Z210101-TEQMANTRA-ORG</v>
      </c>
      <c r="K4947" t="str">
        <f>_xlfn.XLOOKUP(ohrm_timesheet_item[[#This Row],[activity_id]],ohrm_project_activity[activity_id],ohrm_project_activity[name],"NF",0,1)</f>
        <v>Training</v>
      </c>
      <c r="L4947" s="5">
        <f>ohrm_timesheet_item[[#This Row],[duration]]/60/60</f>
        <v>9</v>
      </c>
    </row>
    <row r="4948" spans="1:12" x14ac:dyDescent="0.3">
      <c r="A4948">
        <v>869</v>
      </c>
      <c r="C4948">
        <v>5016</v>
      </c>
      <c r="D4948" s="1">
        <v>45496</v>
      </c>
      <c r="E4948">
        <v>32400</v>
      </c>
      <c r="F4948">
        <v>2</v>
      </c>
      <c r="G4948">
        <v>16</v>
      </c>
      <c r="H4948">
        <v>11</v>
      </c>
      <c r="I4948" t="str">
        <f>_xlfn.XLOOKUP(ohrm_timesheet_item[[#This Row],[employee_id]],hs_hr_employee[emp_number],hs_hr_employee[Employee Name],"NF",0,1)</f>
        <v>Neha Chaudhary</v>
      </c>
      <c r="J4948" t="str">
        <f>_xlfn.XLOOKUP(ohrm_timesheet_item[[#This Row],[project_id]],ohrm_project[project_id],ohrm_project[name],"NF",0,1)</f>
        <v>Z210101-TEQMANTRA-ORG</v>
      </c>
      <c r="K4948" t="str">
        <f>_xlfn.XLOOKUP(ohrm_timesheet_item[[#This Row],[activity_id]],ohrm_project_activity[activity_id],ohrm_project_activity[name],"NF",0,1)</f>
        <v>Training</v>
      </c>
      <c r="L4948" s="5">
        <f>ohrm_timesheet_item[[#This Row],[duration]]/60/60</f>
        <v>9</v>
      </c>
    </row>
    <row r="4949" spans="1:12" x14ac:dyDescent="0.3">
      <c r="A4949">
        <v>869</v>
      </c>
      <c r="C4949">
        <v>5017</v>
      </c>
      <c r="D4949" s="1">
        <v>45497</v>
      </c>
      <c r="E4949">
        <v>32400</v>
      </c>
      <c r="F4949">
        <v>2</v>
      </c>
      <c r="G4949">
        <v>16</v>
      </c>
      <c r="H4949">
        <v>11</v>
      </c>
      <c r="I4949" t="str">
        <f>_xlfn.XLOOKUP(ohrm_timesheet_item[[#This Row],[employee_id]],hs_hr_employee[emp_number],hs_hr_employee[Employee Name],"NF",0,1)</f>
        <v>Neha Chaudhary</v>
      </c>
      <c r="J4949" t="str">
        <f>_xlfn.XLOOKUP(ohrm_timesheet_item[[#This Row],[project_id]],ohrm_project[project_id],ohrm_project[name],"NF",0,1)</f>
        <v>Z210101-TEQMANTRA-ORG</v>
      </c>
      <c r="K4949" t="str">
        <f>_xlfn.XLOOKUP(ohrm_timesheet_item[[#This Row],[activity_id]],ohrm_project_activity[activity_id],ohrm_project_activity[name],"NF",0,1)</f>
        <v>Training</v>
      </c>
      <c r="L4949" s="5">
        <f>ohrm_timesheet_item[[#This Row],[duration]]/60/60</f>
        <v>9</v>
      </c>
    </row>
    <row r="4950" spans="1:12" x14ac:dyDescent="0.3">
      <c r="A4950">
        <v>856</v>
      </c>
      <c r="C4950">
        <v>5018</v>
      </c>
      <c r="D4950" s="1">
        <v>45481</v>
      </c>
      <c r="E4950">
        <v>10800</v>
      </c>
      <c r="F4950">
        <v>6</v>
      </c>
      <c r="G4950">
        <v>16</v>
      </c>
      <c r="H4950">
        <v>51</v>
      </c>
      <c r="I4950" t="str">
        <f>_xlfn.XLOOKUP(ohrm_timesheet_item[[#This Row],[employee_id]],hs_hr_employee[emp_number],hs_hr_employee[Employee Name],"NF",0,1)</f>
        <v>Neha Chaudhary</v>
      </c>
      <c r="J4950" t="str">
        <f>_xlfn.XLOOKUP(ohrm_timesheet_item[[#This Row],[project_id]],ohrm_project[project_id],ohrm_project[name],"NF",0,1)</f>
        <v>C210701-P2 [AMERICANA-Phase2]</v>
      </c>
      <c r="K4950" t="str">
        <f>_xlfn.XLOOKUP(ohrm_timesheet_item[[#This Row],[activity_id]],ohrm_project_activity[activity_id],ohrm_project_activity[name],"NF",0,1)</f>
        <v>Change Activity</v>
      </c>
      <c r="L4950" s="5">
        <f>ohrm_timesheet_item[[#This Row],[duration]]/60/60</f>
        <v>3</v>
      </c>
    </row>
    <row r="4951" spans="1:12" x14ac:dyDescent="0.3">
      <c r="A4951">
        <v>856</v>
      </c>
      <c r="C4951">
        <v>5019</v>
      </c>
      <c r="D4951" s="1">
        <v>45482</v>
      </c>
      <c r="E4951">
        <v>10800</v>
      </c>
      <c r="F4951">
        <v>6</v>
      </c>
      <c r="G4951">
        <v>16</v>
      </c>
      <c r="H4951">
        <v>51</v>
      </c>
      <c r="I4951" t="str">
        <f>_xlfn.XLOOKUP(ohrm_timesheet_item[[#This Row],[employee_id]],hs_hr_employee[emp_number],hs_hr_employee[Employee Name],"NF",0,1)</f>
        <v>Neha Chaudhary</v>
      </c>
      <c r="J4951" t="str">
        <f>_xlfn.XLOOKUP(ohrm_timesheet_item[[#This Row],[project_id]],ohrm_project[project_id],ohrm_project[name],"NF",0,1)</f>
        <v>C210701-P2 [AMERICANA-Phase2]</v>
      </c>
      <c r="K4951" t="str">
        <f>_xlfn.XLOOKUP(ohrm_timesheet_item[[#This Row],[activity_id]],ohrm_project_activity[activity_id],ohrm_project_activity[name],"NF",0,1)</f>
        <v>Change Activity</v>
      </c>
      <c r="L4951" s="5">
        <f>ohrm_timesheet_item[[#This Row],[duration]]/60/60</f>
        <v>3</v>
      </c>
    </row>
    <row r="4952" spans="1:12" x14ac:dyDescent="0.3">
      <c r="A4952">
        <v>856</v>
      </c>
      <c r="C4952">
        <v>5020</v>
      </c>
      <c r="D4952" s="1">
        <v>45483</v>
      </c>
      <c r="E4952">
        <v>10800</v>
      </c>
      <c r="F4952">
        <v>6</v>
      </c>
      <c r="G4952">
        <v>16</v>
      </c>
      <c r="H4952">
        <v>51</v>
      </c>
      <c r="I4952" t="str">
        <f>_xlfn.XLOOKUP(ohrm_timesheet_item[[#This Row],[employee_id]],hs_hr_employee[emp_number],hs_hr_employee[Employee Name],"NF",0,1)</f>
        <v>Neha Chaudhary</v>
      </c>
      <c r="J4952" t="str">
        <f>_xlfn.XLOOKUP(ohrm_timesheet_item[[#This Row],[project_id]],ohrm_project[project_id],ohrm_project[name],"NF",0,1)</f>
        <v>C210701-P2 [AMERICANA-Phase2]</v>
      </c>
      <c r="K4952" t="str">
        <f>_xlfn.XLOOKUP(ohrm_timesheet_item[[#This Row],[activity_id]],ohrm_project_activity[activity_id],ohrm_project_activity[name],"NF",0,1)</f>
        <v>Change Activity</v>
      </c>
      <c r="L4952" s="5">
        <f>ohrm_timesheet_item[[#This Row],[duration]]/60/60</f>
        <v>3</v>
      </c>
    </row>
    <row r="4953" spans="1:12" x14ac:dyDescent="0.3">
      <c r="A4953">
        <v>856</v>
      </c>
      <c r="C4953">
        <v>5021</v>
      </c>
      <c r="D4953" s="1">
        <v>45484</v>
      </c>
      <c r="E4953">
        <v>10800</v>
      </c>
      <c r="F4953">
        <v>6</v>
      </c>
      <c r="G4953">
        <v>16</v>
      </c>
      <c r="H4953">
        <v>51</v>
      </c>
      <c r="I4953" t="str">
        <f>_xlfn.XLOOKUP(ohrm_timesheet_item[[#This Row],[employee_id]],hs_hr_employee[emp_number],hs_hr_employee[Employee Name],"NF",0,1)</f>
        <v>Neha Chaudhary</v>
      </c>
      <c r="J4953" t="str">
        <f>_xlfn.XLOOKUP(ohrm_timesheet_item[[#This Row],[project_id]],ohrm_project[project_id],ohrm_project[name],"NF",0,1)</f>
        <v>C210701-P2 [AMERICANA-Phase2]</v>
      </c>
      <c r="K4953" t="str">
        <f>_xlfn.XLOOKUP(ohrm_timesheet_item[[#This Row],[activity_id]],ohrm_project_activity[activity_id],ohrm_project_activity[name],"NF",0,1)</f>
        <v>Change Activity</v>
      </c>
      <c r="L4953" s="5">
        <f>ohrm_timesheet_item[[#This Row],[duration]]/60/60</f>
        <v>3</v>
      </c>
    </row>
    <row r="4954" spans="1:12" x14ac:dyDescent="0.3">
      <c r="A4954">
        <v>856</v>
      </c>
      <c r="C4954">
        <v>5022</v>
      </c>
      <c r="D4954" s="1">
        <v>45485</v>
      </c>
      <c r="E4954">
        <v>10800</v>
      </c>
      <c r="F4954">
        <v>6</v>
      </c>
      <c r="G4954">
        <v>16</v>
      </c>
      <c r="H4954">
        <v>51</v>
      </c>
      <c r="I4954" t="str">
        <f>_xlfn.XLOOKUP(ohrm_timesheet_item[[#This Row],[employee_id]],hs_hr_employee[emp_number],hs_hr_employee[Employee Name],"NF",0,1)</f>
        <v>Neha Chaudhary</v>
      </c>
      <c r="J4954" t="str">
        <f>_xlfn.XLOOKUP(ohrm_timesheet_item[[#This Row],[project_id]],ohrm_project[project_id],ohrm_project[name],"NF",0,1)</f>
        <v>C210701-P2 [AMERICANA-Phase2]</v>
      </c>
      <c r="K4954" t="str">
        <f>_xlfn.XLOOKUP(ohrm_timesheet_item[[#This Row],[activity_id]],ohrm_project_activity[activity_id],ohrm_project_activity[name],"NF",0,1)</f>
        <v>Change Activity</v>
      </c>
      <c r="L4954" s="5">
        <f>ohrm_timesheet_item[[#This Row],[duration]]/60/60</f>
        <v>3</v>
      </c>
    </row>
    <row r="4955" spans="1:12" x14ac:dyDescent="0.3">
      <c r="A4955">
        <v>856</v>
      </c>
      <c r="C4955">
        <v>5023</v>
      </c>
      <c r="D4955" s="1">
        <v>45481</v>
      </c>
      <c r="E4955">
        <v>10800</v>
      </c>
      <c r="F4955">
        <v>6</v>
      </c>
      <c r="G4955">
        <v>16</v>
      </c>
      <c r="H4955">
        <v>55</v>
      </c>
      <c r="I4955" t="str">
        <f>_xlfn.XLOOKUP(ohrm_timesheet_item[[#This Row],[employee_id]],hs_hr_employee[emp_number],hs_hr_employee[Employee Name],"NF",0,1)</f>
        <v>Neha Chaudhary</v>
      </c>
      <c r="J4955" t="str">
        <f>_xlfn.XLOOKUP(ohrm_timesheet_item[[#This Row],[project_id]],ohrm_project[project_id],ohrm_project[name],"NF",0,1)</f>
        <v>C210701-P2 [AMERICANA-Phase2]</v>
      </c>
      <c r="K4955" t="str">
        <f>_xlfn.XLOOKUP(ohrm_timesheet_item[[#This Row],[activity_id]],ohrm_project_activity[activity_id],ohrm_project_activity[name],"NF",0,1)</f>
        <v>Internal Meeting</v>
      </c>
      <c r="L4955" s="5">
        <f>ohrm_timesheet_item[[#This Row],[duration]]/60/60</f>
        <v>3</v>
      </c>
    </row>
    <row r="4956" spans="1:12" x14ac:dyDescent="0.3">
      <c r="A4956">
        <v>856</v>
      </c>
      <c r="C4956">
        <v>5024</v>
      </c>
      <c r="D4956" s="1">
        <v>45482</v>
      </c>
      <c r="E4956">
        <v>10800</v>
      </c>
      <c r="F4956">
        <v>6</v>
      </c>
      <c r="G4956">
        <v>16</v>
      </c>
      <c r="H4956">
        <v>55</v>
      </c>
      <c r="I4956" t="str">
        <f>_xlfn.XLOOKUP(ohrm_timesheet_item[[#This Row],[employee_id]],hs_hr_employee[emp_number],hs_hr_employee[Employee Name],"NF",0,1)</f>
        <v>Neha Chaudhary</v>
      </c>
      <c r="J4956" t="str">
        <f>_xlfn.XLOOKUP(ohrm_timesheet_item[[#This Row],[project_id]],ohrm_project[project_id],ohrm_project[name],"NF",0,1)</f>
        <v>C210701-P2 [AMERICANA-Phase2]</v>
      </c>
      <c r="K4956" t="str">
        <f>_xlfn.XLOOKUP(ohrm_timesheet_item[[#This Row],[activity_id]],ohrm_project_activity[activity_id],ohrm_project_activity[name],"NF",0,1)</f>
        <v>Internal Meeting</v>
      </c>
      <c r="L4956" s="5">
        <f>ohrm_timesheet_item[[#This Row],[duration]]/60/60</f>
        <v>3</v>
      </c>
    </row>
    <row r="4957" spans="1:12" x14ac:dyDescent="0.3">
      <c r="A4957">
        <v>856</v>
      </c>
      <c r="C4957">
        <v>5025</v>
      </c>
      <c r="D4957" s="1">
        <v>45483</v>
      </c>
      <c r="E4957">
        <v>10800</v>
      </c>
      <c r="F4957">
        <v>6</v>
      </c>
      <c r="G4957">
        <v>16</v>
      </c>
      <c r="H4957">
        <v>55</v>
      </c>
      <c r="I4957" t="str">
        <f>_xlfn.XLOOKUP(ohrm_timesheet_item[[#This Row],[employee_id]],hs_hr_employee[emp_number],hs_hr_employee[Employee Name],"NF",0,1)</f>
        <v>Neha Chaudhary</v>
      </c>
      <c r="J4957" t="str">
        <f>_xlfn.XLOOKUP(ohrm_timesheet_item[[#This Row],[project_id]],ohrm_project[project_id],ohrm_project[name],"NF",0,1)</f>
        <v>C210701-P2 [AMERICANA-Phase2]</v>
      </c>
      <c r="K4957" t="str">
        <f>_xlfn.XLOOKUP(ohrm_timesheet_item[[#This Row],[activity_id]],ohrm_project_activity[activity_id],ohrm_project_activity[name],"NF",0,1)</f>
        <v>Internal Meeting</v>
      </c>
      <c r="L4957" s="5">
        <f>ohrm_timesheet_item[[#This Row],[duration]]/60/60</f>
        <v>3</v>
      </c>
    </row>
    <row r="4958" spans="1:12" x14ac:dyDescent="0.3">
      <c r="A4958">
        <v>856</v>
      </c>
      <c r="C4958">
        <v>5026</v>
      </c>
      <c r="D4958" s="1">
        <v>45484</v>
      </c>
      <c r="E4958">
        <v>10800</v>
      </c>
      <c r="F4958">
        <v>6</v>
      </c>
      <c r="G4958">
        <v>16</v>
      </c>
      <c r="H4958">
        <v>55</v>
      </c>
      <c r="I4958" t="str">
        <f>_xlfn.XLOOKUP(ohrm_timesheet_item[[#This Row],[employee_id]],hs_hr_employee[emp_number],hs_hr_employee[Employee Name],"NF",0,1)</f>
        <v>Neha Chaudhary</v>
      </c>
      <c r="J4958" t="str">
        <f>_xlfn.XLOOKUP(ohrm_timesheet_item[[#This Row],[project_id]],ohrm_project[project_id],ohrm_project[name],"NF",0,1)</f>
        <v>C210701-P2 [AMERICANA-Phase2]</v>
      </c>
      <c r="K4958" t="str">
        <f>_xlfn.XLOOKUP(ohrm_timesheet_item[[#This Row],[activity_id]],ohrm_project_activity[activity_id],ohrm_project_activity[name],"NF",0,1)</f>
        <v>Internal Meeting</v>
      </c>
      <c r="L4958" s="5">
        <f>ohrm_timesheet_item[[#This Row],[duration]]/60/60</f>
        <v>3</v>
      </c>
    </row>
    <row r="4959" spans="1:12" x14ac:dyDescent="0.3">
      <c r="A4959">
        <v>856</v>
      </c>
      <c r="C4959">
        <v>5027</v>
      </c>
      <c r="D4959" s="1">
        <v>45485</v>
      </c>
      <c r="E4959">
        <v>10800</v>
      </c>
      <c r="F4959">
        <v>6</v>
      </c>
      <c r="G4959">
        <v>16</v>
      </c>
      <c r="H4959">
        <v>55</v>
      </c>
      <c r="I4959" t="str">
        <f>_xlfn.XLOOKUP(ohrm_timesheet_item[[#This Row],[employee_id]],hs_hr_employee[emp_number],hs_hr_employee[Employee Name],"NF",0,1)</f>
        <v>Neha Chaudhary</v>
      </c>
      <c r="J4959" t="str">
        <f>_xlfn.XLOOKUP(ohrm_timesheet_item[[#This Row],[project_id]],ohrm_project[project_id],ohrm_project[name],"NF",0,1)</f>
        <v>C210701-P2 [AMERICANA-Phase2]</v>
      </c>
      <c r="K4959" t="str">
        <f>_xlfn.XLOOKUP(ohrm_timesheet_item[[#This Row],[activity_id]],ohrm_project_activity[activity_id],ohrm_project_activity[name],"NF",0,1)</f>
        <v>Internal Meeting</v>
      </c>
      <c r="L4959" s="5">
        <f>ohrm_timesheet_item[[#This Row],[duration]]/60/60</f>
        <v>3</v>
      </c>
    </row>
    <row r="4960" spans="1:12" x14ac:dyDescent="0.3">
      <c r="A4960">
        <v>856</v>
      </c>
      <c r="C4960">
        <v>5028</v>
      </c>
      <c r="D4960" s="1">
        <v>45481</v>
      </c>
      <c r="E4960">
        <v>10800</v>
      </c>
      <c r="F4960">
        <v>15</v>
      </c>
      <c r="G4960">
        <v>16</v>
      </c>
      <c r="H4960">
        <v>133</v>
      </c>
      <c r="I4960" t="str">
        <f>_xlfn.XLOOKUP(ohrm_timesheet_item[[#This Row],[employee_id]],hs_hr_employee[emp_number],hs_hr_employee[Employee Name],"NF",0,1)</f>
        <v>Neha Chaudhary</v>
      </c>
      <c r="J4960" t="str">
        <f>_xlfn.XLOOKUP(ohrm_timesheet_item[[#This Row],[project_id]],ohrm_project[project_id],ohrm_project[name],"NF",0,1)</f>
        <v>C231212-P1 [JSPL-ProjectOnlineImplementation]</v>
      </c>
      <c r="K4960" t="str">
        <f>_xlfn.XLOOKUP(ohrm_timesheet_item[[#This Row],[activity_id]],ohrm_project_activity[activity_id],ohrm_project_activity[name],"NF",0,1)</f>
        <v>Technical Support</v>
      </c>
      <c r="L4960" s="5">
        <f>ohrm_timesheet_item[[#This Row],[duration]]/60/60</f>
        <v>3</v>
      </c>
    </row>
    <row r="4961" spans="1:12" x14ac:dyDescent="0.3">
      <c r="A4961">
        <v>856</v>
      </c>
      <c r="C4961">
        <v>5029</v>
      </c>
      <c r="D4961" s="1">
        <v>45482</v>
      </c>
      <c r="E4961">
        <v>10800</v>
      </c>
      <c r="F4961">
        <v>15</v>
      </c>
      <c r="G4961">
        <v>16</v>
      </c>
      <c r="H4961">
        <v>133</v>
      </c>
      <c r="I4961" t="str">
        <f>_xlfn.XLOOKUP(ohrm_timesheet_item[[#This Row],[employee_id]],hs_hr_employee[emp_number],hs_hr_employee[Employee Name],"NF",0,1)</f>
        <v>Neha Chaudhary</v>
      </c>
      <c r="J4961" t="str">
        <f>_xlfn.XLOOKUP(ohrm_timesheet_item[[#This Row],[project_id]],ohrm_project[project_id],ohrm_project[name],"NF",0,1)</f>
        <v>C231212-P1 [JSPL-ProjectOnlineImplementation]</v>
      </c>
      <c r="K4961" t="str">
        <f>_xlfn.XLOOKUP(ohrm_timesheet_item[[#This Row],[activity_id]],ohrm_project_activity[activity_id],ohrm_project_activity[name],"NF",0,1)</f>
        <v>Technical Support</v>
      </c>
      <c r="L4961" s="5">
        <f>ohrm_timesheet_item[[#This Row],[duration]]/60/60</f>
        <v>3</v>
      </c>
    </row>
    <row r="4962" spans="1:12" x14ac:dyDescent="0.3">
      <c r="A4962">
        <v>856</v>
      </c>
      <c r="C4962">
        <v>5030</v>
      </c>
      <c r="D4962" s="1">
        <v>45483</v>
      </c>
      <c r="E4962">
        <v>10800</v>
      </c>
      <c r="F4962">
        <v>15</v>
      </c>
      <c r="G4962">
        <v>16</v>
      </c>
      <c r="H4962">
        <v>133</v>
      </c>
      <c r="I4962" t="str">
        <f>_xlfn.XLOOKUP(ohrm_timesheet_item[[#This Row],[employee_id]],hs_hr_employee[emp_number],hs_hr_employee[Employee Name],"NF",0,1)</f>
        <v>Neha Chaudhary</v>
      </c>
      <c r="J4962" t="str">
        <f>_xlfn.XLOOKUP(ohrm_timesheet_item[[#This Row],[project_id]],ohrm_project[project_id],ohrm_project[name],"NF",0,1)</f>
        <v>C231212-P1 [JSPL-ProjectOnlineImplementation]</v>
      </c>
      <c r="K4962" t="str">
        <f>_xlfn.XLOOKUP(ohrm_timesheet_item[[#This Row],[activity_id]],ohrm_project_activity[activity_id],ohrm_project_activity[name],"NF",0,1)</f>
        <v>Technical Support</v>
      </c>
      <c r="L4962" s="5">
        <f>ohrm_timesheet_item[[#This Row],[duration]]/60/60</f>
        <v>3</v>
      </c>
    </row>
    <row r="4963" spans="1:12" x14ac:dyDescent="0.3">
      <c r="A4963">
        <v>856</v>
      </c>
      <c r="C4963">
        <v>5031</v>
      </c>
      <c r="D4963" s="1">
        <v>45484</v>
      </c>
      <c r="E4963">
        <v>10800</v>
      </c>
      <c r="F4963">
        <v>15</v>
      </c>
      <c r="G4963">
        <v>16</v>
      </c>
      <c r="H4963">
        <v>133</v>
      </c>
      <c r="I4963" t="str">
        <f>_xlfn.XLOOKUP(ohrm_timesheet_item[[#This Row],[employee_id]],hs_hr_employee[emp_number],hs_hr_employee[Employee Name],"NF",0,1)</f>
        <v>Neha Chaudhary</v>
      </c>
      <c r="J4963" t="str">
        <f>_xlfn.XLOOKUP(ohrm_timesheet_item[[#This Row],[project_id]],ohrm_project[project_id],ohrm_project[name],"NF",0,1)</f>
        <v>C231212-P1 [JSPL-ProjectOnlineImplementation]</v>
      </c>
      <c r="K4963" t="str">
        <f>_xlfn.XLOOKUP(ohrm_timesheet_item[[#This Row],[activity_id]],ohrm_project_activity[activity_id],ohrm_project_activity[name],"NF",0,1)</f>
        <v>Technical Support</v>
      </c>
      <c r="L4963" s="5">
        <f>ohrm_timesheet_item[[#This Row],[duration]]/60/60</f>
        <v>3</v>
      </c>
    </row>
    <row r="4964" spans="1:12" x14ac:dyDescent="0.3">
      <c r="A4964">
        <v>856</v>
      </c>
      <c r="C4964">
        <v>5032</v>
      </c>
      <c r="D4964" s="1">
        <v>45485</v>
      </c>
      <c r="E4964">
        <v>10800</v>
      </c>
      <c r="F4964">
        <v>15</v>
      </c>
      <c r="G4964">
        <v>16</v>
      </c>
      <c r="H4964">
        <v>133</v>
      </c>
      <c r="I4964" t="str">
        <f>_xlfn.XLOOKUP(ohrm_timesheet_item[[#This Row],[employee_id]],hs_hr_employee[emp_number],hs_hr_employee[Employee Name],"NF",0,1)</f>
        <v>Neha Chaudhary</v>
      </c>
      <c r="J4964" t="str">
        <f>_xlfn.XLOOKUP(ohrm_timesheet_item[[#This Row],[project_id]],ohrm_project[project_id],ohrm_project[name],"NF",0,1)</f>
        <v>C231212-P1 [JSPL-ProjectOnlineImplementation]</v>
      </c>
      <c r="K4964" t="str">
        <f>_xlfn.XLOOKUP(ohrm_timesheet_item[[#This Row],[activity_id]],ohrm_project_activity[activity_id],ohrm_project_activity[name],"NF",0,1)</f>
        <v>Technical Support</v>
      </c>
      <c r="L4964" s="5">
        <f>ohrm_timesheet_item[[#This Row],[duration]]/60/60</f>
        <v>3</v>
      </c>
    </row>
    <row r="4965" spans="1:12" x14ac:dyDescent="0.3">
      <c r="A4965">
        <v>871</v>
      </c>
      <c r="C4965">
        <v>5033</v>
      </c>
      <c r="D4965" s="1">
        <v>45492</v>
      </c>
      <c r="E4965">
        <v>0</v>
      </c>
      <c r="F4965">
        <v>6</v>
      </c>
      <c r="G4965">
        <v>16</v>
      </c>
      <c r="H4965">
        <v>52</v>
      </c>
      <c r="I4965" t="str">
        <f>_xlfn.XLOOKUP(ohrm_timesheet_item[[#This Row],[employee_id]],hs_hr_employee[emp_number],hs_hr_employee[Employee Name],"NF",0,1)</f>
        <v>Neha Chaudhary</v>
      </c>
      <c r="J4965" t="str">
        <f>_xlfn.XLOOKUP(ohrm_timesheet_item[[#This Row],[project_id]],ohrm_project[project_id],ohrm_project[name],"NF",0,1)</f>
        <v>C210701-P2 [AMERICANA-Phase2]</v>
      </c>
      <c r="K4965" t="str">
        <f>_xlfn.XLOOKUP(ohrm_timesheet_item[[#This Row],[activity_id]],ohrm_project_activity[activity_id],ohrm_project_activity[name],"NF",0,1)</f>
        <v>Customer Meeting</v>
      </c>
      <c r="L4965" s="5">
        <f>ohrm_timesheet_item[[#This Row],[duration]]/60/60</f>
        <v>0</v>
      </c>
    </row>
    <row r="4966" spans="1:12" x14ac:dyDescent="0.3">
      <c r="A4966">
        <v>871</v>
      </c>
      <c r="C4966">
        <v>5034</v>
      </c>
      <c r="D4966" s="1">
        <v>45488</v>
      </c>
      <c r="E4966">
        <v>3600</v>
      </c>
      <c r="F4966">
        <v>6</v>
      </c>
      <c r="G4966">
        <v>16</v>
      </c>
      <c r="H4966">
        <v>52</v>
      </c>
      <c r="I4966" t="str">
        <f>_xlfn.XLOOKUP(ohrm_timesheet_item[[#This Row],[employee_id]],hs_hr_employee[emp_number],hs_hr_employee[Employee Name],"NF",0,1)</f>
        <v>Neha Chaudhary</v>
      </c>
      <c r="J4966" t="str">
        <f>_xlfn.XLOOKUP(ohrm_timesheet_item[[#This Row],[project_id]],ohrm_project[project_id],ohrm_project[name],"NF",0,1)</f>
        <v>C210701-P2 [AMERICANA-Phase2]</v>
      </c>
      <c r="K4966" t="str">
        <f>_xlfn.XLOOKUP(ohrm_timesheet_item[[#This Row],[activity_id]],ohrm_project_activity[activity_id],ohrm_project_activity[name],"NF",0,1)</f>
        <v>Customer Meeting</v>
      </c>
      <c r="L4966" s="5">
        <f>ohrm_timesheet_item[[#This Row],[duration]]/60/60</f>
        <v>1</v>
      </c>
    </row>
    <row r="4967" spans="1:12" x14ac:dyDescent="0.3">
      <c r="A4967">
        <v>871</v>
      </c>
      <c r="C4967">
        <v>5035</v>
      </c>
      <c r="D4967" s="1">
        <v>45492</v>
      </c>
      <c r="E4967">
        <v>14400</v>
      </c>
      <c r="F4967">
        <v>6</v>
      </c>
      <c r="G4967">
        <v>16</v>
      </c>
      <c r="H4967">
        <v>51</v>
      </c>
      <c r="I4967" t="str">
        <f>_xlfn.XLOOKUP(ohrm_timesheet_item[[#This Row],[employee_id]],hs_hr_employee[emp_number],hs_hr_employee[Employee Name],"NF",0,1)</f>
        <v>Neha Chaudhary</v>
      </c>
      <c r="J4967" t="str">
        <f>_xlfn.XLOOKUP(ohrm_timesheet_item[[#This Row],[project_id]],ohrm_project[project_id],ohrm_project[name],"NF",0,1)</f>
        <v>C210701-P2 [AMERICANA-Phase2]</v>
      </c>
      <c r="K4967" t="str">
        <f>_xlfn.XLOOKUP(ohrm_timesheet_item[[#This Row],[activity_id]],ohrm_project_activity[activity_id],ohrm_project_activity[name],"NF",0,1)</f>
        <v>Change Activity</v>
      </c>
      <c r="L4967" s="5">
        <f>ohrm_timesheet_item[[#This Row],[duration]]/60/60</f>
        <v>4</v>
      </c>
    </row>
    <row r="4968" spans="1:12" x14ac:dyDescent="0.3">
      <c r="A4968">
        <v>871</v>
      </c>
      <c r="C4968">
        <v>5036</v>
      </c>
      <c r="D4968" s="1">
        <v>45488</v>
      </c>
      <c r="E4968">
        <v>7200</v>
      </c>
      <c r="F4968">
        <v>6</v>
      </c>
      <c r="G4968">
        <v>16</v>
      </c>
      <c r="H4968">
        <v>51</v>
      </c>
      <c r="I4968" t="str">
        <f>_xlfn.XLOOKUP(ohrm_timesheet_item[[#This Row],[employee_id]],hs_hr_employee[emp_number],hs_hr_employee[Employee Name],"NF",0,1)</f>
        <v>Neha Chaudhary</v>
      </c>
      <c r="J4968" t="str">
        <f>_xlfn.XLOOKUP(ohrm_timesheet_item[[#This Row],[project_id]],ohrm_project[project_id],ohrm_project[name],"NF",0,1)</f>
        <v>C210701-P2 [AMERICANA-Phase2]</v>
      </c>
      <c r="K4968" t="str">
        <f>_xlfn.XLOOKUP(ohrm_timesheet_item[[#This Row],[activity_id]],ohrm_project_activity[activity_id],ohrm_project_activity[name],"NF",0,1)</f>
        <v>Change Activity</v>
      </c>
      <c r="L4968" s="5">
        <f>ohrm_timesheet_item[[#This Row],[duration]]/60/60</f>
        <v>2</v>
      </c>
    </row>
    <row r="4969" spans="1:12" x14ac:dyDescent="0.3">
      <c r="A4969">
        <v>871</v>
      </c>
      <c r="C4969">
        <v>5037</v>
      </c>
      <c r="D4969" s="1">
        <v>45489</v>
      </c>
      <c r="E4969">
        <v>10800</v>
      </c>
      <c r="F4969">
        <v>6</v>
      </c>
      <c r="G4969">
        <v>16</v>
      </c>
      <c r="H4969">
        <v>51</v>
      </c>
      <c r="I4969" t="str">
        <f>_xlfn.XLOOKUP(ohrm_timesheet_item[[#This Row],[employee_id]],hs_hr_employee[emp_number],hs_hr_employee[Employee Name],"NF",0,1)</f>
        <v>Neha Chaudhary</v>
      </c>
      <c r="J4969" t="str">
        <f>_xlfn.XLOOKUP(ohrm_timesheet_item[[#This Row],[project_id]],ohrm_project[project_id],ohrm_project[name],"NF",0,1)</f>
        <v>C210701-P2 [AMERICANA-Phase2]</v>
      </c>
      <c r="K4969" t="str">
        <f>_xlfn.XLOOKUP(ohrm_timesheet_item[[#This Row],[activity_id]],ohrm_project_activity[activity_id],ohrm_project_activity[name],"NF",0,1)</f>
        <v>Change Activity</v>
      </c>
      <c r="L4969" s="5">
        <f>ohrm_timesheet_item[[#This Row],[duration]]/60/60</f>
        <v>3</v>
      </c>
    </row>
    <row r="4970" spans="1:12" x14ac:dyDescent="0.3">
      <c r="A4970">
        <v>871</v>
      </c>
      <c r="C4970">
        <v>5038</v>
      </c>
      <c r="D4970" s="1">
        <v>45490</v>
      </c>
      <c r="E4970">
        <v>10800</v>
      </c>
      <c r="F4970">
        <v>6</v>
      </c>
      <c r="G4970">
        <v>16</v>
      </c>
      <c r="H4970">
        <v>51</v>
      </c>
      <c r="I4970" t="str">
        <f>_xlfn.XLOOKUP(ohrm_timesheet_item[[#This Row],[employee_id]],hs_hr_employee[emp_number],hs_hr_employee[Employee Name],"NF",0,1)</f>
        <v>Neha Chaudhary</v>
      </c>
      <c r="J4970" t="str">
        <f>_xlfn.XLOOKUP(ohrm_timesheet_item[[#This Row],[project_id]],ohrm_project[project_id],ohrm_project[name],"NF",0,1)</f>
        <v>C210701-P2 [AMERICANA-Phase2]</v>
      </c>
      <c r="K4970" t="str">
        <f>_xlfn.XLOOKUP(ohrm_timesheet_item[[#This Row],[activity_id]],ohrm_project_activity[activity_id],ohrm_project_activity[name],"NF",0,1)</f>
        <v>Change Activity</v>
      </c>
      <c r="L4970" s="5">
        <f>ohrm_timesheet_item[[#This Row],[duration]]/60/60</f>
        <v>3</v>
      </c>
    </row>
    <row r="4971" spans="1:12" x14ac:dyDescent="0.3">
      <c r="A4971">
        <v>871</v>
      </c>
      <c r="C4971">
        <v>5039</v>
      </c>
      <c r="D4971" s="1">
        <v>45491</v>
      </c>
      <c r="E4971">
        <v>10800</v>
      </c>
      <c r="F4971">
        <v>6</v>
      </c>
      <c r="G4971">
        <v>16</v>
      </c>
      <c r="H4971">
        <v>51</v>
      </c>
      <c r="I4971" t="str">
        <f>_xlfn.XLOOKUP(ohrm_timesheet_item[[#This Row],[employee_id]],hs_hr_employee[emp_number],hs_hr_employee[Employee Name],"NF",0,1)</f>
        <v>Neha Chaudhary</v>
      </c>
      <c r="J4971" t="str">
        <f>_xlfn.XLOOKUP(ohrm_timesheet_item[[#This Row],[project_id]],ohrm_project[project_id],ohrm_project[name],"NF",0,1)</f>
        <v>C210701-P2 [AMERICANA-Phase2]</v>
      </c>
      <c r="K4971" t="str">
        <f>_xlfn.XLOOKUP(ohrm_timesheet_item[[#This Row],[activity_id]],ohrm_project_activity[activity_id],ohrm_project_activity[name],"NF",0,1)</f>
        <v>Change Activity</v>
      </c>
      <c r="L4971" s="5">
        <f>ohrm_timesheet_item[[#This Row],[duration]]/60/60</f>
        <v>3</v>
      </c>
    </row>
    <row r="4972" spans="1:12" x14ac:dyDescent="0.3">
      <c r="A4972">
        <v>871</v>
      </c>
      <c r="C4972">
        <v>5040</v>
      </c>
      <c r="D4972" s="1">
        <v>45488</v>
      </c>
      <c r="E4972">
        <v>14400</v>
      </c>
      <c r="F4972">
        <v>2</v>
      </c>
      <c r="G4972">
        <v>16</v>
      </c>
      <c r="H4972">
        <v>8</v>
      </c>
      <c r="I4972" t="str">
        <f>_xlfn.XLOOKUP(ohrm_timesheet_item[[#This Row],[employee_id]],hs_hr_employee[emp_number],hs_hr_employee[Employee Name],"NF",0,1)</f>
        <v>Neha Chaudhary</v>
      </c>
      <c r="J4972" t="str">
        <f>_xlfn.XLOOKUP(ohrm_timesheet_item[[#This Row],[project_id]],ohrm_project[project_id],ohrm_project[name],"NF",0,1)</f>
        <v>Z210101-TEQMANTRA-ORG</v>
      </c>
      <c r="K4972" t="str">
        <f>_xlfn.XLOOKUP(ohrm_timesheet_item[[#This Row],[activity_id]],ohrm_project_activity[activity_id],ohrm_project_activity[name],"NF",0,1)</f>
        <v>Customer Engagement</v>
      </c>
      <c r="L4972" s="5">
        <f>ohrm_timesheet_item[[#This Row],[duration]]/60/60</f>
        <v>4</v>
      </c>
    </row>
    <row r="4973" spans="1:12" x14ac:dyDescent="0.3">
      <c r="A4973">
        <v>871</v>
      </c>
      <c r="C4973">
        <v>5041</v>
      </c>
      <c r="D4973" s="1">
        <v>45492</v>
      </c>
      <c r="E4973">
        <v>14400</v>
      </c>
      <c r="F4973">
        <v>2</v>
      </c>
      <c r="G4973">
        <v>16</v>
      </c>
      <c r="H4973">
        <v>8</v>
      </c>
      <c r="I4973" t="str">
        <f>_xlfn.XLOOKUP(ohrm_timesheet_item[[#This Row],[employee_id]],hs_hr_employee[emp_number],hs_hr_employee[Employee Name],"NF",0,1)</f>
        <v>Neha Chaudhary</v>
      </c>
      <c r="J4973" t="str">
        <f>_xlfn.XLOOKUP(ohrm_timesheet_item[[#This Row],[project_id]],ohrm_project[project_id],ohrm_project[name],"NF",0,1)</f>
        <v>Z210101-TEQMANTRA-ORG</v>
      </c>
      <c r="K4973" t="str">
        <f>_xlfn.XLOOKUP(ohrm_timesheet_item[[#This Row],[activity_id]],ohrm_project_activity[activity_id],ohrm_project_activity[name],"NF",0,1)</f>
        <v>Customer Engagement</v>
      </c>
      <c r="L4973" s="5">
        <f>ohrm_timesheet_item[[#This Row],[duration]]/60/60</f>
        <v>4</v>
      </c>
    </row>
    <row r="4974" spans="1:12" x14ac:dyDescent="0.3">
      <c r="A4974">
        <v>871</v>
      </c>
      <c r="C4974">
        <v>5042</v>
      </c>
      <c r="D4974" s="1">
        <v>45489</v>
      </c>
      <c r="E4974">
        <v>14400</v>
      </c>
      <c r="F4974">
        <v>2</v>
      </c>
      <c r="G4974">
        <v>16</v>
      </c>
      <c r="H4974">
        <v>8</v>
      </c>
      <c r="I4974" t="str">
        <f>_xlfn.XLOOKUP(ohrm_timesheet_item[[#This Row],[employee_id]],hs_hr_employee[emp_number],hs_hr_employee[Employee Name],"NF",0,1)</f>
        <v>Neha Chaudhary</v>
      </c>
      <c r="J4974" t="str">
        <f>_xlfn.XLOOKUP(ohrm_timesheet_item[[#This Row],[project_id]],ohrm_project[project_id],ohrm_project[name],"NF",0,1)</f>
        <v>Z210101-TEQMANTRA-ORG</v>
      </c>
      <c r="K4974" t="str">
        <f>_xlfn.XLOOKUP(ohrm_timesheet_item[[#This Row],[activity_id]],ohrm_project_activity[activity_id],ohrm_project_activity[name],"NF",0,1)</f>
        <v>Customer Engagement</v>
      </c>
      <c r="L4974" s="5">
        <f>ohrm_timesheet_item[[#This Row],[duration]]/60/60</f>
        <v>4</v>
      </c>
    </row>
    <row r="4975" spans="1:12" x14ac:dyDescent="0.3">
      <c r="A4975">
        <v>871</v>
      </c>
      <c r="C4975">
        <v>5043</v>
      </c>
      <c r="D4975" s="1">
        <v>45490</v>
      </c>
      <c r="E4975">
        <v>14400</v>
      </c>
      <c r="F4975">
        <v>2</v>
      </c>
      <c r="G4975">
        <v>16</v>
      </c>
      <c r="H4975">
        <v>8</v>
      </c>
      <c r="I4975" t="str">
        <f>_xlfn.XLOOKUP(ohrm_timesheet_item[[#This Row],[employee_id]],hs_hr_employee[emp_number],hs_hr_employee[Employee Name],"NF",0,1)</f>
        <v>Neha Chaudhary</v>
      </c>
      <c r="J4975" t="str">
        <f>_xlfn.XLOOKUP(ohrm_timesheet_item[[#This Row],[project_id]],ohrm_project[project_id],ohrm_project[name],"NF",0,1)</f>
        <v>Z210101-TEQMANTRA-ORG</v>
      </c>
      <c r="K4975" t="str">
        <f>_xlfn.XLOOKUP(ohrm_timesheet_item[[#This Row],[activity_id]],ohrm_project_activity[activity_id],ohrm_project_activity[name],"NF",0,1)</f>
        <v>Customer Engagement</v>
      </c>
      <c r="L4975" s="5">
        <f>ohrm_timesheet_item[[#This Row],[duration]]/60/60</f>
        <v>4</v>
      </c>
    </row>
    <row r="4976" spans="1:12" x14ac:dyDescent="0.3">
      <c r="A4976">
        <v>871</v>
      </c>
      <c r="C4976">
        <v>5044</v>
      </c>
      <c r="D4976" s="1">
        <v>45491</v>
      </c>
      <c r="E4976">
        <v>14400</v>
      </c>
      <c r="F4976">
        <v>2</v>
      </c>
      <c r="G4976">
        <v>16</v>
      </c>
      <c r="H4976">
        <v>8</v>
      </c>
      <c r="I4976" t="str">
        <f>_xlfn.XLOOKUP(ohrm_timesheet_item[[#This Row],[employee_id]],hs_hr_employee[emp_number],hs_hr_employee[Employee Name],"NF",0,1)</f>
        <v>Neha Chaudhary</v>
      </c>
      <c r="J4976" t="str">
        <f>_xlfn.XLOOKUP(ohrm_timesheet_item[[#This Row],[project_id]],ohrm_project[project_id],ohrm_project[name],"NF",0,1)</f>
        <v>Z210101-TEQMANTRA-ORG</v>
      </c>
      <c r="K4976" t="str">
        <f>_xlfn.XLOOKUP(ohrm_timesheet_item[[#This Row],[activity_id]],ohrm_project_activity[activity_id],ohrm_project_activity[name],"NF",0,1)</f>
        <v>Customer Engagement</v>
      </c>
      <c r="L4976" s="5">
        <f>ohrm_timesheet_item[[#This Row],[duration]]/60/60</f>
        <v>4</v>
      </c>
    </row>
    <row r="4977" spans="1:12" x14ac:dyDescent="0.3">
      <c r="A4977">
        <v>871</v>
      </c>
      <c r="C4977">
        <v>5045</v>
      </c>
      <c r="D4977" s="1">
        <v>45492</v>
      </c>
      <c r="E4977">
        <v>3600</v>
      </c>
      <c r="F4977">
        <v>6</v>
      </c>
      <c r="G4977">
        <v>16</v>
      </c>
      <c r="H4977">
        <v>55</v>
      </c>
      <c r="I4977" t="str">
        <f>_xlfn.XLOOKUP(ohrm_timesheet_item[[#This Row],[employee_id]],hs_hr_employee[emp_number],hs_hr_employee[Employee Name],"NF",0,1)</f>
        <v>Neha Chaudhary</v>
      </c>
      <c r="J4977" t="str">
        <f>_xlfn.XLOOKUP(ohrm_timesheet_item[[#This Row],[project_id]],ohrm_project[project_id],ohrm_project[name],"NF",0,1)</f>
        <v>C210701-P2 [AMERICANA-Phase2]</v>
      </c>
      <c r="K4977" t="str">
        <f>_xlfn.XLOOKUP(ohrm_timesheet_item[[#This Row],[activity_id]],ohrm_project_activity[activity_id],ohrm_project_activity[name],"NF",0,1)</f>
        <v>Internal Meeting</v>
      </c>
      <c r="L4977" s="5">
        <f>ohrm_timesheet_item[[#This Row],[duration]]/60/60</f>
        <v>1</v>
      </c>
    </row>
    <row r="4978" spans="1:12" x14ac:dyDescent="0.3">
      <c r="A4978">
        <v>871</v>
      </c>
      <c r="C4978">
        <v>5046</v>
      </c>
      <c r="D4978" s="1">
        <v>45488</v>
      </c>
      <c r="E4978">
        <v>7200</v>
      </c>
      <c r="F4978">
        <v>6</v>
      </c>
      <c r="G4978">
        <v>16</v>
      </c>
      <c r="H4978">
        <v>55</v>
      </c>
      <c r="I4978" t="str">
        <f>_xlfn.XLOOKUP(ohrm_timesheet_item[[#This Row],[employee_id]],hs_hr_employee[emp_number],hs_hr_employee[Employee Name],"NF",0,1)</f>
        <v>Neha Chaudhary</v>
      </c>
      <c r="J4978" t="str">
        <f>_xlfn.XLOOKUP(ohrm_timesheet_item[[#This Row],[project_id]],ohrm_project[project_id],ohrm_project[name],"NF",0,1)</f>
        <v>C210701-P2 [AMERICANA-Phase2]</v>
      </c>
      <c r="K4978" t="str">
        <f>_xlfn.XLOOKUP(ohrm_timesheet_item[[#This Row],[activity_id]],ohrm_project_activity[activity_id],ohrm_project_activity[name],"NF",0,1)</f>
        <v>Internal Meeting</v>
      </c>
      <c r="L4978" s="5">
        <f>ohrm_timesheet_item[[#This Row],[duration]]/60/60</f>
        <v>2</v>
      </c>
    </row>
    <row r="4979" spans="1:12" x14ac:dyDescent="0.3">
      <c r="A4979">
        <v>871</v>
      </c>
      <c r="C4979">
        <v>5047</v>
      </c>
      <c r="D4979" s="1">
        <v>45489</v>
      </c>
      <c r="E4979">
        <v>7200</v>
      </c>
      <c r="F4979">
        <v>6</v>
      </c>
      <c r="G4979">
        <v>16</v>
      </c>
      <c r="H4979">
        <v>55</v>
      </c>
      <c r="I4979" t="str">
        <f>_xlfn.XLOOKUP(ohrm_timesheet_item[[#This Row],[employee_id]],hs_hr_employee[emp_number],hs_hr_employee[Employee Name],"NF",0,1)</f>
        <v>Neha Chaudhary</v>
      </c>
      <c r="J4979" t="str">
        <f>_xlfn.XLOOKUP(ohrm_timesheet_item[[#This Row],[project_id]],ohrm_project[project_id],ohrm_project[name],"NF",0,1)</f>
        <v>C210701-P2 [AMERICANA-Phase2]</v>
      </c>
      <c r="K4979" t="str">
        <f>_xlfn.XLOOKUP(ohrm_timesheet_item[[#This Row],[activity_id]],ohrm_project_activity[activity_id],ohrm_project_activity[name],"NF",0,1)</f>
        <v>Internal Meeting</v>
      </c>
      <c r="L4979" s="5">
        <f>ohrm_timesheet_item[[#This Row],[duration]]/60/60</f>
        <v>2</v>
      </c>
    </row>
    <row r="4980" spans="1:12" x14ac:dyDescent="0.3">
      <c r="A4980">
        <v>871</v>
      </c>
      <c r="C4980">
        <v>5048</v>
      </c>
      <c r="D4980" s="1">
        <v>45491</v>
      </c>
      <c r="E4980">
        <v>7200</v>
      </c>
      <c r="F4980">
        <v>6</v>
      </c>
      <c r="G4980">
        <v>16</v>
      </c>
      <c r="H4980">
        <v>55</v>
      </c>
      <c r="I4980" t="str">
        <f>_xlfn.XLOOKUP(ohrm_timesheet_item[[#This Row],[employee_id]],hs_hr_employee[emp_number],hs_hr_employee[Employee Name],"NF",0,1)</f>
        <v>Neha Chaudhary</v>
      </c>
      <c r="J4980" t="str">
        <f>_xlfn.XLOOKUP(ohrm_timesheet_item[[#This Row],[project_id]],ohrm_project[project_id],ohrm_project[name],"NF",0,1)</f>
        <v>C210701-P2 [AMERICANA-Phase2]</v>
      </c>
      <c r="K4980" t="str">
        <f>_xlfn.XLOOKUP(ohrm_timesheet_item[[#This Row],[activity_id]],ohrm_project_activity[activity_id],ohrm_project_activity[name],"NF",0,1)</f>
        <v>Internal Meeting</v>
      </c>
      <c r="L4980" s="5">
        <f>ohrm_timesheet_item[[#This Row],[duration]]/60/60</f>
        <v>2</v>
      </c>
    </row>
    <row r="4981" spans="1:12" x14ac:dyDescent="0.3">
      <c r="A4981">
        <v>871</v>
      </c>
      <c r="C4981">
        <v>5049</v>
      </c>
      <c r="D4981" s="1">
        <v>45490</v>
      </c>
      <c r="E4981">
        <v>7200</v>
      </c>
      <c r="F4981">
        <v>6</v>
      </c>
      <c r="G4981">
        <v>16</v>
      </c>
      <c r="H4981">
        <v>55</v>
      </c>
      <c r="I4981" t="str">
        <f>_xlfn.XLOOKUP(ohrm_timesheet_item[[#This Row],[employee_id]],hs_hr_employee[emp_number],hs_hr_employee[Employee Name],"NF",0,1)</f>
        <v>Neha Chaudhary</v>
      </c>
      <c r="J4981" t="str">
        <f>_xlfn.XLOOKUP(ohrm_timesheet_item[[#This Row],[project_id]],ohrm_project[project_id],ohrm_project[name],"NF",0,1)</f>
        <v>C210701-P2 [AMERICANA-Phase2]</v>
      </c>
      <c r="K4981" t="str">
        <f>_xlfn.XLOOKUP(ohrm_timesheet_item[[#This Row],[activity_id]],ohrm_project_activity[activity_id],ohrm_project_activity[name],"NF",0,1)</f>
        <v>Internal Meeting</v>
      </c>
      <c r="L4981" s="5">
        <f>ohrm_timesheet_item[[#This Row],[duration]]/60/60</f>
        <v>2</v>
      </c>
    </row>
    <row r="4982" spans="1:12" x14ac:dyDescent="0.3">
      <c r="A4982">
        <v>776</v>
      </c>
      <c r="C4982">
        <v>5050</v>
      </c>
      <c r="D4982" s="1">
        <v>45390</v>
      </c>
      <c r="E4982">
        <v>32400</v>
      </c>
      <c r="F4982">
        <v>2</v>
      </c>
      <c r="G4982">
        <v>100004</v>
      </c>
      <c r="H4982">
        <v>15</v>
      </c>
      <c r="I4982" t="str">
        <f>_xlfn.XLOOKUP(ohrm_timesheet_item[[#This Row],[employee_id]],hs_hr_employee[emp_number],hs_hr_employee[Employee Name],"NF",0,1)</f>
        <v>Sourav Rathor</v>
      </c>
      <c r="J4982" t="str">
        <f>_xlfn.XLOOKUP(ohrm_timesheet_item[[#This Row],[project_id]],ohrm_project[project_id],ohrm_project[name],"NF",0,1)</f>
        <v>Z210101-TEQMANTRA-ORG</v>
      </c>
      <c r="K4982" t="str">
        <f>_xlfn.XLOOKUP(ohrm_timesheet_item[[#This Row],[activity_id]],ohrm_project_activity[activity_id],ohrm_project_activity[name],"NF",0,1)</f>
        <v>Value-Add Assignment</v>
      </c>
      <c r="L4982" s="5">
        <f>ohrm_timesheet_item[[#This Row],[duration]]/60/60</f>
        <v>9</v>
      </c>
    </row>
    <row r="4983" spans="1:12" x14ac:dyDescent="0.3">
      <c r="A4983">
        <v>776</v>
      </c>
      <c r="C4983">
        <v>5051</v>
      </c>
      <c r="D4983" s="1">
        <v>45391</v>
      </c>
      <c r="E4983">
        <v>32400</v>
      </c>
      <c r="F4983">
        <v>2</v>
      </c>
      <c r="G4983">
        <v>100004</v>
      </c>
      <c r="H4983">
        <v>15</v>
      </c>
      <c r="I4983" t="str">
        <f>_xlfn.XLOOKUP(ohrm_timesheet_item[[#This Row],[employee_id]],hs_hr_employee[emp_number],hs_hr_employee[Employee Name],"NF",0,1)</f>
        <v>Sourav Rathor</v>
      </c>
      <c r="J4983" t="str">
        <f>_xlfn.XLOOKUP(ohrm_timesheet_item[[#This Row],[project_id]],ohrm_project[project_id],ohrm_project[name],"NF",0,1)</f>
        <v>Z210101-TEQMANTRA-ORG</v>
      </c>
      <c r="K4983" t="str">
        <f>_xlfn.XLOOKUP(ohrm_timesheet_item[[#This Row],[activity_id]],ohrm_project_activity[activity_id],ohrm_project_activity[name],"NF",0,1)</f>
        <v>Value-Add Assignment</v>
      </c>
      <c r="L4983" s="5">
        <f>ohrm_timesheet_item[[#This Row],[duration]]/60/60</f>
        <v>9</v>
      </c>
    </row>
    <row r="4984" spans="1:12" x14ac:dyDescent="0.3">
      <c r="A4984">
        <v>776</v>
      </c>
      <c r="C4984">
        <v>5052</v>
      </c>
      <c r="D4984" s="1">
        <v>45392</v>
      </c>
      <c r="E4984">
        <v>32400</v>
      </c>
      <c r="F4984">
        <v>2</v>
      </c>
      <c r="G4984">
        <v>100004</v>
      </c>
      <c r="H4984">
        <v>15</v>
      </c>
      <c r="I4984" t="str">
        <f>_xlfn.XLOOKUP(ohrm_timesheet_item[[#This Row],[employee_id]],hs_hr_employee[emp_number],hs_hr_employee[Employee Name],"NF",0,1)</f>
        <v>Sourav Rathor</v>
      </c>
      <c r="J4984" t="str">
        <f>_xlfn.XLOOKUP(ohrm_timesheet_item[[#This Row],[project_id]],ohrm_project[project_id],ohrm_project[name],"NF",0,1)</f>
        <v>Z210101-TEQMANTRA-ORG</v>
      </c>
      <c r="K4984" t="str">
        <f>_xlfn.XLOOKUP(ohrm_timesheet_item[[#This Row],[activity_id]],ohrm_project_activity[activity_id],ohrm_project_activity[name],"NF",0,1)</f>
        <v>Value-Add Assignment</v>
      </c>
      <c r="L4984" s="5">
        <f>ohrm_timesheet_item[[#This Row],[duration]]/60/60</f>
        <v>9</v>
      </c>
    </row>
    <row r="4985" spans="1:12" x14ac:dyDescent="0.3">
      <c r="A4985">
        <v>776</v>
      </c>
      <c r="C4985">
        <v>5053</v>
      </c>
      <c r="D4985" s="1">
        <v>45393</v>
      </c>
      <c r="E4985">
        <v>32400</v>
      </c>
      <c r="F4985">
        <v>2</v>
      </c>
      <c r="G4985">
        <v>100004</v>
      </c>
      <c r="H4985">
        <v>15</v>
      </c>
      <c r="I4985" t="str">
        <f>_xlfn.XLOOKUP(ohrm_timesheet_item[[#This Row],[employee_id]],hs_hr_employee[emp_number],hs_hr_employee[Employee Name],"NF",0,1)</f>
        <v>Sourav Rathor</v>
      </c>
      <c r="J4985" t="str">
        <f>_xlfn.XLOOKUP(ohrm_timesheet_item[[#This Row],[project_id]],ohrm_project[project_id],ohrm_project[name],"NF",0,1)</f>
        <v>Z210101-TEQMANTRA-ORG</v>
      </c>
      <c r="K4985" t="str">
        <f>_xlfn.XLOOKUP(ohrm_timesheet_item[[#This Row],[activity_id]],ohrm_project_activity[activity_id],ohrm_project_activity[name],"NF",0,1)</f>
        <v>Value-Add Assignment</v>
      </c>
      <c r="L4985" s="5">
        <f>ohrm_timesheet_item[[#This Row],[duration]]/60/60</f>
        <v>9</v>
      </c>
    </row>
    <row r="4986" spans="1:12" x14ac:dyDescent="0.3">
      <c r="A4986">
        <v>861</v>
      </c>
      <c r="C4986">
        <v>5054</v>
      </c>
      <c r="D4986" s="1">
        <v>45481</v>
      </c>
      <c r="E4986">
        <v>32400</v>
      </c>
      <c r="F4986">
        <v>1</v>
      </c>
      <c r="G4986">
        <v>100006</v>
      </c>
      <c r="H4986">
        <v>16</v>
      </c>
      <c r="I4986" t="str">
        <f>_xlfn.XLOOKUP(ohrm_timesheet_item[[#This Row],[employee_id]],hs_hr_employee[emp_number],hs_hr_employee[Employee Name],"NF",0,1)</f>
        <v>Preeti Tyagi</v>
      </c>
      <c r="J4986" t="str">
        <f>_xlfn.XLOOKUP(ohrm_timesheet_item[[#This Row],[project_id]],ohrm_project[project_id],ohrm_project[name],"NF",0,1)</f>
        <v>C210701-P1 [AMERICANA-Phase1]</v>
      </c>
      <c r="K4986" t="str">
        <f>_xlfn.XLOOKUP(ohrm_timesheet_item[[#This Row],[activity_id]],ohrm_project_activity[activity_id],ohrm_project_activity[name],"NF",0,1)</f>
        <v>Change Activity</v>
      </c>
      <c r="L4986" s="5">
        <f>ohrm_timesheet_item[[#This Row],[duration]]/60/60</f>
        <v>9</v>
      </c>
    </row>
    <row r="4987" spans="1:12" x14ac:dyDescent="0.3">
      <c r="A4987">
        <v>861</v>
      </c>
      <c r="C4987">
        <v>5055</v>
      </c>
      <c r="D4987" s="1">
        <v>45482</v>
      </c>
      <c r="E4987">
        <v>32400</v>
      </c>
      <c r="F4987">
        <v>1</v>
      </c>
      <c r="G4987">
        <v>100006</v>
      </c>
      <c r="H4987">
        <v>16</v>
      </c>
      <c r="I4987" t="str">
        <f>_xlfn.XLOOKUP(ohrm_timesheet_item[[#This Row],[employee_id]],hs_hr_employee[emp_number],hs_hr_employee[Employee Name],"NF",0,1)</f>
        <v>Preeti Tyagi</v>
      </c>
      <c r="J4987" t="str">
        <f>_xlfn.XLOOKUP(ohrm_timesheet_item[[#This Row],[project_id]],ohrm_project[project_id],ohrm_project[name],"NF",0,1)</f>
        <v>C210701-P1 [AMERICANA-Phase1]</v>
      </c>
      <c r="K4987" t="str">
        <f>_xlfn.XLOOKUP(ohrm_timesheet_item[[#This Row],[activity_id]],ohrm_project_activity[activity_id],ohrm_project_activity[name],"NF",0,1)</f>
        <v>Change Activity</v>
      </c>
      <c r="L4987" s="5">
        <f>ohrm_timesheet_item[[#This Row],[duration]]/60/60</f>
        <v>9</v>
      </c>
    </row>
    <row r="4988" spans="1:12" x14ac:dyDescent="0.3">
      <c r="A4988">
        <v>861</v>
      </c>
      <c r="C4988">
        <v>5056</v>
      </c>
      <c r="D4988" s="1">
        <v>45483</v>
      </c>
      <c r="E4988">
        <v>32400</v>
      </c>
      <c r="F4988">
        <v>1</v>
      </c>
      <c r="G4988">
        <v>100006</v>
      </c>
      <c r="H4988">
        <v>16</v>
      </c>
      <c r="I4988" t="str">
        <f>_xlfn.XLOOKUP(ohrm_timesheet_item[[#This Row],[employee_id]],hs_hr_employee[emp_number],hs_hr_employee[Employee Name],"NF",0,1)</f>
        <v>Preeti Tyagi</v>
      </c>
      <c r="J4988" t="str">
        <f>_xlfn.XLOOKUP(ohrm_timesheet_item[[#This Row],[project_id]],ohrm_project[project_id],ohrm_project[name],"NF",0,1)</f>
        <v>C210701-P1 [AMERICANA-Phase1]</v>
      </c>
      <c r="K4988" t="str">
        <f>_xlfn.XLOOKUP(ohrm_timesheet_item[[#This Row],[activity_id]],ohrm_project_activity[activity_id],ohrm_project_activity[name],"NF",0,1)</f>
        <v>Change Activity</v>
      </c>
      <c r="L4988" s="5">
        <f>ohrm_timesheet_item[[#This Row],[duration]]/60/60</f>
        <v>9</v>
      </c>
    </row>
    <row r="4989" spans="1:12" x14ac:dyDescent="0.3">
      <c r="A4989">
        <v>861</v>
      </c>
      <c r="C4989">
        <v>5057</v>
      </c>
      <c r="D4989" s="1">
        <v>45484</v>
      </c>
      <c r="E4989">
        <v>32400</v>
      </c>
      <c r="F4989">
        <v>1</v>
      </c>
      <c r="G4989">
        <v>100006</v>
      </c>
      <c r="H4989">
        <v>16</v>
      </c>
      <c r="I4989" t="str">
        <f>_xlfn.XLOOKUP(ohrm_timesheet_item[[#This Row],[employee_id]],hs_hr_employee[emp_number],hs_hr_employee[Employee Name],"NF",0,1)</f>
        <v>Preeti Tyagi</v>
      </c>
      <c r="J4989" t="str">
        <f>_xlfn.XLOOKUP(ohrm_timesheet_item[[#This Row],[project_id]],ohrm_project[project_id],ohrm_project[name],"NF",0,1)</f>
        <v>C210701-P1 [AMERICANA-Phase1]</v>
      </c>
      <c r="K4989" t="str">
        <f>_xlfn.XLOOKUP(ohrm_timesheet_item[[#This Row],[activity_id]],ohrm_project_activity[activity_id],ohrm_project_activity[name],"NF",0,1)</f>
        <v>Change Activity</v>
      </c>
      <c r="L4989" s="5">
        <f>ohrm_timesheet_item[[#This Row],[duration]]/60/60</f>
        <v>9</v>
      </c>
    </row>
    <row r="4990" spans="1:12" x14ac:dyDescent="0.3">
      <c r="A4990">
        <v>861</v>
      </c>
      <c r="C4990">
        <v>5058</v>
      </c>
      <c r="D4990" s="1">
        <v>45485</v>
      </c>
      <c r="E4990">
        <v>32400</v>
      </c>
      <c r="F4990">
        <v>1</v>
      </c>
      <c r="G4990">
        <v>100006</v>
      </c>
      <c r="H4990">
        <v>16</v>
      </c>
      <c r="I4990" t="str">
        <f>_xlfn.XLOOKUP(ohrm_timesheet_item[[#This Row],[employee_id]],hs_hr_employee[emp_number],hs_hr_employee[Employee Name],"NF",0,1)</f>
        <v>Preeti Tyagi</v>
      </c>
      <c r="J4990" t="str">
        <f>_xlfn.XLOOKUP(ohrm_timesheet_item[[#This Row],[project_id]],ohrm_project[project_id],ohrm_project[name],"NF",0,1)</f>
        <v>C210701-P1 [AMERICANA-Phase1]</v>
      </c>
      <c r="K4990" t="str">
        <f>_xlfn.XLOOKUP(ohrm_timesheet_item[[#This Row],[activity_id]],ohrm_project_activity[activity_id],ohrm_project_activity[name],"NF",0,1)</f>
        <v>Change Activity</v>
      </c>
      <c r="L4990" s="5">
        <f>ohrm_timesheet_item[[#This Row],[duration]]/60/60</f>
        <v>9</v>
      </c>
    </row>
    <row r="4991" spans="1:12" x14ac:dyDescent="0.3">
      <c r="A4991">
        <v>874</v>
      </c>
      <c r="C4991">
        <v>5059</v>
      </c>
      <c r="D4991" s="1">
        <v>45488</v>
      </c>
      <c r="E4991">
        <v>32400</v>
      </c>
      <c r="F4991">
        <v>1</v>
      </c>
      <c r="G4991">
        <v>100006</v>
      </c>
      <c r="H4991">
        <v>16</v>
      </c>
      <c r="I4991" t="str">
        <f>_xlfn.XLOOKUP(ohrm_timesheet_item[[#This Row],[employee_id]],hs_hr_employee[emp_number],hs_hr_employee[Employee Name],"NF",0,1)</f>
        <v>Preeti Tyagi</v>
      </c>
      <c r="J4991" t="str">
        <f>_xlfn.XLOOKUP(ohrm_timesheet_item[[#This Row],[project_id]],ohrm_project[project_id],ohrm_project[name],"NF",0,1)</f>
        <v>C210701-P1 [AMERICANA-Phase1]</v>
      </c>
      <c r="K4991" t="str">
        <f>_xlfn.XLOOKUP(ohrm_timesheet_item[[#This Row],[activity_id]],ohrm_project_activity[activity_id],ohrm_project_activity[name],"NF",0,1)</f>
        <v>Change Activity</v>
      </c>
      <c r="L4991" s="5">
        <f>ohrm_timesheet_item[[#This Row],[duration]]/60/60</f>
        <v>9</v>
      </c>
    </row>
    <row r="4992" spans="1:12" x14ac:dyDescent="0.3">
      <c r="A4992">
        <v>874</v>
      </c>
      <c r="C4992">
        <v>5060</v>
      </c>
      <c r="D4992" s="1">
        <v>45489</v>
      </c>
      <c r="E4992">
        <v>32400</v>
      </c>
      <c r="F4992">
        <v>1</v>
      </c>
      <c r="G4992">
        <v>100006</v>
      </c>
      <c r="H4992">
        <v>16</v>
      </c>
      <c r="I4992" t="str">
        <f>_xlfn.XLOOKUP(ohrm_timesheet_item[[#This Row],[employee_id]],hs_hr_employee[emp_number],hs_hr_employee[Employee Name],"NF",0,1)</f>
        <v>Preeti Tyagi</v>
      </c>
      <c r="J4992" t="str">
        <f>_xlfn.XLOOKUP(ohrm_timesheet_item[[#This Row],[project_id]],ohrm_project[project_id],ohrm_project[name],"NF",0,1)</f>
        <v>C210701-P1 [AMERICANA-Phase1]</v>
      </c>
      <c r="K4992" t="str">
        <f>_xlfn.XLOOKUP(ohrm_timesheet_item[[#This Row],[activity_id]],ohrm_project_activity[activity_id],ohrm_project_activity[name],"NF",0,1)</f>
        <v>Change Activity</v>
      </c>
      <c r="L4992" s="5">
        <f>ohrm_timesheet_item[[#This Row],[duration]]/60/60</f>
        <v>9</v>
      </c>
    </row>
    <row r="4993" spans="1:12" x14ac:dyDescent="0.3">
      <c r="A4993">
        <v>874</v>
      </c>
      <c r="C4993">
        <v>5061</v>
      </c>
      <c r="D4993" s="1">
        <v>45490</v>
      </c>
      <c r="E4993">
        <v>32400</v>
      </c>
      <c r="F4993">
        <v>1</v>
      </c>
      <c r="G4993">
        <v>100006</v>
      </c>
      <c r="H4993">
        <v>16</v>
      </c>
      <c r="I4993" t="str">
        <f>_xlfn.XLOOKUP(ohrm_timesheet_item[[#This Row],[employee_id]],hs_hr_employee[emp_number],hs_hr_employee[Employee Name],"NF",0,1)</f>
        <v>Preeti Tyagi</v>
      </c>
      <c r="J4993" t="str">
        <f>_xlfn.XLOOKUP(ohrm_timesheet_item[[#This Row],[project_id]],ohrm_project[project_id],ohrm_project[name],"NF",0,1)</f>
        <v>C210701-P1 [AMERICANA-Phase1]</v>
      </c>
      <c r="K4993" t="str">
        <f>_xlfn.XLOOKUP(ohrm_timesheet_item[[#This Row],[activity_id]],ohrm_project_activity[activity_id],ohrm_project_activity[name],"NF",0,1)</f>
        <v>Change Activity</v>
      </c>
      <c r="L4993" s="5">
        <f>ohrm_timesheet_item[[#This Row],[duration]]/60/60</f>
        <v>9</v>
      </c>
    </row>
    <row r="4994" spans="1:12" x14ac:dyDescent="0.3">
      <c r="A4994">
        <v>874</v>
      </c>
      <c r="C4994">
        <v>5062</v>
      </c>
      <c r="D4994" s="1">
        <v>45491</v>
      </c>
      <c r="E4994">
        <v>32400</v>
      </c>
      <c r="F4994">
        <v>1</v>
      </c>
      <c r="G4994">
        <v>100006</v>
      </c>
      <c r="H4994">
        <v>16</v>
      </c>
      <c r="I4994" t="str">
        <f>_xlfn.XLOOKUP(ohrm_timesheet_item[[#This Row],[employee_id]],hs_hr_employee[emp_number],hs_hr_employee[Employee Name],"NF",0,1)</f>
        <v>Preeti Tyagi</v>
      </c>
      <c r="J4994" t="str">
        <f>_xlfn.XLOOKUP(ohrm_timesheet_item[[#This Row],[project_id]],ohrm_project[project_id],ohrm_project[name],"NF",0,1)</f>
        <v>C210701-P1 [AMERICANA-Phase1]</v>
      </c>
      <c r="K4994" t="str">
        <f>_xlfn.XLOOKUP(ohrm_timesheet_item[[#This Row],[activity_id]],ohrm_project_activity[activity_id],ohrm_project_activity[name],"NF",0,1)</f>
        <v>Change Activity</v>
      </c>
      <c r="L4994" s="5">
        <f>ohrm_timesheet_item[[#This Row],[duration]]/60/60</f>
        <v>9</v>
      </c>
    </row>
    <row r="4995" spans="1:12" x14ac:dyDescent="0.3">
      <c r="A4995">
        <v>874</v>
      </c>
      <c r="C4995">
        <v>5063</v>
      </c>
      <c r="D4995" s="1">
        <v>45492</v>
      </c>
      <c r="E4995">
        <v>32400</v>
      </c>
      <c r="F4995">
        <v>1</v>
      </c>
      <c r="G4995">
        <v>100006</v>
      </c>
      <c r="H4995">
        <v>16</v>
      </c>
      <c r="I4995" t="str">
        <f>_xlfn.XLOOKUP(ohrm_timesheet_item[[#This Row],[employee_id]],hs_hr_employee[emp_number],hs_hr_employee[Employee Name],"NF",0,1)</f>
        <v>Preeti Tyagi</v>
      </c>
      <c r="J4995" t="str">
        <f>_xlfn.XLOOKUP(ohrm_timesheet_item[[#This Row],[project_id]],ohrm_project[project_id],ohrm_project[name],"NF",0,1)</f>
        <v>C210701-P1 [AMERICANA-Phase1]</v>
      </c>
      <c r="K4995" t="str">
        <f>_xlfn.XLOOKUP(ohrm_timesheet_item[[#This Row],[activity_id]],ohrm_project_activity[activity_id],ohrm_project_activity[name],"NF",0,1)</f>
        <v>Change Activity</v>
      </c>
      <c r="L4995" s="5">
        <f>ohrm_timesheet_item[[#This Row],[duration]]/60/60</f>
        <v>9</v>
      </c>
    </row>
    <row r="4996" spans="1:12" x14ac:dyDescent="0.3">
      <c r="A4996">
        <v>874</v>
      </c>
      <c r="C4996">
        <v>5064</v>
      </c>
      <c r="D4996" s="1">
        <v>45493</v>
      </c>
      <c r="E4996">
        <v>32400</v>
      </c>
      <c r="F4996">
        <v>1</v>
      </c>
      <c r="G4996">
        <v>100006</v>
      </c>
      <c r="H4996">
        <v>16</v>
      </c>
      <c r="I4996" t="str">
        <f>_xlfn.XLOOKUP(ohrm_timesheet_item[[#This Row],[employee_id]],hs_hr_employee[emp_number],hs_hr_employee[Employee Name],"NF",0,1)</f>
        <v>Preeti Tyagi</v>
      </c>
      <c r="J4996" t="str">
        <f>_xlfn.XLOOKUP(ohrm_timesheet_item[[#This Row],[project_id]],ohrm_project[project_id],ohrm_project[name],"NF",0,1)</f>
        <v>C210701-P1 [AMERICANA-Phase1]</v>
      </c>
      <c r="K4996" t="str">
        <f>_xlfn.XLOOKUP(ohrm_timesheet_item[[#This Row],[activity_id]],ohrm_project_activity[activity_id],ohrm_project_activity[name],"NF",0,1)</f>
        <v>Change Activity</v>
      </c>
      <c r="L4996" s="5">
        <f>ohrm_timesheet_item[[#This Row],[duration]]/60/60</f>
        <v>9</v>
      </c>
    </row>
    <row r="4997" spans="1:12" x14ac:dyDescent="0.3">
      <c r="A4997">
        <v>874</v>
      </c>
      <c r="C4997">
        <v>5065</v>
      </c>
      <c r="D4997" s="1">
        <v>45494</v>
      </c>
      <c r="E4997">
        <v>32400</v>
      </c>
      <c r="F4997">
        <v>1</v>
      </c>
      <c r="G4997">
        <v>100006</v>
      </c>
      <c r="H4997">
        <v>16</v>
      </c>
      <c r="I4997" t="str">
        <f>_xlfn.XLOOKUP(ohrm_timesheet_item[[#This Row],[employee_id]],hs_hr_employee[emp_number],hs_hr_employee[Employee Name],"NF",0,1)</f>
        <v>Preeti Tyagi</v>
      </c>
      <c r="J4997" t="str">
        <f>_xlfn.XLOOKUP(ohrm_timesheet_item[[#This Row],[project_id]],ohrm_project[project_id],ohrm_project[name],"NF",0,1)</f>
        <v>C210701-P1 [AMERICANA-Phase1]</v>
      </c>
      <c r="K4997" t="str">
        <f>_xlfn.XLOOKUP(ohrm_timesheet_item[[#This Row],[activity_id]],ohrm_project_activity[activity_id],ohrm_project_activity[name],"NF",0,1)</f>
        <v>Change Activity</v>
      </c>
      <c r="L4997" s="5">
        <f>ohrm_timesheet_item[[#This Row],[duration]]/60/60</f>
        <v>9</v>
      </c>
    </row>
    <row r="4998" spans="1:12" x14ac:dyDescent="0.3">
      <c r="A4998">
        <v>875</v>
      </c>
      <c r="C4998">
        <v>5066</v>
      </c>
      <c r="D4998" s="1">
        <v>45495</v>
      </c>
      <c r="E4998">
        <v>32400</v>
      </c>
      <c r="F4998">
        <v>1</v>
      </c>
      <c r="G4998">
        <v>100006</v>
      </c>
      <c r="H4998">
        <v>16</v>
      </c>
      <c r="I4998" t="str">
        <f>_xlfn.XLOOKUP(ohrm_timesheet_item[[#This Row],[employee_id]],hs_hr_employee[emp_number],hs_hr_employee[Employee Name],"NF",0,1)</f>
        <v>Preeti Tyagi</v>
      </c>
      <c r="J4998" t="str">
        <f>_xlfn.XLOOKUP(ohrm_timesheet_item[[#This Row],[project_id]],ohrm_project[project_id],ohrm_project[name],"NF",0,1)</f>
        <v>C210701-P1 [AMERICANA-Phase1]</v>
      </c>
      <c r="K4998" t="str">
        <f>_xlfn.XLOOKUP(ohrm_timesheet_item[[#This Row],[activity_id]],ohrm_project_activity[activity_id],ohrm_project_activity[name],"NF",0,1)</f>
        <v>Change Activity</v>
      </c>
      <c r="L4998" s="5">
        <f>ohrm_timesheet_item[[#This Row],[duration]]/60/60</f>
        <v>9</v>
      </c>
    </row>
    <row r="4999" spans="1:12" x14ac:dyDescent="0.3">
      <c r="A4999">
        <v>875</v>
      </c>
      <c r="C4999">
        <v>5067</v>
      </c>
      <c r="D4999" s="1">
        <v>45496</v>
      </c>
      <c r="E4999">
        <v>32400</v>
      </c>
      <c r="F4999">
        <v>1</v>
      </c>
      <c r="G4999">
        <v>100006</v>
      </c>
      <c r="H4999">
        <v>16</v>
      </c>
      <c r="I4999" t="str">
        <f>_xlfn.XLOOKUP(ohrm_timesheet_item[[#This Row],[employee_id]],hs_hr_employee[emp_number],hs_hr_employee[Employee Name],"NF",0,1)</f>
        <v>Preeti Tyagi</v>
      </c>
      <c r="J4999" t="str">
        <f>_xlfn.XLOOKUP(ohrm_timesheet_item[[#This Row],[project_id]],ohrm_project[project_id],ohrm_project[name],"NF",0,1)</f>
        <v>C210701-P1 [AMERICANA-Phase1]</v>
      </c>
      <c r="K4999" t="str">
        <f>_xlfn.XLOOKUP(ohrm_timesheet_item[[#This Row],[activity_id]],ohrm_project_activity[activity_id],ohrm_project_activity[name],"NF",0,1)</f>
        <v>Change Activity</v>
      </c>
      <c r="L4999" s="5">
        <f>ohrm_timesheet_item[[#This Row],[duration]]/60/60</f>
        <v>9</v>
      </c>
    </row>
    <row r="5000" spans="1:12" x14ac:dyDescent="0.3">
      <c r="A5000">
        <v>875</v>
      </c>
      <c r="C5000">
        <v>5068</v>
      </c>
      <c r="D5000" s="1">
        <v>45497</v>
      </c>
      <c r="E5000">
        <v>32400</v>
      </c>
      <c r="F5000">
        <v>1</v>
      </c>
      <c r="G5000">
        <v>100006</v>
      </c>
      <c r="H5000">
        <v>16</v>
      </c>
      <c r="I5000" t="str">
        <f>_xlfn.XLOOKUP(ohrm_timesheet_item[[#This Row],[employee_id]],hs_hr_employee[emp_number],hs_hr_employee[Employee Name],"NF",0,1)</f>
        <v>Preeti Tyagi</v>
      </c>
      <c r="J5000" t="str">
        <f>_xlfn.XLOOKUP(ohrm_timesheet_item[[#This Row],[project_id]],ohrm_project[project_id],ohrm_project[name],"NF",0,1)</f>
        <v>C210701-P1 [AMERICANA-Phase1]</v>
      </c>
      <c r="K5000" t="str">
        <f>_xlfn.XLOOKUP(ohrm_timesheet_item[[#This Row],[activity_id]],ohrm_project_activity[activity_id],ohrm_project_activity[name],"NF",0,1)</f>
        <v>Change Activity</v>
      </c>
      <c r="L5000" s="5">
        <f>ohrm_timesheet_item[[#This Row],[duration]]/60/60</f>
        <v>9</v>
      </c>
    </row>
    <row r="5001" spans="1:12" x14ac:dyDescent="0.3">
      <c r="A5001">
        <v>875</v>
      </c>
      <c r="C5001">
        <v>5069</v>
      </c>
      <c r="D5001" s="1">
        <v>45498</v>
      </c>
      <c r="E5001">
        <v>32400</v>
      </c>
      <c r="F5001">
        <v>1</v>
      </c>
      <c r="G5001">
        <v>100006</v>
      </c>
      <c r="H5001">
        <v>16</v>
      </c>
      <c r="I5001" t="str">
        <f>_xlfn.XLOOKUP(ohrm_timesheet_item[[#This Row],[employee_id]],hs_hr_employee[emp_number],hs_hr_employee[Employee Name],"NF",0,1)</f>
        <v>Preeti Tyagi</v>
      </c>
      <c r="J5001" t="str">
        <f>_xlfn.XLOOKUP(ohrm_timesheet_item[[#This Row],[project_id]],ohrm_project[project_id],ohrm_project[name],"NF",0,1)</f>
        <v>C210701-P1 [AMERICANA-Phase1]</v>
      </c>
      <c r="K5001" t="str">
        <f>_xlfn.XLOOKUP(ohrm_timesheet_item[[#This Row],[activity_id]],ohrm_project_activity[activity_id],ohrm_project_activity[name],"NF",0,1)</f>
        <v>Change Activity</v>
      </c>
      <c r="L5001" s="5">
        <f>ohrm_timesheet_item[[#This Row],[duration]]/60/60</f>
        <v>9</v>
      </c>
    </row>
    <row r="5002" spans="1:12" x14ac:dyDescent="0.3">
      <c r="A5002">
        <v>875</v>
      </c>
      <c r="C5002">
        <v>5070</v>
      </c>
      <c r="D5002" s="1">
        <v>45499</v>
      </c>
      <c r="E5002">
        <v>32400</v>
      </c>
      <c r="F5002">
        <v>1</v>
      </c>
      <c r="G5002">
        <v>100006</v>
      </c>
      <c r="H5002">
        <v>16</v>
      </c>
      <c r="I5002" t="str">
        <f>_xlfn.XLOOKUP(ohrm_timesheet_item[[#This Row],[employee_id]],hs_hr_employee[emp_number],hs_hr_employee[Employee Name],"NF",0,1)</f>
        <v>Preeti Tyagi</v>
      </c>
      <c r="J5002" t="str">
        <f>_xlfn.XLOOKUP(ohrm_timesheet_item[[#This Row],[project_id]],ohrm_project[project_id],ohrm_project[name],"NF",0,1)</f>
        <v>C210701-P1 [AMERICANA-Phase1]</v>
      </c>
      <c r="K5002" t="str">
        <f>_xlfn.XLOOKUP(ohrm_timesheet_item[[#This Row],[activity_id]],ohrm_project_activity[activity_id],ohrm_project_activity[name],"NF",0,1)</f>
        <v>Change Activity</v>
      </c>
      <c r="L5002" s="5">
        <f>ohrm_timesheet_item[[#This Row],[duration]]/60/60</f>
        <v>9</v>
      </c>
    </row>
    <row r="5003" spans="1:12" x14ac:dyDescent="0.3">
      <c r="A5003">
        <v>875</v>
      </c>
      <c r="C5003">
        <v>5071</v>
      </c>
      <c r="D5003" s="1">
        <v>45500</v>
      </c>
      <c r="E5003">
        <v>32400</v>
      </c>
      <c r="F5003">
        <v>1</v>
      </c>
      <c r="G5003">
        <v>100006</v>
      </c>
      <c r="H5003">
        <v>16</v>
      </c>
      <c r="I5003" t="str">
        <f>_xlfn.XLOOKUP(ohrm_timesheet_item[[#This Row],[employee_id]],hs_hr_employee[emp_number],hs_hr_employee[Employee Name],"NF",0,1)</f>
        <v>Preeti Tyagi</v>
      </c>
      <c r="J5003" t="str">
        <f>_xlfn.XLOOKUP(ohrm_timesheet_item[[#This Row],[project_id]],ohrm_project[project_id],ohrm_project[name],"NF",0,1)</f>
        <v>C210701-P1 [AMERICANA-Phase1]</v>
      </c>
      <c r="K5003" t="str">
        <f>_xlfn.XLOOKUP(ohrm_timesheet_item[[#This Row],[activity_id]],ohrm_project_activity[activity_id],ohrm_project_activity[name],"NF",0,1)</f>
        <v>Change Activity</v>
      </c>
      <c r="L5003" s="5">
        <f>ohrm_timesheet_item[[#This Row],[duration]]/60/60</f>
        <v>9</v>
      </c>
    </row>
    <row r="5004" spans="1:12" x14ac:dyDescent="0.3">
      <c r="A5004">
        <v>875</v>
      </c>
      <c r="C5004">
        <v>5072</v>
      </c>
      <c r="D5004" s="1">
        <v>45501</v>
      </c>
      <c r="E5004">
        <v>32400</v>
      </c>
      <c r="F5004">
        <v>1</v>
      </c>
      <c r="G5004">
        <v>100006</v>
      </c>
      <c r="H5004">
        <v>16</v>
      </c>
      <c r="I5004" t="str">
        <f>_xlfn.XLOOKUP(ohrm_timesheet_item[[#This Row],[employee_id]],hs_hr_employee[emp_number],hs_hr_employee[Employee Name],"NF",0,1)</f>
        <v>Preeti Tyagi</v>
      </c>
      <c r="J5004" t="str">
        <f>_xlfn.XLOOKUP(ohrm_timesheet_item[[#This Row],[project_id]],ohrm_project[project_id],ohrm_project[name],"NF",0,1)</f>
        <v>C210701-P1 [AMERICANA-Phase1]</v>
      </c>
      <c r="K5004" t="str">
        <f>_xlfn.XLOOKUP(ohrm_timesheet_item[[#This Row],[activity_id]],ohrm_project_activity[activity_id],ohrm_project_activity[name],"NF",0,1)</f>
        <v>Change Activity</v>
      </c>
      <c r="L5004" s="5">
        <f>ohrm_timesheet_item[[#This Row],[duration]]/60/60</f>
        <v>9</v>
      </c>
    </row>
    <row r="5005" spans="1:12" x14ac:dyDescent="0.3">
      <c r="A5005">
        <v>873</v>
      </c>
      <c r="C5005">
        <v>5073</v>
      </c>
      <c r="D5005" s="1">
        <v>45502</v>
      </c>
      <c r="E5005">
        <v>32400</v>
      </c>
      <c r="F5005">
        <v>1</v>
      </c>
      <c r="G5005">
        <v>100006</v>
      </c>
      <c r="H5005">
        <v>16</v>
      </c>
      <c r="I5005" t="str">
        <f>_xlfn.XLOOKUP(ohrm_timesheet_item[[#This Row],[employee_id]],hs_hr_employee[emp_number],hs_hr_employee[Employee Name],"NF",0,1)</f>
        <v>Preeti Tyagi</v>
      </c>
      <c r="J5005" t="str">
        <f>_xlfn.XLOOKUP(ohrm_timesheet_item[[#This Row],[project_id]],ohrm_project[project_id],ohrm_project[name],"NF",0,1)</f>
        <v>C210701-P1 [AMERICANA-Phase1]</v>
      </c>
      <c r="K5005" t="str">
        <f>_xlfn.XLOOKUP(ohrm_timesheet_item[[#This Row],[activity_id]],ohrm_project_activity[activity_id],ohrm_project_activity[name],"NF",0,1)</f>
        <v>Change Activity</v>
      </c>
      <c r="L5005" s="5">
        <f>ohrm_timesheet_item[[#This Row],[duration]]/60/60</f>
        <v>9</v>
      </c>
    </row>
    <row r="5006" spans="1:12" x14ac:dyDescent="0.3">
      <c r="A5006">
        <v>873</v>
      </c>
      <c r="C5006">
        <v>5074</v>
      </c>
      <c r="D5006" s="1">
        <v>45503</v>
      </c>
      <c r="E5006">
        <v>32400</v>
      </c>
      <c r="F5006">
        <v>1</v>
      </c>
      <c r="G5006">
        <v>100006</v>
      </c>
      <c r="H5006">
        <v>16</v>
      </c>
      <c r="I5006" t="str">
        <f>_xlfn.XLOOKUP(ohrm_timesheet_item[[#This Row],[employee_id]],hs_hr_employee[emp_number],hs_hr_employee[Employee Name],"NF",0,1)</f>
        <v>Preeti Tyagi</v>
      </c>
      <c r="J5006" t="str">
        <f>_xlfn.XLOOKUP(ohrm_timesheet_item[[#This Row],[project_id]],ohrm_project[project_id],ohrm_project[name],"NF",0,1)</f>
        <v>C210701-P1 [AMERICANA-Phase1]</v>
      </c>
      <c r="K5006" t="str">
        <f>_xlfn.XLOOKUP(ohrm_timesheet_item[[#This Row],[activity_id]],ohrm_project_activity[activity_id],ohrm_project_activity[name],"NF",0,1)</f>
        <v>Change Activity</v>
      </c>
      <c r="L5006" s="5">
        <f>ohrm_timesheet_item[[#This Row],[duration]]/60/60</f>
        <v>9</v>
      </c>
    </row>
    <row r="5007" spans="1:12" x14ac:dyDescent="0.3">
      <c r="A5007">
        <v>873</v>
      </c>
      <c r="C5007">
        <v>5075</v>
      </c>
      <c r="D5007" s="1">
        <v>45504</v>
      </c>
      <c r="E5007">
        <v>32400</v>
      </c>
      <c r="F5007">
        <v>1</v>
      </c>
      <c r="G5007">
        <v>100006</v>
      </c>
      <c r="H5007">
        <v>16</v>
      </c>
      <c r="I5007" t="str">
        <f>_xlfn.XLOOKUP(ohrm_timesheet_item[[#This Row],[employee_id]],hs_hr_employee[emp_number],hs_hr_employee[Employee Name],"NF",0,1)</f>
        <v>Preeti Tyagi</v>
      </c>
      <c r="J5007" t="str">
        <f>_xlfn.XLOOKUP(ohrm_timesheet_item[[#This Row],[project_id]],ohrm_project[project_id],ohrm_project[name],"NF",0,1)</f>
        <v>C210701-P1 [AMERICANA-Phase1]</v>
      </c>
      <c r="K5007" t="str">
        <f>_xlfn.XLOOKUP(ohrm_timesheet_item[[#This Row],[activity_id]],ohrm_project_activity[activity_id],ohrm_project_activity[name],"NF",0,1)</f>
        <v>Change Activity</v>
      </c>
      <c r="L5007" s="5">
        <f>ohrm_timesheet_item[[#This Row],[duration]]/60/60</f>
        <v>9</v>
      </c>
    </row>
    <row r="5008" spans="1:12" x14ac:dyDescent="0.3">
      <c r="A5008">
        <v>873</v>
      </c>
      <c r="C5008">
        <v>5076</v>
      </c>
      <c r="D5008" s="1">
        <v>45505</v>
      </c>
      <c r="E5008">
        <v>32400</v>
      </c>
      <c r="F5008">
        <v>1</v>
      </c>
      <c r="G5008">
        <v>100006</v>
      </c>
      <c r="H5008">
        <v>16</v>
      </c>
      <c r="I5008" t="str">
        <f>_xlfn.XLOOKUP(ohrm_timesheet_item[[#This Row],[employee_id]],hs_hr_employee[emp_number],hs_hr_employee[Employee Name],"NF",0,1)</f>
        <v>Preeti Tyagi</v>
      </c>
      <c r="J5008" t="str">
        <f>_xlfn.XLOOKUP(ohrm_timesheet_item[[#This Row],[project_id]],ohrm_project[project_id],ohrm_project[name],"NF",0,1)</f>
        <v>C210701-P1 [AMERICANA-Phase1]</v>
      </c>
      <c r="K5008" t="str">
        <f>_xlfn.XLOOKUP(ohrm_timesheet_item[[#This Row],[activity_id]],ohrm_project_activity[activity_id],ohrm_project_activity[name],"NF",0,1)</f>
        <v>Change Activity</v>
      </c>
      <c r="L5008" s="5">
        <f>ohrm_timesheet_item[[#This Row],[duration]]/60/60</f>
        <v>9</v>
      </c>
    </row>
    <row r="5009" spans="1:12" x14ac:dyDescent="0.3">
      <c r="A5009">
        <v>873</v>
      </c>
      <c r="C5009">
        <v>5077</v>
      </c>
      <c r="D5009" s="1">
        <v>45506</v>
      </c>
      <c r="E5009">
        <v>32400</v>
      </c>
      <c r="F5009">
        <v>1</v>
      </c>
      <c r="G5009">
        <v>100006</v>
      </c>
      <c r="H5009">
        <v>16</v>
      </c>
      <c r="I5009" t="str">
        <f>_xlfn.XLOOKUP(ohrm_timesheet_item[[#This Row],[employee_id]],hs_hr_employee[emp_number],hs_hr_employee[Employee Name],"NF",0,1)</f>
        <v>Preeti Tyagi</v>
      </c>
      <c r="J5009" t="str">
        <f>_xlfn.XLOOKUP(ohrm_timesheet_item[[#This Row],[project_id]],ohrm_project[project_id],ohrm_project[name],"NF",0,1)</f>
        <v>C210701-P1 [AMERICANA-Phase1]</v>
      </c>
      <c r="K5009" t="str">
        <f>_xlfn.XLOOKUP(ohrm_timesheet_item[[#This Row],[activity_id]],ohrm_project_activity[activity_id],ohrm_project_activity[name],"NF",0,1)</f>
        <v>Change Activity</v>
      </c>
      <c r="L5009" s="5">
        <f>ohrm_timesheet_item[[#This Row],[duration]]/60/60</f>
        <v>9</v>
      </c>
    </row>
    <row r="5010" spans="1:12" x14ac:dyDescent="0.3">
      <c r="A5010">
        <v>876</v>
      </c>
      <c r="B5010" t="s">
        <v>1238</v>
      </c>
      <c r="C5010">
        <v>5078</v>
      </c>
      <c r="D5010" s="1">
        <v>45498</v>
      </c>
      <c r="E5010">
        <v>32400</v>
      </c>
      <c r="F5010">
        <v>2</v>
      </c>
      <c r="G5010">
        <v>100008</v>
      </c>
      <c r="H5010">
        <v>11</v>
      </c>
      <c r="I5010" t="str">
        <f>_xlfn.XLOOKUP(ohrm_timesheet_item[[#This Row],[employee_id]],hs_hr_employee[emp_number],hs_hr_employee[Employee Name],"NF",0,1)</f>
        <v>Harshal Ramesh Gharde</v>
      </c>
      <c r="J5010" t="str">
        <f>_xlfn.XLOOKUP(ohrm_timesheet_item[[#This Row],[project_id]],ohrm_project[project_id],ohrm_project[name],"NF",0,1)</f>
        <v>Z210101-TEQMANTRA-ORG</v>
      </c>
      <c r="K5010" t="str">
        <f>_xlfn.XLOOKUP(ohrm_timesheet_item[[#This Row],[activity_id]],ohrm_project_activity[activity_id],ohrm_project_activity[name],"NF",0,1)</f>
        <v>Training</v>
      </c>
      <c r="L5010" s="5">
        <f>ohrm_timesheet_item[[#This Row],[duration]]/60/60</f>
        <v>9</v>
      </c>
    </row>
    <row r="5011" spans="1:12" x14ac:dyDescent="0.3">
      <c r="A5011">
        <v>876</v>
      </c>
      <c r="B5011" t="s">
        <v>1239</v>
      </c>
      <c r="C5011">
        <v>5079</v>
      </c>
      <c r="D5011" s="1">
        <v>45497</v>
      </c>
      <c r="E5011">
        <v>32400</v>
      </c>
      <c r="F5011">
        <v>2</v>
      </c>
      <c r="G5011">
        <v>100008</v>
      </c>
      <c r="H5011">
        <v>11</v>
      </c>
      <c r="I5011" t="str">
        <f>_xlfn.XLOOKUP(ohrm_timesheet_item[[#This Row],[employee_id]],hs_hr_employee[emp_number],hs_hr_employee[Employee Name],"NF",0,1)</f>
        <v>Harshal Ramesh Gharde</v>
      </c>
      <c r="J5011" t="str">
        <f>_xlfn.XLOOKUP(ohrm_timesheet_item[[#This Row],[project_id]],ohrm_project[project_id],ohrm_project[name],"NF",0,1)</f>
        <v>Z210101-TEQMANTRA-ORG</v>
      </c>
      <c r="K5011" t="str">
        <f>_xlfn.XLOOKUP(ohrm_timesheet_item[[#This Row],[activity_id]],ohrm_project_activity[activity_id],ohrm_project_activity[name],"NF",0,1)</f>
        <v>Training</v>
      </c>
      <c r="L5011" s="5">
        <f>ohrm_timesheet_item[[#This Row],[duration]]/60/60</f>
        <v>9</v>
      </c>
    </row>
    <row r="5012" spans="1:12" x14ac:dyDescent="0.3">
      <c r="A5012">
        <v>876</v>
      </c>
      <c r="B5012" t="s">
        <v>1240</v>
      </c>
      <c r="C5012">
        <v>5080</v>
      </c>
      <c r="D5012" s="1">
        <v>45496</v>
      </c>
      <c r="E5012">
        <v>32400</v>
      </c>
      <c r="F5012">
        <v>2</v>
      </c>
      <c r="G5012">
        <v>100008</v>
      </c>
      <c r="H5012">
        <v>11</v>
      </c>
      <c r="I5012" t="str">
        <f>_xlfn.XLOOKUP(ohrm_timesheet_item[[#This Row],[employee_id]],hs_hr_employee[emp_number],hs_hr_employee[Employee Name],"NF",0,1)</f>
        <v>Harshal Ramesh Gharde</v>
      </c>
      <c r="J5012" t="str">
        <f>_xlfn.XLOOKUP(ohrm_timesheet_item[[#This Row],[project_id]],ohrm_project[project_id],ohrm_project[name],"NF",0,1)</f>
        <v>Z210101-TEQMANTRA-ORG</v>
      </c>
      <c r="K5012" t="str">
        <f>_xlfn.XLOOKUP(ohrm_timesheet_item[[#This Row],[activity_id]],ohrm_project_activity[activity_id],ohrm_project_activity[name],"NF",0,1)</f>
        <v>Training</v>
      </c>
      <c r="L5012" s="5">
        <f>ohrm_timesheet_item[[#This Row],[duration]]/60/60</f>
        <v>9</v>
      </c>
    </row>
    <row r="5013" spans="1:12" x14ac:dyDescent="0.3">
      <c r="A5013">
        <v>876</v>
      </c>
      <c r="B5013" t="s">
        <v>1239</v>
      </c>
      <c r="C5013">
        <v>5081</v>
      </c>
      <c r="D5013" s="1">
        <v>45495</v>
      </c>
      <c r="E5013">
        <v>32400</v>
      </c>
      <c r="F5013">
        <v>2</v>
      </c>
      <c r="G5013">
        <v>100008</v>
      </c>
      <c r="H5013">
        <v>11</v>
      </c>
      <c r="I5013" t="str">
        <f>_xlfn.XLOOKUP(ohrm_timesheet_item[[#This Row],[employee_id]],hs_hr_employee[emp_number],hs_hr_employee[Employee Name],"NF",0,1)</f>
        <v>Harshal Ramesh Gharde</v>
      </c>
      <c r="J5013" t="str">
        <f>_xlfn.XLOOKUP(ohrm_timesheet_item[[#This Row],[project_id]],ohrm_project[project_id],ohrm_project[name],"NF",0,1)</f>
        <v>Z210101-TEQMANTRA-ORG</v>
      </c>
      <c r="K5013" t="str">
        <f>_xlfn.XLOOKUP(ohrm_timesheet_item[[#This Row],[activity_id]],ohrm_project_activity[activity_id],ohrm_project_activity[name],"NF",0,1)</f>
        <v>Training</v>
      </c>
      <c r="L5013" s="5">
        <f>ohrm_timesheet_item[[#This Row],[duration]]/60/60</f>
        <v>9</v>
      </c>
    </row>
    <row r="5014" spans="1:12" x14ac:dyDescent="0.3">
      <c r="A5014">
        <v>876</v>
      </c>
      <c r="B5014" t="s">
        <v>1241</v>
      </c>
      <c r="C5014">
        <v>5082</v>
      </c>
      <c r="D5014" s="1">
        <v>45499</v>
      </c>
      <c r="E5014">
        <v>0</v>
      </c>
      <c r="F5014">
        <v>2</v>
      </c>
      <c r="G5014">
        <v>100008</v>
      </c>
      <c r="H5014">
        <v>11</v>
      </c>
      <c r="I5014" t="str">
        <f>_xlfn.XLOOKUP(ohrm_timesheet_item[[#This Row],[employee_id]],hs_hr_employee[emp_number],hs_hr_employee[Employee Name],"NF",0,1)</f>
        <v>Harshal Ramesh Gharde</v>
      </c>
      <c r="J5014" t="str">
        <f>_xlfn.XLOOKUP(ohrm_timesheet_item[[#This Row],[project_id]],ohrm_project[project_id],ohrm_project[name],"NF",0,1)</f>
        <v>Z210101-TEQMANTRA-ORG</v>
      </c>
      <c r="K5014" t="str">
        <f>_xlfn.XLOOKUP(ohrm_timesheet_item[[#This Row],[activity_id]],ohrm_project_activity[activity_id],ohrm_project_activity[name],"NF",0,1)</f>
        <v>Training</v>
      </c>
      <c r="L5014" s="5">
        <f>ohrm_timesheet_item[[#This Row],[duration]]/60/60</f>
        <v>0</v>
      </c>
    </row>
    <row r="5015" spans="1:12" x14ac:dyDescent="0.3">
      <c r="A5015">
        <v>872</v>
      </c>
      <c r="B5015" t="s">
        <v>1242</v>
      </c>
      <c r="C5015">
        <v>5083</v>
      </c>
      <c r="D5015" s="1">
        <v>45502</v>
      </c>
      <c r="E5015">
        <v>32400</v>
      </c>
      <c r="F5015">
        <v>2</v>
      </c>
      <c r="G5015">
        <v>100008</v>
      </c>
      <c r="H5015">
        <v>11</v>
      </c>
      <c r="I5015" t="str">
        <f>_xlfn.XLOOKUP(ohrm_timesheet_item[[#This Row],[employee_id]],hs_hr_employee[emp_number],hs_hr_employee[Employee Name],"NF",0,1)</f>
        <v>Harshal Ramesh Gharde</v>
      </c>
      <c r="J5015" t="str">
        <f>_xlfn.XLOOKUP(ohrm_timesheet_item[[#This Row],[project_id]],ohrm_project[project_id],ohrm_project[name],"NF",0,1)</f>
        <v>Z210101-TEQMANTRA-ORG</v>
      </c>
      <c r="K5015" t="str">
        <f>_xlfn.XLOOKUP(ohrm_timesheet_item[[#This Row],[activity_id]],ohrm_project_activity[activity_id],ohrm_project_activity[name],"NF",0,1)</f>
        <v>Training</v>
      </c>
      <c r="L5015" s="5">
        <f>ohrm_timesheet_item[[#This Row],[duration]]/60/60</f>
        <v>9</v>
      </c>
    </row>
    <row r="5016" spans="1:12" x14ac:dyDescent="0.3">
      <c r="A5016">
        <v>872</v>
      </c>
      <c r="B5016" t="s">
        <v>1243</v>
      </c>
      <c r="C5016">
        <v>5084</v>
      </c>
      <c r="D5016" s="1">
        <v>45503</v>
      </c>
      <c r="E5016">
        <v>32400</v>
      </c>
      <c r="F5016">
        <v>2</v>
      </c>
      <c r="G5016">
        <v>100008</v>
      </c>
      <c r="H5016">
        <v>11</v>
      </c>
      <c r="I5016" t="str">
        <f>_xlfn.XLOOKUP(ohrm_timesheet_item[[#This Row],[employee_id]],hs_hr_employee[emp_number],hs_hr_employee[Employee Name],"NF",0,1)</f>
        <v>Harshal Ramesh Gharde</v>
      </c>
      <c r="J5016" t="str">
        <f>_xlfn.XLOOKUP(ohrm_timesheet_item[[#This Row],[project_id]],ohrm_project[project_id],ohrm_project[name],"NF",0,1)</f>
        <v>Z210101-TEQMANTRA-ORG</v>
      </c>
      <c r="K5016" t="str">
        <f>_xlfn.XLOOKUP(ohrm_timesheet_item[[#This Row],[activity_id]],ohrm_project_activity[activity_id],ohrm_project_activity[name],"NF",0,1)</f>
        <v>Training</v>
      </c>
      <c r="L5016" s="5">
        <f>ohrm_timesheet_item[[#This Row],[duration]]/60/60</f>
        <v>9</v>
      </c>
    </row>
    <row r="5017" spans="1:12" x14ac:dyDescent="0.3">
      <c r="A5017">
        <v>872</v>
      </c>
      <c r="B5017" t="s">
        <v>1244</v>
      </c>
      <c r="C5017">
        <v>5085</v>
      </c>
      <c r="D5017" s="1">
        <v>45504</v>
      </c>
      <c r="E5017">
        <v>32400</v>
      </c>
      <c r="F5017">
        <v>2</v>
      </c>
      <c r="G5017">
        <v>100008</v>
      </c>
      <c r="H5017">
        <v>11</v>
      </c>
      <c r="I5017" t="str">
        <f>_xlfn.XLOOKUP(ohrm_timesheet_item[[#This Row],[employee_id]],hs_hr_employee[emp_number],hs_hr_employee[Employee Name],"NF",0,1)</f>
        <v>Harshal Ramesh Gharde</v>
      </c>
      <c r="J5017" t="str">
        <f>_xlfn.XLOOKUP(ohrm_timesheet_item[[#This Row],[project_id]],ohrm_project[project_id],ohrm_project[name],"NF",0,1)</f>
        <v>Z210101-TEQMANTRA-ORG</v>
      </c>
      <c r="K5017" t="str">
        <f>_xlfn.XLOOKUP(ohrm_timesheet_item[[#This Row],[activity_id]],ohrm_project_activity[activity_id],ohrm_project_activity[name],"NF",0,1)</f>
        <v>Training</v>
      </c>
      <c r="L5017" s="5">
        <f>ohrm_timesheet_item[[#This Row],[duration]]/60/60</f>
        <v>9</v>
      </c>
    </row>
    <row r="5018" spans="1:12" x14ac:dyDescent="0.3">
      <c r="A5018">
        <v>872</v>
      </c>
      <c r="B5018" t="s">
        <v>1245</v>
      </c>
      <c r="C5018">
        <v>5086</v>
      </c>
      <c r="D5018" s="1">
        <v>45505</v>
      </c>
      <c r="E5018">
        <v>32400</v>
      </c>
      <c r="F5018">
        <v>2</v>
      </c>
      <c r="G5018">
        <v>100008</v>
      </c>
      <c r="H5018">
        <v>11</v>
      </c>
      <c r="I5018" t="str">
        <f>_xlfn.XLOOKUP(ohrm_timesheet_item[[#This Row],[employee_id]],hs_hr_employee[emp_number],hs_hr_employee[Employee Name],"NF",0,1)</f>
        <v>Harshal Ramesh Gharde</v>
      </c>
      <c r="J5018" t="str">
        <f>_xlfn.XLOOKUP(ohrm_timesheet_item[[#This Row],[project_id]],ohrm_project[project_id],ohrm_project[name],"NF",0,1)</f>
        <v>Z210101-TEQMANTRA-ORG</v>
      </c>
      <c r="K5018" t="str">
        <f>_xlfn.XLOOKUP(ohrm_timesheet_item[[#This Row],[activity_id]],ohrm_project_activity[activity_id],ohrm_project_activity[name],"NF",0,1)</f>
        <v>Training</v>
      </c>
      <c r="L5018" s="5">
        <f>ohrm_timesheet_item[[#This Row],[duration]]/60/60</f>
        <v>9</v>
      </c>
    </row>
    <row r="5019" spans="1:12" x14ac:dyDescent="0.3">
      <c r="A5019">
        <v>839</v>
      </c>
      <c r="C5019">
        <v>5087</v>
      </c>
      <c r="D5019" s="1">
        <v>45467</v>
      </c>
      <c r="E5019">
        <v>32400</v>
      </c>
      <c r="F5019">
        <v>15</v>
      </c>
      <c r="G5019">
        <v>7</v>
      </c>
      <c r="H5019">
        <v>132</v>
      </c>
      <c r="I5019" t="str">
        <f>_xlfn.XLOOKUP(ohrm_timesheet_item[[#This Row],[employee_id]],hs_hr_employee[emp_number],hs_hr_employee[Employee Name],"NF",0,1)</f>
        <v>Shekhar Sharma</v>
      </c>
      <c r="J5019" t="str">
        <f>_xlfn.XLOOKUP(ohrm_timesheet_item[[#This Row],[project_id]],ohrm_project[project_id],ohrm_project[name],"NF",0,1)</f>
        <v>C231212-P1 [JSPL-ProjectOnlineImplementation]</v>
      </c>
      <c r="K5019" t="str">
        <f>_xlfn.XLOOKUP(ohrm_timesheet_item[[#This Row],[activity_id]],ohrm_project_activity[activity_id],ohrm_project_activity[name],"NF",0,1)</f>
        <v>Project Discussion</v>
      </c>
      <c r="L5019" s="5">
        <f>ohrm_timesheet_item[[#This Row],[duration]]/60/60</f>
        <v>9</v>
      </c>
    </row>
    <row r="5020" spans="1:12" x14ac:dyDescent="0.3">
      <c r="A5020">
        <v>839</v>
      </c>
      <c r="C5020">
        <v>5088</v>
      </c>
      <c r="D5020" s="1">
        <v>45468</v>
      </c>
      <c r="E5020">
        <v>32400</v>
      </c>
      <c r="F5020">
        <v>15</v>
      </c>
      <c r="G5020">
        <v>7</v>
      </c>
      <c r="H5020">
        <v>132</v>
      </c>
      <c r="I5020" t="str">
        <f>_xlfn.XLOOKUP(ohrm_timesheet_item[[#This Row],[employee_id]],hs_hr_employee[emp_number],hs_hr_employee[Employee Name],"NF",0,1)</f>
        <v>Shekhar Sharma</v>
      </c>
      <c r="J5020" t="str">
        <f>_xlfn.XLOOKUP(ohrm_timesheet_item[[#This Row],[project_id]],ohrm_project[project_id],ohrm_project[name],"NF",0,1)</f>
        <v>C231212-P1 [JSPL-ProjectOnlineImplementation]</v>
      </c>
      <c r="K5020" t="str">
        <f>_xlfn.XLOOKUP(ohrm_timesheet_item[[#This Row],[activity_id]],ohrm_project_activity[activity_id],ohrm_project_activity[name],"NF",0,1)</f>
        <v>Project Discussion</v>
      </c>
      <c r="L5020" s="5">
        <f>ohrm_timesheet_item[[#This Row],[duration]]/60/60</f>
        <v>9</v>
      </c>
    </row>
    <row r="5021" spans="1:12" x14ac:dyDescent="0.3">
      <c r="A5021">
        <v>839</v>
      </c>
      <c r="C5021">
        <v>5089</v>
      </c>
      <c r="D5021" s="1">
        <v>45469</v>
      </c>
      <c r="E5021">
        <v>32400</v>
      </c>
      <c r="F5021">
        <v>15</v>
      </c>
      <c r="G5021">
        <v>7</v>
      </c>
      <c r="H5021">
        <v>132</v>
      </c>
      <c r="I5021" t="str">
        <f>_xlfn.XLOOKUP(ohrm_timesheet_item[[#This Row],[employee_id]],hs_hr_employee[emp_number],hs_hr_employee[Employee Name],"NF",0,1)</f>
        <v>Shekhar Sharma</v>
      </c>
      <c r="J5021" t="str">
        <f>_xlfn.XLOOKUP(ohrm_timesheet_item[[#This Row],[project_id]],ohrm_project[project_id],ohrm_project[name],"NF",0,1)</f>
        <v>C231212-P1 [JSPL-ProjectOnlineImplementation]</v>
      </c>
      <c r="K5021" t="str">
        <f>_xlfn.XLOOKUP(ohrm_timesheet_item[[#This Row],[activity_id]],ohrm_project_activity[activity_id],ohrm_project_activity[name],"NF",0,1)</f>
        <v>Project Discussion</v>
      </c>
      <c r="L5021" s="5">
        <f>ohrm_timesheet_item[[#This Row],[duration]]/60/60</f>
        <v>9</v>
      </c>
    </row>
    <row r="5022" spans="1:12" x14ac:dyDescent="0.3">
      <c r="A5022">
        <v>839</v>
      </c>
      <c r="C5022">
        <v>5090</v>
      </c>
      <c r="D5022" s="1">
        <v>45470</v>
      </c>
      <c r="E5022">
        <v>32400</v>
      </c>
      <c r="F5022">
        <v>15</v>
      </c>
      <c r="G5022">
        <v>7</v>
      </c>
      <c r="H5022">
        <v>132</v>
      </c>
      <c r="I5022" t="str">
        <f>_xlfn.XLOOKUP(ohrm_timesheet_item[[#This Row],[employee_id]],hs_hr_employee[emp_number],hs_hr_employee[Employee Name],"NF",0,1)</f>
        <v>Shekhar Sharma</v>
      </c>
      <c r="J5022" t="str">
        <f>_xlfn.XLOOKUP(ohrm_timesheet_item[[#This Row],[project_id]],ohrm_project[project_id],ohrm_project[name],"NF",0,1)</f>
        <v>C231212-P1 [JSPL-ProjectOnlineImplementation]</v>
      </c>
      <c r="K5022" t="str">
        <f>_xlfn.XLOOKUP(ohrm_timesheet_item[[#This Row],[activity_id]],ohrm_project_activity[activity_id],ohrm_project_activity[name],"NF",0,1)</f>
        <v>Project Discussion</v>
      </c>
      <c r="L5022" s="5">
        <f>ohrm_timesheet_item[[#This Row],[duration]]/60/60</f>
        <v>9</v>
      </c>
    </row>
    <row r="5023" spans="1:12" x14ac:dyDescent="0.3">
      <c r="A5023">
        <v>839</v>
      </c>
      <c r="C5023">
        <v>5091</v>
      </c>
      <c r="D5023" s="1">
        <v>45471</v>
      </c>
      <c r="E5023">
        <v>32400</v>
      </c>
      <c r="F5023">
        <v>15</v>
      </c>
      <c r="G5023">
        <v>7</v>
      </c>
      <c r="H5023">
        <v>132</v>
      </c>
      <c r="I5023" t="str">
        <f>_xlfn.XLOOKUP(ohrm_timesheet_item[[#This Row],[employee_id]],hs_hr_employee[emp_number],hs_hr_employee[Employee Name],"NF",0,1)</f>
        <v>Shekhar Sharma</v>
      </c>
      <c r="J5023" t="str">
        <f>_xlfn.XLOOKUP(ohrm_timesheet_item[[#This Row],[project_id]],ohrm_project[project_id],ohrm_project[name],"NF",0,1)</f>
        <v>C231212-P1 [JSPL-ProjectOnlineImplementation]</v>
      </c>
      <c r="K5023" t="str">
        <f>_xlfn.XLOOKUP(ohrm_timesheet_item[[#This Row],[activity_id]],ohrm_project_activity[activity_id],ohrm_project_activity[name],"NF",0,1)</f>
        <v>Project Discussion</v>
      </c>
      <c r="L5023" s="5">
        <f>ohrm_timesheet_item[[#This Row],[duration]]/60/60</f>
        <v>9</v>
      </c>
    </row>
    <row r="5024" spans="1:12" x14ac:dyDescent="0.3">
      <c r="A5024">
        <v>880</v>
      </c>
      <c r="C5024">
        <v>5092</v>
      </c>
      <c r="D5024" s="1">
        <v>45474</v>
      </c>
      <c r="E5024">
        <v>32400</v>
      </c>
      <c r="F5024">
        <v>15</v>
      </c>
      <c r="G5024">
        <v>7</v>
      </c>
      <c r="H5024">
        <v>133</v>
      </c>
      <c r="I5024" t="str">
        <f>_xlfn.XLOOKUP(ohrm_timesheet_item[[#This Row],[employee_id]],hs_hr_employee[emp_number],hs_hr_employee[Employee Name],"NF",0,1)</f>
        <v>Shekhar Sharma</v>
      </c>
      <c r="J5024" t="str">
        <f>_xlfn.XLOOKUP(ohrm_timesheet_item[[#This Row],[project_id]],ohrm_project[project_id],ohrm_project[name],"NF",0,1)</f>
        <v>C231212-P1 [JSPL-ProjectOnlineImplementation]</v>
      </c>
      <c r="K5024" t="str">
        <f>_xlfn.XLOOKUP(ohrm_timesheet_item[[#This Row],[activity_id]],ohrm_project_activity[activity_id],ohrm_project_activity[name],"NF",0,1)</f>
        <v>Technical Support</v>
      </c>
      <c r="L5024" s="5">
        <f>ohrm_timesheet_item[[#This Row],[duration]]/60/60</f>
        <v>9</v>
      </c>
    </row>
    <row r="5025" spans="1:12" x14ac:dyDescent="0.3">
      <c r="A5025">
        <v>880</v>
      </c>
      <c r="C5025">
        <v>5093</v>
      </c>
      <c r="D5025" s="1">
        <v>45475</v>
      </c>
      <c r="E5025">
        <v>32400</v>
      </c>
      <c r="F5025">
        <v>15</v>
      </c>
      <c r="G5025">
        <v>7</v>
      </c>
      <c r="H5025">
        <v>133</v>
      </c>
      <c r="I5025" t="str">
        <f>_xlfn.XLOOKUP(ohrm_timesheet_item[[#This Row],[employee_id]],hs_hr_employee[emp_number],hs_hr_employee[Employee Name],"NF",0,1)</f>
        <v>Shekhar Sharma</v>
      </c>
      <c r="J5025" t="str">
        <f>_xlfn.XLOOKUP(ohrm_timesheet_item[[#This Row],[project_id]],ohrm_project[project_id],ohrm_project[name],"NF",0,1)</f>
        <v>C231212-P1 [JSPL-ProjectOnlineImplementation]</v>
      </c>
      <c r="K5025" t="str">
        <f>_xlfn.XLOOKUP(ohrm_timesheet_item[[#This Row],[activity_id]],ohrm_project_activity[activity_id],ohrm_project_activity[name],"NF",0,1)</f>
        <v>Technical Support</v>
      </c>
      <c r="L5025" s="5">
        <f>ohrm_timesheet_item[[#This Row],[duration]]/60/60</f>
        <v>9</v>
      </c>
    </row>
    <row r="5026" spans="1:12" x14ac:dyDescent="0.3">
      <c r="A5026">
        <v>880</v>
      </c>
      <c r="C5026">
        <v>5094</v>
      </c>
      <c r="D5026" s="1">
        <v>45476</v>
      </c>
      <c r="E5026">
        <v>32400</v>
      </c>
      <c r="F5026">
        <v>15</v>
      </c>
      <c r="G5026">
        <v>7</v>
      </c>
      <c r="H5026">
        <v>133</v>
      </c>
      <c r="I5026" t="str">
        <f>_xlfn.XLOOKUP(ohrm_timesheet_item[[#This Row],[employee_id]],hs_hr_employee[emp_number],hs_hr_employee[Employee Name],"NF",0,1)</f>
        <v>Shekhar Sharma</v>
      </c>
      <c r="J5026" t="str">
        <f>_xlfn.XLOOKUP(ohrm_timesheet_item[[#This Row],[project_id]],ohrm_project[project_id],ohrm_project[name],"NF",0,1)</f>
        <v>C231212-P1 [JSPL-ProjectOnlineImplementation]</v>
      </c>
      <c r="K5026" t="str">
        <f>_xlfn.XLOOKUP(ohrm_timesheet_item[[#This Row],[activity_id]],ohrm_project_activity[activity_id],ohrm_project_activity[name],"NF",0,1)</f>
        <v>Technical Support</v>
      </c>
      <c r="L5026" s="5">
        <f>ohrm_timesheet_item[[#This Row],[duration]]/60/60</f>
        <v>9</v>
      </c>
    </row>
    <row r="5027" spans="1:12" x14ac:dyDescent="0.3">
      <c r="A5027">
        <v>880</v>
      </c>
      <c r="C5027">
        <v>5095</v>
      </c>
      <c r="D5027" s="1">
        <v>45477</v>
      </c>
      <c r="E5027">
        <v>32400</v>
      </c>
      <c r="F5027">
        <v>15</v>
      </c>
      <c r="G5027">
        <v>7</v>
      </c>
      <c r="H5027">
        <v>133</v>
      </c>
      <c r="I5027" t="str">
        <f>_xlfn.XLOOKUP(ohrm_timesheet_item[[#This Row],[employee_id]],hs_hr_employee[emp_number],hs_hr_employee[Employee Name],"NF",0,1)</f>
        <v>Shekhar Sharma</v>
      </c>
      <c r="J5027" t="str">
        <f>_xlfn.XLOOKUP(ohrm_timesheet_item[[#This Row],[project_id]],ohrm_project[project_id],ohrm_project[name],"NF",0,1)</f>
        <v>C231212-P1 [JSPL-ProjectOnlineImplementation]</v>
      </c>
      <c r="K5027" t="str">
        <f>_xlfn.XLOOKUP(ohrm_timesheet_item[[#This Row],[activity_id]],ohrm_project_activity[activity_id],ohrm_project_activity[name],"NF",0,1)</f>
        <v>Technical Support</v>
      </c>
      <c r="L5027" s="5">
        <f>ohrm_timesheet_item[[#This Row],[duration]]/60/60</f>
        <v>9</v>
      </c>
    </row>
    <row r="5028" spans="1:12" x14ac:dyDescent="0.3">
      <c r="A5028">
        <v>880</v>
      </c>
      <c r="C5028">
        <v>5096</v>
      </c>
      <c r="D5028" s="1">
        <v>45478</v>
      </c>
      <c r="E5028">
        <v>32400</v>
      </c>
      <c r="F5028">
        <v>15</v>
      </c>
      <c r="G5028">
        <v>7</v>
      </c>
      <c r="H5028">
        <v>133</v>
      </c>
      <c r="I5028" t="str">
        <f>_xlfn.XLOOKUP(ohrm_timesheet_item[[#This Row],[employee_id]],hs_hr_employee[emp_number],hs_hr_employee[Employee Name],"NF",0,1)</f>
        <v>Shekhar Sharma</v>
      </c>
      <c r="J5028" t="str">
        <f>_xlfn.XLOOKUP(ohrm_timesheet_item[[#This Row],[project_id]],ohrm_project[project_id],ohrm_project[name],"NF",0,1)</f>
        <v>C231212-P1 [JSPL-ProjectOnlineImplementation]</v>
      </c>
      <c r="K5028" t="str">
        <f>_xlfn.XLOOKUP(ohrm_timesheet_item[[#This Row],[activity_id]],ohrm_project_activity[activity_id],ohrm_project_activity[name],"NF",0,1)</f>
        <v>Technical Support</v>
      </c>
      <c r="L5028" s="5">
        <f>ohrm_timesheet_item[[#This Row],[duration]]/60/60</f>
        <v>9</v>
      </c>
    </row>
    <row r="5029" spans="1:12" x14ac:dyDescent="0.3">
      <c r="A5029">
        <v>862</v>
      </c>
      <c r="C5029">
        <v>5097</v>
      </c>
      <c r="D5029" s="1">
        <v>45481</v>
      </c>
      <c r="E5029">
        <v>32400</v>
      </c>
      <c r="F5029">
        <v>15</v>
      </c>
      <c r="G5029">
        <v>7</v>
      </c>
      <c r="H5029">
        <v>133</v>
      </c>
      <c r="I5029" t="str">
        <f>_xlfn.XLOOKUP(ohrm_timesheet_item[[#This Row],[employee_id]],hs_hr_employee[emp_number],hs_hr_employee[Employee Name],"NF",0,1)</f>
        <v>Shekhar Sharma</v>
      </c>
      <c r="J5029" t="str">
        <f>_xlfn.XLOOKUP(ohrm_timesheet_item[[#This Row],[project_id]],ohrm_project[project_id],ohrm_project[name],"NF",0,1)</f>
        <v>C231212-P1 [JSPL-ProjectOnlineImplementation]</v>
      </c>
      <c r="K5029" t="str">
        <f>_xlfn.XLOOKUP(ohrm_timesheet_item[[#This Row],[activity_id]],ohrm_project_activity[activity_id],ohrm_project_activity[name],"NF",0,1)</f>
        <v>Technical Support</v>
      </c>
      <c r="L5029" s="5">
        <f>ohrm_timesheet_item[[#This Row],[duration]]/60/60</f>
        <v>9</v>
      </c>
    </row>
    <row r="5030" spans="1:12" x14ac:dyDescent="0.3">
      <c r="A5030">
        <v>862</v>
      </c>
      <c r="C5030">
        <v>5098</v>
      </c>
      <c r="D5030" s="1">
        <v>45482</v>
      </c>
      <c r="E5030">
        <v>32400</v>
      </c>
      <c r="F5030">
        <v>15</v>
      </c>
      <c r="G5030">
        <v>7</v>
      </c>
      <c r="H5030">
        <v>133</v>
      </c>
      <c r="I5030" t="str">
        <f>_xlfn.XLOOKUP(ohrm_timesheet_item[[#This Row],[employee_id]],hs_hr_employee[emp_number],hs_hr_employee[Employee Name],"NF",0,1)</f>
        <v>Shekhar Sharma</v>
      </c>
      <c r="J5030" t="str">
        <f>_xlfn.XLOOKUP(ohrm_timesheet_item[[#This Row],[project_id]],ohrm_project[project_id],ohrm_project[name],"NF",0,1)</f>
        <v>C231212-P1 [JSPL-ProjectOnlineImplementation]</v>
      </c>
      <c r="K5030" t="str">
        <f>_xlfn.XLOOKUP(ohrm_timesheet_item[[#This Row],[activity_id]],ohrm_project_activity[activity_id],ohrm_project_activity[name],"NF",0,1)</f>
        <v>Technical Support</v>
      </c>
      <c r="L5030" s="5">
        <f>ohrm_timesheet_item[[#This Row],[duration]]/60/60</f>
        <v>9</v>
      </c>
    </row>
    <row r="5031" spans="1:12" x14ac:dyDescent="0.3">
      <c r="A5031">
        <v>862</v>
      </c>
      <c r="C5031">
        <v>5099</v>
      </c>
      <c r="D5031" s="1">
        <v>45483</v>
      </c>
      <c r="E5031">
        <v>32400</v>
      </c>
      <c r="F5031">
        <v>15</v>
      </c>
      <c r="G5031">
        <v>7</v>
      </c>
      <c r="H5031">
        <v>133</v>
      </c>
      <c r="I5031" t="str">
        <f>_xlfn.XLOOKUP(ohrm_timesheet_item[[#This Row],[employee_id]],hs_hr_employee[emp_number],hs_hr_employee[Employee Name],"NF",0,1)</f>
        <v>Shekhar Sharma</v>
      </c>
      <c r="J5031" t="str">
        <f>_xlfn.XLOOKUP(ohrm_timesheet_item[[#This Row],[project_id]],ohrm_project[project_id],ohrm_project[name],"NF",0,1)</f>
        <v>C231212-P1 [JSPL-ProjectOnlineImplementation]</v>
      </c>
      <c r="K5031" t="str">
        <f>_xlfn.XLOOKUP(ohrm_timesheet_item[[#This Row],[activity_id]],ohrm_project_activity[activity_id],ohrm_project_activity[name],"NF",0,1)</f>
        <v>Technical Support</v>
      </c>
      <c r="L5031" s="5">
        <f>ohrm_timesheet_item[[#This Row],[duration]]/60/60</f>
        <v>9</v>
      </c>
    </row>
    <row r="5032" spans="1:12" x14ac:dyDescent="0.3">
      <c r="A5032">
        <v>862</v>
      </c>
      <c r="B5032" t="s">
        <v>1246</v>
      </c>
      <c r="C5032">
        <v>5100</v>
      </c>
      <c r="D5032" s="1">
        <v>45484</v>
      </c>
      <c r="E5032">
        <v>16200</v>
      </c>
      <c r="F5032">
        <v>15</v>
      </c>
      <c r="G5032">
        <v>7</v>
      </c>
      <c r="H5032">
        <v>133</v>
      </c>
      <c r="I5032" t="str">
        <f>_xlfn.XLOOKUP(ohrm_timesheet_item[[#This Row],[employee_id]],hs_hr_employee[emp_number],hs_hr_employee[Employee Name],"NF",0,1)</f>
        <v>Shekhar Sharma</v>
      </c>
      <c r="J5032" t="str">
        <f>_xlfn.XLOOKUP(ohrm_timesheet_item[[#This Row],[project_id]],ohrm_project[project_id],ohrm_project[name],"NF",0,1)</f>
        <v>C231212-P1 [JSPL-ProjectOnlineImplementation]</v>
      </c>
      <c r="K5032" t="str">
        <f>_xlfn.XLOOKUP(ohrm_timesheet_item[[#This Row],[activity_id]],ohrm_project_activity[activity_id],ohrm_project_activity[name],"NF",0,1)</f>
        <v>Technical Support</v>
      </c>
      <c r="L5032" s="5">
        <f>ohrm_timesheet_item[[#This Row],[duration]]/60/60</f>
        <v>4.5</v>
      </c>
    </row>
    <row r="5033" spans="1:12" x14ac:dyDescent="0.3">
      <c r="A5033">
        <v>862</v>
      </c>
      <c r="C5033">
        <v>5101</v>
      </c>
      <c r="D5033" s="1">
        <v>45485</v>
      </c>
      <c r="E5033">
        <v>32400</v>
      </c>
      <c r="F5033">
        <v>15</v>
      </c>
      <c r="G5033">
        <v>7</v>
      </c>
      <c r="H5033">
        <v>133</v>
      </c>
      <c r="I5033" t="str">
        <f>_xlfn.XLOOKUP(ohrm_timesheet_item[[#This Row],[employee_id]],hs_hr_employee[emp_number],hs_hr_employee[Employee Name],"NF",0,1)</f>
        <v>Shekhar Sharma</v>
      </c>
      <c r="J5033" t="str">
        <f>_xlfn.XLOOKUP(ohrm_timesheet_item[[#This Row],[project_id]],ohrm_project[project_id],ohrm_project[name],"NF",0,1)</f>
        <v>C231212-P1 [JSPL-ProjectOnlineImplementation]</v>
      </c>
      <c r="K5033" t="str">
        <f>_xlfn.XLOOKUP(ohrm_timesheet_item[[#This Row],[activity_id]],ohrm_project_activity[activity_id],ohrm_project_activity[name],"NF",0,1)</f>
        <v>Technical Support</v>
      </c>
      <c r="L5033" s="5">
        <f>ohrm_timesheet_item[[#This Row],[duration]]/60/60</f>
        <v>9</v>
      </c>
    </row>
    <row r="5034" spans="1:12" x14ac:dyDescent="0.3">
      <c r="A5034">
        <v>881</v>
      </c>
      <c r="B5034" t="s">
        <v>1002</v>
      </c>
      <c r="C5034">
        <v>5102</v>
      </c>
      <c r="D5034" s="1">
        <v>45488</v>
      </c>
      <c r="E5034">
        <v>0</v>
      </c>
      <c r="F5034">
        <v>15</v>
      </c>
      <c r="G5034">
        <v>7</v>
      </c>
      <c r="H5034">
        <v>133</v>
      </c>
      <c r="I5034" t="str">
        <f>_xlfn.XLOOKUP(ohrm_timesheet_item[[#This Row],[employee_id]],hs_hr_employee[emp_number],hs_hr_employee[Employee Name],"NF",0,1)</f>
        <v>Shekhar Sharma</v>
      </c>
      <c r="J5034" t="str">
        <f>_xlfn.XLOOKUP(ohrm_timesheet_item[[#This Row],[project_id]],ohrm_project[project_id],ohrm_project[name],"NF",0,1)</f>
        <v>C231212-P1 [JSPL-ProjectOnlineImplementation]</v>
      </c>
      <c r="K5034" t="str">
        <f>_xlfn.XLOOKUP(ohrm_timesheet_item[[#This Row],[activity_id]],ohrm_project_activity[activity_id],ohrm_project_activity[name],"NF",0,1)</f>
        <v>Technical Support</v>
      </c>
      <c r="L5034" s="5">
        <f>ohrm_timesheet_item[[#This Row],[duration]]/60/60</f>
        <v>0</v>
      </c>
    </row>
    <row r="5035" spans="1:12" x14ac:dyDescent="0.3">
      <c r="A5035">
        <v>881</v>
      </c>
      <c r="C5035">
        <v>5103</v>
      </c>
      <c r="D5035" s="1">
        <v>45489</v>
      </c>
      <c r="E5035">
        <v>32400</v>
      </c>
      <c r="F5035">
        <v>15</v>
      </c>
      <c r="G5035">
        <v>7</v>
      </c>
      <c r="H5035">
        <v>133</v>
      </c>
      <c r="I5035" t="str">
        <f>_xlfn.XLOOKUP(ohrm_timesheet_item[[#This Row],[employee_id]],hs_hr_employee[emp_number],hs_hr_employee[Employee Name],"NF",0,1)</f>
        <v>Shekhar Sharma</v>
      </c>
      <c r="J5035" t="str">
        <f>_xlfn.XLOOKUP(ohrm_timesheet_item[[#This Row],[project_id]],ohrm_project[project_id],ohrm_project[name],"NF",0,1)</f>
        <v>C231212-P1 [JSPL-ProjectOnlineImplementation]</v>
      </c>
      <c r="K5035" t="str">
        <f>_xlfn.XLOOKUP(ohrm_timesheet_item[[#This Row],[activity_id]],ohrm_project_activity[activity_id],ohrm_project_activity[name],"NF",0,1)</f>
        <v>Technical Support</v>
      </c>
      <c r="L5035" s="5">
        <f>ohrm_timesheet_item[[#This Row],[duration]]/60/60</f>
        <v>9</v>
      </c>
    </row>
    <row r="5036" spans="1:12" x14ac:dyDescent="0.3">
      <c r="A5036">
        <v>881</v>
      </c>
      <c r="C5036">
        <v>5104</v>
      </c>
      <c r="D5036" s="1">
        <v>45490</v>
      </c>
      <c r="E5036">
        <v>32400</v>
      </c>
      <c r="F5036">
        <v>15</v>
      </c>
      <c r="G5036">
        <v>7</v>
      </c>
      <c r="H5036">
        <v>133</v>
      </c>
      <c r="I5036" t="str">
        <f>_xlfn.XLOOKUP(ohrm_timesheet_item[[#This Row],[employee_id]],hs_hr_employee[emp_number],hs_hr_employee[Employee Name],"NF",0,1)</f>
        <v>Shekhar Sharma</v>
      </c>
      <c r="J5036" t="str">
        <f>_xlfn.XLOOKUP(ohrm_timesheet_item[[#This Row],[project_id]],ohrm_project[project_id],ohrm_project[name],"NF",0,1)</f>
        <v>C231212-P1 [JSPL-ProjectOnlineImplementation]</v>
      </c>
      <c r="K5036" t="str">
        <f>_xlfn.XLOOKUP(ohrm_timesheet_item[[#This Row],[activity_id]],ohrm_project_activity[activity_id],ohrm_project_activity[name],"NF",0,1)</f>
        <v>Technical Support</v>
      </c>
      <c r="L5036" s="5">
        <f>ohrm_timesheet_item[[#This Row],[duration]]/60/60</f>
        <v>9</v>
      </c>
    </row>
    <row r="5037" spans="1:12" x14ac:dyDescent="0.3">
      <c r="A5037">
        <v>881</v>
      </c>
      <c r="C5037">
        <v>5105</v>
      </c>
      <c r="D5037" s="1">
        <v>45491</v>
      </c>
      <c r="E5037">
        <v>32400</v>
      </c>
      <c r="F5037">
        <v>15</v>
      </c>
      <c r="G5037">
        <v>7</v>
      </c>
      <c r="H5037">
        <v>133</v>
      </c>
      <c r="I5037" t="str">
        <f>_xlfn.XLOOKUP(ohrm_timesheet_item[[#This Row],[employee_id]],hs_hr_employee[emp_number],hs_hr_employee[Employee Name],"NF",0,1)</f>
        <v>Shekhar Sharma</v>
      </c>
      <c r="J5037" t="str">
        <f>_xlfn.XLOOKUP(ohrm_timesheet_item[[#This Row],[project_id]],ohrm_project[project_id],ohrm_project[name],"NF",0,1)</f>
        <v>C231212-P1 [JSPL-ProjectOnlineImplementation]</v>
      </c>
      <c r="K5037" t="str">
        <f>_xlfn.XLOOKUP(ohrm_timesheet_item[[#This Row],[activity_id]],ohrm_project_activity[activity_id],ohrm_project_activity[name],"NF",0,1)</f>
        <v>Technical Support</v>
      </c>
      <c r="L5037" s="5">
        <f>ohrm_timesheet_item[[#This Row],[duration]]/60/60</f>
        <v>9</v>
      </c>
    </row>
    <row r="5038" spans="1:12" x14ac:dyDescent="0.3">
      <c r="A5038">
        <v>881</v>
      </c>
      <c r="C5038">
        <v>5106</v>
      </c>
      <c r="D5038" s="1">
        <v>45492</v>
      </c>
      <c r="E5038">
        <v>32400</v>
      </c>
      <c r="F5038">
        <v>15</v>
      </c>
      <c r="G5038">
        <v>7</v>
      </c>
      <c r="H5038">
        <v>133</v>
      </c>
      <c r="I5038" t="str">
        <f>_xlfn.XLOOKUP(ohrm_timesheet_item[[#This Row],[employee_id]],hs_hr_employee[emp_number],hs_hr_employee[Employee Name],"NF",0,1)</f>
        <v>Shekhar Sharma</v>
      </c>
      <c r="J5038" t="str">
        <f>_xlfn.XLOOKUP(ohrm_timesheet_item[[#This Row],[project_id]],ohrm_project[project_id],ohrm_project[name],"NF",0,1)</f>
        <v>C231212-P1 [JSPL-ProjectOnlineImplementation]</v>
      </c>
      <c r="K5038" t="str">
        <f>_xlfn.XLOOKUP(ohrm_timesheet_item[[#This Row],[activity_id]],ohrm_project_activity[activity_id],ohrm_project_activity[name],"NF",0,1)</f>
        <v>Technical Support</v>
      </c>
      <c r="L5038" s="5">
        <f>ohrm_timesheet_item[[#This Row],[duration]]/60/60</f>
        <v>9</v>
      </c>
    </row>
    <row r="5039" spans="1:12" x14ac:dyDescent="0.3">
      <c r="A5039">
        <v>882</v>
      </c>
      <c r="C5039">
        <v>5107</v>
      </c>
      <c r="D5039" s="1">
        <v>45495</v>
      </c>
      <c r="E5039">
        <v>10800</v>
      </c>
      <c r="F5039">
        <v>15</v>
      </c>
      <c r="G5039">
        <v>7</v>
      </c>
      <c r="H5039">
        <v>133</v>
      </c>
      <c r="I5039" t="str">
        <f>_xlfn.XLOOKUP(ohrm_timesheet_item[[#This Row],[employee_id]],hs_hr_employee[emp_number],hs_hr_employee[Employee Name],"NF",0,1)</f>
        <v>Shekhar Sharma</v>
      </c>
      <c r="J5039" t="str">
        <f>_xlfn.XLOOKUP(ohrm_timesheet_item[[#This Row],[project_id]],ohrm_project[project_id],ohrm_project[name],"NF",0,1)</f>
        <v>C231212-P1 [JSPL-ProjectOnlineImplementation]</v>
      </c>
      <c r="K5039" t="str">
        <f>_xlfn.XLOOKUP(ohrm_timesheet_item[[#This Row],[activity_id]],ohrm_project_activity[activity_id],ohrm_project_activity[name],"NF",0,1)</f>
        <v>Technical Support</v>
      </c>
      <c r="L5039" s="5">
        <f>ohrm_timesheet_item[[#This Row],[duration]]/60/60</f>
        <v>3</v>
      </c>
    </row>
    <row r="5040" spans="1:12" x14ac:dyDescent="0.3">
      <c r="A5040">
        <v>882</v>
      </c>
      <c r="C5040">
        <v>5108</v>
      </c>
      <c r="D5040" s="1">
        <v>45496</v>
      </c>
      <c r="E5040">
        <v>7200</v>
      </c>
      <c r="F5040">
        <v>15</v>
      </c>
      <c r="G5040">
        <v>7</v>
      </c>
      <c r="H5040">
        <v>133</v>
      </c>
      <c r="I5040" t="str">
        <f>_xlfn.XLOOKUP(ohrm_timesheet_item[[#This Row],[employee_id]],hs_hr_employee[emp_number],hs_hr_employee[Employee Name],"NF",0,1)</f>
        <v>Shekhar Sharma</v>
      </c>
      <c r="J5040" t="str">
        <f>_xlfn.XLOOKUP(ohrm_timesheet_item[[#This Row],[project_id]],ohrm_project[project_id],ohrm_project[name],"NF",0,1)</f>
        <v>C231212-P1 [JSPL-ProjectOnlineImplementation]</v>
      </c>
      <c r="K5040" t="str">
        <f>_xlfn.XLOOKUP(ohrm_timesheet_item[[#This Row],[activity_id]],ohrm_project_activity[activity_id],ohrm_project_activity[name],"NF",0,1)</f>
        <v>Technical Support</v>
      </c>
      <c r="L5040" s="5">
        <f>ohrm_timesheet_item[[#This Row],[duration]]/60/60</f>
        <v>2</v>
      </c>
    </row>
    <row r="5041" spans="1:12" x14ac:dyDescent="0.3">
      <c r="A5041">
        <v>882</v>
      </c>
      <c r="C5041">
        <v>5109</v>
      </c>
      <c r="D5041" s="1">
        <v>45497</v>
      </c>
      <c r="E5041">
        <v>3600</v>
      </c>
      <c r="F5041">
        <v>15</v>
      </c>
      <c r="G5041">
        <v>7</v>
      </c>
      <c r="H5041">
        <v>133</v>
      </c>
      <c r="I5041" t="str">
        <f>_xlfn.XLOOKUP(ohrm_timesheet_item[[#This Row],[employee_id]],hs_hr_employee[emp_number],hs_hr_employee[Employee Name],"NF",0,1)</f>
        <v>Shekhar Sharma</v>
      </c>
      <c r="J5041" t="str">
        <f>_xlfn.XLOOKUP(ohrm_timesheet_item[[#This Row],[project_id]],ohrm_project[project_id],ohrm_project[name],"NF",0,1)</f>
        <v>C231212-P1 [JSPL-ProjectOnlineImplementation]</v>
      </c>
      <c r="K5041" t="str">
        <f>_xlfn.XLOOKUP(ohrm_timesheet_item[[#This Row],[activity_id]],ohrm_project_activity[activity_id],ohrm_project_activity[name],"NF",0,1)</f>
        <v>Technical Support</v>
      </c>
      <c r="L5041" s="5">
        <f>ohrm_timesheet_item[[#This Row],[duration]]/60/60</f>
        <v>1</v>
      </c>
    </row>
    <row r="5042" spans="1:12" x14ac:dyDescent="0.3">
      <c r="A5042">
        <v>882</v>
      </c>
      <c r="C5042">
        <v>5110</v>
      </c>
      <c r="D5042" s="1">
        <v>45498</v>
      </c>
      <c r="E5042">
        <v>3600</v>
      </c>
      <c r="F5042">
        <v>15</v>
      </c>
      <c r="G5042">
        <v>7</v>
      </c>
      <c r="H5042">
        <v>133</v>
      </c>
      <c r="I5042" t="str">
        <f>_xlfn.XLOOKUP(ohrm_timesheet_item[[#This Row],[employee_id]],hs_hr_employee[emp_number],hs_hr_employee[Employee Name],"NF",0,1)</f>
        <v>Shekhar Sharma</v>
      </c>
      <c r="J5042" t="str">
        <f>_xlfn.XLOOKUP(ohrm_timesheet_item[[#This Row],[project_id]],ohrm_project[project_id],ohrm_project[name],"NF",0,1)</f>
        <v>C231212-P1 [JSPL-ProjectOnlineImplementation]</v>
      </c>
      <c r="K5042" t="str">
        <f>_xlfn.XLOOKUP(ohrm_timesheet_item[[#This Row],[activity_id]],ohrm_project_activity[activity_id],ohrm_project_activity[name],"NF",0,1)</f>
        <v>Technical Support</v>
      </c>
      <c r="L5042" s="5">
        <f>ohrm_timesheet_item[[#This Row],[duration]]/60/60</f>
        <v>1</v>
      </c>
    </row>
    <row r="5043" spans="1:12" x14ac:dyDescent="0.3">
      <c r="A5043">
        <v>882</v>
      </c>
      <c r="C5043">
        <v>5111</v>
      </c>
      <c r="D5043" s="1">
        <v>45499</v>
      </c>
      <c r="E5043">
        <v>3600</v>
      </c>
      <c r="F5043">
        <v>15</v>
      </c>
      <c r="G5043">
        <v>7</v>
      </c>
      <c r="H5043">
        <v>133</v>
      </c>
      <c r="I5043" t="str">
        <f>_xlfn.XLOOKUP(ohrm_timesheet_item[[#This Row],[employee_id]],hs_hr_employee[emp_number],hs_hr_employee[Employee Name],"NF",0,1)</f>
        <v>Shekhar Sharma</v>
      </c>
      <c r="J5043" t="str">
        <f>_xlfn.XLOOKUP(ohrm_timesheet_item[[#This Row],[project_id]],ohrm_project[project_id],ohrm_project[name],"NF",0,1)</f>
        <v>C231212-P1 [JSPL-ProjectOnlineImplementation]</v>
      </c>
      <c r="K5043" t="str">
        <f>_xlfn.XLOOKUP(ohrm_timesheet_item[[#This Row],[activity_id]],ohrm_project_activity[activity_id],ohrm_project_activity[name],"NF",0,1)</f>
        <v>Technical Support</v>
      </c>
      <c r="L5043" s="5">
        <f>ohrm_timesheet_item[[#This Row],[duration]]/60/60</f>
        <v>1</v>
      </c>
    </row>
    <row r="5044" spans="1:12" x14ac:dyDescent="0.3">
      <c r="A5044">
        <v>882</v>
      </c>
      <c r="C5044">
        <v>5112</v>
      </c>
      <c r="D5044" s="1">
        <v>45495</v>
      </c>
      <c r="E5044">
        <v>21600</v>
      </c>
      <c r="F5044">
        <v>6</v>
      </c>
      <c r="G5044">
        <v>7</v>
      </c>
      <c r="H5044">
        <v>54</v>
      </c>
      <c r="I5044" t="str">
        <f>_xlfn.XLOOKUP(ohrm_timesheet_item[[#This Row],[employee_id]],hs_hr_employee[emp_number],hs_hr_employee[Employee Name],"NF",0,1)</f>
        <v>Shekhar Sharma</v>
      </c>
      <c r="J5044" t="str">
        <f>_xlfn.XLOOKUP(ohrm_timesheet_item[[#This Row],[project_id]],ohrm_project[project_id],ohrm_project[name],"NF",0,1)</f>
        <v>C210701-P2 [AMERICANA-Phase2]</v>
      </c>
      <c r="K5044" t="str">
        <f>_xlfn.XLOOKUP(ohrm_timesheet_item[[#This Row],[activity_id]],ohrm_project_activity[activity_id],ohrm_project_activity[name],"NF",0,1)</f>
        <v>Development</v>
      </c>
      <c r="L5044" s="5">
        <f>ohrm_timesheet_item[[#This Row],[duration]]/60/60</f>
        <v>6</v>
      </c>
    </row>
    <row r="5045" spans="1:12" x14ac:dyDescent="0.3">
      <c r="A5045">
        <v>882</v>
      </c>
      <c r="C5045">
        <v>5113</v>
      </c>
      <c r="D5045" s="1">
        <v>45496</v>
      </c>
      <c r="E5045">
        <v>25200</v>
      </c>
      <c r="F5045">
        <v>6</v>
      </c>
      <c r="G5045">
        <v>7</v>
      </c>
      <c r="H5045">
        <v>54</v>
      </c>
      <c r="I5045" t="str">
        <f>_xlfn.XLOOKUP(ohrm_timesheet_item[[#This Row],[employee_id]],hs_hr_employee[emp_number],hs_hr_employee[Employee Name],"NF",0,1)</f>
        <v>Shekhar Sharma</v>
      </c>
      <c r="J5045" t="str">
        <f>_xlfn.XLOOKUP(ohrm_timesheet_item[[#This Row],[project_id]],ohrm_project[project_id],ohrm_project[name],"NF",0,1)</f>
        <v>C210701-P2 [AMERICANA-Phase2]</v>
      </c>
      <c r="K5045" t="str">
        <f>_xlfn.XLOOKUP(ohrm_timesheet_item[[#This Row],[activity_id]],ohrm_project_activity[activity_id],ohrm_project_activity[name],"NF",0,1)</f>
        <v>Development</v>
      </c>
      <c r="L5045" s="5">
        <f>ohrm_timesheet_item[[#This Row],[duration]]/60/60</f>
        <v>7</v>
      </c>
    </row>
    <row r="5046" spans="1:12" x14ac:dyDescent="0.3">
      <c r="A5046">
        <v>882</v>
      </c>
      <c r="C5046">
        <v>5114</v>
      </c>
      <c r="D5046" s="1">
        <v>45497</v>
      </c>
      <c r="E5046">
        <v>28800</v>
      </c>
      <c r="F5046">
        <v>6</v>
      </c>
      <c r="G5046">
        <v>7</v>
      </c>
      <c r="H5046">
        <v>54</v>
      </c>
      <c r="I5046" t="str">
        <f>_xlfn.XLOOKUP(ohrm_timesheet_item[[#This Row],[employee_id]],hs_hr_employee[emp_number],hs_hr_employee[Employee Name],"NF",0,1)</f>
        <v>Shekhar Sharma</v>
      </c>
      <c r="J5046" t="str">
        <f>_xlfn.XLOOKUP(ohrm_timesheet_item[[#This Row],[project_id]],ohrm_project[project_id],ohrm_project[name],"NF",0,1)</f>
        <v>C210701-P2 [AMERICANA-Phase2]</v>
      </c>
      <c r="K5046" t="str">
        <f>_xlfn.XLOOKUP(ohrm_timesheet_item[[#This Row],[activity_id]],ohrm_project_activity[activity_id],ohrm_project_activity[name],"NF",0,1)</f>
        <v>Development</v>
      </c>
      <c r="L5046" s="5">
        <f>ohrm_timesheet_item[[#This Row],[duration]]/60/60</f>
        <v>8</v>
      </c>
    </row>
    <row r="5047" spans="1:12" x14ac:dyDescent="0.3">
      <c r="A5047">
        <v>882</v>
      </c>
      <c r="C5047">
        <v>5115</v>
      </c>
      <c r="D5047" s="1">
        <v>45498</v>
      </c>
      <c r="E5047">
        <v>28800</v>
      </c>
      <c r="F5047">
        <v>6</v>
      </c>
      <c r="G5047">
        <v>7</v>
      </c>
      <c r="H5047">
        <v>54</v>
      </c>
      <c r="I5047" t="str">
        <f>_xlfn.XLOOKUP(ohrm_timesheet_item[[#This Row],[employee_id]],hs_hr_employee[emp_number],hs_hr_employee[Employee Name],"NF",0,1)</f>
        <v>Shekhar Sharma</v>
      </c>
      <c r="J5047" t="str">
        <f>_xlfn.XLOOKUP(ohrm_timesheet_item[[#This Row],[project_id]],ohrm_project[project_id],ohrm_project[name],"NF",0,1)</f>
        <v>C210701-P2 [AMERICANA-Phase2]</v>
      </c>
      <c r="K5047" t="str">
        <f>_xlfn.XLOOKUP(ohrm_timesheet_item[[#This Row],[activity_id]],ohrm_project_activity[activity_id],ohrm_project_activity[name],"NF",0,1)</f>
        <v>Development</v>
      </c>
      <c r="L5047" s="5">
        <f>ohrm_timesheet_item[[#This Row],[duration]]/60/60</f>
        <v>8</v>
      </c>
    </row>
    <row r="5048" spans="1:12" x14ac:dyDescent="0.3">
      <c r="A5048">
        <v>882</v>
      </c>
      <c r="C5048">
        <v>5116</v>
      </c>
      <c r="D5048" s="1">
        <v>45499</v>
      </c>
      <c r="E5048">
        <v>28800</v>
      </c>
      <c r="F5048">
        <v>6</v>
      </c>
      <c r="G5048">
        <v>7</v>
      </c>
      <c r="H5048">
        <v>54</v>
      </c>
      <c r="I5048" t="str">
        <f>_xlfn.XLOOKUP(ohrm_timesheet_item[[#This Row],[employee_id]],hs_hr_employee[emp_number],hs_hr_employee[Employee Name],"NF",0,1)</f>
        <v>Shekhar Sharma</v>
      </c>
      <c r="J5048" t="str">
        <f>_xlfn.XLOOKUP(ohrm_timesheet_item[[#This Row],[project_id]],ohrm_project[project_id],ohrm_project[name],"NF",0,1)</f>
        <v>C210701-P2 [AMERICANA-Phase2]</v>
      </c>
      <c r="K5048" t="str">
        <f>_xlfn.XLOOKUP(ohrm_timesheet_item[[#This Row],[activity_id]],ohrm_project_activity[activity_id],ohrm_project_activity[name],"NF",0,1)</f>
        <v>Development</v>
      </c>
      <c r="L5048" s="5">
        <f>ohrm_timesheet_item[[#This Row],[duration]]/60/60</f>
        <v>8</v>
      </c>
    </row>
    <row r="5049" spans="1:12" x14ac:dyDescent="0.3">
      <c r="A5049">
        <v>879</v>
      </c>
      <c r="C5049">
        <v>5117</v>
      </c>
      <c r="D5049" s="1">
        <v>45502</v>
      </c>
      <c r="E5049">
        <v>3600</v>
      </c>
      <c r="F5049">
        <v>6</v>
      </c>
      <c r="G5049">
        <v>7</v>
      </c>
      <c r="H5049">
        <v>57</v>
      </c>
      <c r="I5049" t="str">
        <f>_xlfn.XLOOKUP(ohrm_timesheet_item[[#This Row],[employee_id]],hs_hr_employee[emp_number],hs_hr_employee[Employee Name],"NF",0,1)</f>
        <v>Shekhar Sharma</v>
      </c>
      <c r="J5049" t="str">
        <f>_xlfn.XLOOKUP(ohrm_timesheet_item[[#This Row],[project_id]],ohrm_project[project_id],ohrm_project[name],"NF",0,1)</f>
        <v>C210701-P2 [AMERICANA-Phase2]</v>
      </c>
      <c r="K5049" t="str">
        <f>_xlfn.XLOOKUP(ohrm_timesheet_item[[#This Row],[activity_id]],ohrm_project_activity[activity_id],ohrm_project_activity[name],"NF",0,1)</f>
        <v>Testing</v>
      </c>
      <c r="L5049" s="5">
        <f>ohrm_timesheet_item[[#This Row],[duration]]/60/60</f>
        <v>1</v>
      </c>
    </row>
    <row r="5050" spans="1:12" x14ac:dyDescent="0.3">
      <c r="A5050">
        <v>879</v>
      </c>
      <c r="C5050">
        <v>5118</v>
      </c>
      <c r="D5050" s="1">
        <v>45503</v>
      </c>
      <c r="E5050">
        <v>3600</v>
      </c>
      <c r="F5050">
        <v>6</v>
      </c>
      <c r="G5050">
        <v>7</v>
      </c>
      <c r="H5050">
        <v>57</v>
      </c>
      <c r="I5050" t="str">
        <f>_xlfn.XLOOKUP(ohrm_timesheet_item[[#This Row],[employee_id]],hs_hr_employee[emp_number],hs_hr_employee[Employee Name],"NF",0,1)</f>
        <v>Shekhar Sharma</v>
      </c>
      <c r="J5050" t="str">
        <f>_xlfn.XLOOKUP(ohrm_timesheet_item[[#This Row],[project_id]],ohrm_project[project_id],ohrm_project[name],"NF",0,1)</f>
        <v>C210701-P2 [AMERICANA-Phase2]</v>
      </c>
      <c r="K5050" t="str">
        <f>_xlfn.XLOOKUP(ohrm_timesheet_item[[#This Row],[activity_id]],ohrm_project_activity[activity_id],ohrm_project_activity[name],"NF",0,1)</f>
        <v>Testing</v>
      </c>
      <c r="L5050" s="5">
        <f>ohrm_timesheet_item[[#This Row],[duration]]/60/60</f>
        <v>1</v>
      </c>
    </row>
    <row r="5051" spans="1:12" x14ac:dyDescent="0.3">
      <c r="A5051">
        <v>879</v>
      </c>
      <c r="C5051">
        <v>5119</v>
      </c>
      <c r="D5051" s="1">
        <v>45504</v>
      </c>
      <c r="E5051">
        <v>3600</v>
      </c>
      <c r="F5051">
        <v>6</v>
      </c>
      <c r="G5051">
        <v>7</v>
      </c>
      <c r="H5051">
        <v>57</v>
      </c>
      <c r="I5051" t="str">
        <f>_xlfn.XLOOKUP(ohrm_timesheet_item[[#This Row],[employee_id]],hs_hr_employee[emp_number],hs_hr_employee[Employee Name],"NF",0,1)</f>
        <v>Shekhar Sharma</v>
      </c>
      <c r="J5051" t="str">
        <f>_xlfn.XLOOKUP(ohrm_timesheet_item[[#This Row],[project_id]],ohrm_project[project_id],ohrm_project[name],"NF",0,1)</f>
        <v>C210701-P2 [AMERICANA-Phase2]</v>
      </c>
      <c r="K5051" t="str">
        <f>_xlfn.XLOOKUP(ohrm_timesheet_item[[#This Row],[activity_id]],ohrm_project_activity[activity_id],ohrm_project_activity[name],"NF",0,1)</f>
        <v>Testing</v>
      </c>
      <c r="L5051" s="5">
        <f>ohrm_timesheet_item[[#This Row],[duration]]/60/60</f>
        <v>1</v>
      </c>
    </row>
    <row r="5052" spans="1:12" x14ac:dyDescent="0.3">
      <c r="A5052">
        <v>879</v>
      </c>
      <c r="C5052">
        <v>5120</v>
      </c>
      <c r="D5052" s="1">
        <v>45505</v>
      </c>
      <c r="E5052">
        <v>3600</v>
      </c>
      <c r="F5052">
        <v>6</v>
      </c>
      <c r="G5052">
        <v>7</v>
      </c>
      <c r="H5052">
        <v>57</v>
      </c>
      <c r="I5052" t="str">
        <f>_xlfn.XLOOKUP(ohrm_timesheet_item[[#This Row],[employee_id]],hs_hr_employee[emp_number],hs_hr_employee[Employee Name],"NF",0,1)</f>
        <v>Shekhar Sharma</v>
      </c>
      <c r="J5052" t="str">
        <f>_xlfn.XLOOKUP(ohrm_timesheet_item[[#This Row],[project_id]],ohrm_project[project_id],ohrm_project[name],"NF",0,1)</f>
        <v>C210701-P2 [AMERICANA-Phase2]</v>
      </c>
      <c r="K5052" t="str">
        <f>_xlfn.XLOOKUP(ohrm_timesheet_item[[#This Row],[activity_id]],ohrm_project_activity[activity_id],ohrm_project_activity[name],"NF",0,1)</f>
        <v>Testing</v>
      </c>
      <c r="L5052" s="5">
        <f>ohrm_timesheet_item[[#This Row],[duration]]/60/60</f>
        <v>1</v>
      </c>
    </row>
    <row r="5053" spans="1:12" x14ac:dyDescent="0.3">
      <c r="A5053">
        <v>879</v>
      </c>
      <c r="C5053">
        <v>5121</v>
      </c>
      <c r="D5053" s="1">
        <v>45506</v>
      </c>
      <c r="E5053">
        <v>3600</v>
      </c>
      <c r="F5053">
        <v>6</v>
      </c>
      <c r="G5053">
        <v>7</v>
      </c>
      <c r="H5053">
        <v>57</v>
      </c>
      <c r="I5053" t="str">
        <f>_xlfn.XLOOKUP(ohrm_timesheet_item[[#This Row],[employee_id]],hs_hr_employee[emp_number],hs_hr_employee[Employee Name],"NF",0,1)</f>
        <v>Shekhar Sharma</v>
      </c>
      <c r="J5053" t="str">
        <f>_xlfn.XLOOKUP(ohrm_timesheet_item[[#This Row],[project_id]],ohrm_project[project_id],ohrm_project[name],"NF",0,1)</f>
        <v>C210701-P2 [AMERICANA-Phase2]</v>
      </c>
      <c r="K5053" t="str">
        <f>_xlfn.XLOOKUP(ohrm_timesheet_item[[#This Row],[activity_id]],ohrm_project_activity[activity_id],ohrm_project_activity[name],"NF",0,1)</f>
        <v>Testing</v>
      </c>
      <c r="L5053" s="5">
        <f>ohrm_timesheet_item[[#This Row],[duration]]/60/60</f>
        <v>1</v>
      </c>
    </row>
    <row r="5054" spans="1:12" x14ac:dyDescent="0.3">
      <c r="A5054">
        <v>879</v>
      </c>
      <c r="C5054">
        <v>5122</v>
      </c>
      <c r="D5054" s="1">
        <v>45506</v>
      </c>
      <c r="E5054">
        <v>28800</v>
      </c>
      <c r="F5054">
        <v>15</v>
      </c>
      <c r="G5054">
        <v>7</v>
      </c>
      <c r="H5054">
        <v>133</v>
      </c>
      <c r="I5054" t="str">
        <f>_xlfn.XLOOKUP(ohrm_timesheet_item[[#This Row],[employee_id]],hs_hr_employee[emp_number],hs_hr_employee[Employee Name],"NF",0,1)</f>
        <v>Shekhar Sharma</v>
      </c>
      <c r="J5054" t="str">
        <f>_xlfn.XLOOKUP(ohrm_timesheet_item[[#This Row],[project_id]],ohrm_project[project_id],ohrm_project[name],"NF",0,1)</f>
        <v>C231212-P1 [JSPL-ProjectOnlineImplementation]</v>
      </c>
      <c r="K5054" t="str">
        <f>_xlfn.XLOOKUP(ohrm_timesheet_item[[#This Row],[activity_id]],ohrm_project_activity[activity_id],ohrm_project_activity[name],"NF",0,1)</f>
        <v>Technical Support</v>
      </c>
      <c r="L5054" s="5">
        <f>ohrm_timesheet_item[[#This Row],[duration]]/60/60</f>
        <v>8</v>
      </c>
    </row>
    <row r="5055" spans="1:12" x14ac:dyDescent="0.3">
      <c r="A5055">
        <v>879</v>
      </c>
      <c r="C5055">
        <v>5123</v>
      </c>
      <c r="D5055" s="1">
        <v>45505</v>
      </c>
      <c r="E5055">
        <v>28800</v>
      </c>
      <c r="F5055">
        <v>15</v>
      </c>
      <c r="G5055">
        <v>7</v>
      </c>
      <c r="H5055">
        <v>133</v>
      </c>
      <c r="I5055" t="str">
        <f>_xlfn.XLOOKUP(ohrm_timesheet_item[[#This Row],[employee_id]],hs_hr_employee[emp_number],hs_hr_employee[Employee Name],"NF",0,1)</f>
        <v>Shekhar Sharma</v>
      </c>
      <c r="J5055" t="str">
        <f>_xlfn.XLOOKUP(ohrm_timesheet_item[[#This Row],[project_id]],ohrm_project[project_id],ohrm_project[name],"NF",0,1)</f>
        <v>C231212-P1 [JSPL-ProjectOnlineImplementation]</v>
      </c>
      <c r="K5055" t="str">
        <f>_xlfn.XLOOKUP(ohrm_timesheet_item[[#This Row],[activity_id]],ohrm_project_activity[activity_id],ohrm_project_activity[name],"NF",0,1)</f>
        <v>Technical Support</v>
      </c>
      <c r="L5055" s="5">
        <f>ohrm_timesheet_item[[#This Row],[duration]]/60/60</f>
        <v>8</v>
      </c>
    </row>
    <row r="5056" spans="1:12" x14ac:dyDescent="0.3">
      <c r="A5056">
        <v>879</v>
      </c>
      <c r="C5056">
        <v>5124</v>
      </c>
      <c r="D5056" s="1">
        <v>45504</v>
      </c>
      <c r="E5056">
        <v>28800</v>
      </c>
      <c r="F5056">
        <v>15</v>
      </c>
      <c r="G5056">
        <v>7</v>
      </c>
      <c r="H5056">
        <v>133</v>
      </c>
      <c r="I5056" t="str">
        <f>_xlfn.XLOOKUP(ohrm_timesheet_item[[#This Row],[employee_id]],hs_hr_employee[emp_number],hs_hr_employee[Employee Name],"NF",0,1)</f>
        <v>Shekhar Sharma</v>
      </c>
      <c r="J5056" t="str">
        <f>_xlfn.XLOOKUP(ohrm_timesheet_item[[#This Row],[project_id]],ohrm_project[project_id],ohrm_project[name],"NF",0,1)</f>
        <v>C231212-P1 [JSPL-ProjectOnlineImplementation]</v>
      </c>
      <c r="K5056" t="str">
        <f>_xlfn.XLOOKUP(ohrm_timesheet_item[[#This Row],[activity_id]],ohrm_project_activity[activity_id],ohrm_project_activity[name],"NF",0,1)</f>
        <v>Technical Support</v>
      </c>
      <c r="L5056" s="5">
        <f>ohrm_timesheet_item[[#This Row],[duration]]/60/60</f>
        <v>8</v>
      </c>
    </row>
    <row r="5057" spans="1:12" x14ac:dyDescent="0.3">
      <c r="A5057">
        <v>879</v>
      </c>
      <c r="C5057">
        <v>5125</v>
      </c>
      <c r="D5057" s="1">
        <v>45503</v>
      </c>
      <c r="E5057">
        <v>28800</v>
      </c>
      <c r="F5057">
        <v>15</v>
      </c>
      <c r="G5057">
        <v>7</v>
      </c>
      <c r="H5057">
        <v>133</v>
      </c>
      <c r="I5057" t="str">
        <f>_xlfn.XLOOKUP(ohrm_timesheet_item[[#This Row],[employee_id]],hs_hr_employee[emp_number],hs_hr_employee[Employee Name],"NF",0,1)</f>
        <v>Shekhar Sharma</v>
      </c>
      <c r="J5057" t="str">
        <f>_xlfn.XLOOKUP(ohrm_timesheet_item[[#This Row],[project_id]],ohrm_project[project_id],ohrm_project[name],"NF",0,1)</f>
        <v>C231212-P1 [JSPL-ProjectOnlineImplementation]</v>
      </c>
      <c r="K5057" t="str">
        <f>_xlfn.XLOOKUP(ohrm_timesheet_item[[#This Row],[activity_id]],ohrm_project_activity[activity_id],ohrm_project_activity[name],"NF",0,1)</f>
        <v>Technical Support</v>
      </c>
      <c r="L5057" s="5">
        <f>ohrm_timesheet_item[[#This Row],[duration]]/60/60</f>
        <v>8</v>
      </c>
    </row>
    <row r="5058" spans="1:12" x14ac:dyDescent="0.3">
      <c r="A5058">
        <v>879</v>
      </c>
      <c r="C5058">
        <v>5126</v>
      </c>
      <c r="D5058" s="1">
        <v>45502</v>
      </c>
      <c r="E5058">
        <v>28800</v>
      </c>
      <c r="F5058">
        <v>15</v>
      </c>
      <c r="G5058">
        <v>7</v>
      </c>
      <c r="H5058">
        <v>133</v>
      </c>
      <c r="I5058" t="str">
        <f>_xlfn.XLOOKUP(ohrm_timesheet_item[[#This Row],[employee_id]],hs_hr_employee[emp_number],hs_hr_employee[Employee Name],"NF",0,1)</f>
        <v>Shekhar Sharma</v>
      </c>
      <c r="J5058" t="str">
        <f>_xlfn.XLOOKUP(ohrm_timesheet_item[[#This Row],[project_id]],ohrm_project[project_id],ohrm_project[name],"NF",0,1)</f>
        <v>C231212-P1 [JSPL-ProjectOnlineImplementation]</v>
      </c>
      <c r="K5058" t="str">
        <f>_xlfn.XLOOKUP(ohrm_timesheet_item[[#This Row],[activity_id]],ohrm_project_activity[activity_id],ohrm_project_activity[name],"NF",0,1)</f>
        <v>Technical Support</v>
      </c>
      <c r="L5058" s="5">
        <f>ohrm_timesheet_item[[#This Row],[duration]]/60/60</f>
        <v>8</v>
      </c>
    </row>
    <row r="5059" spans="1:12" x14ac:dyDescent="0.3">
      <c r="A5059">
        <v>872</v>
      </c>
      <c r="B5059" t="s">
        <v>1247</v>
      </c>
      <c r="C5059">
        <v>5127</v>
      </c>
      <c r="D5059" s="1">
        <v>45506</v>
      </c>
      <c r="E5059">
        <v>32400</v>
      </c>
      <c r="F5059">
        <v>2</v>
      </c>
      <c r="G5059">
        <v>100008</v>
      </c>
      <c r="H5059">
        <v>11</v>
      </c>
      <c r="I5059" t="str">
        <f>_xlfn.XLOOKUP(ohrm_timesheet_item[[#This Row],[employee_id]],hs_hr_employee[emp_number],hs_hr_employee[Employee Name],"NF",0,1)</f>
        <v>Harshal Ramesh Gharde</v>
      </c>
      <c r="J5059" t="str">
        <f>_xlfn.XLOOKUP(ohrm_timesheet_item[[#This Row],[project_id]],ohrm_project[project_id],ohrm_project[name],"NF",0,1)</f>
        <v>Z210101-TEQMANTRA-ORG</v>
      </c>
      <c r="K5059" t="str">
        <f>_xlfn.XLOOKUP(ohrm_timesheet_item[[#This Row],[activity_id]],ohrm_project_activity[activity_id],ohrm_project_activity[name],"NF",0,1)</f>
        <v>Training</v>
      </c>
      <c r="L5059" s="5">
        <f>ohrm_timesheet_item[[#This Row],[duration]]/60/60</f>
        <v>9</v>
      </c>
    </row>
    <row r="5060" spans="1:12" x14ac:dyDescent="0.3">
      <c r="A5060">
        <v>869</v>
      </c>
      <c r="C5060">
        <v>5128</v>
      </c>
      <c r="D5060" s="1">
        <v>45498</v>
      </c>
      <c r="E5060">
        <v>10800</v>
      </c>
      <c r="F5060">
        <v>6</v>
      </c>
      <c r="G5060">
        <v>16</v>
      </c>
      <c r="H5060">
        <v>55</v>
      </c>
      <c r="I5060" t="str">
        <f>_xlfn.XLOOKUP(ohrm_timesheet_item[[#This Row],[employee_id]],hs_hr_employee[emp_number],hs_hr_employee[Employee Name],"NF",0,1)</f>
        <v>Neha Chaudhary</v>
      </c>
      <c r="J5060" t="str">
        <f>_xlfn.XLOOKUP(ohrm_timesheet_item[[#This Row],[project_id]],ohrm_project[project_id],ohrm_project[name],"NF",0,1)</f>
        <v>C210701-P2 [AMERICANA-Phase2]</v>
      </c>
      <c r="K5060" t="str">
        <f>_xlfn.XLOOKUP(ohrm_timesheet_item[[#This Row],[activity_id]],ohrm_project_activity[activity_id],ohrm_project_activity[name],"NF",0,1)</f>
        <v>Internal Meeting</v>
      </c>
      <c r="L5060" s="5">
        <f>ohrm_timesheet_item[[#This Row],[duration]]/60/60</f>
        <v>3</v>
      </c>
    </row>
    <row r="5061" spans="1:12" x14ac:dyDescent="0.3">
      <c r="A5061">
        <v>869</v>
      </c>
      <c r="C5061">
        <v>5129</v>
      </c>
      <c r="D5061" s="1">
        <v>45498</v>
      </c>
      <c r="E5061">
        <v>7200</v>
      </c>
      <c r="F5061">
        <v>6</v>
      </c>
      <c r="G5061">
        <v>16</v>
      </c>
      <c r="H5061">
        <v>52</v>
      </c>
      <c r="I5061" t="str">
        <f>_xlfn.XLOOKUP(ohrm_timesheet_item[[#This Row],[employee_id]],hs_hr_employee[emp_number],hs_hr_employee[Employee Name],"NF",0,1)</f>
        <v>Neha Chaudhary</v>
      </c>
      <c r="J5061" t="str">
        <f>_xlfn.XLOOKUP(ohrm_timesheet_item[[#This Row],[project_id]],ohrm_project[project_id],ohrm_project[name],"NF",0,1)</f>
        <v>C210701-P2 [AMERICANA-Phase2]</v>
      </c>
      <c r="K5061" t="str">
        <f>_xlfn.XLOOKUP(ohrm_timesheet_item[[#This Row],[activity_id]],ohrm_project_activity[activity_id],ohrm_project_activity[name],"NF",0,1)</f>
        <v>Customer Meeting</v>
      </c>
      <c r="L5061" s="5">
        <f>ohrm_timesheet_item[[#This Row],[duration]]/60/60</f>
        <v>2</v>
      </c>
    </row>
    <row r="5062" spans="1:12" x14ac:dyDescent="0.3">
      <c r="A5062">
        <v>869</v>
      </c>
      <c r="C5062">
        <v>5130</v>
      </c>
      <c r="D5062" s="1">
        <v>45498</v>
      </c>
      <c r="E5062">
        <v>14400</v>
      </c>
      <c r="F5062">
        <v>6</v>
      </c>
      <c r="G5062">
        <v>16</v>
      </c>
      <c r="H5062">
        <v>51</v>
      </c>
      <c r="I5062" t="str">
        <f>_xlfn.XLOOKUP(ohrm_timesheet_item[[#This Row],[employee_id]],hs_hr_employee[emp_number],hs_hr_employee[Employee Name],"NF",0,1)</f>
        <v>Neha Chaudhary</v>
      </c>
      <c r="J5062" t="str">
        <f>_xlfn.XLOOKUP(ohrm_timesheet_item[[#This Row],[project_id]],ohrm_project[project_id],ohrm_project[name],"NF",0,1)</f>
        <v>C210701-P2 [AMERICANA-Phase2]</v>
      </c>
      <c r="K5062" t="str">
        <f>_xlfn.XLOOKUP(ohrm_timesheet_item[[#This Row],[activity_id]],ohrm_project_activity[activity_id],ohrm_project_activity[name],"NF",0,1)</f>
        <v>Change Activity</v>
      </c>
      <c r="L5062" s="5">
        <f>ohrm_timesheet_item[[#This Row],[duration]]/60/60</f>
        <v>4</v>
      </c>
    </row>
    <row r="5063" spans="1:12" x14ac:dyDescent="0.3">
      <c r="A5063">
        <v>869</v>
      </c>
      <c r="C5063">
        <v>5131</v>
      </c>
      <c r="D5063" s="1">
        <v>45499</v>
      </c>
      <c r="E5063">
        <v>32400</v>
      </c>
      <c r="F5063">
        <v>2</v>
      </c>
      <c r="G5063">
        <v>16</v>
      </c>
      <c r="H5063">
        <v>14</v>
      </c>
      <c r="I5063" t="str">
        <f>_xlfn.XLOOKUP(ohrm_timesheet_item[[#This Row],[employee_id]],hs_hr_employee[emp_number],hs_hr_employee[Employee Name],"NF",0,1)</f>
        <v>Neha Chaudhary</v>
      </c>
      <c r="J5063" t="str">
        <f>_xlfn.XLOOKUP(ohrm_timesheet_item[[#This Row],[project_id]],ohrm_project[project_id],ohrm_project[name],"NF",0,1)</f>
        <v>Z210101-TEQMANTRA-ORG</v>
      </c>
      <c r="K5063" t="str">
        <f>_xlfn.XLOOKUP(ohrm_timesheet_item[[#This Row],[activity_id]],ohrm_project_activity[activity_id],ohrm_project_activity[name],"NF",0,1)</f>
        <v>Team Engagement</v>
      </c>
      <c r="L5063" s="5">
        <f>ohrm_timesheet_item[[#This Row],[duration]]/60/60</f>
        <v>9</v>
      </c>
    </row>
    <row r="5064" spans="1:12" x14ac:dyDescent="0.3">
      <c r="A5064">
        <v>887</v>
      </c>
      <c r="C5064">
        <v>5132</v>
      </c>
      <c r="D5064" s="1">
        <v>45505</v>
      </c>
      <c r="E5064">
        <v>10800</v>
      </c>
      <c r="F5064">
        <v>6</v>
      </c>
      <c r="G5064">
        <v>16</v>
      </c>
      <c r="H5064">
        <v>52</v>
      </c>
      <c r="I5064" t="str">
        <f>_xlfn.XLOOKUP(ohrm_timesheet_item[[#This Row],[employee_id]],hs_hr_employee[emp_number],hs_hr_employee[Employee Name],"NF",0,1)</f>
        <v>Neha Chaudhary</v>
      </c>
      <c r="J5064" t="str">
        <f>_xlfn.XLOOKUP(ohrm_timesheet_item[[#This Row],[project_id]],ohrm_project[project_id],ohrm_project[name],"NF",0,1)</f>
        <v>C210701-P2 [AMERICANA-Phase2]</v>
      </c>
      <c r="K5064" t="str">
        <f>_xlfn.XLOOKUP(ohrm_timesheet_item[[#This Row],[activity_id]],ohrm_project_activity[activity_id],ohrm_project_activity[name],"NF",0,1)</f>
        <v>Customer Meeting</v>
      </c>
      <c r="L5064" s="5">
        <f>ohrm_timesheet_item[[#This Row],[duration]]/60/60</f>
        <v>3</v>
      </c>
    </row>
    <row r="5065" spans="1:12" x14ac:dyDescent="0.3">
      <c r="A5065">
        <v>887</v>
      </c>
      <c r="C5065">
        <v>5133</v>
      </c>
      <c r="D5065" s="1">
        <v>45506</v>
      </c>
      <c r="E5065">
        <v>3600</v>
      </c>
      <c r="F5065">
        <v>6</v>
      </c>
      <c r="G5065">
        <v>16</v>
      </c>
      <c r="H5065">
        <v>52</v>
      </c>
      <c r="I5065" t="str">
        <f>_xlfn.XLOOKUP(ohrm_timesheet_item[[#This Row],[employee_id]],hs_hr_employee[emp_number],hs_hr_employee[Employee Name],"NF",0,1)</f>
        <v>Neha Chaudhary</v>
      </c>
      <c r="J5065" t="str">
        <f>_xlfn.XLOOKUP(ohrm_timesheet_item[[#This Row],[project_id]],ohrm_project[project_id],ohrm_project[name],"NF",0,1)</f>
        <v>C210701-P2 [AMERICANA-Phase2]</v>
      </c>
      <c r="K5065" t="str">
        <f>_xlfn.XLOOKUP(ohrm_timesheet_item[[#This Row],[activity_id]],ohrm_project_activity[activity_id],ohrm_project_activity[name],"NF",0,1)</f>
        <v>Customer Meeting</v>
      </c>
      <c r="L5065" s="5">
        <f>ohrm_timesheet_item[[#This Row],[duration]]/60/60</f>
        <v>1</v>
      </c>
    </row>
    <row r="5066" spans="1:12" x14ac:dyDescent="0.3">
      <c r="A5066">
        <v>887</v>
      </c>
      <c r="C5066">
        <v>5134</v>
      </c>
      <c r="D5066" s="1">
        <v>45502</v>
      </c>
      <c r="E5066">
        <v>7200</v>
      </c>
      <c r="F5066">
        <v>6</v>
      </c>
      <c r="G5066">
        <v>16</v>
      </c>
      <c r="H5066">
        <v>52</v>
      </c>
      <c r="I5066" t="str">
        <f>_xlfn.XLOOKUP(ohrm_timesheet_item[[#This Row],[employee_id]],hs_hr_employee[emp_number],hs_hr_employee[Employee Name],"NF",0,1)</f>
        <v>Neha Chaudhary</v>
      </c>
      <c r="J5066" t="str">
        <f>_xlfn.XLOOKUP(ohrm_timesheet_item[[#This Row],[project_id]],ohrm_project[project_id],ohrm_project[name],"NF",0,1)</f>
        <v>C210701-P2 [AMERICANA-Phase2]</v>
      </c>
      <c r="K5066" t="str">
        <f>_xlfn.XLOOKUP(ohrm_timesheet_item[[#This Row],[activity_id]],ohrm_project_activity[activity_id],ohrm_project_activity[name],"NF",0,1)</f>
        <v>Customer Meeting</v>
      </c>
      <c r="L5066" s="5">
        <f>ohrm_timesheet_item[[#This Row],[duration]]/60/60</f>
        <v>2</v>
      </c>
    </row>
    <row r="5067" spans="1:12" x14ac:dyDescent="0.3">
      <c r="A5067">
        <v>887</v>
      </c>
      <c r="C5067">
        <v>5135</v>
      </c>
      <c r="D5067" s="1">
        <v>45503</v>
      </c>
      <c r="E5067">
        <v>7200</v>
      </c>
      <c r="F5067">
        <v>6</v>
      </c>
      <c r="G5067">
        <v>16</v>
      </c>
      <c r="H5067">
        <v>52</v>
      </c>
      <c r="I5067" t="str">
        <f>_xlfn.XLOOKUP(ohrm_timesheet_item[[#This Row],[employee_id]],hs_hr_employee[emp_number],hs_hr_employee[Employee Name],"NF",0,1)</f>
        <v>Neha Chaudhary</v>
      </c>
      <c r="J5067" t="str">
        <f>_xlfn.XLOOKUP(ohrm_timesheet_item[[#This Row],[project_id]],ohrm_project[project_id],ohrm_project[name],"NF",0,1)</f>
        <v>C210701-P2 [AMERICANA-Phase2]</v>
      </c>
      <c r="K5067" t="str">
        <f>_xlfn.XLOOKUP(ohrm_timesheet_item[[#This Row],[activity_id]],ohrm_project_activity[activity_id],ohrm_project_activity[name],"NF",0,1)</f>
        <v>Customer Meeting</v>
      </c>
      <c r="L5067" s="5">
        <f>ohrm_timesheet_item[[#This Row],[duration]]/60/60</f>
        <v>2</v>
      </c>
    </row>
    <row r="5068" spans="1:12" x14ac:dyDescent="0.3">
      <c r="A5068">
        <v>887</v>
      </c>
      <c r="C5068">
        <v>5136</v>
      </c>
      <c r="D5068" s="1">
        <v>45504</v>
      </c>
      <c r="E5068">
        <v>7200</v>
      </c>
      <c r="F5068">
        <v>6</v>
      </c>
      <c r="G5068">
        <v>16</v>
      </c>
      <c r="H5068">
        <v>52</v>
      </c>
      <c r="I5068" t="str">
        <f>_xlfn.XLOOKUP(ohrm_timesheet_item[[#This Row],[employee_id]],hs_hr_employee[emp_number],hs_hr_employee[Employee Name],"NF",0,1)</f>
        <v>Neha Chaudhary</v>
      </c>
      <c r="J5068" t="str">
        <f>_xlfn.XLOOKUP(ohrm_timesheet_item[[#This Row],[project_id]],ohrm_project[project_id],ohrm_project[name],"NF",0,1)</f>
        <v>C210701-P2 [AMERICANA-Phase2]</v>
      </c>
      <c r="K5068" t="str">
        <f>_xlfn.XLOOKUP(ohrm_timesheet_item[[#This Row],[activity_id]],ohrm_project_activity[activity_id],ohrm_project_activity[name],"NF",0,1)</f>
        <v>Customer Meeting</v>
      </c>
      <c r="L5068" s="5">
        <f>ohrm_timesheet_item[[#This Row],[duration]]/60/60</f>
        <v>2</v>
      </c>
    </row>
    <row r="5069" spans="1:12" x14ac:dyDescent="0.3">
      <c r="A5069">
        <v>887</v>
      </c>
      <c r="C5069">
        <v>5137</v>
      </c>
      <c r="D5069" s="1">
        <v>45505</v>
      </c>
      <c r="E5069">
        <v>7200</v>
      </c>
      <c r="F5069">
        <v>6</v>
      </c>
      <c r="G5069">
        <v>16</v>
      </c>
      <c r="H5069">
        <v>55</v>
      </c>
      <c r="I5069" t="str">
        <f>_xlfn.XLOOKUP(ohrm_timesheet_item[[#This Row],[employee_id]],hs_hr_employee[emp_number],hs_hr_employee[Employee Name],"NF",0,1)</f>
        <v>Neha Chaudhary</v>
      </c>
      <c r="J5069" t="str">
        <f>_xlfn.XLOOKUP(ohrm_timesheet_item[[#This Row],[project_id]],ohrm_project[project_id],ohrm_project[name],"NF",0,1)</f>
        <v>C210701-P2 [AMERICANA-Phase2]</v>
      </c>
      <c r="K5069" t="str">
        <f>_xlfn.XLOOKUP(ohrm_timesheet_item[[#This Row],[activity_id]],ohrm_project_activity[activity_id],ohrm_project_activity[name],"NF",0,1)</f>
        <v>Internal Meeting</v>
      </c>
      <c r="L5069" s="5">
        <f>ohrm_timesheet_item[[#This Row],[duration]]/60/60</f>
        <v>2</v>
      </c>
    </row>
    <row r="5070" spans="1:12" x14ac:dyDescent="0.3">
      <c r="A5070">
        <v>887</v>
      </c>
      <c r="C5070">
        <v>5138</v>
      </c>
      <c r="D5070" s="1">
        <v>45506</v>
      </c>
      <c r="E5070">
        <v>10800</v>
      </c>
      <c r="F5070">
        <v>6</v>
      </c>
      <c r="G5070">
        <v>16</v>
      </c>
      <c r="H5070">
        <v>55</v>
      </c>
      <c r="I5070" t="str">
        <f>_xlfn.XLOOKUP(ohrm_timesheet_item[[#This Row],[employee_id]],hs_hr_employee[emp_number],hs_hr_employee[Employee Name],"NF",0,1)</f>
        <v>Neha Chaudhary</v>
      </c>
      <c r="J5070" t="str">
        <f>_xlfn.XLOOKUP(ohrm_timesheet_item[[#This Row],[project_id]],ohrm_project[project_id],ohrm_project[name],"NF",0,1)</f>
        <v>C210701-P2 [AMERICANA-Phase2]</v>
      </c>
      <c r="K5070" t="str">
        <f>_xlfn.XLOOKUP(ohrm_timesheet_item[[#This Row],[activity_id]],ohrm_project_activity[activity_id],ohrm_project_activity[name],"NF",0,1)</f>
        <v>Internal Meeting</v>
      </c>
      <c r="L5070" s="5">
        <f>ohrm_timesheet_item[[#This Row],[duration]]/60/60</f>
        <v>3</v>
      </c>
    </row>
    <row r="5071" spans="1:12" x14ac:dyDescent="0.3">
      <c r="A5071">
        <v>887</v>
      </c>
      <c r="C5071">
        <v>5139</v>
      </c>
      <c r="D5071" s="1">
        <v>45502</v>
      </c>
      <c r="E5071">
        <v>7200</v>
      </c>
      <c r="F5071">
        <v>6</v>
      </c>
      <c r="G5071">
        <v>16</v>
      </c>
      <c r="H5071">
        <v>55</v>
      </c>
      <c r="I5071" t="str">
        <f>_xlfn.XLOOKUP(ohrm_timesheet_item[[#This Row],[employee_id]],hs_hr_employee[emp_number],hs_hr_employee[Employee Name],"NF",0,1)</f>
        <v>Neha Chaudhary</v>
      </c>
      <c r="J5071" t="str">
        <f>_xlfn.XLOOKUP(ohrm_timesheet_item[[#This Row],[project_id]],ohrm_project[project_id],ohrm_project[name],"NF",0,1)</f>
        <v>C210701-P2 [AMERICANA-Phase2]</v>
      </c>
      <c r="K5071" t="str">
        <f>_xlfn.XLOOKUP(ohrm_timesheet_item[[#This Row],[activity_id]],ohrm_project_activity[activity_id],ohrm_project_activity[name],"NF",0,1)</f>
        <v>Internal Meeting</v>
      </c>
      <c r="L5071" s="5">
        <f>ohrm_timesheet_item[[#This Row],[duration]]/60/60</f>
        <v>2</v>
      </c>
    </row>
    <row r="5072" spans="1:12" x14ac:dyDescent="0.3">
      <c r="A5072">
        <v>887</v>
      </c>
      <c r="C5072">
        <v>5140</v>
      </c>
      <c r="D5072" s="1">
        <v>45503</v>
      </c>
      <c r="E5072">
        <v>7200</v>
      </c>
      <c r="F5072">
        <v>6</v>
      </c>
      <c r="G5072">
        <v>16</v>
      </c>
      <c r="H5072">
        <v>55</v>
      </c>
      <c r="I5072" t="str">
        <f>_xlfn.XLOOKUP(ohrm_timesheet_item[[#This Row],[employee_id]],hs_hr_employee[emp_number],hs_hr_employee[Employee Name],"NF",0,1)</f>
        <v>Neha Chaudhary</v>
      </c>
      <c r="J5072" t="str">
        <f>_xlfn.XLOOKUP(ohrm_timesheet_item[[#This Row],[project_id]],ohrm_project[project_id],ohrm_project[name],"NF",0,1)</f>
        <v>C210701-P2 [AMERICANA-Phase2]</v>
      </c>
      <c r="K5072" t="str">
        <f>_xlfn.XLOOKUP(ohrm_timesheet_item[[#This Row],[activity_id]],ohrm_project_activity[activity_id],ohrm_project_activity[name],"NF",0,1)</f>
        <v>Internal Meeting</v>
      </c>
      <c r="L5072" s="5">
        <f>ohrm_timesheet_item[[#This Row],[duration]]/60/60</f>
        <v>2</v>
      </c>
    </row>
    <row r="5073" spans="1:12" x14ac:dyDescent="0.3">
      <c r="A5073">
        <v>887</v>
      </c>
      <c r="C5073">
        <v>5141</v>
      </c>
      <c r="D5073" s="1">
        <v>45504</v>
      </c>
      <c r="E5073">
        <v>7200</v>
      </c>
      <c r="F5073">
        <v>6</v>
      </c>
      <c r="G5073">
        <v>16</v>
      </c>
      <c r="H5073">
        <v>55</v>
      </c>
      <c r="I5073" t="str">
        <f>_xlfn.XLOOKUP(ohrm_timesheet_item[[#This Row],[employee_id]],hs_hr_employee[emp_number],hs_hr_employee[Employee Name],"NF",0,1)</f>
        <v>Neha Chaudhary</v>
      </c>
      <c r="J5073" t="str">
        <f>_xlfn.XLOOKUP(ohrm_timesheet_item[[#This Row],[project_id]],ohrm_project[project_id],ohrm_project[name],"NF",0,1)</f>
        <v>C210701-P2 [AMERICANA-Phase2]</v>
      </c>
      <c r="K5073" t="str">
        <f>_xlfn.XLOOKUP(ohrm_timesheet_item[[#This Row],[activity_id]],ohrm_project_activity[activity_id],ohrm_project_activity[name],"NF",0,1)</f>
        <v>Internal Meeting</v>
      </c>
      <c r="L5073" s="5">
        <f>ohrm_timesheet_item[[#This Row],[duration]]/60/60</f>
        <v>2</v>
      </c>
    </row>
    <row r="5074" spans="1:12" x14ac:dyDescent="0.3">
      <c r="A5074">
        <v>887</v>
      </c>
      <c r="C5074">
        <v>5142</v>
      </c>
      <c r="D5074" s="1">
        <v>45505</v>
      </c>
      <c r="E5074">
        <v>10800</v>
      </c>
      <c r="F5074">
        <v>6</v>
      </c>
      <c r="G5074">
        <v>16</v>
      </c>
      <c r="H5074">
        <v>57</v>
      </c>
      <c r="I5074" t="str">
        <f>_xlfn.XLOOKUP(ohrm_timesheet_item[[#This Row],[employee_id]],hs_hr_employee[emp_number],hs_hr_employee[Employee Name],"NF",0,1)</f>
        <v>Neha Chaudhary</v>
      </c>
      <c r="J5074" t="str">
        <f>_xlfn.XLOOKUP(ohrm_timesheet_item[[#This Row],[project_id]],ohrm_project[project_id],ohrm_project[name],"NF",0,1)</f>
        <v>C210701-P2 [AMERICANA-Phase2]</v>
      </c>
      <c r="K5074" t="str">
        <f>_xlfn.XLOOKUP(ohrm_timesheet_item[[#This Row],[activity_id]],ohrm_project_activity[activity_id],ohrm_project_activity[name],"NF",0,1)</f>
        <v>Testing</v>
      </c>
      <c r="L5074" s="5">
        <f>ohrm_timesheet_item[[#This Row],[duration]]/60/60</f>
        <v>3</v>
      </c>
    </row>
    <row r="5075" spans="1:12" x14ac:dyDescent="0.3">
      <c r="A5075">
        <v>887</v>
      </c>
      <c r="C5075">
        <v>5143</v>
      </c>
      <c r="D5075" s="1">
        <v>45506</v>
      </c>
      <c r="E5075">
        <v>14400</v>
      </c>
      <c r="F5075">
        <v>6</v>
      </c>
      <c r="G5075">
        <v>16</v>
      </c>
      <c r="H5075">
        <v>57</v>
      </c>
      <c r="I5075" t="str">
        <f>_xlfn.XLOOKUP(ohrm_timesheet_item[[#This Row],[employee_id]],hs_hr_employee[emp_number],hs_hr_employee[Employee Name],"NF",0,1)</f>
        <v>Neha Chaudhary</v>
      </c>
      <c r="J5075" t="str">
        <f>_xlfn.XLOOKUP(ohrm_timesheet_item[[#This Row],[project_id]],ohrm_project[project_id],ohrm_project[name],"NF",0,1)</f>
        <v>C210701-P2 [AMERICANA-Phase2]</v>
      </c>
      <c r="K5075" t="str">
        <f>_xlfn.XLOOKUP(ohrm_timesheet_item[[#This Row],[activity_id]],ohrm_project_activity[activity_id],ohrm_project_activity[name],"NF",0,1)</f>
        <v>Testing</v>
      </c>
      <c r="L5075" s="5">
        <f>ohrm_timesheet_item[[#This Row],[duration]]/60/60</f>
        <v>4</v>
      </c>
    </row>
    <row r="5076" spans="1:12" x14ac:dyDescent="0.3">
      <c r="A5076">
        <v>887</v>
      </c>
      <c r="C5076">
        <v>5144</v>
      </c>
      <c r="D5076" s="1">
        <v>45502</v>
      </c>
      <c r="E5076">
        <v>14400</v>
      </c>
      <c r="F5076">
        <v>6</v>
      </c>
      <c r="G5076">
        <v>16</v>
      </c>
      <c r="H5076">
        <v>57</v>
      </c>
      <c r="I5076" t="str">
        <f>_xlfn.XLOOKUP(ohrm_timesheet_item[[#This Row],[employee_id]],hs_hr_employee[emp_number],hs_hr_employee[Employee Name],"NF",0,1)</f>
        <v>Neha Chaudhary</v>
      </c>
      <c r="J5076" t="str">
        <f>_xlfn.XLOOKUP(ohrm_timesheet_item[[#This Row],[project_id]],ohrm_project[project_id],ohrm_project[name],"NF",0,1)</f>
        <v>C210701-P2 [AMERICANA-Phase2]</v>
      </c>
      <c r="K5076" t="str">
        <f>_xlfn.XLOOKUP(ohrm_timesheet_item[[#This Row],[activity_id]],ohrm_project_activity[activity_id],ohrm_project_activity[name],"NF",0,1)</f>
        <v>Testing</v>
      </c>
      <c r="L5076" s="5">
        <f>ohrm_timesheet_item[[#This Row],[duration]]/60/60</f>
        <v>4</v>
      </c>
    </row>
    <row r="5077" spans="1:12" x14ac:dyDescent="0.3">
      <c r="A5077">
        <v>887</v>
      </c>
      <c r="C5077">
        <v>5145</v>
      </c>
      <c r="D5077" s="1">
        <v>45503</v>
      </c>
      <c r="E5077">
        <v>14400</v>
      </c>
      <c r="F5077">
        <v>6</v>
      </c>
      <c r="G5077">
        <v>16</v>
      </c>
      <c r="H5077">
        <v>57</v>
      </c>
      <c r="I5077" t="str">
        <f>_xlfn.XLOOKUP(ohrm_timesheet_item[[#This Row],[employee_id]],hs_hr_employee[emp_number],hs_hr_employee[Employee Name],"NF",0,1)</f>
        <v>Neha Chaudhary</v>
      </c>
      <c r="J5077" t="str">
        <f>_xlfn.XLOOKUP(ohrm_timesheet_item[[#This Row],[project_id]],ohrm_project[project_id],ohrm_project[name],"NF",0,1)</f>
        <v>C210701-P2 [AMERICANA-Phase2]</v>
      </c>
      <c r="K5077" t="str">
        <f>_xlfn.XLOOKUP(ohrm_timesheet_item[[#This Row],[activity_id]],ohrm_project_activity[activity_id],ohrm_project_activity[name],"NF",0,1)</f>
        <v>Testing</v>
      </c>
      <c r="L5077" s="5">
        <f>ohrm_timesheet_item[[#This Row],[duration]]/60/60</f>
        <v>4</v>
      </c>
    </row>
    <row r="5078" spans="1:12" x14ac:dyDescent="0.3">
      <c r="A5078">
        <v>887</v>
      </c>
      <c r="C5078">
        <v>5146</v>
      </c>
      <c r="D5078" s="1">
        <v>45504</v>
      </c>
      <c r="E5078">
        <v>14400</v>
      </c>
      <c r="F5078">
        <v>6</v>
      </c>
      <c r="G5078">
        <v>16</v>
      </c>
      <c r="H5078">
        <v>57</v>
      </c>
      <c r="I5078" t="str">
        <f>_xlfn.XLOOKUP(ohrm_timesheet_item[[#This Row],[employee_id]],hs_hr_employee[emp_number],hs_hr_employee[Employee Name],"NF",0,1)</f>
        <v>Neha Chaudhary</v>
      </c>
      <c r="J5078" t="str">
        <f>_xlfn.XLOOKUP(ohrm_timesheet_item[[#This Row],[project_id]],ohrm_project[project_id],ohrm_project[name],"NF",0,1)</f>
        <v>C210701-P2 [AMERICANA-Phase2]</v>
      </c>
      <c r="K5078" t="str">
        <f>_xlfn.XLOOKUP(ohrm_timesheet_item[[#This Row],[activity_id]],ohrm_project_activity[activity_id],ohrm_project_activity[name],"NF",0,1)</f>
        <v>Testing</v>
      </c>
      <c r="L5078" s="5">
        <f>ohrm_timesheet_item[[#This Row],[duration]]/60/60</f>
        <v>4</v>
      </c>
    </row>
    <row r="5079" spans="1:12" x14ac:dyDescent="0.3">
      <c r="A5079">
        <v>887</v>
      </c>
      <c r="C5079">
        <v>5147</v>
      </c>
      <c r="D5079" s="1">
        <v>45505</v>
      </c>
      <c r="E5079">
        <v>3600</v>
      </c>
      <c r="F5079">
        <v>15</v>
      </c>
      <c r="G5079">
        <v>16</v>
      </c>
      <c r="H5079">
        <v>133</v>
      </c>
      <c r="I5079" t="str">
        <f>_xlfn.XLOOKUP(ohrm_timesheet_item[[#This Row],[employee_id]],hs_hr_employee[emp_number],hs_hr_employee[Employee Name],"NF",0,1)</f>
        <v>Neha Chaudhary</v>
      </c>
      <c r="J5079" t="str">
        <f>_xlfn.XLOOKUP(ohrm_timesheet_item[[#This Row],[project_id]],ohrm_project[project_id],ohrm_project[name],"NF",0,1)</f>
        <v>C231212-P1 [JSPL-ProjectOnlineImplementation]</v>
      </c>
      <c r="K5079" t="str">
        <f>_xlfn.XLOOKUP(ohrm_timesheet_item[[#This Row],[activity_id]],ohrm_project_activity[activity_id],ohrm_project_activity[name],"NF",0,1)</f>
        <v>Technical Support</v>
      </c>
      <c r="L5079" s="5">
        <f>ohrm_timesheet_item[[#This Row],[duration]]/60/60</f>
        <v>1</v>
      </c>
    </row>
    <row r="5080" spans="1:12" x14ac:dyDescent="0.3">
      <c r="A5080">
        <v>887</v>
      </c>
      <c r="C5080">
        <v>5148</v>
      </c>
      <c r="D5080" s="1">
        <v>45506</v>
      </c>
      <c r="E5080">
        <v>3600</v>
      </c>
      <c r="F5080">
        <v>15</v>
      </c>
      <c r="G5080">
        <v>16</v>
      </c>
      <c r="H5080">
        <v>133</v>
      </c>
      <c r="I5080" t="str">
        <f>_xlfn.XLOOKUP(ohrm_timesheet_item[[#This Row],[employee_id]],hs_hr_employee[emp_number],hs_hr_employee[Employee Name],"NF",0,1)</f>
        <v>Neha Chaudhary</v>
      </c>
      <c r="J5080" t="str">
        <f>_xlfn.XLOOKUP(ohrm_timesheet_item[[#This Row],[project_id]],ohrm_project[project_id],ohrm_project[name],"NF",0,1)</f>
        <v>C231212-P1 [JSPL-ProjectOnlineImplementation]</v>
      </c>
      <c r="K5080" t="str">
        <f>_xlfn.XLOOKUP(ohrm_timesheet_item[[#This Row],[activity_id]],ohrm_project_activity[activity_id],ohrm_project_activity[name],"NF",0,1)</f>
        <v>Technical Support</v>
      </c>
      <c r="L5080" s="5">
        <f>ohrm_timesheet_item[[#This Row],[duration]]/60/60</f>
        <v>1</v>
      </c>
    </row>
    <row r="5081" spans="1:12" x14ac:dyDescent="0.3">
      <c r="A5081">
        <v>887</v>
      </c>
      <c r="C5081">
        <v>5149</v>
      </c>
      <c r="D5081" s="1">
        <v>45502</v>
      </c>
      <c r="E5081">
        <v>3600</v>
      </c>
      <c r="F5081">
        <v>15</v>
      </c>
      <c r="G5081">
        <v>16</v>
      </c>
      <c r="H5081">
        <v>133</v>
      </c>
      <c r="I5081" t="str">
        <f>_xlfn.XLOOKUP(ohrm_timesheet_item[[#This Row],[employee_id]],hs_hr_employee[emp_number],hs_hr_employee[Employee Name],"NF",0,1)</f>
        <v>Neha Chaudhary</v>
      </c>
      <c r="J5081" t="str">
        <f>_xlfn.XLOOKUP(ohrm_timesheet_item[[#This Row],[project_id]],ohrm_project[project_id],ohrm_project[name],"NF",0,1)</f>
        <v>C231212-P1 [JSPL-ProjectOnlineImplementation]</v>
      </c>
      <c r="K5081" t="str">
        <f>_xlfn.XLOOKUP(ohrm_timesheet_item[[#This Row],[activity_id]],ohrm_project_activity[activity_id],ohrm_project_activity[name],"NF",0,1)</f>
        <v>Technical Support</v>
      </c>
      <c r="L5081" s="5">
        <f>ohrm_timesheet_item[[#This Row],[duration]]/60/60</f>
        <v>1</v>
      </c>
    </row>
    <row r="5082" spans="1:12" x14ac:dyDescent="0.3">
      <c r="A5082">
        <v>887</v>
      </c>
      <c r="C5082">
        <v>5150</v>
      </c>
      <c r="D5082" s="1">
        <v>45503</v>
      </c>
      <c r="E5082">
        <v>3600</v>
      </c>
      <c r="F5082">
        <v>15</v>
      </c>
      <c r="G5082">
        <v>16</v>
      </c>
      <c r="H5082">
        <v>133</v>
      </c>
      <c r="I5082" t="str">
        <f>_xlfn.XLOOKUP(ohrm_timesheet_item[[#This Row],[employee_id]],hs_hr_employee[emp_number],hs_hr_employee[Employee Name],"NF",0,1)</f>
        <v>Neha Chaudhary</v>
      </c>
      <c r="J5082" t="str">
        <f>_xlfn.XLOOKUP(ohrm_timesheet_item[[#This Row],[project_id]],ohrm_project[project_id],ohrm_project[name],"NF",0,1)</f>
        <v>C231212-P1 [JSPL-ProjectOnlineImplementation]</v>
      </c>
      <c r="K5082" t="str">
        <f>_xlfn.XLOOKUP(ohrm_timesheet_item[[#This Row],[activity_id]],ohrm_project_activity[activity_id],ohrm_project_activity[name],"NF",0,1)</f>
        <v>Technical Support</v>
      </c>
      <c r="L5082" s="5">
        <f>ohrm_timesheet_item[[#This Row],[duration]]/60/60</f>
        <v>1</v>
      </c>
    </row>
    <row r="5083" spans="1:12" x14ac:dyDescent="0.3">
      <c r="A5083">
        <v>887</v>
      </c>
      <c r="C5083">
        <v>5151</v>
      </c>
      <c r="D5083" s="1">
        <v>45504</v>
      </c>
      <c r="E5083">
        <v>3600</v>
      </c>
      <c r="F5083">
        <v>15</v>
      </c>
      <c r="G5083">
        <v>16</v>
      </c>
      <c r="H5083">
        <v>133</v>
      </c>
      <c r="I5083" t="str">
        <f>_xlfn.XLOOKUP(ohrm_timesheet_item[[#This Row],[employee_id]],hs_hr_employee[emp_number],hs_hr_employee[Employee Name],"NF",0,1)</f>
        <v>Neha Chaudhary</v>
      </c>
      <c r="J5083" t="str">
        <f>_xlfn.XLOOKUP(ohrm_timesheet_item[[#This Row],[project_id]],ohrm_project[project_id],ohrm_project[name],"NF",0,1)</f>
        <v>C231212-P1 [JSPL-ProjectOnlineImplementation]</v>
      </c>
      <c r="K5083" t="str">
        <f>_xlfn.XLOOKUP(ohrm_timesheet_item[[#This Row],[activity_id]],ohrm_project_activity[activity_id],ohrm_project_activity[name],"NF",0,1)</f>
        <v>Technical Support</v>
      </c>
      <c r="L5083" s="5">
        <f>ohrm_timesheet_item[[#This Row],[duration]]/60/60</f>
        <v>1</v>
      </c>
    </row>
    <row r="5084" spans="1:12" x14ac:dyDescent="0.3">
      <c r="A5084">
        <v>888</v>
      </c>
      <c r="B5084" t="s">
        <v>1248</v>
      </c>
      <c r="C5084">
        <v>5152</v>
      </c>
      <c r="D5084" s="1">
        <v>45509</v>
      </c>
      <c r="E5084">
        <v>32400</v>
      </c>
      <c r="F5084">
        <v>2</v>
      </c>
      <c r="G5084">
        <v>100008</v>
      </c>
      <c r="H5084">
        <v>11</v>
      </c>
      <c r="I5084" t="str">
        <f>_xlfn.XLOOKUP(ohrm_timesheet_item[[#This Row],[employee_id]],hs_hr_employee[emp_number],hs_hr_employee[Employee Name],"NF",0,1)</f>
        <v>Harshal Ramesh Gharde</v>
      </c>
      <c r="J5084" t="str">
        <f>_xlfn.XLOOKUP(ohrm_timesheet_item[[#This Row],[project_id]],ohrm_project[project_id],ohrm_project[name],"NF",0,1)</f>
        <v>Z210101-TEQMANTRA-ORG</v>
      </c>
      <c r="K5084" t="str">
        <f>_xlfn.XLOOKUP(ohrm_timesheet_item[[#This Row],[activity_id]],ohrm_project_activity[activity_id],ohrm_project_activity[name],"NF",0,1)</f>
        <v>Training</v>
      </c>
      <c r="L5084" s="5">
        <f>ohrm_timesheet_item[[#This Row],[duration]]/60/60</f>
        <v>9</v>
      </c>
    </row>
    <row r="5085" spans="1:12" x14ac:dyDescent="0.3">
      <c r="A5085">
        <v>860</v>
      </c>
      <c r="C5085">
        <v>5153</v>
      </c>
      <c r="D5085" s="1">
        <v>45481</v>
      </c>
      <c r="E5085">
        <v>3600</v>
      </c>
      <c r="F5085">
        <v>2</v>
      </c>
      <c r="G5085">
        <v>15</v>
      </c>
      <c r="H5085">
        <v>7</v>
      </c>
      <c r="I5085" t="str">
        <f>_xlfn.XLOOKUP(ohrm_timesheet_item[[#This Row],[employee_id]],hs_hr_employee[emp_number],hs_hr_employee[Employee Name],"NF",0,1)</f>
        <v>Gaurav Kokcha</v>
      </c>
      <c r="J5085" t="str">
        <f>_xlfn.XLOOKUP(ohrm_timesheet_item[[#This Row],[project_id]],ohrm_project[project_id],ohrm_project[name],"NF",0,1)</f>
        <v>Z210101-TEQMANTRA-ORG</v>
      </c>
      <c r="K5085" t="str">
        <f>_xlfn.XLOOKUP(ohrm_timesheet_item[[#This Row],[activity_id]],ohrm_project_activity[activity_id],ohrm_project_activity[name],"NF",0,1)</f>
        <v>Internal Meeting</v>
      </c>
      <c r="L5085" s="5">
        <f>ohrm_timesheet_item[[#This Row],[duration]]/60/60</f>
        <v>1</v>
      </c>
    </row>
    <row r="5086" spans="1:12" x14ac:dyDescent="0.3">
      <c r="A5086">
        <v>860</v>
      </c>
      <c r="C5086">
        <v>5154</v>
      </c>
      <c r="D5086" s="1">
        <v>45482</v>
      </c>
      <c r="E5086">
        <v>3600</v>
      </c>
      <c r="F5086">
        <v>2</v>
      </c>
      <c r="G5086">
        <v>15</v>
      </c>
      <c r="H5086">
        <v>7</v>
      </c>
      <c r="I5086" t="str">
        <f>_xlfn.XLOOKUP(ohrm_timesheet_item[[#This Row],[employee_id]],hs_hr_employee[emp_number],hs_hr_employee[Employee Name],"NF",0,1)</f>
        <v>Gaurav Kokcha</v>
      </c>
      <c r="J5086" t="str">
        <f>_xlfn.XLOOKUP(ohrm_timesheet_item[[#This Row],[project_id]],ohrm_project[project_id],ohrm_project[name],"NF",0,1)</f>
        <v>Z210101-TEQMANTRA-ORG</v>
      </c>
      <c r="K5086" t="str">
        <f>_xlfn.XLOOKUP(ohrm_timesheet_item[[#This Row],[activity_id]],ohrm_project_activity[activity_id],ohrm_project_activity[name],"NF",0,1)</f>
        <v>Internal Meeting</v>
      </c>
      <c r="L5086" s="5">
        <f>ohrm_timesheet_item[[#This Row],[duration]]/60/60</f>
        <v>1</v>
      </c>
    </row>
    <row r="5087" spans="1:12" x14ac:dyDescent="0.3">
      <c r="A5087">
        <v>860</v>
      </c>
      <c r="C5087">
        <v>5155</v>
      </c>
      <c r="D5087" s="1">
        <v>45483</v>
      </c>
      <c r="E5087">
        <v>3600</v>
      </c>
      <c r="F5087">
        <v>2</v>
      </c>
      <c r="G5087">
        <v>15</v>
      </c>
      <c r="H5087">
        <v>7</v>
      </c>
      <c r="I5087" t="str">
        <f>_xlfn.XLOOKUP(ohrm_timesheet_item[[#This Row],[employee_id]],hs_hr_employee[emp_number],hs_hr_employee[Employee Name],"NF",0,1)</f>
        <v>Gaurav Kokcha</v>
      </c>
      <c r="J5087" t="str">
        <f>_xlfn.XLOOKUP(ohrm_timesheet_item[[#This Row],[project_id]],ohrm_project[project_id],ohrm_project[name],"NF",0,1)</f>
        <v>Z210101-TEQMANTRA-ORG</v>
      </c>
      <c r="K5087" t="str">
        <f>_xlfn.XLOOKUP(ohrm_timesheet_item[[#This Row],[activity_id]],ohrm_project_activity[activity_id],ohrm_project_activity[name],"NF",0,1)</f>
        <v>Internal Meeting</v>
      </c>
      <c r="L5087" s="5">
        <f>ohrm_timesheet_item[[#This Row],[duration]]/60/60</f>
        <v>1</v>
      </c>
    </row>
    <row r="5088" spans="1:12" x14ac:dyDescent="0.3">
      <c r="A5088">
        <v>860</v>
      </c>
      <c r="C5088">
        <v>5156</v>
      </c>
      <c r="D5088" s="1">
        <v>45484</v>
      </c>
      <c r="E5088">
        <v>3600</v>
      </c>
      <c r="F5088">
        <v>2</v>
      </c>
      <c r="G5088">
        <v>15</v>
      </c>
      <c r="H5088">
        <v>7</v>
      </c>
      <c r="I5088" t="str">
        <f>_xlfn.XLOOKUP(ohrm_timesheet_item[[#This Row],[employee_id]],hs_hr_employee[emp_number],hs_hr_employee[Employee Name],"NF",0,1)</f>
        <v>Gaurav Kokcha</v>
      </c>
      <c r="J5088" t="str">
        <f>_xlfn.XLOOKUP(ohrm_timesheet_item[[#This Row],[project_id]],ohrm_project[project_id],ohrm_project[name],"NF",0,1)</f>
        <v>Z210101-TEQMANTRA-ORG</v>
      </c>
      <c r="K5088" t="str">
        <f>_xlfn.XLOOKUP(ohrm_timesheet_item[[#This Row],[activity_id]],ohrm_project_activity[activity_id],ohrm_project_activity[name],"NF",0,1)</f>
        <v>Internal Meeting</v>
      </c>
      <c r="L5088" s="5">
        <f>ohrm_timesheet_item[[#This Row],[duration]]/60/60</f>
        <v>1</v>
      </c>
    </row>
    <row r="5089" spans="1:12" x14ac:dyDescent="0.3">
      <c r="A5089">
        <v>860</v>
      </c>
      <c r="C5089">
        <v>5157</v>
      </c>
      <c r="D5089" s="1">
        <v>45485</v>
      </c>
      <c r="E5089">
        <v>3600</v>
      </c>
      <c r="F5089">
        <v>2</v>
      </c>
      <c r="G5089">
        <v>15</v>
      </c>
      <c r="H5089">
        <v>7</v>
      </c>
      <c r="I5089" t="str">
        <f>_xlfn.XLOOKUP(ohrm_timesheet_item[[#This Row],[employee_id]],hs_hr_employee[emp_number],hs_hr_employee[Employee Name],"NF",0,1)</f>
        <v>Gaurav Kokcha</v>
      </c>
      <c r="J5089" t="str">
        <f>_xlfn.XLOOKUP(ohrm_timesheet_item[[#This Row],[project_id]],ohrm_project[project_id],ohrm_project[name],"NF",0,1)</f>
        <v>Z210101-TEQMANTRA-ORG</v>
      </c>
      <c r="K5089" t="str">
        <f>_xlfn.XLOOKUP(ohrm_timesheet_item[[#This Row],[activity_id]],ohrm_project_activity[activity_id],ohrm_project_activity[name],"NF",0,1)</f>
        <v>Internal Meeting</v>
      </c>
      <c r="L5089" s="5">
        <f>ohrm_timesheet_item[[#This Row],[duration]]/60/60</f>
        <v>1</v>
      </c>
    </row>
    <row r="5090" spans="1:12" x14ac:dyDescent="0.3">
      <c r="A5090">
        <v>860</v>
      </c>
      <c r="C5090">
        <v>5158</v>
      </c>
      <c r="D5090" s="1">
        <v>45481</v>
      </c>
      <c r="E5090">
        <v>14400</v>
      </c>
      <c r="F5090">
        <v>2</v>
      </c>
      <c r="G5090">
        <v>15</v>
      </c>
      <c r="H5090">
        <v>11</v>
      </c>
      <c r="I5090" t="str">
        <f>_xlfn.XLOOKUP(ohrm_timesheet_item[[#This Row],[employee_id]],hs_hr_employee[emp_number],hs_hr_employee[Employee Name],"NF",0,1)</f>
        <v>Gaurav Kokcha</v>
      </c>
      <c r="J5090" t="str">
        <f>_xlfn.XLOOKUP(ohrm_timesheet_item[[#This Row],[project_id]],ohrm_project[project_id],ohrm_project[name],"NF",0,1)</f>
        <v>Z210101-TEQMANTRA-ORG</v>
      </c>
      <c r="K5090" t="str">
        <f>_xlfn.XLOOKUP(ohrm_timesheet_item[[#This Row],[activity_id]],ohrm_project_activity[activity_id],ohrm_project_activity[name],"NF",0,1)</f>
        <v>Training</v>
      </c>
      <c r="L5090" s="5">
        <f>ohrm_timesheet_item[[#This Row],[duration]]/60/60</f>
        <v>4</v>
      </c>
    </row>
    <row r="5091" spans="1:12" x14ac:dyDescent="0.3">
      <c r="A5091">
        <v>860</v>
      </c>
      <c r="C5091">
        <v>5159</v>
      </c>
      <c r="D5091" s="1">
        <v>45482</v>
      </c>
      <c r="E5091">
        <v>18000</v>
      </c>
      <c r="F5091">
        <v>2</v>
      </c>
      <c r="G5091">
        <v>15</v>
      </c>
      <c r="H5091">
        <v>11</v>
      </c>
      <c r="I5091" t="str">
        <f>_xlfn.XLOOKUP(ohrm_timesheet_item[[#This Row],[employee_id]],hs_hr_employee[emp_number],hs_hr_employee[Employee Name],"NF",0,1)</f>
        <v>Gaurav Kokcha</v>
      </c>
      <c r="J5091" t="str">
        <f>_xlfn.XLOOKUP(ohrm_timesheet_item[[#This Row],[project_id]],ohrm_project[project_id],ohrm_project[name],"NF",0,1)</f>
        <v>Z210101-TEQMANTRA-ORG</v>
      </c>
      <c r="K5091" t="str">
        <f>_xlfn.XLOOKUP(ohrm_timesheet_item[[#This Row],[activity_id]],ohrm_project_activity[activity_id],ohrm_project_activity[name],"NF",0,1)</f>
        <v>Training</v>
      </c>
      <c r="L5091" s="5">
        <f>ohrm_timesheet_item[[#This Row],[duration]]/60/60</f>
        <v>5</v>
      </c>
    </row>
    <row r="5092" spans="1:12" x14ac:dyDescent="0.3">
      <c r="A5092">
        <v>860</v>
      </c>
      <c r="C5092">
        <v>5160</v>
      </c>
      <c r="D5092" s="1">
        <v>45483</v>
      </c>
      <c r="E5092">
        <v>10800</v>
      </c>
      <c r="F5092">
        <v>2</v>
      </c>
      <c r="G5092">
        <v>15</v>
      </c>
      <c r="H5092">
        <v>11</v>
      </c>
      <c r="I5092" t="str">
        <f>_xlfn.XLOOKUP(ohrm_timesheet_item[[#This Row],[employee_id]],hs_hr_employee[emp_number],hs_hr_employee[Employee Name],"NF",0,1)</f>
        <v>Gaurav Kokcha</v>
      </c>
      <c r="J5092" t="str">
        <f>_xlfn.XLOOKUP(ohrm_timesheet_item[[#This Row],[project_id]],ohrm_project[project_id],ohrm_project[name],"NF",0,1)</f>
        <v>Z210101-TEQMANTRA-ORG</v>
      </c>
      <c r="K5092" t="str">
        <f>_xlfn.XLOOKUP(ohrm_timesheet_item[[#This Row],[activity_id]],ohrm_project_activity[activity_id],ohrm_project_activity[name],"NF",0,1)</f>
        <v>Training</v>
      </c>
      <c r="L5092" s="5">
        <f>ohrm_timesheet_item[[#This Row],[duration]]/60/60</f>
        <v>3</v>
      </c>
    </row>
    <row r="5093" spans="1:12" x14ac:dyDescent="0.3">
      <c r="A5093">
        <v>860</v>
      </c>
      <c r="C5093">
        <v>5161</v>
      </c>
      <c r="D5093" s="1">
        <v>45484</v>
      </c>
      <c r="E5093">
        <v>14400</v>
      </c>
      <c r="F5093">
        <v>2</v>
      </c>
      <c r="G5093">
        <v>15</v>
      </c>
      <c r="H5093">
        <v>11</v>
      </c>
      <c r="I5093" t="str">
        <f>_xlfn.XLOOKUP(ohrm_timesheet_item[[#This Row],[employee_id]],hs_hr_employee[emp_number],hs_hr_employee[Employee Name],"NF",0,1)</f>
        <v>Gaurav Kokcha</v>
      </c>
      <c r="J5093" t="str">
        <f>_xlfn.XLOOKUP(ohrm_timesheet_item[[#This Row],[project_id]],ohrm_project[project_id],ohrm_project[name],"NF",0,1)</f>
        <v>Z210101-TEQMANTRA-ORG</v>
      </c>
      <c r="K5093" t="str">
        <f>_xlfn.XLOOKUP(ohrm_timesheet_item[[#This Row],[activity_id]],ohrm_project_activity[activity_id],ohrm_project_activity[name],"NF",0,1)</f>
        <v>Training</v>
      </c>
      <c r="L5093" s="5">
        <f>ohrm_timesheet_item[[#This Row],[duration]]/60/60</f>
        <v>4</v>
      </c>
    </row>
    <row r="5094" spans="1:12" x14ac:dyDescent="0.3">
      <c r="A5094">
        <v>860</v>
      </c>
      <c r="C5094">
        <v>5162</v>
      </c>
      <c r="D5094" s="1">
        <v>45485</v>
      </c>
      <c r="E5094">
        <v>18000</v>
      </c>
      <c r="F5094">
        <v>2</v>
      </c>
      <c r="G5094">
        <v>15</v>
      </c>
      <c r="H5094">
        <v>11</v>
      </c>
      <c r="I5094" t="str">
        <f>_xlfn.XLOOKUP(ohrm_timesheet_item[[#This Row],[employee_id]],hs_hr_employee[emp_number],hs_hr_employee[Employee Name],"NF",0,1)</f>
        <v>Gaurav Kokcha</v>
      </c>
      <c r="J5094" t="str">
        <f>_xlfn.XLOOKUP(ohrm_timesheet_item[[#This Row],[project_id]],ohrm_project[project_id],ohrm_project[name],"NF",0,1)</f>
        <v>Z210101-TEQMANTRA-ORG</v>
      </c>
      <c r="K5094" t="str">
        <f>_xlfn.XLOOKUP(ohrm_timesheet_item[[#This Row],[activity_id]],ohrm_project_activity[activity_id],ohrm_project_activity[name],"NF",0,1)</f>
        <v>Training</v>
      </c>
      <c r="L5094" s="5">
        <f>ohrm_timesheet_item[[#This Row],[duration]]/60/60</f>
        <v>5</v>
      </c>
    </row>
    <row r="5095" spans="1:12" x14ac:dyDescent="0.3">
      <c r="A5095">
        <v>860</v>
      </c>
      <c r="C5095">
        <v>5163</v>
      </c>
      <c r="D5095" s="1">
        <v>45481</v>
      </c>
      <c r="E5095">
        <v>14400</v>
      </c>
      <c r="F5095">
        <v>2</v>
      </c>
      <c r="G5095">
        <v>15</v>
      </c>
      <c r="H5095">
        <v>9</v>
      </c>
      <c r="I5095" t="str">
        <f>_xlfn.XLOOKUP(ohrm_timesheet_item[[#This Row],[employee_id]],hs_hr_employee[emp_number],hs_hr_employee[Employee Name],"NF",0,1)</f>
        <v>Gaurav Kokcha</v>
      </c>
      <c r="J5095" t="str">
        <f>_xlfn.XLOOKUP(ohrm_timesheet_item[[#This Row],[project_id]],ohrm_project[project_id],ohrm_project[name],"NF",0,1)</f>
        <v>Z210101-TEQMANTRA-ORG</v>
      </c>
      <c r="K5095" t="str">
        <f>_xlfn.XLOOKUP(ohrm_timesheet_item[[#This Row],[activity_id]],ohrm_project_activity[activity_id],ohrm_project_activity[name],"NF",0,1)</f>
        <v>Continuous Improvement</v>
      </c>
      <c r="L5095" s="5">
        <f>ohrm_timesheet_item[[#This Row],[duration]]/60/60</f>
        <v>4</v>
      </c>
    </row>
    <row r="5096" spans="1:12" x14ac:dyDescent="0.3">
      <c r="A5096">
        <v>860</v>
      </c>
      <c r="C5096">
        <v>5164</v>
      </c>
      <c r="D5096" s="1">
        <v>45482</v>
      </c>
      <c r="E5096">
        <v>10800</v>
      </c>
      <c r="F5096">
        <v>2</v>
      </c>
      <c r="G5096">
        <v>15</v>
      </c>
      <c r="H5096">
        <v>9</v>
      </c>
      <c r="I5096" t="str">
        <f>_xlfn.XLOOKUP(ohrm_timesheet_item[[#This Row],[employee_id]],hs_hr_employee[emp_number],hs_hr_employee[Employee Name],"NF",0,1)</f>
        <v>Gaurav Kokcha</v>
      </c>
      <c r="J5096" t="str">
        <f>_xlfn.XLOOKUP(ohrm_timesheet_item[[#This Row],[project_id]],ohrm_project[project_id],ohrm_project[name],"NF",0,1)</f>
        <v>Z210101-TEQMANTRA-ORG</v>
      </c>
      <c r="K5096" t="str">
        <f>_xlfn.XLOOKUP(ohrm_timesheet_item[[#This Row],[activity_id]],ohrm_project_activity[activity_id],ohrm_project_activity[name],"NF",0,1)</f>
        <v>Continuous Improvement</v>
      </c>
      <c r="L5096" s="5">
        <f>ohrm_timesheet_item[[#This Row],[duration]]/60/60</f>
        <v>3</v>
      </c>
    </row>
    <row r="5097" spans="1:12" x14ac:dyDescent="0.3">
      <c r="A5097">
        <v>860</v>
      </c>
      <c r="C5097">
        <v>5165</v>
      </c>
      <c r="D5097" s="1">
        <v>45483</v>
      </c>
      <c r="E5097">
        <v>18000</v>
      </c>
      <c r="F5097">
        <v>2</v>
      </c>
      <c r="G5097">
        <v>15</v>
      </c>
      <c r="H5097">
        <v>9</v>
      </c>
      <c r="I5097" t="str">
        <f>_xlfn.XLOOKUP(ohrm_timesheet_item[[#This Row],[employee_id]],hs_hr_employee[emp_number],hs_hr_employee[Employee Name],"NF",0,1)</f>
        <v>Gaurav Kokcha</v>
      </c>
      <c r="J5097" t="str">
        <f>_xlfn.XLOOKUP(ohrm_timesheet_item[[#This Row],[project_id]],ohrm_project[project_id],ohrm_project[name],"NF",0,1)</f>
        <v>Z210101-TEQMANTRA-ORG</v>
      </c>
      <c r="K5097" t="str">
        <f>_xlfn.XLOOKUP(ohrm_timesheet_item[[#This Row],[activity_id]],ohrm_project_activity[activity_id],ohrm_project_activity[name],"NF",0,1)</f>
        <v>Continuous Improvement</v>
      </c>
      <c r="L5097" s="5">
        <f>ohrm_timesheet_item[[#This Row],[duration]]/60/60</f>
        <v>5</v>
      </c>
    </row>
    <row r="5098" spans="1:12" x14ac:dyDescent="0.3">
      <c r="A5098">
        <v>860</v>
      </c>
      <c r="C5098">
        <v>5166</v>
      </c>
      <c r="D5098" s="1">
        <v>45484</v>
      </c>
      <c r="E5098">
        <v>14400</v>
      </c>
      <c r="F5098">
        <v>2</v>
      </c>
      <c r="G5098">
        <v>15</v>
      </c>
      <c r="H5098">
        <v>9</v>
      </c>
      <c r="I5098" t="str">
        <f>_xlfn.XLOOKUP(ohrm_timesheet_item[[#This Row],[employee_id]],hs_hr_employee[emp_number],hs_hr_employee[Employee Name],"NF",0,1)</f>
        <v>Gaurav Kokcha</v>
      </c>
      <c r="J5098" t="str">
        <f>_xlfn.XLOOKUP(ohrm_timesheet_item[[#This Row],[project_id]],ohrm_project[project_id],ohrm_project[name],"NF",0,1)</f>
        <v>Z210101-TEQMANTRA-ORG</v>
      </c>
      <c r="K5098" t="str">
        <f>_xlfn.XLOOKUP(ohrm_timesheet_item[[#This Row],[activity_id]],ohrm_project_activity[activity_id],ohrm_project_activity[name],"NF",0,1)</f>
        <v>Continuous Improvement</v>
      </c>
      <c r="L5098" s="5">
        <f>ohrm_timesheet_item[[#This Row],[duration]]/60/60</f>
        <v>4</v>
      </c>
    </row>
    <row r="5099" spans="1:12" x14ac:dyDescent="0.3">
      <c r="A5099">
        <v>860</v>
      </c>
      <c r="C5099">
        <v>5167</v>
      </c>
      <c r="D5099" s="1">
        <v>45485</v>
      </c>
      <c r="E5099">
        <v>10800</v>
      </c>
      <c r="F5099">
        <v>2</v>
      </c>
      <c r="G5099">
        <v>15</v>
      </c>
      <c r="H5099">
        <v>9</v>
      </c>
      <c r="I5099" t="str">
        <f>_xlfn.XLOOKUP(ohrm_timesheet_item[[#This Row],[employee_id]],hs_hr_employee[emp_number],hs_hr_employee[Employee Name],"NF",0,1)</f>
        <v>Gaurav Kokcha</v>
      </c>
      <c r="J5099" t="str">
        <f>_xlfn.XLOOKUP(ohrm_timesheet_item[[#This Row],[project_id]],ohrm_project[project_id],ohrm_project[name],"NF",0,1)</f>
        <v>Z210101-TEQMANTRA-ORG</v>
      </c>
      <c r="K5099" t="str">
        <f>_xlfn.XLOOKUP(ohrm_timesheet_item[[#This Row],[activity_id]],ohrm_project_activity[activity_id],ohrm_project_activity[name],"NF",0,1)</f>
        <v>Continuous Improvement</v>
      </c>
      <c r="L5099" s="5">
        <f>ohrm_timesheet_item[[#This Row],[duration]]/60/60</f>
        <v>3</v>
      </c>
    </row>
    <row r="5100" spans="1:12" x14ac:dyDescent="0.3">
      <c r="A5100">
        <v>891</v>
      </c>
      <c r="C5100">
        <v>5168</v>
      </c>
      <c r="D5100" s="1">
        <v>45488</v>
      </c>
      <c r="E5100">
        <v>3600</v>
      </c>
      <c r="F5100">
        <v>2</v>
      </c>
      <c r="G5100">
        <v>15</v>
      </c>
      <c r="H5100">
        <v>7</v>
      </c>
      <c r="I5100" t="str">
        <f>_xlfn.XLOOKUP(ohrm_timesheet_item[[#This Row],[employee_id]],hs_hr_employee[emp_number],hs_hr_employee[Employee Name],"NF",0,1)</f>
        <v>Gaurav Kokcha</v>
      </c>
      <c r="J5100" t="str">
        <f>_xlfn.XLOOKUP(ohrm_timesheet_item[[#This Row],[project_id]],ohrm_project[project_id],ohrm_project[name],"NF",0,1)</f>
        <v>Z210101-TEQMANTRA-ORG</v>
      </c>
      <c r="K5100" t="str">
        <f>_xlfn.XLOOKUP(ohrm_timesheet_item[[#This Row],[activity_id]],ohrm_project_activity[activity_id],ohrm_project_activity[name],"NF",0,1)</f>
        <v>Internal Meeting</v>
      </c>
      <c r="L5100" s="5">
        <f>ohrm_timesheet_item[[#This Row],[duration]]/60/60</f>
        <v>1</v>
      </c>
    </row>
    <row r="5101" spans="1:12" x14ac:dyDescent="0.3">
      <c r="A5101">
        <v>891</v>
      </c>
      <c r="C5101">
        <v>5169</v>
      </c>
      <c r="D5101" s="1">
        <v>45489</v>
      </c>
      <c r="E5101">
        <v>0</v>
      </c>
      <c r="F5101">
        <v>2</v>
      </c>
      <c r="G5101">
        <v>15</v>
      </c>
      <c r="H5101">
        <v>7</v>
      </c>
      <c r="I5101" t="str">
        <f>_xlfn.XLOOKUP(ohrm_timesheet_item[[#This Row],[employee_id]],hs_hr_employee[emp_number],hs_hr_employee[Employee Name],"NF",0,1)</f>
        <v>Gaurav Kokcha</v>
      </c>
      <c r="J5101" t="str">
        <f>_xlfn.XLOOKUP(ohrm_timesheet_item[[#This Row],[project_id]],ohrm_project[project_id],ohrm_project[name],"NF",0,1)</f>
        <v>Z210101-TEQMANTRA-ORG</v>
      </c>
      <c r="K5101" t="str">
        <f>_xlfn.XLOOKUP(ohrm_timesheet_item[[#This Row],[activity_id]],ohrm_project_activity[activity_id],ohrm_project_activity[name],"NF",0,1)</f>
        <v>Internal Meeting</v>
      </c>
      <c r="L5101" s="5">
        <f>ohrm_timesheet_item[[#This Row],[duration]]/60/60</f>
        <v>0</v>
      </c>
    </row>
    <row r="5102" spans="1:12" x14ac:dyDescent="0.3">
      <c r="A5102">
        <v>891</v>
      </c>
      <c r="C5102">
        <v>5170</v>
      </c>
      <c r="D5102" s="1">
        <v>45490</v>
      </c>
      <c r="E5102">
        <v>3600</v>
      </c>
      <c r="F5102">
        <v>2</v>
      </c>
      <c r="G5102">
        <v>15</v>
      </c>
      <c r="H5102">
        <v>7</v>
      </c>
      <c r="I5102" t="str">
        <f>_xlfn.XLOOKUP(ohrm_timesheet_item[[#This Row],[employee_id]],hs_hr_employee[emp_number],hs_hr_employee[Employee Name],"NF",0,1)</f>
        <v>Gaurav Kokcha</v>
      </c>
      <c r="J5102" t="str">
        <f>_xlfn.XLOOKUP(ohrm_timesheet_item[[#This Row],[project_id]],ohrm_project[project_id],ohrm_project[name],"NF",0,1)</f>
        <v>Z210101-TEQMANTRA-ORG</v>
      </c>
      <c r="K5102" t="str">
        <f>_xlfn.XLOOKUP(ohrm_timesheet_item[[#This Row],[activity_id]],ohrm_project_activity[activity_id],ohrm_project_activity[name],"NF",0,1)</f>
        <v>Internal Meeting</v>
      </c>
      <c r="L5102" s="5">
        <f>ohrm_timesheet_item[[#This Row],[duration]]/60/60</f>
        <v>1</v>
      </c>
    </row>
    <row r="5103" spans="1:12" x14ac:dyDescent="0.3">
      <c r="A5103">
        <v>891</v>
      </c>
      <c r="C5103">
        <v>5171</v>
      </c>
      <c r="D5103" s="1">
        <v>45491</v>
      </c>
      <c r="E5103">
        <v>3600</v>
      </c>
      <c r="F5103">
        <v>2</v>
      </c>
      <c r="G5103">
        <v>15</v>
      </c>
      <c r="H5103">
        <v>7</v>
      </c>
      <c r="I5103" t="str">
        <f>_xlfn.XLOOKUP(ohrm_timesheet_item[[#This Row],[employee_id]],hs_hr_employee[emp_number],hs_hr_employee[Employee Name],"NF",0,1)</f>
        <v>Gaurav Kokcha</v>
      </c>
      <c r="J5103" t="str">
        <f>_xlfn.XLOOKUP(ohrm_timesheet_item[[#This Row],[project_id]],ohrm_project[project_id],ohrm_project[name],"NF",0,1)</f>
        <v>Z210101-TEQMANTRA-ORG</v>
      </c>
      <c r="K5103" t="str">
        <f>_xlfn.XLOOKUP(ohrm_timesheet_item[[#This Row],[activity_id]],ohrm_project_activity[activity_id],ohrm_project_activity[name],"NF",0,1)</f>
        <v>Internal Meeting</v>
      </c>
      <c r="L5103" s="5">
        <f>ohrm_timesheet_item[[#This Row],[duration]]/60/60</f>
        <v>1</v>
      </c>
    </row>
    <row r="5104" spans="1:12" x14ac:dyDescent="0.3">
      <c r="A5104">
        <v>891</v>
      </c>
      <c r="C5104">
        <v>5172</v>
      </c>
      <c r="D5104" s="1">
        <v>45492</v>
      </c>
      <c r="E5104">
        <v>3600</v>
      </c>
      <c r="F5104">
        <v>2</v>
      </c>
      <c r="G5104">
        <v>15</v>
      </c>
      <c r="H5104">
        <v>7</v>
      </c>
      <c r="I5104" t="str">
        <f>_xlfn.XLOOKUP(ohrm_timesheet_item[[#This Row],[employee_id]],hs_hr_employee[emp_number],hs_hr_employee[Employee Name],"NF",0,1)</f>
        <v>Gaurav Kokcha</v>
      </c>
      <c r="J5104" t="str">
        <f>_xlfn.XLOOKUP(ohrm_timesheet_item[[#This Row],[project_id]],ohrm_project[project_id],ohrm_project[name],"NF",0,1)</f>
        <v>Z210101-TEQMANTRA-ORG</v>
      </c>
      <c r="K5104" t="str">
        <f>_xlfn.XLOOKUP(ohrm_timesheet_item[[#This Row],[activity_id]],ohrm_project_activity[activity_id],ohrm_project_activity[name],"NF",0,1)</f>
        <v>Internal Meeting</v>
      </c>
      <c r="L5104" s="5">
        <f>ohrm_timesheet_item[[#This Row],[duration]]/60/60</f>
        <v>1</v>
      </c>
    </row>
    <row r="5105" spans="1:12" x14ac:dyDescent="0.3">
      <c r="A5105">
        <v>891</v>
      </c>
      <c r="C5105">
        <v>5173</v>
      </c>
      <c r="D5105" s="1">
        <v>45488</v>
      </c>
      <c r="E5105">
        <v>14400</v>
      </c>
      <c r="F5105">
        <v>2</v>
      </c>
      <c r="G5105">
        <v>15</v>
      </c>
      <c r="H5105">
        <v>11</v>
      </c>
      <c r="I5105" t="str">
        <f>_xlfn.XLOOKUP(ohrm_timesheet_item[[#This Row],[employee_id]],hs_hr_employee[emp_number],hs_hr_employee[Employee Name],"NF",0,1)</f>
        <v>Gaurav Kokcha</v>
      </c>
      <c r="J5105" t="str">
        <f>_xlfn.XLOOKUP(ohrm_timesheet_item[[#This Row],[project_id]],ohrm_project[project_id],ohrm_project[name],"NF",0,1)</f>
        <v>Z210101-TEQMANTRA-ORG</v>
      </c>
      <c r="K5105" t="str">
        <f>_xlfn.XLOOKUP(ohrm_timesheet_item[[#This Row],[activity_id]],ohrm_project_activity[activity_id],ohrm_project_activity[name],"NF",0,1)</f>
        <v>Training</v>
      </c>
      <c r="L5105" s="5">
        <f>ohrm_timesheet_item[[#This Row],[duration]]/60/60</f>
        <v>4</v>
      </c>
    </row>
    <row r="5106" spans="1:12" x14ac:dyDescent="0.3">
      <c r="A5106">
        <v>891</v>
      </c>
      <c r="C5106">
        <v>5174</v>
      </c>
      <c r="D5106" s="1">
        <v>45489</v>
      </c>
      <c r="E5106">
        <v>0</v>
      </c>
      <c r="F5106">
        <v>2</v>
      </c>
      <c r="G5106">
        <v>15</v>
      </c>
      <c r="H5106">
        <v>11</v>
      </c>
      <c r="I5106" t="str">
        <f>_xlfn.XLOOKUP(ohrm_timesheet_item[[#This Row],[employee_id]],hs_hr_employee[emp_number],hs_hr_employee[Employee Name],"NF",0,1)</f>
        <v>Gaurav Kokcha</v>
      </c>
      <c r="J5106" t="str">
        <f>_xlfn.XLOOKUP(ohrm_timesheet_item[[#This Row],[project_id]],ohrm_project[project_id],ohrm_project[name],"NF",0,1)</f>
        <v>Z210101-TEQMANTRA-ORG</v>
      </c>
      <c r="K5106" t="str">
        <f>_xlfn.XLOOKUP(ohrm_timesheet_item[[#This Row],[activity_id]],ohrm_project_activity[activity_id],ohrm_project_activity[name],"NF",0,1)</f>
        <v>Training</v>
      </c>
      <c r="L5106" s="5">
        <f>ohrm_timesheet_item[[#This Row],[duration]]/60/60</f>
        <v>0</v>
      </c>
    </row>
    <row r="5107" spans="1:12" x14ac:dyDescent="0.3">
      <c r="A5107">
        <v>891</v>
      </c>
      <c r="C5107">
        <v>5175</v>
      </c>
      <c r="D5107" s="1">
        <v>45490</v>
      </c>
      <c r="E5107">
        <v>18000</v>
      </c>
      <c r="F5107">
        <v>2</v>
      </c>
      <c r="G5107">
        <v>15</v>
      </c>
      <c r="H5107">
        <v>11</v>
      </c>
      <c r="I5107" t="str">
        <f>_xlfn.XLOOKUP(ohrm_timesheet_item[[#This Row],[employee_id]],hs_hr_employee[emp_number],hs_hr_employee[Employee Name],"NF",0,1)</f>
        <v>Gaurav Kokcha</v>
      </c>
      <c r="J5107" t="str">
        <f>_xlfn.XLOOKUP(ohrm_timesheet_item[[#This Row],[project_id]],ohrm_project[project_id],ohrm_project[name],"NF",0,1)</f>
        <v>Z210101-TEQMANTRA-ORG</v>
      </c>
      <c r="K5107" t="str">
        <f>_xlfn.XLOOKUP(ohrm_timesheet_item[[#This Row],[activity_id]],ohrm_project_activity[activity_id],ohrm_project_activity[name],"NF",0,1)</f>
        <v>Training</v>
      </c>
      <c r="L5107" s="5">
        <f>ohrm_timesheet_item[[#This Row],[duration]]/60/60</f>
        <v>5</v>
      </c>
    </row>
    <row r="5108" spans="1:12" x14ac:dyDescent="0.3">
      <c r="A5108">
        <v>891</v>
      </c>
      <c r="C5108">
        <v>5176</v>
      </c>
      <c r="D5108" s="1">
        <v>45491</v>
      </c>
      <c r="E5108">
        <v>14400</v>
      </c>
      <c r="F5108">
        <v>2</v>
      </c>
      <c r="G5108">
        <v>15</v>
      </c>
      <c r="H5108">
        <v>11</v>
      </c>
      <c r="I5108" t="str">
        <f>_xlfn.XLOOKUP(ohrm_timesheet_item[[#This Row],[employee_id]],hs_hr_employee[emp_number],hs_hr_employee[Employee Name],"NF",0,1)</f>
        <v>Gaurav Kokcha</v>
      </c>
      <c r="J5108" t="str">
        <f>_xlfn.XLOOKUP(ohrm_timesheet_item[[#This Row],[project_id]],ohrm_project[project_id],ohrm_project[name],"NF",0,1)</f>
        <v>Z210101-TEQMANTRA-ORG</v>
      </c>
      <c r="K5108" t="str">
        <f>_xlfn.XLOOKUP(ohrm_timesheet_item[[#This Row],[activity_id]],ohrm_project_activity[activity_id],ohrm_project_activity[name],"NF",0,1)</f>
        <v>Training</v>
      </c>
      <c r="L5108" s="5">
        <f>ohrm_timesheet_item[[#This Row],[duration]]/60/60</f>
        <v>4</v>
      </c>
    </row>
    <row r="5109" spans="1:12" x14ac:dyDescent="0.3">
      <c r="A5109">
        <v>891</v>
      </c>
      <c r="C5109">
        <v>5177</v>
      </c>
      <c r="D5109" s="1">
        <v>45492</v>
      </c>
      <c r="E5109">
        <v>21600</v>
      </c>
      <c r="F5109">
        <v>2</v>
      </c>
      <c r="G5109">
        <v>15</v>
      </c>
      <c r="H5109">
        <v>11</v>
      </c>
      <c r="I5109" t="str">
        <f>_xlfn.XLOOKUP(ohrm_timesheet_item[[#This Row],[employee_id]],hs_hr_employee[emp_number],hs_hr_employee[Employee Name],"NF",0,1)</f>
        <v>Gaurav Kokcha</v>
      </c>
      <c r="J5109" t="str">
        <f>_xlfn.XLOOKUP(ohrm_timesheet_item[[#This Row],[project_id]],ohrm_project[project_id],ohrm_project[name],"NF",0,1)</f>
        <v>Z210101-TEQMANTRA-ORG</v>
      </c>
      <c r="K5109" t="str">
        <f>_xlfn.XLOOKUP(ohrm_timesheet_item[[#This Row],[activity_id]],ohrm_project_activity[activity_id],ohrm_project_activity[name],"NF",0,1)</f>
        <v>Training</v>
      </c>
      <c r="L5109" s="5">
        <f>ohrm_timesheet_item[[#This Row],[duration]]/60/60</f>
        <v>6</v>
      </c>
    </row>
    <row r="5110" spans="1:12" x14ac:dyDescent="0.3">
      <c r="A5110">
        <v>891</v>
      </c>
      <c r="C5110">
        <v>5178</v>
      </c>
      <c r="D5110" s="1">
        <v>45488</v>
      </c>
      <c r="E5110">
        <v>14400</v>
      </c>
      <c r="F5110">
        <v>2</v>
      </c>
      <c r="G5110">
        <v>15</v>
      </c>
      <c r="H5110">
        <v>9</v>
      </c>
      <c r="I5110" t="str">
        <f>_xlfn.XLOOKUP(ohrm_timesheet_item[[#This Row],[employee_id]],hs_hr_employee[emp_number],hs_hr_employee[Employee Name],"NF",0,1)</f>
        <v>Gaurav Kokcha</v>
      </c>
      <c r="J5110" t="str">
        <f>_xlfn.XLOOKUP(ohrm_timesheet_item[[#This Row],[project_id]],ohrm_project[project_id],ohrm_project[name],"NF",0,1)</f>
        <v>Z210101-TEQMANTRA-ORG</v>
      </c>
      <c r="K5110" t="str">
        <f>_xlfn.XLOOKUP(ohrm_timesheet_item[[#This Row],[activity_id]],ohrm_project_activity[activity_id],ohrm_project_activity[name],"NF",0,1)</f>
        <v>Continuous Improvement</v>
      </c>
      <c r="L5110" s="5">
        <f>ohrm_timesheet_item[[#This Row],[duration]]/60/60</f>
        <v>4</v>
      </c>
    </row>
    <row r="5111" spans="1:12" x14ac:dyDescent="0.3">
      <c r="A5111">
        <v>891</v>
      </c>
      <c r="C5111">
        <v>5179</v>
      </c>
      <c r="D5111" s="1">
        <v>45489</v>
      </c>
      <c r="E5111">
        <v>0</v>
      </c>
      <c r="F5111">
        <v>2</v>
      </c>
      <c r="G5111">
        <v>15</v>
      </c>
      <c r="H5111">
        <v>9</v>
      </c>
      <c r="I5111" t="str">
        <f>_xlfn.XLOOKUP(ohrm_timesheet_item[[#This Row],[employee_id]],hs_hr_employee[emp_number],hs_hr_employee[Employee Name],"NF",0,1)</f>
        <v>Gaurav Kokcha</v>
      </c>
      <c r="J5111" t="str">
        <f>_xlfn.XLOOKUP(ohrm_timesheet_item[[#This Row],[project_id]],ohrm_project[project_id],ohrm_project[name],"NF",0,1)</f>
        <v>Z210101-TEQMANTRA-ORG</v>
      </c>
      <c r="K5111" t="str">
        <f>_xlfn.XLOOKUP(ohrm_timesheet_item[[#This Row],[activity_id]],ohrm_project_activity[activity_id],ohrm_project_activity[name],"NF",0,1)</f>
        <v>Continuous Improvement</v>
      </c>
      <c r="L5111" s="5">
        <f>ohrm_timesheet_item[[#This Row],[duration]]/60/60</f>
        <v>0</v>
      </c>
    </row>
    <row r="5112" spans="1:12" x14ac:dyDescent="0.3">
      <c r="A5112">
        <v>891</v>
      </c>
      <c r="C5112">
        <v>5180</v>
      </c>
      <c r="D5112" s="1">
        <v>45490</v>
      </c>
      <c r="E5112">
        <v>10800</v>
      </c>
      <c r="F5112">
        <v>2</v>
      </c>
      <c r="G5112">
        <v>15</v>
      </c>
      <c r="H5112">
        <v>9</v>
      </c>
      <c r="I5112" t="str">
        <f>_xlfn.XLOOKUP(ohrm_timesheet_item[[#This Row],[employee_id]],hs_hr_employee[emp_number],hs_hr_employee[Employee Name],"NF",0,1)</f>
        <v>Gaurav Kokcha</v>
      </c>
      <c r="J5112" t="str">
        <f>_xlfn.XLOOKUP(ohrm_timesheet_item[[#This Row],[project_id]],ohrm_project[project_id],ohrm_project[name],"NF",0,1)</f>
        <v>Z210101-TEQMANTRA-ORG</v>
      </c>
      <c r="K5112" t="str">
        <f>_xlfn.XLOOKUP(ohrm_timesheet_item[[#This Row],[activity_id]],ohrm_project_activity[activity_id],ohrm_project_activity[name],"NF",0,1)</f>
        <v>Continuous Improvement</v>
      </c>
      <c r="L5112" s="5">
        <f>ohrm_timesheet_item[[#This Row],[duration]]/60/60</f>
        <v>3</v>
      </c>
    </row>
    <row r="5113" spans="1:12" x14ac:dyDescent="0.3">
      <c r="A5113">
        <v>891</v>
      </c>
      <c r="C5113">
        <v>5181</v>
      </c>
      <c r="D5113" s="1">
        <v>45491</v>
      </c>
      <c r="E5113">
        <v>14400</v>
      </c>
      <c r="F5113">
        <v>2</v>
      </c>
      <c r="G5113">
        <v>15</v>
      </c>
      <c r="H5113">
        <v>9</v>
      </c>
      <c r="I5113" t="str">
        <f>_xlfn.XLOOKUP(ohrm_timesheet_item[[#This Row],[employee_id]],hs_hr_employee[emp_number],hs_hr_employee[Employee Name],"NF",0,1)</f>
        <v>Gaurav Kokcha</v>
      </c>
      <c r="J5113" t="str">
        <f>_xlfn.XLOOKUP(ohrm_timesheet_item[[#This Row],[project_id]],ohrm_project[project_id],ohrm_project[name],"NF",0,1)</f>
        <v>Z210101-TEQMANTRA-ORG</v>
      </c>
      <c r="K5113" t="str">
        <f>_xlfn.XLOOKUP(ohrm_timesheet_item[[#This Row],[activity_id]],ohrm_project_activity[activity_id],ohrm_project_activity[name],"NF",0,1)</f>
        <v>Continuous Improvement</v>
      </c>
      <c r="L5113" s="5">
        <f>ohrm_timesheet_item[[#This Row],[duration]]/60/60</f>
        <v>4</v>
      </c>
    </row>
    <row r="5114" spans="1:12" x14ac:dyDescent="0.3">
      <c r="A5114">
        <v>891</v>
      </c>
      <c r="C5114">
        <v>5182</v>
      </c>
      <c r="D5114" s="1">
        <v>45492</v>
      </c>
      <c r="E5114">
        <v>7200</v>
      </c>
      <c r="F5114">
        <v>2</v>
      </c>
      <c r="G5114">
        <v>15</v>
      </c>
      <c r="H5114">
        <v>9</v>
      </c>
      <c r="I5114" t="str">
        <f>_xlfn.XLOOKUP(ohrm_timesheet_item[[#This Row],[employee_id]],hs_hr_employee[emp_number],hs_hr_employee[Employee Name],"NF",0,1)</f>
        <v>Gaurav Kokcha</v>
      </c>
      <c r="J5114" t="str">
        <f>_xlfn.XLOOKUP(ohrm_timesheet_item[[#This Row],[project_id]],ohrm_project[project_id],ohrm_project[name],"NF",0,1)</f>
        <v>Z210101-TEQMANTRA-ORG</v>
      </c>
      <c r="K5114" t="str">
        <f>_xlfn.XLOOKUP(ohrm_timesheet_item[[#This Row],[activity_id]],ohrm_project_activity[activity_id],ohrm_project_activity[name],"NF",0,1)</f>
        <v>Continuous Improvement</v>
      </c>
      <c r="L5114" s="5">
        <f>ohrm_timesheet_item[[#This Row],[duration]]/60/60</f>
        <v>2</v>
      </c>
    </row>
    <row r="5115" spans="1:12" x14ac:dyDescent="0.3">
      <c r="A5115">
        <v>867</v>
      </c>
      <c r="B5115" t="s">
        <v>1249</v>
      </c>
      <c r="C5115">
        <v>5183</v>
      </c>
      <c r="D5115" s="1">
        <v>45497</v>
      </c>
      <c r="E5115">
        <v>0</v>
      </c>
      <c r="F5115">
        <v>2</v>
      </c>
      <c r="G5115">
        <v>15</v>
      </c>
      <c r="H5115">
        <v>7</v>
      </c>
      <c r="I5115" t="str">
        <f>_xlfn.XLOOKUP(ohrm_timesheet_item[[#This Row],[employee_id]],hs_hr_employee[emp_number],hs_hr_employee[Employee Name],"NF",0,1)</f>
        <v>Gaurav Kokcha</v>
      </c>
      <c r="J5115" t="str">
        <f>_xlfn.XLOOKUP(ohrm_timesheet_item[[#This Row],[project_id]],ohrm_project[project_id],ohrm_project[name],"NF",0,1)</f>
        <v>Z210101-TEQMANTRA-ORG</v>
      </c>
      <c r="K5115" t="str">
        <f>_xlfn.XLOOKUP(ohrm_timesheet_item[[#This Row],[activity_id]],ohrm_project_activity[activity_id],ohrm_project_activity[name],"NF",0,1)</f>
        <v>Internal Meeting</v>
      </c>
      <c r="L5115" s="5">
        <f>ohrm_timesheet_item[[#This Row],[duration]]/60/60</f>
        <v>0</v>
      </c>
    </row>
    <row r="5116" spans="1:12" x14ac:dyDescent="0.3">
      <c r="A5116">
        <v>867</v>
      </c>
      <c r="C5116">
        <v>5184</v>
      </c>
      <c r="D5116" s="1">
        <v>45495</v>
      </c>
      <c r="E5116">
        <v>3600</v>
      </c>
      <c r="F5116">
        <v>2</v>
      </c>
      <c r="G5116">
        <v>15</v>
      </c>
      <c r="H5116">
        <v>7</v>
      </c>
      <c r="I5116" t="str">
        <f>_xlfn.XLOOKUP(ohrm_timesheet_item[[#This Row],[employee_id]],hs_hr_employee[emp_number],hs_hr_employee[Employee Name],"NF",0,1)</f>
        <v>Gaurav Kokcha</v>
      </c>
      <c r="J5116" t="str">
        <f>_xlfn.XLOOKUP(ohrm_timesheet_item[[#This Row],[project_id]],ohrm_project[project_id],ohrm_project[name],"NF",0,1)</f>
        <v>Z210101-TEQMANTRA-ORG</v>
      </c>
      <c r="K5116" t="str">
        <f>_xlfn.XLOOKUP(ohrm_timesheet_item[[#This Row],[activity_id]],ohrm_project_activity[activity_id],ohrm_project_activity[name],"NF",0,1)</f>
        <v>Internal Meeting</v>
      </c>
      <c r="L5116" s="5">
        <f>ohrm_timesheet_item[[#This Row],[duration]]/60/60</f>
        <v>1</v>
      </c>
    </row>
    <row r="5117" spans="1:12" x14ac:dyDescent="0.3">
      <c r="A5117">
        <v>867</v>
      </c>
      <c r="C5117">
        <v>5185</v>
      </c>
      <c r="D5117" s="1">
        <v>45496</v>
      </c>
      <c r="E5117">
        <v>3600</v>
      </c>
      <c r="F5117">
        <v>2</v>
      </c>
      <c r="G5117">
        <v>15</v>
      </c>
      <c r="H5117">
        <v>7</v>
      </c>
      <c r="I5117" t="str">
        <f>_xlfn.XLOOKUP(ohrm_timesheet_item[[#This Row],[employee_id]],hs_hr_employee[emp_number],hs_hr_employee[Employee Name],"NF",0,1)</f>
        <v>Gaurav Kokcha</v>
      </c>
      <c r="J5117" t="str">
        <f>_xlfn.XLOOKUP(ohrm_timesheet_item[[#This Row],[project_id]],ohrm_project[project_id],ohrm_project[name],"NF",0,1)</f>
        <v>Z210101-TEQMANTRA-ORG</v>
      </c>
      <c r="K5117" t="str">
        <f>_xlfn.XLOOKUP(ohrm_timesheet_item[[#This Row],[activity_id]],ohrm_project_activity[activity_id],ohrm_project_activity[name],"NF",0,1)</f>
        <v>Internal Meeting</v>
      </c>
      <c r="L5117" s="5">
        <f>ohrm_timesheet_item[[#This Row],[duration]]/60/60</f>
        <v>1</v>
      </c>
    </row>
    <row r="5118" spans="1:12" x14ac:dyDescent="0.3">
      <c r="A5118">
        <v>867</v>
      </c>
      <c r="C5118">
        <v>5186</v>
      </c>
      <c r="D5118" s="1">
        <v>45498</v>
      </c>
      <c r="E5118">
        <v>3600</v>
      </c>
      <c r="F5118">
        <v>2</v>
      </c>
      <c r="G5118">
        <v>15</v>
      </c>
      <c r="H5118">
        <v>7</v>
      </c>
      <c r="I5118" t="str">
        <f>_xlfn.XLOOKUP(ohrm_timesheet_item[[#This Row],[employee_id]],hs_hr_employee[emp_number],hs_hr_employee[Employee Name],"NF",0,1)</f>
        <v>Gaurav Kokcha</v>
      </c>
      <c r="J5118" t="str">
        <f>_xlfn.XLOOKUP(ohrm_timesheet_item[[#This Row],[project_id]],ohrm_project[project_id],ohrm_project[name],"NF",0,1)</f>
        <v>Z210101-TEQMANTRA-ORG</v>
      </c>
      <c r="K5118" t="str">
        <f>_xlfn.XLOOKUP(ohrm_timesheet_item[[#This Row],[activity_id]],ohrm_project_activity[activity_id],ohrm_project_activity[name],"NF",0,1)</f>
        <v>Internal Meeting</v>
      </c>
      <c r="L5118" s="5">
        <f>ohrm_timesheet_item[[#This Row],[duration]]/60/60</f>
        <v>1</v>
      </c>
    </row>
    <row r="5119" spans="1:12" x14ac:dyDescent="0.3">
      <c r="A5119">
        <v>867</v>
      </c>
      <c r="C5119">
        <v>5187</v>
      </c>
      <c r="D5119" s="1">
        <v>45499</v>
      </c>
      <c r="E5119">
        <v>3600</v>
      </c>
      <c r="F5119">
        <v>2</v>
      </c>
      <c r="G5119">
        <v>15</v>
      </c>
      <c r="H5119">
        <v>7</v>
      </c>
      <c r="I5119" t="str">
        <f>_xlfn.XLOOKUP(ohrm_timesheet_item[[#This Row],[employee_id]],hs_hr_employee[emp_number],hs_hr_employee[Employee Name],"NF",0,1)</f>
        <v>Gaurav Kokcha</v>
      </c>
      <c r="J5119" t="str">
        <f>_xlfn.XLOOKUP(ohrm_timesheet_item[[#This Row],[project_id]],ohrm_project[project_id],ohrm_project[name],"NF",0,1)</f>
        <v>Z210101-TEQMANTRA-ORG</v>
      </c>
      <c r="K5119" t="str">
        <f>_xlfn.XLOOKUP(ohrm_timesheet_item[[#This Row],[activity_id]],ohrm_project_activity[activity_id],ohrm_project_activity[name],"NF",0,1)</f>
        <v>Internal Meeting</v>
      </c>
      <c r="L5119" s="5">
        <f>ohrm_timesheet_item[[#This Row],[duration]]/60/60</f>
        <v>1</v>
      </c>
    </row>
    <row r="5120" spans="1:12" x14ac:dyDescent="0.3">
      <c r="A5120">
        <v>867</v>
      </c>
      <c r="C5120">
        <v>5188</v>
      </c>
      <c r="D5120" s="1">
        <v>45495</v>
      </c>
      <c r="E5120">
        <v>21600</v>
      </c>
      <c r="F5120">
        <v>2</v>
      </c>
      <c r="G5120">
        <v>15</v>
      </c>
      <c r="H5120">
        <v>11</v>
      </c>
      <c r="I5120" t="str">
        <f>_xlfn.XLOOKUP(ohrm_timesheet_item[[#This Row],[employee_id]],hs_hr_employee[emp_number],hs_hr_employee[Employee Name],"NF",0,1)</f>
        <v>Gaurav Kokcha</v>
      </c>
      <c r="J5120" t="str">
        <f>_xlfn.XLOOKUP(ohrm_timesheet_item[[#This Row],[project_id]],ohrm_project[project_id],ohrm_project[name],"NF",0,1)</f>
        <v>Z210101-TEQMANTRA-ORG</v>
      </c>
      <c r="K5120" t="str">
        <f>_xlfn.XLOOKUP(ohrm_timesheet_item[[#This Row],[activity_id]],ohrm_project_activity[activity_id],ohrm_project_activity[name],"NF",0,1)</f>
        <v>Training</v>
      </c>
      <c r="L5120" s="5">
        <f>ohrm_timesheet_item[[#This Row],[duration]]/60/60</f>
        <v>6</v>
      </c>
    </row>
    <row r="5121" spans="1:12" x14ac:dyDescent="0.3">
      <c r="A5121">
        <v>867</v>
      </c>
      <c r="C5121">
        <v>5189</v>
      </c>
      <c r="D5121" s="1">
        <v>45496</v>
      </c>
      <c r="E5121">
        <v>18000</v>
      </c>
      <c r="F5121">
        <v>2</v>
      </c>
      <c r="G5121">
        <v>15</v>
      </c>
      <c r="H5121">
        <v>11</v>
      </c>
      <c r="I5121" t="str">
        <f>_xlfn.XLOOKUP(ohrm_timesheet_item[[#This Row],[employee_id]],hs_hr_employee[emp_number],hs_hr_employee[Employee Name],"NF",0,1)</f>
        <v>Gaurav Kokcha</v>
      </c>
      <c r="J5121" t="str">
        <f>_xlfn.XLOOKUP(ohrm_timesheet_item[[#This Row],[project_id]],ohrm_project[project_id],ohrm_project[name],"NF",0,1)</f>
        <v>Z210101-TEQMANTRA-ORG</v>
      </c>
      <c r="K5121" t="str">
        <f>_xlfn.XLOOKUP(ohrm_timesheet_item[[#This Row],[activity_id]],ohrm_project_activity[activity_id],ohrm_project_activity[name],"NF",0,1)</f>
        <v>Training</v>
      </c>
      <c r="L5121" s="5">
        <f>ohrm_timesheet_item[[#This Row],[duration]]/60/60</f>
        <v>5</v>
      </c>
    </row>
    <row r="5122" spans="1:12" x14ac:dyDescent="0.3">
      <c r="A5122">
        <v>867</v>
      </c>
      <c r="C5122">
        <v>5190</v>
      </c>
      <c r="D5122" s="1">
        <v>45497</v>
      </c>
      <c r="E5122">
        <v>0</v>
      </c>
      <c r="F5122">
        <v>2</v>
      </c>
      <c r="G5122">
        <v>15</v>
      </c>
      <c r="H5122">
        <v>11</v>
      </c>
      <c r="I5122" t="str">
        <f>_xlfn.XLOOKUP(ohrm_timesheet_item[[#This Row],[employee_id]],hs_hr_employee[emp_number],hs_hr_employee[Employee Name],"NF",0,1)</f>
        <v>Gaurav Kokcha</v>
      </c>
      <c r="J5122" t="str">
        <f>_xlfn.XLOOKUP(ohrm_timesheet_item[[#This Row],[project_id]],ohrm_project[project_id],ohrm_project[name],"NF",0,1)</f>
        <v>Z210101-TEQMANTRA-ORG</v>
      </c>
      <c r="K5122" t="str">
        <f>_xlfn.XLOOKUP(ohrm_timesheet_item[[#This Row],[activity_id]],ohrm_project_activity[activity_id],ohrm_project_activity[name],"NF",0,1)</f>
        <v>Training</v>
      </c>
      <c r="L5122" s="5">
        <f>ohrm_timesheet_item[[#This Row],[duration]]/60/60</f>
        <v>0</v>
      </c>
    </row>
    <row r="5123" spans="1:12" x14ac:dyDescent="0.3">
      <c r="A5123">
        <v>867</v>
      </c>
      <c r="C5123">
        <v>5191</v>
      </c>
      <c r="D5123" s="1">
        <v>45498</v>
      </c>
      <c r="E5123">
        <v>21600</v>
      </c>
      <c r="F5123">
        <v>2</v>
      </c>
      <c r="G5123">
        <v>15</v>
      </c>
      <c r="H5123">
        <v>11</v>
      </c>
      <c r="I5123" t="str">
        <f>_xlfn.XLOOKUP(ohrm_timesheet_item[[#This Row],[employee_id]],hs_hr_employee[emp_number],hs_hr_employee[Employee Name],"NF",0,1)</f>
        <v>Gaurav Kokcha</v>
      </c>
      <c r="J5123" t="str">
        <f>_xlfn.XLOOKUP(ohrm_timesheet_item[[#This Row],[project_id]],ohrm_project[project_id],ohrm_project[name],"NF",0,1)</f>
        <v>Z210101-TEQMANTRA-ORG</v>
      </c>
      <c r="K5123" t="str">
        <f>_xlfn.XLOOKUP(ohrm_timesheet_item[[#This Row],[activity_id]],ohrm_project_activity[activity_id],ohrm_project_activity[name],"NF",0,1)</f>
        <v>Training</v>
      </c>
      <c r="L5123" s="5">
        <f>ohrm_timesheet_item[[#This Row],[duration]]/60/60</f>
        <v>6</v>
      </c>
    </row>
    <row r="5124" spans="1:12" x14ac:dyDescent="0.3">
      <c r="A5124">
        <v>867</v>
      </c>
      <c r="C5124">
        <v>5192</v>
      </c>
      <c r="D5124" s="1">
        <v>45499</v>
      </c>
      <c r="E5124">
        <v>21600</v>
      </c>
      <c r="F5124">
        <v>2</v>
      </c>
      <c r="G5124">
        <v>15</v>
      </c>
      <c r="H5124">
        <v>11</v>
      </c>
      <c r="I5124" t="str">
        <f>_xlfn.XLOOKUP(ohrm_timesheet_item[[#This Row],[employee_id]],hs_hr_employee[emp_number],hs_hr_employee[Employee Name],"NF",0,1)</f>
        <v>Gaurav Kokcha</v>
      </c>
      <c r="J5124" t="str">
        <f>_xlfn.XLOOKUP(ohrm_timesheet_item[[#This Row],[project_id]],ohrm_project[project_id],ohrm_project[name],"NF",0,1)</f>
        <v>Z210101-TEQMANTRA-ORG</v>
      </c>
      <c r="K5124" t="str">
        <f>_xlfn.XLOOKUP(ohrm_timesheet_item[[#This Row],[activity_id]],ohrm_project_activity[activity_id],ohrm_project_activity[name],"NF",0,1)</f>
        <v>Training</v>
      </c>
      <c r="L5124" s="5">
        <f>ohrm_timesheet_item[[#This Row],[duration]]/60/60</f>
        <v>6</v>
      </c>
    </row>
    <row r="5125" spans="1:12" x14ac:dyDescent="0.3">
      <c r="A5125">
        <v>867</v>
      </c>
      <c r="C5125">
        <v>5193</v>
      </c>
      <c r="D5125" s="1">
        <v>45495</v>
      </c>
      <c r="E5125">
        <v>7200</v>
      </c>
      <c r="F5125">
        <v>2</v>
      </c>
      <c r="G5125">
        <v>15</v>
      </c>
      <c r="H5125">
        <v>9</v>
      </c>
      <c r="I5125" t="str">
        <f>_xlfn.XLOOKUP(ohrm_timesheet_item[[#This Row],[employee_id]],hs_hr_employee[emp_number],hs_hr_employee[Employee Name],"NF",0,1)</f>
        <v>Gaurav Kokcha</v>
      </c>
      <c r="J5125" t="str">
        <f>_xlfn.XLOOKUP(ohrm_timesheet_item[[#This Row],[project_id]],ohrm_project[project_id],ohrm_project[name],"NF",0,1)</f>
        <v>Z210101-TEQMANTRA-ORG</v>
      </c>
      <c r="K5125" t="str">
        <f>_xlfn.XLOOKUP(ohrm_timesheet_item[[#This Row],[activity_id]],ohrm_project_activity[activity_id],ohrm_project_activity[name],"NF",0,1)</f>
        <v>Continuous Improvement</v>
      </c>
      <c r="L5125" s="5">
        <f>ohrm_timesheet_item[[#This Row],[duration]]/60/60</f>
        <v>2</v>
      </c>
    </row>
    <row r="5126" spans="1:12" x14ac:dyDescent="0.3">
      <c r="A5126">
        <v>867</v>
      </c>
      <c r="C5126">
        <v>5194</v>
      </c>
      <c r="D5126" s="1">
        <v>45496</v>
      </c>
      <c r="E5126">
        <v>10800</v>
      </c>
      <c r="F5126">
        <v>2</v>
      </c>
      <c r="G5126">
        <v>15</v>
      </c>
      <c r="H5126">
        <v>9</v>
      </c>
      <c r="I5126" t="str">
        <f>_xlfn.XLOOKUP(ohrm_timesheet_item[[#This Row],[employee_id]],hs_hr_employee[emp_number],hs_hr_employee[Employee Name],"NF",0,1)</f>
        <v>Gaurav Kokcha</v>
      </c>
      <c r="J5126" t="str">
        <f>_xlfn.XLOOKUP(ohrm_timesheet_item[[#This Row],[project_id]],ohrm_project[project_id],ohrm_project[name],"NF",0,1)</f>
        <v>Z210101-TEQMANTRA-ORG</v>
      </c>
      <c r="K5126" t="str">
        <f>_xlfn.XLOOKUP(ohrm_timesheet_item[[#This Row],[activity_id]],ohrm_project_activity[activity_id],ohrm_project_activity[name],"NF",0,1)</f>
        <v>Continuous Improvement</v>
      </c>
      <c r="L5126" s="5">
        <f>ohrm_timesheet_item[[#This Row],[duration]]/60/60</f>
        <v>3</v>
      </c>
    </row>
    <row r="5127" spans="1:12" x14ac:dyDescent="0.3">
      <c r="A5127">
        <v>867</v>
      </c>
      <c r="C5127">
        <v>5195</v>
      </c>
      <c r="D5127" s="1">
        <v>45497</v>
      </c>
      <c r="E5127">
        <v>0</v>
      </c>
      <c r="F5127">
        <v>2</v>
      </c>
      <c r="G5127">
        <v>15</v>
      </c>
      <c r="H5127">
        <v>9</v>
      </c>
      <c r="I5127" t="str">
        <f>_xlfn.XLOOKUP(ohrm_timesheet_item[[#This Row],[employee_id]],hs_hr_employee[emp_number],hs_hr_employee[Employee Name],"NF",0,1)</f>
        <v>Gaurav Kokcha</v>
      </c>
      <c r="J5127" t="str">
        <f>_xlfn.XLOOKUP(ohrm_timesheet_item[[#This Row],[project_id]],ohrm_project[project_id],ohrm_project[name],"NF",0,1)</f>
        <v>Z210101-TEQMANTRA-ORG</v>
      </c>
      <c r="K5127" t="str">
        <f>_xlfn.XLOOKUP(ohrm_timesheet_item[[#This Row],[activity_id]],ohrm_project_activity[activity_id],ohrm_project_activity[name],"NF",0,1)</f>
        <v>Continuous Improvement</v>
      </c>
      <c r="L5127" s="5">
        <f>ohrm_timesheet_item[[#This Row],[duration]]/60/60</f>
        <v>0</v>
      </c>
    </row>
    <row r="5128" spans="1:12" x14ac:dyDescent="0.3">
      <c r="A5128">
        <v>867</v>
      </c>
      <c r="C5128">
        <v>5196</v>
      </c>
      <c r="D5128" s="1">
        <v>45498</v>
      </c>
      <c r="E5128">
        <v>7200</v>
      </c>
      <c r="F5128">
        <v>2</v>
      </c>
      <c r="G5128">
        <v>15</v>
      </c>
      <c r="H5128">
        <v>9</v>
      </c>
      <c r="I5128" t="str">
        <f>_xlfn.XLOOKUP(ohrm_timesheet_item[[#This Row],[employee_id]],hs_hr_employee[emp_number],hs_hr_employee[Employee Name],"NF",0,1)</f>
        <v>Gaurav Kokcha</v>
      </c>
      <c r="J5128" t="str">
        <f>_xlfn.XLOOKUP(ohrm_timesheet_item[[#This Row],[project_id]],ohrm_project[project_id],ohrm_project[name],"NF",0,1)</f>
        <v>Z210101-TEQMANTRA-ORG</v>
      </c>
      <c r="K5128" t="str">
        <f>_xlfn.XLOOKUP(ohrm_timesheet_item[[#This Row],[activity_id]],ohrm_project_activity[activity_id],ohrm_project_activity[name],"NF",0,1)</f>
        <v>Continuous Improvement</v>
      </c>
      <c r="L5128" s="5">
        <f>ohrm_timesheet_item[[#This Row],[duration]]/60/60</f>
        <v>2</v>
      </c>
    </row>
    <row r="5129" spans="1:12" x14ac:dyDescent="0.3">
      <c r="A5129">
        <v>867</v>
      </c>
      <c r="C5129">
        <v>5197</v>
      </c>
      <c r="D5129" s="1">
        <v>45499</v>
      </c>
      <c r="E5129">
        <v>7200</v>
      </c>
      <c r="F5129">
        <v>2</v>
      </c>
      <c r="G5129">
        <v>15</v>
      </c>
      <c r="H5129">
        <v>9</v>
      </c>
      <c r="I5129" t="str">
        <f>_xlfn.XLOOKUP(ohrm_timesheet_item[[#This Row],[employee_id]],hs_hr_employee[emp_number],hs_hr_employee[Employee Name],"NF",0,1)</f>
        <v>Gaurav Kokcha</v>
      </c>
      <c r="J5129" t="str">
        <f>_xlfn.XLOOKUP(ohrm_timesheet_item[[#This Row],[project_id]],ohrm_project[project_id],ohrm_project[name],"NF",0,1)</f>
        <v>Z210101-TEQMANTRA-ORG</v>
      </c>
      <c r="K5129" t="str">
        <f>_xlfn.XLOOKUP(ohrm_timesheet_item[[#This Row],[activity_id]],ohrm_project_activity[activity_id],ohrm_project_activity[name],"NF",0,1)</f>
        <v>Continuous Improvement</v>
      </c>
      <c r="L5129" s="5">
        <f>ohrm_timesheet_item[[#This Row],[duration]]/60/60</f>
        <v>2</v>
      </c>
    </row>
    <row r="5130" spans="1:12" x14ac:dyDescent="0.3">
      <c r="A5130">
        <v>892</v>
      </c>
      <c r="B5130" t="s">
        <v>1250</v>
      </c>
      <c r="C5130">
        <v>5198</v>
      </c>
      <c r="D5130" s="1">
        <v>45506</v>
      </c>
      <c r="E5130">
        <v>0</v>
      </c>
      <c r="F5130">
        <v>2</v>
      </c>
      <c r="G5130">
        <v>15</v>
      </c>
      <c r="H5130">
        <v>7</v>
      </c>
      <c r="I5130" t="str">
        <f>_xlfn.XLOOKUP(ohrm_timesheet_item[[#This Row],[employee_id]],hs_hr_employee[emp_number],hs_hr_employee[Employee Name],"NF",0,1)</f>
        <v>Gaurav Kokcha</v>
      </c>
      <c r="J5130" t="str">
        <f>_xlfn.XLOOKUP(ohrm_timesheet_item[[#This Row],[project_id]],ohrm_project[project_id],ohrm_project[name],"NF",0,1)</f>
        <v>Z210101-TEQMANTRA-ORG</v>
      </c>
      <c r="K5130" t="str">
        <f>_xlfn.XLOOKUP(ohrm_timesheet_item[[#This Row],[activity_id]],ohrm_project_activity[activity_id],ohrm_project_activity[name],"NF",0,1)</f>
        <v>Internal Meeting</v>
      </c>
      <c r="L5130" s="5">
        <f>ohrm_timesheet_item[[#This Row],[duration]]/60/60</f>
        <v>0</v>
      </c>
    </row>
    <row r="5131" spans="1:12" x14ac:dyDescent="0.3">
      <c r="A5131">
        <v>892</v>
      </c>
      <c r="C5131">
        <v>5199</v>
      </c>
      <c r="D5131" s="1">
        <v>45502</v>
      </c>
      <c r="E5131">
        <v>3600</v>
      </c>
      <c r="F5131">
        <v>2</v>
      </c>
      <c r="G5131">
        <v>15</v>
      </c>
      <c r="H5131">
        <v>7</v>
      </c>
      <c r="I5131" t="str">
        <f>_xlfn.XLOOKUP(ohrm_timesheet_item[[#This Row],[employee_id]],hs_hr_employee[emp_number],hs_hr_employee[Employee Name],"NF",0,1)</f>
        <v>Gaurav Kokcha</v>
      </c>
      <c r="J5131" t="str">
        <f>_xlfn.XLOOKUP(ohrm_timesheet_item[[#This Row],[project_id]],ohrm_project[project_id],ohrm_project[name],"NF",0,1)</f>
        <v>Z210101-TEQMANTRA-ORG</v>
      </c>
      <c r="K5131" t="str">
        <f>_xlfn.XLOOKUP(ohrm_timesheet_item[[#This Row],[activity_id]],ohrm_project_activity[activity_id],ohrm_project_activity[name],"NF",0,1)</f>
        <v>Internal Meeting</v>
      </c>
      <c r="L5131" s="5">
        <f>ohrm_timesheet_item[[#This Row],[duration]]/60/60</f>
        <v>1</v>
      </c>
    </row>
    <row r="5132" spans="1:12" x14ac:dyDescent="0.3">
      <c r="A5132">
        <v>892</v>
      </c>
      <c r="C5132">
        <v>5200</v>
      </c>
      <c r="D5132" s="1">
        <v>45503</v>
      </c>
      <c r="E5132">
        <v>3600</v>
      </c>
      <c r="F5132">
        <v>2</v>
      </c>
      <c r="G5132">
        <v>15</v>
      </c>
      <c r="H5132">
        <v>7</v>
      </c>
      <c r="I5132" t="str">
        <f>_xlfn.XLOOKUP(ohrm_timesheet_item[[#This Row],[employee_id]],hs_hr_employee[emp_number],hs_hr_employee[Employee Name],"NF",0,1)</f>
        <v>Gaurav Kokcha</v>
      </c>
      <c r="J5132" t="str">
        <f>_xlfn.XLOOKUP(ohrm_timesheet_item[[#This Row],[project_id]],ohrm_project[project_id],ohrm_project[name],"NF",0,1)</f>
        <v>Z210101-TEQMANTRA-ORG</v>
      </c>
      <c r="K5132" t="str">
        <f>_xlfn.XLOOKUP(ohrm_timesheet_item[[#This Row],[activity_id]],ohrm_project_activity[activity_id],ohrm_project_activity[name],"NF",0,1)</f>
        <v>Internal Meeting</v>
      </c>
      <c r="L5132" s="5">
        <f>ohrm_timesheet_item[[#This Row],[duration]]/60/60</f>
        <v>1</v>
      </c>
    </row>
    <row r="5133" spans="1:12" x14ac:dyDescent="0.3">
      <c r="A5133">
        <v>892</v>
      </c>
      <c r="C5133">
        <v>5201</v>
      </c>
      <c r="D5133" s="1">
        <v>45504</v>
      </c>
      <c r="E5133">
        <v>3600</v>
      </c>
      <c r="F5133">
        <v>2</v>
      </c>
      <c r="G5133">
        <v>15</v>
      </c>
      <c r="H5133">
        <v>7</v>
      </c>
      <c r="I5133" t="str">
        <f>_xlfn.XLOOKUP(ohrm_timesheet_item[[#This Row],[employee_id]],hs_hr_employee[emp_number],hs_hr_employee[Employee Name],"NF",0,1)</f>
        <v>Gaurav Kokcha</v>
      </c>
      <c r="J5133" t="str">
        <f>_xlfn.XLOOKUP(ohrm_timesheet_item[[#This Row],[project_id]],ohrm_project[project_id],ohrm_project[name],"NF",0,1)</f>
        <v>Z210101-TEQMANTRA-ORG</v>
      </c>
      <c r="K5133" t="str">
        <f>_xlfn.XLOOKUP(ohrm_timesheet_item[[#This Row],[activity_id]],ohrm_project_activity[activity_id],ohrm_project_activity[name],"NF",0,1)</f>
        <v>Internal Meeting</v>
      </c>
      <c r="L5133" s="5">
        <f>ohrm_timesheet_item[[#This Row],[duration]]/60/60</f>
        <v>1</v>
      </c>
    </row>
    <row r="5134" spans="1:12" x14ac:dyDescent="0.3">
      <c r="A5134">
        <v>892</v>
      </c>
      <c r="C5134">
        <v>5202</v>
      </c>
      <c r="D5134" s="1">
        <v>45505</v>
      </c>
      <c r="E5134">
        <v>3600</v>
      </c>
      <c r="F5134">
        <v>2</v>
      </c>
      <c r="G5134">
        <v>15</v>
      </c>
      <c r="H5134">
        <v>7</v>
      </c>
      <c r="I5134" t="str">
        <f>_xlfn.XLOOKUP(ohrm_timesheet_item[[#This Row],[employee_id]],hs_hr_employee[emp_number],hs_hr_employee[Employee Name],"NF",0,1)</f>
        <v>Gaurav Kokcha</v>
      </c>
      <c r="J5134" t="str">
        <f>_xlfn.XLOOKUP(ohrm_timesheet_item[[#This Row],[project_id]],ohrm_project[project_id],ohrm_project[name],"NF",0,1)</f>
        <v>Z210101-TEQMANTRA-ORG</v>
      </c>
      <c r="K5134" t="str">
        <f>_xlfn.XLOOKUP(ohrm_timesheet_item[[#This Row],[activity_id]],ohrm_project_activity[activity_id],ohrm_project_activity[name],"NF",0,1)</f>
        <v>Internal Meeting</v>
      </c>
      <c r="L5134" s="5">
        <f>ohrm_timesheet_item[[#This Row],[duration]]/60/60</f>
        <v>1</v>
      </c>
    </row>
    <row r="5135" spans="1:12" x14ac:dyDescent="0.3">
      <c r="A5135">
        <v>892</v>
      </c>
      <c r="C5135">
        <v>5203</v>
      </c>
      <c r="D5135" s="1">
        <v>45502</v>
      </c>
      <c r="E5135">
        <v>14400</v>
      </c>
      <c r="F5135">
        <v>2</v>
      </c>
      <c r="G5135">
        <v>15</v>
      </c>
      <c r="H5135">
        <v>9</v>
      </c>
      <c r="I5135" t="str">
        <f>_xlfn.XLOOKUP(ohrm_timesheet_item[[#This Row],[employee_id]],hs_hr_employee[emp_number],hs_hr_employee[Employee Name],"NF",0,1)</f>
        <v>Gaurav Kokcha</v>
      </c>
      <c r="J5135" t="str">
        <f>_xlfn.XLOOKUP(ohrm_timesheet_item[[#This Row],[project_id]],ohrm_project[project_id],ohrm_project[name],"NF",0,1)</f>
        <v>Z210101-TEQMANTRA-ORG</v>
      </c>
      <c r="K5135" t="str">
        <f>_xlfn.XLOOKUP(ohrm_timesheet_item[[#This Row],[activity_id]],ohrm_project_activity[activity_id],ohrm_project_activity[name],"NF",0,1)</f>
        <v>Continuous Improvement</v>
      </c>
      <c r="L5135" s="5">
        <f>ohrm_timesheet_item[[#This Row],[duration]]/60/60</f>
        <v>4</v>
      </c>
    </row>
    <row r="5136" spans="1:12" x14ac:dyDescent="0.3">
      <c r="A5136">
        <v>892</v>
      </c>
      <c r="C5136">
        <v>5204</v>
      </c>
      <c r="D5136" s="1">
        <v>45503</v>
      </c>
      <c r="E5136">
        <v>10800</v>
      </c>
      <c r="F5136">
        <v>2</v>
      </c>
      <c r="G5136">
        <v>15</v>
      </c>
      <c r="H5136">
        <v>9</v>
      </c>
      <c r="I5136" t="str">
        <f>_xlfn.XLOOKUP(ohrm_timesheet_item[[#This Row],[employee_id]],hs_hr_employee[emp_number],hs_hr_employee[Employee Name],"NF",0,1)</f>
        <v>Gaurav Kokcha</v>
      </c>
      <c r="J5136" t="str">
        <f>_xlfn.XLOOKUP(ohrm_timesheet_item[[#This Row],[project_id]],ohrm_project[project_id],ohrm_project[name],"NF",0,1)</f>
        <v>Z210101-TEQMANTRA-ORG</v>
      </c>
      <c r="K5136" t="str">
        <f>_xlfn.XLOOKUP(ohrm_timesheet_item[[#This Row],[activity_id]],ohrm_project_activity[activity_id],ohrm_project_activity[name],"NF",0,1)</f>
        <v>Continuous Improvement</v>
      </c>
      <c r="L5136" s="5">
        <f>ohrm_timesheet_item[[#This Row],[duration]]/60/60</f>
        <v>3</v>
      </c>
    </row>
    <row r="5137" spans="1:12" x14ac:dyDescent="0.3">
      <c r="A5137">
        <v>892</v>
      </c>
      <c r="C5137">
        <v>5205</v>
      </c>
      <c r="D5137" s="1">
        <v>45504</v>
      </c>
      <c r="E5137">
        <v>14400</v>
      </c>
      <c r="F5137">
        <v>2</v>
      </c>
      <c r="G5137">
        <v>15</v>
      </c>
      <c r="H5137">
        <v>9</v>
      </c>
      <c r="I5137" t="str">
        <f>_xlfn.XLOOKUP(ohrm_timesheet_item[[#This Row],[employee_id]],hs_hr_employee[emp_number],hs_hr_employee[Employee Name],"NF",0,1)</f>
        <v>Gaurav Kokcha</v>
      </c>
      <c r="J5137" t="str">
        <f>_xlfn.XLOOKUP(ohrm_timesheet_item[[#This Row],[project_id]],ohrm_project[project_id],ohrm_project[name],"NF",0,1)</f>
        <v>Z210101-TEQMANTRA-ORG</v>
      </c>
      <c r="K5137" t="str">
        <f>_xlfn.XLOOKUP(ohrm_timesheet_item[[#This Row],[activity_id]],ohrm_project_activity[activity_id],ohrm_project_activity[name],"NF",0,1)</f>
        <v>Continuous Improvement</v>
      </c>
      <c r="L5137" s="5">
        <f>ohrm_timesheet_item[[#This Row],[duration]]/60/60</f>
        <v>4</v>
      </c>
    </row>
    <row r="5138" spans="1:12" x14ac:dyDescent="0.3">
      <c r="A5138">
        <v>892</v>
      </c>
      <c r="C5138">
        <v>5206</v>
      </c>
      <c r="D5138" s="1">
        <v>45505</v>
      </c>
      <c r="E5138">
        <v>10800</v>
      </c>
      <c r="F5138">
        <v>2</v>
      </c>
      <c r="G5138">
        <v>15</v>
      </c>
      <c r="H5138">
        <v>9</v>
      </c>
      <c r="I5138" t="str">
        <f>_xlfn.XLOOKUP(ohrm_timesheet_item[[#This Row],[employee_id]],hs_hr_employee[emp_number],hs_hr_employee[Employee Name],"NF",0,1)</f>
        <v>Gaurav Kokcha</v>
      </c>
      <c r="J5138" t="str">
        <f>_xlfn.XLOOKUP(ohrm_timesheet_item[[#This Row],[project_id]],ohrm_project[project_id],ohrm_project[name],"NF",0,1)</f>
        <v>Z210101-TEQMANTRA-ORG</v>
      </c>
      <c r="K5138" t="str">
        <f>_xlfn.XLOOKUP(ohrm_timesheet_item[[#This Row],[activity_id]],ohrm_project_activity[activity_id],ohrm_project_activity[name],"NF",0,1)</f>
        <v>Continuous Improvement</v>
      </c>
      <c r="L5138" s="5">
        <f>ohrm_timesheet_item[[#This Row],[duration]]/60/60</f>
        <v>3</v>
      </c>
    </row>
    <row r="5139" spans="1:12" x14ac:dyDescent="0.3">
      <c r="A5139">
        <v>892</v>
      </c>
      <c r="C5139">
        <v>5207</v>
      </c>
      <c r="D5139" s="1">
        <v>45506</v>
      </c>
      <c r="E5139">
        <v>0</v>
      </c>
      <c r="F5139">
        <v>2</v>
      </c>
      <c r="G5139">
        <v>15</v>
      </c>
      <c r="H5139">
        <v>9</v>
      </c>
      <c r="I5139" t="str">
        <f>_xlfn.XLOOKUP(ohrm_timesheet_item[[#This Row],[employee_id]],hs_hr_employee[emp_number],hs_hr_employee[Employee Name],"NF",0,1)</f>
        <v>Gaurav Kokcha</v>
      </c>
      <c r="J5139" t="str">
        <f>_xlfn.XLOOKUP(ohrm_timesheet_item[[#This Row],[project_id]],ohrm_project[project_id],ohrm_project[name],"NF",0,1)</f>
        <v>Z210101-TEQMANTRA-ORG</v>
      </c>
      <c r="K5139" t="str">
        <f>_xlfn.XLOOKUP(ohrm_timesheet_item[[#This Row],[activity_id]],ohrm_project_activity[activity_id],ohrm_project_activity[name],"NF",0,1)</f>
        <v>Continuous Improvement</v>
      </c>
      <c r="L5139" s="5">
        <f>ohrm_timesheet_item[[#This Row],[duration]]/60/60</f>
        <v>0</v>
      </c>
    </row>
    <row r="5140" spans="1:12" x14ac:dyDescent="0.3">
      <c r="A5140">
        <v>892</v>
      </c>
      <c r="C5140">
        <v>5208</v>
      </c>
      <c r="D5140" s="1">
        <v>45502</v>
      </c>
      <c r="E5140">
        <v>14400</v>
      </c>
      <c r="F5140">
        <v>2</v>
      </c>
      <c r="G5140">
        <v>15</v>
      </c>
      <c r="H5140">
        <v>11</v>
      </c>
      <c r="I5140" t="str">
        <f>_xlfn.XLOOKUP(ohrm_timesheet_item[[#This Row],[employee_id]],hs_hr_employee[emp_number],hs_hr_employee[Employee Name],"NF",0,1)</f>
        <v>Gaurav Kokcha</v>
      </c>
      <c r="J5140" t="str">
        <f>_xlfn.XLOOKUP(ohrm_timesheet_item[[#This Row],[project_id]],ohrm_project[project_id],ohrm_project[name],"NF",0,1)</f>
        <v>Z210101-TEQMANTRA-ORG</v>
      </c>
      <c r="K5140" t="str">
        <f>_xlfn.XLOOKUP(ohrm_timesheet_item[[#This Row],[activity_id]],ohrm_project_activity[activity_id],ohrm_project_activity[name],"NF",0,1)</f>
        <v>Training</v>
      </c>
      <c r="L5140" s="5">
        <f>ohrm_timesheet_item[[#This Row],[duration]]/60/60</f>
        <v>4</v>
      </c>
    </row>
    <row r="5141" spans="1:12" x14ac:dyDescent="0.3">
      <c r="A5141">
        <v>892</v>
      </c>
      <c r="C5141">
        <v>5209</v>
      </c>
      <c r="D5141" s="1">
        <v>45503</v>
      </c>
      <c r="E5141">
        <v>18000</v>
      </c>
      <c r="F5141">
        <v>2</v>
      </c>
      <c r="G5141">
        <v>15</v>
      </c>
      <c r="H5141">
        <v>11</v>
      </c>
      <c r="I5141" t="str">
        <f>_xlfn.XLOOKUP(ohrm_timesheet_item[[#This Row],[employee_id]],hs_hr_employee[emp_number],hs_hr_employee[Employee Name],"NF",0,1)</f>
        <v>Gaurav Kokcha</v>
      </c>
      <c r="J5141" t="str">
        <f>_xlfn.XLOOKUP(ohrm_timesheet_item[[#This Row],[project_id]],ohrm_project[project_id],ohrm_project[name],"NF",0,1)</f>
        <v>Z210101-TEQMANTRA-ORG</v>
      </c>
      <c r="K5141" t="str">
        <f>_xlfn.XLOOKUP(ohrm_timesheet_item[[#This Row],[activity_id]],ohrm_project_activity[activity_id],ohrm_project_activity[name],"NF",0,1)</f>
        <v>Training</v>
      </c>
      <c r="L5141" s="5">
        <f>ohrm_timesheet_item[[#This Row],[duration]]/60/60</f>
        <v>5</v>
      </c>
    </row>
    <row r="5142" spans="1:12" x14ac:dyDescent="0.3">
      <c r="A5142">
        <v>892</v>
      </c>
      <c r="C5142">
        <v>5210</v>
      </c>
      <c r="D5142" s="1">
        <v>45504</v>
      </c>
      <c r="E5142">
        <v>14400</v>
      </c>
      <c r="F5142">
        <v>2</v>
      </c>
      <c r="G5142">
        <v>15</v>
      </c>
      <c r="H5142">
        <v>11</v>
      </c>
      <c r="I5142" t="str">
        <f>_xlfn.XLOOKUP(ohrm_timesheet_item[[#This Row],[employee_id]],hs_hr_employee[emp_number],hs_hr_employee[Employee Name],"NF",0,1)</f>
        <v>Gaurav Kokcha</v>
      </c>
      <c r="J5142" t="str">
        <f>_xlfn.XLOOKUP(ohrm_timesheet_item[[#This Row],[project_id]],ohrm_project[project_id],ohrm_project[name],"NF",0,1)</f>
        <v>Z210101-TEQMANTRA-ORG</v>
      </c>
      <c r="K5142" t="str">
        <f>_xlfn.XLOOKUP(ohrm_timesheet_item[[#This Row],[activity_id]],ohrm_project_activity[activity_id],ohrm_project_activity[name],"NF",0,1)</f>
        <v>Training</v>
      </c>
      <c r="L5142" s="5">
        <f>ohrm_timesheet_item[[#This Row],[duration]]/60/60</f>
        <v>4</v>
      </c>
    </row>
    <row r="5143" spans="1:12" x14ac:dyDescent="0.3">
      <c r="A5143">
        <v>892</v>
      </c>
      <c r="C5143">
        <v>5211</v>
      </c>
      <c r="D5143" s="1">
        <v>45505</v>
      </c>
      <c r="E5143">
        <v>18000</v>
      </c>
      <c r="F5143">
        <v>2</v>
      </c>
      <c r="G5143">
        <v>15</v>
      </c>
      <c r="H5143">
        <v>11</v>
      </c>
      <c r="I5143" t="str">
        <f>_xlfn.XLOOKUP(ohrm_timesheet_item[[#This Row],[employee_id]],hs_hr_employee[emp_number],hs_hr_employee[Employee Name],"NF",0,1)</f>
        <v>Gaurav Kokcha</v>
      </c>
      <c r="J5143" t="str">
        <f>_xlfn.XLOOKUP(ohrm_timesheet_item[[#This Row],[project_id]],ohrm_project[project_id],ohrm_project[name],"NF",0,1)</f>
        <v>Z210101-TEQMANTRA-ORG</v>
      </c>
      <c r="K5143" t="str">
        <f>_xlfn.XLOOKUP(ohrm_timesheet_item[[#This Row],[activity_id]],ohrm_project_activity[activity_id],ohrm_project_activity[name],"NF",0,1)</f>
        <v>Training</v>
      </c>
      <c r="L5143" s="5">
        <f>ohrm_timesheet_item[[#This Row],[duration]]/60/60</f>
        <v>5</v>
      </c>
    </row>
    <row r="5144" spans="1:12" x14ac:dyDescent="0.3">
      <c r="A5144">
        <v>892</v>
      </c>
      <c r="C5144">
        <v>5212</v>
      </c>
      <c r="D5144" s="1">
        <v>45506</v>
      </c>
      <c r="E5144">
        <v>0</v>
      </c>
      <c r="F5144">
        <v>2</v>
      </c>
      <c r="G5144">
        <v>15</v>
      </c>
      <c r="H5144">
        <v>11</v>
      </c>
      <c r="I5144" t="str">
        <f>_xlfn.XLOOKUP(ohrm_timesheet_item[[#This Row],[employee_id]],hs_hr_employee[emp_number],hs_hr_employee[Employee Name],"NF",0,1)</f>
        <v>Gaurav Kokcha</v>
      </c>
      <c r="J5144" t="str">
        <f>_xlfn.XLOOKUP(ohrm_timesheet_item[[#This Row],[project_id]],ohrm_project[project_id],ohrm_project[name],"NF",0,1)</f>
        <v>Z210101-TEQMANTRA-ORG</v>
      </c>
      <c r="K5144" t="str">
        <f>_xlfn.XLOOKUP(ohrm_timesheet_item[[#This Row],[activity_id]],ohrm_project_activity[activity_id],ohrm_project_activity[name],"NF",0,1)</f>
        <v>Training</v>
      </c>
      <c r="L5144" s="5">
        <f>ohrm_timesheet_item[[#This Row],[duration]]/60/60</f>
        <v>0</v>
      </c>
    </row>
    <row r="5145" spans="1:12" x14ac:dyDescent="0.3">
      <c r="A5145">
        <v>888</v>
      </c>
      <c r="B5145" t="s">
        <v>1251</v>
      </c>
      <c r="C5145">
        <v>5213</v>
      </c>
      <c r="D5145" s="1">
        <v>45511</v>
      </c>
      <c r="E5145">
        <v>32400</v>
      </c>
      <c r="F5145">
        <v>2</v>
      </c>
      <c r="G5145">
        <v>100008</v>
      </c>
      <c r="H5145">
        <v>11</v>
      </c>
      <c r="I5145" t="str">
        <f>_xlfn.XLOOKUP(ohrm_timesheet_item[[#This Row],[employee_id]],hs_hr_employee[emp_number],hs_hr_employee[Employee Name],"NF",0,1)</f>
        <v>Harshal Ramesh Gharde</v>
      </c>
      <c r="J5145" t="str">
        <f>_xlfn.XLOOKUP(ohrm_timesheet_item[[#This Row],[project_id]],ohrm_project[project_id],ohrm_project[name],"NF",0,1)</f>
        <v>Z210101-TEQMANTRA-ORG</v>
      </c>
      <c r="K5145" t="str">
        <f>_xlfn.XLOOKUP(ohrm_timesheet_item[[#This Row],[activity_id]],ohrm_project_activity[activity_id],ohrm_project_activity[name],"NF",0,1)</f>
        <v>Training</v>
      </c>
      <c r="L5145" s="5">
        <f>ohrm_timesheet_item[[#This Row],[duration]]/60/60</f>
        <v>9</v>
      </c>
    </row>
    <row r="5146" spans="1:12" x14ac:dyDescent="0.3">
      <c r="A5146">
        <v>888</v>
      </c>
      <c r="B5146" t="s">
        <v>1252</v>
      </c>
      <c r="C5146">
        <v>5214</v>
      </c>
      <c r="D5146" s="1">
        <v>45510</v>
      </c>
      <c r="E5146">
        <v>32400</v>
      </c>
      <c r="F5146">
        <v>2</v>
      </c>
      <c r="G5146">
        <v>100008</v>
      </c>
      <c r="H5146">
        <v>11</v>
      </c>
      <c r="I5146" t="str">
        <f>_xlfn.XLOOKUP(ohrm_timesheet_item[[#This Row],[employee_id]],hs_hr_employee[emp_number],hs_hr_employee[Employee Name],"NF",0,1)</f>
        <v>Harshal Ramesh Gharde</v>
      </c>
      <c r="J5146" t="str">
        <f>_xlfn.XLOOKUP(ohrm_timesheet_item[[#This Row],[project_id]],ohrm_project[project_id],ohrm_project[name],"NF",0,1)</f>
        <v>Z210101-TEQMANTRA-ORG</v>
      </c>
      <c r="K5146" t="str">
        <f>_xlfn.XLOOKUP(ohrm_timesheet_item[[#This Row],[activity_id]],ohrm_project_activity[activity_id],ohrm_project_activity[name],"NF",0,1)</f>
        <v>Training</v>
      </c>
      <c r="L5146" s="5">
        <f>ohrm_timesheet_item[[#This Row],[duration]]/60/60</f>
        <v>9</v>
      </c>
    </row>
    <row r="5147" spans="1:12" x14ac:dyDescent="0.3">
      <c r="A5147">
        <v>888</v>
      </c>
      <c r="B5147" t="s">
        <v>1253</v>
      </c>
      <c r="C5147">
        <v>5215</v>
      </c>
      <c r="D5147" s="1">
        <v>45512</v>
      </c>
      <c r="E5147">
        <v>32400</v>
      </c>
      <c r="F5147">
        <v>2</v>
      </c>
      <c r="G5147">
        <v>100008</v>
      </c>
      <c r="H5147">
        <v>11</v>
      </c>
      <c r="I5147" t="str">
        <f>_xlfn.XLOOKUP(ohrm_timesheet_item[[#This Row],[employee_id]],hs_hr_employee[emp_number],hs_hr_employee[Employee Name],"NF",0,1)</f>
        <v>Harshal Ramesh Gharde</v>
      </c>
      <c r="J5147" t="str">
        <f>_xlfn.XLOOKUP(ohrm_timesheet_item[[#This Row],[project_id]],ohrm_project[project_id],ohrm_project[name],"NF",0,1)</f>
        <v>Z210101-TEQMANTRA-ORG</v>
      </c>
      <c r="K5147" t="str">
        <f>_xlfn.XLOOKUP(ohrm_timesheet_item[[#This Row],[activity_id]],ohrm_project_activity[activity_id],ohrm_project_activity[name],"NF",0,1)</f>
        <v>Training</v>
      </c>
      <c r="L5147" s="5">
        <f>ohrm_timesheet_item[[#This Row],[duration]]/60/60</f>
        <v>9</v>
      </c>
    </row>
    <row r="5148" spans="1:12" x14ac:dyDescent="0.3">
      <c r="A5148">
        <v>888</v>
      </c>
      <c r="B5148" t="s">
        <v>1254</v>
      </c>
      <c r="C5148">
        <v>5216</v>
      </c>
      <c r="D5148" s="1">
        <v>45513</v>
      </c>
      <c r="E5148">
        <v>32400</v>
      </c>
      <c r="F5148">
        <v>2</v>
      </c>
      <c r="G5148">
        <v>100008</v>
      </c>
      <c r="H5148">
        <v>11</v>
      </c>
      <c r="I5148" t="str">
        <f>_xlfn.XLOOKUP(ohrm_timesheet_item[[#This Row],[employee_id]],hs_hr_employee[emp_number],hs_hr_employee[Employee Name],"NF",0,1)</f>
        <v>Harshal Ramesh Gharde</v>
      </c>
      <c r="J5148" t="str">
        <f>_xlfn.XLOOKUP(ohrm_timesheet_item[[#This Row],[project_id]],ohrm_project[project_id],ohrm_project[name],"NF",0,1)</f>
        <v>Z210101-TEQMANTRA-ORG</v>
      </c>
      <c r="K5148" t="str">
        <f>_xlfn.XLOOKUP(ohrm_timesheet_item[[#This Row],[activity_id]],ohrm_project_activity[activity_id],ohrm_project_activity[name],"NF",0,1)</f>
        <v>Training</v>
      </c>
      <c r="L5148" s="5">
        <f>ohrm_timesheet_item[[#This Row],[duration]]/60/60</f>
        <v>9</v>
      </c>
    </row>
  </sheetData>
  <mergeCells count="1">
    <mergeCell ref="A1:E2"/>
  </mergeCells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128FA673E69A4B8ADD9503C6B63AB9" ma:contentTypeVersion="16" ma:contentTypeDescription="Create a new document." ma:contentTypeScope="" ma:versionID="71dd354e66cfb253af939b7fea6ad8d6">
  <xsd:schema xmlns:xsd="http://www.w3.org/2001/XMLSchema" xmlns:xs="http://www.w3.org/2001/XMLSchema" xmlns:p="http://schemas.microsoft.com/office/2006/metadata/properties" xmlns:ns2="25e1e007-d3db-4d70-a8ea-02563600d48f" xmlns:ns3="bdf02df8-78c2-48c9-90c3-49404aee8615" targetNamespace="http://schemas.microsoft.com/office/2006/metadata/properties" ma:root="true" ma:fieldsID="9a25ad9dd9c9a1b01c9e747a54b2e15c" ns2:_="" ns3:_="">
    <xsd:import namespace="25e1e007-d3db-4d70-a8ea-02563600d48f"/>
    <xsd:import namespace="bdf02df8-78c2-48c9-90c3-49404aee861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lcf76f155ced4ddcb4097134ff3c332f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e1e007-d3db-4d70-a8ea-02563600d48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8bbd9349-6876-4e9d-8e6d-ca4143c0756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f02df8-78c2-48c9-90c3-49404aee861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5e1e007-d3db-4d70-a8ea-02563600d48f">
      <Terms xmlns="http://schemas.microsoft.com/office/infopath/2007/PartnerControls"/>
    </lcf76f155ced4ddcb4097134ff3c332f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Props1.xml><?xml version="1.0" encoding="utf-8"?>
<ds:datastoreItem xmlns:ds="http://schemas.openxmlformats.org/officeDocument/2006/customXml" ds:itemID="{7CE7FC8D-F778-4C97-A204-76A9012F4E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5e1e007-d3db-4d70-a8ea-02563600d48f"/>
    <ds:schemaRef ds:uri="bdf02df8-78c2-48c9-90c3-49404aee861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C8B2D45-3C17-4C12-9725-58C4EB686499}">
  <ds:schemaRefs/>
</ds:datastoreItem>
</file>

<file path=customXml/itemProps3.xml><?xml version="1.0" encoding="utf-8"?>
<ds:datastoreItem xmlns:ds="http://schemas.openxmlformats.org/officeDocument/2006/customXml" ds:itemID="{EA221465-CEB5-4358-BBFF-C4E86F8C76D7}">
  <ds:schemaRefs>
    <ds:schemaRef ds:uri="http://purl.org/dc/terms/"/>
    <ds:schemaRef ds:uri="http://purl.org/dc/dcmitype/"/>
    <ds:schemaRef ds:uri="http://www.w3.org/XML/1998/namespace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327ef07f-41db-4cbc-bbaa-690858a06245"/>
    <ds:schemaRef ds:uri="55d5facb-bd6d-4a78-905d-3cd033393108"/>
    <ds:schemaRef ds:uri="http://schemas.microsoft.com/office/2006/metadata/properties"/>
    <ds:schemaRef ds:uri="25e1e007-d3db-4d70-a8ea-02563600d48f"/>
  </ds:schemaRefs>
</ds:datastoreItem>
</file>

<file path=customXml/itemProps4.xml><?xml version="1.0" encoding="utf-8"?>
<ds:datastoreItem xmlns:ds="http://schemas.openxmlformats.org/officeDocument/2006/customXml" ds:itemID="{5D8BE4A6-072A-4D89-88A0-5EA50F060E2C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ADC9F784-8BBE-4E7F-B7FF-AAAFF60D286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hs_hr_employee</vt:lpstr>
      <vt:lpstr>Updates</vt:lpstr>
      <vt:lpstr>ohrm_employment_status</vt:lpstr>
      <vt:lpstr>ohrm_leave</vt:lpstr>
      <vt:lpstr>ohrm_leave_entitlement</vt:lpstr>
      <vt:lpstr>ohrm_leave_request</vt:lpstr>
      <vt:lpstr>ohrm_leave_type</vt:lpstr>
      <vt:lpstr>ohrm_leave_status</vt:lpstr>
      <vt:lpstr>ohrm_leave_request_comment</vt:lpstr>
      <vt:lpstr>ohrm_holiday</vt:lpstr>
      <vt:lpstr>ohrm_attendance_record</vt:lpstr>
      <vt:lpstr>ohrm_customer</vt:lpstr>
      <vt:lpstr>ohrm_project</vt:lpstr>
      <vt:lpstr>ohrm_project_activity</vt:lpstr>
      <vt:lpstr>ohrm_timesheet</vt:lpstr>
      <vt:lpstr>ohrm_timesheet_action_log</vt:lpstr>
      <vt:lpstr>ohrm_timesheet_item</vt:lpstr>
    </vt:vector>
  </TitlesOfParts>
  <Manager/>
  <Company>Teqmantra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Leave Policy &amp; Tracker</dc:title>
  <dc:subject>Leave Policy &amp; Tracker</dc:subject>
  <dc:creator>Jeet Sharma</dc:creator>
  <cp:keywords>Leave Policy Tracker</cp:keywords>
  <dc:description/>
  <cp:lastModifiedBy>Harshal Gharde</cp:lastModifiedBy>
  <cp:revision/>
  <dcterms:created xsi:type="dcterms:W3CDTF">2023-08-08T16:22:47Z</dcterms:created>
  <dcterms:modified xsi:type="dcterms:W3CDTF">2024-08-14T10:13:53Z</dcterms:modified>
  <cp:category>HR Policy;Policy</cp:category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0x01010016128FA673E69A4B8ADD9503C6B63AB9</vt:lpwstr>
  </property>
  <property fmtid="{D5CDD505-2E9C-101B-9397-08002B2CF9AE}" pid="3" name="MediaServiceImageTags">
    <vt:lpwstr/>
  </property>
</Properties>
</file>